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omments3.xml" ContentType="application/vnd.openxmlformats-officedocument.spreadsheetml.comments+xml"/>
  <Override PartName="/xl/threadedComments/threadedComment3.xml" ContentType="application/vnd.ms-excel.threadedcomments+xml"/>
  <Override PartName="/xl/drawings/drawing3.xml" ContentType="application/vnd.openxmlformats-officedocument.drawing+xml"/>
  <Override PartName="/xl/comments4.xml" ContentType="application/vnd.openxmlformats-officedocument.spreadsheetml.comments+xml"/>
  <Override PartName="/xl/charts/chart3.xml" ContentType="application/vnd.openxmlformats-officedocument.drawingml.chart+xml"/>
  <Override PartName="/xl/drawings/drawing4.xml" ContentType="application/vnd.openxmlformats-officedocument.drawing+xml"/>
  <Override PartName="/xl/comments5.xml" ContentType="application/vnd.openxmlformats-officedocument.spreadsheetml.comments+xml"/>
  <Override PartName="/xl/charts/chart4.xml" ContentType="application/vnd.openxmlformats-officedocument.drawingml.chart+xml"/>
  <Override PartName="/xl/drawings/drawing5.xml" ContentType="application/vnd.openxmlformats-officedocument.drawing+xml"/>
  <Override PartName="/xl/comments6.xml" ContentType="application/vnd.openxmlformats-officedocument.spreadsheetml.comments+xml"/>
  <Override PartName="/xl/charts/chart5.xml" ContentType="application/vnd.openxmlformats-officedocument.drawingml.chart+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Override PartName="/xl/commentsmeta1" ContentType="application/binary"/>
  <Override PartName="/xl/commentsmeta2" ContentType="application/binary"/>
  <Override PartName="/xl/commentsmeta3" ContentType="application/binary"/>
  <Override PartName="/xl/commentsmeta4"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mc:AlternateContent xmlns:mc="http://schemas.openxmlformats.org/markup-compatibility/2006">
    <mc:Choice Requires="x15">
      <x15ac:absPath xmlns:x15ac="http://schemas.microsoft.com/office/spreadsheetml/2010/11/ac" url="C:\Users\mattr\Desktop\Real Estate Investing\"/>
    </mc:Choice>
  </mc:AlternateContent>
  <xr:revisionPtr revIDLastSave="0" documentId="13_ncr:1_{051DB6AA-E21C-4CA9-A7EC-5A899C118A14}" xr6:coauthVersionLast="47" xr6:coauthVersionMax="47" xr10:uidLastSave="{00000000-0000-0000-0000-000000000000}"/>
  <bookViews>
    <workbookView xWindow="28680" yWindow="-120" windowWidth="29040" windowHeight="15720" tabRatio="852" firstSheet="1" activeTab="1" xr2:uid="{00000000-000D-0000-FFFF-FFFF00000000}"/>
  </bookViews>
  <sheets>
    <sheet name="Calculators" sheetId="4" state="hidden" r:id="rId1"/>
    <sheet name="STR Calculator" sheetId="5" r:id="rId2"/>
    <sheet name="Interest Rate Comparison" sheetId="6" state="hidden" r:id="rId3"/>
    <sheet name="STR 10 Year" sheetId="10" r:id="rId4"/>
    <sheet name="STR 7yr IRR Financing" sheetId="11" r:id="rId5"/>
    <sheet name="Amoritization Scenario 10% DP" sheetId="7" r:id="rId6"/>
    <sheet name="Amoritization Scenario 15% DP" sheetId="8" r:id="rId7"/>
    <sheet name="Amoritization Scenario 20% DP" sheetId="9" r:id="rId8"/>
  </sheets>
  <definedNames>
    <definedName name="If" localSheetId="3">#REF!</definedName>
    <definedName name="If">#REF!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8" roundtripDataChecksum="+EQzMbsSyhEDar8xT8tMeQgircnNrcVmfX+3nBtQ1Fk="/>
    </ext>
  </extLst>
</workbook>
</file>

<file path=xl/calcChain.xml><?xml version="1.0" encoding="utf-8"?>
<calcChain xmlns="http://schemas.openxmlformats.org/spreadsheetml/2006/main">
  <c r="I8" i="5" l="1"/>
  <c r="G22" i="10"/>
  <c r="J22" i="10"/>
  <c r="K22" i="10"/>
  <c r="E28" i="11"/>
  <c r="G28" i="11"/>
  <c r="H28" i="11"/>
  <c r="B28" i="11"/>
  <c r="C34" i="5"/>
  <c r="C22" i="10" s="1"/>
  <c r="C30" i="11"/>
  <c r="D30" i="11"/>
  <c r="E30" i="11"/>
  <c r="F30" i="11"/>
  <c r="G30" i="11"/>
  <c r="H30" i="11"/>
  <c r="C23" i="10"/>
  <c r="D23" i="10"/>
  <c r="E23" i="10"/>
  <c r="F23" i="10"/>
  <c r="G23" i="10"/>
  <c r="H23" i="10"/>
  <c r="I23" i="10"/>
  <c r="J23" i="10"/>
  <c r="K23" i="10"/>
  <c r="B28" i="5"/>
  <c r="I22" i="10" l="1"/>
  <c r="F28" i="11"/>
  <c r="H22" i="10"/>
  <c r="D28" i="11"/>
  <c r="F22" i="10"/>
  <c r="C28" i="11"/>
  <c r="E22" i="10"/>
  <c r="B22" i="10"/>
  <c r="D22" i="10"/>
  <c r="A1" i="11"/>
  <c r="B44" i="10"/>
  <c r="M11" i="5"/>
  <c r="N18" i="4"/>
  <c r="I13" i="4"/>
  <c r="I12" i="4"/>
  <c r="I11" i="4"/>
  <c r="C19" i="4"/>
  <c r="C18" i="4"/>
  <c r="C17" i="4"/>
  <c r="C16" i="4"/>
  <c r="C5" i="4"/>
  <c r="B48" i="11"/>
  <c r="B45" i="10"/>
  <c r="H9" i="11"/>
  <c r="C9" i="11"/>
  <c r="D9" i="11"/>
  <c r="E9" i="11"/>
  <c r="F9" i="11"/>
  <c r="G9" i="11"/>
  <c r="B9" i="11"/>
  <c r="B32" i="5"/>
  <c r="C32" i="5" s="1"/>
  <c r="A41" i="10"/>
  <c r="K43" i="10"/>
  <c r="J43" i="10"/>
  <c r="I43" i="10"/>
  <c r="H43" i="10"/>
  <c r="G43" i="10"/>
  <c r="F43" i="10"/>
  <c r="E43" i="10"/>
  <c r="D43" i="10"/>
  <c r="C43" i="10"/>
  <c r="A6" i="10"/>
  <c r="K5" i="10"/>
  <c r="J5" i="10"/>
  <c r="I5" i="10"/>
  <c r="H5" i="10"/>
  <c r="G5" i="10"/>
  <c r="F5" i="10"/>
  <c r="E5" i="10"/>
  <c r="D5" i="10"/>
  <c r="C5" i="10"/>
  <c r="AW348" i="9"/>
  <c r="AW349" i="9" s="1"/>
  <c r="AW350" i="9" s="1"/>
  <c r="AW351" i="9" s="1"/>
  <c r="AW352" i="9" s="1"/>
  <c r="AW353" i="9" s="1"/>
  <c r="AW354" i="9" s="1"/>
  <c r="AW355" i="9" s="1"/>
  <c r="AW356" i="9" s="1"/>
  <c r="AW357" i="9" s="1"/>
  <c r="AW358" i="9" s="1"/>
  <c r="AW359" i="9" s="1"/>
  <c r="AW360" i="9" s="1"/>
  <c r="AW361" i="9" s="1"/>
  <c r="AW362" i="9" s="1"/>
  <c r="AW363" i="9" s="1"/>
  <c r="AW364" i="9" s="1"/>
  <c r="AW365" i="9" s="1"/>
  <c r="AJ348" i="9"/>
  <c r="AJ349" i="9" s="1"/>
  <c r="AJ350" i="9" s="1"/>
  <c r="AJ351" i="9" s="1"/>
  <c r="AJ352" i="9" s="1"/>
  <c r="AJ353" i="9" s="1"/>
  <c r="AJ354" i="9" s="1"/>
  <c r="AJ355" i="9" s="1"/>
  <c r="AJ356" i="9" s="1"/>
  <c r="AJ357" i="9" s="1"/>
  <c r="AJ358" i="9" s="1"/>
  <c r="AJ359" i="9" s="1"/>
  <c r="AJ360" i="9" s="1"/>
  <c r="AJ361" i="9" s="1"/>
  <c r="AJ362" i="9" s="1"/>
  <c r="AJ363" i="9" s="1"/>
  <c r="AJ364" i="9" s="1"/>
  <c r="AJ365" i="9" s="1"/>
  <c r="AJ346" i="9"/>
  <c r="AJ347" i="9" s="1"/>
  <c r="BJ344" i="9"/>
  <c r="BJ345" i="9" s="1"/>
  <c r="BJ346" i="9" s="1"/>
  <c r="BJ347" i="9" s="1"/>
  <c r="BJ348" i="9" s="1"/>
  <c r="BJ349" i="9" s="1"/>
  <c r="BJ350" i="9" s="1"/>
  <c r="BJ351" i="9" s="1"/>
  <c r="BJ352" i="9" s="1"/>
  <c r="BJ353" i="9" s="1"/>
  <c r="BJ354" i="9" s="1"/>
  <c r="BJ355" i="9" s="1"/>
  <c r="BJ356" i="9" s="1"/>
  <c r="BJ357" i="9" s="1"/>
  <c r="BJ358" i="9" s="1"/>
  <c r="BJ359" i="9" s="1"/>
  <c r="BJ360" i="9" s="1"/>
  <c r="BJ361" i="9" s="1"/>
  <c r="BJ362" i="9" s="1"/>
  <c r="BJ363" i="9" s="1"/>
  <c r="BJ364" i="9" s="1"/>
  <c r="BJ365" i="9" s="1"/>
  <c r="AJ344" i="9"/>
  <c r="AJ345" i="9" s="1"/>
  <c r="BJ342" i="9"/>
  <c r="BJ343" i="9" s="1"/>
  <c r="AW342" i="9"/>
  <c r="AW343" i="9" s="1"/>
  <c r="AW344" i="9" s="1"/>
  <c r="AW345" i="9" s="1"/>
  <c r="AW346" i="9" s="1"/>
  <c r="AW347" i="9" s="1"/>
  <c r="BW341" i="9"/>
  <c r="BW342" i="9" s="1"/>
  <c r="BW343" i="9" s="1"/>
  <c r="BW344" i="9" s="1"/>
  <c r="BW345" i="9" s="1"/>
  <c r="BW346" i="9" s="1"/>
  <c r="BW347" i="9" s="1"/>
  <c r="BW348" i="9" s="1"/>
  <c r="BW349" i="9" s="1"/>
  <c r="BW350" i="9" s="1"/>
  <c r="BW351" i="9" s="1"/>
  <c r="BW352" i="9" s="1"/>
  <c r="BW353" i="9" s="1"/>
  <c r="BW354" i="9" s="1"/>
  <c r="BW355" i="9" s="1"/>
  <c r="BW356" i="9" s="1"/>
  <c r="BW357" i="9" s="1"/>
  <c r="BW358" i="9" s="1"/>
  <c r="BW359" i="9" s="1"/>
  <c r="BW360" i="9" s="1"/>
  <c r="BW361" i="9" s="1"/>
  <c r="BW362" i="9" s="1"/>
  <c r="BW363" i="9" s="1"/>
  <c r="BW364" i="9" s="1"/>
  <c r="BW365" i="9" s="1"/>
  <c r="BJ341" i="9"/>
  <c r="AW341" i="9"/>
  <c r="AJ341" i="9"/>
  <c r="AJ342" i="9" s="1"/>
  <c r="AJ343" i="9" s="1"/>
  <c r="W341" i="9"/>
  <c r="W342" i="9" s="1"/>
  <c r="W343" i="9" s="1"/>
  <c r="W344" i="9" s="1"/>
  <c r="W345" i="9" s="1"/>
  <c r="W346" i="9" s="1"/>
  <c r="W347" i="9" s="1"/>
  <c r="W348" i="9" s="1"/>
  <c r="W349" i="9" s="1"/>
  <c r="W350" i="9" s="1"/>
  <c r="W351" i="9" s="1"/>
  <c r="W352" i="9" s="1"/>
  <c r="W353" i="9" s="1"/>
  <c r="W354" i="9" s="1"/>
  <c r="W355" i="9" s="1"/>
  <c r="W356" i="9" s="1"/>
  <c r="W357" i="9" s="1"/>
  <c r="W358" i="9" s="1"/>
  <c r="W359" i="9" s="1"/>
  <c r="W360" i="9" s="1"/>
  <c r="W361" i="9" s="1"/>
  <c r="W362" i="9" s="1"/>
  <c r="W363" i="9" s="1"/>
  <c r="W364" i="9" s="1"/>
  <c r="W365" i="9" s="1"/>
  <c r="J341" i="9"/>
  <c r="J342" i="9" s="1"/>
  <c r="J343" i="9" s="1"/>
  <c r="J344" i="9" s="1"/>
  <c r="J345" i="9" s="1"/>
  <c r="J346" i="9" s="1"/>
  <c r="J347" i="9" s="1"/>
  <c r="J348" i="9" s="1"/>
  <c r="J349" i="9" s="1"/>
  <c r="J350" i="9" s="1"/>
  <c r="J351" i="9" s="1"/>
  <c r="J352" i="9" s="1"/>
  <c r="J353" i="9" s="1"/>
  <c r="J354" i="9" s="1"/>
  <c r="J355" i="9" s="1"/>
  <c r="J356" i="9" s="1"/>
  <c r="J357" i="9" s="1"/>
  <c r="J358" i="9" s="1"/>
  <c r="J359" i="9" s="1"/>
  <c r="J360" i="9" s="1"/>
  <c r="J361" i="9" s="1"/>
  <c r="J362" i="9" s="1"/>
  <c r="J363" i="9" s="1"/>
  <c r="J364" i="9" s="1"/>
  <c r="J365" i="9" s="1"/>
  <c r="A10" i="9"/>
  <c r="B8" i="9"/>
  <c r="B3" i="9"/>
  <c r="C3" i="9" s="1"/>
  <c r="L2" i="9"/>
  <c r="K2" i="9" s="1"/>
  <c r="BX1" i="9"/>
  <c r="CA1" i="9" s="1"/>
  <c r="BK1" i="9"/>
  <c r="F8" i="9" s="1"/>
  <c r="AX1" i="9"/>
  <c r="E8" i="9" s="1"/>
  <c r="AK1" i="9"/>
  <c r="D8" i="9" s="1"/>
  <c r="AA1" i="9"/>
  <c r="X1" i="9"/>
  <c r="C8" i="9" s="1"/>
  <c r="N1" i="9"/>
  <c r="K1" i="9"/>
  <c r="AJ365" i="8"/>
  <c r="BW343" i="8"/>
  <c r="BW344" i="8" s="1"/>
  <c r="BW345" i="8" s="1"/>
  <c r="BW346" i="8" s="1"/>
  <c r="BW347" i="8" s="1"/>
  <c r="BW348" i="8" s="1"/>
  <c r="BW349" i="8" s="1"/>
  <c r="BW350" i="8" s="1"/>
  <c r="BW351" i="8" s="1"/>
  <c r="BW352" i="8" s="1"/>
  <c r="BW353" i="8" s="1"/>
  <c r="BW354" i="8" s="1"/>
  <c r="BW355" i="8" s="1"/>
  <c r="BW356" i="8" s="1"/>
  <c r="BW357" i="8" s="1"/>
  <c r="BW358" i="8" s="1"/>
  <c r="BW359" i="8" s="1"/>
  <c r="BW360" i="8" s="1"/>
  <c r="BW361" i="8" s="1"/>
  <c r="BW362" i="8" s="1"/>
  <c r="BW363" i="8" s="1"/>
  <c r="BW364" i="8" s="1"/>
  <c r="BW365" i="8" s="1"/>
  <c r="BJ343" i="8"/>
  <c r="BJ344" i="8" s="1"/>
  <c r="BJ345" i="8" s="1"/>
  <c r="BJ346" i="8" s="1"/>
  <c r="BJ347" i="8" s="1"/>
  <c r="BJ348" i="8" s="1"/>
  <c r="BJ349" i="8" s="1"/>
  <c r="BJ350" i="8" s="1"/>
  <c r="BJ351" i="8" s="1"/>
  <c r="BJ352" i="8" s="1"/>
  <c r="BJ353" i="8" s="1"/>
  <c r="BJ354" i="8" s="1"/>
  <c r="BJ355" i="8" s="1"/>
  <c r="BJ356" i="8" s="1"/>
  <c r="BJ357" i="8" s="1"/>
  <c r="BJ358" i="8" s="1"/>
  <c r="BJ359" i="8" s="1"/>
  <c r="BJ360" i="8" s="1"/>
  <c r="BJ361" i="8" s="1"/>
  <c r="BJ362" i="8" s="1"/>
  <c r="BJ363" i="8" s="1"/>
  <c r="BJ364" i="8" s="1"/>
  <c r="BJ365" i="8" s="1"/>
  <c r="J342" i="8"/>
  <c r="J343" i="8" s="1"/>
  <c r="J344" i="8" s="1"/>
  <c r="J345" i="8" s="1"/>
  <c r="J346" i="8" s="1"/>
  <c r="J347" i="8" s="1"/>
  <c r="J348" i="8" s="1"/>
  <c r="J349" i="8" s="1"/>
  <c r="J350" i="8" s="1"/>
  <c r="J351" i="8" s="1"/>
  <c r="J352" i="8" s="1"/>
  <c r="J353" i="8" s="1"/>
  <c r="J354" i="8" s="1"/>
  <c r="J355" i="8" s="1"/>
  <c r="J356" i="8" s="1"/>
  <c r="J357" i="8" s="1"/>
  <c r="J358" i="8" s="1"/>
  <c r="J359" i="8" s="1"/>
  <c r="J360" i="8" s="1"/>
  <c r="J361" i="8" s="1"/>
  <c r="J362" i="8" s="1"/>
  <c r="J363" i="8" s="1"/>
  <c r="J364" i="8" s="1"/>
  <c r="J365" i="8" s="1"/>
  <c r="BW341" i="8"/>
  <c r="BW342" i="8" s="1"/>
  <c r="BJ341" i="8"/>
  <c r="BJ342" i="8" s="1"/>
  <c r="AW341" i="8"/>
  <c r="AW342" i="8" s="1"/>
  <c r="AW343" i="8" s="1"/>
  <c r="AW344" i="8" s="1"/>
  <c r="AW345" i="8" s="1"/>
  <c r="AW346" i="8" s="1"/>
  <c r="AW347" i="8" s="1"/>
  <c r="AW348" i="8" s="1"/>
  <c r="AW349" i="8" s="1"/>
  <c r="AW350" i="8" s="1"/>
  <c r="AW351" i="8" s="1"/>
  <c r="AW352" i="8" s="1"/>
  <c r="AW353" i="8" s="1"/>
  <c r="AW354" i="8" s="1"/>
  <c r="AW355" i="8" s="1"/>
  <c r="AW356" i="8" s="1"/>
  <c r="AW357" i="8" s="1"/>
  <c r="AW358" i="8" s="1"/>
  <c r="AW359" i="8" s="1"/>
  <c r="AW360" i="8" s="1"/>
  <c r="AW361" i="8" s="1"/>
  <c r="AW362" i="8" s="1"/>
  <c r="AW363" i="8" s="1"/>
  <c r="AW364" i="8" s="1"/>
  <c r="AW365" i="8" s="1"/>
  <c r="AJ341" i="8"/>
  <c r="AJ342" i="8" s="1"/>
  <c r="AJ343" i="8" s="1"/>
  <c r="AJ344" i="8" s="1"/>
  <c r="AJ345" i="8" s="1"/>
  <c r="AJ346" i="8" s="1"/>
  <c r="AJ347" i="8" s="1"/>
  <c r="AJ348" i="8" s="1"/>
  <c r="AJ349" i="8" s="1"/>
  <c r="AJ350" i="8" s="1"/>
  <c r="AJ351" i="8" s="1"/>
  <c r="AJ352" i="8" s="1"/>
  <c r="AJ353" i="8" s="1"/>
  <c r="AJ354" i="8" s="1"/>
  <c r="AJ355" i="8" s="1"/>
  <c r="AJ356" i="8" s="1"/>
  <c r="AJ357" i="8" s="1"/>
  <c r="AJ358" i="8" s="1"/>
  <c r="AJ359" i="8" s="1"/>
  <c r="AJ360" i="8" s="1"/>
  <c r="AJ361" i="8" s="1"/>
  <c r="AJ362" i="8" s="1"/>
  <c r="AJ363" i="8" s="1"/>
  <c r="AJ364" i="8" s="1"/>
  <c r="W341" i="8"/>
  <c r="W342" i="8" s="1"/>
  <c r="W343" i="8" s="1"/>
  <c r="W344" i="8" s="1"/>
  <c r="W345" i="8" s="1"/>
  <c r="W346" i="8" s="1"/>
  <c r="W347" i="8" s="1"/>
  <c r="W348" i="8" s="1"/>
  <c r="W349" i="8" s="1"/>
  <c r="W350" i="8" s="1"/>
  <c r="W351" i="8" s="1"/>
  <c r="W352" i="8" s="1"/>
  <c r="W353" i="8" s="1"/>
  <c r="W354" i="8" s="1"/>
  <c r="W355" i="8" s="1"/>
  <c r="W356" i="8" s="1"/>
  <c r="W357" i="8" s="1"/>
  <c r="W358" i="8" s="1"/>
  <c r="W359" i="8" s="1"/>
  <c r="W360" i="8" s="1"/>
  <c r="W361" i="8" s="1"/>
  <c r="W362" i="8" s="1"/>
  <c r="W363" i="8" s="1"/>
  <c r="W364" i="8" s="1"/>
  <c r="W365" i="8" s="1"/>
  <c r="J341" i="8"/>
  <c r="A10" i="8"/>
  <c r="A11" i="8" s="1"/>
  <c r="D8" i="8"/>
  <c r="C8" i="8"/>
  <c r="B8" i="8"/>
  <c r="B3" i="8"/>
  <c r="C3" i="8" s="1"/>
  <c r="BK2" i="8"/>
  <c r="L2" i="8"/>
  <c r="X2" i="8" s="1"/>
  <c r="AA2" i="8" s="1"/>
  <c r="BX1" i="8"/>
  <c r="BN1" i="8"/>
  <c r="BK1" i="8"/>
  <c r="F8" i="8" s="1"/>
  <c r="BA1" i="8"/>
  <c r="AX1" i="8"/>
  <c r="E8" i="8" s="1"/>
  <c r="AN1" i="8"/>
  <c r="AK1" i="8"/>
  <c r="AA1" i="8"/>
  <c r="X1" i="8"/>
  <c r="K1" i="8"/>
  <c r="N1" i="8" s="1"/>
  <c r="BW364" i="7"/>
  <c r="BW365" i="7" s="1"/>
  <c r="BW366" i="7" s="1"/>
  <c r="BW367" i="7" s="1"/>
  <c r="AJ357" i="7"/>
  <c r="AJ358" i="7" s="1"/>
  <c r="AJ359" i="7" s="1"/>
  <c r="AJ360" i="7" s="1"/>
  <c r="AJ361" i="7" s="1"/>
  <c r="AJ362" i="7" s="1"/>
  <c r="AJ363" i="7" s="1"/>
  <c r="AJ364" i="7" s="1"/>
  <c r="AJ365" i="7" s="1"/>
  <c r="AJ366" i="7" s="1"/>
  <c r="AJ367" i="7" s="1"/>
  <c r="AJ349" i="7"/>
  <c r="AJ350" i="7" s="1"/>
  <c r="AJ351" i="7" s="1"/>
  <c r="AJ352" i="7" s="1"/>
  <c r="AJ353" i="7" s="1"/>
  <c r="AJ354" i="7" s="1"/>
  <c r="AJ355" i="7" s="1"/>
  <c r="AJ356" i="7" s="1"/>
  <c r="BW348" i="7"/>
  <c r="BW349" i="7" s="1"/>
  <c r="BW350" i="7" s="1"/>
  <c r="BW351" i="7" s="1"/>
  <c r="BW352" i="7" s="1"/>
  <c r="BW353" i="7" s="1"/>
  <c r="BW354" i="7" s="1"/>
  <c r="BW355" i="7" s="1"/>
  <c r="BW356" i="7" s="1"/>
  <c r="BW357" i="7" s="1"/>
  <c r="BW358" i="7" s="1"/>
  <c r="BW359" i="7" s="1"/>
  <c r="BW360" i="7" s="1"/>
  <c r="BW361" i="7" s="1"/>
  <c r="BW362" i="7" s="1"/>
  <c r="BW363" i="7" s="1"/>
  <c r="AW348" i="7"/>
  <c r="AW349" i="7" s="1"/>
  <c r="AW350" i="7" s="1"/>
  <c r="AW351" i="7" s="1"/>
  <c r="AW352" i="7" s="1"/>
  <c r="AW353" i="7" s="1"/>
  <c r="AW354" i="7" s="1"/>
  <c r="AW355" i="7" s="1"/>
  <c r="AW356" i="7" s="1"/>
  <c r="AW357" i="7" s="1"/>
  <c r="AW358" i="7" s="1"/>
  <c r="AW359" i="7" s="1"/>
  <c r="AW360" i="7" s="1"/>
  <c r="AW361" i="7" s="1"/>
  <c r="AW362" i="7" s="1"/>
  <c r="AW363" i="7" s="1"/>
  <c r="AW364" i="7" s="1"/>
  <c r="AW365" i="7" s="1"/>
  <c r="AW366" i="7" s="1"/>
  <c r="AW367" i="7" s="1"/>
  <c r="J348" i="7"/>
  <c r="J349" i="7" s="1"/>
  <c r="J350" i="7" s="1"/>
  <c r="J351" i="7" s="1"/>
  <c r="J352" i="7" s="1"/>
  <c r="J353" i="7" s="1"/>
  <c r="J354" i="7" s="1"/>
  <c r="J355" i="7" s="1"/>
  <c r="J356" i="7" s="1"/>
  <c r="J357" i="7" s="1"/>
  <c r="J358" i="7" s="1"/>
  <c r="J359" i="7" s="1"/>
  <c r="J360" i="7" s="1"/>
  <c r="J361" i="7" s="1"/>
  <c r="J362" i="7" s="1"/>
  <c r="J363" i="7" s="1"/>
  <c r="J364" i="7" s="1"/>
  <c r="J365" i="7" s="1"/>
  <c r="J366" i="7" s="1"/>
  <c r="J367" i="7" s="1"/>
  <c r="BW346" i="7"/>
  <c r="BW347" i="7" s="1"/>
  <c r="BW344" i="7"/>
  <c r="BW345" i="7" s="1"/>
  <c r="BJ344" i="7"/>
  <c r="BJ345" i="7" s="1"/>
  <c r="BJ346" i="7" s="1"/>
  <c r="BJ347" i="7" s="1"/>
  <c r="BJ348" i="7" s="1"/>
  <c r="BJ349" i="7" s="1"/>
  <c r="BJ350" i="7" s="1"/>
  <c r="BJ351" i="7" s="1"/>
  <c r="BJ352" i="7" s="1"/>
  <c r="BJ353" i="7" s="1"/>
  <c r="BJ354" i="7" s="1"/>
  <c r="BJ355" i="7" s="1"/>
  <c r="BJ356" i="7" s="1"/>
  <c r="BJ357" i="7" s="1"/>
  <c r="BJ358" i="7" s="1"/>
  <c r="BJ359" i="7" s="1"/>
  <c r="BJ360" i="7" s="1"/>
  <c r="BJ361" i="7" s="1"/>
  <c r="BJ362" i="7" s="1"/>
  <c r="BJ363" i="7" s="1"/>
  <c r="BJ364" i="7" s="1"/>
  <c r="BJ365" i="7" s="1"/>
  <c r="BJ366" i="7" s="1"/>
  <c r="BJ367" i="7" s="1"/>
  <c r="AJ344" i="7"/>
  <c r="AJ345" i="7" s="1"/>
  <c r="AJ346" i="7" s="1"/>
  <c r="AJ347" i="7" s="1"/>
  <c r="AJ348" i="7" s="1"/>
  <c r="J344" i="7"/>
  <c r="J345" i="7" s="1"/>
  <c r="J346" i="7" s="1"/>
  <c r="J347" i="7" s="1"/>
  <c r="BW343" i="7"/>
  <c r="BJ343" i="7"/>
  <c r="AW343" i="7"/>
  <c r="AW344" i="7" s="1"/>
  <c r="AW345" i="7" s="1"/>
  <c r="AW346" i="7" s="1"/>
  <c r="AW347" i="7" s="1"/>
  <c r="AJ343" i="7"/>
  <c r="W343" i="7"/>
  <c r="W344" i="7" s="1"/>
  <c r="W345" i="7" s="1"/>
  <c r="W346" i="7" s="1"/>
  <c r="W347" i="7" s="1"/>
  <c r="W348" i="7" s="1"/>
  <c r="W349" i="7" s="1"/>
  <c r="W350" i="7" s="1"/>
  <c r="W351" i="7" s="1"/>
  <c r="W352" i="7" s="1"/>
  <c r="W353" i="7" s="1"/>
  <c r="W354" i="7" s="1"/>
  <c r="W355" i="7" s="1"/>
  <c r="W356" i="7" s="1"/>
  <c r="W357" i="7" s="1"/>
  <c r="W358" i="7" s="1"/>
  <c r="W359" i="7" s="1"/>
  <c r="W360" i="7" s="1"/>
  <c r="W361" i="7" s="1"/>
  <c r="W362" i="7" s="1"/>
  <c r="W363" i="7" s="1"/>
  <c r="W364" i="7" s="1"/>
  <c r="W365" i="7" s="1"/>
  <c r="W366" i="7" s="1"/>
  <c r="W367" i="7" s="1"/>
  <c r="J343" i="7"/>
  <c r="A12" i="7"/>
  <c r="E10" i="7"/>
  <c r="B10" i="7"/>
  <c r="B5" i="7"/>
  <c r="B7" i="7" s="1"/>
  <c r="Y8" i="7" s="1"/>
  <c r="L4" i="7"/>
  <c r="BX4" i="7" s="1"/>
  <c r="BX3" i="7"/>
  <c r="CA3" i="7" s="1"/>
  <c r="BK3" i="7"/>
  <c r="F10" i="7" s="1"/>
  <c r="AX3" i="7"/>
  <c r="BA3" i="7" s="1"/>
  <c r="AK3" i="7"/>
  <c r="D10" i="7" s="1"/>
  <c r="AA3" i="7"/>
  <c r="X3" i="7"/>
  <c r="C10" i="7" s="1"/>
  <c r="N3" i="7"/>
  <c r="K3" i="7"/>
  <c r="C15" i="6"/>
  <c r="A15" i="6"/>
  <c r="C14" i="6"/>
  <c r="A14" i="6"/>
  <c r="G13" i="6"/>
  <c r="C13" i="6"/>
  <c r="A13" i="6"/>
  <c r="G8" i="6"/>
  <c r="G7" i="6"/>
  <c r="G6" i="6"/>
  <c r="G5" i="6"/>
  <c r="G4" i="6"/>
  <c r="G3" i="6"/>
  <c r="A2" i="6"/>
  <c r="B14" i="6" s="1"/>
  <c r="D62" i="5"/>
  <c r="E62" i="5" s="1"/>
  <c r="D61" i="5"/>
  <c r="E61" i="5" s="1"/>
  <c r="D60" i="5"/>
  <c r="E60" i="5" s="1"/>
  <c r="D59" i="5"/>
  <c r="E59" i="5" s="1"/>
  <c r="D58" i="5"/>
  <c r="E58" i="5" s="1"/>
  <c r="D57" i="5"/>
  <c r="E57" i="5" s="1"/>
  <c r="D56" i="5"/>
  <c r="E56" i="5" s="1"/>
  <c r="D55" i="5"/>
  <c r="E55" i="5" s="1"/>
  <c r="D54" i="5"/>
  <c r="E54" i="5" s="1"/>
  <c r="D53" i="5"/>
  <c r="E53" i="5" s="1"/>
  <c r="D52" i="5"/>
  <c r="E52" i="5" s="1"/>
  <c r="B47" i="5"/>
  <c r="C47" i="5" s="1"/>
  <c r="C41" i="5"/>
  <c r="C40" i="5"/>
  <c r="F27" i="10" s="1"/>
  <c r="C39" i="5"/>
  <c r="B32" i="11" s="1"/>
  <c r="C38" i="5"/>
  <c r="C25" i="10" s="1"/>
  <c r="C37" i="5"/>
  <c r="C36" i="5"/>
  <c r="B23" i="10" s="1"/>
  <c r="C35" i="5"/>
  <c r="C27" i="11" s="1"/>
  <c r="C33" i="5"/>
  <c r="G20" i="10" s="1"/>
  <c r="C31" i="5"/>
  <c r="J29" i="5"/>
  <c r="C30" i="5"/>
  <c r="I17" i="10" s="1"/>
  <c r="C29" i="5"/>
  <c r="C27" i="5"/>
  <c r="D27" i="5" s="1"/>
  <c r="C26" i="5"/>
  <c r="B14" i="10" s="1"/>
  <c r="C25" i="5"/>
  <c r="F13" i="10" s="1"/>
  <c r="C24" i="5"/>
  <c r="C12" i="10" s="1"/>
  <c r="E23" i="5"/>
  <c r="D17" i="5"/>
  <c r="C15" i="5"/>
  <c r="B23" i="5" s="1"/>
  <c r="B12" i="5"/>
  <c r="B11" i="5"/>
  <c r="B7" i="5"/>
  <c r="M5" i="5"/>
  <c r="A3" i="5"/>
  <c r="D2" i="5" s="1"/>
  <c r="M15" i="4"/>
  <c r="N17" i="4" s="1"/>
  <c r="O17" i="4" s="1"/>
  <c r="B11" i="4"/>
  <c r="T10" i="4"/>
  <c r="T9" i="4"/>
  <c r="I9" i="4"/>
  <c r="H9" i="4"/>
  <c r="I14" i="4" s="1"/>
  <c r="B9" i="4"/>
  <c r="B10" i="4" s="1"/>
  <c r="C10" i="4" s="1"/>
  <c r="A9" i="4"/>
  <c r="A10" i="4" s="1"/>
  <c r="A11" i="4" s="1"/>
  <c r="A12" i="4" s="1"/>
  <c r="A13" i="4" s="1"/>
  <c r="A14" i="4" s="1"/>
  <c r="T8" i="4"/>
  <c r="I8" i="4"/>
  <c r="H8" i="4"/>
  <c r="B8" i="4"/>
  <c r="C8" i="4" s="1"/>
  <c r="T7" i="4"/>
  <c r="I7" i="4"/>
  <c r="G7" i="4"/>
  <c r="G8" i="4" s="1"/>
  <c r="G9" i="4" s="1"/>
  <c r="C7" i="4"/>
  <c r="T6" i="4"/>
  <c r="O6" i="4"/>
  <c r="I6" i="4"/>
  <c r="C6" i="4"/>
  <c r="T5" i="4"/>
  <c r="R5" i="4"/>
  <c r="I5" i="4"/>
  <c r="G5" i="4"/>
  <c r="G6" i="4" s="1"/>
  <c r="A5" i="4"/>
  <c r="A6" i="4" s="1"/>
  <c r="A7" i="4" s="1"/>
  <c r="A8" i="4" s="1"/>
  <c r="C44" i="10" l="1"/>
  <c r="AK2" i="8"/>
  <c r="B37" i="5"/>
  <c r="D31" i="11"/>
  <c r="E31" i="11"/>
  <c r="H31" i="11"/>
  <c r="F31" i="11"/>
  <c r="G31" i="11"/>
  <c r="B31" i="11"/>
  <c r="C31" i="11"/>
  <c r="X4" i="7"/>
  <c r="AX2" i="8"/>
  <c r="AN2" i="8"/>
  <c r="BX2" i="8"/>
  <c r="BA2" i="8"/>
  <c r="AA4" i="7"/>
  <c r="K2" i="8"/>
  <c r="D20" i="10"/>
  <c r="B26" i="11"/>
  <c r="C33" i="11"/>
  <c r="B33" i="11"/>
  <c r="H33" i="11"/>
  <c r="G33" i="11"/>
  <c r="F33" i="11"/>
  <c r="E33" i="11"/>
  <c r="D33" i="11"/>
  <c r="D26" i="11"/>
  <c r="C26" i="11"/>
  <c r="B22" i="11"/>
  <c r="C22" i="11" s="1"/>
  <c r="C20" i="10"/>
  <c r="H26" i="11"/>
  <c r="G26" i="11"/>
  <c r="F26" i="11"/>
  <c r="E26" i="11"/>
  <c r="C28" i="5"/>
  <c r="B23" i="11" s="1"/>
  <c r="B5" i="9"/>
  <c r="B6" i="9" s="1"/>
  <c r="I3" i="5"/>
  <c r="A37" i="10" s="1"/>
  <c r="C14" i="10"/>
  <c r="B25" i="10"/>
  <c r="C48" i="11"/>
  <c r="J17" i="10"/>
  <c r="I25" i="10"/>
  <c r="B17" i="10"/>
  <c r="E25" i="10"/>
  <c r="K17" i="10"/>
  <c r="H17" i="10"/>
  <c r="BN2" i="8"/>
  <c r="B27" i="10"/>
  <c r="G17" i="10"/>
  <c r="H27" i="10"/>
  <c r="F17" i="10"/>
  <c r="E27" i="10"/>
  <c r="C13" i="10"/>
  <c r="D27" i="10"/>
  <c r="D30" i="5"/>
  <c r="C27" i="10"/>
  <c r="K25" i="10"/>
  <c r="AK4" i="7"/>
  <c r="J25" i="10"/>
  <c r="F20" i="10"/>
  <c r="E13" i="10"/>
  <c r="X2" i="9"/>
  <c r="AA2" i="9" s="1"/>
  <c r="E20" i="10"/>
  <c r="D13" i="10"/>
  <c r="K12" i="10"/>
  <c r="B20" i="10"/>
  <c r="K27" i="10"/>
  <c r="H25" i="10"/>
  <c r="K13" i="10"/>
  <c r="H12" i="10"/>
  <c r="B5" i="8"/>
  <c r="Y6" i="8" s="1"/>
  <c r="AC6" i="8" s="1"/>
  <c r="AF6" i="8" s="1"/>
  <c r="I12" i="10"/>
  <c r="O5" i="10"/>
  <c r="N2" i="9"/>
  <c r="K20" i="10"/>
  <c r="J27" i="10"/>
  <c r="G25" i="10"/>
  <c r="J13" i="10"/>
  <c r="G12" i="10"/>
  <c r="B15" i="6"/>
  <c r="N2" i="8"/>
  <c r="J20" i="10"/>
  <c r="I27" i="10"/>
  <c r="F25" i="10"/>
  <c r="I13" i="10"/>
  <c r="F12" i="10"/>
  <c r="J12" i="10"/>
  <c r="I20" i="10"/>
  <c r="E12" i="10"/>
  <c r="AK2" i="9"/>
  <c r="B13" i="10"/>
  <c r="H13" i="10"/>
  <c r="H20" i="10"/>
  <c r="G27" i="10"/>
  <c r="D25" i="10"/>
  <c r="G13" i="10"/>
  <c r="D12" i="10"/>
  <c r="E17" i="10"/>
  <c r="D17" i="10"/>
  <c r="C17" i="10"/>
  <c r="K24" i="10"/>
  <c r="H24" i="10"/>
  <c r="G24" i="10"/>
  <c r="F24" i="10"/>
  <c r="E24" i="10"/>
  <c r="C5" i="7"/>
  <c r="D24" i="10"/>
  <c r="C24" i="10"/>
  <c r="Z8" i="7"/>
  <c r="Z9" i="7" s="1"/>
  <c r="B24" i="10"/>
  <c r="J24" i="10"/>
  <c r="I24" i="10"/>
  <c r="B36" i="5"/>
  <c r="C45" i="10"/>
  <c r="R6" i="4"/>
  <c r="R7" i="4" s="1"/>
  <c r="R8" i="4" s="1"/>
  <c r="R9" i="4" s="1"/>
  <c r="R10" i="4" s="1"/>
  <c r="B12" i="4"/>
  <c r="C11" i="4"/>
  <c r="E63" i="5"/>
  <c r="CA4" i="7"/>
  <c r="AC8" i="7"/>
  <c r="B8" i="5"/>
  <c r="H25" i="11"/>
  <c r="G25" i="11"/>
  <c r="F19" i="10"/>
  <c r="F25" i="11"/>
  <c r="C25" i="11"/>
  <c r="B25" i="11"/>
  <c r="K19" i="10"/>
  <c r="J19" i="10"/>
  <c r="I19" i="10"/>
  <c r="H19" i="10"/>
  <c r="E25" i="11"/>
  <c r="B19" i="10"/>
  <c r="D25" i="11"/>
  <c r="G19" i="10"/>
  <c r="E19" i="10"/>
  <c r="D19" i="10"/>
  <c r="C19" i="10"/>
  <c r="C9" i="4"/>
  <c r="C23" i="5"/>
  <c r="B11" i="10" s="1"/>
  <c r="C11" i="10" s="1"/>
  <c r="B27" i="11"/>
  <c r="H21" i="10"/>
  <c r="C21" i="10"/>
  <c r="B21" i="10"/>
  <c r="H27" i="11"/>
  <c r="G27" i="11"/>
  <c r="K21" i="10"/>
  <c r="E21" i="10"/>
  <c r="D21" i="10"/>
  <c r="G21" i="10"/>
  <c r="F21" i="10"/>
  <c r="F27" i="11"/>
  <c r="E27" i="11"/>
  <c r="D27" i="11"/>
  <c r="J21" i="10"/>
  <c r="I21" i="10"/>
  <c r="D43" i="11"/>
  <c r="B43" i="11"/>
  <c r="D38" i="10"/>
  <c r="H43" i="11"/>
  <c r="C38" i="10"/>
  <c r="G43" i="11"/>
  <c r="B38" i="10"/>
  <c r="F43" i="11"/>
  <c r="E43" i="11"/>
  <c r="C43" i="11"/>
  <c r="K38" i="10"/>
  <c r="F38" i="10"/>
  <c r="E38" i="10"/>
  <c r="J38" i="10"/>
  <c r="I38" i="10"/>
  <c r="H38" i="10"/>
  <c r="G38" i="10"/>
  <c r="B15" i="10"/>
  <c r="AY8" i="7"/>
  <c r="BL8" i="7"/>
  <c r="BY8" i="7"/>
  <c r="AL8" i="7"/>
  <c r="I23" i="5"/>
  <c r="C16" i="5"/>
  <c r="D16" i="5" s="1"/>
  <c r="B15" i="11" s="1"/>
  <c r="D15" i="5"/>
  <c r="AN3" i="7"/>
  <c r="B8" i="7"/>
  <c r="H23" i="11"/>
  <c r="I16" i="10"/>
  <c r="E16" i="10"/>
  <c r="C23" i="11"/>
  <c r="B16" i="10"/>
  <c r="F23" i="11"/>
  <c r="G23" i="11"/>
  <c r="L8" i="7"/>
  <c r="A13" i="7"/>
  <c r="B21" i="11"/>
  <c r="E34" i="11"/>
  <c r="D34" i="11"/>
  <c r="C34" i="11"/>
  <c r="B28" i="10"/>
  <c r="B34" i="11"/>
  <c r="K28" i="10"/>
  <c r="J28" i="10"/>
  <c r="H34" i="11"/>
  <c r="I28" i="10"/>
  <c r="G34" i="11"/>
  <c r="H28" i="10"/>
  <c r="F34" i="11"/>
  <c r="G28" i="10"/>
  <c r="F28" i="10"/>
  <c r="E28" i="10"/>
  <c r="D28" i="10"/>
  <c r="C28" i="10"/>
  <c r="F2" i="6"/>
  <c r="F4" i="6" s="1"/>
  <c r="K4" i="7"/>
  <c r="N4" i="7" s="1"/>
  <c r="D26" i="5"/>
  <c r="D24" i="11"/>
  <c r="C24" i="11"/>
  <c r="B24" i="11"/>
  <c r="F18" i="10"/>
  <c r="K18" i="10"/>
  <c r="H24" i="11"/>
  <c r="J18" i="10"/>
  <c r="G24" i="11"/>
  <c r="I18" i="10"/>
  <c r="F24" i="11"/>
  <c r="H18" i="10"/>
  <c r="E24" i="11"/>
  <c r="G18" i="10"/>
  <c r="E18" i="10"/>
  <c r="D18" i="10"/>
  <c r="C18" i="10"/>
  <c r="B18" i="10"/>
  <c r="B13" i="6"/>
  <c r="B30" i="11"/>
  <c r="AX4" i="7"/>
  <c r="BA4" i="7" s="1"/>
  <c r="H20" i="11"/>
  <c r="G20" i="11"/>
  <c r="F20" i="11"/>
  <c r="E20" i="11"/>
  <c r="B20" i="11"/>
  <c r="B12" i="10"/>
  <c r="D20" i="11"/>
  <c r="C20" i="11"/>
  <c r="B29" i="11"/>
  <c r="C29" i="11" s="1"/>
  <c r="D29" i="11" s="1"/>
  <c r="E29" i="11" s="1"/>
  <c r="F29" i="11" s="1"/>
  <c r="G29" i="11" s="1"/>
  <c r="H29" i="11" s="1"/>
  <c r="C2" i="6"/>
  <c r="C4" i="6" s="1"/>
  <c r="BN3" i="7"/>
  <c r="BK4" i="7"/>
  <c r="D2" i="6"/>
  <c r="D6" i="6" s="1"/>
  <c r="G10" i="7"/>
  <c r="E2" i="6"/>
  <c r="E5" i="6" s="1"/>
  <c r="G8" i="8"/>
  <c r="CA1" i="8"/>
  <c r="CA2" i="8" s="1"/>
  <c r="A12" i="8"/>
  <c r="BY6" i="9"/>
  <c r="AL6" i="9"/>
  <c r="AN1" i="9"/>
  <c r="AN2" i="9" s="1"/>
  <c r="A11" i="9"/>
  <c r="BA1" i="9"/>
  <c r="AX2" i="9"/>
  <c r="BN1" i="9"/>
  <c r="BK2" i="9"/>
  <c r="G8" i="9"/>
  <c r="BX2" i="9"/>
  <c r="CA2" i="9" s="1"/>
  <c r="B42" i="5" l="1"/>
  <c r="AN4" i="7"/>
  <c r="D23" i="11"/>
  <c r="D4" i="6"/>
  <c r="D16" i="10"/>
  <c r="H16" i="10"/>
  <c r="J16" i="10"/>
  <c r="F16" i="10"/>
  <c r="K16" i="10"/>
  <c r="E23" i="11"/>
  <c r="C16" i="10"/>
  <c r="G16" i="10"/>
  <c r="L6" i="8"/>
  <c r="M341" i="8" s="1"/>
  <c r="AD6" i="8"/>
  <c r="C21" i="11"/>
  <c r="D21" i="11" s="1"/>
  <c r="BL6" i="9"/>
  <c r="BP6" i="9" s="1"/>
  <c r="D45" i="10"/>
  <c r="D14" i="10"/>
  <c r="B47" i="11"/>
  <c r="I18" i="5"/>
  <c r="C15" i="10"/>
  <c r="D15" i="10" s="1"/>
  <c r="E15" i="10" s="1"/>
  <c r="F15" i="10" s="1"/>
  <c r="G15" i="10" s="1"/>
  <c r="H15" i="10" s="1"/>
  <c r="I15" i="10" s="1"/>
  <c r="J15" i="10" s="1"/>
  <c r="K15" i="10" s="1"/>
  <c r="E47" i="11"/>
  <c r="D47" i="11"/>
  <c r="F47" i="11"/>
  <c r="D44" i="10"/>
  <c r="Z6" i="8"/>
  <c r="AA6" i="8" s="1"/>
  <c r="D22" i="11"/>
  <c r="D48" i="11"/>
  <c r="D47" i="5"/>
  <c r="H47" i="11"/>
  <c r="G47" i="11"/>
  <c r="C47" i="11"/>
  <c r="L6" i="9"/>
  <c r="BY6" i="8"/>
  <c r="CC6" i="8" s="1"/>
  <c r="Y6" i="9"/>
  <c r="AY6" i="9"/>
  <c r="AL6" i="8"/>
  <c r="AM6" i="8" s="1"/>
  <c r="M312" i="8"/>
  <c r="C8" i="6"/>
  <c r="BL6" i="8"/>
  <c r="E15" i="6"/>
  <c r="B6" i="8"/>
  <c r="M131" i="8"/>
  <c r="BN4" i="7"/>
  <c r="BM8" i="7" s="1"/>
  <c r="M153" i="8"/>
  <c r="M354" i="8"/>
  <c r="AY6" i="8"/>
  <c r="M31" i="8"/>
  <c r="C7" i="6"/>
  <c r="M215" i="8"/>
  <c r="M82" i="8"/>
  <c r="Z7" i="8"/>
  <c r="Z8" i="8" s="1"/>
  <c r="M32" i="8"/>
  <c r="AA8" i="7"/>
  <c r="AB8" i="7" s="1"/>
  <c r="B30" i="10"/>
  <c r="M366" i="7"/>
  <c r="M364" i="7"/>
  <c r="M362" i="7"/>
  <c r="M360" i="7"/>
  <c r="M358" i="7"/>
  <c r="M356" i="7"/>
  <c r="M354" i="7"/>
  <c r="M352" i="7"/>
  <c r="M350" i="7"/>
  <c r="M348" i="7"/>
  <c r="M363" i="7"/>
  <c r="M355" i="7"/>
  <c r="M347" i="7"/>
  <c r="M342" i="7"/>
  <c r="M341" i="7"/>
  <c r="M340" i="7"/>
  <c r="M339" i="7"/>
  <c r="M338" i="7"/>
  <c r="M337" i="7"/>
  <c r="M336" i="7"/>
  <c r="M335" i="7"/>
  <c r="M334" i="7"/>
  <c r="M333" i="7"/>
  <c r="M332" i="7"/>
  <c r="M331" i="7"/>
  <c r="M330" i="7"/>
  <c r="M329" i="7"/>
  <c r="M328" i="7"/>
  <c r="M327" i="7"/>
  <c r="M326" i="7"/>
  <c r="M325" i="7"/>
  <c r="M324" i="7"/>
  <c r="M323" i="7"/>
  <c r="M322" i="7"/>
  <c r="M321" i="7"/>
  <c r="M320" i="7"/>
  <c r="M319" i="7"/>
  <c r="M318" i="7"/>
  <c r="M317" i="7"/>
  <c r="M316" i="7"/>
  <c r="M315" i="7"/>
  <c r="M314" i="7"/>
  <c r="M313" i="7"/>
  <c r="M312" i="7"/>
  <c r="M311" i="7"/>
  <c r="M310" i="7"/>
  <c r="M309" i="7"/>
  <c r="M308" i="7"/>
  <c r="M307" i="7"/>
  <c r="M306" i="7"/>
  <c r="M305" i="7"/>
  <c r="M304" i="7"/>
  <c r="M303" i="7"/>
  <c r="M346" i="7"/>
  <c r="M345" i="7"/>
  <c r="M361" i="7"/>
  <c r="M353" i="7"/>
  <c r="M344" i="7"/>
  <c r="M343" i="7"/>
  <c r="M367" i="7"/>
  <c r="M359" i="7"/>
  <c r="M351" i="7"/>
  <c r="M293" i="7"/>
  <c r="M281" i="7"/>
  <c r="M227" i="7"/>
  <c r="M215" i="7"/>
  <c r="M294" i="7"/>
  <c r="M282" i="7"/>
  <c r="M274" i="7"/>
  <c r="M260" i="7"/>
  <c r="M254" i="7"/>
  <c r="M248" i="7"/>
  <c r="M242" i="7"/>
  <c r="M236" i="7"/>
  <c r="M230" i="7"/>
  <c r="M220" i="7"/>
  <c r="M302" i="7"/>
  <c r="M300" i="7"/>
  <c r="M298" i="7"/>
  <c r="M295" i="7"/>
  <c r="M283" i="7"/>
  <c r="M272" i="7"/>
  <c r="M268" i="7"/>
  <c r="M264" i="7"/>
  <c r="M225" i="7"/>
  <c r="M213" i="7"/>
  <c r="M357" i="7"/>
  <c r="M349" i="7"/>
  <c r="M296" i="7"/>
  <c r="M284" i="7"/>
  <c r="M259" i="7"/>
  <c r="M253" i="7"/>
  <c r="M247" i="7"/>
  <c r="M241" i="7"/>
  <c r="M235" i="7"/>
  <c r="M229" i="7"/>
  <c r="M218" i="7"/>
  <c r="M285" i="7"/>
  <c r="M223" i="7"/>
  <c r="M286" i="7"/>
  <c r="M273" i="7"/>
  <c r="M269" i="7"/>
  <c r="M265" i="7"/>
  <c r="M258" i="7"/>
  <c r="M252" i="7"/>
  <c r="M246" i="7"/>
  <c r="M240" i="7"/>
  <c r="M234" i="7"/>
  <c r="M228" i="7"/>
  <c r="M216" i="7"/>
  <c r="M287" i="7"/>
  <c r="M221" i="7"/>
  <c r="M288" i="7"/>
  <c r="M276" i="7"/>
  <c r="M257" i="7"/>
  <c r="M251" i="7"/>
  <c r="M245" i="7"/>
  <c r="M279" i="7"/>
  <c r="M203" i="7"/>
  <c r="M177" i="7"/>
  <c r="M175" i="7"/>
  <c r="M150" i="7"/>
  <c r="M138" i="7"/>
  <c r="M126" i="7"/>
  <c r="M114" i="7"/>
  <c r="M280" i="7"/>
  <c r="M249" i="7"/>
  <c r="M237" i="7"/>
  <c r="M202" i="7"/>
  <c r="M178" i="7"/>
  <c r="M172" i="7"/>
  <c r="M167" i="7"/>
  <c r="M161" i="7"/>
  <c r="M155" i="7"/>
  <c r="M143" i="7"/>
  <c r="M131" i="7"/>
  <c r="M119" i="7"/>
  <c r="M301" i="7"/>
  <c r="M289" i="7"/>
  <c r="M222" i="7"/>
  <c r="M201" i="7"/>
  <c r="M198" i="7"/>
  <c r="M196" i="7"/>
  <c r="M194" i="7"/>
  <c r="M192" i="7"/>
  <c r="M190" i="7"/>
  <c r="M188" i="7"/>
  <c r="M179" i="7"/>
  <c r="M148" i="7"/>
  <c r="M136" i="7"/>
  <c r="M124" i="7"/>
  <c r="M112" i="7"/>
  <c r="M290" i="7"/>
  <c r="M256" i="7"/>
  <c r="M238" i="7"/>
  <c r="M224" i="7"/>
  <c r="M214" i="7"/>
  <c r="M212" i="7"/>
  <c r="M200" i="7"/>
  <c r="M180" i="7"/>
  <c r="M166" i="7"/>
  <c r="M160" i="7"/>
  <c r="M154" i="7"/>
  <c r="M141" i="7"/>
  <c r="M129" i="7"/>
  <c r="M117" i="7"/>
  <c r="M107" i="7"/>
  <c r="M106" i="7"/>
  <c r="M105" i="7"/>
  <c r="M104" i="7"/>
  <c r="M103" i="7"/>
  <c r="M102" i="7"/>
  <c r="M101" i="7"/>
  <c r="M100" i="7"/>
  <c r="M99" i="7"/>
  <c r="M98" i="7"/>
  <c r="M97" i="7"/>
  <c r="M96" i="7"/>
  <c r="M95" i="7"/>
  <c r="M94" i="7"/>
  <c r="M93" i="7"/>
  <c r="M92" i="7"/>
  <c r="M91" i="7"/>
  <c r="M90" i="7"/>
  <c r="M89" i="7"/>
  <c r="M88" i="7"/>
  <c r="M87" i="7"/>
  <c r="M86" i="7"/>
  <c r="M85" i="7"/>
  <c r="M84" i="7"/>
  <c r="M83" i="7"/>
  <c r="M82" i="7"/>
  <c r="M81" i="7"/>
  <c r="M80" i="7"/>
  <c r="M79" i="7"/>
  <c r="M78" i="7"/>
  <c r="M77" i="7"/>
  <c r="M76" i="7"/>
  <c r="M75" i="7"/>
  <c r="M74" i="7"/>
  <c r="M73" i="7"/>
  <c r="M72" i="7"/>
  <c r="M71" i="7"/>
  <c r="M70" i="7"/>
  <c r="M69" i="7"/>
  <c r="M68" i="7"/>
  <c r="M67" i="7"/>
  <c r="M66" i="7"/>
  <c r="M65" i="7"/>
  <c r="M64" i="7"/>
  <c r="M63" i="7"/>
  <c r="M62" i="7"/>
  <c r="M61" i="7"/>
  <c r="M60" i="7"/>
  <c r="M291" i="7"/>
  <c r="M226" i="7"/>
  <c r="M211" i="7"/>
  <c r="M181" i="7"/>
  <c r="M173" i="7"/>
  <c r="M292" i="7"/>
  <c r="M261" i="7"/>
  <c r="M239" i="7"/>
  <c r="M210" i="7"/>
  <c r="M182" i="7"/>
  <c r="M165" i="7"/>
  <c r="M159" i="7"/>
  <c r="M153" i="7"/>
  <c r="M139" i="7"/>
  <c r="M127" i="7"/>
  <c r="M115" i="7"/>
  <c r="M297" i="7"/>
  <c r="M231" i="7"/>
  <c r="M209" i="7"/>
  <c r="M183" i="7"/>
  <c r="M144" i="7"/>
  <c r="M132" i="7"/>
  <c r="M120" i="7"/>
  <c r="M108" i="7"/>
  <c r="M299" i="7"/>
  <c r="M277" i="7"/>
  <c r="M270" i="7"/>
  <c r="M266" i="7"/>
  <c r="M233" i="7"/>
  <c r="M205" i="7"/>
  <c r="M187" i="7"/>
  <c r="M171" i="7"/>
  <c r="M140" i="7"/>
  <c r="M128" i="7"/>
  <c r="M116" i="7"/>
  <c r="M278" i="7"/>
  <c r="M275" i="7"/>
  <c r="M262" i="7"/>
  <c r="M244" i="7"/>
  <c r="M204" i="7"/>
  <c r="M176" i="7"/>
  <c r="M168" i="7"/>
  <c r="M162" i="7"/>
  <c r="M156" i="7"/>
  <c r="M145" i="7"/>
  <c r="M133" i="7"/>
  <c r="M121" i="7"/>
  <c r="M109" i="7"/>
  <c r="M184" i="7"/>
  <c r="M118" i="7"/>
  <c r="M34" i="7"/>
  <c r="M22" i="7"/>
  <c r="M232" i="7"/>
  <c r="M217" i="7"/>
  <c r="M207" i="7"/>
  <c r="M193" i="7"/>
  <c r="M163" i="7"/>
  <c r="M135" i="7"/>
  <c r="M39" i="7"/>
  <c r="M27" i="7"/>
  <c r="M15" i="7"/>
  <c r="M267" i="7"/>
  <c r="M255" i="7"/>
  <c r="M219" i="7"/>
  <c r="M146" i="7"/>
  <c r="M110" i="7"/>
  <c r="M32" i="7"/>
  <c r="M20" i="7"/>
  <c r="P8" i="7"/>
  <c r="M170" i="7"/>
  <c r="M152" i="7"/>
  <c r="M125" i="7"/>
  <c r="M37" i="7"/>
  <c r="M25" i="7"/>
  <c r="M13" i="7"/>
  <c r="M243" i="7"/>
  <c r="M199" i="7"/>
  <c r="M191" i="7"/>
  <c r="M185" i="7"/>
  <c r="M142" i="7"/>
  <c r="M30" i="7"/>
  <c r="M18" i="7"/>
  <c r="M56" i="7"/>
  <c r="M53" i="7"/>
  <c r="M49" i="7"/>
  <c r="M48" i="7"/>
  <c r="M47" i="7"/>
  <c r="M44" i="7"/>
  <c r="M43" i="7"/>
  <c r="M263" i="7"/>
  <c r="M157" i="7"/>
  <c r="M123" i="7"/>
  <c r="M35" i="7"/>
  <c r="M23" i="7"/>
  <c r="M11" i="7"/>
  <c r="M9" i="7"/>
  <c r="M8" i="7"/>
  <c r="M208" i="7"/>
  <c r="M59" i="7"/>
  <c r="M57" i="7"/>
  <c r="M55" i="7"/>
  <c r="M54" i="7"/>
  <c r="M51" i="7"/>
  <c r="M46" i="7"/>
  <c r="M42" i="7"/>
  <c r="M40" i="7"/>
  <c r="M16" i="7"/>
  <c r="M365" i="7"/>
  <c r="M174" i="7"/>
  <c r="M134" i="7"/>
  <c r="M58" i="7"/>
  <c r="M52" i="7"/>
  <c r="M50" i="7"/>
  <c r="M45" i="7"/>
  <c r="M41" i="7"/>
  <c r="M28" i="7"/>
  <c r="M197" i="7"/>
  <c r="M189" i="7"/>
  <c r="M164" i="7"/>
  <c r="M149" i="7"/>
  <c r="M195" i="7"/>
  <c r="M122" i="7"/>
  <c r="M36" i="7"/>
  <c r="M24" i="7"/>
  <c r="M12" i="7"/>
  <c r="M271" i="7"/>
  <c r="M158" i="7"/>
  <c r="M137" i="7"/>
  <c r="M29" i="7"/>
  <c r="M17" i="7"/>
  <c r="M10" i="7"/>
  <c r="M130" i="7"/>
  <c r="M21" i="7"/>
  <c r="M26" i="7"/>
  <c r="M206" i="7"/>
  <c r="M186" i="7"/>
  <c r="M31" i="7"/>
  <c r="M33" i="7"/>
  <c r="M38" i="7"/>
  <c r="M111" i="7"/>
  <c r="M151" i="7"/>
  <c r="M113" i="7"/>
  <c r="M169" i="7"/>
  <c r="M147" i="7"/>
  <c r="M14" i="7"/>
  <c r="M250" i="7"/>
  <c r="M19" i="7"/>
  <c r="BP8" i="7"/>
  <c r="BC6" i="9"/>
  <c r="C19" i="5"/>
  <c r="AZ8" i="7"/>
  <c r="BC8" i="7"/>
  <c r="E8" i="6"/>
  <c r="E3" i="6"/>
  <c r="B3" i="10"/>
  <c r="C3" i="10" s="1"/>
  <c r="B13" i="11"/>
  <c r="B14" i="11" s="1"/>
  <c r="P5" i="10"/>
  <c r="T3" i="4"/>
  <c r="A12" i="9"/>
  <c r="E6" i="6"/>
  <c r="I5" i="5"/>
  <c r="J5" i="5" s="1"/>
  <c r="I4" i="5"/>
  <c r="J4" i="5" s="1"/>
  <c r="I6" i="5"/>
  <c r="B45" i="5" s="1"/>
  <c r="Z10" i="7"/>
  <c r="C12" i="4"/>
  <c r="B13" i="4"/>
  <c r="D7" i="6"/>
  <c r="E14" i="6"/>
  <c r="J36" i="10"/>
  <c r="K36" i="10"/>
  <c r="I36" i="10"/>
  <c r="H36" i="10"/>
  <c r="G36" i="10"/>
  <c r="F36" i="10"/>
  <c r="E36" i="10"/>
  <c r="D36" i="10"/>
  <c r="C36" i="10"/>
  <c r="B36" i="10"/>
  <c r="B46" i="5"/>
  <c r="I10" i="5"/>
  <c r="I11" i="5"/>
  <c r="I12" i="5"/>
  <c r="J12" i="5" s="1"/>
  <c r="BN2" i="9"/>
  <c r="AG6" i="8"/>
  <c r="Y7" i="8" s="1"/>
  <c r="AE6" i="8"/>
  <c r="AB6" i="8"/>
  <c r="F5" i="6"/>
  <c r="C42" i="5"/>
  <c r="H4" i="6"/>
  <c r="H2" i="6"/>
  <c r="D8" i="6"/>
  <c r="D3" i="6"/>
  <c r="D5" i="6"/>
  <c r="M363" i="9"/>
  <c r="M362" i="9"/>
  <c r="M361" i="9"/>
  <c r="M360" i="9"/>
  <c r="M359" i="9"/>
  <c r="M358" i="9"/>
  <c r="M350" i="9"/>
  <c r="M348" i="9"/>
  <c r="M346" i="9"/>
  <c r="M344" i="9"/>
  <c r="M342" i="9"/>
  <c r="M357" i="9"/>
  <c r="M356" i="9"/>
  <c r="M355" i="9"/>
  <c r="M354" i="9"/>
  <c r="M365" i="9"/>
  <c r="M364" i="9"/>
  <c r="M353" i="9"/>
  <c r="M349" i="9"/>
  <c r="M345" i="9"/>
  <c r="M352" i="9"/>
  <c r="M341" i="9"/>
  <c r="M340" i="9"/>
  <c r="M339" i="9"/>
  <c r="M338" i="9"/>
  <c r="M337" i="9"/>
  <c r="M336" i="9"/>
  <c r="M335" i="9"/>
  <c r="M334" i="9"/>
  <c r="M333" i="9"/>
  <c r="M332" i="9"/>
  <c r="M331" i="9"/>
  <c r="M330" i="9"/>
  <c r="M329" i="9"/>
  <c r="M328" i="9"/>
  <c r="M327" i="9"/>
  <c r="M326" i="9"/>
  <c r="M325" i="9"/>
  <c r="M324" i="9"/>
  <c r="M323" i="9"/>
  <c r="M347" i="9"/>
  <c r="M343" i="9"/>
  <c r="M351" i="9"/>
  <c r="M322" i="9"/>
  <c r="M321" i="9"/>
  <c r="M320" i="9"/>
  <c r="M319" i="9"/>
  <c r="M318" i="9"/>
  <c r="M317" i="9"/>
  <c r="M316" i="9"/>
  <c r="M315" i="9"/>
  <c r="M314" i="9"/>
  <c r="M313" i="9"/>
  <c r="M312" i="9"/>
  <c r="M311" i="9"/>
  <c r="M310" i="9"/>
  <c r="M309" i="9"/>
  <c r="M308" i="9"/>
  <c r="M307" i="9"/>
  <c r="M305" i="9"/>
  <c r="M297" i="9"/>
  <c r="M295" i="9"/>
  <c r="M299" i="9"/>
  <c r="M300" i="9"/>
  <c r="M290" i="9"/>
  <c r="M286" i="9"/>
  <c r="M274" i="9"/>
  <c r="M271" i="9"/>
  <c r="M270" i="9"/>
  <c r="M269" i="9"/>
  <c r="M279" i="9"/>
  <c r="M291" i="9"/>
  <c r="M284" i="9"/>
  <c r="M272" i="9"/>
  <c r="M302" i="9"/>
  <c r="M298" i="9"/>
  <c r="M296" i="9"/>
  <c r="M289" i="9"/>
  <c r="M277" i="9"/>
  <c r="M303" i="9"/>
  <c r="M301" i="9"/>
  <c r="M282" i="9"/>
  <c r="M304" i="9"/>
  <c r="M292" i="9"/>
  <c r="M287" i="9"/>
  <c r="M275" i="9"/>
  <c r="M280" i="9"/>
  <c r="M306" i="9"/>
  <c r="M293" i="9"/>
  <c r="M281" i="9"/>
  <c r="M283" i="9"/>
  <c r="M273" i="9"/>
  <c r="M266" i="9"/>
  <c r="M263" i="9"/>
  <c r="M262" i="9"/>
  <c r="M261" i="9"/>
  <c r="M260" i="9"/>
  <c r="M259" i="9"/>
  <c r="M258" i="9"/>
  <c r="M257" i="9"/>
  <c r="M256" i="9"/>
  <c r="M255" i="9"/>
  <c r="M254" i="9"/>
  <c r="M253" i="9"/>
  <c r="M252" i="9"/>
  <c r="M251" i="9"/>
  <c r="M250" i="9"/>
  <c r="M249" i="9"/>
  <c r="M248" i="9"/>
  <c r="M247" i="9"/>
  <c r="M246" i="9"/>
  <c r="M245" i="9"/>
  <c r="M285" i="9"/>
  <c r="M264" i="9"/>
  <c r="M268" i="9"/>
  <c r="M244" i="9"/>
  <c r="M238" i="9"/>
  <c r="M234" i="9"/>
  <c r="M288" i="9"/>
  <c r="M241" i="9"/>
  <c r="M232" i="9"/>
  <c r="M242" i="9"/>
  <c r="M239" i="9"/>
  <c r="M278" i="9"/>
  <c r="M235" i="9"/>
  <c r="M243" i="9"/>
  <c r="M240" i="9"/>
  <c r="M265" i="9"/>
  <c r="M236" i="9"/>
  <c r="M294" i="9"/>
  <c r="M199" i="9"/>
  <c r="M193" i="9"/>
  <c r="M187" i="9"/>
  <c r="M237" i="9"/>
  <c r="M207" i="9"/>
  <c r="M203" i="9"/>
  <c r="M231" i="9"/>
  <c r="M228" i="9"/>
  <c r="M225" i="9"/>
  <c r="M222" i="9"/>
  <c r="M219" i="9"/>
  <c r="M216" i="9"/>
  <c r="M213" i="9"/>
  <c r="M212" i="9"/>
  <c r="M198" i="9"/>
  <c r="M192" i="9"/>
  <c r="M186" i="9"/>
  <c r="M267" i="9"/>
  <c r="M210" i="9"/>
  <c r="M208" i="9"/>
  <c r="M204" i="9"/>
  <c r="M197" i="9"/>
  <c r="M191" i="9"/>
  <c r="M230" i="9"/>
  <c r="M227" i="9"/>
  <c r="M224" i="9"/>
  <c r="M221" i="9"/>
  <c r="M218" i="9"/>
  <c r="M215" i="9"/>
  <c r="M206" i="9"/>
  <c r="M202" i="9"/>
  <c r="M200" i="9"/>
  <c r="M194" i="9"/>
  <c r="M188" i="9"/>
  <c r="M233" i="9"/>
  <c r="M178" i="9"/>
  <c r="M170" i="9"/>
  <c r="M195" i="9"/>
  <c r="M163" i="9"/>
  <c r="M185" i="9"/>
  <c r="M177" i="9"/>
  <c r="M168" i="9"/>
  <c r="M229" i="9"/>
  <c r="M220" i="9"/>
  <c r="M184" i="9"/>
  <c r="M173" i="9"/>
  <c r="M161" i="9"/>
  <c r="M176" i="9"/>
  <c r="M166" i="9"/>
  <c r="M179" i="9"/>
  <c r="M172" i="9"/>
  <c r="M160" i="9"/>
  <c r="M226" i="9"/>
  <c r="M217" i="9"/>
  <c r="M190" i="9"/>
  <c r="M182" i="9"/>
  <c r="M165" i="9"/>
  <c r="M153" i="9"/>
  <c r="M141" i="9"/>
  <c r="M129" i="9"/>
  <c r="M167" i="9"/>
  <c r="M152" i="9"/>
  <c r="M140" i="9"/>
  <c r="M128" i="9"/>
  <c r="M169" i="9"/>
  <c r="M151" i="9"/>
  <c r="M139" i="9"/>
  <c r="M180" i="9"/>
  <c r="M171" i="9"/>
  <c r="M150" i="9"/>
  <c r="M138" i="9"/>
  <c r="M276" i="9"/>
  <c r="M149" i="9"/>
  <c r="M137" i="9"/>
  <c r="M181" i="9"/>
  <c r="M148" i="9"/>
  <c r="M136" i="9"/>
  <c r="M127" i="9"/>
  <c r="M159" i="9"/>
  <c r="M147" i="9"/>
  <c r="M135" i="9"/>
  <c r="M214" i="9"/>
  <c r="M211" i="9"/>
  <c r="M201" i="9"/>
  <c r="M175" i="9"/>
  <c r="M155" i="9"/>
  <c r="M143" i="9"/>
  <c r="M131" i="9"/>
  <c r="M154" i="9"/>
  <c r="M142" i="9"/>
  <c r="M130" i="9"/>
  <c r="M126" i="9"/>
  <c r="M205" i="9"/>
  <c r="M145" i="9"/>
  <c r="M81" i="9"/>
  <c r="M124" i="9"/>
  <c r="M120" i="9"/>
  <c r="M116" i="9"/>
  <c r="M112" i="9"/>
  <c r="M108" i="9"/>
  <c r="M87" i="9"/>
  <c r="M196" i="9"/>
  <c r="M189" i="9"/>
  <c r="M162" i="9"/>
  <c r="M158" i="9"/>
  <c r="M99" i="9"/>
  <c r="M97" i="9"/>
  <c r="M91" i="9"/>
  <c r="M164" i="9"/>
  <c r="M156" i="9"/>
  <c r="M123" i="9"/>
  <c r="M119" i="9"/>
  <c r="M115" i="9"/>
  <c r="M111" i="9"/>
  <c r="M102" i="9"/>
  <c r="M93" i="9"/>
  <c r="M209" i="9"/>
  <c r="M146" i="9"/>
  <c r="M101" i="9"/>
  <c r="M94" i="9"/>
  <c r="M82" i="9"/>
  <c r="M174" i="9"/>
  <c r="M95" i="9"/>
  <c r="M90" i="9"/>
  <c r="M223" i="9"/>
  <c r="M144" i="9"/>
  <c r="M122" i="9"/>
  <c r="M118" i="9"/>
  <c r="M114" i="9"/>
  <c r="M110" i="9"/>
  <c r="M107" i="9"/>
  <c r="M104" i="9"/>
  <c r="M132" i="9"/>
  <c r="M125" i="9"/>
  <c r="M121" i="9"/>
  <c r="M117" i="9"/>
  <c r="M113" i="9"/>
  <c r="M109" i="9"/>
  <c r="M83" i="9"/>
  <c r="M106" i="9"/>
  <c r="M92" i="9"/>
  <c r="M69" i="9"/>
  <c r="M134" i="9"/>
  <c r="M96" i="9"/>
  <c r="M67" i="9"/>
  <c r="M66" i="9"/>
  <c r="M65" i="9"/>
  <c r="M64" i="9"/>
  <c r="M63" i="9"/>
  <c r="M62" i="9"/>
  <c r="M61" i="9"/>
  <c r="M60" i="9"/>
  <c r="M59" i="9"/>
  <c r="M58" i="9"/>
  <c r="M57" i="9"/>
  <c r="M56" i="9"/>
  <c r="M55" i="9"/>
  <c r="M54" i="9"/>
  <c r="M53" i="9"/>
  <c r="M52" i="9"/>
  <c r="M51" i="9"/>
  <c r="M50" i="9"/>
  <c r="M49" i="9"/>
  <c r="M48" i="9"/>
  <c r="M47" i="9"/>
  <c r="M46" i="9"/>
  <c r="M45" i="9"/>
  <c r="M44" i="9"/>
  <c r="M43" i="9"/>
  <c r="M42" i="9"/>
  <c r="M41" i="9"/>
  <c r="M40" i="9"/>
  <c r="M39" i="9"/>
  <c r="M72" i="9"/>
  <c r="M89" i="9"/>
  <c r="M36" i="9"/>
  <c r="M24" i="9"/>
  <c r="M133" i="9"/>
  <c r="M86" i="9"/>
  <c r="M84" i="9"/>
  <c r="M79" i="9"/>
  <c r="M29" i="9"/>
  <c r="M183" i="9"/>
  <c r="M98" i="9"/>
  <c r="M78" i="9"/>
  <c r="M68" i="9"/>
  <c r="M34" i="9"/>
  <c r="M157" i="9"/>
  <c r="M77" i="9"/>
  <c r="M27" i="9"/>
  <c r="M100" i="9"/>
  <c r="M85" i="9"/>
  <c r="M75" i="9"/>
  <c r="M73" i="9"/>
  <c r="M70" i="9"/>
  <c r="M35" i="9"/>
  <c r="M31" i="9"/>
  <c r="M21" i="9"/>
  <c r="M15" i="9"/>
  <c r="M8" i="9"/>
  <c r="M32" i="9"/>
  <c r="M28" i="9"/>
  <c r="M18" i="9"/>
  <c r="M103" i="9"/>
  <c r="M17" i="9"/>
  <c r="M13" i="9"/>
  <c r="P6" i="9"/>
  <c r="M71" i="9"/>
  <c r="M37" i="9"/>
  <c r="M22" i="9"/>
  <c r="M19" i="9"/>
  <c r="M11" i="9"/>
  <c r="M88" i="9"/>
  <c r="M80" i="9"/>
  <c r="M16" i="9"/>
  <c r="M26" i="9"/>
  <c r="M9" i="9"/>
  <c r="M7" i="9"/>
  <c r="M6" i="9"/>
  <c r="M105" i="9"/>
  <c r="M10" i="9"/>
  <c r="M76" i="9"/>
  <c r="M33" i="9"/>
  <c r="M74" i="9"/>
  <c r="M38" i="9"/>
  <c r="M23" i="9"/>
  <c r="M12" i="9"/>
  <c r="M14" i="9"/>
  <c r="M25" i="9"/>
  <c r="M20" i="9"/>
  <c r="M30" i="9"/>
  <c r="F3" i="6"/>
  <c r="F6" i="6"/>
  <c r="F8" i="6"/>
  <c r="C6" i="6"/>
  <c r="H6" i="6" s="1"/>
  <c r="BA2" i="9"/>
  <c r="AC6" i="9"/>
  <c r="Z6" i="9"/>
  <c r="CF6" i="8"/>
  <c r="CD6" i="8"/>
  <c r="F7" i="6"/>
  <c r="A14" i="7"/>
  <c r="AM6" i="9"/>
  <c r="AP6" i="9"/>
  <c r="E7" i="6"/>
  <c r="B35" i="11"/>
  <c r="AP8" i="7"/>
  <c r="AM8" i="7"/>
  <c r="AF8" i="7"/>
  <c r="AD8" i="7"/>
  <c r="A13" i="8"/>
  <c r="CC6" i="9"/>
  <c r="BZ6" i="9"/>
  <c r="E4" i="6"/>
  <c r="C3" i="6"/>
  <c r="C5" i="6"/>
  <c r="CC8" i="7"/>
  <c r="BZ8" i="7"/>
  <c r="M266" i="8" l="1"/>
  <c r="B44" i="5"/>
  <c r="N6" i="9"/>
  <c r="M11" i="8"/>
  <c r="M223" i="8"/>
  <c r="M253" i="8"/>
  <c r="M249" i="8"/>
  <c r="M318" i="8"/>
  <c r="M53" i="8"/>
  <c r="M43" i="8"/>
  <c r="M80" i="8"/>
  <c r="M140" i="8"/>
  <c r="M167" i="8"/>
  <c r="M335" i="8"/>
  <c r="M308" i="8"/>
  <c r="M199" i="8"/>
  <c r="M196" i="8"/>
  <c r="M136" i="8"/>
  <c r="M245" i="8"/>
  <c r="M303" i="8"/>
  <c r="C35" i="11"/>
  <c r="H8" i="6"/>
  <c r="BM6" i="9"/>
  <c r="BN6" i="9" s="1"/>
  <c r="M186" i="8"/>
  <c r="G55" i="11"/>
  <c r="P6" i="8"/>
  <c r="Q6" i="8" s="1"/>
  <c r="M105" i="8"/>
  <c r="M237" i="8"/>
  <c r="M61" i="8"/>
  <c r="M296" i="8"/>
  <c r="M124" i="8"/>
  <c r="M355" i="8"/>
  <c r="M193" i="8"/>
  <c r="M101" i="8"/>
  <c r="M306" i="8"/>
  <c r="M134" i="8"/>
  <c r="M313" i="8"/>
  <c r="M233" i="8"/>
  <c r="M12" i="8"/>
  <c r="M328" i="8"/>
  <c r="M214" i="8"/>
  <c r="M104" i="8"/>
  <c r="M129" i="8"/>
  <c r="M291" i="8"/>
  <c r="M119" i="8"/>
  <c r="M139" i="8"/>
  <c r="M254" i="8"/>
  <c r="M112" i="8"/>
  <c r="M323" i="8"/>
  <c r="M163" i="8"/>
  <c r="M111" i="8"/>
  <c r="M217" i="8"/>
  <c r="M15" i="8"/>
  <c r="M225" i="8"/>
  <c r="M29" i="8"/>
  <c r="M284" i="8"/>
  <c r="M183" i="8"/>
  <c r="M360" i="8"/>
  <c r="M219" i="8"/>
  <c r="M75" i="8"/>
  <c r="M294" i="8"/>
  <c r="M122" i="8"/>
  <c r="M7" i="8"/>
  <c r="M337" i="8"/>
  <c r="M187" i="8"/>
  <c r="M316" i="8"/>
  <c r="M138" i="8"/>
  <c r="M91" i="8"/>
  <c r="M110" i="8"/>
  <c r="M279" i="8"/>
  <c r="M149" i="8"/>
  <c r="M94" i="8"/>
  <c r="M242" i="8"/>
  <c r="M98" i="8"/>
  <c r="M311" i="8"/>
  <c r="M190" i="8"/>
  <c r="M361" i="8"/>
  <c r="M74" i="8"/>
  <c r="M128" i="8"/>
  <c r="M85" i="8"/>
  <c r="M359" i="8"/>
  <c r="M201" i="8"/>
  <c r="M22" i="8"/>
  <c r="M272" i="8"/>
  <c r="M51" i="8"/>
  <c r="M331" i="8"/>
  <c r="M173" i="8"/>
  <c r="M9" i="8"/>
  <c r="M282" i="8"/>
  <c r="M168" i="8"/>
  <c r="M351" i="8"/>
  <c r="M185" i="8"/>
  <c r="M52" i="8"/>
  <c r="M304" i="8"/>
  <c r="M132" i="8"/>
  <c r="M348" i="8"/>
  <c r="M114" i="8"/>
  <c r="M267" i="8"/>
  <c r="M44" i="8"/>
  <c r="M230" i="8"/>
  <c r="M144" i="8"/>
  <c r="M299" i="8"/>
  <c r="M127" i="8"/>
  <c r="M334" i="8"/>
  <c r="M54" i="8"/>
  <c r="M252" i="8"/>
  <c r="M300" i="8"/>
  <c r="M18" i="8"/>
  <c r="M364" i="8"/>
  <c r="M158" i="8"/>
  <c r="M83" i="8"/>
  <c r="M260" i="8"/>
  <c r="M26" i="8"/>
  <c r="M319" i="8"/>
  <c r="M146" i="8"/>
  <c r="M113" i="8"/>
  <c r="M270" i="8"/>
  <c r="M47" i="8"/>
  <c r="M356" i="8"/>
  <c r="M174" i="8"/>
  <c r="M65" i="8"/>
  <c r="M292" i="8"/>
  <c r="M120" i="8"/>
  <c r="M325" i="8"/>
  <c r="M156" i="8"/>
  <c r="M255" i="8"/>
  <c r="M145" i="8"/>
  <c r="M30" i="8"/>
  <c r="M346" i="8"/>
  <c r="M81" i="8"/>
  <c r="M287" i="8"/>
  <c r="M115" i="8"/>
  <c r="M322" i="8"/>
  <c r="M34" i="8"/>
  <c r="M108" i="8"/>
  <c r="M20" i="8"/>
  <c r="M333" i="8"/>
  <c r="M188" i="8"/>
  <c r="M33" i="8"/>
  <c r="M248" i="8"/>
  <c r="M76" i="8"/>
  <c r="M307" i="8"/>
  <c r="M135" i="8"/>
  <c r="M60" i="8"/>
  <c r="M258" i="8"/>
  <c r="M207" i="8"/>
  <c r="M329" i="8"/>
  <c r="M220" i="8"/>
  <c r="M70" i="8"/>
  <c r="M280" i="8"/>
  <c r="M157" i="8"/>
  <c r="M301" i="8"/>
  <c r="M37" i="8"/>
  <c r="M243" i="8"/>
  <c r="M160" i="8"/>
  <c r="M345" i="8"/>
  <c r="M142" i="8"/>
  <c r="M106" i="8"/>
  <c r="M275" i="8"/>
  <c r="M96" i="8"/>
  <c r="M310" i="8"/>
  <c r="M58" i="8"/>
  <c r="M57" i="8"/>
  <c r="M321" i="8"/>
  <c r="M155" i="8"/>
  <c r="M62" i="8"/>
  <c r="M236" i="8"/>
  <c r="M49" i="8"/>
  <c r="M295" i="8"/>
  <c r="M123" i="8"/>
  <c r="M117" i="8"/>
  <c r="M246" i="8"/>
  <c r="M56" i="8"/>
  <c r="M317" i="8"/>
  <c r="M171" i="8"/>
  <c r="M209" i="8"/>
  <c r="M268" i="8"/>
  <c r="M45" i="8"/>
  <c r="M289" i="8"/>
  <c r="M231" i="8"/>
  <c r="M180" i="8"/>
  <c r="M350" i="8"/>
  <c r="M141" i="8"/>
  <c r="M169" i="8"/>
  <c r="M263" i="8"/>
  <c r="M40" i="8"/>
  <c r="M286" i="8"/>
  <c r="M27" i="8"/>
  <c r="M150" i="8"/>
  <c r="M71" i="8"/>
  <c r="M309" i="8"/>
  <c r="M179" i="8"/>
  <c r="M78" i="8"/>
  <c r="M224" i="8"/>
  <c r="M17" i="8"/>
  <c r="M283" i="8"/>
  <c r="M178" i="8"/>
  <c r="M234" i="8"/>
  <c r="M24" i="8"/>
  <c r="M305" i="8"/>
  <c r="M133" i="8"/>
  <c r="M343" i="8"/>
  <c r="M256" i="8"/>
  <c r="M182" i="8"/>
  <c r="M277" i="8"/>
  <c r="M164" i="8"/>
  <c r="M338" i="8"/>
  <c r="M100" i="8"/>
  <c r="M326" i="8"/>
  <c r="M172" i="8"/>
  <c r="M6" i="8"/>
  <c r="M251" i="8"/>
  <c r="M86" i="8"/>
  <c r="M274" i="8"/>
  <c r="M204" i="8"/>
  <c r="M21" i="8"/>
  <c r="M297" i="8"/>
  <c r="M125" i="8"/>
  <c r="M357" i="8"/>
  <c r="M197" i="8"/>
  <c r="M10" i="8"/>
  <c r="M271" i="8"/>
  <c r="M48" i="8"/>
  <c r="M109" i="8"/>
  <c r="M222" i="8"/>
  <c r="M203" i="8"/>
  <c r="M293" i="8"/>
  <c r="M121" i="8"/>
  <c r="M42" i="8"/>
  <c r="M244" i="8"/>
  <c r="M19" i="8"/>
  <c r="M265" i="8"/>
  <c r="M347" i="8"/>
  <c r="M148" i="8"/>
  <c r="M151" i="8"/>
  <c r="M314" i="8"/>
  <c r="M202" i="8"/>
  <c r="M210" i="8"/>
  <c r="M239" i="8"/>
  <c r="M66" i="8"/>
  <c r="M226" i="8"/>
  <c r="M35" i="8"/>
  <c r="M23" i="8"/>
  <c r="M285" i="8"/>
  <c r="M211" i="8"/>
  <c r="M362" i="8"/>
  <c r="M154" i="8"/>
  <c r="M79" i="8"/>
  <c r="M259" i="8"/>
  <c r="M221" i="8"/>
  <c r="M353" i="8"/>
  <c r="M189" i="8"/>
  <c r="M64" i="8"/>
  <c r="M281" i="8"/>
  <c r="M161" i="8"/>
  <c r="M232" i="8"/>
  <c r="M216" i="8"/>
  <c r="M241" i="8"/>
  <c r="M352" i="8"/>
  <c r="M147" i="8"/>
  <c r="M28" i="8"/>
  <c r="M302" i="8"/>
  <c r="M130" i="8"/>
  <c r="M92" i="8"/>
  <c r="M227" i="8"/>
  <c r="M59" i="8"/>
  <c r="M205" i="8"/>
  <c r="M99" i="8"/>
  <c r="M14" i="8"/>
  <c r="M67" i="8"/>
  <c r="M273" i="8"/>
  <c r="M63" i="8"/>
  <c r="M332" i="8"/>
  <c r="M184" i="8"/>
  <c r="M103" i="8"/>
  <c r="M247" i="8"/>
  <c r="M68" i="8"/>
  <c r="M358" i="8"/>
  <c r="M213" i="8"/>
  <c r="M69" i="8"/>
  <c r="M269" i="8"/>
  <c r="M46" i="8"/>
  <c r="M88" i="8"/>
  <c r="M342" i="8"/>
  <c r="M170" i="8"/>
  <c r="M229" i="8"/>
  <c r="M327" i="8"/>
  <c r="M208" i="8"/>
  <c r="M181" i="8"/>
  <c r="M290" i="8"/>
  <c r="M118" i="8"/>
  <c r="M363" i="8"/>
  <c r="M212" i="8"/>
  <c r="M95" i="8"/>
  <c r="M192" i="8"/>
  <c r="M55" i="8"/>
  <c r="M25" i="8"/>
  <c r="M261" i="8"/>
  <c r="M38" i="8"/>
  <c r="M320" i="8"/>
  <c r="M152" i="8"/>
  <c r="M198" i="8"/>
  <c r="M235" i="8"/>
  <c r="M36" i="8"/>
  <c r="M330" i="8"/>
  <c r="M344" i="8"/>
  <c r="M13" i="8"/>
  <c r="M257" i="8"/>
  <c r="M191" i="8"/>
  <c r="M349" i="8"/>
  <c r="M176" i="8"/>
  <c r="M195" i="8"/>
  <c r="M137" i="8"/>
  <c r="M315" i="8"/>
  <c r="M206" i="8"/>
  <c r="M102" i="8"/>
  <c r="M278" i="8"/>
  <c r="M143" i="8"/>
  <c r="M340" i="8"/>
  <c r="M166" i="8"/>
  <c r="M16" i="8"/>
  <c r="M159" i="8"/>
  <c r="M50" i="8"/>
  <c r="M97" i="8"/>
  <c r="M339" i="8"/>
  <c r="M162" i="8"/>
  <c r="M87" i="8"/>
  <c r="M336" i="8"/>
  <c r="M107" i="8"/>
  <c r="M41" i="8"/>
  <c r="M200" i="8"/>
  <c r="C30" i="10"/>
  <c r="M165" i="8"/>
  <c r="M324" i="8"/>
  <c r="M90" i="8"/>
  <c r="M298" i="8"/>
  <c r="M126" i="8"/>
  <c r="M276" i="8"/>
  <c r="M93" i="8"/>
  <c r="M264" i="8"/>
  <c r="M240" i="8"/>
  <c r="M177" i="8"/>
  <c r="M262" i="8"/>
  <c r="M39" i="8"/>
  <c r="M365" i="8"/>
  <c r="M89" i="8"/>
  <c r="M116" i="8"/>
  <c r="M77" i="8"/>
  <c r="M250" i="8"/>
  <c r="M84" i="8"/>
  <c r="M218" i="8"/>
  <c r="M238" i="8"/>
  <c r="M73" i="8"/>
  <c r="M72" i="8"/>
  <c r="M288" i="8"/>
  <c r="M8" i="8"/>
  <c r="M194" i="8"/>
  <c r="M228" i="8"/>
  <c r="M175" i="8"/>
  <c r="E21" i="11"/>
  <c r="F21" i="11" s="1"/>
  <c r="G21" i="11" s="1"/>
  <c r="H21" i="11" s="1"/>
  <c r="D35" i="11"/>
  <c r="D30" i="10"/>
  <c r="H3" i="6"/>
  <c r="I3" i="6" s="1"/>
  <c r="T6" i="9"/>
  <c r="L7" i="9" s="1"/>
  <c r="P7" i="9" s="1"/>
  <c r="Q7" i="9" s="1"/>
  <c r="BZ6" i="8"/>
  <c r="E44" i="10"/>
  <c r="F14" i="10" s="1"/>
  <c r="F30" i="10" s="1"/>
  <c r="E14" i="10"/>
  <c r="E30" i="10" s="1"/>
  <c r="E45" i="10"/>
  <c r="H7" i="6"/>
  <c r="I7" i="6" s="1"/>
  <c r="E22" i="11"/>
  <c r="E48" i="11"/>
  <c r="C46" i="5"/>
  <c r="E41" i="11" s="1"/>
  <c r="BP6" i="8"/>
  <c r="BM6" i="8"/>
  <c r="AZ6" i="9"/>
  <c r="BA6" i="9" s="1"/>
  <c r="AG8" i="7"/>
  <c r="Y9" i="7" s="1"/>
  <c r="AC9" i="7" s="1"/>
  <c r="AF9" i="7" s="1"/>
  <c r="AE8" i="7"/>
  <c r="AH8" i="7" s="1"/>
  <c r="AP6" i="8"/>
  <c r="AQ6" i="8" s="1"/>
  <c r="H5" i="6"/>
  <c r="I5" i="6" s="1"/>
  <c r="AZ6" i="8"/>
  <c r="BC6" i="8"/>
  <c r="AM9" i="7"/>
  <c r="AN8" i="7"/>
  <c r="AS8" i="7"/>
  <c r="AQ8" i="7"/>
  <c r="AM7" i="9"/>
  <c r="AN6" i="9"/>
  <c r="BQ6" i="9"/>
  <c r="BS6" i="9"/>
  <c r="N8" i="7"/>
  <c r="CA8" i="7"/>
  <c r="BZ9" i="7"/>
  <c r="Z7" i="9"/>
  <c r="AA6" i="9"/>
  <c r="Z9" i="8"/>
  <c r="Z11" i="7"/>
  <c r="D19" i="5"/>
  <c r="C44" i="5" s="1"/>
  <c r="E46" i="5" s="1"/>
  <c r="A15" i="7"/>
  <c r="R6" i="9"/>
  <c r="O6" i="9"/>
  <c r="S6" i="9"/>
  <c r="Q6" i="9"/>
  <c r="B14" i="4"/>
  <c r="C13" i="4"/>
  <c r="AF6" i="9"/>
  <c r="AD6" i="9"/>
  <c r="CD8" i="7"/>
  <c r="CF8" i="7"/>
  <c r="CA6" i="9"/>
  <c r="BZ7" i="9"/>
  <c r="Q8" i="7"/>
  <c r="S8" i="7"/>
  <c r="CD6" i="9"/>
  <c r="CF6" i="9"/>
  <c r="AH6" i="8"/>
  <c r="A13" i="9"/>
  <c r="BQ8" i="7"/>
  <c r="BS8" i="7"/>
  <c r="I8" i="6"/>
  <c r="I6" i="6"/>
  <c r="I4" i="6"/>
  <c r="H14" i="6" s="1"/>
  <c r="AC7" i="8"/>
  <c r="BN8" i="7"/>
  <c r="BM9" i="7"/>
  <c r="I28" i="5"/>
  <c r="J6" i="5"/>
  <c r="B16" i="11"/>
  <c r="B37" i="11" s="1"/>
  <c r="B40" i="11" s="1"/>
  <c r="C13" i="11"/>
  <c r="C15" i="11" s="1"/>
  <c r="BF6" i="9"/>
  <c r="BD6" i="9"/>
  <c r="F11" i="10"/>
  <c r="E11" i="10"/>
  <c r="D11" i="10"/>
  <c r="I11" i="10"/>
  <c r="H11" i="10"/>
  <c r="K11" i="10"/>
  <c r="J11" i="10"/>
  <c r="G11" i="10"/>
  <c r="B4" i="10"/>
  <c r="C6" i="10"/>
  <c r="C8" i="10" s="1"/>
  <c r="B6" i="10"/>
  <c r="B8" i="10" s="1"/>
  <c r="B32" i="10" s="1"/>
  <c r="BF8" i="7"/>
  <c r="BD8" i="7"/>
  <c r="AM7" i="8"/>
  <c r="A14" i="8"/>
  <c r="AS6" i="9"/>
  <c r="AQ6" i="9"/>
  <c r="BA8" i="7"/>
  <c r="AZ9" i="7"/>
  <c r="BM7" i="9" l="1"/>
  <c r="BM8" i="9" s="1"/>
  <c r="AZ7" i="9"/>
  <c r="B33" i="10"/>
  <c r="N6" i="8"/>
  <c r="S6" i="8"/>
  <c r="C32" i="10"/>
  <c r="C33" i="10" s="1"/>
  <c r="E44" i="5"/>
  <c r="E35" i="11"/>
  <c r="M14" i="6"/>
  <c r="F12" i="6"/>
  <c r="D14" i="6"/>
  <c r="D13" i="6"/>
  <c r="D15" i="6"/>
  <c r="U6" i="9"/>
  <c r="AN6" i="8"/>
  <c r="AO6" i="8" s="1"/>
  <c r="CA6" i="8"/>
  <c r="BZ7" i="8"/>
  <c r="BZ8" i="8" s="1"/>
  <c r="BZ9" i="8" s="1"/>
  <c r="AS6" i="8"/>
  <c r="F45" i="10"/>
  <c r="H15" i="6"/>
  <c r="M15" i="6" s="1"/>
  <c r="F44" i="10"/>
  <c r="G14" i="10" s="1"/>
  <c r="G30" i="10" s="1"/>
  <c r="B48" i="5"/>
  <c r="F48" i="11"/>
  <c r="F22" i="11"/>
  <c r="F35" i="11" s="1"/>
  <c r="H41" i="11"/>
  <c r="G41" i="11"/>
  <c r="I24" i="5"/>
  <c r="D41" i="11"/>
  <c r="C41" i="11"/>
  <c r="B41" i="11"/>
  <c r="F41" i="11"/>
  <c r="N7" i="9"/>
  <c r="O7" i="9" s="1"/>
  <c r="BN6" i="8"/>
  <c r="BM7" i="8"/>
  <c r="BM8" i="8" s="1"/>
  <c r="BM9" i="8" s="1"/>
  <c r="BS6" i="8"/>
  <c r="BQ6" i="8"/>
  <c r="BD6" i="8"/>
  <c r="BF6" i="8"/>
  <c r="AZ7" i="8"/>
  <c r="AZ8" i="8" s="1"/>
  <c r="AZ9" i="8" s="1"/>
  <c r="BA6" i="8"/>
  <c r="O6" i="8"/>
  <c r="R6" i="8"/>
  <c r="U6" i="8" s="1"/>
  <c r="T6" i="8"/>
  <c r="L7" i="8" s="1"/>
  <c r="P7" i="8" s="1"/>
  <c r="N7" i="8" s="1"/>
  <c r="S7" i="9"/>
  <c r="D45" i="5"/>
  <c r="C45" i="5"/>
  <c r="I29" i="5"/>
  <c r="BM10" i="7"/>
  <c r="J12" i="6"/>
  <c r="H12" i="6"/>
  <c r="D12" i="6"/>
  <c r="AE6" i="9"/>
  <c r="AB6" i="9"/>
  <c r="AG6" i="9"/>
  <c r="Y7" i="9" s="1"/>
  <c r="BZ10" i="7"/>
  <c r="BO8" i="7"/>
  <c r="BR8" i="7"/>
  <c r="BT8" i="7"/>
  <c r="BL9" i="7" s="1"/>
  <c r="A14" i="9"/>
  <c r="Z8" i="9"/>
  <c r="CB8" i="7"/>
  <c r="CE8" i="7"/>
  <c r="CG8" i="7"/>
  <c r="BY9" i="7" s="1"/>
  <c r="Z10" i="8"/>
  <c r="BZ8" i="9"/>
  <c r="R8" i="7"/>
  <c r="O8" i="7"/>
  <c r="T8" i="7"/>
  <c r="L9" i="7" s="1"/>
  <c r="CB6" i="9"/>
  <c r="CE6" i="9"/>
  <c r="CG6" i="9"/>
  <c r="BY7" i="9" s="1"/>
  <c r="AR8" i="7"/>
  <c r="AO8" i="7"/>
  <c r="AT8" i="7"/>
  <c r="AL9" i="7" s="1"/>
  <c r="Z12" i="7"/>
  <c r="AM10" i="7"/>
  <c r="BB6" i="9"/>
  <c r="BE6" i="9"/>
  <c r="BG6" i="9"/>
  <c r="AY7" i="9" s="1"/>
  <c r="AM8" i="8"/>
  <c r="AZ8" i="9"/>
  <c r="C14" i="11"/>
  <c r="C16" i="11"/>
  <c r="D13" i="11"/>
  <c r="C14" i="4"/>
  <c r="AR6" i="9"/>
  <c r="AO6" i="9"/>
  <c r="AT6" i="9"/>
  <c r="AL7" i="9" s="1"/>
  <c r="AD9" i="7"/>
  <c r="AA9" i="7"/>
  <c r="AZ10" i="7"/>
  <c r="C4" i="10"/>
  <c r="D3" i="10"/>
  <c r="D6" i="10" s="1"/>
  <c r="AM8" i="9"/>
  <c r="AD7" i="8"/>
  <c r="AF7" i="8"/>
  <c r="AA7" i="8"/>
  <c r="BE8" i="7"/>
  <c r="BB8" i="7"/>
  <c r="BG8" i="7"/>
  <c r="AY9" i="7" s="1"/>
  <c r="A15" i="8"/>
  <c r="A16" i="7"/>
  <c r="BO6" i="9"/>
  <c r="BR6" i="9"/>
  <c r="BT6" i="9"/>
  <c r="BL7" i="9" s="1"/>
  <c r="G45" i="10" l="1"/>
  <c r="G44" i="10"/>
  <c r="H14" i="10" s="1"/>
  <c r="F15" i="6"/>
  <c r="G15" i="6" s="1"/>
  <c r="I15" i="6" s="1"/>
  <c r="R7" i="9"/>
  <c r="U7" i="9" s="1"/>
  <c r="C37" i="11"/>
  <c r="C40" i="11" s="1"/>
  <c r="AT6" i="8"/>
  <c r="AL7" i="8" s="1"/>
  <c r="AP7" i="8" s="1"/>
  <c r="AR6" i="8"/>
  <c r="AU6" i="8" s="1"/>
  <c r="CB6" i="8"/>
  <c r="CG6" i="8"/>
  <c r="BY7" i="8" s="1"/>
  <c r="CC7" i="8" s="1"/>
  <c r="CE6" i="8"/>
  <c r="CH6" i="8" s="1"/>
  <c r="F14" i="6"/>
  <c r="G14" i="6" s="1"/>
  <c r="I14" i="6" s="1"/>
  <c r="S7" i="8"/>
  <c r="Q7" i="8"/>
  <c r="T7" i="9"/>
  <c r="L8" i="9" s="1"/>
  <c r="P8" i="9" s="1"/>
  <c r="G48" i="11"/>
  <c r="G22" i="11"/>
  <c r="G35" i="11" s="1"/>
  <c r="BO6" i="8"/>
  <c r="BT6" i="8"/>
  <c r="BL7" i="8" s="1"/>
  <c r="BP7" i="8" s="1"/>
  <c r="BS7" i="8" s="1"/>
  <c r="BR6" i="8"/>
  <c r="BU6" i="8" s="1"/>
  <c r="BG6" i="8"/>
  <c r="AY7" i="8" s="1"/>
  <c r="BC7" i="8" s="1"/>
  <c r="BD7" i="8" s="1"/>
  <c r="BB6" i="8"/>
  <c r="BE6" i="8"/>
  <c r="BH6" i="8" s="1"/>
  <c r="P9" i="7"/>
  <c r="AM11" i="7"/>
  <c r="BC7" i="9"/>
  <c r="A16" i="8"/>
  <c r="AZ11" i="7"/>
  <c r="D14" i="11"/>
  <c r="E13" i="11"/>
  <c r="D15" i="11"/>
  <c r="D16" i="11" s="1"/>
  <c r="D37" i="11" s="1"/>
  <c r="D40" i="11" s="1"/>
  <c r="BQ7" i="8"/>
  <c r="BN7" i="8"/>
  <c r="AU8" i="7"/>
  <c r="AH6" i="9"/>
  <c r="CC9" i="7"/>
  <c r="CH8" i="7"/>
  <c r="BM9" i="9"/>
  <c r="AB9" i="7"/>
  <c r="AE9" i="7"/>
  <c r="AG9" i="7"/>
  <c r="Y10" i="7" s="1"/>
  <c r="AB7" i="8"/>
  <c r="AG7" i="8"/>
  <c r="Y8" i="8" s="1"/>
  <c r="AE7" i="8"/>
  <c r="Z11" i="8"/>
  <c r="A17" i="7"/>
  <c r="AU6" i="9"/>
  <c r="AZ9" i="9"/>
  <c r="BH6" i="9"/>
  <c r="Z13" i="7"/>
  <c r="CC7" i="9"/>
  <c r="O7" i="8"/>
  <c r="R7" i="8"/>
  <c r="T7" i="8"/>
  <c r="L8" i="8" s="1"/>
  <c r="BP7" i="9"/>
  <c r="AM9" i="9"/>
  <c r="CH6" i="9"/>
  <c r="C48" i="5"/>
  <c r="I15" i="5" s="1"/>
  <c r="H42" i="11"/>
  <c r="G42" i="11"/>
  <c r="K37" i="10"/>
  <c r="F42" i="11"/>
  <c r="J37" i="10"/>
  <c r="I37" i="10"/>
  <c r="H37" i="10"/>
  <c r="C37" i="10"/>
  <c r="C39" i="10" s="1"/>
  <c r="M7" i="5" s="1"/>
  <c r="B37" i="10"/>
  <c r="E37" i="10"/>
  <c r="D37" i="10"/>
  <c r="E42" i="11"/>
  <c r="D42" i="11"/>
  <c r="C42" i="11"/>
  <c r="G37" i="10"/>
  <c r="B42" i="11"/>
  <c r="B46" i="11" s="1"/>
  <c r="F37" i="10"/>
  <c r="BZ10" i="8"/>
  <c r="Z9" i="9"/>
  <c r="BZ11" i="7"/>
  <c r="U8" i="7"/>
  <c r="CD7" i="8"/>
  <c r="CF7" i="8"/>
  <c r="CA7" i="8"/>
  <c r="BZ9" i="9"/>
  <c r="H30" i="10"/>
  <c r="A15" i="9"/>
  <c r="AP7" i="9"/>
  <c r="BU6" i="9"/>
  <c r="BC9" i="7"/>
  <c r="D4" i="10"/>
  <c r="E3" i="10"/>
  <c r="E6" i="10" s="1"/>
  <c r="D8" i="10"/>
  <c r="D32" i="10" s="1"/>
  <c r="D33" i="10" s="1"/>
  <c r="AM9" i="8"/>
  <c r="AP9" i="7"/>
  <c r="BP9" i="7"/>
  <c r="AC7" i="9"/>
  <c r="BH8" i="7"/>
  <c r="AZ10" i="8"/>
  <c r="BM10" i="8"/>
  <c r="BU8" i="7"/>
  <c r="BM11" i="7"/>
  <c r="H44" i="10" l="1"/>
  <c r="I14" i="10" s="1"/>
  <c r="H45" i="10"/>
  <c r="B39" i="10"/>
  <c r="B42" i="10" s="1"/>
  <c r="I16" i="5"/>
  <c r="I19" i="5"/>
  <c r="C46" i="11"/>
  <c r="H48" i="11"/>
  <c r="G54" i="11" s="1"/>
  <c r="H22" i="11"/>
  <c r="H35" i="11" s="1"/>
  <c r="D44" i="11"/>
  <c r="D49" i="11" s="1"/>
  <c r="D50" i="11" s="1"/>
  <c r="C44" i="11"/>
  <c r="C49" i="11" s="1"/>
  <c r="B44" i="11"/>
  <c r="BA7" i="8"/>
  <c r="BB7" i="8" s="1"/>
  <c r="BF7" i="8"/>
  <c r="C47" i="10"/>
  <c r="C40" i="10"/>
  <c r="O7" i="10"/>
  <c r="P7" i="10" s="1"/>
  <c r="C41" i="10"/>
  <c r="C42" i="10"/>
  <c r="D39" i="10"/>
  <c r="M8" i="5" s="1"/>
  <c r="BD7" i="9"/>
  <c r="BF7" i="9"/>
  <c r="BA7" i="9"/>
  <c r="Z12" i="8"/>
  <c r="CD9" i="7"/>
  <c r="CA9" i="7"/>
  <c r="CF9" i="7"/>
  <c r="BQ7" i="9"/>
  <c r="BN7" i="9"/>
  <c r="BS7" i="9"/>
  <c r="AD7" i="9"/>
  <c r="AA7" i="9"/>
  <c r="AF7" i="9"/>
  <c r="AZ10" i="9"/>
  <c r="AH7" i="8"/>
  <c r="BO7" i="8"/>
  <c r="BT7" i="8"/>
  <c r="BL8" i="8" s="1"/>
  <c r="BR7" i="8"/>
  <c r="A16" i="9"/>
  <c r="BZ10" i="9"/>
  <c r="BZ12" i="7"/>
  <c r="AC8" i="8"/>
  <c r="AM10" i="8"/>
  <c r="P8" i="8"/>
  <c r="AM12" i="7"/>
  <c r="AZ11" i="8"/>
  <c r="E4" i="10"/>
  <c r="E8" i="10"/>
  <c r="E32" i="10" s="1"/>
  <c r="E33" i="10" s="1"/>
  <c r="F3" i="10"/>
  <c r="F6" i="10" s="1"/>
  <c r="U7" i="8"/>
  <c r="A18" i="7"/>
  <c r="AC10" i="7"/>
  <c r="AQ7" i="8"/>
  <c r="AN7" i="8"/>
  <c r="AS7" i="8"/>
  <c r="CB7" i="8"/>
  <c r="CG7" i="8"/>
  <c r="BY8" i="8" s="1"/>
  <c r="CE7" i="8"/>
  <c r="AM10" i="9"/>
  <c r="AH9" i="7"/>
  <c r="E14" i="11"/>
  <c r="F13" i="11"/>
  <c r="E15" i="11"/>
  <c r="E16" i="11" s="1"/>
  <c r="E37" i="11" s="1"/>
  <c r="E40" i="11" s="1"/>
  <c r="E44" i="11" s="1"/>
  <c r="A17" i="8"/>
  <c r="I45" i="10"/>
  <c r="I44" i="10"/>
  <c r="I30" i="10"/>
  <c r="AQ7" i="9"/>
  <c r="AS7" i="9"/>
  <c r="AN7" i="9"/>
  <c r="BM11" i="8"/>
  <c r="Q8" i="9"/>
  <c r="N8" i="9"/>
  <c r="S8" i="9"/>
  <c r="BZ11" i="8"/>
  <c r="D46" i="11"/>
  <c r="Q9" i="7"/>
  <c r="N9" i="7"/>
  <c r="S9" i="7"/>
  <c r="Z14" i="7"/>
  <c r="BQ9" i="7"/>
  <c r="BS9" i="7"/>
  <c r="BN9" i="7"/>
  <c r="Z10" i="9"/>
  <c r="BM12" i="7"/>
  <c r="AQ9" i="7"/>
  <c r="AS9" i="7"/>
  <c r="AN9" i="7"/>
  <c r="BD9" i="7"/>
  <c r="BA9" i="7"/>
  <c r="BF9" i="7"/>
  <c r="CD7" i="9"/>
  <c r="CA7" i="9"/>
  <c r="CF7" i="9"/>
  <c r="BM10" i="9"/>
  <c r="AZ12" i="7"/>
  <c r="B47" i="10" l="1"/>
  <c r="B48" i="10" s="1"/>
  <c r="B41" i="10"/>
  <c r="M6" i="5"/>
  <c r="B40" i="10"/>
  <c r="O6" i="10"/>
  <c r="P6" i="10" s="1"/>
  <c r="J44" i="10"/>
  <c r="J14" i="10"/>
  <c r="J30" i="10" s="1"/>
  <c r="B51" i="11"/>
  <c r="B52" i="11" s="1"/>
  <c r="B49" i="11"/>
  <c r="B50" i="11" s="1"/>
  <c r="BE7" i="8"/>
  <c r="BG7" i="8"/>
  <c r="AY8" i="8" s="1"/>
  <c r="BC8" i="8" s="1"/>
  <c r="C48" i="10"/>
  <c r="C51" i="11"/>
  <c r="C52" i="11" s="1"/>
  <c r="C50" i="11"/>
  <c r="E46" i="11"/>
  <c r="E49" i="11"/>
  <c r="E50" i="11" s="1"/>
  <c r="E39" i="10"/>
  <c r="M9" i="5" s="1"/>
  <c r="B45" i="11"/>
  <c r="BU7" i="8"/>
  <c r="BZ12" i="8"/>
  <c r="AZ12" i="8"/>
  <c r="BP8" i="8"/>
  <c r="BM12" i="8"/>
  <c r="AB7" i="9"/>
  <c r="AE7" i="9"/>
  <c r="AG7" i="9"/>
  <c r="Y8" i="9" s="1"/>
  <c r="BO9" i="7"/>
  <c r="BR9" i="7"/>
  <c r="BT9" i="7"/>
  <c r="BL10" i="7" s="1"/>
  <c r="AD8" i="8"/>
  <c r="AA8" i="8"/>
  <c r="AF8" i="8"/>
  <c r="AO9" i="7"/>
  <c r="AT9" i="7"/>
  <c r="AL10" i="7" s="1"/>
  <c r="AR9" i="7"/>
  <c r="Q8" i="8"/>
  <c r="N8" i="8"/>
  <c r="S8" i="8"/>
  <c r="D40" i="10"/>
  <c r="D47" i="10"/>
  <c r="D48" i="10" s="1"/>
  <c r="O8" i="10"/>
  <c r="P8" i="10" s="1"/>
  <c r="D41" i="10"/>
  <c r="D42" i="10"/>
  <c r="AM11" i="8"/>
  <c r="BB7" i="9"/>
  <c r="BG7" i="9"/>
  <c r="AY8" i="9" s="1"/>
  <c r="BE7" i="9"/>
  <c r="CC8" i="8"/>
  <c r="Z13" i="8"/>
  <c r="J45" i="10"/>
  <c r="AD10" i="7"/>
  <c r="AA10" i="7"/>
  <c r="AF10" i="7"/>
  <c r="AZ11" i="9"/>
  <c r="BZ11" i="9"/>
  <c r="AO7" i="8"/>
  <c r="AR7" i="8"/>
  <c r="AT7" i="8"/>
  <c r="AL8" i="8" s="1"/>
  <c r="BM11" i="9"/>
  <c r="Z15" i="7"/>
  <c r="F8" i="10"/>
  <c r="F32" i="10" s="1"/>
  <c r="F33" i="10" s="1"/>
  <c r="F4" i="10"/>
  <c r="G3" i="10"/>
  <c r="G6" i="10" s="1"/>
  <c r="BO7" i="9"/>
  <c r="BT7" i="9"/>
  <c r="BL8" i="9" s="1"/>
  <c r="BR7" i="9"/>
  <c r="AO7" i="9"/>
  <c r="AR7" i="9"/>
  <c r="AT7" i="9"/>
  <c r="AL8" i="9" s="1"/>
  <c r="BB9" i="7"/>
  <c r="BG9" i="7"/>
  <c r="AY10" i="7" s="1"/>
  <c r="BE9" i="7"/>
  <c r="AM13" i="7"/>
  <c r="C45" i="11"/>
  <c r="BH7" i="8"/>
  <c r="F14" i="11"/>
  <c r="G13" i="11"/>
  <c r="F15" i="11"/>
  <c r="F16" i="11" s="1"/>
  <c r="F37" i="11" s="1"/>
  <c r="F40" i="11" s="1"/>
  <c r="F44" i="11" s="1"/>
  <c r="O9" i="7"/>
  <c r="T9" i="7"/>
  <c r="L10" i="7" s="1"/>
  <c r="R9" i="7"/>
  <c r="AM11" i="9"/>
  <c r="A17" i="9"/>
  <c r="BZ13" i="7"/>
  <c r="Z11" i="9"/>
  <c r="A19" i="7"/>
  <c r="A18" i="8"/>
  <c r="AZ13" i="7"/>
  <c r="CB7" i="9"/>
  <c r="CG7" i="9"/>
  <c r="BY8" i="9" s="1"/>
  <c r="CE7" i="9"/>
  <c r="O8" i="9"/>
  <c r="T8" i="9"/>
  <c r="L9" i="9" s="1"/>
  <c r="R8" i="9"/>
  <c r="BM13" i="7"/>
  <c r="D51" i="11"/>
  <c r="D52" i="11" s="1"/>
  <c r="D45" i="11"/>
  <c r="CH7" i="8"/>
  <c r="CB9" i="7"/>
  <c r="CG9" i="7"/>
  <c r="BY10" i="7" s="1"/>
  <c r="CE9" i="7"/>
  <c r="K44" i="10" l="1"/>
  <c r="L51" i="10" s="1"/>
  <c r="K14" i="10"/>
  <c r="K30" i="10" s="1"/>
  <c r="F39" i="10"/>
  <c r="M10" i="5" s="1"/>
  <c r="M4" i="5" s="1"/>
  <c r="F46" i="11"/>
  <c r="F49" i="11"/>
  <c r="F50" i="11" s="1"/>
  <c r="BC8" i="9"/>
  <c r="O8" i="8"/>
  <c r="T8" i="8"/>
  <c r="L9" i="8" s="1"/>
  <c r="R8" i="8"/>
  <c r="BC10" i="7"/>
  <c r="BD8" i="8"/>
  <c r="BA8" i="8"/>
  <c r="BF8" i="8"/>
  <c r="Z12" i="9"/>
  <c r="BU7" i="9"/>
  <c r="CD8" i="8"/>
  <c r="CA8" i="8"/>
  <c r="CF8" i="8"/>
  <c r="AB8" i="8"/>
  <c r="AG8" i="8"/>
  <c r="Y9" i="8" s="1"/>
  <c r="AE8" i="8"/>
  <c r="AU7" i="8"/>
  <c r="BZ14" i="7"/>
  <c r="U8" i="9"/>
  <c r="AM14" i="7"/>
  <c r="BP8" i="9"/>
  <c r="BM12" i="9"/>
  <c r="BH7" i="9"/>
  <c r="AP8" i="8"/>
  <c r="G15" i="11"/>
  <c r="G16" i="11" s="1"/>
  <c r="G37" i="11" s="1"/>
  <c r="G40" i="11" s="1"/>
  <c r="G44" i="11" s="1"/>
  <c r="G14" i="11"/>
  <c r="H13" i="11"/>
  <c r="AC8" i="9"/>
  <c r="A19" i="8"/>
  <c r="CH7" i="9"/>
  <c r="BP10" i="7"/>
  <c r="H3" i="10"/>
  <c r="H6" i="10" s="1"/>
  <c r="G8" i="10"/>
  <c r="G32" i="10" s="1"/>
  <c r="G33" i="10" s="1"/>
  <c r="G4" i="10"/>
  <c r="BQ8" i="8"/>
  <c r="BN8" i="8"/>
  <c r="BS8" i="8"/>
  <c r="E47" i="10"/>
  <c r="E48" i="10" s="1"/>
  <c r="E41" i="10"/>
  <c r="E40" i="10"/>
  <c r="O9" i="10"/>
  <c r="E42" i="10"/>
  <c r="BZ13" i="8"/>
  <c r="BH9" i="7"/>
  <c r="AM12" i="8"/>
  <c r="CC8" i="9"/>
  <c r="AP8" i="9"/>
  <c r="P10" i="7"/>
  <c r="AU7" i="9"/>
  <c r="Z14" i="8"/>
  <c r="AP10" i="7"/>
  <c r="BM13" i="8"/>
  <c r="P9" i="9"/>
  <c r="A18" i="9"/>
  <c r="AB10" i="7"/>
  <c r="AE10" i="7"/>
  <c r="AG10" i="7"/>
  <c r="Y11" i="7" s="1"/>
  <c r="K45" i="10"/>
  <c r="AU9" i="7"/>
  <c r="CH9" i="7"/>
  <c r="AZ14" i="7"/>
  <c r="A20" i="7"/>
  <c r="Z16" i="7"/>
  <c r="AZ13" i="8"/>
  <c r="E51" i="11"/>
  <c r="E52" i="11" s="1"/>
  <c r="E45" i="11"/>
  <c r="BU9" i="7"/>
  <c r="AM12" i="9"/>
  <c r="AH7" i="9"/>
  <c r="U9" i="7"/>
  <c r="BZ12" i="9"/>
  <c r="CC10" i="7"/>
  <c r="BM14" i="7"/>
  <c r="AZ12" i="9"/>
  <c r="G39" i="10" l="1"/>
  <c r="Z13" i="9"/>
  <c r="AM13" i="9"/>
  <c r="AH10" i="7"/>
  <c r="BM14" i="8"/>
  <c r="CD8" i="9"/>
  <c r="CA8" i="9"/>
  <c r="CF8" i="9"/>
  <c r="A20" i="8"/>
  <c r="BD10" i="7"/>
  <c r="BA10" i="7"/>
  <c r="BF10" i="7"/>
  <c r="AQ8" i="8"/>
  <c r="AN8" i="8"/>
  <c r="AS8" i="8"/>
  <c r="U8" i="8"/>
  <c r="BM13" i="9"/>
  <c r="AC9" i="8"/>
  <c r="BB8" i="8"/>
  <c r="BE8" i="8"/>
  <c r="BG8" i="8"/>
  <c r="AY9" i="8" s="1"/>
  <c r="F51" i="11"/>
  <c r="F52" i="11" s="1"/>
  <c r="F45" i="11"/>
  <c r="AQ10" i="7"/>
  <c r="AN10" i="7"/>
  <c r="AS10" i="7"/>
  <c r="Z15" i="8"/>
  <c r="H8" i="10"/>
  <c r="H32" i="10" s="1"/>
  <c r="H33" i="10" s="1"/>
  <c r="H4" i="10"/>
  <c r="I3" i="10"/>
  <c r="I6" i="10" s="1"/>
  <c r="BM15" i="7"/>
  <c r="A19" i="9"/>
  <c r="P9" i="10"/>
  <c r="AH8" i="8"/>
  <c r="BD8" i="9"/>
  <c r="BA8" i="9"/>
  <c r="BF8" i="9"/>
  <c r="CD10" i="7"/>
  <c r="CA10" i="7"/>
  <c r="CF10" i="7"/>
  <c r="Q10" i="7"/>
  <c r="N10" i="7"/>
  <c r="S10" i="7"/>
  <c r="BQ8" i="9"/>
  <c r="BN8" i="9"/>
  <c r="BS8" i="9"/>
  <c r="BQ10" i="7"/>
  <c r="BN10" i="7"/>
  <c r="BS10" i="7"/>
  <c r="AM13" i="8"/>
  <c r="AD8" i="9"/>
  <c r="AA8" i="9"/>
  <c r="AF8" i="9"/>
  <c r="A21" i="7"/>
  <c r="P9" i="8"/>
  <c r="BZ15" i="7"/>
  <c r="BZ13" i="9"/>
  <c r="AZ15" i="7"/>
  <c r="H15" i="11"/>
  <c r="H16" i="11" s="1"/>
  <c r="H37" i="11" s="1"/>
  <c r="H40" i="11" s="1"/>
  <c r="H44" i="11" s="1"/>
  <c r="H51" i="11" s="1"/>
  <c r="H52" i="11" s="1"/>
  <c r="H14" i="11"/>
  <c r="F47" i="10"/>
  <c r="F48" i="10" s="1"/>
  <c r="F42" i="10"/>
  <c r="F40" i="10"/>
  <c r="F41" i="10"/>
  <c r="O10" i="10"/>
  <c r="AZ13" i="9"/>
  <c r="Q9" i="9"/>
  <c r="N9" i="9"/>
  <c r="S9" i="9"/>
  <c r="AM15" i="7"/>
  <c r="AZ14" i="8"/>
  <c r="G46" i="11"/>
  <c r="G49" i="11"/>
  <c r="G50" i="11" s="1"/>
  <c r="Z17" i="7"/>
  <c r="AC11" i="7"/>
  <c r="AQ8" i="9"/>
  <c r="AN8" i="9"/>
  <c r="AS8" i="9"/>
  <c r="BZ14" i="8"/>
  <c r="BO8" i="8"/>
  <c r="BT8" i="8"/>
  <c r="BL9" i="8" s="1"/>
  <c r="BR8" i="8"/>
  <c r="CB8" i="8"/>
  <c r="CG8" i="8"/>
  <c r="BY9" i="8" s="1"/>
  <c r="CE8" i="8"/>
  <c r="P10" i="10" l="1"/>
  <c r="H39" i="10"/>
  <c r="H46" i="11"/>
  <c r="H49" i="11"/>
  <c r="H50" i="11" s="1"/>
  <c r="G53" i="11" s="1"/>
  <c r="BB8" i="9"/>
  <c r="BG8" i="9"/>
  <c r="AY9" i="9" s="1"/>
  <c r="BE8" i="9"/>
  <c r="CC9" i="8"/>
  <c r="BZ16" i="7"/>
  <c r="AM14" i="8"/>
  <c r="AO10" i="7"/>
  <c r="AT10" i="7"/>
  <c r="AL11" i="7" s="1"/>
  <c r="AR10" i="7"/>
  <c r="BB10" i="7"/>
  <c r="BG10" i="7"/>
  <c r="AY11" i="7" s="1"/>
  <c r="BE10" i="7"/>
  <c r="BM15" i="8"/>
  <c r="AM16" i="7"/>
  <c r="AD11" i="7"/>
  <c r="AA11" i="7"/>
  <c r="AF11" i="7"/>
  <c r="BC9" i="8"/>
  <c r="AM14" i="9"/>
  <c r="BO10" i="7"/>
  <c r="BR10" i="7"/>
  <c r="BT10" i="7"/>
  <c r="BL11" i="7" s="1"/>
  <c r="O9" i="9"/>
  <c r="T9" i="9"/>
  <c r="L10" i="9" s="1"/>
  <c r="R9" i="9"/>
  <c r="BU8" i="8"/>
  <c r="BO8" i="9"/>
  <c r="BR8" i="9"/>
  <c r="BT8" i="9"/>
  <c r="BL9" i="9" s="1"/>
  <c r="I8" i="10"/>
  <c r="I32" i="10" s="1"/>
  <c r="I33" i="10" s="1"/>
  <c r="I4" i="10"/>
  <c r="J3" i="10"/>
  <c r="J6" i="10" s="1"/>
  <c r="BH8" i="8"/>
  <c r="A22" i="7"/>
  <c r="AD9" i="8"/>
  <c r="AA9" i="8"/>
  <c r="AF9" i="8"/>
  <c r="Z14" i="9"/>
  <c r="BM16" i="7"/>
  <c r="Z18" i="7"/>
  <c r="AZ14" i="9"/>
  <c r="BP9" i="8"/>
  <c r="G45" i="11"/>
  <c r="G51" i="11"/>
  <c r="G52" i="11" s="1"/>
  <c r="AB8" i="9"/>
  <c r="AG8" i="9"/>
  <c r="Y9" i="9" s="1"/>
  <c r="AE8" i="9"/>
  <c r="O10" i="7"/>
  <c r="R10" i="7"/>
  <c r="T10" i="7"/>
  <c r="L11" i="7" s="1"/>
  <c r="AO8" i="8"/>
  <c r="AT8" i="8"/>
  <c r="AL9" i="8" s="1"/>
  <c r="AR8" i="8"/>
  <c r="A21" i="8"/>
  <c r="BZ15" i="8"/>
  <c r="AZ16" i="7"/>
  <c r="AZ15" i="8"/>
  <c r="Q9" i="8"/>
  <c r="N9" i="8"/>
  <c r="S9" i="8"/>
  <c r="A20" i="9"/>
  <c r="Z16" i="8"/>
  <c r="BM14" i="9"/>
  <c r="CB8" i="9"/>
  <c r="CE8" i="9"/>
  <c r="CG8" i="9"/>
  <c r="BY9" i="9" s="1"/>
  <c r="CH8" i="8"/>
  <c r="AO8" i="9"/>
  <c r="AT8" i="9"/>
  <c r="AL9" i="9" s="1"/>
  <c r="AR8" i="9"/>
  <c r="BZ14" i="9"/>
  <c r="CB10" i="7"/>
  <c r="CE10" i="7"/>
  <c r="CG10" i="7"/>
  <c r="BY11" i="7" s="1"/>
  <c r="G47" i="10"/>
  <c r="G48" i="10" s="1"/>
  <c r="G40" i="10"/>
  <c r="G41" i="10"/>
  <c r="O11" i="10"/>
  <c r="P11" i="10" s="1"/>
  <c r="G42" i="10"/>
  <c r="BZ15" i="9" l="1"/>
  <c r="AP9" i="9"/>
  <c r="AZ16" i="8"/>
  <c r="Z15" i="9"/>
  <c r="BU8" i="9"/>
  <c r="AM15" i="8"/>
  <c r="BD9" i="8"/>
  <c r="BA9" i="8"/>
  <c r="BF9" i="8"/>
  <c r="BM16" i="8"/>
  <c r="AZ17" i="7"/>
  <c r="AU8" i="8"/>
  <c r="BQ9" i="8"/>
  <c r="BN9" i="8"/>
  <c r="BS9" i="8"/>
  <c r="BH10" i="7"/>
  <c r="BZ17" i="7"/>
  <c r="AP9" i="8"/>
  <c r="BC11" i="7"/>
  <c r="CD9" i="8"/>
  <c r="CA9" i="8"/>
  <c r="CF9" i="8"/>
  <c r="AZ15" i="9"/>
  <c r="AB9" i="8"/>
  <c r="AG9" i="8"/>
  <c r="Y10" i="8" s="1"/>
  <c r="AE9" i="8"/>
  <c r="U9" i="9"/>
  <c r="BZ16" i="8"/>
  <c r="P11" i="7"/>
  <c r="P10" i="9"/>
  <c r="BH8" i="9"/>
  <c r="BC9" i="9"/>
  <c r="U10" i="7"/>
  <c r="CH10" i="7"/>
  <c r="CC9" i="9"/>
  <c r="A21" i="9"/>
  <c r="J8" i="10"/>
  <c r="J32" i="10" s="1"/>
  <c r="J33" i="10" s="1"/>
  <c r="J4" i="10"/>
  <c r="K3" i="10"/>
  <c r="K6" i="10" s="1"/>
  <c r="BP11" i="7"/>
  <c r="Z19" i="7"/>
  <c r="BU10" i="7"/>
  <c r="AB11" i="7"/>
  <c r="AE11" i="7"/>
  <c r="AG11" i="7"/>
  <c r="Y12" i="7" s="1"/>
  <c r="AU10" i="7"/>
  <c r="H45" i="11"/>
  <c r="CH8" i="9"/>
  <c r="AH8" i="9"/>
  <c r="O9" i="8"/>
  <c r="T9" i="8"/>
  <c r="L10" i="8" s="1"/>
  <c r="R9" i="8"/>
  <c r="AC9" i="9"/>
  <c r="I39" i="10"/>
  <c r="AP11" i="7"/>
  <c r="CC11" i="7"/>
  <c r="A23" i="7"/>
  <c r="AM15" i="9"/>
  <c r="AM17" i="7"/>
  <c r="H47" i="10"/>
  <c r="H48" i="10" s="1"/>
  <c r="H40" i="10"/>
  <c r="H41" i="10"/>
  <c r="H42" i="10"/>
  <c r="O12" i="10"/>
  <c r="P12" i="10" s="1"/>
  <c r="BM15" i="9"/>
  <c r="AU8" i="9"/>
  <c r="Z17" i="8"/>
  <c r="A22" i="8"/>
  <c r="BM17" i="7"/>
  <c r="BP9" i="9"/>
  <c r="Z18" i="8" l="1"/>
  <c r="K8" i="10"/>
  <c r="K32" i="10" s="1"/>
  <c r="K33" i="10" s="1"/>
  <c r="K4" i="10"/>
  <c r="U9" i="8"/>
  <c r="AC12" i="7"/>
  <c r="BZ17" i="8"/>
  <c r="BD11" i="7"/>
  <c r="BA11" i="7"/>
  <c r="BF11" i="7"/>
  <c r="BQ9" i="9"/>
  <c r="BN9" i="9"/>
  <c r="BS9" i="9"/>
  <c r="P10" i="8"/>
  <c r="AH11" i="7"/>
  <c r="J39" i="10"/>
  <c r="Q10" i="9"/>
  <c r="N10" i="9"/>
  <c r="S10" i="9"/>
  <c r="A24" i="7"/>
  <c r="Z16" i="9"/>
  <c r="AZ18" i="7"/>
  <c r="CD11" i="7"/>
  <c r="CA11" i="7"/>
  <c r="CF11" i="7"/>
  <c r="AH9" i="8"/>
  <c r="AQ9" i="8"/>
  <c r="AN9" i="8"/>
  <c r="AS9" i="8"/>
  <c r="BM18" i="7"/>
  <c r="AM18" i="7"/>
  <c r="AQ11" i="7"/>
  <c r="AN11" i="7"/>
  <c r="AS11" i="7"/>
  <c r="Z20" i="7"/>
  <c r="A22" i="9"/>
  <c r="BD9" i="9"/>
  <c r="BA9" i="9"/>
  <c r="BF9" i="9"/>
  <c r="AC10" i="8"/>
  <c r="BZ18" i="7"/>
  <c r="AZ17" i="8"/>
  <c r="BM17" i="8"/>
  <c r="AQ9" i="9"/>
  <c r="AN9" i="9"/>
  <c r="AS9" i="9"/>
  <c r="BM16" i="9"/>
  <c r="I47" i="10"/>
  <c r="I48" i="10" s="1"/>
  <c r="I40" i="10"/>
  <c r="I41" i="10"/>
  <c r="I42" i="10"/>
  <c r="O13" i="10"/>
  <c r="P13" i="10" s="1"/>
  <c r="AZ16" i="9"/>
  <c r="BB9" i="8"/>
  <c r="BE9" i="8"/>
  <c r="BG9" i="8"/>
  <c r="AY10" i="8" s="1"/>
  <c r="AM16" i="9"/>
  <c r="BQ11" i="7"/>
  <c r="BN11" i="7"/>
  <c r="BS11" i="7"/>
  <c r="BZ16" i="9"/>
  <c r="A23" i="8"/>
  <c r="AD9" i="9"/>
  <c r="AA9" i="9"/>
  <c r="AF9" i="9"/>
  <c r="CD9" i="9"/>
  <c r="CA9" i="9"/>
  <c r="CF9" i="9"/>
  <c r="Q11" i="7"/>
  <c r="N11" i="7"/>
  <c r="S11" i="7"/>
  <c r="CB9" i="8"/>
  <c r="CE9" i="8"/>
  <c r="CG9" i="8"/>
  <c r="BY10" i="8" s="1"/>
  <c r="BO9" i="8"/>
  <c r="BR9" i="8"/>
  <c r="BT9" i="8"/>
  <c r="BL10" i="8" s="1"/>
  <c r="AM16" i="8"/>
  <c r="K39" i="10" l="1"/>
  <c r="BM19" i="7"/>
  <c r="AM17" i="9"/>
  <c r="BZ18" i="8"/>
  <c r="AO9" i="8"/>
  <c r="AT9" i="8"/>
  <c r="AL10" i="8" s="1"/>
  <c r="AR9" i="8"/>
  <c r="AD12" i="7"/>
  <c r="AA12" i="7"/>
  <c r="AF12" i="7"/>
  <c r="AZ18" i="8"/>
  <c r="BO11" i="7"/>
  <c r="BT11" i="7"/>
  <c r="BL12" i="7" s="1"/>
  <c r="BR11" i="7"/>
  <c r="BM17" i="9"/>
  <c r="BZ19" i="7"/>
  <c r="Q10" i="8"/>
  <c r="N10" i="8"/>
  <c r="S10" i="8"/>
  <c r="A25" i="7"/>
  <c r="BO9" i="9"/>
  <c r="BT9" i="9"/>
  <c r="BL10" i="9" s="1"/>
  <c r="BR9" i="9"/>
  <c r="AZ17" i="9"/>
  <c r="BB9" i="9"/>
  <c r="BE9" i="9"/>
  <c r="BG9" i="9"/>
  <c r="AY10" i="9" s="1"/>
  <c r="AO11" i="7"/>
  <c r="AT11" i="7"/>
  <c r="AL12" i="7" s="1"/>
  <c r="AR11" i="7"/>
  <c r="AO9" i="9"/>
  <c r="AT9" i="9"/>
  <c r="AL10" i="9" s="1"/>
  <c r="AR9" i="9"/>
  <c r="BC10" i="8"/>
  <c r="O11" i="7"/>
  <c r="T11" i="7"/>
  <c r="L12" i="7" s="1"/>
  <c r="R11" i="7"/>
  <c r="AD10" i="8"/>
  <c r="AA10" i="8"/>
  <c r="AF10" i="8"/>
  <c r="Z21" i="7"/>
  <c r="CB9" i="9"/>
  <c r="CG9" i="9"/>
  <c r="BY10" i="9" s="1"/>
  <c r="CE9" i="9"/>
  <c r="AM17" i="8"/>
  <c r="CB11" i="7"/>
  <c r="CG11" i="7"/>
  <c r="BY12" i="7" s="1"/>
  <c r="CE11" i="7"/>
  <c r="BP10" i="8"/>
  <c r="BU9" i="8"/>
  <c r="AB9" i="9"/>
  <c r="AE9" i="9"/>
  <c r="AG9" i="9"/>
  <c r="Y10" i="9" s="1"/>
  <c r="A23" i="9"/>
  <c r="AM19" i="7"/>
  <c r="AZ19" i="7"/>
  <c r="O10" i="9"/>
  <c r="R10" i="9"/>
  <c r="T10" i="9"/>
  <c r="L11" i="9" s="1"/>
  <c r="BB11" i="7"/>
  <c r="BE11" i="7"/>
  <c r="BG11" i="7"/>
  <c r="AY12" i="7" s="1"/>
  <c r="Z19" i="8"/>
  <c r="CH9" i="8"/>
  <c r="BH9" i="8"/>
  <c r="BZ17" i="9"/>
  <c r="CC10" i="8"/>
  <c r="A24" i="8"/>
  <c r="BM18" i="8"/>
  <c r="Z17" i="9"/>
  <c r="J41" i="10"/>
  <c r="J42" i="10"/>
  <c r="O14" i="10"/>
  <c r="P14" i="10" s="1"/>
  <c r="J47" i="10"/>
  <c r="J48" i="10" s="1"/>
  <c r="J40" i="10"/>
  <c r="Z18" i="9" l="1"/>
  <c r="P12" i="7"/>
  <c r="BZ20" i="7"/>
  <c r="AZ20" i="7"/>
  <c r="AH9" i="9"/>
  <c r="CH9" i="9"/>
  <c r="BC10" i="9"/>
  <c r="AP10" i="8"/>
  <c r="BM18" i="9"/>
  <c r="AC10" i="9"/>
  <c r="CC10" i="9"/>
  <c r="Z22" i="7"/>
  <c r="BU11" i="7"/>
  <c r="BZ19" i="8"/>
  <c r="BD10" i="8"/>
  <c r="BA10" i="8"/>
  <c r="BF10" i="8"/>
  <c r="BP12" i="7"/>
  <c r="AU9" i="8"/>
  <c r="AM20" i="7"/>
  <c r="BQ10" i="8"/>
  <c r="BN10" i="8"/>
  <c r="BS10" i="8"/>
  <c r="AU9" i="9"/>
  <c r="AZ18" i="9"/>
  <c r="CH11" i="7"/>
  <c r="AB10" i="8"/>
  <c r="AE10" i="8"/>
  <c r="AG10" i="8"/>
  <c r="Y11" i="8" s="1"/>
  <c r="AP10" i="9"/>
  <c r="BU9" i="9"/>
  <c r="AM18" i="9"/>
  <c r="BP10" i="9"/>
  <c r="O10" i="8"/>
  <c r="R10" i="8"/>
  <c r="T10" i="8"/>
  <c r="L11" i="8" s="1"/>
  <c r="AZ19" i="8"/>
  <c r="BM19" i="8"/>
  <c r="A25" i="8"/>
  <c r="CC12" i="7"/>
  <c r="Z20" i="8"/>
  <c r="P11" i="9"/>
  <c r="BM20" i="7"/>
  <c r="CD10" i="8"/>
  <c r="CA10" i="8"/>
  <c r="CF10" i="8"/>
  <c r="BC12" i="7"/>
  <c r="U10" i="9"/>
  <c r="A24" i="9"/>
  <c r="AU11" i="7"/>
  <c r="AB12" i="7"/>
  <c r="AG12" i="7"/>
  <c r="Y13" i="7" s="1"/>
  <c r="AE12" i="7"/>
  <c r="K41" i="10"/>
  <c r="L41" i="10" s="1"/>
  <c r="K42" i="10"/>
  <c r="K47" i="10"/>
  <c r="K48" i="10" s="1"/>
  <c r="K40" i="10"/>
  <c r="L39" i="10"/>
  <c r="BZ18" i="9"/>
  <c r="BH9" i="9"/>
  <c r="BH11" i="7"/>
  <c r="AM18" i="8"/>
  <c r="U11" i="7"/>
  <c r="AP12" i="7"/>
  <c r="A26" i="7"/>
  <c r="AM19" i="9" l="1"/>
  <c r="BM21" i="7"/>
  <c r="BQ12" i="7"/>
  <c r="BN12" i="7"/>
  <c r="BS12" i="7"/>
  <c r="Q11" i="9"/>
  <c r="N11" i="9"/>
  <c r="S11" i="9"/>
  <c r="BM20" i="8"/>
  <c r="BB10" i="8"/>
  <c r="BE10" i="8"/>
  <c r="BG10" i="8"/>
  <c r="AY11" i="8" s="1"/>
  <c r="AD10" i="9"/>
  <c r="AA10" i="9"/>
  <c r="AF10" i="9"/>
  <c r="AZ21" i="7"/>
  <c r="A26" i="8"/>
  <c r="AH12" i="7"/>
  <c r="Z21" i="8"/>
  <c r="AC13" i="7"/>
  <c r="AZ20" i="8"/>
  <c r="BM19" i="9"/>
  <c r="AQ10" i="9"/>
  <c r="AN10" i="9"/>
  <c r="AS10" i="9"/>
  <c r="BO10" i="8"/>
  <c r="BT10" i="8"/>
  <c r="BL11" i="8" s="1"/>
  <c r="BR10" i="8"/>
  <c r="BZ20" i="8"/>
  <c r="BZ21" i="7"/>
  <c r="AZ19" i="9"/>
  <c r="CD10" i="9"/>
  <c r="CA10" i="9"/>
  <c r="CF10" i="9"/>
  <c r="A27" i="7"/>
  <c r="CD12" i="7"/>
  <c r="CA12" i="7"/>
  <c r="CF12" i="7"/>
  <c r="BZ19" i="9"/>
  <c r="AQ10" i="8"/>
  <c r="AN10" i="8"/>
  <c r="AS10" i="8"/>
  <c r="Q12" i="7"/>
  <c r="N12" i="7"/>
  <c r="S12" i="7"/>
  <c r="AM19" i="8"/>
  <c r="BD12" i="7"/>
  <c r="BA12" i="7"/>
  <c r="BF12" i="7"/>
  <c r="P11" i="8"/>
  <c r="AC11" i="8"/>
  <c r="AQ12" i="7"/>
  <c r="AN12" i="7"/>
  <c r="AS12" i="7"/>
  <c r="U10" i="8"/>
  <c r="AH10" i="8"/>
  <c r="AM21" i="7"/>
  <c r="A25" i="9"/>
  <c r="CB10" i="8"/>
  <c r="CG10" i="8"/>
  <c r="BY11" i="8" s="1"/>
  <c r="CE10" i="8"/>
  <c r="BQ10" i="9"/>
  <c r="BN10" i="9"/>
  <c r="BS10" i="9"/>
  <c r="Z23" i="7"/>
  <c r="BD10" i="9"/>
  <c r="BA10" i="9"/>
  <c r="BF10" i="9"/>
  <c r="Z19" i="9"/>
  <c r="A26" i="9" l="1"/>
  <c r="AD11" i="8"/>
  <c r="AA11" i="8"/>
  <c r="AF11" i="8"/>
  <c r="BZ21" i="8"/>
  <c r="O11" i="9"/>
  <c r="T11" i="9"/>
  <c r="L12" i="9" s="1"/>
  <c r="R11" i="9"/>
  <c r="BU10" i="8"/>
  <c r="AD13" i="7"/>
  <c r="AA13" i="7"/>
  <c r="AF13" i="7"/>
  <c r="AZ22" i="7"/>
  <c r="AB10" i="9"/>
  <c r="AG10" i="9"/>
  <c r="Y11" i="9" s="1"/>
  <c r="AE10" i="9"/>
  <c r="CH10" i="8"/>
  <c r="CB10" i="9"/>
  <c r="CG10" i="9"/>
  <c r="BY11" i="9" s="1"/>
  <c r="CE10" i="9"/>
  <c r="Z20" i="9"/>
  <c r="Q11" i="8"/>
  <c r="N11" i="8"/>
  <c r="S11" i="8"/>
  <c r="Z22" i="8"/>
  <c r="BB10" i="9"/>
  <c r="BG10" i="9"/>
  <c r="AY11" i="9" s="1"/>
  <c r="BE10" i="9"/>
  <c r="BB12" i="7"/>
  <c r="BG12" i="7"/>
  <c r="AY13" i="7" s="1"/>
  <c r="BE12" i="7"/>
  <c r="AO10" i="9"/>
  <c r="AR10" i="9"/>
  <c r="AT10" i="9"/>
  <c r="AL11" i="9" s="1"/>
  <c r="BC11" i="8"/>
  <c r="BM20" i="9"/>
  <c r="BH10" i="8"/>
  <c r="BO12" i="7"/>
  <c r="BR12" i="7"/>
  <c r="BT12" i="7"/>
  <c r="BL13" i="7" s="1"/>
  <c r="AM20" i="8"/>
  <c r="A28" i="7"/>
  <c r="AZ20" i="9"/>
  <c r="AO10" i="8"/>
  <c r="AT10" i="8"/>
  <c r="AL11" i="8" s="1"/>
  <c r="AR10" i="8"/>
  <c r="AM22" i="7"/>
  <c r="BP11" i="8"/>
  <c r="BM22" i="7"/>
  <c r="BZ20" i="9"/>
  <c r="CC11" i="8"/>
  <c r="Z24" i="7"/>
  <c r="AO12" i="7"/>
  <c r="AR12" i="7"/>
  <c r="AT12" i="7"/>
  <c r="AL13" i="7" s="1"/>
  <c r="O12" i="7"/>
  <c r="R12" i="7"/>
  <c r="T12" i="7"/>
  <c r="L13" i="7" s="1"/>
  <c r="BZ22" i="7"/>
  <c r="BM21" i="8"/>
  <c r="CB12" i="7"/>
  <c r="CG12" i="7"/>
  <c r="BY13" i="7" s="1"/>
  <c r="CE12" i="7"/>
  <c r="A27" i="8"/>
  <c r="BO10" i="9"/>
  <c r="BR10" i="9"/>
  <c r="BT10" i="9"/>
  <c r="BL11" i="9" s="1"/>
  <c r="AZ21" i="8"/>
  <c r="AM20" i="9"/>
  <c r="BZ23" i="7" l="1"/>
  <c r="AM23" i="7"/>
  <c r="A29" i="7"/>
  <c r="AU10" i="8"/>
  <c r="AM21" i="8"/>
  <c r="BM21" i="9"/>
  <c r="BH10" i="9"/>
  <c r="CH10" i="9"/>
  <c r="AB11" i="8"/>
  <c r="AE11" i="8"/>
  <c r="AG11" i="8"/>
  <c r="Y12" i="8" s="1"/>
  <c r="CC11" i="9"/>
  <c r="AB13" i="7"/>
  <c r="AE13" i="7"/>
  <c r="AG13" i="7"/>
  <c r="Y14" i="7" s="1"/>
  <c r="BM23" i="7"/>
  <c r="BC11" i="9"/>
  <c r="U12" i="7"/>
  <c r="AP13" i="7"/>
  <c r="BP13" i="7"/>
  <c r="Z23" i="8"/>
  <c r="A27" i="9"/>
  <c r="BZ21" i="9"/>
  <c r="AZ21" i="9"/>
  <c r="AM21" i="9"/>
  <c r="A28" i="8"/>
  <c r="AU12" i="7"/>
  <c r="BU12" i="7"/>
  <c r="BD11" i="8"/>
  <c r="BA11" i="8"/>
  <c r="BF11" i="8"/>
  <c r="U11" i="9"/>
  <c r="CH12" i="7"/>
  <c r="AP11" i="9"/>
  <c r="P12" i="9"/>
  <c r="AP11" i="8"/>
  <c r="AZ22" i="8"/>
  <c r="AU10" i="9"/>
  <c r="O11" i="8"/>
  <c r="R11" i="8"/>
  <c r="T11" i="8"/>
  <c r="L12" i="8" s="1"/>
  <c r="AH10" i="9"/>
  <c r="AC11" i="9"/>
  <c r="BZ22" i="8"/>
  <c r="CD11" i="8"/>
  <c r="CA11" i="8"/>
  <c r="CF11" i="8"/>
  <c r="P13" i="7"/>
  <c r="BU10" i="9"/>
  <c r="BM22" i="8"/>
  <c r="Z25" i="7"/>
  <c r="BQ11" i="8"/>
  <c r="BN11" i="8"/>
  <c r="BS11" i="8"/>
  <c r="BH12" i="7"/>
  <c r="Z21" i="9"/>
  <c r="CC13" i="7"/>
  <c r="BP11" i="9"/>
  <c r="BC13" i="7"/>
  <c r="AZ23" i="7"/>
  <c r="Z22" i="9" l="1"/>
  <c r="BZ22" i="9"/>
  <c r="AZ24" i="7"/>
  <c r="AM22" i="9"/>
  <c r="U11" i="8"/>
  <c r="Q13" i="7"/>
  <c r="N13" i="7"/>
  <c r="S13" i="7"/>
  <c r="CB11" i="8"/>
  <c r="CG11" i="8"/>
  <c r="BY12" i="8" s="1"/>
  <c r="CE11" i="8"/>
  <c r="P12" i="8"/>
  <c r="Q12" i="9"/>
  <c r="N12" i="9"/>
  <c r="S12" i="9"/>
  <c r="Z24" i="8"/>
  <c r="BM24" i="7"/>
  <c r="AZ22" i="9"/>
  <c r="BQ13" i="7"/>
  <c r="BN13" i="7"/>
  <c r="BS13" i="7"/>
  <c r="AC14" i="7"/>
  <c r="A30" i="7"/>
  <c r="AH13" i="7"/>
  <c r="AQ11" i="9"/>
  <c r="AN11" i="9"/>
  <c r="AS11" i="9"/>
  <c r="AQ13" i="7"/>
  <c r="AN13" i="7"/>
  <c r="AS13" i="7"/>
  <c r="BO11" i="8"/>
  <c r="BT11" i="8"/>
  <c r="BL12" i="8" s="1"/>
  <c r="BR11" i="8"/>
  <c r="CD11" i="9"/>
  <c r="CA11" i="9"/>
  <c r="CF11" i="9"/>
  <c r="BM22" i="9"/>
  <c r="BD13" i="7"/>
  <c r="BA13" i="7"/>
  <c r="BF13" i="7"/>
  <c r="BZ23" i="8"/>
  <c r="A29" i="8"/>
  <c r="AM24" i="7"/>
  <c r="AZ23" i="8"/>
  <c r="A28" i="9"/>
  <c r="BD11" i="9"/>
  <c r="BA11" i="9"/>
  <c r="BF11" i="9"/>
  <c r="AM22" i="8"/>
  <c r="AD11" i="9"/>
  <c r="AA11" i="9"/>
  <c r="AF11" i="9"/>
  <c r="AC12" i="8"/>
  <c r="BQ11" i="9"/>
  <c r="BN11" i="9"/>
  <c r="BS11" i="9"/>
  <c r="Z26" i="7"/>
  <c r="CD13" i="7"/>
  <c r="CA13" i="7"/>
  <c r="CF13" i="7"/>
  <c r="BM23" i="8"/>
  <c r="AQ11" i="8"/>
  <c r="AN11" i="8"/>
  <c r="AS11" i="8"/>
  <c r="BB11" i="8"/>
  <c r="BE11" i="8"/>
  <c r="BG11" i="8"/>
  <c r="AY12" i="8" s="1"/>
  <c r="AH11" i="8"/>
  <c r="BZ24" i="7"/>
  <c r="O13" i="7" l="1"/>
  <c r="R13" i="7"/>
  <c r="T13" i="7"/>
  <c r="L14" i="7" s="1"/>
  <c r="A30" i="8"/>
  <c r="BB13" i="7"/>
  <c r="BG13" i="7"/>
  <c r="AY14" i="7" s="1"/>
  <c r="BE13" i="7"/>
  <c r="AO13" i="7"/>
  <c r="AR13" i="7"/>
  <c r="AT13" i="7"/>
  <c r="AL14" i="7" s="1"/>
  <c r="AB11" i="9"/>
  <c r="AG11" i="9"/>
  <c r="Y12" i="9" s="1"/>
  <c r="AE11" i="9"/>
  <c r="Z25" i="8"/>
  <c r="BM23" i="9"/>
  <c r="AM23" i="9"/>
  <c r="AM23" i="8"/>
  <c r="A29" i="9"/>
  <c r="AO11" i="9"/>
  <c r="AT11" i="9"/>
  <c r="AL12" i="9" s="1"/>
  <c r="AR11" i="9"/>
  <c r="BM24" i="8"/>
  <c r="O12" i="9"/>
  <c r="T12" i="9"/>
  <c r="L13" i="9" s="1"/>
  <c r="R12" i="9"/>
  <c r="Z27" i="7"/>
  <c r="BC12" i="8"/>
  <c r="CB11" i="9"/>
  <c r="CG11" i="9"/>
  <c r="BY12" i="9" s="1"/>
  <c r="CE11" i="9"/>
  <c r="A31" i="7"/>
  <c r="BZ24" i="8"/>
  <c r="BO13" i="7"/>
  <c r="BR13" i="7"/>
  <c r="BT13" i="7"/>
  <c r="BL14" i="7" s="1"/>
  <c r="Q12" i="8"/>
  <c r="N12" i="8"/>
  <c r="S12" i="8"/>
  <c r="AZ25" i="7"/>
  <c r="BZ25" i="7"/>
  <c r="CB13" i="7"/>
  <c r="CE13" i="7"/>
  <c r="CG13" i="7"/>
  <c r="BY14" i="7" s="1"/>
  <c r="BO11" i="9"/>
  <c r="BT11" i="9"/>
  <c r="BL12" i="9" s="1"/>
  <c r="BR11" i="9"/>
  <c r="CH11" i="8"/>
  <c r="BH11" i="8"/>
  <c r="BU11" i="8"/>
  <c r="CC12" i="8"/>
  <c r="BZ23" i="9"/>
  <c r="AD14" i="7"/>
  <c r="AA14" i="7"/>
  <c r="AF14" i="7"/>
  <c r="AZ24" i="8"/>
  <c r="AO11" i="8"/>
  <c r="AR11" i="8"/>
  <c r="AT11" i="8"/>
  <c r="AL12" i="8" s="1"/>
  <c r="BP12" i="8"/>
  <c r="AZ23" i="9"/>
  <c r="Z23" i="9"/>
  <c r="AD12" i="8"/>
  <c r="AA12" i="8"/>
  <c r="AF12" i="8"/>
  <c r="BB11" i="9"/>
  <c r="BG11" i="9"/>
  <c r="AY12" i="9" s="1"/>
  <c r="BE11" i="9"/>
  <c r="AM25" i="7"/>
  <c r="BM25" i="7"/>
  <c r="AP12" i="8" l="1"/>
  <c r="AZ26" i="7"/>
  <c r="Z28" i="7"/>
  <c r="Z26" i="8"/>
  <c r="AB12" i="8"/>
  <c r="AG12" i="8"/>
  <c r="Y13" i="8" s="1"/>
  <c r="AE12" i="8"/>
  <c r="AU11" i="8"/>
  <c r="CD12" i="8"/>
  <c r="CA12" i="8"/>
  <c r="CF12" i="8"/>
  <c r="U12" i="9"/>
  <c r="BP12" i="9"/>
  <c r="BP14" i="7"/>
  <c r="AP14" i="7"/>
  <c r="A31" i="8"/>
  <c r="AH11" i="9"/>
  <c r="AC12" i="9"/>
  <c r="AU13" i="7"/>
  <c r="Z24" i="9"/>
  <c r="AZ25" i="8"/>
  <c r="O12" i="8"/>
  <c r="T12" i="8"/>
  <c r="L13" i="8" s="1"/>
  <c r="R12" i="8"/>
  <c r="BU11" i="9"/>
  <c r="BM25" i="8"/>
  <c r="CH11" i="9"/>
  <c r="CC14" i="7"/>
  <c r="CC12" i="9"/>
  <c r="AP12" i="9"/>
  <c r="P14" i="7"/>
  <c r="AB14" i="7"/>
  <c r="AE14" i="7"/>
  <c r="AG14" i="7"/>
  <c r="Y15" i="7" s="1"/>
  <c r="AM24" i="9"/>
  <c r="BH13" i="7"/>
  <c r="U13" i="7"/>
  <c r="P13" i="9"/>
  <c r="A32" i="7"/>
  <c r="BM26" i="7"/>
  <c r="AZ24" i="9"/>
  <c r="BU13" i="7"/>
  <c r="AU11" i="9"/>
  <c r="BQ12" i="8"/>
  <c r="BN12" i="8"/>
  <c r="BS12" i="8"/>
  <c r="CH13" i="7"/>
  <c r="BH11" i="9"/>
  <c r="BZ25" i="8"/>
  <c r="BD12" i="8"/>
  <c r="BA12" i="8"/>
  <c r="BF12" i="8"/>
  <c r="BC14" i="7"/>
  <c r="AM24" i="8"/>
  <c r="AM26" i="7"/>
  <c r="BC12" i="9"/>
  <c r="BZ24" i="9"/>
  <c r="BZ26" i="7"/>
  <c r="A30" i="9"/>
  <c r="BM24" i="9"/>
  <c r="AH12" i="8" l="1"/>
  <c r="AQ12" i="9"/>
  <c r="AN12" i="9"/>
  <c r="AS12" i="9"/>
  <c r="U12" i="8"/>
  <c r="BQ14" i="7"/>
  <c r="BN14" i="7"/>
  <c r="BS14" i="7"/>
  <c r="AM27" i="7"/>
  <c r="BM27" i="7"/>
  <c r="P13" i="8"/>
  <c r="AC13" i="8"/>
  <c r="BO12" i="8"/>
  <c r="BT12" i="8"/>
  <c r="BL13" i="8" s="1"/>
  <c r="BR12" i="8"/>
  <c r="AZ26" i="8"/>
  <c r="Z27" i="8"/>
  <c r="Z29" i="7"/>
  <c r="CD12" i="9"/>
  <c r="CA12" i="9"/>
  <c r="CF12" i="9"/>
  <c r="A32" i="8"/>
  <c r="BQ12" i="9"/>
  <c r="BN12" i="9"/>
  <c r="BS12" i="9"/>
  <c r="BZ27" i="7"/>
  <c r="A33" i="7"/>
  <c r="AM25" i="9"/>
  <c r="BZ25" i="9"/>
  <c r="BM25" i="9"/>
  <c r="CB12" i="8"/>
  <c r="CE12" i="8"/>
  <c r="CG12" i="8"/>
  <c r="BY13" i="8" s="1"/>
  <c r="AZ27" i="7"/>
  <c r="AM25" i="8"/>
  <c r="BD14" i="7"/>
  <c r="BA14" i="7"/>
  <c r="BF14" i="7"/>
  <c r="BB12" i="8"/>
  <c r="BG12" i="8"/>
  <c r="AY13" i="8" s="1"/>
  <c r="BE12" i="8"/>
  <c r="AQ14" i="7"/>
  <c r="AN14" i="7"/>
  <c r="AS14" i="7"/>
  <c r="Z25" i="9"/>
  <c r="AD12" i="9"/>
  <c r="AA12" i="9"/>
  <c r="AF12" i="9"/>
  <c r="A31" i="9"/>
  <c r="Q13" i="9"/>
  <c r="N13" i="9"/>
  <c r="S13" i="9"/>
  <c r="AQ12" i="8"/>
  <c r="AN12" i="8"/>
  <c r="AS12" i="8"/>
  <c r="AC15" i="7"/>
  <c r="CD14" i="7"/>
  <c r="CA14" i="7"/>
  <c r="CF14" i="7"/>
  <c r="AH14" i="7"/>
  <c r="BZ26" i="8"/>
  <c r="BM26" i="8"/>
  <c r="AZ25" i="9"/>
  <c r="Q14" i="7"/>
  <c r="N14" i="7"/>
  <c r="S14" i="7"/>
  <c r="BD12" i="9"/>
  <c r="BA12" i="9"/>
  <c r="BF12" i="9"/>
  <c r="AM28" i="7" l="1"/>
  <c r="AB12" i="9"/>
  <c r="AG12" i="9"/>
  <c r="Y13" i="9" s="1"/>
  <c r="AE12" i="9"/>
  <c r="A34" i="7"/>
  <c r="BU12" i="8"/>
  <c r="BO14" i="7"/>
  <c r="BT14" i="7"/>
  <c r="BL15" i="7" s="1"/>
  <c r="BR14" i="7"/>
  <c r="AD15" i="7"/>
  <c r="AA15" i="7"/>
  <c r="AF15" i="7"/>
  <c r="BB12" i="9"/>
  <c r="BE12" i="9"/>
  <c r="BG12" i="9"/>
  <c r="AY13" i="9" s="1"/>
  <c r="BZ28" i="7"/>
  <c r="BP13" i="8"/>
  <c r="BB14" i="7"/>
  <c r="BG14" i="7"/>
  <c r="AY15" i="7" s="1"/>
  <c r="BE14" i="7"/>
  <c r="A33" i="8"/>
  <c r="AM26" i="8"/>
  <c r="O14" i="7"/>
  <c r="T14" i="7"/>
  <c r="L15" i="7" s="1"/>
  <c r="R14" i="7"/>
  <c r="Z26" i="9"/>
  <c r="AZ28" i="7"/>
  <c r="BZ26" i="9"/>
  <c r="AD13" i="8"/>
  <c r="AA13" i="8"/>
  <c r="AF13" i="8"/>
  <c r="AM26" i="9"/>
  <c r="CB12" i="9"/>
  <c r="CG12" i="9"/>
  <c r="BY13" i="9" s="1"/>
  <c r="CE12" i="9"/>
  <c r="AO14" i="7"/>
  <c r="AT14" i="7"/>
  <c r="AL15" i="7" s="1"/>
  <c r="AR14" i="7"/>
  <c r="CC13" i="8"/>
  <c r="AO12" i="9"/>
  <c r="AR12" i="9"/>
  <c r="AT12" i="9"/>
  <c r="AL13" i="9" s="1"/>
  <c r="AZ27" i="8"/>
  <c r="A32" i="9"/>
  <c r="Q13" i="8"/>
  <c r="N13" i="8"/>
  <c r="S13" i="8"/>
  <c r="BO12" i="9"/>
  <c r="BR12" i="9"/>
  <c r="BT12" i="9"/>
  <c r="BL13" i="9" s="1"/>
  <c r="BH12" i="8"/>
  <c r="Z30" i="7"/>
  <c r="BM28" i="7"/>
  <c r="BZ27" i="8"/>
  <c r="AO12" i="8"/>
  <c r="AR12" i="8"/>
  <c r="AT12" i="8"/>
  <c r="AL13" i="8" s="1"/>
  <c r="BM26" i="9"/>
  <c r="O13" i="9"/>
  <c r="T13" i="9"/>
  <c r="L14" i="9" s="1"/>
  <c r="R13" i="9"/>
  <c r="AZ26" i="9"/>
  <c r="CB14" i="7"/>
  <c r="CE14" i="7"/>
  <c r="CG14" i="7"/>
  <c r="BY15" i="7" s="1"/>
  <c r="CH12" i="8"/>
  <c r="BM27" i="8"/>
  <c r="BC13" i="8"/>
  <c r="Z28" i="8"/>
  <c r="AP13" i="8" l="1"/>
  <c r="BP13" i="9"/>
  <c r="A33" i="9"/>
  <c r="AP15" i="7"/>
  <c r="U14" i="7"/>
  <c r="BZ29" i="7"/>
  <c r="P15" i="7"/>
  <c r="BC13" i="9"/>
  <c r="A35" i="7"/>
  <c r="BH12" i="9"/>
  <c r="O13" i="8"/>
  <c r="T13" i="8"/>
  <c r="L14" i="8" s="1"/>
  <c r="R13" i="8"/>
  <c r="AZ28" i="8"/>
  <c r="CH12" i="9"/>
  <c r="AM27" i="8"/>
  <c r="BH14" i="7"/>
  <c r="AP13" i="9"/>
  <c r="CC13" i="9"/>
  <c r="BC15" i="7"/>
  <c r="AB15" i="7"/>
  <c r="AG15" i="7"/>
  <c r="Y16" i="7" s="1"/>
  <c r="AE15" i="7"/>
  <c r="CC15" i="7"/>
  <c r="BZ27" i="9"/>
  <c r="BU14" i="7"/>
  <c r="AH12" i="9"/>
  <c r="AU12" i="8"/>
  <c r="BU12" i="9"/>
  <c r="CH14" i="7"/>
  <c r="AB13" i="8"/>
  <c r="AE13" i="8"/>
  <c r="AG13" i="8"/>
  <c r="Y14" i="8" s="1"/>
  <c r="BM29" i="7"/>
  <c r="P14" i="9"/>
  <c r="Z31" i="7"/>
  <c r="AM27" i="9"/>
  <c r="A34" i="8"/>
  <c r="BP15" i="7"/>
  <c r="AC13" i="9"/>
  <c r="BZ28" i="8"/>
  <c r="AZ29" i="7"/>
  <c r="AU12" i="9"/>
  <c r="U13" i="9"/>
  <c r="BD13" i="8"/>
  <c r="BA13" i="8"/>
  <c r="BF13" i="8"/>
  <c r="BM27" i="9"/>
  <c r="CD13" i="8"/>
  <c r="CA13" i="8"/>
  <c r="CF13" i="8"/>
  <c r="BQ13" i="8"/>
  <c r="BN13" i="8"/>
  <c r="BS13" i="8"/>
  <c r="AM29" i="7"/>
  <c r="Z29" i="8"/>
  <c r="AZ27" i="9"/>
  <c r="BM28" i="8"/>
  <c r="AU14" i="7"/>
  <c r="Z27" i="9"/>
  <c r="BZ29" i="8" l="1"/>
  <c r="U13" i="8"/>
  <c r="A36" i="7"/>
  <c r="AQ15" i="7"/>
  <c r="AN15" i="7"/>
  <c r="AS15" i="7"/>
  <c r="AH13" i="8"/>
  <c r="AQ13" i="9"/>
  <c r="AN13" i="9"/>
  <c r="AS13" i="9"/>
  <c r="P14" i="8"/>
  <c r="BD13" i="9"/>
  <c r="BA13" i="9"/>
  <c r="BF13" i="9"/>
  <c r="BB13" i="8"/>
  <c r="BG13" i="8"/>
  <c r="AY14" i="8" s="1"/>
  <c r="BE13" i="8"/>
  <c r="BQ15" i="7"/>
  <c r="BN15" i="7"/>
  <c r="BS15" i="7"/>
  <c r="AD13" i="9"/>
  <c r="AA13" i="9"/>
  <c r="AF13" i="9"/>
  <c r="Z32" i="7"/>
  <c r="Q15" i="7"/>
  <c r="N15" i="7"/>
  <c r="S15" i="7"/>
  <c r="AC16" i="7"/>
  <c r="AM28" i="8"/>
  <c r="A35" i="8"/>
  <c r="AZ28" i="9"/>
  <c r="AM28" i="9"/>
  <c r="BM28" i="9"/>
  <c r="BZ28" i="9"/>
  <c r="Z28" i="9"/>
  <c r="Q14" i="9"/>
  <c r="N14" i="9"/>
  <c r="S14" i="9"/>
  <c r="A34" i="9"/>
  <c r="AC14" i="8"/>
  <c r="CD15" i="7"/>
  <c r="CA15" i="7"/>
  <c r="CF15" i="7"/>
  <c r="AH15" i="7"/>
  <c r="AM30" i="7"/>
  <c r="BD15" i="7"/>
  <c r="BA15" i="7"/>
  <c r="BF15" i="7"/>
  <c r="BQ13" i="9"/>
  <c r="BN13" i="9"/>
  <c r="BS13" i="9"/>
  <c r="Z30" i="8"/>
  <c r="BZ30" i="7"/>
  <c r="BO13" i="8"/>
  <c r="BR13" i="8"/>
  <c r="BT13" i="8"/>
  <c r="BL14" i="8" s="1"/>
  <c r="CD13" i="9"/>
  <c r="CA13" i="9"/>
  <c r="CF13" i="9"/>
  <c r="AQ13" i="8"/>
  <c r="AN13" i="8"/>
  <c r="AS13" i="8"/>
  <c r="BM30" i="7"/>
  <c r="BM29" i="8"/>
  <c r="CB13" i="8"/>
  <c r="CE13" i="8"/>
  <c r="CG13" i="8"/>
  <c r="BY14" i="8" s="1"/>
  <c r="AZ30" i="7"/>
  <c r="AZ29" i="8"/>
  <c r="BB13" i="9" l="1"/>
  <c r="BE13" i="9"/>
  <c r="BG13" i="9"/>
  <c r="AY14" i="9" s="1"/>
  <c r="A35" i="9"/>
  <c r="Q14" i="8"/>
  <c r="N14" i="8"/>
  <c r="S14" i="8"/>
  <c r="BM31" i="7"/>
  <c r="AD14" i="8"/>
  <c r="AA14" i="8"/>
  <c r="AF14" i="8"/>
  <c r="Z31" i="8"/>
  <c r="AM31" i="7"/>
  <c r="AB13" i="9"/>
  <c r="AE13" i="9"/>
  <c r="AG13" i="9"/>
  <c r="Y14" i="9" s="1"/>
  <c r="BU13" i="8"/>
  <c r="AO13" i="8"/>
  <c r="AT13" i="8"/>
  <c r="AL14" i="8" s="1"/>
  <c r="AR13" i="8"/>
  <c r="AZ31" i="7"/>
  <c r="BM29" i="9"/>
  <c r="AO13" i="9"/>
  <c r="AR13" i="9"/>
  <c r="AT13" i="9"/>
  <c r="AL14" i="9" s="1"/>
  <c r="A37" i="7"/>
  <c r="AZ30" i="8"/>
  <c r="BB15" i="7"/>
  <c r="BE15" i="7"/>
  <c r="BG15" i="7"/>
  <c r="AY16" i="7" s="1"/>
  <c r="CC14" i="8"/>
  <c r="AM29" i="8"/>
  <c r="BO15" i="7"/>
  <c r="BT15" i="7"/>
  <c r="BL16" i="7" s="1"/>
  <c r="BR15" i="7"/>
  <c r="Z29" i="9"/>
  <c r="CH13" i="8"/>
  <c r="AM29" i="9"/>
  <c r="AD16" i="7"/>
  <c r="AA16" i="7"/>
  <c r="AF16" i="7"/>
  <c r="CB15" i="7"/>
  <c r="CG15" i="7"/>
  <c r="BY16" i="7" s="1"/>
  <c r="CE15" i="7"/>
  <c r="BH13" i="8"/>
  <c r="BZ29" i="9"/>
  <c r="CB13" i="9"/>
  <c r="CG13" i="9"/>
  <c r="BY14" i="9" s="1"/>
  <c r="CE13" i="9"/>
  <c r="BM30" i="8"/>
  <c r="AZ29" i="9"/>
  <c r="BC14" i="8"/>
  <c r="Z33" i="7"/>
  <c r="BZ31" i="7"/>
  <c r="BP14" i="8"/>
  <c r="BO13" i="9"/>
  <c r="BT13" i="9"/>
  <c r="BL14" i="9" s="1"/>
  <c r="BR13" i="9"/>
  <c r="O14" i="9"/>
  <c r="R14" i="9"/>
  <c r="T14" i="9"/>
  <c r="L15" i="9" s="1"/>
  <c r="A36" i="8"/>
  <c r="O15" i="7"/>
  <c r="R15" i="7"/>
  <c r="T15" i="7"/>
  <c r="L16" i="7" s="1"/>
  <c r="AO15" i="7"/>
  <c r="AT15" i="7"/>
  <c r="AL16" i="7" s="1"/>
  <c r="AR15" i="7"/>
  <c r="BZ30" i="8"/>
  <c r="A37" i="8" l="1"/>
  <c r="BQ14" i="8"/>
  <c r="BN14" i="8"/>
  <c r="BS14" i="8"/>
  <c r="CH15" i="7"/>
  <c r="AZ32" i="7"/>
  <c r="Z32" i="8"/>
  <c r="BZ32" i="7"/>
  <c r="AP14" i="8"/>
  <c r="BM31" i="8"/>
  <c r="Z30" i="9"/>
  <c r="AB14" i="8"/>
  <c r="AE14" i="8"/>
  <c r="AG14" i="8"/>
  <c r="Y15" i="8" s="1"/>
  <c r="AU13" i="8"/>
  <c r="BZ31" i="8"/>
  <c r="Z34" i="7"/>
  <c r="AB16" i="7"/>
  <c r="AG16" i="7"/>
  <c r="Y17" i="7" s="1"/>
  <c r="AE16" i="7"/>
  <c r="BU15" i="7"/>
  <c r="BC16" i="7"/>
  <c r="A36" i="9"/>
  <c r="CC16" i="7"/>
  <c r="AU15" i="7"/>
  <c r="BP16" i="7"/>
  <c r="P15" i="9"/>
  <c r="AM30" i="9"/>
  <c r="AC14" i="9"/>
  <c r="BM32" i="7"/>
  <c r="BC14" i="9"/>
  <c r="CD14" i="8"/>
  <c r="CA14" i="8"/>
  <c r="CF14" i="8"/>
  <c r="CC14" i="9"/>
  <c r="U14" i="9"/>
  <c r="AM30" i="8"/>
  <c r="AH13" i="9"/>
  <c r="BH13" i="9"/>
  <c r="P16" i="7"/>
  <c r="O14" i="8"/>
  <c r="R14" i="8"/>
  <c r="T14" i="8"/>
  <c r="L15" i="8" s="1"/>
  <c r="BH15" i="7"/>
  <c r="AZ31" i="8"/>
  <c r="BZ30" i="9"/>
  <c r="BM30" i="9"/>
  <c r="CH13" i="9"/>
  <c r="AP14" i="9"/>
  <c r="AP16" i="7"/>
  <c r="AU13" i="9"/>
  <c r="BD14" i="8"/>
  <c r="BA14" i="8"/>
  <c r="BF14" i="8"/>
  <c r="U15" i="7"/>
  <c r="BU13" i="9"/>
  <c r="BP14" i="9"/>
  <c r="AZ30" i="9"/>
  <c r="A38" i="7"/>
  <c r="AM32" i="7"/>
  <c r="Z35" i="7" l="1"/>
  <c r="Q15" i="9"/>
  <c r="N15" i="9"/>
  <c r="S15" i="9"/>
  <c r="BM31" i="9"/>
  <c r="P15" i="8"/>
  <c r="A37" i="9"/>
  <c r="A39" i="7"/>
  <c r="BB14" i="8"/>
  <c r="BG14" i="8"/>
  <c r="AY15" i="8" s="1"/>
  <c r="BE14" i="8"/>
  <c r="U14" i="8"/>
  <c r="AM31" i="9"/>
  <c r="BM32" i="8"/>
  <c r="BZ32" i="8"/>
  <c r="AQ14" i="8"/>
  <c r="AN14" i="8"/>
  <c r="AS14" i="8"/>
  <c r="BO14" i="8"/>
  <c r="BR14" i="8"/>
  <c r="BT14" i="8"/>
  <c r="BL15" i="8" s="1"/>
  <c r="BQ16" i="7"/>
  <c r="BN16" i="7"/>
  <c r="BS16" i="7"/>
  <c r="BD16" i="7"/>
  <c r="BA16" i="7"/>
  <c r="BF16" i="7"/>
  <c r="Q16" i="7"/>
  <c r="N16" i="7"/>
  <c r="S16" i="7"/>
  <c r="AM33" i="7"/>
  <c r="AQ14" i="9"/>
  <c r="AN14" i="9"/>
  <c r="AS14" i="9"/>
  <c r="BZ31" i="9"/>
  <c r="AC15" i="8"/>
  <c r="BZ33" i="7"/>
  <c r="AZ31" i="9"/>
  <c r="AQ16" i="7"/>
  <c r="AN16" i="7"/>
  <c r="AS16" i="7"/>
  <c r="AZ32" i="8"/>
  <c r="AH14" i="8"/>
  <c r="Z33" i="8"/>
  <c r="BM33" i="7"/>
  <c r="CD14" i="9"/>
  <c r="CA14" i="9"/>
  <c r="CF14" i="9"/>
  <c r="CB14" i="8"/>
  <c r="CE14" i="8"/>
  <c r="CG14" i="8"/>
  <c r="BY15" i="8" s="1"/>
  <c r="CD16" i="7"/>
  <c r="CA16" i="7"/>
  <c r="CF16" i="7"/>
  <c r="AH16" i="7"/>
  <c r="AZ33" i="7"/>
  <c r="BQ14" i="9"/>
  <c r="BN14" i="9"/>
  <c r="BS14" i="9"/>
  <c r="BD14" i="9"/>
  <c r="BA14" i="9"/>
  <c r="BF14" i="9"/>
  <c r="AM31" i="8"/>
  <c r="AD14" i="9"/>
  <c r="AA14" i="9"/>
  <c r="AF14" i="9"/>
  <c r="AC17" i="7"/>
  <c r="Z31" i="9"/>
  <c r="A38" i="8"/>
  <c r="CH14" i="8" l="1"/>
  <c r="AZ33" i="8"/>
  <c r="BO16" i="7"/>
  <c r="BT16" i="7"/>
  <c r="BL17" i="7" s="1"/>
  <c r="BR16" i="7"/>
  <c r="A40" i="7"/>
  <c r="A38" i="9"/>
  <c r="BP15" i="8"/>
  <c r="BU14" i="8"/>
  <c r="AZ32" i="9"/>
  <c r="BM33" i="8"/>
  <c r="BM32" i="9"/>
  <c r="Q15" i="8"/>
  <c r="N15" i="8"/>
  <c r="S15" i="8"/>
  <c r="AZ34" i="7"/>
  <c r="BM34" i="7"/>
  <c r="AB14" i="9"/>
  <c r="AE14" i="9"/>
  <c r="AG14" i="9"/>
  <c r="Y15" i="9" s="1"/>
  <c r="AM32" i="8"/>
  <c r="O16" i="7"/>
  <c r="R16" i="7"/>
  <c r="T16" i="7"/>
  <c r="L17" i="7" s="1"/>
  <c r="BB14" i="9"/>
  <c r="BE14" i="9"/>
  <c r="BG14" i="9"/>
  <c r="AY15" i="9" s="1"/>
  <c r="BZ34" i="7"/>
  <c r="Z34" i="8"/>
  <c r="O15" i="9"/>
  <c r="T15" i="9"/>
  <c r="L16" i="9" s="1"/>
  <c r="R15" i="9"/>
  <c r="AO14" i="9"/>
  <c r="AT14" i="9"/>
  <c r="AL15" i="9" s="1"/>
  <c r="AR14" i="9"/>
  <c r="AO16" i="7"/>
  <c r="AT16" i="7"/>
  <c r="AL17" i="7" s="1"/>
  <c r="AR16" i="7"/>
  <c r="AM34" i="7"/>
  <c r="AM32" i="9"/>
  <c r="CB16" i="7"/>
  <c r="CG16" i="7"/>
  <c r="BY17" i="7" s="1"/>
  <c r="CE16" i="7"/>
  <c r="AD15" i="8"/>
  <c r="AA15" i="8"/>
  <c r="AF15" i="8"/>
  <c r="BB16" i="7"/>
  <c r="BE16" i="7"/>
  <c r="BG16" i="7"/>
  <c r="AY17" i="7" s="1"/>
  <c r="AO14" i="8"/>
  <c r="AR14" i="8"/>
  <c r="AT14" i="8"/>
  <c r="AL15" i="8" s="1"/>
  <c r="BH14" i="8"/>
  <c r="CB14" i="9"/>
  <c r="CE14" i="9"/>
  <c r="CG14" i="9"/>
  <c r="BY15" i="9" s="1"/>
  <c r="Z32" i="9"/>
  <c r="BO14" i="9"/>
  <c r="BR14" i="9"/>
  <c r="BT14" i="9"/>
  <c r="BL15" i="9" s="1"/>
  <c r="BZ32" i="9"/>
  <c r="BC15" i="8"/>
  <c r="Z36" i="7"/>
  <c r="BZ33" i="8"/>
  <c r="AD17" i="7"/>
  <c r="AA17" i="7"/>
  <c r="AF17" i="7"/>
  <c r="CC15" i="8"/>
  <c r="AB15" i="8" l="1"/>
  <c r="AE15" i="8"/>
  <c r="AG15" i="8"/>
  <c r="Y16" i="8" s="1"/>
  <c r="BZ35" i="7"/>
  <c r="CH14" i="9"/>
  <c r="BH16" i="7"/>
  <c r="AM35" i="7"/>
  <c r="Z35" i="8"/>
  <c r="O15" i="8"/>
  <c r="R15" i="8"/>
  <c r="T15" i="8"/>
  <c r="L16" i="8" s="1"/>
  <c r="AP17" i="7"/>
  <c r="BD15" i="8"/>
  <c r="BA15" i="8"/>
  <c r="BF15" i="8"/>
  <c r="AU16" i="7"/>
  <c r="BU16" i="7"/>
  <c r="AZ34" i="8"/>
  <c r="AU14" i="9"/>
  <c r="BP17" i="7"/>
  <c r="CH16" i="7"/>
  <c r="CC17" i="7"/>
  <c r="BP15" i="9"/>
  <c r="BQ15" i="8"/>
  <c r="BN15" i="8"/>
  <c r="BS15" i="8"/>
  <c r="AM33" i="8"/>
  <c r="AP15" i="9"/>
  <c r="BM35" i="7"/>
  <c r="BM34" i="8"/>
  <c r="BU14" i="9"/>
  <c r="AP15" i="8"/>
  <c r="P16" i="9"/>
  <c r="P17" i="7"/>
  <c r="U16" i="7"/>
  <c r="AZ35" i="7"/>
  <c r="AZ33" i="9"/>
  <c r="Z37" i="7"/>
  <c r="CC15" i="9"/>
  <c r="AC15" i="9"/>
  <c r="BC15" i="9"/>
  <c r="BZ33" i="9"/>
  <c r="BM33" i="9"/>
  <c r="U15" i="9"/>
  <c r="AU14" i="8"/>
  <c r="AH14" i="9"/>
  <c r="BH14" i="9"/>
  <c r="CD15" i="8"/>
  <c r="CA15" i="8"/>
  <c r="CF15" i="8"/>
  <c r="AB17" i="7"/>
  <c r="AE17" i="7"/>
  <c r="AG17" i="7"/>
  <c r="Y18" i="7" s="1"/>
  <c r="AM33" i="9"/>
  <c r="Z33" i="9"/>
  <c r="BZ34" i="8"/>
  <c r="BC17" i="7"/>
  <c r="CD15" i="9" l="1"/>
  <c r="CA15" i="9"/>
  <c r="CF15" i="9"/>
  <c r="AQ15" i="9"/>
  <c r="AN15" i="9"/>
  <c r="AS15" i="9"/>
  <c r="BQ17" i="7"/>
  <c r="BN17" i="7"/>
  <c r="BS17" i="7"/>
  <c r="AH17" i="7"/>
  <c r="AD15" i="9"/>
  <c r="AA15" i="9"/>
  <c r="AF15" i="9"/>
  <c r="Q16" i="9"/>
  <c r="N16" i="9"/>
  <c r="S16" i="9"/>
  <c r="BD17" i="7"/>
  <c r="BA17" i="7"/>
  <c r="BF17" i="7"/>
  <c r="AM34" i="8"/>
  <c r="Z38" i="7"/>
  <c r="AZ34" i="9"/>
  <c r="P16" i="8"/>
  <c r="AQ15" i="8"/>
  <c r="AN15" i="8"/>
  <c r="AS15" i="8"/>
  <c r="BM34" i="9"/>
  <c r="AZ35" i="8"/>
  <c r="BQ15" i="9"/>
  <c r="BN15" i="9"/>
  <c r="BS15" i="9"/>
  <c r="U15" i="8"/>
  <c r="BO15" i="8"/>
  <c r="BR15" i="8"/>
  <c r="BT15" i="8"/>
  <c r="BL16" i="8" s="1"/>
  <c r="BB15" i="8"/>
  <c r="BE15" i="8"/>
  <c r="BG15" i="8"/>
  <c r="AY16" i="8" s="1"/>
  <c r="BZ36" i="7"/>
  <c r="AZ36" i="7"/>
  <c r="BM35" i="8"/>
  <c r="CD17" i="7"/>
  <c r="CA17" i="7"/>
  <c r="CF17" i="7"/>
  <c r="AC16" i="8"/>
  <c r="CB15" i="8"/>
  <c r="CG15" i="8"/>
  <c r="BY16" i="8" s="1"/>
  <c r="CE15" i="8"/>
  <c r="BZ35" i="8"/>
  <c r="BZ34" i="9"/>
  <c r="AM34" i="9"/>
  <c r="BD15" i="9"/>
  <c r="BA15" i="9"/>
  <c r="BF15" i="9"/>
  <c r="Z36" i="8"/>
  <c r="AH15" i="8"/>
  <c r="Z34" i="9"/>
  <c r="AC18" i="7"/>
  <c r="Q17" i="7"/>
  <c r="N17" i="7"/>
  <c r="S17" i="7"/>
  <c r="BM36" i="7"/>
  <c r="AQ17" i="7"/>
  <c r="AN17" i="7"/>
  <c r="AS17" i="7"/>
  <c r="AM36" i="7"/>
  <c r="BB15" i="9" l="1"/>
  <c r="BG15" i="9"/>
  <c r="AY16" i="9" s="1"/>
  <c r="BE15" i="9"/>
  <c r="Z39" i="7"/>
  <c r="AM37" i="7"/>
  <c r="BC16" i="8"/>
  <c r="AD18" i="7"/>
  <c r="AA18" i="7"/>
  <c r="AF18" i="7"/>
  <c r="AD16" i="8"/>
  <c r="AA16" i="8"/>
  <c r="AF16" i="8"/>
  <c r="BH15" i="8"/>
  <c r="CB17" i="7"/>
  <c r="CG17" i="7"/>
  <c r="BY18" i="7" s="1"/>
  <c r="CE17" i="7"/>
  <c r="BU15" i="8"/>
  <c r="BM35" i="9"/>
  <c r="BO17" i="7"/>
  <c r="BT17" i="7"/>
  <c r="BL18" i="7" s="1"/>
  <c r="BR17" i="7"/>
  <c r="AO17" i="7"/>
  <c r="AT17" i="7"/>
  <c r="AL18" i="7" s="1"/>
  <c r="AR17" i="7"/>
  <c r="AZ36" i="8"/>
  <c r="BB17" i="7"/>
  <c r="BG17" i="7"/>
  <c r="AY18" i="7" s="1"/>
  <c r="BE17" i="7"/>
  <c r="AO15" i="8"/>
  <c r="AT15" i="8"/>
  <c r="AL16" i="8" s="1"/>
  <c r="AR15" i="8"/>
  <c r="O17" i="7"/>
  <c r="T17" i="7"/>
  <c r="L18" i="7" s="1"/>
  <c r="R17" i="7"/>
  <c r="BZ36" i="8"/>
  <c r="AO15" i="9"/>
  <c r="AT15" i="9"/>
  <c r="AL16" i="9" s="1"/>
  <c r="AR15" i="9"/>
  <c r="Z35" i="9"/>
  <c r="BP16" i="8"/>
  <c r="BZ35" i="9"/>
  <c r="Q16" i="8"/>
  <c r="N16" i="8"/>
  <c r="S16" i="8"/>
  <c r="O16" i="9"/>
  <c r="R16" i="9"/>
  <c r="T16" i="9"/>
  <c r="L17" i="9" s="1"/>
  <c r="AM35" i="9"/>
  <c r="BM37" i="7"/>
  <c r="CH15" i="8"/>
  <c r="AZ37" i="7"/>
  <c r="AM35" i="8"/>
  <c r="BM36" i="8"/>
  <c r="Z37" i="8"/>
  <c r="CC16" i="8"/>
  <c r="BZ37" i="7"/>
  <c r="AZ35" i="9"/>
  <c r="CB15" i="9"/>
  <c r="CG15" i="9"/>
  <c r="BY16" i="9" s="1"/>
  <c r="CE15" i="9"/>
  <c r="BO15" i="9"/>
  <c r="BR15" i="9"/>
  <c r="BT15" i="9"/>
  <c r="BL16" i="9" s="1"/>
  <c r="AB15" i="9"/>
  <c r="AG15" i="9"/>
  <c r="Y16" i="9" s="1"/>
  <c r="AE15" i="9"/>
  <c r="AM36" i="8" l="1"/>
  <c r="Z36" i="9"/>
  <c r="CC16" i="9"/>
  <c r="O16" i="8"/>
  <c r="T16" i="8"/>
  <c r="L17" i="8" s="1"/>
  <c r="R16" i="8"/>
  <c r="AB18" i="7"/>
  <c r="AE18" i="7"/>
  <c r="AG18" i="7"/>
  <c r="Y19" i="7" s="1"/>
  <c r="CC18" i="7"/>
  <c r="AP18" i="7"/>
  <c r="AH15" i="9"/>
  <c r="BZ37" i="8"/>
  <c r="AZ37" i="8"/>
  <c r="BD16" i="8"/>
  <c r="BA16" i="8"/>
  <c r="BF16" i="8"/>
  <c r="CH17" i="7"/>
  <c r="BQ16" i="8"/>
  <c r="BN16" i="8"/>
  <c r="BS16" i="8"/>
  <c r="AU15" i="8"/>
  <c r="AM38" i="7"/>
  <c r="BM37" i="8"/>
  <c r="BM38" i="7"/>
  <c r="BP16" i="9"/>
  <c r="BU17" i="7"/>
  <c r="BZ36" i="9"/>
  <c r="BU15" i="9"/>
  <c r="BP18" i="7"/>
  <c r="AZ38" i="7"/>
  <c r="P17" i="9"/>
  <c r="AU15" i="9"/>
  <c r="Z40" i="7"/>
  <c r="P18" i="7"/>
  <c r="AU17" i="7"/>
  <c r="AP16" i="8"/>
  <c r="BZ38" i="7"/>
  <c r="AM36" i="9"/>
  <c r="CD16" i="8"/>
  <c r="CA16" i="8"/>
  <c r="CF16" i="8"/>
  <c r="U16" i="9"/>
  <c r="AP16" i="9"/>
  <c r="BH17" i="7"/>
  <c r="AB16" i="8"/>
  <c r="AE16" i="8"/>
  <c r="AG16" i="8"/>
  <c r="Y17" i="8" s="1"/>
  <c r="BH15" i="9"/>
  <c r="AC16" i="9"/>
  <c r="U17" i="7"/>
  <c r="AZ36" i="9"/>
  <c r="BC16" i="9"/>
  <c r="Z38" i="8"/>
  <c r="BC18" i="7"/>
  <c r="CH15" i="9"/>
  <c r="BM36" i="9"/>
  <c r="BD16" i="9" l="1"/>
  <c r="BA16" i="9"/>
  <c r="BF16" i="9"/>
  <c r="Z41" i="7"/>
  <c r="AM39" i="7"/>
  <c r="AZ38" i="8"/>
  <c r="AC19" i="7"/>
  <c r="BZ38" i="8"/>
  <c r="AH18" i="7"/>
  <c r="AZ37" i="9"/>
  <c r="BO16" i="8"/>
  <c r="BT16" i="8"/>
  <c r="BL17" i="8" s="1"/>
  <c r="BR16" i="8"/>
  <c r="P17" i="8"/>
  <c r="AD16" i="9"/>
  <c r="AA16" i="9"/>
  <c r="AF16" i="9"/>
  <c r="Q17" i="9"/>
  <c r="N17" i="9"/>
  <c r="S17" i="9"/>
  <c r="BQ16" i="9"/>
  <c r="BN16" i="9"/>
  <c r="BS16" i="9"/>
  <c r="CD16" i="9"/>
  <c r="CA16" i="9"/>
  <c r="CF16" i="9"/>
  <c r="BZ37" i="9"/>
  <c r="AQ16" i="8"/>
  <c r="AN16" i="8"/>
  <c r="AS16" i="8"/>
  <c r="BM37" i="9"/>
  <c r="AQ16" i="9"/>
  <c r="AN16" i="9"/>
  <c r="AS16" i="9"/>
  <c r="BZ39" i="7"/>
  <c r="AQ18" i="7"/>
  <c r="AN18" i="7"/>
  <c r="AS18" i="7"/>
  <c r="AM37" i="9"/>
  <c r="Z37" i="9"/>
  <c r="AZ39" i="7"/>
  <c r="BM39" i="7"/>
  <c r="CB16" i="8"/>
  <c r="CE16" i="8"/>
  <c r="CG16" i="8"/>
  <c r="BY17" i="8" s="1"/>
  <c r="BM38" i="8"/>
  <c r="AM37" i="8"/>
  <c r="U16" i="8"/>
  <c r="BD18" i="7"/>
  <c r="BA18" i="7"/>
  <c r="BF18" i="7"/>
  <c r="BQ18" i="7"/>
  <c r="BN18" i="7"/>
  <c r="BS18" i="7"/>
  <c r="BB16" i="8"/>
  <c r="BG16" i="8"/>
  <c r="AY17" i="8" s="1"/>
  <c r="BE16" i="8"/>
  <c r="AC17" i="8"/>
  <c r="Z39" i="8"/>
  <c r="AH16" i="8"/>
  <c r="Q18" i="7"/>
  <c r="N18" i="7"/>
  <c r="S18" i="7"/>
  <c r="CD18" i="7"/>
  <c r="CA18" i="7"/>
  <c r="CF18" i="7"/>
  <c r="O17" i="9" l="1"/>
  <c r="R17" i="9"/>
  <c r="T17" i="9"/>
  <c r="L18" i="9" s="1"/>
  <c r="CB18" i="7"/>
  <c r="CG18" i="7"/>
  <c r="BY19" i="7" s="1"/>
  <c r="CE18" i="7"/>
  <c r="BC17" i="8"/>
  <c r="BM39" i="8"/>
  <c r="AM38" i="9"/>
  <c r="BM38" i="9"/>
  <c r="AZ39" i="8"/>
  <c r="B9" i="9"/>
  <c r="BU16" i="8"/>
  <c r="AB16" i="9"/>
  <c r="AG16" i="9"/>
  <c r="Y17" i="9" s="1"/>
  <c r="AE16" i="9"/>
  <c r="AZ38" i="9"/>
  <c r="Z42" i="7"/>
  <c r="CC17" i="8"/>
  <c r="AO16" i="8"/>
  <c r="AT16" i="8"/>
  <c r="AL17" i="8" s="1"/>
  <c r="AR16" i="8"/>
  <c r="BP17" i="8"/>
  <c r="O18" i="7"/>
  <c r="T18" i="7"/>
  <c r="L19" i="7" s="1"/>
  <c r="R18" i="7"/>
  <c r="BB18" i="7"/>
  <c r="BG18" i="7"/>
  <c r="AY19" i="7" s="1"/>
  <c r="BE18" i="7"/>
  <c r="BZ40" i="7"/>
  <c r="BZ38" i="9"/>
  <c r="AO18" i="7"/>
  <c r="AR18" i="7"/>
  <c r="AT18" i="7"/>
  <c r="AL19" i="7" s="1"/>
  <c r="AZ40" i="7"/>
  <c r="CH16" i="8"/>
  <c r="BM40" i="7"/>
  <c r="Z40" i="8"/>
  <c r="CB16" i="9"/>
  <c r="CE16" i="9"/>
  <c r="CG16" i="9"/>
  <c r="BY17" i="9" s="1"/>
  <c r="Q17" i="8"/>
  <c r="N17" i="8"/>
  <c r="S17" i="8"/>
  <c r="BZ39" i="8"/>
  <c r="AM40" i="7"/>
  <c r="BO18" i="7"/>
  <c r="BT18" i="7"/>
  <c r="BL19" i="7" s="1"/>
  <c r="BR18" i="7"/>
  <c r="AD19" i="7"/>
  <c r="AA19" i="7"/>
  <c r="AF19" i="7"/>
  <c r="BB16" i="9"/>
  <c r="BE16" i="9"/>
  <c r="BG16" i="9"/>
  <c r="AY17" i="9" s="1"/>
  <c r="Z38" i="9"/>
  <c r="AO16" i="9"/>
  <c r="AR16" i="9"/>
  <c r="AT16" i="9"/>
  <c r="AL17" i="9" s="1"/>
  <c r="AD17" i="8"/>
  <c r="AA17" i="8"/>
  <c r="AF17" i="8"/>
  <c r="BH16" i="8"/>
  <c r="AM38" i="8"/>
  <c r="BO16" i="9"/>
  <c r="BR16" i="9"/>
  <c r="BT16" i="9"/>
  <c r="BL17" i="9" s="1"/>
  <c r="AM39" i="9" l="1"/>
  <c r="AP17" i="9"/>
  <c r="O17" i="8"/>
  <c r="R17" i="8"/>
  <c r="T17" i="8"/>
  <c r="L18" i="8" s="1"/>
  <c r="CC17" i="9"/>
  <c r="BZ39" i="9"/>
  <c r="AP17" i="8"/>
  <c r="BD17" i="8"/>
  <c r="BA17" i="8"/>
  <c r="BF17" i="8"/>
  <c r="BZ41" i="7"/>
  <c r="CD17" i="8"/>
  <c r="CA17" i="8"/>
  <c r="CF17" i="8"/>
  <c r="CH18" i="7"/>
  <c r="BQ17" i="8"/>
  <c r="BN17" i="8"/>
  <c r="BS17" i="8"/>
  <c r="AC17" i="9"/>
  <c r="BP17" i="9"/>
  <c r="AU16" i="9"/>
  <c r="BU18" i="7"/>
  <c r="CH16" i="9"/>
  <c r="CC19" i="7"/>
  <c r="Z43" i="7"/>
  <c r="B9" i="8"/>
  <c r="BM40" i="8"/>
  <c r="BU16" i="9"/>
  <c r="AM39" i="8"/>
  <c r="BC17" i="9"/>
  <c r="BH18" i="7"/>
  <c r="Z41" i="8"/>
  <c r="AM41" i="7"/>
  <c r="AZ40" i="8"/>
  <c r="P18" i="9"/>
  <c r="BC19" i="7"/>
  <c r="AZ41" i="7"/>
  <c r="U18" i="7"/>
  <c r="AZ39" i="9"/>
  <c r="BM39" i="9"/>
  <c r="U17" i="9"/>
  <c r="AU16" i="8"/>
  <c r="BP19" i="7"/>
  <c r="Z39" i="9"/>
  <c r="C9" i="8"/>
  <c r="AB19" i="7"/>
  <c r="AG19" i="7"/>
  <c r="Y20" i="7" s="1"/>
  <c r="AE19" i="7"/>
  <c r="B46" i="10" s="1"/>
  <c r="BM41" i="7"/>
  <c r="AP19" i="7"/>
  <c r="P19" i="7"/>
  <c r="BH16" i="9"/>
  <c r="C11" i="7"/>
  <c r="AB17" i="8"/>
  <c r="AG17" i="8"/>
  <c r="Y18" i="8" s="1"/>
  <c r="AE17" i="8"/>
  <c r="BZ40" i="8"/>
  <c r="AU18" i="7"/>
  <c r="AH16" i="9"/>
  <c r="BM41" i="8" l="1"/>
  <c r="G9" i="8"/>
  <c r="CB17" i="8"/>
  <c r="CG17" i="8"/>
  <c r="BY18" i="8" s="1"/>
  <c r="CE17" i="8"/>
  <c r="CD17" i="9"/>
  <c r="CA17" i="9"/>
  <c r="CF17" i="9"/>
  <c r="AZ42" i="7"/>
  <c r="U17" i="8"/>
  <c r="BQ17" i="9"/>
  <c r="BN17" i="9"/>
  <c r="BS17" i="9"/>
  <c r="E9" i="8"/>
  <c r="AD17" i="9"/>
  <c r="AA17" i="9"/>
  <c r="AF17" i="9"/>
  <c r="BB17" i="8"/>
  <c r="BE17" i="8"/>
  <c r="BG17" i="8"/>
  <c r="AY18" i="8" s="1"/>
  <c r="Q19" i="7"/>
  <c r="N19" i="7"/>
  <c r="S19" i="7"/>
  <c r="AQ19" i="7"/>
  <c r="AN19" i="7"/>
  <c r="AS19" i="7"/>
  <c r="D11" i="7" s="1"/>
  <c r="BZ42" i="7"/>
  <c r="BM42" i="7"/>
  <c r="AH17" i="8"/>
  <c r="CD19" i="7"/>
  <c r="CA19" i="7"/>
  <c r="CF19" i="7"/>
  <c r="AC18" i="8"/>
  <c r="AC20" i="7"/>
  <c r="BM40" i="9"/>
  <c r="F9" i="8"/>
  <c r="AZ41" i="8"/>
  <c r="BO17" i="8"/>
  <c r="BR17" i="8"/>
  <c r="BT17" i="8"/>
  <c r="BL18" i="8" s="1"/>
  <c r="AQ17" i="9"/>
  <c r="AN17" i="9"/>
  <c r="AS17" i="9"/>
  <c r="AQ17" i="8"/>
  <c r="AN17" i="8"/>
  <c r="AS17" i="8"/>
  <c r="P18" i="8"/>
  <c r="Z44" i="7"/>
  <c r="BD19" i="7"/>
  <c r="BA19" i="7"/>
  <c r="BF19" i="7"/>
  <c r="AM40" i="8"/>
  <c r="AH19" i="7"/>
  <c r="AZ40" i="9"/>
  <c r="AM42" i="7"/>
  <c r="AM40" i="9"/>
  <c r="BQ19" i="7"/>
  <c r="BN19" i="7"/>
  <c r="BS19" i="7"/>
  <c r="BD17" i="9"/>
  <c r="BA17" i="9"/>
  <c r="BF17" i="9"/>
  <c r="BZ41" i="8"/>
  <c r="Q18" i="9"/>
  <c r="N18" i="9"/>
  <c r="S18" i="9"/>
  <c r="Z40" i="9"/>
  <c r="Z42" i="8"/>
  <c r="BZ40" i="9"/>
  <c r="B49" i="10" l="1"/>
  <c r="B50" i="10" s="1"/>
  <c r="AM41" i="9"/>
  <c r="BB19" i="7"/>
  <c r="BG19" i="7"/>
  <c r="AY20" i="7" s="1"/>
  <c r="BE19" i="7"/>
  <c r="BP18" i="8"/>
  <c r="BU17" i="8"/>
  <c r="AD20" i="7"/>
  <c r="AA20" i="7"/>
  <c r="AF20" i="7"/>
  <c r="C9" i="9"/>
  <c r="AZ43" i="7"/>
  <c r="AB17" i="9"/>
  <c r="AG17" i="9"/>
  <c r="Y18" i="9" s="1"/>
  <c r="AE17" i="9"/>
  <c r="Z45" i="7"/>
  <c r="AZ41" i="9"/>
  <c r="CB19" i="7"/>
  <c r="CE19" i="7"/>
  <c r="CG19" i="7"/>
  <c r="BY20" i="7" s="1"/>
  <c r="O19" i="7"/>
  <c r="T19" i="7"/>
  <c r="L20" i="7" s="1"/>
  <c r="R19" i="7"/>
  <c r="CH17" i="8"/>
  <c r="CB17" i="9"/>
  <c r="CE17" i="9"/>
  <c r="CG17" i="9"/>
  <c r="BY18" i="9" s="1"/>
  <c r="CC18" i="8"/>
  <c r="F9" i="9"/>
  <c r="B53" i="10"/>
  <c r="B55" i="10"/>
  <c r="BO17" i="9"/>
  <c r="BR17" i="9"/>
  <c r="BT17" i="9"/>
  <c r="BL18" i="9" s="1"/>
  <c r="G9" i="9"/>
  <c r="D9" i="9"/>
  <c r="BM43" i="7"/>
  <c r="AD18" i="8"/>
  <c r="AA18" i="8"/>
  <c r="AF18" i="8"/>
  <c r="B11" i="7"/>
  <c r="E9" i="9"/>
  <c r="AO17" i="8"/>
  <c r="AT17" i="8"/>
  <c r="AL18" i="8" s="1"/>
  <c r="AR17" i="8"/>
  <c r="AZ42" i="8"/>
  <c r="Z43" i="8"/>
  <c r="AO17" i="9"/>
  <c r="AT17" i="9"/>
  <c r="AL18" i="9" s="1"/>
  <c r="AR17" i="9"/>
  <c r="BC18" i="8"/>
  <c r="O18" i="9"/>
  <c r="T18" i="9"/>
  <c r="L19" i="9" s="1"/>
  <c r="R18" i="9"/>
  <c r="AO19" i="7"/>
  <c r="AT19" i="7"/>
  <c r="AL20" i="7" s="1"/>
  <c r="AR19" i="7"/>
  <c r="AM43" i="7"/>
  <c r="Q18" i="8"/>
  <c r="N18" i="8"/>
  <c r="S18" i="8"/>
  <c r="G11" i="7"/>
  <c r="BZ42" i="8"/>
  <c r="D9" i="8"/>
  <c r="BB17" i="9"/>
  <c r="BE17" i="9"/>
  <c r="BG17" i="9"/>
  <c r="AY18" i="9" s="1"/>
  <c r="BZ41" i="9"/>
  <c r="F11" i="7"/>
  <c r="AM41" i="8"/>
  <c r="BO19" i="7"/>
  <c r="BT19" i="7"/>
  <c r="BL20" i="7" s="1"/>
  <c r="BR19" i="7"/>
  <c r="Z41" i="9"/>
  <c r="E11" i="7"/>
  <c r="BM41" i="9"/>
  <c r="BZ43" i="7"/>
  <c r="BH17" i="8"/>
  <c r="BM42" i="8"/>
  <c r="AB20" i="7" l="1"/>
  <c r="AE20" i="7"/>
  <c r="AG20" i="7"/>
  <c r="Y21" i="7" s="1"/>
  <c r="CH17" i="9"/>
  <c r="BZ44" i="7"/>
  <c r="U18" i="9"/>
  <c r="BM44" i="7"/>
  <c r="Z46" i="7"/>
  <c r="AP20" i="7"/>
  <c r="BM42" i="9"/>
  <c r="U19" i="7"/>
  <c r="AZ43" i="8"/>
  <c r="BZ42" i="9"/>
  <c r="BD18" i="8"/>
  <c r="BA18" i="8"/>
  <c r="BF18" i="8"/>
  <c r="P20" i="7"/>
  <c r="O18" i="8"/>
  <c r="R18" i="8"/>
  <c r="T18" i="8"/>
  <c r="L19" i="8" s="1"/>
  <c r="AU17" i="9"/>
  <c r="AZ44" i="7"/>
  <c r="BQ18" i="8"/>
  <c r="BN18" i="8"/>
  <c r="BS18" i="8"/>
  <c r="BZ43" i="8"/>
  <c r="AU17" i="8"/>
  <c r="AP18" i="9"/>
  <c r="CC20" i="7"/>
  <c r="BH19" i="7"/>
  <c r="CH19" i="7"/>
  <c r="BC20" i="7"/>
  <c r="AM42" i="8"/>
  <c r="AH17" i="9"/>
  <c r="Z42" i="9"/>
  <c r="BC18" i="9"/>
  <c r="BU19" i="7"/>
  <c r="BH17" i="9"/>
  <c r="AM44" i="7"/>
  <c r="Z44" i="8"/>
  <c r="BU17" i="9"/>
  <c r="P19" i="9"/>
  <c r="AC18" i="9"/>
  <c r="AP18" i="8"/>
  <c r="BP18" i="9"/>
  <c r="BM43" i="8"/>
  <c r="BP20" i="7"/>
  <c r="AU19" i="7"/>
  <c r="CD18" i="8"/>
  <c r="CA18" i="8"/>
  <c r="CF18" i="8"/>
  <c r="AZ42" i="9"/>
  <c r="AM42" i="9"/>
  <c r="AB18" i="8"/>
  <c r="AE18" i="8"/>
  <c r="AG18" i="8"/>
  <c r="Y19" i="8" s="1"/>
  <c r="CC18" i="9"/>
  <c r="CD18" i="9" l="1"/>
  <c r="CA18" i="9"/>
  <c r="CF18" i="9"/>
  <c r="AD18" i="9"/>
  <c r="AA18" i="9"/>
  <c r="AF18" i="9"/>
  <c r="BD18" i="9"/>
  <c r="BA18" i="9"/>
  <c r="BF18" i="9"/>
  <c r="BO18" i="8"/>
  <c r="BR18" i="8"/>
  <c r="BT18" i="8"/>
  <c r="BL19" i="8" s="1"/>
  <c r="AZ44" i="8"/>
  <c r="BM45" i="7"/>
  <c r="AC19" i="8"/>
  <c r="Q19" i="9"/>
  <c r="N19" i="9"/>
  <c r="S19" i="9"/>
  <c r="BZ45" i="7"/>
  <c r="AZ45" i="7"/>
  <c r="P19" i="8"/>
  <c r="BB18" i="8"/>
  <c r="BG18" i="8"/>
  <c r="AY19" i="8" s="1"/>
  <c r="BE18" i="8"/>
  <c r="BM43" i="9"/>
  <c r="Z43" i="9"/>
  <c r="Q20" i="7"/>
  <c r="N20" i="7"/>
  <c r="S20" i="7"/>
  <c r="AM43" i="9"/>
  <c r="Z45" i="8"/>
  <c r="BM44" i="8"/>
  <c r="AH18" i="8"/>
  <c r="BQ20" i="7"/>
  <c r="BN20" i="7"/>
  <c r="BS20" i="7"/>
  <c r="CD20" i="7"/>
  <c r="CA20" i="7"/>
  <c r="CF20" i="7"/>
  <c r="AQ18" i="9"/>
  <c r="AN18" i="9"/>
  <c r="AS18" i="9"/>
  <c r="AM43" i="8"/>
  <c r="BQ18" i="9"/>
  <c r="BN18" i="9"/>
  <c r="BS18" i="9"/>
  <c r="BD20" i="7"/>
  <c r="BA20" i="7"/>
  <c r="BF20" i="7"/>
  <c r="AQ20" i="7"/>
  <c r="AN20" i="7"/>
  <c r="AS20" i="7"/>
  <c r="AC21" i="7"/>
  <c r="AM45" i="7"/>
  <c r="U18" i="8"/>
  <c r="AQ18" i="8"/>
  <c r="AN18" i="8"/>
  <c r="AS18" i="8"/>
  <c r="CB18" i="8"/>
  <c r="CG18" i="8"/>
  <c r="BY19" i="8" s="1"/>
  <c r="CE18" i="8"/>
  <c r="Z47" i="7"/>
  <c r="AH20" i="7"/>
  <c r="AZ43" i="9"/>
  <c r="BZ44" i="8"/>
  <c r="BZ43" i="9"/>
  <c r="BM44" i="9" l="1"/>
  <c r="BU18" i="8"/>
  <c r="CH18" i="8"/>
  <c r="BM45" i="8"/>
  <c r="BH18" i="8"/>
  <c r="AO20" i="7"/>
  <c r="AT20" i="7"/>
  <c r="AL21" i="7" s="1"/>
  <c r="AR20" i="7"/>
  <c r="O19" i="9"/>
  <c r="R19" i="9"/>
  <c r="T19" i="9"/>
  <c r="L20" i="9" s="1"/>
  <c r="AO18" i="8"/>
  <c r="AT18" i="8"/>
  <c r="AL19" i="8" s="1"/>
  <c r="AR18" i="8"/>
  <c r="CB20" i="7"/>
  <c r="CE20" i="7"/>
  <c r="CG20" i="7"/>
  <c r="BY21" i="7" s="1"/>
  <c r="Q19" i="8"/>
  <c r="N19" i="8"/>
  <c r="S19" i="8"/>
  <c r="AD21" i="7"/>
  <c r="AA21" i="7"/>
  <c r="AF21" i="7"/>
  <c r="AO18" i="9"/>
  <c r="AT18" i="9"/>
  <c r="AL19" i="9" s="1"/>
  <c r="AR18" i="9"/>
  <c r="Z46" i="8"/>
  <c r="BZ45" i="8"/>
  <c r="AZ44" i="9"/>
  <c r="BB20" i="7"/>
  <c r="BG20" i="7"/>
  <c r="AY21" i="7" s="1"/>
  <c r="BE20" i="7"/>
  <c r="AD19" i="8"/>
  <c r="AA19" i="8"/>
  <c r="AF19" i="8"/>
  <c r="CC19" i="8"/>
  <c r="AM44" i="9"/>
  <c r="O20" i="7"/>
  <c r="T20" i="7"/>
  <c r="L21" i="7" s="1"/>
  <c r="R20" i="7"/>
  <c r="BM46" i="7"/>
  <c r="AB18" i="9"/>
  <c r="AG18" i="9"/>
  <c r="Y19" i="9" s="1"/>
  <c r="AE18" i="9"/>
  <c r="BO20" i="7"/>
  <c r="BT20" i="7"/>
  <c r="BL21" i="7" s="1"/>
  <c r="BR20" i="7"/>
  <c r="AZ46" i="7"/>
  <c r="BO18" i="9"/>
  <c r="BT18" i="9"/>
  <c r="BL19" i="9" s="1"/>
  <c r="BR18" i="9"/>
  <c r="Z44" i="9"/>
  <c r="BZ46" i="7"/>
  <c r="BZ44" i="9"/>
  <c r="AZ45" i="8"/>
  <c r="CB18" i="9"/>
  <c r="CG18" i="9"/>
  <c r="BY19" i="9" s="1"/>
  <c r="CE18" i="9"/>
  <c r="BC19" i="8"/>
  <c r="BB18" i="9"/>
  <c r="BG18" i="9"/>
  <c r="AY19" i="9" s="1"/>
  <c r="BE18" i="9"/>
  <c r="Z48" i="7"/>
  <c r="AM46" i="7"/>
  <c r="AM44" i="8"/>
  <c r="BP19" i="8"/>
  <c r="Z49" i="7" l="1"/>
  <c r="BC19" i="9"/>
  <c r="BH20" i="7"/>
  <c r="AU18" i="8"/>
  <c r="BQ19" i="8"/>
  <c r="BN19" i="8"/>
  <c r="BS19" i="8"/>
  <c r="AZ47" i="7"/>
  <c r="BC21" i="7"/>
  <c r="AP19" i="8"/>
  <c r="BM46" i="8"/>
  <c r="AM45" i="9"/>
  <c r="BZ45" i="9"/>
  <c r="BP21" i="7"/>
  <c r="AZ45" i="9"/>
  <c r="AB21" i="7"/>
  <c r="AE21" i="7"/>
  <c r="AG21" i="7"/>
  <c r="Y22" i="7" s="1"/>
  <c r="P20" i="9"/>
  <c r="AM45" i="8"/>
  <c r="U19" i="9"/>
  <c r="CH18" i="9"/>
  <c r="BZ47" i="7"/>
  <c r="AH18" i="9"/>
  <c r="CD19" i="8"/>
  <c r="CA19" i="8"/>
  <c r="CF19" i="8"/>
  <c r="CC19" i="9"/>
  <c r="AC19" i="9"/>
  <c r="BZ46" i="8"/>
  <c r="O19" i="8"/>
  <c r="T19" i="8"/>
  <c r="L20" i="8" s="1"/>
  <c r="R19" i="8"/>
  <c r="AU20" i="7"/>
  <c r="BD19" i="8"/>
  <c r="BA19" i="8"/>
  <c r="BF19" i="8"/>
  <c r="AM47" i="7"/>
  <c r="Z45" i="9"/>
  <c r="Z47" i="8"/>
  <c r="AP21" i="7"/>
  <c r="BM47" i="7"/>
  <c r="CC21" i="7"/>
  <c r="BU20" i="7"/>
  <c r="AZ46" i="8"/>
  <c r="BU18" i="9"/>
  <c r="AB19" i="8"/>
  <c r="AE19" i="8"/>
  <c r="AG19" i="8"/>
  <c r="Y20" i="8" s="1"/>
  <c r="AU18" i="9"/>
  <c r="CH20" i="7"/>
  <c r="BP19" i="9"/>
  <c r="U20" i="7"/>
  <c r="AP19" i="9"/>
  <c r="BH18" i="9"/>
  <c r="P21" i="7"/>
  <c r="BM45" i="9"/>
  <c r="BQ19" i="9" l="1"/>
  <c r="BN19" i="9"/>
  <c r="BS19" i="9"/>
  <c r="AZ47" i="8"/>
  <c r="CB19" i="8"/>
  <c r="CG19" i="8"/>
  <c r="BY20" i="8" s="1"/>
  <c r="CE19" i="8"/>
  <c r="Q20" i="9"/>
  <c r="N20" i="9"/>
  <c r="S20" i="9"/>
  <c r="BZ47" i="8"/>
  <c r="Z48" i="8"/>
  <c r="U19" i="8"/>
  <c r="AC22" i="7"/>
  <c r="AQ19" i="8"/>
  <c r="AN19" i="8"/>
  <c r="AS19" i="8"/>
  <c r="AZ46" i="9"/>
  <c r="BD21" i="7"/>
  <c r="BA21" i="7"/>
  <c r="BF21" i="7"/>
  <c r="BM47" i="8"/>
  <c r="BZ48" i="7"/>
  <c r="AC20" i="8"/>
  <c r="AM48" i="7"/>
  <c r="AD19" i="9"/>
  <c r="AA19" i="9"/>
  <c r="AF19" i="9"/>
  <c r="AH19" i="8"/>
  <c r="BQ21" i="7"/>
  <c r="BN21" i="7"/>
  <c r="BS21" i="7"/>
  <c r="AZ48" i="7"/>
  <c r="BD19" i="9"/>
  <c r="BA19" i="9"/>
  <c r="BF19" i="9"/>
  <c r="P20" i="8"/>
  <c r="Z46" i="9"/>
  <c r="AQ19" i="9"/>
  <c r="AN19" i="9"/>
  <c r="AS19" i="9"/>
  <c r="BB19" i="8"/>
  <c r="BE19" i="8"/>
  <c r="BG19" i="8"/>
  <c r="AY20" i="8" s="1"/>
  <c r="AM46" i="8"/>
  <c r="BZ46" i="9"/>
  <c r="BO19" i="8"/>
  <c r="BR19" i="8"/>
  <c r="BT19" i="8"/>
  <c r="BL20" i="8" s="1"/>
  <c r="Z50" i="7"/>
  <c r="BM46" i="9"/>
  <c r="AH21" i="7"/>
  <c r="Q21" i="7"/>
  <c r="N21" i="7"/>
  <c r="S21" i="7"/>
  <c r="CD21" i="7"/>
  <c r="CA21" i="7"/>
  <c r="CF21" i="7"/>
  <c r="BM48" i="7"/>
  <c r="CD19" i="9"/>
  <c r="CA19" i="9"/>
  <c r="CF19" i="9"/>
  <c r="AQ21" i="7"/>
  <c r="AN21" i="7"/>
  <c r="AS21" i="7"/>
  <c r="AM46" i="9"/>
  <c r="BZ48" i="8" l="1"/>
  <c r="AO19" i="9"/>
  <c r="AT19" i="9"/>
  <c r="AL20" i="9" s="1"/>
  <c r="AR19" i="9"/>
  <c r="BO21" i="7"/>
  <c r="BT21" i="7"/>
  <c r="BL22" i="7" s="1"/>
  <c r="BR21" i="7"/>
  <c r="BZ49" i="7"/>
  <c r="O20" i="9"/>
  <c r="R20" i="9"/>
  <c r="T20" i="9"/>
  <c r="L21" i="9" s="1"/>
  <c r="AM47" i="8"/>
  <c r="Z47" i="9"/>
  <c r="BM48" i="8"/>
  <c r="AO19" i="8"/>
  <c r="AT19" i="8"/>
  <c r="AL20" i="8" s="1"/>
  <c r="AR19" i="8"/>
  <c r="CH19" i="8"/>
  <c r="CC20" i="8"/>
  <c r="AO21" i="7"/>
  <c r="AR21" i="7"/>
  <c r="AT21" i="7"/>
  <c r="AL22" i="7" s="1"/>
  <c r="AD22" i="7"/>
  <c r="AA22" i="7"/>
  <c r="AF22" i="7"/>
  <c r="BM47" i="9"/>
  <c r="AB19" i="9"/>
  <c r="AG19" i="9"/>
  <c r="Y20" i="9" s="1"/>
  <c r="AE19" i="9"/>
  <c r="AZ48" i="8"/>
  <c r="BZ47" i="9"/>
  <c r="CB19" i="9"/>
  <c r="CE19" i="9"/>
  <c r="CG19" i="9"/>
  <c r="BY20" i="9" s="1"/>
  <c r="Q20" i="8"/>
  <c r="N20" i="8"/>
  <c r="S20" i="8"/>
  <c r="BM49" i="7"/>
  <c r="Z51" i="7"/>
  <c r="BC20" i="8"/>
  <c r="BB21" i="7"/>
  <c r="BE21" i="7"/>
  <c r="BG21" i="7"/>
  <c r="AY22" i="7" s="1"/>
  <c r="Z49" i="8"/>
  <c r="O21" i="7"/>
  <c r="R21" i="7"/>
  <c r="T21" i="7"/>
  <c r="L22" i="7" s="1"/>
  <c r="BB19" i="9"/>
  <c r="BE19" i="9"/>
  <c r="BG19" i="9"/>
  <c r="AY20" i="9" s="1"/>
  <c r="BP20" i="8"/>
  <c r="BH19" i="8"/>
  <c r="AM49" i="7"/>
  <c r="BO19" i="9"/>
  <c r="BR19" i="9"/>
  <c r="BT19" i="9"/>
  <c r="BL20" i="9" s="1"/>
  <c r="AM47" i="9"/>
  <c r="CB21" i="7"/>
  <c r="CG21" i="7"/>
  <c r="BY22" i="7" s="1"/>
  <c r="CE21" i="7"/>
  <c r="BU19" i="8"/>
  <c r="AZ49" i="7"/>
  <c r="AD20" i="8"/>
  <c r="AA20" i="8"/>
  <c r="AF20" i="8"/>
  <c r="AZ47" i="9"/>
  <c r="BQ20" i="8" l="1"/>
  <c r="BN20" i="8"/>
  <c r="BS20" i="8"/>
  <c r="BZ50" i="7"/>
  <c r="BC20" i="9"/>
  <c r="BH21" i="7"/>
  <c r="AB20" i="8"/>
  <c r="AG20" i="8"/>
  <c r="Y21" i="8" s="1"/>
  <c r="AE20" i="8"/>
  <c r="CC20" i="9"/>
  <c r="AM48" i="8"/>
  <c r="AU19" i="9"/>
  <c r="BD20" i="8"/>
  <c r="BA20" i="8"/>
  <c r="BF20" i="8"/>
  <c r="CH19" i="9"/>
  <c r="BM48" i="9"/>
  <c r="AP20" i="9"/>
  <c r="AM48" i="9"/>
  <c r="BU21" i="7"/>
  <c r="BH19" i="9"/>
  <c r="BC22" i="7"/>
  <c r="AU21" i="7"/>
  <c r="BP20" i="9"/>
  <c r="BU19" i="9"/>
  <c r="CD20" i="8"/>
  <c r="CA20" i="8"/>
  <c r="CF20" i="8"/>
  <c r="P21" i="9"/>
  <c r="AB22" i="7"/>
  <c r="AG22" i="7"/>
  <c r="Y23" i="7" s="1"/>
  <c r="AE22" i="7"/>
  <c r="U20" i="9"/>
  <c r="AP22" i="7"/>
  <c r="BM49" i="8"/>
  <c r="O20" i="8"/>
  <c r="T20" i="8"/>
  <c r="L21" i="8" s="1"/>
  <c r="R20" i="8"/>
  <c r="BP22" i="7"/>
  <c r="AM50" i="7"/>
  <c r="U21" i="7"/>
  <c r="Z52" i="7"/>
  <c r="BZ48" i="9"/>
  <c r="AH19" i="9"/>
  <c r="BM50" i="7"/>
  <c r="AZ49" i="8"/>
  <c r="AU19" i="8"/>
  <c r="AZ48" i="9"/>
  <c r="Z50" i="8"/>
  <c r="AC20" i="9"/>
  <c r="Z48" i="9"/>
  <c r="AZ50" i="7"/>
  <c r="P22" i="7"/>
  <c r="CH21" i="7"/>
  <c r="CC22" i="7"/>
  <c r="AP20" i="8"/>
  <c r="BZ49" i="8"/>
  <c r="AH20" i="8" l="1"/>
  <c r="BB20" i="8"/>
  <c r="BE20" i="8"/>
  <c r="BG20" i="8"/>
  <c r="AY21" i="8" s="1"/>
  <c r="AZ51" i="7"/>
  <c r="BZ49" i="9"/>
  <c r="CB20" i="8"/>
  <c r="CE20" i="8"/>
  <c r="CG20" i="8"/>
  <c r="BY21" i="8" s="1"/>
  <c r="AC21" i="8"/>
  <c r="AQ22" i="7"/>
  <c r="AN22" i="7"/>
  <c r="AS22" i="7"/>
  <c r="BD20" i="9"/>
  <c r="BA20" i="9"/>
  <c r="BF20" i="9"/>
  <c r="AM49" i="9"/>
  <c r="CD22" i="7"/>
  <c r="CA22" i="7"/>
  <c r="CF22" i="7"/>
  <c r="BQ20" i="9"/>
  <c r="BN20" i="9"/>
  <c r="BS20" i="9"/>
  <c r="AM49" i="8"/>
  <c r="BM50" i="8"/>
  <c r="AD20" i="9"/>
  <c r="AA20" i="9"/>
  <c r="AF20" i="9"/>
  <c r="AH22" i="7"/>
  <c r="BZ51" i="7"/>
  <c r="AQ20" i="8"/>
  <c r="AN20" i="8"/>
  <c r="AS20" i="8"/>
  <c r="Z49" i="9"/>
  <c r="AM51" i="7"/>
  <c r="BM51" i="7"/>
  <c r="BQ22" i="7"/>
  <c r="BN22" i="7"/>
  <c r="BS22" i="7"/>
  <c r="AC23" i="7"/>
  <c r="AQ20" i="9"/>
  <c r="AN20" i="9"/>
  <c r="AS20" i="9"/>
  <c r="AZ50" i="8"/>
  <c r="Z51" i="8"/>
  <c r="CD20" i="9"/>
  <c r="CA20" i="9"/>
  <c r="CF20" i="9"/>
  <c r="BZ50" i="8"/>
  <c r="Z53" i="7"/>
  <c r="Q22" i="7"/>
  <c r="N22" i="7"/>
  <c r="S22" i="7"/>
  <c r="U20" i="8"/>
  <c r="Q21" i="9"/>
  <c r="N21" i="9"/>
  <c r="S21" i="9"/>
  <c r="BM49" i="9"/>
  <c r="BO20" i="8"/>
  <c r="BT20" i="8"/>
  <c r="BL21" i="8" s="1"/>
  <c r="BR20" i="8"/>
  <c r="AZ49" i="9"/>
  <c r="P21" i="8"/>
  <c r="BD22" i="7"/>
  <c r="BA22" i="7"/>
  <c r="BF22" i="7"/>
  <c r="BB20" i="9" l="1"/>
  <c r="BG20" i="9"/>
  <c r="AY21" i="9" s="1"/>
  <c r="BE20" i="9"/>
  <c r="CH20" i="8"/>
  <c r="BZ52" i="7"/>
  <c r="AM50" i="8"/>
  <c r="BO20" i="9"/>
  <c r="BR20" i="9"/>
  <c r="BT20" i="9"/>
  <c r="BL21" i="9" s="1"/>
  <c r="BO22" i="7"/>
  <c r="BT22" i="7"/>
  <c r="BL23" i="7" s="1"/>
  <c r="BR22" i="7"/>
  <c r="AZ52" i="7"/>
  <c r="AB20" i="9"/>
  <c r="AE20" i="9"/>
  <c r="AG20" i="9"/>
  <c r="Y21" i="9" s="1"/>
  <c r="BC21" i="8"/>
  <c r="BB22" i="7"/>
  <c r="BG22" i="7"/>
  <c r="AY23" i="7" s="1"/>
  <c r="BE22" i="7"/>
  <c r="AZ50" i="9"/>
  <c r="BM52" i="7"/>
  <c r="O22" i="7"/>
  <c r="T22" i="7"/>
  <c r="L23" i="7" s="1"/>
  <c r="R22" i="7"/>
  <c r="BU20" i="8"/>
  <c r="CB22" i="7"/>
  <c r="CG22" i="7"/>
  <c r="BY23" i="7" s="1"/>
  <c r="CE22" i="7"/>
  <c r="BH20" i="8"/>
  <c r="CB20" i="9"/>
  <c r="CE20" i="9"/>
  <c r="CG20" i="9"/>
  <c r="BY21" i="9" s="1"/>
  <c r="BP21" i="8"/>
  <c r="AZ51" i="8"/>
  <c r="Z54" i="7"/>
  <c r="AM52" i="7"/>
  <c r="Z50" i="9"/>
  <c r="AM50" i="9"/>
  <c r="AD21" i="8"/>
  <c r="AA21" i="8"/>
  <c r="AF21" i="8"/>
  <c r="Q21" i="8"/>
  <c r="N21" i="8"/>
  <c r="S21" i="8"/>
  <c r="BZ50" i="9"/>
  <c r="Z52" i="8"/>
  <c r="AO20" i="9"/>
  <c r="AR20" i="9"/>
  <c r="AT20" i="9"/>
  <c r="AL21" i="9" s="1"/>
  <c r="BM50" i="9"/>
  <c r="BZ51" i="8"/>
  <c r="O21" i="9"/>
  <c r="T21" i="9"/>
  <c r="L22" i="9" s="1"/>
  <c r="R21" i="9"/>
  <c r="BM51" i="8"/>
  <c r="AO22" i="7"/>
  <c r="AT22" i="7"/>
  <c r="AL23" i="7" s="1"/>
  <c r="AR22" i="7"/>
  <c r="AD23" i="7"/>
  <c r="AA23" i="7"/>
  <c r="AF23" i="7"/>
  <c r="AO20" i="8"/>
  <c r="AT20" i="8"/>
  <c r="AL21" i="8" s="1"/>
  <c r="AR20" i="8"/>
  <c r="CC21" i="8"/>
  <c r="BZ52" i="8" l="1"/>
  <c r="AM53" i="7"/>
  <c r="AZ51" i="9"/>
  <c r="AC21" i="9"/>
  <c r="BP21" i="9"/>
  <c r="AH20" i="9"/>
  <c r="BU20" i="9"/>
  <c r="BM51" i="9"/>
  <c r="CD21" i="8"/>
  <c r="CA21" i="8"/>
  <c r="CF21" i="8"/>
  <c r="CH22" i="7"/>
  <c r="AP21" i="9"/>
  <c r="Z55" i="7"/>
  <c r="AU20" i="9"/>
  <c r="AM51" i="9"/>
  <c r="BC23" i="7"/>
  <c r="AM51" i="8"/>
  <c r="AZ52" i="8"/>
  <c r="AZ53" i="7"/>
  <c r="BZ53" i="7"/>
  <c r="AU22" i="7"/>
  <c r="BM52" i="8"/>
  <c r="Z53" i="8"/>
  <c r="AP23" i="7"/>
  <c r="CC23" i="7"/>
  <c r="AP21" i="8"/>
  <c r="U21" i="9"/>
  <c r="BQ21" i="8"/>
  <c r="BN21" i="8"/>
  <c r="BS21" i="8"/>
  <c r="U22" i="7"/>
  <c r="BD21" i="8"/>
  <c r="BA21" i="8"/>
  <c r="BF21" i="8"/>
  <c r="AB21" i="8"/>
  <c r="AE21" i="8"/>
  <c r="AG21" i="8"/>
  <c r="Y22" i="8" s="1"/>
  <c r="AB23" i="7"/>
  <c r="AE23" i="7"/>
  <c r="AG23" i="7"/>
  <c r="Y24" i="7" s="1"/>
  <c r="P22" i="9"/>
  <c r="Z51" i="9"/>
  <c r="P23" i="7"/>
  <c r="BU22" i="7"/>
  <c r="BZ51" i="9"/>
  <c r="CC21" i="9"/>
  <c r="BP23" i="7"/>
  <c r="BH20" i="9"/>
  <c r="BH22" i="7"/>
  <c r="AU20" i="8"/>
  <c r="BC21" i="9"/>
  <c r="CH20" i="9"/>
  <c r="BM53" i="7"/>
  <c r="O21" i="8"/>
  <c r="T21" i="8"/>
  <c r="L22" i="8" s="1"/>
  <c r="R21" i="8"/>
  <c r="AQ23" i="7" l="1"/>
  <c r="AN23" i="7"/>
  <c r="AS23" i="7"/>
  <c r="AQ21" i="9"/>
  <c r="AN21" i="9"/>
  <c r="AS21" i="9"/>
  <c r="AH23" i="7"/>
  <c r="AZ53" i="8"/>
  <c r="AM52" i="8"/>
  <c r="BO21" i="8"/>
  <c r="BT21" i="8"/>
  <c r="BL22" i="8" s="1"/>
  <c r="BR21" i="8"/>
  <c r="CB21" i="8"/>
  <c r="CE21" i="8"/>
  <c r="CG21" i="8"/>
  <c r="BY22" i="8" s="1"/>
  <c r="AD21" i="9"/>
  <c r="AA21" i="9"/>
  <c r="AF21" i="9"/>
  <c r="BD23" i="7"/>
  <c r="BA23" i="7"/>
  <c r="BF23" i="7"/>
  <c r="BM54" i="7"/>
  <c r="AM52" i="9"/>
  <c r="AZ52" i="9"/>
  <c r="AC24" i="7"/>
  <c r="P22" i="8"/>
  <c r="BZ52" i="9"/>
  <c r="U21" i="8"/>
  <c r="Z54" i="8"/>
  <c r="BQ21" i="9"/>
  <c r="BN21" i="9"/>
  <c r="BS21" i="9"/>
  <c r="AC22" i="8"/>
  <c r="Z52" i="9"/>
  <c r="BZ54" i="7"/>
  <c r="BM52" i="9"/>
  <c r="BM53" i="8"/>
  <c r="Q23" i="7"/>
  <c r="N23" i="7"/>
  <c r="S23" i="7"/>
  <c r="AM54" i="7"/>
  <c r="AH21" i="8"/>
  <c r="BQ23" i="7"/>
  <c r="BN23" i="7"/>
  <c r="BS23" i="7"/>
  <c r="BB21" i="8"/>
  <c r="BG21" i="8"/>
  <c r="AY22" i="8" s="1"/>
  <c r="BE21" i="8"/>
  <c r="BZ53" i="8"/>
  <c r="AQ21" i="8"/>
  <c r="AN21" i="8"/>
  <c r="AS21" i="8"/>
  <c r="CD21" i="9"/>
  <c r="CA21" i="9"/>
  <c r="CF21" i="9"/>
  <c r="BD21" i="9"/>
  <c r="BA21" i="9"/>
  <c r="BF21" i="9"/>
  <c r="Q22" i="9"/>
  <c r="N22" i="9"/>
  <c r="S22" i="9"/>
  <c r="CD23" i="7"/>
  <c r="CA23" i="7"/>
  <c r="CF23" i="7"/>
  <c r="AZ54" i="7"/>
  <c r="Z56" i="7"/>
  <c r="BO23" i="7" l="1"/>
  <c r="BT23" i="7"/>
  <c r="BL24" i="7" s="1"/>
  <c r="BR23" i="7"/>
  <c r="BM53" i="9"/>
  <c r="AZ54" i="8"/>
  <c r="BZ53" i="9"/>
  <c r="AB21" i="9"/>
  <c r="AE21" i="9"/>
  <c r="AG21" i="9"/>
  <c r="Y22" i="9" s="1"/>
  <c r="CB23" i="7"/>
  <c r="CG23" i="7"/>
  <c r="BY24" i="7" s="1"/>
  <c r="CE23" i="7"/>
  <c r="AM55" i="7"/>
  <c r="CC22" i="8"/>
  <c r="BB23" i="7"/>
  <c r="BG23" i="7"/>
  <c r="AY24" i="7" s="1"/>
  <c r="BE23" i="7"/>
  <c r="CH21" i="8"/>
  <c r="AO21" i="9"/>
  <c r="AR21" i="9"/>
  <c r="AT21" i="9"/>
  <c r="AL22" i="9" s="1"/>
  <c r="AM53" i="9"/>
  <c r="AZ55" i="7"/>
  <c r="O22" i="9"/>
  <c r="T22" i="9"/>
  <c r="L23" i="9" s="1"/>
  <c r="R22" i="9"/>
  <c r="BZ54" i="8"/>
  <c r="O23" i="7"/>
  <c r="R23" i="7"/>
  <c r="T23" i="7"/>
  <c r="L24" i="7" s="1"/>
  <c r="AD22" i="8"/>
  <c r="AA22" i="8"/>
  <c r="AF22" i="8"/>
  <c r="BU21" i="8"/>
  <c r="CB21" i="9"/>
  <c r="CG21" i="9"/>
  <c r="BY22" i="9" s="1"/>
  <c r="CE21" i="9"/>
  <c r="BZ55" i="7"/>
  <c r="Z53" i="9"/>
  <c r="BO21" i="9"/>
  <c r="BR21" i="9"/>
  <c r="BT21" i="9"/>
  <c r="BL22" i="9" s="1"/>
  <c r="AD24" i="7"/>
  <c r="AA24" i="7"/>
  <c r="AF24" i="7"/>
  <c r="BP22" i="8"/>
  <c r="AO23" i="7"/>
  <c r="AT23" i="7"/>
  <c r="AL24" i="7" s="1"/>
  <c r="AR23" i="7"/>
  <c r="AO21" i="8"/>
  <c r="AT21" i="8"/>
  <c r="AL22" i="8" s="1"/>
  <c r="AR21" i="8"/>
  <c r="Q22" i="8"/>
  <c r="N22" i="8"/>
  <c r="S22" i="8"/>
  <c r="BB21" i="9"/>
  <c r="BG21" i="9"/>
  <c r="AY22" i="9" s="1"/>
  <c r="BE21" i="9"/>
  <c r="BM54" i="8"/>
  <c r="Z57" i="7"/>
  <c r="BM55" i="7"/>
  <c r="BH21" i="8"/>
  <c r="BC22" i="8"/>
  <c r="Z55" i="8"/>
  <c r="AZ53" i="9"/>
  <c r="AM53" i="8"/>
  <c r="BZ54" i="9" l="1"/>
  <c r="AB24" i="7"/>
  <c r="AG24" i="7"/>
  <c r="Y25" i="7" s="1"/>
  <c r="AE24" i="7"/>
  <c r="AZ55" i="8"/>
  <c r="P24" i="7"/>
  <c r="AM54" i="9"/>
  <c r="O22" i="8"/>
  <c r="T22" i="8"/>
  <c r="L23" i="8" s="1"/>
  <c r="R22" i="8"/>
  <c r="BZ56" i="7"/>
  <c r="U23" i="7"/>
  <c r="CD22" i="8"/>
  <c r="CA22" i="8"/>
  <c r="CF22" i="8"/>
  <c r="AU21" i="9"/>
  <c r="BZ55" i="8"/>
  <c r="AM56" i="7"/>
  <c r="AU21" i="8"/>
  <c r="AZ54" i="9"/>
  <c r="BP22" i="9"/>
  <c r="BU21" i="9"/>
  <c r="U22" i="9"/>
  <c r="CH23" i="7"/>
  <c r="AP22" i="8"/>
  <c r="AU23" i="7"/>
  <c r="P23" i="9"/>
  <c r="CC24" i="7"/>
  <c r="BH23" i="7"/>
  <c r="BM54" i="9"/>
  <c r="CH21" i="9"/>
  <c r="CC22" i="9"/>
  <c r="Z58" i="7"/>
  <c r="BC24" i="7"/>
  <c r="AC22" i="9"/>
  <c r="BU23" i="7"/>
  <c r="BM56" i="7"/>
  <c r="AH21" i="9"/>
  <c r="BP24" i="7"/>
  <c r="Z56" i="8"/>
  <c r="AP24" i="7"/>
  <c r="BD22" i="8"/>
  <c r="BA22" i="8"/>
  <c r="BF22" i="8"/>
  <c r="BH21" i="9"/>
  <c r="BQ22" i="8"/>
  <c r="BN22" i="8"/>
  <c r="BS22" i="8"/>
  <c r="BC22" i="9"/>
  <c r="Z54" i="9"/>
  <c r="AB22" i="8"/>
  <c r="AG22" i="8"/>
  <c r="Y23" i="8" s="1"/>
  <c r="AE22" i="8"/>
  <c r="AM54" i="8"/>
  <c r="AP22" i="9"/>
  <c r="BM55" i="8"/>
  <c r="AZ56" i="7"/>
  <c r="AM55" i="9" l="1"/>
  <c r="BM57" i="7"/>
  <c r="AQ22" i="8"/>
  <c r="AN22" i="8"/>
  <c r="AS22" i="8"/>
  <c r="Z55" i="9"/>
  <c r="BM55" i="9"/>
  <c r="BZ57" i="7"/>
  <c r="AZ56" i="8"/>
  <c r="AQ24" i="7"/>
  <c r="AN24" i="7"/>
  <c r="AS24" i="7"/>
  <c r="AH24" i="7"/>
  <c r="AD22" i="9"/>
  <c r="AA22" i="9"/>
  <c r="AF22" i="9"/>
  <c r="AM57" i="7"/>
  <c r="AC25" i="7"/>
  <c r="AC23" i="8"/>
  <c r="Q24" i="7"/>
  <c r="N24" i="7"/>
  <c r="S24" i="7"/>
  <c r="BO22" i="8"/>
  <c r="BT22" i="8"/>
  <c r="BL23" i="8" s="1"/>
  <c r="BR22" i="8"/>
  <c r="BQ24" i="7"/>
  <c r="BN24" i="7"/>
  <c r="BS24" i="7"/>
  <c r="Z59" i="7"/>
  <c r="Q23" i="9"/>
  <c r="N23" i="9"/>
  <c r="S23" i="9"/>
  <c r="BQ22" i="9"/>
  <c r="BN22" i="9"/>
  <c r="BS22" i="9"/>
  <c r="BZ56" i="8"/>
  <c r="U22" i="8"/>
  <c r="AH22" i="8"/>
  <c r="BB22" i="8"/>
  <c r="BG22" i="8"/>
  <c r="AY23" i="8" s="1"/>
  <c r="BE22" i="8"/>
  <c r="CB22" i="8"/>
  <c r="CE22" i="8"/>
  <c r="CG22" i="8"/>
  <c r="BY23" i="8" s="1"/>
  <c r="AZ57" i="7"/>
  <c r="Z57" i="8"/>
  <c r="CD24" i="7"/>
  <c r="CA24" i="7"/>
  <c r="CF24" i="7"/>
  <c r="BD24" i="7"/>
  <c r="BA24" i="7"/>
  <c r="BF24" i="7"/>
  <c r="AQ22" i="9"/>
  <c r="AN22" i="9"/>
  <c r="AS22" i="9"/>
  <c r="P23" i="8"/>
  <c r="BD22" i="9"/>
  <c r="BA22" i="9"/>
  <c r="BF22" i="9"/>
  <c r="BM56" i="8"/>
  <c r="AM55" i="8"/>
  <c r="CD22" i="9"/>
  <c r="CA22" i="9"/>
  <c r="CF22" i="9"/>
  <c r="AZ55" i="9"/>
  <c r="BZ55" i="9"/>
  <c r="AD25" i="7" l="1"/>
  <c r="AA25" i="7"/>
  <c r="AF25" i="7"/>
  <c r="Z58" i="8"/>
  <c r="AZ56" i="9"/>
  <c r="Q23" i="8"/>
  <c r="N23" i="8"/>
  <c r="S23" i="8"/>
  <c r="BO24" i="7"/>
  <c r="BT24" i="7"/>
  <c r="BL25" i="7" s="1"/>
  <c r="BR24" i="7"/>
  <c r="AO24" i="7"/>
  <c r="AR24" i="7"/>
  <c r="AT24" i="7"/>
  <c r="AL25" i="7" s="1"/>
  <c r="AM58" i="7"/>
  <c r="BO22" i="9"/>
  <c r="BT22" i="9"/>
  <c r="BL23" i="9" s="1"/>
  <c r="BR22" i="9"/>
  <c r="AO22" i="8"/>
  <c r="AT22" i="8"/>
  <c r="AL23" i="8" s="1"/>
  <c r="AR22" i="8"/>
  <c r="AB22" i="9"/>
  <c r="AG22" i="9"/>
  <c r="Y23" i="9" s="1"/>
  <c r="AE22" i="9"/>
  <c r="BZ57" i="8"/>
  <c r="BU22" i="8"/>
  <c r="BB24" i="7"/>
  <c r="BG24" i="7"/>
  <c r="AY25" i="7" s="1"/>
  <c r="BE24" i="7"/>
  <c r="BM58" i="7"/>
  <c r="BM56" i="9"/>
  <c r="BZ56" i="9"/>
  <c r="AZ57" i="8"/>
  <c r="CB22" i="9"/>
  <c r="CG22" i="9"/>
  <c r="BY23" i="9" s="1"/>
  <c r="CE22" i="9"/>
  <c r="CH22" i="8"/>
  <c r="AM56" i="8"/>
  <c r="AD23" i="8"/>
  <c r="AA23" i="8"/>
  <c r="AF23" i="8"/>
  <c r="Z56" i="9"/>
  <c r="AZ58" i="7"/>
  <c r="CC23" i="8"/>
  <c r="BZ58" i="7"/>
  <c r="O24" i="7"/>
  <c r="T24" i="7"/>
  <c r="L25" i="7" s="1"/>
  <c r="R24" i="7"/>
  <c r="Z60" i="7"/>
  <c r="AM56" i="9"/>
  <c r="AO22" i="9"/>
  <c r="AR22" i="9"/>
  <c r="AT22" i="9"/>
  <c r="AL23" i="9" s="1"/>
  <c r="BP23" i="8"/>
  <c r="BH22" i="8"/>
  <c r="BC23" i="8"/>
  <c r="O23" i="9"/>
  <c r="R23" i="9"/>
  <c r="T23" i="9"/>
  <c r="L24" i="9" s="1"/>
  <c r="BM57" i="8"/>
  <c r="CB24" i="7"/>
  <c r="CG24" i="7"/>
  <c r="BY25" i="7" s="1"/>
  <c r="CE24" i="7"/>
  <c r="BB22" i="9"/>
  <c r="BE22" i="9"/>
  <c r="BG22" i="9"/>
  <c r="AY23" i="9" s="1"/>
  <c r="CD23" i="8" l="1"/>
  <c r="CA23" i="8"/>
  <c r="CF23" i="8"/>
  <c r="BM57" i="9"/>
  <c r="BC23" i="9"/>
  <c r="BD23" i="8"/>
  <c r="BA23" i="8"/>
  <c r="BF23" i="8"/>
  <c r="AM57" i="9"/>
  <c r="O23" i="8"/>
  <c r="T23" i="8"/>
  <c r="L24" i="8" s="1"/>
  <c r="R23" i="8"/>
  <c r="AZ59" i="7"/>
  <c r="AM59" i="7"/>
  <c r="AC23" i="9"/>
  <c r="CC25" i="7"/>
  <c r="BH24" i="7"/>
  <c r="AP25" i="7"/>
  <c r="Z59" i="8"/>
  <c r="BH22" i="9"/>
  <c r="CC23" i="9"/>
  <c r="BC25" i="7"/>
  <c r="AU22" i="8"/>
  <c r="AU24" i="7"/>
  <c r="BQ23" i="8"/>
  <c r="BN23" i="8"/>
  <c r="BS23" i="8"/>
  <c r="P25" i="7"/>
  <c r="AZ58" i="8"/>
  <c r="AP23" i="8"/>
  <c r="BM59" i="7"/>
  <c r="CH24" i="7"/>
  <c r="Z57" i="9"/>
  <c r="CH22" i="9"/>
  <c r="AH22" i="9"/>
  <c r="AP23" i="9"/>
  <c r="AM57" i="8"/>
  <c r="BU24" i="7"/>
  <c r="AB25" i="7"/>
  <c r="AE25" i="7"/>
  <c r="AG25" i="7"/>
  <c r="Y26" i="7" s="1"/>
  <c r="AZ57" i="9"/>
  <c r="Z61" i="7"/>
  <c r="U24" i="7"/>
  <c r="AB23" i="8"/>
  <c r="AG23" i="8"/>
  <c r="Y24" i="8" s="1"/>
  <c r="AE23" i="8"/>
  <c r="BM58" i="8"/>
  <c r="P24" i="9"/>
  <c r="U23" i="9"/>
  <c r="AU22" i="9"/>
  <c r="BZ59" i="7"/>
  <c r="BZ57" i="9"/>
  <c r="BU22" i="9"/>
  <c r="BP25" i="7"/>
  <c r="BZ58" i="8"/>
  <c r="BP23" i="9"/>
  <c r="Z62" i="7" l="1"/>
  <c r="BZ60" i="7"/>
  <c r="BM60" i="7"/>
  <c r="BO23" i="8"/>
  <c r="BR23" i="8"/>
  <c r="BT23" i="8"/>
  <c r="BL24" i="8" s="1"/>
  <c r="AD23" i="9"/>
  <c r="AA23" i="9"/>
  <c r="AF23" i="9"/>
  <c r="AM58" i="8"/>
  <c r="AZ60" i="7"/>
  <c r="AQ23" i="8"/>
  <c r="AN23" i="8"/>
  <c r="AS23" i="8"/>
  <c r="BD25" i="7"/>
  <c r="BA25" i="7"/>
  <c r="BF25" i="7"/>
  <c r="AQ25" i="7"/>
  <c r="AN25" i="7"/>
  <c r="AS25" i="7"/>
  <c r="U23" i="8"/>
  <c r="AC26" i="7"/>
  <c r="AZ59" i="8"/>
  <c r="P24" i="8"/>
  <c r="BQ23" i="9"/>
  <c r="BN23" i="9"/>
  <c r="BS23" i="9"/>
  <c r="AQ23" i="9"/>
  <c r="AN23" i="9"/>
  <c r="AS23" i="9"/>
  <c r="AM60" i="7"/>
  <c r="BD23" i="9"/>
  <c r="BA23" i="9"/>
  <c r="BF23" i="9"/>
  <c r="AZ58" i="9"/>
  <c r="AH25" i="7"/>
  <c r="Z58" i="9"/>
  <c r="BM58" i="9"/>
  <c r="BZ59" i="8"/>
  <c r="BM59" i="8"/>
  <c r="BQ25" i="7"/>
  <c r="BN25" i="7"/>
  <c r="BS25" i="7"/>
  <c r="Q24" i="9"/>
  <c r="N24" i="9"/>
  <c r="S24" i="9"/>
  <c r="AH23" i="8"/>
  <c r="Q25" i="7"/>
  <c r="N25" i="7"/>
  <c r="S25" i="7"/>
  <c r="CD23" i="9"/>
  <c r="CA23" i="9"/>
  <c r="CF23" i="9"/>
  <c r="CD25" i="7"/>
  <c r="CA25" i="7"/>
  <c r="CF25" i="7"/>
  <c r="CB23" i="8"/>
  <c r="CE23" i="8"/>
  <c r="CG23" i="8"/>
  <c r="BY24" i="8" s="1"/>
  <c r="BB23" i="8"/>
  <c r="BE23" i="8"/>
  <c r="BG23" i="8"/>
  <c r="AY24" i="8" s="1"/>
  <c r="Z60" i="8"/>
  <c r="BZ58" i="9"/>
  <c r="AC24" i="8"/>
  <c r="AM58" i="9"/>
  <c r="Q24" i="8" l="1"/>
  <c r="N24" i="8"/>
  <c r="S24" i="8"/>
  <c r="CC24" i="8"/>
  <c r="CH23" i="8"/>
  <c r="BB23" i="9"/>
  <c r="BE23" i="9"/>
  <c r="BG23" i="9"/>
  <c r="AY24" i="9" s="1"/>
  <c r="AO23" i="8"/>
  <c r="AT23" i="8"/>
  <c r="AL24" i="8" s="1"/>
  <c r="AR23" i="8"/>
  <c r="AM61" i="7"/>
  <c r="BU23" i="8"/>
  <c r="BM59" i="9"/>
  <c r="AZ61" i="7"/>
  <c r="BO25" i="7"/>
  <c r="BR25" i="7"/>
  <c r="BT25" i="7"/>
  <c r="BL26" i="7" s="1"/>
  <c r="AO23" i="9"/>
  <c r="AR23" i="9"/>
  <c r="AT23" i="9"/>
  <c r="AL24" i="9" s="1"/>
  <c r="BM61" i="7"/>
  <c r="CB25" i="7"/>
  <c r="CG25" i="7"/>
  <c r="BY26" i="7" s="1"/>
  <c r="CE25" i="7"/>
  <c r="BZ59" i="9"/>
  <c r="Z59" i="9"/>
  <c r="CB23" i="9"/>
  <c r="CG23" i="9"/>
  <c r="BY24" i="9" s="1"/>
  <c r="CE23" i="9"/>
  <c r="AD26" i="7"/>
  <c r="AA26" i="7"/>
  <c r="AF26" i="7"/>
  <c r="Z61" i="8"/>
  <c r="AO25" i="7"/>
  <c r="AR25" i="7"/>
  <c r="AT25" i="7"/>
  <c r="AL26" i="7" s="1"/>
  <c r="AM59" i="8"/>
  <c r="BZ61" i="7"/>
  <c r="O24" i="9"/>
  <c r="R24" i="9"/>
  <c r="T24" i="9"/>
  <c r="L25" i="9" s="1"/>
  <c r="BO23" i="9"/>
  <c r="BR23" i="9"/>
  <c r="BT23" i="9"/>
  <c r="BL24" i="9" s="1"/>
  <c r="O25" i="7"/>
  <c r="T25" i="7"/>
  <c r="L26" i="7" s="1"/>
  <c r="R25" i="7"/>
  <c r="BM60" i="8"/>
  <c r="AZ59" i="9"/>
  <c r="AB23" i="9"/>
  <c r="AE23" i="9"/>
  <c r="AG23" i="9"/>
  <c r="Y24" i="9" s="1"/>
  <c r="Z63" i="7"/>
  <c r="AZ60" i="8"/>
  <c r="BP24" i="8"/>
  <c r="AD24" i="8"/>
  <c r="AA24" i="8"/>
  <c r="AF24" i="8"/>
  <c r="BC24" i="8"/>
  <c r="BH23" i="8"/>
  <c r="AM59" i="9"/>
  <c r="BZ60" i="8"/>
  <c r="BB25" i="7"/>
  <c r="BE25" i="7"/>
  <c r="BG25" i="7"/>
  <c r="AY26" i="7" s="1"/>
  <c r="AZ60" i="9" l="1"/>
  <c r="AU23" i="8"/>
  <c r="BP26" i="7"/>
  <c r="AM62" i="7"/>
  <c r="BH23" i="9"/>
  <c r="P25" i="9"/>
  <c r="BC26" i="7"/>
  <c r="AB24" i="8"/>
  <c r="AG24" i="8"/>
  <c r="Y25" i="8" s="1"/>
  <c r="AE24" i="8"/>
  <c r="BU25" i="7"/>
  <c r="Z62" i="8"/>
  <c r="CC26" i="7"/>
  <c r="BM61" i="8"/>
  <c r="AM60" i="9"/>
  <c r="BQ24" i="8"/>
  <c r="BN24" i="8"/>
  <c r="BS24" i="8"/>
  <c r="AZ62" i="7"/>
  <c r="BM60" i="9"/>
  <c r="CD24" i="8"/>
  <c r="CA24" i="8"/>
  <c r="CF24" i="8"/>
  <c r="BZ61" i="8"/>
  <c r="AB26" i="7"/>
  <c r="AE26" i="7"/>
  <c r="AG26" i="7"/>
  <c r="Y27" i="7" s="1"/>
  <c r="U25" i="7"/>
  <c r="P26" i="7"/>
  <c r="BZ62" i="7"/>
  <c r="AM60" i="8"/>
  <c r="CH23" i="9"/>
  <c r="BM62" i="7"/>
  <c r="BH25" i="7"/>
  <c r="U24" i="9"/>
  <c r="AP24" i="9"/>
  <c r="CH25" i="7"/>
  <c r="AZ61" i="8"/>
  <c r="Z64" i="7"/>
  <c r="BD24" i="8"/>
  <c r="BA24" i="8"/>
  <c r="BF24" i="8"/>
  <c r="AC24" i="9"/>
  <c r="BP24" i="9"/>
  <c r="AP26" i="7"/>
  <c r="AU23" i="9"/>
  <c r="O24" i="8"/>
  <c r="T24" i="8"/>
  <c r="L25" i="8" s="1"/>
  <c r="R24" i="8"/>
  <c r="BZ60" i="9"/>
  <c r="AP24" i="8"/>
  <c r="CC24" i="9"/>
  <c r="AH23" i="9"/>
  <c r="BU23" i="9"/>
  <c r="AU25" i="7"/>
  <c r="Z60" i="9"/>
  <c r="BC24" i="9"/>
  <c r="AQ26" i="7" l="1"/>
  <c r="AN26" i="7"/>
  <c r="AS26" i="7"/>
  <c r="CD24" i="9"/>
  <c r="CA24" i="9"/>
  <c r="CF24" i="9"/>
  <c r="AZ63" i="7"/>
  <c r="CD26" i="7"/>
  <c r="CA26" i="7"/>
  <c r="CF26" i="7"/>
  <c r="AZ62" i="8"/>
  <c r="Z63" i="8"/>
  <c r="AM63" i="7"/>
  <c r="AH26" i="7"/>
  <c r="BD24" i="9"/>
  <c r="BA24" i="9"/>
  <c r="BF24" i="9"/>
  <c r="BZ62" i="8"/>
  <c r="BO24" i="8"/>
  <c r="BR24" i="8"/>
  <c r="BT24" i="8"/>
  <c r="BL25" i="8" s="1"/>
  <c r="AQ24" i="9"/>
  <c r="AN24" i="9"/>
  <c r="AS24" i="9"/>
  <c r="AM61" i="9"/>
  <c r="AH24" i="8"/>
  <c r="BQ26" i="7"/>
  <c r="BN26" i="7"/>
  <c r="BS26" i="7"/>
  <c r="U24" i="8"/>
  <c r="BB24" i="8"/>
  <c r="BG24" i="8"/>
  <c r="AY25" i="8" s="1"/>
  <c r="BE24" i="8"/>
  <c r="AM61" i="8"/>
  <c r="BZ63" i="7"/>
  <c r="CB24" i="8"/>
  <c r="CE24" i="8"/>
  <c r="CG24" i="8"/>
  <c r="BY25" i="8" s="1"/>
  <c r="AC25" i="8"/>
  <c r="BQ24" i="9"/>
  <c r="BN24" i="9"/>
  <c r="BS24" i="9"/>
  <c r="AC27" i="7"/>
  <c r="BM63" i="7"/>
  <c r="AQ24" i="8"/>
  <c r="AN24" i="8"/>
  <c r="AS24" i="8"/>
  <c r="Z61" i="9"/>
  <c r="AD24" i="9"/>
  <c r="AA24" i="9"/>
  <c r="AF24" i="9"/>
  <c r="BZ61" i="9"/>
  <c r="P25" i="8"/>
  <c r="Z65" i="7"/>
  <c r="Q26" i="7"/>
  <c r="N26" i="7"/>
  <c r="S26" i="7"/>
  <c r="BM62" i="8"/>
  <c r="BM61" i="9"/>
  <c r="BD26" i="7"/>
  <c r="BA26" i="7"/>
  <c r="BF26" i="7"/>
  <c r="AZ61" i="9"/>
  <c r="Q25" i="9"/>
  <c r="N25" i="9"/>
  <c r="S25" i="9"/>
  <c r="BZ62" i="9" l="1"/>
  <c r="BZ64" i="7"/>
  <c r="AZ63" i="8"/>
  <c r="CB26" i="7"/>
  <c r="CE26" i="7"/>
  <c r="CG26" i="7"/>
  <c r="BY27" i="7" s="1"/>
  <c r="O25" i="9"/>
  <c r="R25" i="9"/>
  <c r="T25" i="9"/>
  <c r="L26" i="9" s="1"/>
  <c r="AM62" i="8"/>
  <c r="AM62" i="9"/>
  <c r="AZ64" i="7"/>
  <c r="BO24" i="9"/>
  <c r="BR24" i="9"/>
  <c r="BT24" i="9"/>
  <c r="BL25" i="9" s="1"/>
  <c r="BC25" i="8"/>
  <c r="BM63" i="8"/>
  <c r="AD27" i="7"/>
  <c r="AA27" i="7"/>
  <c r="AF27" i="7"/>
  <c r="Z62" i="9"/>
  <c r="AD25" i="8"/>
  <c r="AA25" i="8"/>
  <c r="AF25" i="8"/>
  <c r="AO24" i="9"/>
  <c r="AR24" i="9"/>
  <c r="AT24" i="9"/>
  <c r="AL25" i="9" s="1"/>
  <c r="BH24" i="8"/>
  <c r="AM64" i="7"/>
  <c r="CB24" i="9"/>
  <c r="CE24" i="9"/>
  <c r="CG24" i="9"/>
  <c r="BY25" i="9" s="1"/>
  <c r="BM62" i="9"/>
  <c r="BB24" i="9"/>
  <c r="BE24" i="9"/>
  <c r="BG24" i="9"/>
  <c r="AY25" i="9" s="1"/>
  <c r="AB24" i="9"/>
  <c r="AG24" i="9"/>
  <c r="Y25" i="9" s="1"/>
  <c r="AE24" i="9"/>
  <c r="CC25" i="8"/>
  <c r="BP25" i="8"/>
  <c r="BB26" i="7"/>
  <c r="BG26" i="7"/>
  <c r="AY27" i="7" s="1"/>
  <c r="BE26" i="7"/>
  <c r="Z66" i="7"/>
  <c r="CH24" i="8"/>
  <c r="BO26" i="7"/>
  <c r="BR26" i="7"/>
  <c r="BT26" i="7"/>
  <c r="BL27" i="7" s="1"/>
  <c r="BU24" i="8"/>
  <c r="Z64" i="8"/>
  <c r="AO24" i="8"/>
  <c r="AR24" i="8"/>
  <c r="AT24" i="8"/>
  <c r="AL25" i="8" s="1"/>
  <c r="AO26" i="7"/>
  <c r="AR26" i="7"/>
  <c r="AT26" i="7"/>
  <c r="AL27" i="7" s="1"/>
  <c r="AZ62" i="9"/>
  <c r="O26" i="7"/>
  <c r="T26" i="7"/>
  <c r="L27" i="7" s="1"/>
  <c r="R26" i="7"/>
  <c r="Q25" i="8"/>
  <c r="N25" i="8"/>
  <c r="S25" i="8"/>
  <c r="BM64" i="7"/>
  <c r="BZ63" i="8"/>
  <c r="AP27" i="7" l="1"/>
  <c r="BP27" i="7"/>
  <c r="U26" i="7"/>
  <c r="BH26" i="7"/>
  <c r="Z63" i="9"/>
  <c r="BU24" i="9"/>
  <c r="BZ64" i="8"/>
  <c r="P27" i="7"/>
  <c r="Z65" i="8"/>
  <c r="BC27" i="7"/>
  <c r="AH24" i="9"/>
  <c r="AM65" i="7"/>
  <c r="CC27" i="7"/>
  <c r="AB27" i="7"/>
  <c r="AE27" i="7"/>
  <c r="AG27" i="7"/>
  <c r="Y28" i="7" s="1"/>
  <c r="O25" i="8"/>
  <c r="R25" i="8"/>
  <c r="T25" i="8"/>
  <c r="L26" i="8" s="1"/>
  <c r="BU26" i="7"/>
  <c r="BH24" i="9"/>
  <c r="AP25" i="9"/>
  <c r="AM63" i="9"/>
  <c r="AZ64" i="8"/>
  <c r="AZ63" i="9"/>
  <c r="BQ25" i="8"/>
  <c r="BN25" i="8"/>
  <c r="BS25" i="8"/>
  <c r="AU24" i="9"/>
  <c r="BM64" i="8"/>
  <c r="BZ65" i="7"/>
  <c r="BM63" i="9"/>
  <c r="AM63" i="8"/>
  <c r="CH26" i="7"/>
  <c r="BC25" i="9"/>
  <c r="AP25" i="8"/>
  <c r="AU24" i="8"/>
  <c r="CC25" i="9"/>
  <c r="AB25" i="8"/>
  <c r="AG25" i="8"/>
  <c r="Y26" i="8" s="1"/>
  <c r="AE25" i="8"/>
  <c r="BD25" i="8"/>
  <c r="BA25" i="8"/>
  <c r="BF25" i="8"/>
  <c r="P26" i="9"/>
  <c r="AC25" i="9"/>
  <c r="AZ65" i="7"/>
  <c r="BM65" i="7"/>
  <c r="AU26" i="7"/>
  <c r="CD25" i="8"/>
  <c r="CA25" i="8"/>
  <c r="CF25" i="8"/>
  <c r="Z67" i="7"/>
  <c r="CH24" i="9"/>
  <c r="BP25" i="9"/>
  <c r="U25" i="9"/>
  <c r="BZ63" i="9"/>
  <c r="CB25" i="8" l="1"/>
  <c r="CE25" i="8"/>
  <c r="CG25" i="8"/>
  <c r="BY26" i="8" s="1"/>
  <c r="Q26" i="9"/>
  <c r="N26" i="9"/>
  <c r="S26" i="9"/>
  <c r="AQ25" i="8"/>
  <c r="AN25" i="8"/>
  <c r="AS25" i="8"/>
  <c r="AZ64" i="9"/>
  <c r="P26" i="8"/>
  <c r="AM66" i="7"/>
  <c r="AH25" i="8"/>
  <c r="AM64" i="9"/>
  <c r="AC26" i="8"/>
  <c r="BD25" i="9"/>
  <c r="BA25" i="9"/>
  <c r="BF25" i="9"/>
  <c r="BM65" i="8"/>
  <c r="Z66" i="8"/>
  <c r="AQ25" i="9"/>
  <c r="AN25" i="9"/>
  <c r="AS25" i="9"/>
  <c r="AH27" i="7"/>
  <c r="Q27" i="7"/>
  <c r="N27" i="7"/>
  <c r="S27" i="7"/>
  <c r="BQ27" i="7"/>
  <c r="BN27" i="7"/>
  <c r="BS27" i="7"/>
  <c r="Z64" i="9"/>
  <c r="BZ66" i="7"/>
  <c r="BD27" i="7"/>
  <c r="BA27" i="7"/>
  <c r="BF27" i="7"/>
  <c r="BQ25" i="9"/>
  <c r="BN25" i="9"/>
  <c r="BS25" i="9"/>
  <c r="BZ64" i="9"/>
  <c r="BB25" i="8"/>
  <c r="BE25" i="8"/>
  <c r="BG25" i="8"/>
  <c r="AY26" i="8" s="1"/>
  <c r="AZ66" i="7"/>
  <c r="AD25" i="9"/>
  <c r="AA25" i="9"/>
  <c r="AF25" i="9"/>
  <c r="BO25" i="8"/>
  <c r="BT25" i="8"/>
  <c r="BL26" i="8" s="1"/>
  <c r="BR25" i="8"/>
  <c r="CD27" i="7"/>
  <c r="CA27" i="7"/>
  <c r="CF27" i="7"/>
  <c r="BZ65" i="8"/>
  <c r="BM64" i="9"/>
  <c r="U25" i="8"/>
  <c r="AZ65" i="8"/>
  <c r="BM66" i="7"/>
  <c r="AC28" i="7"/>
  <c r="CD25" i="9"/>
  <c r="CA25" i="9"/>
  <c r="CF25" i="9"/>
  <c r="Z68" i="7"/>
  <c r="AM64" i="8"/>
  <c r="AQ27" i="7"/>
  <c r="AN27" i="7"/>
  <c r="AS27" i="7"/>
  <c r="Z67" i="8" l="1"/>
  <c r="AM65" i="9"/>
  <c r="AZ65" i="9"/>
  <c r="AO27" i="7"/>
  <c r="AT27" i="7"/>
  <c r="AL28" i="7" s="1"/>
  <c r="AR27" i="7"/>
  <c r="BM67" i="7"/>
  <c r="BU25" i="8"/>
  <c r="BZ65" i="9"/>
  <c r="AZ66" i="8"/>
  <c r="BP26" i="8"/>
  <c r="AO25" i="8"/>
  <c r="AR25" i="8"/>
  <c r="AT25" i="8"/>
  <c r="AL26" i="8" s="1"/>
  <c r="BB25" i="9"/>
  <c r="BG25" i="9"/>
  <c r="AY26" i="9" s="1"/>
  <c r="BE25" i="9"/>
  <c r="O27" i="7"/>
  <c r="T27" i="7"/>
  <c r="L28" i="7" s="1"/>
  <c r="R27" i="7"/>
  <c r="O26" i="9"/>
  <c r="R26" i="9"/>
  <c r="T26" i="9"/>
  <c r="L27" i="9" s="1"/>
  <c r="AM65" i="8"/>
  <c r="AB25" i="9"/>
  <c r="AG25" i="9"/>
  <c r="Y26" i="9" s="1"/>
  <c r="AE25" i="9"/>
  <c r="BM65" i="9"/>
  <c r="AZ67" i="7"/>
  <c r="BB27" i="7"/>
  <c r="BE27" i="7"/>
  <c r="BG27" i="7"/>
  <c r="AY28" i="7" s="1"/>
  <c r="AD26" i="8"/>
  <c r="AA26" i="8"/>
  <c r="AF26" i="8"/>
  <c r="BO27" i="7"/>
  <c r="BT27" i="7"/>
  <c r="BL28" i="7" s="1"/>
  <c r="BR27" i="7"/>
  <c r="BM66" i="8"/>
  <c r="Z69" i="7"/>
  <c r="CB25" i="9"/>
  <c r="CG25" i="9"/>
  <c r="BY26" i="9" s="1"/>
  <c r="CE25" i="9"/>
  <c r="BC26" i="8"/>
  <c r="CC26" i="8"/>
  <c r="BO25" i="9"/>
  <c r="BT25" i="9"/>
  <c r="BL26" i="9" s="1"/>
  <c r="BR25" i="9"/>
  <c r="BZ66" i="8"/>
  <c r="AM67" i="7"/>
  <c r="AD28" i="7"/>
  <c r="AA28" i="7"/>
  <c r="AF28" i="7"/>
  <c r="BH25" i="8"/>
  <c r="CB27" i="7"/>
  <c r="CG27" i="7"/>
  <c r="BY28" i="7" s="1"/>
  <c r="CE27" i="7"/>
  <c r="BZ67" i="7"/>
  <c r="AO25" i="9"/>
  <c r="AT25" i="9"/>
  <c r="AL26" i="9" s="1"/>
  <c r="AR25" i="9"/>
  <c r="Q26" i="8"/>
  <c r="N26" i="8"/>
  <c r="S26" i="8"/>
  <c r="CH25" i="8"/>
  <c r="Z65" i="9"/>
  <c r="AU25" i="8" l="1"/>
  <c r="AP26" i="9"/>
  <c r="BU27" i="7"/>
  <c r="BM66" i="9"/>
  <c r="Z66" i="9"/>
  <c r="AP26" i="8"/>
  <c r="BM68" i="7"/>
  <c r="P28" i="7"/>
  <c r="BQ26" i="8"/>
  <c r="BN26" i="8"/>
  <c r="BS26" i="8"/>
  <c r="AP28" i="7"/>
  <c r="BC28" i="7"/>
  <c r="AZ66" i="9"/>
  <c r="AB28" i="7"/>
  <c r="AE28" i="7"/>
  <c r="AG28" i="7"/>
  <c r="Y29" i="7" s="1"/>
  <c r="AH25" i="9"/>
  <c r="AB26" i="8"/>
  <c r="AG26" i="8"/>
  <c r="Y27" i="8" s="1"/>
  <c r="AE26" i="8"/>
  <c r="BU25" i="9"/>
  <c r="Z70" i="7"/>
  <c r="BH27" i="7"/>
  <c r="AM66" i="8"/>
  <c r="AM68" i="7"/>
  <c r="U27" i="7"/>
  <c r="CC28" i="7"/>
  <c r="AZ67" i="8"/>
  <c r="AM66" i="9"/>
  <c r="BP28" i="7"/>
  <c r="AC26" i="9"/>
  <c r="BZ67" i="8"/>
  <c r="O26" i="8"/>
  <c r="T26" i="8"/>
  <c r="L27" i="8" s="1"/>
  <c r="R26" i="8"/>
  <c r="BZ68" i="7"/>
  <c r="BD26" i="8"/>
  <c r="BA26" i="8"/>
  <c r="BF26" i="8"/>
  <c r="AU27" i="7"/>
  <c r="CH27" i="7"/>
  <c r="CC26" i="9"/>
  <c r="CD26" i="8"/>
  <c r="CA26" i="8"/>
  <c r="CF26" i="8"/>
  <c r="BM67" i="8"/>
  <c r="AZ68" i="7"/>
  <c r="P27" i="9"/>
  <c r="BH25" i="9"/>
  <c r="BZ66" i="9"/>
  <c r="Z68" i="8"/>
  <c r="CH25" i="9"/>
  <c r="BP26" i="9"/>
  <c r="AU25" i="9"/>
  <c r="U26" i="9"/>
  <c r="BC26" i="9"/>
  <c r="U26" i="8" l="1"/>
  <c r="BO26" i="8"/>
  <c r="BT26" i="8"/>
  <c r="BL27" i="8" s="1"/>
  <c r="BR26" i="8"/>
  <c r="BD26" i="9"/>
  <c r="BA26" i="9"/>
  <c r="BF26" i="9"/>
  <c r="Q28" i="7"/>
  <c r="N28" i="7"/>
  <c r="S28" i="7"/>
  <c r="BQ28" i="7"/>
  <c r="BN28" i="7"/>
  <c r="BS28" i="7"/>
  <c r="AC27" i="8"/>
  <c r="Z67" i="9"/>
  <c r="P27" i="8"/>
  <c r="Z69" i="8"/>
  <c r="CB26" i="8"/>
  <c r="CG26" i="8"/>
  <c r="BY27" i="8" s="1"/>
  <c r="CE26" i="8"/>
  <c r="BZ69" i="7"/>
  <c r="AM67" i="9"/>
  <c r="Q27" i="9"/>
  <c r="N27" i="9"/>
  <c r="S27" i="9"/>
  <c r="AD26" i="9"/>
  <c r="AA26" i="9"/>
  <c r="AF26" i="9"/>
  <c r="AZ67" i="9"/>
  <c r="AQ26" i="9"/>
  <c r="AN26" i="9"/>
  <c r="AS26" i="9"/>
  <c r="CD26" i="9"/>
  <c r="CA26" i="9"/>
  <c r="CF26" i="9"/>
  <c r="AH28" i="7"/>
  <c r="BD28" i="7"/>
  <c r="BA28" i="7"/>
  <c r="BF28" i="7"/>
  <c r="AQ26" i="8"/>
  <c r="AN26" i="8"/>
  <c r="AS26" i="8"/>
  <c r="BZ67" i="9"/>
  <c r="AZ68" i="8"/>
  <c r="BB26" i="8"/>
  <c r="BE26" i="8"/>
  <c r="BG26" i="8"/>
  <c r="AY27" i="8" s="1"/>
  <c r="CD28" i="7"/>
  <c r="CA28" i="7"/>
  <c r="CF28" i="7"/>
  <c r="AM69" i="7"/>
  <c r="AM67" i="8"/>
  <c r="BM67" i="9"/>
  <c r="AC29" i="7"/>
  <c r="BZ68" i="8"/>
  <c r="BM69" i="7"/>
  <c r="AZ69" i="7"/>
  <c r="Z71" i="7"/>
  <c r="BQ26" i="9"/>
  <c r="BN26" i="9"/>
  <c r="BS26" i="9"/>
  <c r="BM68" i="8"/>
  <c r="AH26" i="8"/>
  <c r="AQ28" i="7"/>
  <c r="AN28" i="7"/>
  <c r="AS28" i="7"/>
  <c r="Z72" i="7" l="1"/>
  <c r="O27" i="9"/>
  <c r="T27" i="9"/>
  <c r="L28" i="9" s="1"/>
  <c r="R27" i="9"/>
  <c r="Q27" i="8"/>
  <c r="N27" i="8"/>
  <c r="S27" i="8"/>
  <c r="AO28" i="7"/>
  <c r="AT28" i="7"/>
  <c r="AL29" i="7" s="1"/>
  <c r="AR28" i="7"/>
  <c r="BZ68" i="9"/>
  <c r="BB26" i="9"/>
  <c r="BE26" i="9"/>
  <c r="BG26" i="9"/>
  <c r="AY27" i="9" s="1"/>
  <c r="BM68" i="9"/>
  <c r="AZ70" i="7"/>
  <c r="AM70" i="7"/>
  <c r="AO26" i="9"/>
  <c r="AT26" i="9"/>
  <c r="AL27" i="9" s="1"/>
  <c r="AR26" i="9"/>
  <c r="Z70" i="8"/>
  <c r="AZ69" i="8"/>
  <c r="CB26" i="9"/>
  <c r="CE26" i="9"/>
  <c r="CG26" i="9"/>
  <c r="BY27" i="9" s="1"/>
  <c r="AO26" i="8"/>
  <c r="AR26" i="8"/>
  <c r="AT26" i="8"/>
  <c r="AL27" i="8" s="1"/>
  <c r="BZ70" i="7"/>
  <c r="AD27" i="8"/>
  <c r="AA27" i="8"/>
  <c r="AF27" i="8"/>
  <c r="BU26" i="8"/>
  <c r="BM69" i="8"/>
  <c r="AZ68" i="9"/>
  <c r="BP27" i="8"/>
  <c r="AM68" i="8"/>
  <c r="AM68" i="9"/>
  <c r="CH26" i="8"/>
  <c r="BO26" i="9"/>
  <c r="BR26" i="9"/>
  <c r="BT26" i="9"/>
  <c r="BL27" i="9" s="1"/>
  <c r="BC27" i="8"/>
  <c r="BB28" i="7"/>
  <c r="BG28" i="7"/>
  <c r="AY29" i="7" s="1"/>
  <c r="BE28" i="7"/>
  <c r="CC27" i="8"/>
  <c r="BO28" i="7"/>
  <c r="BT28" i="7"/>
  <c r="BL29" i="7" s="1"/>
  <c r="BR28" i="7"/>
  <c r="O28" i="7"/>
  <c r="T28" i="7"/>
  <c r="L29" i="7" s="1"/>
  <c r="R28" i="7"/>
  <c r="BM70" i="7"/>
  <c r="Z68" i="9"/>
  <c r="CB28" i="7"/>
  <c r="CG28" i="7"/>
  <c r="BY29" i="7" s="1"/>
  <c r="CE28" i="7"/>
  <c r="BZ69" i="8"/>
  <c r="AD29" i="7"/>
  <c r="AA29" i="7"/>
  <c r="AF29" i="7"/>
  <c r="BH26" i="8"/>
  <c r="AB26" i="9"/>
  <c r="AG26" i="9"/>
  <c r="Y27" i="9" s="1"/>
  <c r="AE26" i="9"/>
  <c r="BZ70" i="8" l="1"/>
  <c r="BP29" i="7"/>
  <c r="AB27" i="8"/>
  <c r="AG27" i="8"/>
  <c r="Y28" i="8" s="1"/>
  <c r="AE27" i="8"/>
  <c r="AZ70" i="8"/>
  <c r="AH26" i="9"/>
  <c r="CH28" i="7"/>
  <c r="BQ27" i="8"/>
  <c r="BN27" i="8"/>
  <c r="BS27" i="8"/>
  <c r="CC29" i="7"/>
  <c r="BM69" i="9"/>
  <c r="BC27" i="9"/>
  <c r="AZ69" i="9"/>
  <c r="Z69" i="9"/>
  <c r="AP27" i="8"/>
  <c r="BH26" i="9"/>
  <c r="O27" i="8"/>
  <c r="R27" i="8"/>
  <c r="T27" i="8"/>
  <c r="L28" i="8" s="1"/>
  <c r="BH28" i="7"/>
  <c r="BM70" i="8"/>
  <c r="AU26" i="8"/>
  <c r="AU26" i="9"/>
  <c r="BC29" i="7"/>
  <c r="AP27" i="9"/>
  <c r="BZ69" i="9"/>
  <c r="U27" i="9"/>
  <c r="P28" i="9"/>
  <c r="U28" i="7"/>
  <c r="BD27" i="8"/>
  <c r="BA27" i="8"/>
  <c r="BF27" i="8"/>
  <c r="CC27" i="9"/>
  <c r="AU28" i="7"/>
  <c r="BZ71" i="7"/>
  <c r="P29" i="7"/>
  <c r="AM69" i="9"/>
  <c r="CH26" i="9"/>
  <c r="AP29" i="7"/>
  <c r="Z73" i="7"/>
  <c r="AC27" i="9"/>
  <c r="BP27" i="9"/>
  <c r="AM69" i="8"/>
  <c r="AM71" i="7"/>
  <c r="CD27" i="8"/>
  <c r="CA27" i="8"/>
  <c r="CF27" i="8"/>
  <c r="Z71" i="8"/>
  <c r="BM71" i="7"/>
  <c r="AB29" i="7"/>
  <c r="AE29" i="7"/>
  <c r="AG29" i="7"/>
  <c r="Y30" i="7" s="1"/>
  <c r="BU28" i="7"/>
  <c r="BU26" i="9"/>
  <c r="AZ71" i="7"/>
  <c r="P28" i="8" l="1"/>
  <c r="BQ27" i="9"/>
  <c r="BN27" i="9"/>
  <c r="BS27" i="9"/>
  <c r="Q29" i="7"/>
  <c r="N29" i="7"/>
  <c r="S29" i="7"/>
  <c r="U27" i="8"/>
  <c r="BD27" i="9"/>
  <c r="BA27" i="9"/>
  <c r="BF27" i="9"/>
  <c r="BM70" i="9"/>
  <c r="AH29" i="7"/>
  <c r="AZ71" i="8"/>
  <c r="BM72" i="7"/>
  <c r="AQ27" i="8"/>
  <c r="AN27" i="8"/>
  <c r="AS27" i="8"/>
  <c r="AH27" i="8"/>
  <c r="Z74" i="7"/>
  <c r="AC28" i="8"/>
  <c r="CB27" i="8"/>
  <c r="CE27" i="8"/>
  <c r="CG27" i="8"/>
  <c r="BY28" i="8" s="1"/>
  <c r="BO27" i="8"/>
  <c r="BR27" i="8"/>
  <c r="BT27" i="8"/>
  <c r="BL28" i="8" s="1"/>
  <c r="AM70" i="8"/>
  <c r="AD27" i="9"/>
  <c r="AA27" i="9"/>
  <c r="AF27" i="9"/>
  <c r="BD29" i="7"/>
  <c r="BA29" i="7"/>
  <c r="BF29" i="7"/>
  <c r="AQ29" i="7"/>
  <c r="AN29" i="7"/>
  <c r="AS29" i="7"/>
  <c r="BZ70" i="9"/>
  <c r="Z70" i="9"/>
  <c r="BQ29" i="7"/>
  <c r="BN29" i="7"/>
  <c r="BS29" i="7"/>
  <c r="Z72" i="8"/>
  <c r="AM72" i="7"/>
  <c r="AQ27" i="9"/>
  <c r="AN27" i="9"/>
  <c r="AS27" i="9"/>
  <c r="BM71" i="8"/>
  <c r="AZ70" i="9"/>
  <c r="Q28" i="9"/>
  <c r="N28" i="9"/>
  <c r="S28" i="9"/>
  <c r="AZ72" i="7"/>
  <c r="CD29" i="7"/>
  <c r="CA29" i="7"/>
  <c r="CF29" i="7"/>
  <c r="BZ72" i="7"/>
  <c r="CD27" i="9"/>
  <c r="CA27" i="9"/>
  <c r="CF27" i="9"/>
  <c r="AC30" i="7"/>
  <c r="AM70" i="9"/>
  <c r="BB27" i="8"/>
  <c r="BG27" i="8"/>
  <c r="AY28" i="8" s="1"/>
  <c r="BE27" i="8"/>
  <c r="BZ71" i="8"/>
  <c r="BB27" i="9" l="1"/>
  <c r="BE27" i="9"/>
  <c r="BG27" i="9"/>
  <c r="AY28" i="9" s="1"/>
  <c r="BM73" i="7"/>
  <c r="BZ73" i="7"/>
  <c r="AD28" i="8"/>
  <c r="AA28" i="8"/>
  <c r="AF28" i="8"/>
  <c r="BZ72" i="8"/>
  <c r="AB27" i="9"/>
  <c r="AG27" i="9"/>
  <c r="Y28" i="9" s="1"/>
  <c r="AE27" i="9"/>
  <c r="BH27" i="8"/>
  <c r="BM72" i="8"/>
  <c r="Z71" i="9"/>
  <c r="AZ72" i="8"/>
  <c r="CB29" i="7"/>
  <c r="CE29" i="7"/>
  <c r="CG29" i="7"/>
  <c r="BY30" i="7" s="1"/>
  <c r="AO27" i="9"/>
  <c r="AT27" i="9"/>
  <c r="AL28" i="9" s="1"/>
  <c r="AR27" i="9"/>
  <c r="BZ71" i="9"/>
  <c r="Z75" i="7"/>
  <c r="O29" i="7"/>
  <c r="R29" i="7"/>
  <c r="T29" i="7"/>
  <c r="L30" i="7" s="1"/>
  <c r="AM73" i="7"/>
  <c r="BP28" i="8"/>
  <c r="AD30" i="7"/>
  <c r="AA30" i="7"/>
  <c r="AF30" i="7"/>
  <c r="BU27" i="8"/>
  <c r="BO27" i="9"/>
  <c r="BR27" i="9"/>
  <c r="BT27" i="9"/>
  <c r="BL28" i="9" s="1"/>
  <c r="AZ73" i="7"/>
  <c r="O28" i="9"/>
  <c r="T28" i="9"/>
  <c r="L29" i="9" s="1"/>
  <c r="R28" i="9"/>
  <c r="Z73" i="8"/>
  <c r="BB29" i="7"/>
  <c r="BE29" i="7"/>
  <c r="BG29" i="7"/>
  <c r="AY30" i="7" s="1"/>
  <c r="AO29" i="7"/>
  <c r="AT29" i="7"/>
  <c r="AL30" i="7" s="1"/>
  <c r="AR29" i="7"/>
  <c r="CC28" i="8"/>
  <c r="AO27" i="8"/>
  <c r="AR27" i="8"/>
  <c r="AT27" i="8"/>
  <c r="AL28" i="8" s="1"/>
  <c r="BM71" i="9"/>
  <c r="Q28" i="8"/>
  <c r="N28" i="8"/>
  <c r="S28" i="8"/>
  <c r="BC28" i="8"/>
  <c r="AM71" i="9"/>
  <c r="AM71" i="8"/>
  <c r="CB27" i="9"/>
  <c r="CE27" i="9"/>
  <c r="CG27" i="9"/>
  <c r="BY28" i="9" s="1"/>
  <c r="AZ71" i="9"/>
  <c r="BO29" i="7"/>
  <c r="BR29" i="7"/>
  <c r="BT29" i="7"/>
  <c r="BL30" i="7" s="1"/>
  <c r="CH27" i="8"/>
  <c r="BH29" i="7" l="1"/>
  <c r="P30" i="7"/>
  <c r="AU27" i="9"/>
  <c r="BZ73" i="8"/>
  <c r="CC30" i="7"/>
  <c r="BM73" i="8"/>
  <c r="BZ74" i="7"/>
  <c r="AU27" i="8"/>
  <c r="BP30" i="7"/>
  <c r="Z74" i="8"/>
  <c r="AP28" i="9"/>
  <c r="AM72" i="8"/>
  <c r="AB28" i="8"/>
  <c r="AE28" i="8"/>
  <c r="AG28" i="8"/>
  <c r="Y29" i="8" s="1"/>
  <c r="U28" i="9"/>
  <c r="AU29" i="7"/>
  <c r="AP30" i="7"/>
  <c r="BQ28" i="8"/>
  <c r="BN28" i="8"/>
  <c r="BS28" i="8"/>
  <c r="AZ73" i="8"/>
  <c r="BM74" i="7"/>
  <c r="BD28" i="8"/>
  <c r="BA28" i="8"/>
  <c r="BF28" i="8"/>
  <c r="AZ72" i="9"/>
  <c r="BP28" i="9"/>
  <c r="AH27" i="9"/>
  <c r="BC28" i="9"/>
  <c r="U29" i="7"/>
  <c r="CD28" i="8"/>
  <c r="CA28" i="8"/>
  <c r="CF28" i="8"/>
  <c r="BU27" i="9"/>
  <c r="AC28" i="9"/>
  <c r="BH27" i="9"/>
  <c r="AP28" i="8"/>
  <c r="Z72" i="9"/>
  <c r="AM72" i="9"/>
  <c r="P29" i="9"/>
  <c r="AB30" i="7"/>
  <c r="AE30" i="7"/>
  <c r="AG30" i="7"/>
  <c r="Y31" i="7" s="1"/>
  <c r="CH29" i="7"/>
  <c r="BU29" i="7"/>
  <c r="AZ74" i="7"/>
  <c r="O28" i="8"/>
  <c r="T28" i="8"/>
  <c r="L29" i="8" s="1"/>
  <c r="R28" i="8"/>
  <c r="AM74" i="7"/>
  <c r="CC28" i="9"/>
  <c r="Z76" i="7"/>
  <c r="CH27" i="9"/>
  <c r="BM72" i="9"/>
  <c r="BC30" i="7"/>
  <c r="BZ72" i="9"/>
  <c r="CD28" i="9" l="1"/>
  <c r="CA28" i="9"/>
  <c r="CF28" i="9"/>
  <c r="AH30" i="7"/>
  <c r="Q29" i="9"/>
  <c r="N29" i="9"/>
  <c r="S29" i="9"/>
  <c r="BM73" i="9"/>
  <c r="AQ28" i="8"/>
  <c r="AN28" i="8"/>
  <c r="AS28" i="8"/>
  <c r="BB28" i="8"/>
  <c r="BE28" i="8"/>
  <c r="BG28" i="8"/>
  <c r="AY29" i="8" s="1"/>
  <c r="AQ28" i="9"/>
  <c r="AN28" i="9"/>
  <c r="AS28" i="9"/>
  <c r="AC31" i="7"/>
  <c r="BD28" i="9"/>
  <c r="BA28" i="9"/>
  <c r="BF28" i="9"/>
  <c r="BM74" i="8"/>
  <c r="AM75" i="7"/>
  <c r="BZ73" i="9"/>
  <c r="AD28" i="9"/>
  <c r="AA28" i="9"/>
  <c r="AF28" i="9"/>
  <c r="Z75" i="8"/>
  <c r="CD30" i="7"/>
  <c r="CA30" i="7"/>
  <c r="CF30" i="7"/>
  <c r="BQ30" i="7"/>
  <c r="BN30" i="7"/>
  <c r="BS30" i="7"/>
  <c r="BZ74" i="8"/>
  <c r="P29" i="8"/>
  <c r="BM75" i="7"/>
  <c r="AC29" i="8"/>
  <c r="AZ74" i="8"/>
  <c r="Z73" i="9"/>
  <c r="CB28" i="8"/>
  <c r="CG28" i="8"/>
  <c r="BY29" i="8" s="1"/>
  <c r="CE28" i="8"/>
  <c r="BQ28" i="9"/>
  <c r="BN28" i="9"/>
  <c r="BS28" i="9"/>
  <c r="AZ73" i="9"/>
  <c r="BO28" i="8"/>
  <c r="BT28" i="8"/>
  <c r="BL29" i="8" s="1"/>
  <c r="BR28" i="8"/>
  <c r="Q30" i="7"/>
  <c r="N30" i="7"/>
  <c r="S30" i="7"/>
  <c r="AH28" i="8"/>
  <c r="AZ75" i="7"/>
  <c r="Z77" i="7"/>
  <c r="AM73" i="8"/>
  <c r="BZ75" i="7"/>
  <c r="BD30" i="7"/>
  <c r="BA30" i="7"/>
  <c r="BF30" i="7"/>
  <c r="U28" i="8"/>
  <c r="AM73" i="9"/>
  <c r="AQ30" i="7"/>
  <c r="AN30" i="7"/>
  <c r="AS30" i="7"/>
  <c r="Q29" i="8" l="1"/>
  <c r="N29" i="8"/>
  <c r="S29" i="8"/>
  <c r="AO30" i="7"/>
  <c r="AR30" i="7"/>
  <c r="AT30" i="7"/>
  <c r="AL31" i="7" s="1"/>
  <c r="BZ76" i="7"/>
  <c r="BU28" i="8"/>
  <c r="Z74" i="9"/>
  <c r="AO28" i="8"/>
  <c r="AT28" i="8"/>
  <c r="AL29" i="8" s="1"/>
  <c r="AR28" i="8"/>
  <c r="AD31" i="7"/>
  <c r="AA31" i="7"/>
  <c r="AF31" i="7"/>
  <c r="O29" i="9"/>
  <c r="T29" i="9"/>
  <c r="L30" i="9" s="1"/>
  <c r="R29" i="9"/>
  <c r="Z76" i="8"/>
  <c r="BZ75" i="8"/>
  <c r="AO28" i="9"/>
  <c r="AR28" i="9"/>
  <c r="AT28" i="9"/>
  <c r="AL29" i="9" s="1"/>
  <c r="BZ74" i="9"/>
  <c r="BP29" i="8"/>
  <c r="AM74" i="9"/>
  <c r="AD29" i="8"/>
  <c r="AA29" i="8"/>
  <c r="AF29" i="8"/>
  <c r="BO30" i="7"/>
  <c r="BR30" i="7"/>
  <c r="BT30" i="7"/>
  <c r="BL31" i="7" s="1"/>
  <c r="BC29" i="8"/>
  <c r="BB28" i="9"/>
  <c r="BE28" i="9"/>
  <c r="BG28" i="9"/>
  <c r="AY29" i="9" s="1"/>
  <c r="AM74" i="8"/>
  <c r="AZ75" i="8"/>
  <c r="B10" i="9"/>
  <c r="AZ76" i="7"/>
  <c r="BO28" i="9"/>
  <c r="BT28" i="9"/>
  <c r="BL29" i="9" s="1"/>
  <c r="BR28" i="9"/>
  <c r="BM76" i="7"/>
  <c r="AM76" i="7"/>
  <c r="BH28" i="8"/>
  <c r="AB28" i="9"/>
  <c r="AE28" i="9"/>
  <c r="AG28" i="9"/>
  <c r="Y29" i="9" s="1"/>
  <c r="BB30" i="7"/>
  <c r="BE30" i="7"/>
  <c r="BG30" i="7"/>
  <c r="AY31" i="7" s="1"/>
  <c r="O30" i="7"/>
  <c r="R30" i="7"/>
  <c r="T30" i="7"/>
  <c r="L31" i="7" s="1"/>
  <c r="CC29" i="8"/>
  <c r="CB28" i="9"/>
  <c r="CE28" i="9"/>
  <c r="CG28" i="9"/>
  <c r="BY29" i="9" s="1"/>
  <c r="Z78" i="7"/>
  <c r="AZ74" i="9"/>
  <c r="BM74" i="9"/>
  <c r="CH28" i="8"/>
  <c r="CB30" i="7"/>
  <c r="CE30" i="7"/>
  <c r="CG30" i="7"/>
  <c r="BY31" i="7" s="1"/>
  <c r="BM75" i="8"/>
  <c r="BZ76" i="8" l="1"/>
  <c r="C12" i="7"/>
  <c r="Z75" i="9"/>
  <c r="U30" i="7"/>
  <c r="CC31" i="7"/>
  <c r="AB31" i="7"/>
  <c r="AE31" i="7"/>
  <c r="C46" i="10" s="1"/>
  <c r="AG31" i="7"/>
  <c r="Y32" i="7" s="1"/>
  <c r="BZ77" i="7"/>
  <c r="AM75" i="8"/>
  <c r="BH30" i="7"/>
  <c r="BC29" i="9"/>
  <c r="AM75" i="9"/>
  <c r="CD29" i="8"/>
  <c r="CA29" i="8"/>
  <c r="CF29" i="8"/>
  <c r="BM75" i="9"/>
  <c r="AU28" i="9"/>
  <c r="BU28" i="9"/>
  <c r="BH28" i="9"/>
  <c r="Z77" i="8"/>
  <c r="AU28" i="8"/>
  <c r="AP31" i="7"/>
  <c r="BM76" i="8"/>
  <c r="AB29" i="8"/>
  <c r="AE29" i="8"/>
  <c r="AG29" i="8"/>
  <c r="Y30" i="8" s="1"/>
  <c r="BC31" i="7"/>
  <c r="CC29" i="9"/>
  <c r="BQ29" i="8"/>
  <c r="BN29" i="8"/>
  <c r="BS29" i="8"/>
  <c r="AP29" i="8"/>
  <c r="AU30" i="7"/>
  <c r="AM77" i="7"/>
  <c r="C10" i="8"/>
  <c r="AZ75" i="9"/>
  <c r="Z79" i="7"/>
  <c r="CH28" i="9"/>
  <c r="AH28" i="9"/>
  <c r="BD29" i="8"/>
  <c r="BA29" i="8"/>
  <c r="BF29" i="8"/>
  <c r="U29" i="9"/>
  <c r="AP29" i="9"/>
  <c r="P31" i="7"/>
  <c r="AZ76" i="8"/>
  <c r="CH30" i="7"/>
  <c r="BM77" i="7"/>
  <c r="AC29" i="9"/>
  <c r="BP29" i="9"/>
  <c r="BZ75" i="9"/>
  <c r="P30" i="9"/>
  <c r="B10" i="8"/>
  <c r="AZ77" i="7"/>
  <c r="BP31" i="7"/>
  <c r="O29" i="8"/>
  <c r="R29" i="8"/>
  <c r="T29" i="8"/>
  <c r="L30" i="8" s="1"/>
  <c r="BU30" i="7"/>
  <c r="BZ76" i="9" l="1"/>
  <c r="AH29" i="8"/>
  <c r="AH31" i="7"/>
  <c r="C49" i="10"/>
  <c r="AM76" i="9"/>
  <c r="Q30" i="9"/>
  <c r="N30" i="9"/>
  <c r="S30" i="9"/>
  <c r="AZ77" i="8"/>
  <c r="AQ29" i="8"/>
  <c r="AN29" i="8"/>
  <c r="AS29" i="8"/>
  <c r="U29" i="8"/>
  <c r="AQ29" i="9"/>
  <c r="AN29" i="9"/>
  <c r="AS29" i="9"/>
  <c r="BO29" i="8"/>
  <c r="BT29" i="8"/>
  <c r="BL30" i="8" s="1"/>
  <c r="BR29" i="8"/>
  <c r="BD29" i="9"/>
  <c r="BA29" i="9"/>
  <c r="BF29" i="9"/>
  <c r="P30" i="8"/>
  <c r="AQ31" i="7"/>
  <c r="AN31" i="7"/>
  <c r="AS31" i="7"/>
  <c r="BM76" i="9"/>
  <c r="Z76" i="9"/>
  <c r="Z80" i="7"/>
  <c r="F10" i="8"/>
  <c r="BQ29" i="9"/>
  <c r="BN29" i="9"/>
  <c r="BS29" i="9"/>
  <c r="CD29" i="9"/>
  <c r="CA29" i="9"/>
  <c r="CF29" i="9"/>
  <c r="BM77" i="8"/>
  <c r="BQ31" i="7"/>
  <c r="BN31" i="7"/>
  <c r="BS31" i="7"/>
  <c r="BM78" i="7"/>
  <c r="E10" i="8"/>
  <c r="BZ78" i="7"/>
  <c r="AM76" i="8"/>
  <c r="AZ78" i="7"/>
  <c r="BB29" i="8"/>
  <c r="BG29" i="8"/>
  <c r="AY30" i="8" s="1"/>
  <c r="BE29" i="8"/>
  <c r="BD31" i="7"/>
  <c r="BA31" i="7"/>
  <c r="BF31" i="7"/>
  <c r="Z78" i="8"/>
  <c r="G10" i="8"/>
  <c r="CD31" i="7"/>
  <c r="CA31" i="7"/>
  <c r="CF31" i="7"/>
  <c r="Q31" i="7"/>
  <c r="N31" i="7"/>
  <c r="S31" i="7"/>
  <c r="AZ76" i="9"/>
  <c r="AD29" i="9"/>
  <c r="AA29" i="9"/>
  <c r="AF29" i="9"/>
  <c r="AM78" i="7"/>
  <c r="AC30" i="8"/>
  <c r="CB29" i="8"/>
  <c r="CE29" i="8"/>
  <c r="CG29" i="8"/>
  <c r="BY30" i="8" s="1"/>
  <c r="AC32" i="7"/>
  <c r="BZ77" i="8"/>
  <c r="CB31" i="7" l="1"/>
  <c r="CG31" i="7"/>
  <c r="BY32" i="7" s="1"/>
  <c r="CE31" i="7"/>
  <c r="CH29" i="8"/>
  <c r="B12" i="7"/>
  <c r="AO29" i="9"/>
  <c r="AT29" i="9"/>
  <c r="AL30" i="9" s="1"/>
  <c r="AR29" i="9"/>
  <c r="AM77" i="9"/>
  <c r="G12" i="7"/>
  <c r="Z81" i="7"/>
  <c r="D10" i="8"/>
  <c r="AM79" i="7"/>
  <c r="AZ79" i="7"/>
  <c r="Z77" i="9"/>
  <c r="E10" i="9"/>
  <c r="AO29" i="8"/>
  <c r="AR29" i="8"/>
  <c r="AT29" i="8"/>
  <c r="AL30" i="8" s="1"/>
  <c r="BC30" i="8"/>
  <c r="BM78" i="8"/>
  <c r="BB29" i="9"/>
  <c r="BG29" i="9"/>
  <c r="AY30" i="9" s="1"/>
  <c r="BE29" i="9"/>
  <c r="F12" i="7"/>
  <c r="BH29" i="8"/>
  <c r="AD30" i="8"/>
  <c r="AA30" i="8"/>
  <c r="AF30" i="8"/>
  <c r="AB29" i="9"/>
  <c r="AG29" i="9"/>
  <c r="Y30" i="9" s="1"/>
  <c r="AE29" i="9"/>
  <c r="CB29" i="9"/>
  <c r="CE29" i="9"/>
  <c r="CG29" i="9"/>
  <c r="BY30" i="9" s="1"/>
  <c r="BU29" i="8"/>
  <c r="AZ78" i="8"/>
  <c r="BM79" i="7"/>
  <c r="Q30" i="8"/>
  <c r="N30" i="8"/>
  <c r="S30" i="8"/>
  <c r="BZ78" i="8"/>
  <c r="Z79" i="8"/>
  <c r="BZ79" i="7"/>
  <c r="D12" i="7"/>
  <c r="BP30" i="8"/>
  <c r="C50" i="10"/>
  <c r="C53" i="10"/>
  <c r="C55" i="10"/>
  <c r="BO31" i="7"/>
  <c r="BT31" i="7"/>
  <c r="BL32" i="7" s="1"/>
  <c r="BR31" i="7"/>
  <c r="AD32" i="7"/>
  <c r="AA32" i="7"/>
  <c r="AF32" i="7"/>
  <c r="E12" i="7"/>
  <c r="F10" i="9"/>
  <c r="AO31" i="7"/>
  <c r="AT31" i="7"/>
  <c r="AL32" i="7" s="1"/>
  <c r="AR31" i="7"/>
  <c r="O30" i="9"/>
  <c r="R30" i="9"/>
  <c r="T30" i="9"/>
  <c r="L31" i="9" s="1"/>
  <c r="O31" i="7"/>
  <c r="T31" i="7"/>
  <c r="L32" i="7" s="1"/>
  <c r="R31" i="7"/>
  <c r="C10" i="9"/>
  <c r="AM77" i="8"/>
  <c r="G10" i="9"/>
  <c r="BM77" i="9"/>
  <c r="AZ77" i="9"/>
  <c r="CC30" i="8"/>
  <c r="BB31" i="7"/>
  <c r="BG31" i="7"/>
  <c r="AY32" i="7" s="1"/>
  <c r="BE31" i="7"/>
  <c r="BO29" i="9"/>
  <c r="BT29" i="9"/>
  <c r="BL30" i="9" s="1"/>
  <c r="BR29" i="9"/>
  <c r="D10" i="9"/>
  <c r="BZ77" i="9"/>
  <c r="BZ80" i="7" l="1"/>
  <c r="AB30" i="8"/>
  <c r="AE30" i="8"/>
  <c r="AG30" i="8"/>
  <c r="Y31" i="8" s="1"/>
  <c r="BM79" i="8"/>
  <c r="BP32" i="7"/>
  <c r="AM80" i="7"/>
  <c r="AU29" i="9"/>
  <c r="AZ79" i="8"/>
  <c r="CC30" i="9"/>
  <c r="CH29" i="9"/>
  <c r="BD30" i="8"/>
  <c r="BA30" i="8"/>
  <c r="BF30" i="8"/>
  <c r="BU29" i="9"/>
  <c r="BP30" i="9"/>
  <c r="AP32" i="7"/>
  <c r="AP30" i="8"/>
  <c r="BZ79" i="8"/>
  <c r="AU29" i="8"/>
  <c r="BH31" i="7"/>
  <c r="AM78" i="8"/>
  <c r="BC32" i="7"/>
  <c r="AH29" i="9"/>
  <c r="BH29" i="9"/>
  <c r="Z78" i="9"/>
  <c r="BM78" i="9"/>
  <c r="U30" i="9"/>
  <c r="BU31" i="7"/>
  <c r="AU31" i="7"/>
  <c r="Z82" i="7"/>
  <c r="O30" i="8"/>
  <c r="R30" i="8"/>
  <c r="T30" i="8"/>
  <c r="L31" i="8" s="1"/>
  <c r="CD30" i="8"/>
  <c r="CA30" i="8"/>
  <c r="CF30" i="8"/>
  <c r="P32" i="7"/>
  <c r="BQ30" i="8"/>
  <c r="BN30" i="8"/>
  <c r="BS30" i="8"/>
  <c r="BM80" i="7"/>
  <c r="AC30" i="9"/>
  <c r="BC30" i="9"/>
  <c r="CH31" i="7"/>
  <c r="AP30" i="9"/>
  <c r="Z80" i="8"/>
  <c r="AZ78" i="9"/>
  <c r="AB32" i="7"/>
  <c r="AG32" i="7"/>
  <c r="Y33" i="7" s="1"/>
  <c r="AE32" i="7"/>
  <c r="CC32" i="7"/>
  <c r="U31" i="7"/>
  <c r="BZ78" i="9"/>
  <c r="P31" i="9"/>
  <c r="AZ80" i="7"/>
  <c r="AM78" i="9"/>
  <c r="AQ32" i="7" l="1"/>
  <c r="AN32" i="7"/>
  <c r="AS32" i="7"/>
  <c r="AQ30" i="8"/>
  <c r="AN30" i="8"/>
  <c r="AS30" i="8"/>
  <c r="BQ32" i="7"/>
  <c r="BN32" i="7"/>
  <c r="BS32" i="7"/>
  <c r="AH32" i="7"/>
  <c r="AZ81" i="7"/>
  <c r="AC33" i="7"/>
  <c r="Q32" i="7"/>
  <c r="N32" i="7"/>
  <c r="S32" i="7"/>
  <c r="AD30" i="9"/>
  <c r="AA30" i="9"/>
  <c r="AF30" i="9"/>
  <c r="BM79" i="9"/>
  <c r="BQ30" i="9"/>
  <c r="BN30" i="9"/>
  <c r="BS30" i="9"/>
  <c r="AC31" i="8"/>
  <c r="P31" i="8"/>
  <c r="AM79" i="8"/>
  <c r="CD30" i="9"/>
  <c r="CA30" i="9"/>
  <c r="CF30" i="9"/>
  <c r="AH30" i="8"/>
  <c r="BM80" i="8"/>
  <c r="Q31" i="9"/>
  <c r="N31" i="9"/>
  <c r="S31" i="9"/>
  <c r="Z81" i="8"/>
  <c r="BZ79" i="9"/>
  <c r="BM81" i="7"/>
  <c r="U30" i="8"/>
  <c r="AZ80" i="8"/>
  <c r="BD30" i="9"/>
  <c r="BA30" i="9"/>
  <c r="BF30" i="9"/>
  <c r="AZ79" i="9"/>
  <c r="AQ30" i="9"/>
  <c r="AN30" i="9"/>
  <c r="AS30" i="9"/>
  <c r="Z79" i="9"/>
  <c r="CB30" i="8"/>
  <c r="CG30" i="8"/>
  <c r="BY31" i="8" s="1"/>
  <c r="CE30" i="8"/>
  <c r="Z83" i="7"/>
  <c r="BO30" i="8"/>
  <c r="BT30" i="8"/>
  <c r="BL31" i="8" s="1"/>
  <c r="BR30" i="8"/>
  <c r="BZ80" i="8"/>
  <c r="BB30" i="8"/>
  <c r="BE30" i="8"/>
  <c r="BG30" i="8"/>
  <c r="AY31" i="8" s="1"/>
  <c r="BD32" i="7"/>
  <c r="BA32" i="7"/>
  <c r="BF32" i="7"/>
  <c r="CD32" i="7"/>
  <c r="CA32" i="7"/>
  <c r="CF32" i="7"/>
  <c r="AM79" i="9"/>
  <c r="AM81" i="7"/>
  <c r="BZ81" i="7"/>
  <c r="BB30" i="9" l="1"/>
  <c r="BE30" i="9"/>
  <c r="BG30" i="9"/>
  <c r="AY31" i="9" s="1"/>
  <c r="BM82" i="7"/>
  <c r="BM80" i="9"/>
  <c r="CB30" i="9"/>
  <c r="CG30" i="9"/>
  <c r="BY31" i="9" s="1"/>
  <c r="CE30" i="9"/>
  <c r="AM80" i="9"/>
  <c r="BZ81" i="8"/>
  <c r="Z80" i="9"/>
  <c r="AB30" i="9"/>
  <c r="AG30" i="9"/>
  <c r="Y31" i="9" s="1"/>
  <c r="AE30" i="9"/>
  <c r="BO32" i="7"/>
  <c r="BT32" i="7"/>
  <c r="BL33" i="7" s="1"/>
  <c r="BR32" i="7"/>
  <c r="CB32" i="7"/>
  <c r="CG32" i="7"/>
  <c r="BY33" i="7" s="1"/>
  <c r="CE32" i="7"/>
  <c r="BP31" i="8"/>
  <c r="O31" i="9"/>
  <c r="T31" i="9"/>
  <c r="L32" i="9" s="1"/>
  <c r="R31" i="9"/>
  <c r="Q31" i="8"/>
  <c r="N31" i="8"/>
  <c r="S31" i="8"/>
  <c r="O32" i="7"/>
  <c r="R32" i="7"/>
  <c r="T32" i="7"/>
  <c r="L33" i="7" s="1"/>
  <c r="AO30" i="8"/>
  <c r="AR30" i="8"/>
  <c r="AT30" i="8"/>
  <c r="AL31" i="8" s="1"/>
  <c r="AM82" i="7"/>
  <c r="BZ80" i="9"/>
  <c r="Z82" i="8"/>
  <c r="BU30" i="8"/>
  <c r="AO30" i="9"/>
  <c r="AT30" i="9"/>
  <c r="AL31" i="9" s="1"/>
  <c r="AR30" i="9"/>
  <c r="Z84" i="7"/>
  <c r="AD31" i="8"/>
  <c r="AA31" i="8"/>
  <c r="AF31" i="8"/>
  <c r="AD33" i="7"/>
  <c r="AA33" i="7"/>
  <c r="AF33" i="7"/>
  <c r="BH30" i="8"/>
  <c r="AZ82" i="7"/>
  <c r="AZ81" i="8"/>
  <c r="AM80" i="8"/>
  <c r="BB32" i="7"/>
  <c r="BE32" i="7"/>
  <c r="BG32" i="7"/>
  <c r="AY33" i="7" s="1"/>
  <c r="CH30" i="8"/>
  <c r="AO32" i="7"/>
  <c r="AR32" i="7"/>
  <c r="AT32" i="7"/>
  <c r="AL33" i="7" s="1"/>
  <c r="AZ80" i="9"/>
  <c r="BM81" i="8"/>
  <c r="BZ82" i="7"/>
  <c r="BC31" i="8"/>
  <c r="CC31" i="8"/>
  <c r="BO30" i="9"/>
  <c r="BR30" i="9"/>
  <c r="BT30" i="9"/>
  <c r="BL31" i="9" s="1"/>
  <c r="P33" i="7" l="1"/>
  <c r="AC31" i="9"/>
  <c r="CC31" i="9"/>
  <c r="AZ81" i="9"/>
  <c r="BP31" i="9"/>
  <c r="U32" i="7"/>
  <c r="Z81" i="9"/>
  <c r="Z83" i="8"/>
  <c r="O31" i="8"/>
  <c r="R31" i="8"/>
  <c r="T31" i="8"/>
  <c r="L32" i="8" s="1"/>
  <c r="AP33" i="7"/>
  <c r="CD31" i="8"/>
  <c r="CA31" i="8"/>
  <c r="CF31" i="8"/>
  <c r="AU32" i="7"/>
  <c r="AM81" i="8"/>
  <c r="CH32" i="7"/>
  <c r="BM83" i="7"/>
  <c r="BQ31" i="8"/>
  <c r="BN31" i="8"/>
  <c r="BS31" i="8"/>
  <c r="BD31" i="8"/>
  <c r="BA31" i="8"/>
  <c r="BF31" i="8"/>
  <c r="AB31" i="8"/>
  <c r="AE31" i="8"/>
  <c r="AG31" i="8"/>
  <c r="Y32" i="8" s="1"/>
  <c r="BZ81" i="9"/>
  <c r="U31" i="9"/>
  <c r="CC33" i="7"/>
  <c r="BC31" i="9"/>
  <c r="BU30" i="9"/>
  <c r="BM81" i="9"/>
  <c r="AB33" i="7"/>
  <c r="AG33" i="7"/>
  <c r="Y34" i="7" s="1"/>
  <c r="AE33" i="7"/>
  <c r="AZ82" i="8"/>
  <c r="Z85" i="7"/>
  <c r="AM83" i="7"/>
  <c r="BU32" i="7"/>
  <c r="BZ82" i="8"/>
  <c r="BH30" i="9"/>
  <c r="AP31" i="8"/>
  <c r="BP33" i="7"/>
  <c r="AM81" i="9"/>
  <c r="P32" i="9"/>
  <c r="BZ83" i="7"/>
  <c r="BC33" i="7"/>
  <c r="AZ83" i="7"/>
  <c r="BH32" i="7"/>
  <c r="AU30" i="9"/>
  <c r="AU30" i="8"/>
  <c r="BM82" i="8"/>
  <c r="AP31" i="9"/>
  <c r="AH30" i="9"/>
  <c r="CH30" i="9"/>
  <c r="BM82" i="9" l="1"/>
  <c r="AC32" i="8"/>
  <c r="U31" i="8"/>
  <c r="BQ31" i="9"/>
  <c r="BN31" i="9"/>
  <c r="BS31" i="9"/>
  <c r="AH31" i="8"/>
  <c r="Q32" i="9"/>
  <c r="N32" i="9"/>
  <c r="S32" i="9"/>
  <c r="Z84" i="8"/>
  <c r="AZ82" i="9"/>
  <c r="BD31" i="9"/>
  <c r="BA31" i="9"/>
  <c r="BF31" i="9"/>
  <c r="BZ84" i="7"/>
  <c r="AM82" i="9"/>
  <c r="Z82" i="9"/>
  <c r="CD31" i="9"/>
  <c r="CA31" i="9"/>
  <c r="CF31" i="9"/>
  <c r="BM83" i="8"/>
  <c r="AM84" i="7"/>
  <c r="BB31" i="8"/>
  <c r="BG31" i="8"/>
  <c r="AY32" i="8" s="1"/>
  <c r="BE31" i="8"/>
  <c r="AZ84" i="7"/>
  <c r="CD33" i="7"/>
  <c r="CA33" i="7"/>
  <c r="CF33" i="7"/>
  <c r="BO31" i="8"/>
  <c r="BT31" i="8"/>
  <c r="BL32" i="8" s="1"/>
  <c r="BR31" i="8"/>
  <c r="CB31" i="8"/>
  <c r="CE31" i="8"/>
  <c r="CG31" i="8"/>
  <c r="BY32" i="8" s="1"/>
  <c r="BQ33" i="7"/>
  <c r="BN33" i="7"/>
  <c r="BS33" i="7"/>
  <c r="Z86" i="7"/>
  <c r="AQ31" i="8"/>
  <c r="AN31" i="8"/>
  <c r="AS31" i="8"/>
  <c r="AZ83" i="8"/>
  <c r="BD33" i="7"/>
  <c r="BA33" i="7"/>
  <c r="BF33" i="7"/>
  <c r="AH33" i="7"/>
  <c r="AQ33" i="7"/>
  <c r="AN33" i="7"/>
  <c r="AS33" i="7"/>
  <c r="AD31" i="9"/>
  <c r="AA31" i="9"/>
  <c r="AF31" i="9"/>
  <c r="AM82" i="8"/>
  <c r="AQ31" i="9"/>
  <c r="AN31" i="9"/>
  <c r="AS31" i="9"/>
  <c r="AC34" i="7"/>
  <c r="BM84" i="7"/>
  <c r="Q33" i="7"/>
  <c r="N33" i="7"/>
  <c r="S33" i="7"/>
  <c r="BZ83" i="8"/>
  <c r="BZ82" i="9"/>
  <c r="P32" i="8"/>
  <c r="BZ85" i="7" l="1"/>
  <c r="BM84" i="8"/>
  <c r="BB31" i="9"/>
  <c r="BE31" i="9"/>
  <c r="BG31" i="9"/>
  <c r="AY32" i="9" s="1"/>
  <c r="BO31" i="9"/>
  <c r="BR31" i="9"/>
  <c r="BT31" i="9"/>
  <c r="BL32" i="9" s="1"/>
  <c r="AM85" i="7"/>
  <c r="AO31" i="9"/>
  <c r="AR31" i="9"/>
  <c r="AT31" i="9"/>
  <c r="AL32" i="9" s="1"/>
  <c r="AZ85" i="7"/>
  <c r="BB33" i="7"/>
  <c r="BG33" i="7"/>
  <c r="AY34" i="7" s="1"/>
  <c r="BE33" i="7"/>
  <c r="AO33" i="7"/>
  <c r="AT33" i="7"/>
  <c r="AL34" i="7" s="1"/>
  <c r="AR33" i="7"/>
  <c r="Q32" i="8"/>
  <c r="N32" i="8"/>
  <c r="S32" i="8"/>
  <c r="CB33" i="7"/>
  <c r="CG33" i="7"/>
  <c r="BY34" i="7" s="1"/>
  <c r="CE33" i="7"/>
  <c r="CH31" i="8"/>
  <c r="AZ83" i="9"/>
  <c r="Z87" i="7"/>
  <c r="AD34" i="7"/>
  <c r="AA34" i="7"/>
  <c r="AF34" i="7"/>
  <c r="BO33" i="7"/>
  <c r="BT33" i="7"/>
  <c r="BL34" i="7" s="1"/>
  <c r="BR33" i="7"/>
  <c r="AZ84" i="8"/>
  <c r="Z83" i="9"/>
  <c r="Z85" i="8"/>
  <c r="AD32" i="8"/>
  <c r="AA32" i="8"/>
  <c r="AF32" i="8"/>
  <c r="AB31" i="9"/>
  <c r="AE31" i="9"/>
  <c r="AG31" i="9"/>
  <c r="Y32" i="9" s="1"/>
  <c r="BU31" i="8"/>
  <c r="BH31" i="8"/>
  <c r="BZ83" i="9"/>
  <c r="CB31" i="9"/>
  <c r="CG31" i="9"/>
  <c r="BY32" i="9" s="1"/>
  <c r="CE31" i="9"/>
  <c r="AO31" i="8"/>
  <c r="AT31" i="8"/>
  <c r="AL32" i="8" s="1"/>
  <c r="AR31" i="8"/>
  <c r="BP32" i="8"/>
  <c r="BC32" i="8"/>
  <c r="BZ84" i="8"/>
  <c r="CC32" i="8"/>
  <c r="AM83" i="8"/>
  <c r="O33" i="7"/>
  <c r="T33" i="7"/>
  <c r="L34" i="7" s="1"/>
  <c r="R33" i="7"/>
  <c r="BM85" i="7"/>
  <c r="AM83" i="9"/>
  <c r="O32" i="9"/>
  <c r="R32" i="9"/>
  <c r="T32" i="9"/>
  <c r="L33" i="9" s="1"/>
  <c r="BM83" i="9"/>
  <c r="AP32" i="8" l="1"/>
  <c r="U33" i="7"/>
  <c r="BD32" i="8"/>
  <c r="BA32" i="8"/>
  <c r="BF32" i="8"/>
  <c r="AB34" i="7"/>
  <c r="AE34" i="7"/>
  <c r="AG34" i="7"/>
  <c r="Y35" i="7" s="1"/>
  <c r="BM84" i="9"/>
  <c r="P34" i="7"/>
  <c r="Z86" i="8"/>
  <c r="BP32" i="9"/>
  <c r="AZ84" i="9"/>
  <c r="O32" i="8"/>
  <c r="T32" i="8"/>
  <c r="L33" i="8" s="1"/>
  <c r="R32" i="8"/>
  <c r="BC34" i="7"/>
  <c r="BC32" i="9"/>
  <c r="BU31" i="9"/>
  <c r="P33" i="9"/>
  <c r="AC32" i="9"/>
  <c r="BH31" i="9"/>
  <c r="U32" i="9"/>
  <c r="AM84" i="8"/>
  <c r="AU31" i="8"/>
  <c r="AZ85" i="8"/>
  <c r="CD32" i="8"/>
  <c r="CA32" i="8"/>
  <c r="CF32" i="8"/>
  <c r="AH31" i="9"/>
  <c r="AU33" i="7"/>
  <c r="AZ86" i="7"/>
  <c r="BH33" i="7"/>
  <c r="BU33" i="7"/>
  <c r="AP34" i="7"/>
  <c r="AP32" i="9"/>
  <c r="BM85" i="8"/>
  <c r="Z88" i="7"/>
  <c r="Z84" i="9"/>
  <c r="AM84" i="9"/>
  <c r="CH31" i="9"/>
  <c r="BZ85" i="8"/>
  <c r="CC32" i="9"/>
  <c r="BP34" i="7"/>
  <c r="AU31" i="9"/>
  <c r="AB32" i="8"/>
  <c r="AG32" i="8"/>
  <c r="Y33" i="8" s="1"/>
  <c r="AE32" i="8"/>
  <c r="CH33" i="7"/>
  <c r="BZ86" i="7"/>
  <c r="BQ32" i="8"/>
  <c r="BN32" i="8"/>
  <c r="BS32" i="8"/>
  <c r="BM86" i="7"/>
  <c r="BZ84" i="9"/>
  <c r="CC34" i="7"/>
  <c r="AM86" i="7"/>
  <c r="AM85" i="9" l="1"/>
  <c r="AQ34" i="7"/>
  <c r="AN34" i="7"/>
  <c r="AS34" i="7"/>
  <c r="CB32" i="8"/>
  <c r="CG32" i="8"/>
  <c r="BY33" i="8" s="1"/>
  <c r="CE32" i="8"/>
  <c r="BO32" i="8"/>
  <c r="BR32" i="8"/>
  <c r="BT32" i="8"/>
  <c r="BL33" i="8" s="1"/>
  <c r="AD32" i="9"/>
  <c r="AA32" i="9"/>
  <c r="AF32" i="9"/>
  <c r="AZ85" i="9"/>
  <c r="BM85" i="9"/>
  <c r="AC35" i="7"/>
  <c r="BQ34" i="7"/>
  <c r="BN34" i="7"/>
  <c r="BS34" i="7"/>
  <c r="BQ32" i="9"/>
  <c r="BN32" i="9"/>
  <c r="BS32" i="9"/>
  <c r="AZ87" i="7"/>
  <c r="BZ87" i="7"/>
  <c r="BD32" i="9"/>
  <c r="BA32" i="9"/>
  <c r="BF32" i="9"/>
  <c r="BB32" i="8"/>
  <c r="BG32" i="8"/>
  <c r="AY33" i="8" s="1"/>
  <c r="BE32" i="8"/>
  <c r="AM87" i="7"/>
  <c r="AM85" i="8"/>
  <c r="Q33" i="9"/>
  <c r="N33" i="9"/>
  <c r="S33" i="9"/>
  <c r="BZ86" i="8"/>
  <c r="Z87" i="8"/>
  <c r="Z85" i="9"/>
  <c r="AH34" i="7"/>
  <c r="CD34" i="7"/>
  <c r="CA34" i="7"/>
  <c r="CF34" i="7"/>
  <c r="Z89" i="7"/>
  <c r="BM86" i="8"/>
  <c r="BZ85" i="9"/>
  <c r="AH32" i="8"/>
  <c r="AQ32" i="9"/>
  <c r="AN32" i="9"/>
  <c r="AS32" i="9"/>
  <c r="BD34" i="7"/>
  <c r="BA34" i="7"/>
  <c r="BF34" i="7"/>
  <c r="AZ86" i="8"/>
  <c r="AC33" i="8"/>
  <c r="U32" i="8"/>
  <c r="Q34" i="7"/>
  <c r="N34" i="7"/>
  <c r="S34" i="7"/>
  <c r="AQ32" i="8"/>
  <c r="AN32" i="8"/>
  <c r="AS32" i="8"/>
  <c r="CD32" i="9"/>
  <c r="CA32" i="9"/>
  <c r="CF32" i="9"/>
  <c r="BM87" i="7"/>
  <c r="P33" i="8"/>
  <c r="BP33" i="8" l="1"/>
  <c r="O33" i="9"/>
  <c r="T33" i="9"/>
  <c r="L34" i="9" s="1"/>
  <c r="R33" i="9"/>
  <c r="CB34" i="7"/>
  <c r="CG34" i="7"/>
  <c r="BY35" i="7" s="1"/>
  <c r="CE34" i="7"/>
  <c r="BB32" i="9"/>
  <c r="BE32" i="9"/>
  <c r="BG32" i="9"/>
  <c r="AY33" i="9" s="1"/>
  <c r="BO34" i="7"/>
  <c r="BT34" i="7"/>
  <c r="BL35" i="7" s="1"/>
  <c r="BR34" i="7"/>
  <c r="BU32" i="8"/>
  <c r="BM88" i="7"/>
  <c r="CC33" i="8"/>
  <c r="AD33" i="8"/>
  <c r="AA33" i="8"/>
  <c r="AF33" i="8"/>
  <c r="CB32" i="9"/>
  <c r="CE32" i="9"/>
  <c r="CG32" i="9"/>
  <c r="BY33" i="9" s="1"/>
  <c r="BM87" i="8"/>
  <c r="BH32" i="8"/>
  <c r="CH32" i="8"/>
  <c r="BC33" i="8"/>
  <c r="AO34" i="7"/>
  <c r="AT34" i="7"/>
  <c r="AL35" i="7" s="1"/>
  <c r="AR34" i="7"/>
  <c r="AM86" i="8"/>
  <c r="AM88" i="7"/>
  <c r="BM86" i="9"/>
  <c r="AZ86" i="9"/>
  <c r="AD35" i="7"/>
  <c r="AA35" i="7"/>
  <c r="AF35" i="7"/>
  <c r="Z86" i="9"/>
  <c r="AZ87" i="8"/>
  <c r="AO32" i="8"/>
  <c r="AT32" i="8"/>
  <c r="AL33" i="8" s="1"/>
  <c r="AR32" i="8"/>
  <c r="AM86" i="9"/>
  <c r="BB34" i="7"/>
  <c r="BG34" i="7"/>
  <c r="AY35" i="7" s="1"/>
  <c r="BE34" i="7"/>
  <c r="BZ87" i="8"/>
  <c r="BO32" i="9"/>
  <c r="BR32" i="9"/>
  <c r="BT32" i="9"/>
  <c r="BL33" i="9" s="1"/>
  <c r="AB32" i="9"/>
  <c r="AE32" i="9"/>
  <c r="AG32" i="9"/>
  <c r="Y33" i="9" s="1"/>
  <c r="BZ86" i="9"/>
  <c r="BZ88" i="7"/>
  <c r="Z88" i="8"/>
  <c r="AZ88" i="7"/>
  <c r="Q33" i="8"/>
  <c r="N33" i="8"/>
  <c r="S33" i="8"/>
  <c r="O34" i="7"/>
  <c r="T34" i="7"/>
  <c r="L35" i="7" s="1"/>
  <c r="R34" i="7"/>
  <c r="AO32" i="9"/>
  <c r="AT32" i="9"/>
  <c r="AL33" i="9" s="1"/>
  <c r="AR32" i="9"/>
  <c r="Z90" i="7"/>
  <c r="AZ89" i="7" l="1"/>
  <c r="AC33" i="9"/>
  <c r="AU32" i="8"/>
  <c r="O33" i="8"/>
  <c r="T33" i="8"/>
  <c r="L34" i="8" s="1"/>
  <c r="R33" i="8"/>
  <c r="BP33" i="9"/>
  <c r="AM87" i="9"/>
  <c r="AM89" i="7"/>
  <c r="CD33" i="8"/>
  <c r="CA33" i="8"/>
  <c r="CF33" i="8"/>
  <c r="CH34" i="7"/>
  <c r="CC35" i="7"/>
  <c r="Z91" i="7"/>
  <c r="BM89" i="7"/>
  <c r="BU32" i="9"/>
  <c r="AZ88" i="8"/>
  <c r="AU32" i="9"/>
  <c r="AM87" i="8"/>
  <c r="U33" i="9"/>
  <c r="P34" i="9"/>
  <c r="Z89" i="8"/>
  <c r="Z87" i="9"/>
  <c r="AP33" i="9"/>
  <c r="AU34" i="7"/>
  <c r="BZ88" i="8"/>
  <c r="AB35" i="7"/>
  <c r="AG35" i="7"/>
  <c r="Y36" i="7" s="1"/>
  <c r="AE35" i="7"/>
  <c r="AP35" i="7"/>
  <c r="U34" i="7"/>
  <c r="BZ87" i="9"/>
  <c r="CC33" i="9"/>
  <c r="BU34" i="7"/>
  <c r="BM88" i="8"/>
  <c r="BZ89" i="7"/>
  <c r="P35" i="7"/>
  <c r="CH32" i="9"/>
  <c r="BP35" i="7"/>
  <c r="BQ33" i="8"/>
  <c r="BN33" i="8"/>
  <c r="BS33" i="8"/>
  <c r="BD33" i="8"/>
  <c r="BA33" i="8"/>
  <c r="BF33" i="8"/>
  <c r="BC35" i="7"/>
  <c r="AP33" i="8"/>
  <c r="BM87" i="9"/>
  <c r="BC33" i="9"/>
  <c r="BH34" i="7"/>
  <c r="AZ87" i="9"/>
  <c r="AH32" i="9"/>
  <c r="AB33" i="8"/>
  <c r="AG33" i="8"/>
  <c r="Y34" i="8" s="1"/>
  <c r="AE33" i="8"/>
  <c r="BH32" i="9"/>
  <c r="BM89" i="8" l="1"/>
  <c r="AQ33" i="9"/>
  <c r="AN33" i="9"/>
  <c r="AS33" i="9"/>
  <c r="BQ33" i="9"/>
  <c r="BN33" i="9"/>
  <c r="BS33" i="9"/>
  <c r="BD33" i="9"/>
  <c r="BA33" i="9"/>
  <c r="BF33" i="9"/>
  <c r="AH35" i="7"/>
  <c r="U33" i="8"/>
  <c r="BM88" i="9"/>
  <c r="AC36" i="7"/>
  <c r="CB33" i="8"/>
  <c r="CE33" i="8"/>
  <c r="CG33" i="8"/>
  <c r="BY34" i="8" s="1"/>
  <c r="Q34" i="9"/>
  <c r="N34" i="9"/>
  <c r="S34" i="9"/>
  <c r="AQ33" i="8"/>
  <c r="AN33" i="8"/>
  <c r="AS33" i="8"/>
  <c r="BM90" i="7"/>
  <c r="BZ89" i="8"/>
  <c r="AM90" i="7"/>
  <c r="AQ35" i="7"/>
  <c r="AN35" i="7"/>
  <c r="AS35" i="7"/>
  <c r="CD35" i="7"/>
  <c r="CA35" i="7"/>
  <c r="CF35" i="7"/>
  <c r="Z88" i="9"/>
  <c r="AZ89" i="8"/>
  <c r="P34" i="8"/>
  <c r="AH33" i="8"/>
  <c r="AC34" i="8"/>
  <c r="BD35" i="7"/>
  <c r="BA35" i="7"/>
  <c r="BF35" i="7"/>
  <c r="Q35" i="7"/>
  <c r="N35" i="7"/>
  <c r="S35" i="7"/>
  <c r="AD33" i="9"/>
  <c r="AA33" i="9"/>
  <c r="AF33" i="9"/>
  <c r="BO33" i="8"/>
  <c r="BT33" i="8"/>
  <c r="BL34" i="8" s="1"/>
  <c r="BR33" i="8"/>
  <c r="BQ35" i="7"/>
  <c r="BN35" i="7"/>
  <c r="BS35" i="7"/>
  <c r="Z90" i="8"/>
  <c r="CD33" i="9"/>
  <c r="CA33" i="9"/>
  <c r="CF33" i="9"/>
  <c r="AZ88" i="9"/>
  <c r="BZ88" i="9"/>
  <c r="AM88" i="9"/>
  <c r="AZ90" i="7"/>
  <c r="BB33" i="8"/>
  <c r="BG33" i="8"/>
  <c r="AY34" i="8" s="1"/>
  <c r="BE33" i="8"/>
  <c r="BZ90" i="7"/>
  <c r="AM88" i="8"/>
  <c r="Z92" i="7"/>
  <c r="BU33" i="8" l="1"/>
  <c r="BZ90" i="8"/>
  <c r="CC34" i="8"/>
  <c r="AM89" i="8"/>
  <c r="AZ89" i="9"/>
  <c r="AD36" i="7"/>
  <c r="AA36" i="7"/>
  <c r="AF36" i="7"/>
  <c r="BO33" i="9"/>
  <c r="BR33" i="9"/>
  <c r="BT33" i="9"/>
  <c r="BL34" i="9" s="1"/>
  <c r="BP34" i="8"/>
  <c r="BB35" i="7"/>
  <c r="BG35" i="7"/>
  <c r="AY36" i="7" s="1"/>
  <c r="BE35" i="7"/>
  <c r="BC34" i="8"/>
  <c r="CB33" i="9"/>
  <c r="CG33" i="9"/>
  <c r="BY34" i="9" s="1"/>
  <c r="CE33" i="9"/>
  <c r="AO35" i="7"/>
  <c r="AR35" i="7"/>
  <c r="AT35" i="7"/>
  <c r="AL36" i="7" s="1"/>
  <c r="BM89" i="9"/>
  <c r="BB33" i="9"/>
  <c r="BE33" i="9"/>
  <c r="BG33" i="9"/>
  <c r="AY34" i="9" s="1"/>
  <c r="AO33" i="9"/>
  <c r="AT33" i="9"/>
  <c r="AL34" i="9" s="1"/>
  <c r="AR33" i="9"/>
  <c r="CB35" i="7"/>
  <c r="CE35" i="7"/>
  <c r="CG35" i="7"/>
  <c r="BY36" i="7" s="1"/>
  <c r="BH33" i="8"/>
  <c r="BM91" i="7"/>
  <c r="Z91" i="8"/>
  <c r="Q34" i="8"/>
  <c r="N34" i="8"/>
  <c r="S34" i="8"/>
  <c r="AM91" i="7"/>
  <c r="BZ89" i="9"/>
  <c r="CH33" i="8"/>
  <c r="AB33" i="9"/>
  <c r="AE33" i="9"/>
  <c r="AG33" i="9"/>
  <c r="Y34" i="9" s="1"/>
  <c r="AD34" i="8"/>
  <c r="AA34" i="8"/>
  <c r="AF34" i="8"/>
  <c r="AO33" i="8"/>
  <c r="AT33" i="8"/>
  <c r="AL34" i="8" s="1"/>
  <c r="AR33" i="8"/>
  <c r="BM90" i="8"/>
  <c r="Z89" i="9"/>
  <c r="BZ91" i="7"/>
  <c r="AZ91" i="7"/>
  <c r="Z93" i="7"/>
  <c r="AM89" i="9"/>
  <c r="BO35" i="7"/>
  <c r="BT35" i="7"/>
  <c r="BL36" i="7" s="1"/>
  <c r="BR35" i="7"/>
  <c r="O35" i="7"/>
  <c r="T35" i="7"/>
  <c r="L36" i="7" s="1"/>
  <c r="R35" i="7"/>
  <c r="AZ90" i="8"/>
  <c r="O34" i="9"/>
  <c r="R34" i="9"/>
  <c r="T34" i="9"/>
  <c r="L35" i="9" s="1"/>
  <c r="Z92" i="8" l="1"/>
  <c r="AC34" i="9"/>
  <c r="AM90" i="9"/>
  <c r="AU33" i="9"/>
  <c r="P35" i="9"/>
  <c r="AH33" i="9"/>
  <c r="AP34" i="9"/>
  <c r="CH33" i="9"/>
  <c r="BP34" i="9"/>
  <c r="BH33" i="9"/>
  <c r="BD34" i="8"/>
  <c r="BA34" i="8"/>
  <c r="BF34" i="8"/>
  <c r="BU33" i="9"/>
  <c r="Z94" i="7"/>
  <c r="AZ91" i="8"/>
  <c r="AB36" i="7"/>
  <c r="AE36" i="7"/>
  <c r="AG36" i="7"/>
  <c r="Y37" i="7" s="1"/>
  <c r="CD34" i="8"/>
  <c r="CA34" i="8"/>
  <c r="CF34" i="8"/>
  <c r="BM90" i="9"/>
  <c r="BH35" i="7"/>
  <c r="BZ91" i="8"/>
  <c r="AU33" i="8"/>
  <c r="BM92" i="7"/>
  <c r="Z90" i="9"/>
  <c r="BC36" i="7"/>
  <c r="AZ90" i="9"/>
  <c r="U34" i="9"/>
  <c r="CC34" i="9"/>
  <c r="AZ92" i="7"/>
  <c r="AP34" i="8"/>
  <c r="P36" i="7"/>
  <c r="BZ90" i="9"/>
  <c r="BZ92" i="7"/>
  <c r="AM92" i="7"/>
  <c r="BU35" i="7"/>
  <c r="BP36" i="7"/>
  <c r="AB34" i="8"/>
  <c r="AG34" i="8"/>
  <c r="Y35" i="8" s="1"/>
  <c r="AE34" i="8"/>
  <c r="CH35" i="7"/>
  <c r="AP36" i="7"/>
  <c r="BC34" i="9"/>
  <c r="U35" i="7"/>
  <c r="CC36" i="7"/>
  <c r="BM91" i="8"/>
  <c r="O34" i="8"/>
  <c r="R34" i="8"/>
  <c r="T34" i="8"/>
  <c r="L35" i="8" s="1"/>
  <c r="AU35" i="7"/>
  <c r="BQ34" i="8"/>
  <c r="BN34" i="8"/>
  <c r="BS34" i="8"/>
  <c r="AM90" i="8"/>
  <c r="BZ91" i="9" l="1"/>
  <c r="BM91" i="9"/>
  <c r="BM92" i="8"/>
  <c r="BZ93" i="7"/>
  <c r="AZ92" i="8"/>
  <c r="Q35" i="9"/>
  <c r="N35" i="9"/>
  <c r="S35" i="9"/>
  <c r="CD36" i="7"/>
  <c r="CA36" i="7"/>
  <c r="CF36" i="7"/>
  <c r="Z95" i="7"/>
  <c r="BD36" i="7"/>
  <c r="BA36" i="7"/>
  <c r="BF36" i="7"/>
  <c r="AZ91" i="9"/>
  <c r="AH34" i="8"/>
  <c r="BO34" i="8"/>
  <c r="BR34" i="8"/>
  <c r="BT34" i="8"/>
  <c r="BL35" i="8" s="1"/>
  <c r="AQ34" i="8"/>
  <c r="AN34" i="8"/>
  <c r="AS34" i="8"/>
  <c r="AM91" i="9"/>
  <c r="BQ36" i="7"/>
  <c r="BN36" i="7"/>
  <c r="BS36" i="7"/>
  <c r="Z91" i="9"/>
  <c r="BD34" i="9"/>
  <c r="BA34" i="9"/>
  <c r="BF34" i="9"/>
  <c r="AZ93" i="7"/>
  <c r="BB34" i="8"/>
  <c r="BE34" i="8"/>
  <c r="BG34" i="8"/>
  <c r="AY35" i="8" s="1"/>
  <c r="AM91" i="8"/>
  <c r="AC37" i="7"/>
  <c r="P35" i="8"/>
  <c r="AM93" i="7"/>
  <c r="AH36" i="7"/>
  <c r="AQ34" i="9"/>
  <c r="AN34" i="9"/>
  <c r="AS34" i="9"/>
  <c r="AD34" i="9"/>
  <c r="AA34" i="9"/>
  <c r="AF34" i="9"/>
  <c r="AC35" i="8"/>
  <c r="Q36" i="7"/>
  <c r="N36" i="7"/>
  <c r="S36" i="7"/>
  <c r="CB34" i="8"/>
  <c r="CE34" i="8"/>
  <c r="CG34" i="8"/>
  <c r="BY35" i="8" s="1"/>
  <c r="U34" i="8"/>
  <c r="CD34" i="9"/>
  <c r="CA34" i="9"/>
  <c r="CF34" i="9"/>
  <c r="Z93" i="8"/>
  <c r="BQ34" i="9"/>
  <c r="BN34" i="9"/>
  <c r="BS34" i="9"/>
  <c r="BM93" i="7"/>
  <c r="AQ36" i="7"/>
  <c r="AN36" i="7"/>
  <c r="AS36" i="7"/>
  <c r="BZ92" i="8"/>
  <c r="AZ94" i="7" l="1"/>
  <c r="BB34" i="9"/>
  <c r="BG34" i="9"/>
  <c r="AY35" i="9" s="1"/>
  <c r="BE34" i="9"/>
  <c r="Z96" i="7"/>
  <c r="BP35" i="8"/>
  <c r="BZ94" i="7"/>
  <c r="BZ93" i="8"/>
  <c r="BM94" i="7"/>
  <c r="BU34" i="8"/>
  <c r="CB36" i="7"/>
  <c r="CG36" i="7"/>
  <c r="BY37" i="7" s="1"/>
  <c r="CE36" i="7"/>
  <c r="BM93" i="8"/>
  <c r="CB34" i="9"/>
  <c r="CG34" i="9"/>
  <c r="BY35" i="9" s="1"/>
  <c r="CE34" i="9"/>
  <c r="AM94" i="7"/>
  <c r="BB36" i="7"/>
  <c r="BG36" i="7"/>
  <c r="AY37" i="7" s="1"/>
  <c r="BE36" i="7"/>
  <c r="Z92" i="9"/>
  <c r="AB34" i="9"/>
  <c r="AE34" i="9"/>
  <c r="AG34" i="9"/>
  <c r="Y35" i="9" s="1"/>
  <c r="BM92" i="9"/>
  <c r="AO36" i="7"/>
  <c r="AR36" i="7"/>
  <c r="AT36" i="7"/>
  <c r="AL37" i="7" s="1"/>
  <c r="Q35" i="8"/>
  <c r="N35" i="8"/>
  <c r="S35" i="8"/>
  <c r="CC35" i="8"/>
  <c r="AD37" i="7"/>
  <c r="AA37" i="7"/>
  <c r="AF37" i="7"/>
  <c r="AM92" i="8"/>
  <c r="BO36" i="7"/>
  <c r="BR36" i="7"/>
  <c r="BT36" i="7"/>
  <c r="BL37" i="7" s="1"/>
  <c r="O35" i="9"/>
  <c r="T35" i="9"/>
  <c r="L36" i="9" s="1"/>
  <c r="R35" i="9"/>
  <c r="BO34" i="9"/>
  <c r="BT34" i="9"/>
  <c r="BL35" i="9" s="1"/>
  <c r="BR34" i="9"/>
  <c r="BC35" i="8"/>
  <c r="O36" i="7"/>
  <c r="T36" i="7"/>
  <c r="L37" i="7" s="1"/>
  <c r="R36" i="7"/>
  <c r="BH34" i="8"/>
  <c r="AM92" i="9"/>
  <c r="AZ92" i="9"/>
  <c r="BZ92" i="9"/>
  <c r="AD35" i="8"/>
  <c r="AA35" i="8"/>
  <c r="AF35" i="8"/>
  <c r="AO34" i="8"/>
  <c r="AR34" i="8"/>
  <c r="AT34" i="8"/>
  <c r="AL35" i="8" s="1"/>
  <c r="AZ93" i="8"/>
  <c r="CH34" i="8"/>
  <c r="AO34" i="9"/>
  <c r="AR34" i="9"/>
  <c r="AT34" i="9"/>
  <c r="AL35" i="9" s="1"/>
  <c r="Z94" i="8"/>
  <c r="BU34" i="9" l="1"/>
  <c r="AM95" i="7"/>
  <c r="BM95" i="7"/>
  <c r="Z97" i="7"/>
  <c r="AZ94" i="8"/>
  <c r="BP35" i="9"/>
  <c r="AB37" i="7"/>
  <c r="AE37" i="7"/>
  <c r="AG37" i="7"/>
  <c r="Y38" i="7" s="1"/>
  <c r="BH34" i="9"/>
  <c r="BM94" i="8"/>
  <c r="BZ94" i="8"/>
  <c r="BC35" i="9"/>
  <c r="Z95" i="8"/>
  <c r="CD35" i="8"/>
  <c r="CA35" i="8"/>
  <c r="CF35" i="8"/>
  <c r="CC35" i="9"/>
  <c r="AP35" i="9"/>
  <c r="O35" i="8"/>
  <c r="T35" i="8"/>
  <c r="L36" i="8" s="1"/>
  <c r="R35" i="8"/>
  <c r="AZ95" i="7"/>
  <c r="AZ93" i="9"/>
  <c r="AP35" i="8"/>
  <c r="CH34" i="9"/>
  <c r="AC35" i="9"/>
  <c r="Z93" i="9"/>
  <c r="CH36" i="7"/>
  <c r="BZ95" i="7"/>
  <c r="AH34" i="9"/>
  <c r="CC37" i="7"/>
  <c r="AU34" i="8"/>
  <c r="AM93" i="9"/>
  <c r="U35" i="9"/>
  <c r="P36" i="9"/>
  <c r="U36" i="7"/>
  <c r="BU36" i="7"/>
  <c r="AB35" i="8"/>
  <c r="AE35" i="8"/>
  <c r="AG35" i="8"/>
  <c r="Y36" i="8" s="1"/>
  <c r="AU36" i="7"/>
  <c r="BH36" i="7"/>
  <c r="AU34" i="9"/>
  <c r="BP37" i="7"/>
  <c r="BC37" i="7"/>
  <c r="BQ35" i="8"/>
  <c r="BN35" i="8"/>
  <c r="BS35" i="8"/>
  <c r="P37" i="7"/>
  <c r="AP37" i="7"/>
  <c r="AM93" i="8"/>
  <c r="BZ93" i="9"/>
  <c r="BD35" i="8"/>
  <c r="BA35" i="8"/>
  <c r="BF35" i="8"/>
  <c r="BM93" i="9"/>
  <c r="AQ37" i="7" l="1"/>
  <c r="AN37" i="7"/>
  <c r="AS37" i="7"/>
  <c r="BQ37" i="7"/>
  <c r="BN37" i="7"/>
  <c r="BS37" i="7"/>
  <c r="CD37" i="7"/>
  <c r="CA37" i="7"/>
  <c r="CF37" i="7"/>
  <c r="AD35" i="9"/>
  <c r="AA35" i="9"/>
  <c r="AF35" i="9"/>
  <c r="BD35" i="9"/>
  <c r="BA35" i="9"/>
  <c r="BF35" i="9"/>
  <c r="BQ35" i="9"/>
  <c r="BN35" i="9"/>
  <c r="BS35" i="9"/>
  <c r="AZ95" i="8"/>
  <c r="BM94" i="9"/>
  <c r="Q36" i="9"/>
  <c r="N36" i="9"/>
  <c r="S36" i="9"/>
  <c r="AQ35" i="9"/>
  <c r="AN35" i="9"/>
  <c r="AS35" i="9"/>
  <c r="BM95" i="8"/>
  <c r="Z98" i="7"/>
  <c r="BZ95" i="8"/>
  <c r="AQ35" i="8"/>
  <c r="AN35" i="8"/>
  <c r="AS35" i="8"/>
  <c r="AZ94" i="9"/>
  <c r="CD35" i="9"/>
  <c r="CA35" i="9"/>
  <c r="CF35" i="9"/>
  <c r="BM96" i="7"/>
  <c r="BB35" i="8"/>
  <c r="BG35" i="8"/>
  <c r="AY36" i="8" s="1"/>
  <c r="BE35" i="8"/>
  <c r="AC36" i="8"/>
  <c r="AM96" i="7"/>
  <c r="AH35" i="8"/>
  <c r="CB35" i="8"/>
  <c r="CE35" i="8"/>
  <c r="CG35" i="8"/>
  <c r="BY36" i="8" s="1"/>
  <c r="AC38" i="7"/>
  <c r="BZ96" i="7"/>
  <c r="BZ94" i="9"/>
  <c r="BD37" i="7"/>
  <c r="BA37" i="7"/>
  <c r="BF37" i="7"/>
  <c r="AZ96" i="7"/>
  <c r="AH37" i="7"/>
  <c r="Q37" i="7"/>
  <c r="N37" i="7"/>
  <c r="S37" i="7"/>
  <c r="BO35" i="8"/>
  <c r="BR35" i="8"/>
  <c r="BT35" i="8"/>
  <c r="BL36" i="8" s="1"/>
  <c r="AM94" i="9"/>
  <c r="AM94" i="8"/>
  <c r="U35" i="8"/>
  <c r="Z96" i="8"/>
  <c r="Z94" i="9"/>
  <c r="P36" i="8"/>
  <c r="BU35" i="8" l="1"/>
  <c r="AB35" i="9"/>
  <c r="AE35" i="9"/>
  <c r="AG35" i="9"/>
  <c r="Y36" i="9" s="1"/>
  <c r="AD36" i="8"/>
  <c r="AA36" i="8"/>
  <c r="AF36" i="8"/>
  <c r="BM96" i="8"/>
  <c r="BZ95" i="9"/>
  <c r="CB37" i="7"/>
  <c r="CE37" i="7"/>
  <c r="CG37" i="7"/>
  <c r="BY38" i="7" s="1"/>
  <c r="BH35" i="8"/>
  <c r="BC36" i="8"/>
  <c r="AO35" i="9"/>
  <c r="AR35" i="9"/>
  <c r="AT35" i="9"/>
  <c r="AL36" i="9" s="1"/>
  <c r="Z95" i="9"/>
  <c r="Z99" i="7"/>
  <c r="O37" i="7"/>
  <c r="T37" i="7"/>
  <c r="L38" i="7" s="1"/>
  <c r="R37" i="7"/>
  <c r="AZ96" i="8"/>
  <c r="CC36" i="8"/>
  <c r="CH35" i="8"/>
  <c r="BO35" i="9"/>
  <c r="BT35" i="9"/>
  <c r="BL36" i="9" s="1"/>
  <c r="BR35" i="9"/>
  <c r="BO37" i="7"/>
  <c r="BR37" i="7"/>
  <c r="BT37" i="7"/>
  <c r="BL38" i="7" s="1"/>
  <c r="BZ97" i="7"/>
  <c r="Z97" i="8"/>
  <c r="AD38" i="7"/>
  <c r="AA38" i="7"/>
  <c r="AF38" i="7"/>
  <c r="AZ97" i="7"/>
  <c r="AM95" i="9"/>
  <c r="AO35" i="8"/>
  <c r="AR35" i="8"/>
  <c r="AT35" i="8"/>
  <c r="AL36" i="8" s="1"/>
  <c r="O36" i="9"/>
  <c r="R36" i="9"/>
  <c r="T36" i="9"/>
  <c r="L37" i="9" s="1"/>
  <c r="AM95" i="8"/>
  <c r="BM97" i="7"/>
  <c r="BB37" i="7"/>
  <c r="BG37" i="7"/>
  <c r="AY38" i="7" s="1"/>
  <c r="BE37" i="7"/>
  <c r="BB35" i="9"/>
  <c r="BE35" i="9"/>
  <c r="BG35" i="9"/>
  <c r="AY36" i="9" s="1"/>
  <c r="AO37" i="7"/>
  <c r="AR37" i="7"/>
  <c r="AT37" i="7"/>
  <c r="AL38" i="7" s="1"/>
  <c r="Q36" i="8"/>
  <c r="N36" i="8"/>
  <c r="S36" i="8"/>
  <c r="AZ95" i="9"/>
  <c r="BP36" i="8"/>
  <c r="AM97" i="7"/>
  <c r="CB35" i="9"/>
  <c r="CG35" i="9"/>
  <c r="BY36" i="9" s="1"/>
  <c r="CE35" i="9"/>
  <c r="BZ96" i="8"/>
  <c r="BM95" i="9"/>
  <c r="BM97" i="8" l="1"/>
  <c r="BP36" i="9"/>
  <c r="Z100" i="7"/>
  <c r="BM96" i="9"/>
  <c r="CD36" i="8"/>
  <c r="CA36" i="8"/>
  <c r="CF36" i="8"/>
  <c r="CC38" i="7"/>
  <c r="AP36" i="9"/>
  <c r="CH37" i="7"/>
  <c r="AC36" i="9"/>
  <c r="U36" i="9"/>
  <c r="AZ96" i="9"/>
  <c r="Z96" i="9"/>
  <c r="BZ97" i="8"/>
  <c r="CH35" i="9"/>
  <c r="CC36" i="9"/>
  <c r="AZ97" i="8"/>
  <c r="AU35" i="9"/>
  <c r="AH35" i="9"/>
  <c r="AP38" i="7"/>
  <c r="AM96" i="9"/>
  <c r="Z98" i="8"/>
  <c r="AZ98" i="7"/>
  <c r="AM98" i="7"/>
  <c r="AU37" i="7"/>
  <c r="AM96" i="8"/>
  <c r="BP38" i="7"/>
  <c r="U37" i="7"/>
  <c r="BD36" i="8"/>
  <c r="BA36" i="8"/>
  <c r="BF36" i="8"/>
  <c r="P38" i="7"/>
  <c r="BH37" i="7"/>
  <c r="AP36" i="8"/>
  <c r="BZ98" i="7"/>
  <c r="BU37" i="7"/>
  <c r="BQ36" i="8"/>
  <c r="BN36" i="8"/>
  <c r="BS36" i="8"/>
  <c r="BZ96" i="9"/>
  <c r="AB38" i="7"/>
  <c r="AE38" i="7"/>
  <c r="AG38" i="7"/>
  <c r="Y39" i="7" s="1"/>
  <c r="BC38" i="7"/>
  <c r="AU35" i="8"/>
  <c r="AB36" i="8"/>
  <c r="AE36" i="8"/>
  <c r="AG36" i="8"/>
  <c r="Y37" i="8" s="1"/>
  <c r="O36" i="8"/>
  <c r="T36" i="8"/>
  <c r="L37" i="8" s="1"/>
  <c r="R36" i="8"/>
  <c r="BM98" i="7"/>
  <c r="BC36" i="9"/>
  <c r="BH35" i="9"/>
  <c r="P37" i="9"/>
  <c r="BU35" i="9"/>
  <c r="CD36" i="9" l="1"/>
  <c r="CA36" i="9"/>
  <c r="CF36" i="9"/>
  <c r="BM97" i="9"/>
  <c r="BD38" i="7"/>
  <c r="BA38" i="7"/>
  <c r="BF38" i="7"/>
  <c r="Z99" i="8"/>
  <c r="BM99" i="7"/>
  <c r="AD36" i="9"/>
  <c r="AA36" i="9"/>
  <c r="AF36" i="9"/>
  <c r="P37" i="8"/>
  <c r="AH38" i="7"/>
  <c r="BZ98" i="8"/>
  <c r="AM97" i="8"/>
  <c r="AQ36" i="9"/>
  <c r="AN36" i="9"/>
  <c r="AS36" i="9"/>
  <c r="AQ38" i="7"/>
  <c r="AN38" i="7"/>
  <c r="AS38" i="7"/>
  <c r="AC37" i="8"/>
  <c r="Z97" i="9"/>
  <c r="Z101" i="7"/>
  <c r="BQ38" i="7"/>
  <c r="BN38" i="7"/>
  <c r="BS38" i="7"/>
  <c r="Q37" i="9"/>
  <c r="N37" i="9"/>
  <c r="S37" i="9"/>
  <c r="AH36" i="8"/>
  <c r="BZ97" i="9"/>
  <c r="BQ36" i="9"/>
  <c r="BN36" i="9"/>
  <c r="BS36" i="9"/>
  <c r="AM99" i="7"/>
  <c r="AZ97" i="9"/>
  <c r="CD38" i="7"/>
  <c r="CA38" i="7"/>
  <c r="CF38" i="7"/>
  <c r="BZ99" i="7"/>
  <c r="U36" i="8"/>
  <c r="AQ36" i="8"/>
  <c r="AN36" i="8"/>
  <c r="AS36" i="8"/>
  <c r="BD36" i="9"/>
  <c r="BA36" i="9"/>
  <c r="BF36" i="9"/>
  <c r="BO36" i="8"/>
  <c r="BT36" i="8"/>
  <c r="BL37" i="8" s="1"/>
  <c r="BR36" i="8"/>
  <c r="BM98" i="8"/>
  <c r="AM97" i="9"/>
  <c r="AC39" i="7"/>
  <c r="Q38" i="7"/>
  <c r="N38" i="7"/>
  <c r="S38" i="7"/>
  <c r="BB36" i="8"/>
  <c r="BG36" i="8"/>
  <c r="AY37" i="8" s="1"/>
  <c r="BE36" i="8"/>
  <c r="AZ99" i="7"/>
  <c r="AZ98" i="8"/>
  <c r="CB36" i="8"/>
  <c r="CG36" i="8"/>
  <c r="BY37" i="8" s="1"/>
  <c r="CE36" i="8"/>
  <c r="BP37" i="8" l="1"/>
  <c r="BZ99" i="8"/>
  <c r="BM100" i="7"/>
  <c r="O38" i="7"/>
  <c r="T38" i="7"/>
  <c r="L39" i="7" s="1"/>
  <c r="R38" i="7"/>
  <c r="BZ98" i="9"/>
  <c r="Z98" i="9"/>
  <c r="CB38" i="7"/>
  <c r="CG38" i="7"/>
  <c r="BY39" i="7" s="1"/>
  <c r="CE38" i="7"/>
  <c r="AD39" i="7"/>
  <c r="AA39" i="7"/>
  <c r="AF39" i="7"/>
  <c r="Q37" i="8"/>
  <c r="N37" i="8"/>
  <c r="S37" i="8"/>
  <c r="AZ100" i="7"/>
  <c r="AM98" i="9"/>
  <c r="BB36" i="9"/>
  <c r="BG36" i="9"/>
  <c r="AY37" i="9" s="1"/>
  <c r="BE36" i="9"/>
  <c r="AZ98" i="9"/>
  <c r="O37" i="9"/>
  <c r="T37" i="9"/>
  <c r="L38" i="9" s="1"/>
  <c r="R37" i="9"/>
  <c r="AO38" i="7"/>
  <c r="AR38" i="7"/>
  <c r="AT38" i="7"/>
  <c r="AL39" i="7" s="1"/>
  <c r="BB38" i="7"/>
  <c r="BE38" i="7"/>
  <c r="BG38" i="7"/>
  <c r="AY39" i="7" s="1"/>
  <c r="Z100" i="8"/>
  <c r="BM98" i="9"/>
  <c r="BC37" i="8"/>
  <c r="AO36" i="8"/>
  <c r="AR36" i="8"/>
  <c r="AT36" i="8"/>
  <c r="AL37" i="8" s="1"/>
  <c r="BO38" i="7"/>
  <c r="BT38" i="7"/>
  <c r="BL39" i="7" s="1"/>
  <c r="BR38" i="7"/>
  <c r="AO36" i="9"/>
  <c r="AT36" i="9"/>
  <c r="AL37" i="9" s="1"/>
  <c r="AR36" i="9"/>
  <c r="AZ99" i="8"/>
  <c r="AD37" i="8"/>
  <c r="AA37" i="8"/>
  <c r="AF37" i="8"/>
  <c r="BM99" i="8"/>
  <c r="AM100" i="7"/>
  <c r="BO36" i="9"/>
  <c r="BT36" i="9"/>
  <c r="BL37" i="9" s="1"/>
  <c r="BR36" i="9"/>
  <c r="AB36" i="9"/>
  <c r="AE36" i="9"/>
  <c r="AG36" i="9"/>
  <c r="Y37" i="9" s="1"/>
  <c r="CB36" i="9"/>
  <c r="CE36" i="9"/>
  <c r="CG36" i="9"/>
  <c r="BY37" i="9" s="1"/>
  <c r="CC37" i="8"/>
  <c r="BZ100" i="7"/>
  <c r="BH36" i="8"/>
  <c r="CH36" i="8"/>
  <c r="BU36" i="8"/>
  <c r="Z102" i="7"/>
  <c r="AM98" i="8"/>
  <c r="BU36" i="9" l="1"/>
  <c r="BM100" i="8"/>
  <c r="P38" i="9"/>
  <c r="Z99" i="9"/>
  <c r="BZ101" i="7"/>
  <c r="BP37" i="9"/>
  <c r="AP37" i="8"/>
  <c r="O37" i="8"/>
  <c r="R37" i="8"/>
  <c r="T37" i="8"/>
  <c r="L38" i="8" s="1"/>
  <c r="AU36" i="8"/>
  <c r="Z103" i="7"/>
  <c r="Z101" i="8"/>
  <c r="BH36" i="9"/>
  <c r="P39" i="7"/>
  <c r="BC37" i="9"/>
  <c r="AM99" i="8"/>
  <c r="AB37" i="8"/>
  <c r="AG37" i="8"/>
  <c r="Y38" i="8" s="1"/>
  <c r="AE37" i="8"/>
  <c r="U38" i="7"/>
  <c r="CD37" i="8"/>
  <c r="CA37" i="8"/>
  <c r="CF37" i="8"/>
  <c r="AM101" i="7"/>
  <c r="AZ100" i="8"/>
  <c r="BD37" i="8"/>
  <c r="BA37" i="8"/>
  <c r="BF37" i="8"/>
  <c r="BH38" i="7"/>
  <c r="AB39" i="7"/>
  <c r="AE39" i="7"/>
  <c r="AG39" i="7"/>
  <c r="Y40" i="7" s="1"/>
  <c r="BM101" i="7"/>
  <c r="AM99" i="9"/>
  <c r="AZ99" i="9"/>
  <c r="BC39" i="7"/>
  <c r="CH36" i="9"/>
  <c r="AU36" i="9"/>
  <c r="AP37" i="9"/>
  <c r="AP39" i="7"/>
  <c r="CH38" i="7"/>
  <c r="BZ100" i="8"/>
  <c r="CC37" i="9"/>
  <c r="AC37" i="9"/>
  <c r="AU38" i="7"/>
  <c r="AZ101" i="7"/>
  <c r="CC39" i="7"/>
  <c r="BZ99" i="9"/>
  <c r="BM99" i="9"/>
  <c r="AH36" i="9"/>
  <c r="BU38" i="7"/>
  <c r="BP39" i="7"/>
  <c r="U37" i="9"/>
  <c r="BQ37" i="8"/>
  <c r="BN37" i="8"/>
  <c r="BS37" i="8"/>
  <c r="AQ37" i="9" l="1"/>
  <c r="AN37" i="9"/>
  <c r="AS37" i="9"/>
  <c r="BM102" i="7"/>
  <c r="AM102" i="7"/>
  <c r="AM100" i="8"/>
  <c r="BZ102" i="7"/>
  <c r="Z100" i="9"/>
  <c r="AC40" i="7"/>
  <c r="AH39" i="7"/>
  <c r="Q39" i="7"/>
  <c r="N39" i="7"/>
  <c r="S39" i="7"/>
  <c r="Z104" i="7"/>
  <c r="P38" i="8"/>
  <c r="Q38" i="9"/>
  <c r="N38" i="9"/>
  <c r="S38" i="9"/>
  <c r="BD39" i="7"/>
  <c r="BA39" i="7"/>
  <c r="BF39" i="7"/>
  <c r="CD39" i="7"/>
  <c r="CA39" i="7"/>
  <c r="CF39" i="7"/>
  <c r="AH37" i="8"/>
  <c r="BM101" i="8"/>
  <c r="AQ39" i="7"/>
  <c r="AN39" i="7"/>
  <c r="AS39" i="7"/>
  <c r="BM100" i="9"/>
  <c r="BZ101" i="8"/>
  <c r="BB37" i="8"/>
  <c r="BE37" i="8"/>
  <c r="BG37" i="8"/>
  <c r="AY38" i="8" s="1"/>
  <c r="AC38" i="8"/>
  <c r="AQ37" i="8"/>
  <c r="AN37" i="8"/>
  <c r="AS37" i="8"/>
  <c r="AD37" i="9"/>
  <c r="AA37" i="9"/>
  <c r="AF37" i="9"/>
  <c r="CB37" i="8"/>
  <c r="CE37" i="8"/>
  <c r="CG37" i="8"/>
  <c r="BY38" i="8" s="1"/>
  <c r="BD37" i="9"/>
  <c r="BA37" i="9"/>
  <c r="BF37" i="9"/>
  <c r="BZ100" i="9"/>
  <c r="U37" i="8"/>
  <c r="AZ102" i="7"/>
  <c r="Z102" i="8"/>
  <c r="BO37" i="8"/>
  <c r="BT37" i="8"/>
  <c r="BL38" i="8" s="1"/>
  <c r="BR37" i="8"/>
  <c r="CD37" i="9"/>
  <c r="CA37" i="9"/>
  <c r="CF37" i="9"/>
  <c r="BQ39" i="7"/>
  <c r="BN39" i="7"/>
  <c r="BS39" i="7"/>
  <c r="AZ100" i="9"/>
  <c r="AM100" i="9"/>
  <c r="AZ101" i="8"/>
  <c r="BQ37" i="9"/>
  <c r="BN37" i="9"/>
  <c r="BS37" i="9"/>
  <c r="BZ101" i="9" l="1"/>
  <c r="BM103" i="7"/>
  <c r="BO37" i="9"/>
  <c r="BR37" i="9"/>
  <c r="BT37" i="9"/>
  <c r="BL38" i="9" s="1"/>
  <c r="AO37" i="8"/>
  <c r="AR37" i="8"/>
  <c r="AT37" i="8"/>
  <c r="AL38" i="8" s="1"/>
  <c r="BB39" i="7"/>
  <c r="BE39" i="7"/>
  <c r="BG39" i="7"/>
  <c r="AY40" i="7" s="1"/>
  <c r="O38" i="9"/>
  <c r="R38" i="9"/>
  <c r="T38" i="9"/>
  <c r="L39" i="9" s="1"/>
  <c r="AO37" i="9"/>
  <c r="AR37" i="9"/>
  <c r="AT37" i="9"/>
  <c r="AL38" i="9" s="1"/>
  <c r="BC38" i="8"/>
  <c r="Q38" i="8"/>
  <c r="N38" i="8"/>
  <c r="S38" i="8"/>
  <c r="Z101" i="9"/>
  <c r="CB37" i="9"/>
  <c r="CE37" i="9"/>
  <c r="CG37" i="9"/>
  <c r="BY38" i="9" s="1"/>
  <c r="CH37" i="8"/>
  <c r="BH37" i="8"/>
  <c r="BZ103" i="7"/>
  <c r="AZ102" i="8"/>
  <c r="BB37" i="9"/>
  <c r="BE37" i="9"/>
  <c r="BG37" i="9"/>
  <c r="AY38" i="9" s="1"/>
  <c r="CC38" i="8"/>
  <c r="Z103" i="8"/>
  <c r="AO39" i="7"/>
  <c r="AT39" i="7"/>
  <c r="AL40" i="7" s="1"/>
  <c r="AR39" i="7"/>
  <c r="AD40" i="7"/>
  <c r="AA40" i="7"/>
  <c r="AF40" i="7"/>
  <c r="BU37" i="8"/>
  <c r="BP38" i="8"/>
  <c r="AD38" i="8"/>
  <c r="AA38" i="8"/>
  <c r="AF38" i="8"/>
  <c r="AZ103" i="7"/>
  <c r="BZ102" i="8"/>
  <c r="AM101" i="8"/>
  <c r="BM102" i="8"/>
  <c r="AM101" i="9"/>
  <c r="AZ101" i="9"/>
  <c r="CB39" i="7"/>
  <c r="CE39" i="7"/>
  <c r="CG39" i="7"/>
  <c r="BY40" i="7" s="1"/>
  <c r="Z105" i="7"/>
  <c r="BO39" i="7"/>
  <c r="BT39" i="7"/>
  <c r="BL40" i="7" s="1"/>
  <c r="BR39" i="7"/>
  <c r="AB37" i="9"/>
  <c r="AG37" i="9"/>
  <c r="Y38" i="9" s="1"/>
  <c r="AE37" i="9"/>
  <c r="BM101" i="9"/>
  <c r="O39" i="7"/>
  <c r="T39" i="7"/>
  <c r="L40" i="7" s="1"/>
  <c r="R39" i="7"/>
  <c r="AM103" i="7"/>
  <c r="AP40" i="7" l="1"/>
  <c r="BU39" i="7"/>
  <c r="AM102" i="9"/>
  <c r="AU39" i="7"/>
  <c r="BH37" i="9"/>
  <c r="BD38" i="8"/>
  <c r="BA38" i="8"/>
  <c r="BF38" i="8"/>
  <c r="AP38" i="8"/>
  <c r="AP38" i="9"/>
  <c r="AU37" i="8"/>
  <c r="P39" i="9"/>
  <c r="BU37" i="9"/>
  <c r="BM103" i="8"/>
  <c r="P40" i="7"/>
  <c r="BQ38" i="8"/>
  <c r="BN38" i="8"/>
  <c r="BS38" i="8"/>
  <c r="U38" i="9"/>
  <c r="BM104" i="7"/>
  <c r="AM104" i="7"/>
  <c r="BP40" i="7"/>
  <c r="CC38" i="9"/>
  <c r="U39" i="7"/>
  <c r="AB38" i="8"/>
  <c r="AG38" i="8"/>
  <c r="Y39" i="8" s="1"/>
  <c r="AE38" i="8"/>
  <c r="Z104" i="8"/>
  <c r="Z102" i="9"/>
  <c r="CC40" i="7"/>
  <c r="AM102" i="8"/>
  <c r="BZ104" i="7"/>
  <c r="BC40" i="7"/>
  <c r="AZ103" i="8"/>
  <c r="CH37" i="9"/>
  <c r="CH39" i="7"/>
  <c r="O38" i="8"/>
  <c r="R38" i="8"/>
  <c r="T38" i="8"/>
  <c r="L39" i="8" s="1"/>
  <c r="BH39" i="7"/>
  <c r="Z106" i="7"/>
  <c r="BM102" i="9"/>
  <c r="AH37" i="9"/>
  <c r="AC38" i="9"/>
  <c r="AZ102" i="9"/>
  <c r="AB40" i="7"/>
  <c r="AE40" i="7"/>
  <c r="AG40" i="7"/>
  <c r="Y41" i="7" s="1"/>
  <c r="BZ102" i="9"/>
  <c r="AZ104" i="7"/>
  <c r="AU37" i="9"/>
  <c r="BP38" i="9"/>
  <c r="CD38" i="8"/>
  <c r="CA38" i="8"/>
  <c r="CF38" i="8"/>
  <c r="BZ103" i="8"/>
  <c r="BC38" i="9"/>
  <c r="AD38" i="9" l="1"/>
  <c r="AA38" i="9"/>
  <c r="AF38" i="9"/>
  <c r="BB38" i="8"/>
  <c r="BG38" i="8"/>
  <c r="AY39" i="8" s="1"/>
  <c r="BE38" i="8"/>
  <c r="AZ105" i="7"/>
  <c r="BM103" i="9"/>
  <c r="BQ40" i="7"/>
  <c r="BN40" i="7"/>
  <c r="BS40" i="7"/>
  <c r="AZ104" i="8"/>
  <c r="Z103" i="9"/>
  <c r="AM105" i="7"/>
  <c r="CD40" i="7"/>
  <c r="CA40" i="7"/>
  <c r="CF40" i="7"/>
  <c r="Z105" i="8"/>
  <c r="AM103" i="9"/>
  <c r="BZ103" i="9"/>
  <c r="CB38" i="8"/>
  <c r="CG38" i="8"/>
  <c r="BY39" i="8" s="1"/>
  <c r="CE38" i="8"/>
  <c r="BD40" i="7"/>
  <c r="BA40" i="7"/>
  <c r="BF40" i="7"/>
  <c r="BM105" i="7"/>
  <c r="BO38" i="8"/>
  <c r="BR38" i="8"/>
  <c r="BT38" i="8"/>
  <c r="BL39" i="8" s="1"/>
  <c r="Q39" i="9"/>
  <c r="N39" i="9"/>
  <c r="S39" i="9"/>
  <c r="AQ38" i="9"/>
  <c r="AN38" i="9"/>
  <c r="AS38" i="9"/>
  <c r="BD38" i="9"/>
  <c r="BA38" i="9"/>
  <c r="BF38" i="9"/>
  <c r="AM103" i="8"/>
  <c r="CD38" i="9"/>
  <c r="CA38" i="9"/>
  <c r="CF38" i="9"/>
  <c r="BZ104" i="8"/>
  <c r="AC41" i="7"/>
  <c r="AH40" i="7"/>
  <c r="AC39" i="8"/>
  <c r="BZ105" i="7"/>
  <c r="Q40" i="7"/>
  <c r="N40" i="7"/>
  <c r="S40" i="7"/>
  <c r="AQ38" i="8"/>
  <c r="AN38" i="8"/>
  <c r="AS38" i="8"/>
  <c r="AQ40" i="7"/>
  <c r="AN40" i="7"/>
  <c r="AS40" i="7"/>
  <c r="Z107" i="7"/>
  <c r="AH38" i="8"/>
  <c r="BQ38" i="9"/>
  <c r="BN38" i="9"/>
  <c r="BS38" i="9"/>
  <c r="AZ103" i="9"/>
  <c r="P39" i="8"/>
  <c r="U38" i="8"/>
  <c r="BM104" i="8"/>
  <c r="BU38" i="8" l="1"/>
  <c r="Q39" i="8"/>
  <c r="N39" i="8"/>
  <c r="S39" i="8"/>
  <c r="AO40" i="7"/>
  <c r="AT40" i="7"/>
  <c r="AL41" i="7" s="1"/>
  <c r="AR40" i="7"/>
  <c r="BB38" i="9"/>
  <c r="BG38" i="9"/>
  <c r="AY39" i="9" s="1"/>
  <c r="BE38" i="9"/>
  <c r="BZ106" i="7"/>
  <c r="Z106" i="8"/>
  <c r="AZ105" i="8"/>
  <c r="BB40" i="7"/>
  <c r="BE40" i="7"/>
  <c r="BG40" i="7"/>
  <c r="AY41" i="7" s="1"/>
  <c r="BH38" i="8"/>
  <c r="Z108" i="7"/>
  <c r="AM104" i="8"/>
  <c r="AM104" i="9"/>
  <c r="Z104" i="9"/>
  <c r="AO38" i="8"/>
  <c r="AT38" i="8"/>
  <c r="AL39" i="8" s="1"/>
  <c r="AR38" i="8"/>
  <c r="AO38" i="9"/>
  <c r="AT38" i="9"/>
  <c r="AL39" i="9" s="1"/>
  <c r="AR38" i="9"/>
  <c r="BC39" i="8"/>
  <c r="BM105" i="8"/>
  <c r="BP39" i="8"/>
  <c r="AZ106" i="7"/>
  <c r="CH38" i="8"/>
  <c r="AD39" i="8"/>
  <c r="AA39" i="8"/>
  <c r="AF39" i="8"/>
  <c r="AZ104" i="9"/>
  <c r="CC39" i="8"/>
  <c r="CB40" i="7"/>
  <c r="CG40" i="7"/>
  <c r="BY41" i="7" s="1"/>
  <c r="CE40" i="7"/>
  <c r="BO40" i="7"/>
  <c r="BT40" i="7"/>
  <c r="BL41" i="7" s="1"/>
  <c r="BR40" i="7"/>
  <c r="BO38" i="9"/>
  <c r="BT38" i="9"/>
  <c r="BL39" i="9" s="1"/>
  <c r="BR38" i="9"/>
  <c r="O40" i="7"/>
  <c r="T40" i="7"/>
  <c r="L41" i="7" s="1"/>
  <c r="R40" i="7"/>
  <c r="O39" i="9"/>
  <c r="R39" i="9"/>
  <c r="T39" i="9"/>
  <c r="L40" i="9" s="1"/>
  <c r="AB38" i="9"/>
  <c r="AG38" i="9"/>
  <c r="Y39" i="9" s="1"/>
  <c r="AE38" i="9"/>
  <c r="BM106" i="7"/>
  <c r="AD41" i="7"/>
  <c r="AA41" i="7"/>
  <c r="AF41" i="7"/>
  <c r="BZ105" i="8"/>
  <c r="CB38" i="9"/>
  <c r="CG38" i="9"/>
  <c r="BY39" i="9" s="1"/>
  <c r="CE38" i="9"/>
  <c r="BZ104" i="9"/>
  <c r="AM106" i="7"/>
  <c r="BM104" i="9"/>
  <c r="AZ106" i="8" l="1"/>
  <c r="BM105" i="9"/>
  <c r="CH40" i="7"/>
  <c r="BD39" i="8"/>
  <c r="BA39" i="8"/>
  <c r="BF39" i="8"/>
  <c r="BH38" i="9"/>
  <c r="AP39" i="9"/>
  <c r="P41" i="7"/>
  <c r="Z107" i="8"/>
  <c r="AU40" i="7"/>
  <c r="BZ105" i="9"/>
  <c r="AB41" i="7"/>
  <c r="AG41" i="7"/>
  <c r="Y42" i="7" s="1"/>
  <c r="AE41" i="7"/>
  <c r="AU38" i="8"/>
  <c r="AP41" i="7"/>
  <c r="BU38" i="9"/>
  <c r="AP39" i="8"/>
  <c r="AM107" i="7"/>
  <c r="Z109" i="7"/>
  <c r="CD39" i="8"/>
  <c r="CA39" i="8"/>
  <c r="CF39" i="8"/>
  <c r="BM107" i="7"/>
  <c r="BP39" i="9"/>
  <c r="AZ105" i="9"/>
  <c r="AZ107" i="7"/>
  <c r="AM105" i="8"/>
  <c r="BC39" i="9"/>
  <c r="CH38" i="9"/>
  <c r="CC39" i="9"/>
  <c r="BZ107" i="7"/>
  <c r="O39" i="8"/>
  <c r="T39" i="8"/>
  <c r="L40" i="8" s="1"/>
  <c r="R39" i="8"/>
  <c r="U39" i="9"/>
  <c r="AU38" i="9"/>
  <c r="BQ39" i="8"/>
  <c r="BN39" i="8"/>
  <c r="BS39" i="8"/>
  <c r="BC41" i="7"/>
  <c r="BZ106" i="8"/>
  <c r="P40" i="9"/>
  <c r="CC41" i="7"/>
  <c r="U40" i="7"/>
  <c r="AH38" i="9"/>
  <c r="AC39" i="9"/>
  <c r="BU40" i="7"/>
  <c r="BM106" i="8"/>
  <c r="Z105" i="9"/>
  <c r="BH40" i="7"/>
  <c r="BP41" i="7"/>
  <c r="AB39" i="8"/>
  <c r="AE39" i="8"/>
  <c r="AG39" i="8"/>
  <c r="Y40" i="8" s="1"/>
  <c r="AM105" i="9"/>
  <c r="CD39" i="9" l="1"/>
  <c r="CA39" i="9"/>
  <c r="CF39" i="9"/>
  <c r="AH41" i="7"/>
  <c r="AQ39" i="9"/>
  <c r="AN39" i="9"/>
  <c r="AS39" i="9"/>
  <c r="BO39" i="8"/>
  <c r="BR39" i="8"/>
  <c r="BT39" i="8"/>
  <c r="BL40" i="8" s="1"/>
  <c r="BQ39" i="9"/>
  <c r="BN39" i="9"/>
  <c r="BS39" i="9"/>
  <c r="AC42" i="7"/>
  <c r="BM108" i="7"/>
  <c r="AQ39" i="8"/>
  <c r="AN39" i="8"/>
  <c r="AS39" i="8"/>
  <c r="BB39" i="8"/>
  <c r="BG39" i="8"/>
  <c r="AY40" i="8" s="1"/>
  <c r="BE39" i="8"/>
  <c r="CB39" i="8"/>
  <c r="CE39" i="8"/>
  <c r="CG39" i="8"/>
  <c r="BY40" i="8" s="1"/>
  <c r="U39" i="8"/>
  <c r="Z108" i="8"/>
  <c r="BZ106" i="9"/>
  <c r="AM106" i="9"/>
  <c r="Z106" i="9"/>
  <c r="BD39" i="9"/>
  <c r="BA39" i="9"/>
  <c r="BF39" i="9"/>
  <c r="AC40" i="8"/>
  <c r="AQ41" i="7"/>
  <c r="AN41" i="7"/>
  <c r="AS41" i="7"/>
  <c r="BM106" i="9"/>
  <c r="BM107" i="8"/>
  <c r="AH39" i="8"/>
  <c r="Z110" i="7"/>
  <c r="CD41" i="7"/>
  <c r="CA41" i="7"/>
  <c r="CF41" i="7"/>
  <c r="Q40" i="9"/>
  <c r="N40" i="9"/>
  <c r="S40" i="9"/>
  <c r="AM106" i="8"/>
  <c r="BZ107" i="8"/>
  <c r="P40" i="8"/>
  <c r="BQ41" i="7"/>
  <c r="BN41" i="7"/>
  <c r="BS41" i="7"/>
  <c r="AD39" i="9"/>
  <c r="AA39" i="9"/>
  <c r="AF39" i="9"/>
  <c r="BD41" i="7"/>
  <c r="BA41" i="7"/>
  <c r="BF41" i="7"/>
  <c r="BZ108" i="7"/>
  <c r="AZ108" i="7"/>
  <c r="AM108" i="7"/>
  <c r="Q41" i="7"/>
  <c r="N41" i="7"/>
  <c r="S41" i="7"/>
  <c r="AZ107" i="8"/>
  <c r="AZ106" i="9"/>
  <c r="AM107" i="8" l="1"/>
  <c r="BB39" i="9"/>
  <c r="BG39" i="9"/>
  <c r="AY40" i="9" s="1"/>
  <c r="BE39" i="9"/>
  <c r="CC40" i="8"/>
  <c r="AD42" i="7"/>
  <c r="AA42" i="7"/>
  <c r="AF42" i="7"/>
  <c r="AO39" i="9"/>
  <c r="AT39" i="9"/>
  <c r="AL40" i="9" s="1"/>
  <c r="AR39" i="9"/>
  <c r="BM108" i="8"/>
  <c r="CH39" i="8"/>
  <c r="AZ108" i="8"/>
  <c r="BH39" i="8"/>
  <c r="BC40" i="8"/>
  <c r="BM107" i="9"/>
  <c r="BZ107" i="9"/>
  <c r="BO39" i="9"/>
  <c r="BR39" i="9"/>
  <c r="BT39" i="9"/>
  <c r="BL40" i="9" s="1"/>
  <c r="CB39" i="9"/>
  <c r="CG39" i="9"/>
  <c r="BY40" i="9" s="1"/>
  <c r="CE39" i="9"/>
  <c r="AB39" i="9"/>
  <c r="AG39" i="9"/>
  <c r="Y40" i="9" s="1"/>
  <c r="AE39" i="9"/>
  <c r="O40" i="9"/>
  <c r="R40" i="9"/>
  <c r="T40" i="9"/>
  <c r="L41" i="9" s="1"/>
  <c r="AM107" i="9"/>
  <c r="BB41" i="7"/>
  <c r="BG41" i="7"/>
  <c r="AY42" i="7" s="1"/>
  <c r="BE41" i="7"/>
  <c r="AO41" i="7"/>
  <c r="AT41" i="7"/>
  <c r="AL42" i="7" s="1"/>
  <c r="AR41" i="7"/>
  <c r="AO39" i="8"/>
  <c r="AR39" i="8"/>
  <c r="AT39" i="8"/>
  <c r="AL40" i="8" s="1"/>
  <c r="BP40" i="8"/>
  <c r="AZ109" i="7"/>
  <c r="Q40" i="8"/>
  <c r="N40" i="8"/>
  <c r="S40" i="8"/>
  <c r="Z111" i="7"/>
  <c r="Z109" i="8"/>
  <c r="BU39" i="8"/>
  <c r="Z107" i="9"/>
  <c r="AM109" i="7"/>
  <c r="BO41" i="7"/>
  <c r="BT41" i="7"/>
  <c r="BL42" i="7" s="1"/>
  <c r="BR41" i="7"/>
  <c r="CB41" i="7"/>
  <c r="CG41" i="7"/>
  <c r="BY42" i="7" s="1"/>
  <c r="CE41" i="7"/>
  <c r="BZ109" i="7"/>
  <c r="AD40" i="8"/>
  <c r="AA40" i="8"/>
  <c r="AF40" i="8"/>
  <c r="O41" i="7"/>
  <c r="T41" i="7"/>
  <c r="L42" i="7" s="1"/>
  <c r="R41" i="7"/>
  <c r="AZ107" i="9"/>
  <c r="BZ108" i="8"/>
  <c r="BM109" i="7"/>
  <c r="BP42" i="7" l="1"/>
  <c r="Z110" i="8"/>
  <c r="U40" i="9"/>
  <c r="BM108" i="9"/>
  <c r="AZ109" i="8"/>
  <c r="CD40" i="8"/>
  <c r="CA40" i="8"/>
  <c r="CF40" i="8"/>
  <c r="AP42" i="7"/>
  <c r="O40" i="8"/>
  <c r="R40" i="8"/>
  <c r="T40" i="8"/>
  <c r="L41" i="8" s="1"/>
  <c r="BH41" i="7"/>
  <c r="AM110" i="7"/>
  <c r="AZ110" i="7"/>
  <c r="BC42" i="7"/>
  <c r="BH39" i="9"/>
  <c r="BC40" i="9"/>
  <c r="AU41" i="7"/>
  <c r="BZ108" i="9"/>
  <c r="Z112" i="7"/>
  <c r="AB42" i="7"/>
  <c r="AE42" i="7"/>
  <c r="AG42" i="7"/>
  <c r="Y43" i="7" s="1"/>
  <c r="BM109" i="8"/>
  <c r="AC40" i="9"/>
  <c r="BZ109" i="8"/>
  <c r="Z108" i="9"/>
  <c r="CH39" i="9"/>
  <c r="CC42" i="7"/>
  <c r="AM108" i="9"/>
  <c r="AH39" i="9"/>
  <c r="BM110" i="7"/>
  <c r="AB40" i="8"/>
  <c r="AG40" i="8"/>
  <c r="Y41" i="8" s="1"/>
  <c r="AE40" i="8"/>
  <c r="AZ108" i="9"/>
  <c r="BZ110" i="7"/>
  <c r="CH41" i="7"/>
  <c r="BQ40" i="8"/>
  <c r="BN40" i="8"/>
  <c r="BS40" i="8"/>
  <c r="CC40" i="9"/>
  <c r="U41" i="7"/>
  <c r="BP40" i="9"/>
  <c r="BD40" i="8"/>
  <c r="BA40" i="8"/>
  <c r="BF40" i="8"/>
  <c r="AU39" i="9"/>
  <c r="P42" i="7"/>
  <c r="AP40" i="8"/>
  <c r="BU41" i="7"/>
  <c r="AU39" i="8"/>
  <c r="P41" i="9"/>
  <c r="BU39" i="9"/>
  <c r="AP40" i="9"/>
  <c r="AM108" i="8"/>
  <c r="BD42" i="7" l="1"/>
  <c r="BA42" i="7"/>
  <c r="BF42" i="7"/>
  <c r="CD40" i="9"/>
  <c r="CA40" i="9"/>
  <c r="CF40" i="9"/>
  <c r="AZ109" i="9"/>
  <c r="U40" i="8"/>
  <c r="AC43" i="7"/>
  <c r="AH40" i="8"/>
  <c r="AM109" i="8"/>
  <c r="Q42" i="7"/>
  <c r="N42" i="7"/>
  <c r="S42" i="7"/>
  <c r="Z113" i="7"/>
  <c r="AZ111" i="7"/>
  <c r="BO40" i="8"/>
  <c r="BT40" i="8"/>
  <c r="BL41" i="8" s="1"/>
  <c r="BR40" i="8"/>
  <c r="BM111" i="7"/>
  <c r="Z109" i="9"/>
  <c r="BZ109" i="9"/>
  <c r="CB40" i="8"/>
  <c r="CE40" i="8"/>
  <c r="CG40" i="8"/>
  <c r="BY41" i="8" s="1"/>
  <c r="AQ40" i="9"/>
  <c r="AN40" i="9"/>
  <c r="AS40" i="9"/>
  <c r="AM111" i="7"/>
  <c r="Z111" i="8"/>
  <c r="CD42" i="7"/>
  <c r="CA42" i="7"/>
  <c r="CF42" i="7"/>
  <c r="AQ40" i="8"/>
  <c r="AN40" i="8"/>
  <c r="AS40" i="8"/>
  <c r="AQ42" i="7"/>
  <c r="AN42" i="7"/>
  <c r="AS42" i="7"/>
  <c r="AZ110" i="8"/>
  <c r="BZ110" i="8"/>
  <c r="BB40" i="8"/>
  <c r="BG40" i="8"/>
  <c r="AY41" i="8" s="1"/>
  <c r="BE40" i="8"/>
  <c r="BQ42" i="7"/>
  <c r="BN42" i="7"/>
  <c r="BS42" i="7"/>
  <c r="AH42" i="7"/>
  <c r="AC41" i="8"/>
  <c r="Q41" i="9"/>
  <c r="N41" i="9"/>
  <c r="S41" i="9"/>
  <c r="BZ111" i="7"/>
  <c r="AD40" i="9"/>
  <c r="AA40" i="9"/>
  <c r="AF40" i="9"/>
  <c r="BM109" i="9"/>
  <c r="BQ40" i="9"/>
  <c r="BN40" i="9"/>
  <c r="BS40" i="9"/>
  <c r="AM109" i="9"/>
  <c r="BM110" i="8"/>
  <c r="BD40" i="9"/>
  <c r="BA40" i="9"/>
  <c r="BF40" i="9"/>
  <c r="P41" i="8"/>
  <c r="AD43" i="7" l="1"/>
  <c r="AA43" i="7"/>
  <c r="AF43" i="7"/>
  <c r="AM112" i="7"/>
  <c r="BM112" i="7"/>
  <c r="AZ110" i="9"/>
  <c r="BO42" i="7"/>
  <c r="BT42" i="7"/>
  <c r="BL43" i="7" s="1"/>
  <c r="BR42" i="7"/>
  <c r="AO40" i="9"/>
  <c r="AR40" i="9"/>
  <c r="AT40" i="9"/>
  <c r="AL41" i="9" s="1"/>
  <c r="BP41" i="8"/>
  <c r="AM110" i="8"/>
  <c r="Z110" i="9"/>
  <c r="BB40" i="9"/>
  <c r="BG40" i="9"/>
  <c r="AY41" i="9" s="1"/>
  <c r="BE40" i="9"/>
  <c r="AM110" i="9"/>
  <c r="BZ112" i="7"/>
  <c r="BH40" i="8"/>
  <c r="AO40" i="8"/>
  <c r="AR40" i="8"/>
  <c r="AT40" i="8"/>
  <c r="AL41" i="8" s="1"/>
  <c r="CC41" i="8"/>
  <c r="CB40" i="9"/>
  <c r="CE40" i="9"/>
  <c r="CG40" i="9"/>
  <c r="BY41" i="9" s="1"/>
  <c r="BM111" i="8"/>
  <c r="AZ112" i="7"/>
  <c r="Z112" i="8"/>
  <c r="AB40" i="9"/>
  <c r="AG40" i="9"/>
  <c r="Y41" i="9" s="1"/>
  <c r="AE40" i="9"/>
  <c r="AO42" i="7"/>
  <c r="AR42" i="7"/>
  <c r="AT42" i="7"/>
  <c r="AL43" i="7" s="1"/>
  <c r="BU40" i="8"/>
  <c r="BO40" i="9"/>
  <c r="BR40" i="9"/>
  <c r="BT40" i="9"/>
  <c r="BL41" i="9" s="1"/>
  <c r="O41" i="9"/>
  <c r="T41" i="9"/>
  <c r="L42" i="9" s="1"/>
  <c r="R41" i="9"/>
  <c r="BZ111" i="8"/>
  <c r="CB42" i="7"/>
  <c r="CE42" i="7"/>
  <c r="CG42" i="7"/>
  <c r="BY43" i="7" s="1"/>
  <c r="BZ110" i="9"/>
  <c r="BB42" i="7"/>
  <c r="BE42" i="7"/>
  <c r="BG42" i="7"/>
  <c r="AY43" i="7" s="1"/>
  <c r="AZ111" i="8"/>
  <c r="AD41" i="8"/>
  <c r="AA41" i="8"/>
  <c r="AF41" i="8"/>
  <c r="O42" i="7"/>
  <c r="T42" i="7"/>
  <c r="L43" i="7" s="1"/>
  <c r="R42" i="7"/>
  <c r="BC41" i="8"/>
  <c r="CH40" i="8"/>
  <c r="B11" i="9"/>
  <c r="Q41" i="8"/>
  <c r="N41" i="8"/>
  <c r="S41" i="8"/>
  <c r="BM110" i="9"/>
  <c r="Z114" i="7"/>
  <c r="U42" i="7" l="1"/>
  <c r="CC43" i="7"/>
  <c r="Z113" i="8"/>
  <c r="BU40" i="9"/>
  <c r="AH40" i="9"/>
  <c r="CH40" i="9"/>
  <c r="BQ41" i="8"/>
  <c r="BN41" i="8"/>
  <c r="BS41" i="8"/>
  <c r="AP41" i="9"/>
  <c r="Z115" i="7"/>
  <c r="BD41" i="8"/>
  <c r="BA41" i="8"/>
  <c r="BF41" i="8"/>
  <c r="BZ111" i="9"/>
  <c r="AC41" i="9"/>
  <c r="AM111" i="9"/>
  <c r="AZ111" i="9"/>
  <c r="CD41" i="8"/>
  <c r="CA41" i="8"/>
  <c r="CF41" i="8"/>
  <c r="CH42" i="7"/>
  <c r="AU40" i="9"/>
  <c r="BC41" i="9"/>
  <c r="BU42" i="7"/>
  <c r="BM113" i="7"/>
  <c r="AM113" i="7"/>
  <c r="AZ113" i="7"/>
  <c r="BH40" i="9"/>
  <c r="BP43" i="7"/>
  <c r="BZ112" i="8"/>
  <c r="AZ112" i="8"/>
  <c r="U41" i="9"/>
  <c r="Z111" i="9"/>
  <c r="BM111" i="9"/>
  <c r="P43" i="7"/>
  <c r="AP41" i="8"/>
  <c r="O41" i="8"/>
  <c r="R41" i="8"/>
  <c r="T41" i="8"/>
  <c r="L42" i="8" s="1"/>
  <c r="C11" i="8"/>
  <c r="AU40" i="8"/>
  <c r="P42" i="9"/>
  <c r="AP43" i="7"/>
  <c r="BM112" i="8"/>
  <c r="BZ113" i="7"/>
  <c r="C13" i="7"/>
  <c r="B11" i="8"/>
  <c r="AB41" i="8"/>
  <c r="AE41" i="8"/>
  <c r="AG41" i="8"/>
  <c r="Y42" i="8" s="1"/>
  <c r="BC43" i="7"/>
  <c r="AU42" i="7"/>
  <c r="AB43" i="7"/>
  <c r="AE43" i="7"/>
  <c r="D46" i="10" s="1"/>
  <c r="AG43" i="7"/>
  <c r="Y44" i="7" s="1"/>
  <c r="BH42" i="7"/>
  <c r="BP41" i="9"/>
  <c r="CC41" i="9"/>
  <c r="AM111" i="8"/>
  <c r="BZ112" i="9" l="1"/>
  <c r="Z112" i="9"/>
  <c r="AZ114" i="7"/>
  <c r="BB41" i="8"/>
  <c r="BE41" i="8"/>
  <c r="BG41" i="8"/>
  <c r="AY42" i="8" s="1"/>
  <c r="AM114" i="7"/>
  <c r="CB41" i="8"/>
  <c r="CE41" i="8"/>
  <c r="CG41" i="8"/>
  <c r="BY42" i="8" s="1"/>
  <c r="BQ41" i="9"/>
  <c r="BN41" i="9"/>
  <c r="BS41" i="9"/>
  <c r="AH41" i="8"/>
  <c r="G11" i="8"/>
  <c r="Q42" i="9"/>
  <c r="N42" i="9"/>
  <c r="S42" i="9"/>
  <c r="AZ113" i="8"/>
  <c r="Z116" i="7"/>
  <c r="CD41" i="9"/>
  <c r="CA41" i="9"/>
  <c r="CF41" i="9"/>
  <c r="BM114" i="7"/>
  <c r="AZ112" i="9"/>
  <c r="AM112" i="8"/>
  <c r="BM113" i="8"/>
  <c r="P42" i="8"/>
  <c r="BZ113" i="8"/>
  <c r="Z114" i="8"/>
  <c r="AM112" i="9"/>
  <c r="AQ41" i="9"/>
  <c r="AN41" i="9"/>
  <c r="AS41" i="9"/>
  <c r="E11" i="8"/>
  <c r="AQ43" i="7"/>
  <c r="AN43" i="7"/>
  <c r="AS43" i="7"/>
  <c r="AQ41" i="8"/>
  <c r="AN41" i="8"/>
  <c r="AS41" i="8"/>
  <c r="AC44" i="7"/>
  <c r="F11" i="8"/>
  <c r="CD43" i="7"/>
  <c r="CA43" i="7"/>
  <c r="CF43" i="7"/>
  <c r="BD43" i="7"/>
  <c r="BA43" i="7"/>
  <c r="BF43" i="7"/>
  <c r="AC42" i="8"/>
  <c r="U41" i="8"/>
  <c r="AH43" i="7"/>
  <c r="BM112" i="9"/>
  <c r="BQ43" i="7"/>
  <c r="BN43" i="7"/>
  <c r="BS43" i="7"/>
  <c r="BD41" i="9"/>
  <c r="BA41" i="9"/>
  <c r="BF41" i="9"/>
  <c r="AD41" i="9"/>
  <c r="AA41" i="9"/>
  <c r="AF41" i="9"/>
  <c r="BO41" i="8"/>
  <c r="BR41" i="8"/>
  <c r="BT41" i="8"/>
  <c r="BL42" i="8" s="1"/>
  <c r="Q43" i="7"/>
  <c r="N43" i="7"/>
  <c r="S43" i="7"/>
  <c r="BZ114" i="7"/>
  <c r="AO41" i="8" l="1"/>
  <c r="AR41" i="8"/>
  <c r="AT41" i="8"/>
  <c r="AL42" i="8" s="1"/>
  <c r="BZ115" i="7"/>
  <c r="B13" i="7"/>
  <c r="E11" i="9"/>
  <c r="AD44" i="7"/>
  <c r="AA44" i="7"/>
  <c r="AF44" i="7"/>
  <c r="AM113" i="8"/>
  <c r="AM113" i="9"/>
  <c r="AZ113" i="9"/>
  <c r="O42" i="9"/>
  <c r="T42" i="9"/>
  <c r="L43" i="9" s="1"/>
  <c r="R42" i="9"/>
  <c r="AM115" i="7"/>
  <c r="E13" i="7"/>
  <c r="BO43" i="7"/>
  <c r="BT43" i="7"/>
  <c r="BL44" i="7" s="1"/>
  <c r="BR43" i="7"/>
  <c r="BB43" i="7"/>
  <c r="BE43" i="7"/>
  <c r="BG43" i="7"/>
  <c r="AY44" i="7" s="1"/>
  <c r="Z115" i="8"/>
  <c r="BM115" i="7"/>
  <c r="BH41" i="8"/>
  <c r="BC42" i="8"/>
  <c r="D13" i="7"/>
  <c r="BZ114" i="8"/>
  <c r="G11" i="9"/>
  <c r="O43" i="7"/>
  <c r="R43" i="7"/>
  <c r="T43" i="7"/>
  <c r="L44" i="7" s="1"/>
  <c r="AO43" i="7"/>
  <c r="AR43" i="7"/>
  <c r="AT43" i="7"/>
  <c r="AL44" i="7" s="1"/>
  <c r="CB41" i="9"/>
  <c r="CG41" i="9"/>
  <c r="BY42" i="9" s="1"/>
  <c r="CE41" i="9"/>
  <c r="AZ115" i="7"/>
  <c r="BU41" i="8"/>
  <c r="CB43" i="7"/>
  <c r="CE43" i="7"/>
  <c r="CG43" i="7"/>
  <c r="BY44" i="7" s="1"/>
  <c r="Q42" i="8"/>
  <c r="N42" i="8"/>
  <c r="S42" i="8"/>
  <c r="F11" i="9"/>
  <c r="BO41" i="9"/>
  <c r="BR41" i="9"/>
  <c r="BT41" i="9"/>
  <c r="BL42" i="9" s="1"/>
  <c r="Z113" i="9"/>
  <c r="BB41" i="9"/>
  <c r="BE41" i="9"/>
  <c r="BG41" i="9"/>
  <c r="AY42" i="9" s="1"/>
  <c r="AD42" i="8"/>
  <c r="AA42" i="8"/>
  <c r="AF42" i="8"/>
  <c r="BP42" i="8"/>
  <c r="BM113" i="9"/>
  <c r="G13" i="7"/>
  <c r="C11" i="9"/>
  <c r="BM114" i="8"/>
  <c r="Z117" i="7"/>
  <c r="D11" i="8"/>
  <c r="F13" i="7"/>
  <c r="AB41" i="9"/>
  <c r="AG41" i="9"/>
  <c r="Y42" i="9" s="1"/>
  <c r="AE41" i="9"/>
  <c r="D49" i="10"/>
  <c r="D50" i="10" s="1"/>
  <c r="D53" i="10"/>
  <c r="D55" i="10"/>
  <c r="D11" i="9"/>
  <c r="AZ114" i="8"/>
  <c r="CC42" i="8"/>
  <c r="BZ113" i="9"/>
  <c r="AO41" i="9"/>
  <c r="AR41" i="9"/>
  <c r="AT41" i="9"/>
  <c r="AL42" i="9" s="1"/>
  <c r="CH41" i="8"/>
  <c r="AP42" i="9" l="1"/>
  <c r="AZ116" i="7"/>
  <c r="BC44" i="7"/>
  <c r="AM116" i="7"/>
  <c r="AU41" i="9"/>
  <c r="CH41" i="9"/>
  <c r="BZ115" i="8"/>
  <c r="BH43" i="7"/>
  <c r="AB44" i="7"/>
  <c r="AE44" i="7"/>
  <c r="AG44" i="7"/>
  <c r="Y45" i="7" s="1"/>
  <c r="CC42" i="9"/>
  <c r="BZ114" i="9"/>
  <c r="AH41" i="9"/>
  <c r="O42" i="8"/>
  <c r="R42" i="8"/>
  <c r="T42" i="8"/>
  <c r="L43" i="8" s="1"/>
  <c r="BU43" i="7"/>
  <c r="P43" i="9"/>
  <c r="BM115" i="8"/>
  <c r="BC42" i="9"/>
  <c r="CD42" i="8"/>
  <c r="CA42" i="8"/>
  <c r="CF42" i="8"/>
  <c r="BH41" i="9"/>
  <c r="CC44" i="7"/>
  <c r="AU43" i="7"/>
  <c r="BD42" i="8"/>
  <c r="BA42" i="8"/>
  <c r="BF42" i="8"/>
  <c r="AZ114" i="9"/>
  <c r="CH43" i="7"/>
  <c r="AM114" i="9"/>
  <c r="BZ116" i="7"/>
  <c r="AP44" i="7"/>
  <c r="P44" i="7"/>
  <c r="AB42" i="8"/>
  <c r="AE42" i="8"/>
  <c r="AG42" i="8"/>
  <c r="Y43" i="8" s="1"/>
  <c r="AC42" i="9"/>
  <c r="Z114" i="9"/>
  <c r="BM114" i="9"/>
  <c r="BP42" i="9"/>
  <c r="BM116" i="7"/>
  <c r="AP42" i="8"/>
  <c r="U42" i="9"/>
  <c r="BP44" i="7"/>
  <c r="AZ115" i="8"/>
  <c r="U43" i="7"/>
  <c r="Z118" i="7"/>
  <c r="BU41" i="9"/>
  <c r="AU41" i="8"/>
  <c r="BQ42" i="8"/>
  <c r="BN42" i="8"/>
  <c r="BS42" i="8"/>
  <c r="Z116" i="8"/>
  <c r="AM114" i="8"/>
  <c r="AM115" i="8" l="1"/>
  <c r="BM117" i="7"/>
  <c r="CD42" i="9"/>
  <c r="CA42" i="9"/>
  <c r="CF42" i="9"/>
  <c r="AQ44" i="7"/>
  <c r="AN44" i="7"/>
  <c r="AS44" i="7"/>
  <c r="BQ42" i="9"/>
  <c r="BN42" i="9"/>
  <c r="BS42" i="9"/>
  <c r="Q43" i="9"/>
  <c r="N43" i="9"/>
  <c r="S43" i="9"/>
  <c r="CB42" i="8"/>
  <c r="CE42" i="8"/>
  <c r="CG42" i="8"/>
  <c r="BY43" i="8" s="1"/>
  <c r="AH44" i="7"/>
  <c r="AM117" i="7"/>
  <c r="P43" i="8"/>
  <c r="Q44" i="7"/>
  <c r="N44" i="7"/>
  <c r="S44" i="7"/>
  <c r="AZ115" i="9"/>
  <c r="BD42" i="9"/>
  <c r="BA42" i="9"/>
  <c r="BF42" i="9"/>
  <c r="U42" i="8"/>
  <c r="BD44" i="7"/>
  <c r="BA44" i="7"/>
  <c r="BF44" i="7"/>
  <c r="AM115" i="9"/>
  <c r="Z115" i="9"/>
  <c r="AD42" i="9"/>
  <c r="AA42" i="9"/>
  <c r="AF42" i="9"/>
  <c r="AZ117" i="7"/>
  <c r="AZ116" i="8"/>
  <c r="BB42" i="8"/>
  <c r="BE42" i="8"/>
  <c r="BG42" i="8"/>
  <c r="AY43" i="8" s="1"/>
  <c r="BQ44" i="7"/>
  <c r="BN44" i="7"/>
  <c r="BS44" i="7"/>
  <c r="BZ117" i="7"/>
  <c r="BZ116" i="8"/>
  <c r="BM115" i="9"/>
  <c r="BO42" i="8"/>
  <c r="BR42" i="8"/>
  <c r="BT42" i="8"/>
  <c r="BL43" i="8" s="1"/>
  <c r="AC43" i="8"/>
  <c r="AQ42" i="8"/>
  <c r="AN42" i="8"/>
  <c r="AS42" i="8"/>
  <c r="AH42" i="8"/>
  <c r="CD44" i="7"/>
  <c r="CA44" i="7"/>
  <c r="CF44" i="7"/>
  <c r="BZ115" i="9"/>
  <c r="Z117" i="8"/>
  <c r="AC45" i="7"/>
  <c r="Z119" i="7"/>
  <c r="BM116" i="8"/>
  <c r="AQ42" i="9"/>
  <c r="AN42" i="9"/>
  <c r="AS42" i="9"/>
  <c r="AM118" i="7" l="1"/>
  <c r="BO42" i="9"/>
  <c r="BR42" i="9"/>
  <c r="BT42" i="9"/>
  <c r="BL43" i="9" s="1"/>
  <c r="BZ118" i="7"/>
  <c r="BB42" i="9"/>
  <c r="BE42" i="9"/>
  <c r="BG42" i="9"/>
  <c r="AY43" i="9" s="1"/>
  <c r="BU42" i="8"/>
  <c r="BO44" i="7"/>
  <c r="BR44" i="7"/>
  <c r="BT44" i="7"/>
  <c r="BL45" i="7" s="1"/>
  <c r="AO44" i="7"/>
  <c r="AR44" i="7"/>
  <c r="AT44" i="7"/>
  <c r="AL45" i="7" s="1"/>
  <c r="Z116" i="9"/>
  <c r="CC43" i="8"/>
  <c r="AB42" i="9"/>
  <c r="AE42" i="9"/>
  <c r="AG42" i="9"/>
  <c r="Y43" i="9" s="1"/>
  <c r="CH42" i="8"/>
  <c r="AO42" i="9"/>
  <c r="AT42" i="9"/>
  <c r="AL43" i="9" s="1"/>
  <c r="AR42" i="9"/>
  <c r="AD43" i="8"/>
  <c r="AA43" i="8"/>
  <c r="AF43" i="8"/>
  <c r="BH42" i="8"/>
  <c r="AM116" i="9"/>
  <c r="CB42" i="9"/>
  <c r="CE42" i="9"/>
  <c r="CG42" i="9"/>
  <c r="BY43" i="9" s="1"/>
  <c r="AZ118" i="7"/>
  <c r="Z120" i="7"/>
  <c r="BM116" i="9"/>
  <c r="AD45" i="7"/>
  <c r="AA45" i="7"/>
  <c r="AF45" i="7"/>
  <c r="CB44" i="7"/>
  <c r="CG44" i="7"/>
  <c r="BY45" i="7" s="1"/>
  <c r="CE44" i="7"/>
  <c r="BM117" i="8"/>
  <c r="BP43" i="8"/>
  <c r="O44" i="7"/>
  <c r="R44" i="7"/>
  <c r="T44" i="7"/>
  <c r="L45" i="7" s="1"/>
  <c r="AZ117" i="8"/>
  <c r="Z118" i="8"/>
  <c r="BB44" i="7"/>
  <c r="BG44" i="7"/>
  <c r="AY45" i="7" s="1"/>
  <c r="BE44" i="7"/>
  <c r="O43" i="9"/>
  <c r="R43" i="9"/>
  <c r="T43" i="9"/>
  <c r="L44" i="9" s="1"/>
  <c r="BM118" i="7"/>
  <c r="BZ117" i="8"/>
  <c r="AO42" i="8"/>
  <c r="AT42" i="8"/>
  <c r="AL43" i="8" s="1"/>
  <c r="AR42" i="8"/>
  <c r="BZ116" i="9"/>
  <c r="AM116" i="8"/>
  <c r="BC43" i="8"/>
  <c r="AZ116" i="9"/>
  <c r="Q43" i="8"/>
  <c r="N43" i="8"/>
  <c r="S43" i="8"/>
  <c r="AM117" i="8" l="1"/>
  <c r="AZ118" i="8"/>
  <c r="CH44" i="7"/>
  <c r="CC43" i="9"/>
  <c r="AP43" i="9"/>
  <c r="BC43" i="9"/>
  <c r="CC45" i="7"/>
  <c r="CH42" i="9"/>
  <c r="BH42" i="9"/>
  <c r="BM119" i="7"/>
  <c r="AU44" i="7"/>
  <c r="AC43" i="9"/>
  <c r="AM117" i="9"/>
  <c r="U44" i="7"/>
  <c r="BZ117" i="9"/>
  <c r="BH44" i="7"/>
  <c r="BM117" i="9"/>
  <c r="AH42" i="9"/>
  <c r="BP45" i="7"/>
  <c r="BZ119" i="7"/>
  <c r="O43" i="8"/>
  <c r="R43" i="8"/>
  <c r="T43" i="8"/>
  <c r="L44" i="8" s="1"/>
  <c r="P44" i="9"/>
  <c r="P45" i="7"/>
  <c r="AZ117" i="9"/>
  <c r="BC45" i="7"/>
  <c r="BU44" i="7"/>
  <c r="BP43" i="9"/>
  <c r="BU42" i="9"/>
  <c r="AB43" i="8"/>
  <c r="AE43" i="8"/>
  <c r="AG43" i="8"/>
  <c r="Y44" i="8" s="1"/>
  <c r="AU42" i="8"/>
  <c r="AP43" i="8"/>
  <c r="BM118" i="8"/>
  <c r="Z117" i="9"/>
  <c r="AP45" i="7"/>
  <c r="U43" i="9"/>
  <c r="AB45" i="7"/>
  <c r="AG45" i="7"/>
  <c r="Y46" i="7" s="1"/>
  <c r="AE45" i="7"/>
  <c r="BQ43" i="8"/>
  <c r="BN43" i="8"/>
  <c r="BS43" i="8"/>
  <c r="Z121" i="7"/>
  <c r="CD43" i="8"/>
  <c r="CA43" i="8"/>
  <c r="CF43" i="8"/>
  <c r="BD43" i="8"/>
  <c r="BA43" i="8"/>
  <c r="BF43" i="8"/>
  <c r="BZ118" i="8"/>
  <c r="Z119" i="8"/>
  <c r="AZ119" i="7"/>
  <c r="AU42" i="9"/>
  <c r="AM119" i="7"/>
  <c r="BQ45" i="7" l="1"/>
  <c r="BN45" i="7"/>
  <c r="BS45" i="7"/>
  <c r="AQ43" i="8"/>
  <c r="AN43" i="8"/>
  <c r="AS43" i="8"/>
  <c r="BD45" i="7"/>
  <c r="BA45" i="7"/>
  <c r="BF45" i="7"/>
  <c r="AQ45" i="7"/>
  <c r="AN45" i="7"/>
  <c r="AS45" i="7"/>
  <c r="AC44" i="8"/>
  <c r="AH45" i="7"/>
  <c r="CD43" i="9"/>
  <c r="CA43" i="9"/>
  <c r="CF43" i="9"/>
  <c r="AD43" i="9"/>
  <c r="AA43" i="9"/>
  <c r="AF43" i="9"/>
  <c r="AC46" i="7"/>
  <c r="AH43" i="8"/>
  <c r="BM118" i="9"/>
  <c r="AZ119" i="8"/>
  <c r="AM120" i="7"/>
  <c r="AZ118" i="9"/>
  <c r="Q44" i="9"/>
  <c r="N44" i="9"/>
  <c r="S44" i="9"/>
  <c r="Z120" i="8"/>
  <c r="Z118" i="9"/>
  <c r="AM118" i="8"/>
  <c r="BB43" i="8"/>
  <c r="BG43" i="8"/>
  <c r="AY44" i="8" s="1"/>
  <c r="BE43" i="8"/>
  <c r="BZ120" i="7"/>
  <c r="AQ43" i="9"/>
  <c r="AN43" i="9"/>
  <c r="AS43" i="9"/>
  <c r="AM118" i="9"/>
  <c r="CB43" i="8"/>
  <c r="CG43" i="8"/>
  <c r="BY44" i="8" s="1"/>
  <c r="CE43" i="8"/>
  <c r="Z122" i="7"/>
  <c r="BO43" i="8"/>
  <c r="BR43" i="8"/>
  <c r="BT43" i="8"/>
  <c r="BL44" i="8" s="1"/>
  <c r="BQ43" i="9"/>
  <c r="BN43" i="9"/>
  <c r="BS43" i="9"/>
  <c r="P44" i="8"/>
  <c r="CD45" i="7"/>
  <c r="CA45" i="7"/>
  <c r="CF45" i="7"/>
  <c r="AZ120" i="7"/>
  <c r="Q45" i="7"/>
  <c r="N45" i="7"/>
  <c r="S45" i="7"/>
  <c r="BZ119" i="8"/>
  <c r="BM119" i="8"/>
  <c r="U43" i="8"/>
  <c r="BZ118" i="9"/>
  <c r="BM120" i="7"/>
  <c r="BD43" i="9"/>
  <c r="BA43" i="9"/>
  <c r="BF43" i="9"/>
  <c r="AM121" i="7" l="1"/>
  <c r="AZ120" i="8"/>
  <c r="BZ121" i="7"/>
  <c r="BB45" i="7"/>
  <c r="BG45" i="7"/>
  <c r="AY46" i="7" s="1"/>
  <c r="BE45" i="7"/>
  <c r="BB43" i="9"/>
  <c r="BE43" i="9"/>
  <c r="BG43" i="9"/>
  <c r="AY44" i="9" s="1"/>
  <c r="AO45" i="7"/>
  <c r="AT45" i="7"/>
  <c r="AL46" i="7" s="1"/>
  <c r="AR45" i="7"/>
  <c r="O45" i="7"/>
  <c r="T45" i="7"/>
  <c r="L46" i="7" s="1"/>
  <c r="R45" i="7"/>
  <c r="BU43" i="8"/>
  <c r="BM121" i="7"/>
  <c r="BZ119" i="9"/>
  <c r="AZ121" i="7"/>
  <c r="Z123" i="7"/>
  <c r="BM119" i="9"/>
  <c r="AO43" i="9"/>
  <c r="AR43" i="9"/>
  <c r="AT43" i="9"/>
  <c r="AL44" i="9" s="1"/>
  <c r="BH43" i="8"/>
  <c r="AO43" i="8"/>
  <c r="AT43" i="8"/>
  <c r="AL44" i="8" s="1"/>
  <c r="AR43" i="8"/>
  <c r="CC44" i="8"/>
  <c r="CB43" i="9"/>
  <c r="CE43" i="9"/>
  <c r="CG43" i="9"/>
  <c r="BY44" i="9" s="1"/>
  <c r="AD46" i="7"/>
  <c r="AA46" i="7"/>
  <c r="AF46" i="7"/>
  <c r="BP44" i="8"/>
  <c r="Z121" i="8"/>
  <c r="O44" i="9"/>
  <c r="T44" i="9"/>
  <c r="L45" i="9" s="1"/>
  <c r="R44" i="9"/>
  <c r="CB45" i="7"/>
  <c r="CG45" i="7"/>
  <c r="BY46" i="7" s="1"/>
  <c r="CE45" i="7"/>
  <c r="BC44" i="8"/>
  <c r="BM120" i="8"/>
  <c r="Q44" i="8"/>
  <c r="N44" i="8"/>
  <c r="S44" i="8"/>
  <c r="AM119" i="9"/>
  <c r="AM119" i="8"/>
  <c r="AZ119" i="9"/>
  <c r="AD44" i="8"/>
  <c r="AA44" i="8"/>
  <c r="AF44" i="8"/>
  <c r="BO45" i="7"/>
  <c r="BT45" i="7"/>
  <c r="BL46" i="7" s="1"/>
  <c r="BR45" i="7"/>
  <c r="CH43" i="8"/>
  <c r="BZ120" i="8"/>
  <c r="BO43" i="9"/>
  <c r="BT43" i="9"/>
  <c r="BL44" i="9" s="1"/>
  <c r="BR43" i="9"/>
  <c r="Z119" i="9"/>
  <c r="AB43" i="9"/>
  <c r="AE43" i="9"/>
  <c r="AG43" i="9"/>
  <c r="Y44" i="9" s="1"/>
  <c r="BH43" i="9" l="1"/>
  <c r="BM120" i="9"/>
  <c r="CC46" i="7"/>
  <c r="U45" i="7"/>
  <c r="BC46" i="7"/>
  <c r="AP44" i="8"/>
  <c r="P46" i="7"/>
  <c r="BD44" i="8"/>
  <c r="BA44" i="8"/>
  <c r="BF44" i="8"/>
  <c r="AC44" i="9"/>
  <c r="BP46" i="7"/>
  <c r="U44" i="9"/>
  <c r="Z124" i="7"/>
  <c r="AM120" i="8"/>
  <c r="BH45" i="7"/>
  <c r="AH43" i="9"/>
  <c r="BU45" i="7"/>
  <c r="P45" i="9"/>
  <c r="CH43" i="9"/>
  <c r="AZ122" i="7"/>
  <c r="AU45" i="7"/>
  <c r="BZ122" i="7"/>
  <c r="AP46" i="7"/>
  <c r="AB46" i="7"/>
  <c r="AG46" i="7"/>
  <c r="Y47" i="7" s="1"/>
  <c r="AE46" i="7"/>
  <c r="CH45" i="7"/>
  <c r="BP44" i="9"/>
  <c r="Z122" i="8"/>
  <c r="BZ120" i="9"/>
  <c r="AZ121" i="8"/>
  <c r="AM120" i="9"/>
  <c r="AB44" i="8"/>
  <c r="AG44" i="8"/>
  <c r="Y45" i="8" s="1"/>
  <c r="AE44" i="8"/>
  <c r="BQ44" i="8"/>
  <c r="BN44" i="8"/>
  <c r="BS44" i="8"/>
  <c r="AP44" i="9"/>
  <c r="CC44" i="9"/>
  <c r="BU43" i="9"/>
  <c r="O44" i="8"/>
  <c r="T44" i="8"/>
  <c r="L45" i="8" s="1"/>
  <c r="R44" i="8"/>
  <c r="BZ121" i="8"/>
  <c r="AZ120" i="9"/>
  <c r="AU43" i="9"/>
  <c r="AU43" i="8"/>
  <c r="Z120" i="9"/>
  <c r="BM121" i="8"/>
  <c r="CD44" i="8"/>
  <c r="CA44" i="8"/>
  <c r="CF44" i="8"/>
  <c r="BM122" i="7"/>
  <c r="BC44" i="9"/>
  <c r="AM122" i="7"/>
  <c r="AH44" i="8" l="1"/>
  <c r="BD46" i="7"/>
  <c r="BA46" i="7"/>
  <c r="BF46" i="7"/>
  <c r="BQ44" i="9"/>
  <c r="BN44" i="9"/>
  <c r="BS44" i="9"/>
  <c r="P45" i="8"/>
  <c r="AC45" i="8"/>
  <c r="AD44" i="9"/>
  <c r="AA44" i="9"/>
  <c r="AF44" i="9"/>
  <c r="BB44" i="8"/>
  <c r="BG44" i="8"/>
  <c r="AY45" i="8" s="1"/>
  <c r="BE44" i="8"/>
  <c r="Z121" i="9"/>
  <c r="AM121" i="9"/>
  <c r="AH46" i="7"/>
  <c r="AZ123" i="7"/>
  <c r="AM121" i="8"/>
  <c r="BM122" i="8"/>
  <c r="U44" i="8"/>
  <c r="Q46" i="7"/>
  <c r="N46" i="7"/>
  <c r="S46" i="7"/>
  <c r="AM123" i="7"/>
  <c r="BM123" i="7"/>
  <c r="Z125" i="7"/>
  <c r="CD46" i="7"/>
  <c r="CA46" i="7"/>
  <c r="CF46" i="7"/>
  <c r="Q45" i="9"/>
  <c r="N45" i="9"/>
  <c r="S45" i="9"/>
  <c r="BM121" i="9"/>
  <c r="AC47" i="7"/>
  <c r="AZ122" i="8"/>
  <c r="CB44" i="8"/>
  <c r="CE44" i="8"/>
  <c r="CG44" i="8"/>
  <c r="BY45" i="8" s="1"/>
  <c r="AQ46" i="7"/>
  <c r="AN46" i="7"/>
  <c r="AS46" i="7"/>
  <c r="AZ121" i="9"/>
  <c r="AQ44" i="9"/>
  <c r="AN44" i="9"/>
  <c r="AS44" i="9"/>
  <c r="BZ122" i="8"/>
  <c r="BO44" i="8"/>
  <c r="BT44" i="8"/>
  <c r="BL45" i="8" s="1"/>
  <c r="BR44" i="8"/>
  <c r="BD44" i="9"/>
  <c r="BA44" i="9"/>
  <c r="BF44" i="9"/>
  <c r="CD44" i="9"/>
  <c r="CA44" i="9"/>
  <c r="CF44" i="9"/>
  <c r="BZ121" i="9"/>
  <c r="Z123" i="8"/>
  <c r="BZ123" i="7"/>
  <c r="BQ46" i="7"/>
  <c r="BN46" i="7"/>
  <c r="BS46" i="7"/>
  <c r="AQ44" i="8"/>
  <c r="AN44" i="8"/>
  <c r="AS44" i="8"/>
  <c r="CB46" i="7" l="1"/>
  <c r="CG46" i="7"/>
  <c r="BY47" i="7" s="1"/>
  <c r="CE46" i="7"/>
  <c r="CB44" i="9"/>
  <c r="CE44" i="9"/>
  <c r="CG44" i="9"/>
  <c r="BY45" i="9" s="1"/>
  <c r="AD47" i="7"/>
  <c r="AA47" i="7"/>
  <c r="AF47" i="7"/>
  <c r="AM122" i="9"/>
  <c r="AD45" i="8"/>
  <c r="AA45" i="8"/>
  <c r="AF45" i="8"/>
  <c r="Z122" i="9"/>
  <c r="Q45" i="8"/>
  <c r="N45" i="8"/>
  <c r="S45" i="8"/>
  <c r="BO44" i="9"/>
  <c r="BR44" i="9"/>
  <c r="BT44" i="9"/>
  <c r="BL45" i="9" s="1"/>
  <c r="AO44" i="8"/>
  <c r="AT44" i="8"/>
  <c r="AL45" i="8" s="1"/>
  <c r="AR44" i="8"/>
  <c r="AO44" i="9"/>
  <c r="AR44" i="9"/>
  <c r="AT44" i="9"/>
  <c r="AL45" i="9" s="1"/>
  <c r="BM122" i="9"/>
  <c r="Z126" i="7"/>
  <c r="BZ124" i="7"/>
  <c r="BC45" i="8"/>
  <c r="BB44" i="9"/>
  <c r="BG44" i="9"/>
  <c r="AY45" i="9" s="1"/>
  <c r="BE44" i="9"/>
  <c r="BH44" i="8"/>
  <c r="AM122" i="8"/>
  <c r="BO46" i="7"/>
  <c r="BT46" i="7"/>
  <c r="BL47" i="7" s="1"/>
  <c r="BR46" i="7"/>
  <c r="BU44" i="8"/>
  <c r="AO46" i="7"/>
  <c r="AT46" i="7"/>
  <c r="AL47" i="7" s="1"/>
  <c r="AR46" i="7"/>
  <c r="Z124" i="8"/>
  <c r="CC45" i="8"/>
  <c r="BB46" i="7"/>
  <c r="BE46" i="7"/>
  <c r="BG46" i="7"/>
  <c r="AY47" i="7" s="1"/>
  <c r="AZ122" i="9"/>
  <c r="BM123" i="8"/>
  <c r="AM124" i="7"/>
  <c r="CH44" i="8"/>
  <c r="O45" i="9"/>
  <c r="T45" i="9"/>
  <c r="L46" i="9" s="1"/>
  <c r="R45" i="9"/>
  <c r="AZ124" i="7"/>
  <c r="BM124" i="7"/>
  <c r="BP45" i="8"/>
  <c r="BZ122" i="9"/>
  <c r="BZ123" i="8"/>
  <c r="O46" i="7"/>
  <c r="T46" i="7"/>
  <c r="L47" i="7" s="1"/>
  <c r="R46" i="7"/>
  <c r="AB44" i="9"/>
  <c r="AE44" i="9"/>
  <c r="AG44" i="9"/>
  <c r="Y45" i="9" s="1"/>
  <c r="AZ123" i="8"/>
  <c r="AZ125" i="7" l="1"/>
  <c r="BM124" i="8"/>
  <c r="AU46" i="7"/>
  <c r="BM123" i="9"/>
  <c r="BC45" i="9"/>
  <c r="AU44" i="9"/>
  <c r="Z123" i="9"/>
  <c r="CC45" i="9"/>
  <c r="CH44" i="9"/>
  <c r="Z125" i="8"/>
  <c r="AZ124" i="8"/>
  <c r="O45" i="8"/>
  <c r="R45" i="8"/>
  <c r="T45" i="8"/>
  <c r="L46" i="8" s="1"/>
  <c r="AZ123" i="9"/>
  <c r="BH44" i="9"/>
  <c r="P46" i="9"/>
  <c r="AC45" i="9"/>
  <c r="BH46" i="7"/>
  <c r="BU46" i="7"/>
  <c r="AP45" i="8"/>
  <c r="AB45" i="8"/>
  <c r="AE45" i="8"/>
  <c r="AG45" i="8"/>
  <c r="Y46" i="8" s="1"/>
  <c r="AH44" i="9"/>
  <c r="BM125" i="7"/>
  <c r="BP47" i="7"/>
  <c r="BD45" i="8"/>
  <c r="BA45" i="8"/>
  <c r="BF45" i="8"/>
  <c r="CH46" i="7"/>
  <c r="BZ123" i="9"/>
  <c r="AP45" i="9"/>
  <c r="AB47" i="7"/>
  <c r="AE47" i="7"/>
  <c r="AG47" i="7"/>
  <c r="Y48" i="7" s="1"/>
  <c r="BC47" i="7"/>
  <c r="AM125" i="7"/>
  <c r="CD45" i="8"/>
  <c r="CA45" i="8"/>
  <c r="CF45" i="8"/>
  <c r="BZ125" i="7"/>
  <c r="BP45" i="9"/>
  <c r="AM123" i="9"/>
  <c r="CC47" i="7"/>
  <c r="U45" i="9"/>
  <c r="AU44" i="8"/>
  <c r="U46" i="7"/>
  <c r="BU44" i="9"/>
  <c r="Z127" i="7"/>
  <c r="BZ124" i="8"/>
  <c r="AP47" i="7"/>
  <c r="BQ45" i="8"/>
  <c r="BN45" i="8"/>
  <c r="BS45" i="8"/>
  <c r="P47" i="7"/>
  <c r="AM123" i="8"/>
  <c r="AQ45" i="9" l="1"/>
  <c r="AN45" i="9"/>
  <c r="AS45" i="9"/>
  <c r="AD45" i="9"/>
  <c r="AA45" i="9"/>
  <c r="AF45" i="9"/>
  <c r="BZ125" i="8"/>
  <c r="BZ124" i="9"/>
  <c r="Q46" i="9"/>
  <c r="N46" i="9"/>
  <c r="S46" i="9"/>
  <c r="Z126" i="8"/>
  <c r="AH45" i="8"/>
  <c r="BM124" i="9"/>
  <c r="AM126" i="7"/>
  <c r="AZ124" i="9"/>
  <c r="CD45" i="9"/>
  <c r="CA45" i="9"/>
  <c r="CF45" i="9"/>
  <c r="AM124" i="9"/>
  <c r="BD47" i="7"/>
  <c r="BA47" i="7"/>
  <c r="BF47" i="7"/>
  <c r="BB45" i="8"/>
  <c r="BE45" i="8"/>
  <c r="BG45" i="8"/>
  <c r="AY46" i="8" s="1"/>
  <c r="AQ45" i="8"/>
  <c r="AN45" i="8"/>
  <c r="AS45" i="8"/>
  <c r="BM125" i="8"/>
  <c r="AM124" i="8"/>
  <c r="P46" i="8"/>
  <c r="Z124" i="9"/>
  <c r="BQ45" i="9"/>
  <c r="BN45" i="9"/>
  <c r="BS45" i="9"/>
  <c r="Q47" i="7"/>
  <c r="N47" i="7"/>
  <c r="S47" i="7"/>
  <c r="BZ126" i="7"/>
  <c r="AC48" i="7"/>
  <c r="U45" i="8"/>
  <c r="AZ126" i="7"/>
  <c r="AH47" i="7"/>
  <c r="BQ47" i="7"/>
  <c r="BN47" i="7"/>
  <c r="BS47" i="7"/>
  <c r="BO45" i="8"/>
  <c r="BT45" i="8"/>
  <c r="BL46" i="8" s="1"/>
  <c r="BR45" i="8"/>
  <c r="AZ125" i="8"/>
  <c r="AC46" i="8"/>
  <c r="Z128" i="7"/>
  <c r="CD47" i="7"/>
  <c r="CA47" i="7"/>
  <c r="CF47" i="7"/>
  <c r="AQ47" i="7"/>
  <c r="AN47" i="7"/>
  <c r="AS47" i="7"/>
  <c r="CB45" i="8"/>
  <c r="CG45" i="8"/>
  <c r="BY46" i="8" s="1"/>
  <c r="CE45" i="8"/>
  <c r="BM126" i="7"/>
  <c r="BD45" i="9"/>
  <c r="BA45" i="9"/>
  <c r="BF45" i="9"/>
  <c r="Z129" i="7" l="1"/>
  <c r="BZ127" i="7"/>
  <c r="AM125" i="8"/>
  <c r="BB47" i="7"/>
  <c r="BE47" i="7"/>
  <c r="BG47" i="7"/>
  <c r="AY48" i="7" s="1"/>
  <c r="BZ125" i="9"/>
  <c r="BB45" i="9"/>
  <c r="BE45" i="9"/>
  <c r="BG45" i="9"/>
  <c r="AY46" i="9" s="1"/>
  <c r="Q46" i="8"/>
  <c r="N46" i="8"/>
  <c r="S46" i="8"/>
  <c r="BZ126" i="8"/>
  <c r="CH45" i="8"/>
  <c r="O47" i="7"/>
  <c r="R47" i="7"/>
  <c r="T47" i="7"/>
  <c r="L48" i="7" s="1"/>
  <c r="BM126" i="8"/>
  <c r="BM125" i="9"/>
  <c r="BM127" i="7"/>
  <c r="AZ127" i="7"/>
  <c r="CB45" i="9"/>
  <c r="CG45" i="9"/>
  <c r="BY46" i="9" s="1"/>
  <c r="CE45" i="9"/>
  <c r="AB45" i="9"/>
  <c r="AG45" i="9"/>
  <c r="Y46" i="9" s="1"/>
  <c r="AE45" i="9"/>
  <c r="O46" i="9"/>
  <c r="R46" i="9"/>
  <c r="T46" i="9"/>
  <c r="L47" i="9" s="1"/>
  <c r="AO45" i="8"/>
  <c r="AR45" i="8"/>
  <c r="AT45" i="8"/>
  <c r="AL46" i="8" s="1"/>
  <c r="BP46" i="8"/>
  <c r="AZ125" i="9"/>
  <c r="BO47" i="7"/>
  <c r="BT47" i="7"/>
  <c r="BL48" i="7" s="1"/>
  <c r="BR47" i="7"/>
  <c r="AD46" i="8"/>
  <c r="AA46" i="8"/>
  <c r="AF46" i="8"/>
  <c r="AO47" i="7"/>
  <c r="AT47" i="7"/>
  <c r="AL48" i="7" s="1"/>
  <c r="AR47" i="7"/>
  <c r="Z125" i="9"/>
  <c r="BC46" i="8"/>
  <c r="Z127" i="8"/>
  <c r="AO45" i="9"/>
  <c r="AT45" i="9"/>
  <c r="AL46" i="9" s="1"/>
  <c r="AR45" i="9"/>
  <c r="AM127" i="7"/>
  <c r="AM125" i="9"/>
  <c r="CC46" i="8"/>
  <c r="AZ126" i="8"/>
  <c r="BU45" i="8"/>
  <c r="BO45" i="9"/>
  <c r="BT45" i="9"/>
  <c r="BL46" i="9" s="1"/>
  <c r="BR45" i="9"/>
  <c r="CB47" i="7"/>
  <c r="CG47" i="7"/>
  <c r="BY48" i="7" s="1"/>
  <c r="CE47" i="7"/>
  <c r="AD48" i="7"/>
  <c r="AA48" i="7"/>
  <c r="AF48" i="7"/>
  <c r="BH45" i="8"/>
  <c r="AM126" i="9" l="1"/>
  <c r="BQ46" i="8"/>
  <c r="BN46" i="8"/>
  <c r="BS46" i="8"/>
  <c r="AP48" i="7"/>
  <c r="BM127" i="8"/>
  <c r="BC48" i="7"/>
  <c r="O46" i="8"/>
  <c r="R46" i="8"/>
  <c r="T46" i="8"/>
  <c r="L47" i="8" s="1"/>
  <c r="BH47" i="7"/>
  <c r="AU47" i="7"/>
  <c r="BP46" i="9"/>
  <c r="AM128" i="7"/>
  <c r="AP46" i="8"/>
  <c r="BU45" i="9"/>
  <c r="CC46" i="9"/>
  <c r="AP46" i="9"/>
  <c r="AB46" i="8"/>
  <c r="AE46" i="8"/>
  <c r="AG46" i="8"/>
  <c r="Y47" i="8" s="1"/>
  <c r="U47" i="7"/>
  <c r="BC46" i="9"/>
  <c r="AM126" i="8"/>
  <c r="P47" i="9"/>
  <c r="AZ128" i="7"/>
  <c r="BH45" i="9"/>
  <c r="AZ126" i="9"/>
  <c r="CH45" i="9"/>
  <c r="BZ128" i="7"/>
  <c r="BM126" i="9"/>
  <c r="BU47" i="7"/>
  <c r="Z128" i="8"/>
  <c r="CD46" i="8"/>
  <c r="CA46" i="8"/>
  <c r="CF46" i="8"/>
  <c r="AH45" i="9"/>
  <c r="Z130" i="7"/>
  <c r="Z126" i="9"/>
  <c r="BZ127" i="8"/>
  <c r="AU45" i="9"/>
  <c r="AU45" i="8"/>
  <c r="P48" i="7"/>
  <c r="AB48" i="7"/>
  <c r="AG48" i="7"/>
  <c r="Y49" i="7" s="1"/>
  <c r="AE48" i="7"/>
  <c r="CH47" i="7"/>
  <c r="CC48" i="7"/>
  <c r="BD46" i="8"/>
  <c r="BA46" i="8"/>
  <c r="BF46" i="8"/>
  <c r="AC46" i="9"/>
  <c r="BM128" i="7"/>
  <c r="AZ127" i="8"/>
  <c r="U46" i="9"/>
  <c r="BP48" i="7"/>
  <c r="BZ126" i="9"/>
  <c r="AZ129" i="7" l="1"/>
  <c r="AM129" i="7"/>
  <c r="AD46" i="9"/>
  <c r="AA46" i="9"/>
  <c r="AF46" i="9"/>
  <c r="Q48" i="7"/>
  <c r="N48" i="7"/>
  <c r="S48" i="7"/>
  <c r="Q47" i="9"/>
  <c r="N47" i="9"/>
  <c r="S47" i="9"/>
  <c r="AQ46" i="9"/>
  <c r="AN46" i="9"/>
  <c r="AS46" i="9"/>
  <c r="BQ46" i="9"/>
  <c r="BN46" i="9"/>
  <c r="BS46" i="9"/>
  <c r="BM128" i="8"/>
  <c r="CD46" i="9"/>
  <c r="CA46" i="9"/>
  <c r="CF46" i="9"/>
  <c r="AQ46" i="8"/>
  <c r="AN46" i="8"/>
  <c r="AS46" i="8"/>
  <c r="BM129" i="7"/>
  <c r="BB46" i="8"/>
  <c r="BG46" i="8"/>
  <c r="AY47" i="8" s="1"/>
  <c r="BE46" i="8"/>
  <c r="CB46" i="8"/>
  <c r="CG46" i="8"/>
  <c r="BY47" i="8" s="1"/>
  <c r="CE46" i="8"/>
  <c r="AM127" i="8"/>
  <c r="AQ48" i="7"/>
  <c r="AN48" i="7"/>
  <c r="AS48" i="7"/>
  <c r="BM127" i="9"/>
  <c r="BZ129" i="7"/>
  <c r="AC49" i="7"/>
  <c r="BQ48" i="7"/>
  <c r="BN48" i="7"/>
  <c r="BS48" i="7"/>
  <c r="BD46" i="9"/>
  <c r="BA46" i="9"/>
  <c r="BF46" i="9"/>
  <c r="BZ127" i="9"/>
  <c r="CD48" i="7"/>
  <c r="CA48" i="7"/>
  <c r="CF48" i="7"/>
  <c r="Z129" i="8"/>
  <c r="BO46" i="8"/>
  <c r="BR46" i="8"/>
  <c r="BT46" i="8"/>
  <c r="BL47" i="8" s="1"/>
  <c r="AZ127" i="9"/>
  <c r="P47" i="8"/>
  <c r="BZ128" i="8"/>
  <c r="Z127" i="9"/>
  <c r="U46" i="8"/>
  <c r="AM127" i="9"/>
  <c r="Z131" i="7"/>
  <c r="AH46" i="8"/>
  <c r="BD48" i="7"/>
  <c r="BA48" i="7"/>
  <c r="BF48" i="7"/>
  <c r="AZ128" i="8"/>
  <c r="AH48" i="7"/>
  <c r="AC47" i="8"/>
  <c r="CC47" i="8" l="1"/>
  <c r="CB46" i="9"/>
  <c r="CE46" i="9"/>
  <c r="CG46" i="9"/>
  <c r="BY47" i="9" s="1"/>
  <c r="O47" i="9"/>
  <c r="R47" i="9"/>
  <c r="T47" i="9"/>
  <c r="L48" i="9" s="1"/>
  <c r="AZ128" i="9"/>
  <c r="CB48" i="7"/>
  <c r="CE48" i="7"/>
  <c r="CG48" i="7"/>
  <c r="BY49" i="7" s="1"/>
  <c r="BZ128" i="9"/>
  <c r="BM128" i="9"/>
  <c r="AM128" i="9"/>
  <c r="AD49" i="7"/>
  <c r="AA49" i="7"/>
  <c r="AF49" i="7"/>
  <c r="BZ130" i="7"/>
  <c r="Z128" i="9"/>
  <c r="BB48" i="7"/>
  <c r="BE48" i="7"/>
  <c r="BG48" i="7"/>
  <c r="AY49" i="7" s="1"/>
  <c r="BZ129" i="8"/>
  <c r="BP47" i="8"/>
  <c r="BO46" i="9"/>
  <c r="BR46" i="9"/>
  <c r="BT46" i="9"/>
  <c r="BL47" i="9" s="1"/>
  <c r="AB46" i="9"/>
  <c r="AG46" i="9"/>
  <c r="Y47" i="9" s="1"/>
  <c r="AE46" i="9"/>
  <c r="BB46" i="9"/>
  <c r="BE46" i="9"/>
  <c r="BG46" i="9"/>
  <c r="AY47" i="9" s="1"/>
  <c r="AO48" i="7"/>
  <c r="AT48" i="7"/>
  <c r="AL49" i="7" s="1"/>
  <c r="AR48" i="7"/>
  <c r="BM130" i="7"/>
  <c r="AM130" i="7"/>
  <c r="AD47" i="8"/>
  <c r="AA47" i="8"/>
  <c r="AF47" i="8"/>
  <c r="BM129" i="8"/>
  <c r="BU46" i="8"/>
  <c r="Q47" i="8"/>
  <c r="N47" i="8"/>
  <c r="S47" i="8"/>
  <c r="AM128" i="8"/>
  <c r="AO46" i="8"/>
  <c r="AT46" i="8"/>
  <c r="AL47" i="8" s="1"/>
  <c r="AR46" i="8"/>
  <c r="AO46" i="9"/>
  <c r="AR46" i="9"/>
  <c r="AT46" i="9"/>
  <c r="AL47" i="9" s="1"/>
  <c r="Z132" i="7"/>
  <c r="BO48" i="7"/>
  <c r="BR48" i="7"/>
  <c r="BT48" i="7"/>
  <c r="BL49" i="7" s="1"/>
  <c r="BH46" i="8"/>
  <c r="AZ129" i="8"/>
  <c r="BC47" i="8"/>
  <c r="O48" i="7"/>
  <c r="R48" i="7"/>
  <c r="T48" i="7"/>
  <c r="L49" i="7" s="1"/>
  <c r="Z130" i="8"/>
  <c r="CH46" i="8"/>
  <c r="AZ130" i="7"/>
  <c r="BC49" i="7" l="1"/>
  <c r="AC47" i="9"/>
  <c r="BH48" i="7"/>
  <c r="AZ129" i="9"/>
  <c r="P49" i="7"/>
  <c r="CH48" i="7"/>
  <c r="AM129" i="9"/>
  <c r="BM129" i="9"/>
  <c r="BD47" i="8"/>
  <c r="BA47" i="8"/>
  <c r="BF47" i="8"/>
  <c r="BP47" i="9"/>
  <c r="Z129" i="9"/>
  <c r="P48" i="9"/>
  <c r="U48" i="7"/>
  <c r="AH46" i="9"/>
  <c r="Z133" i="7"/>
  <c r="O47" i="8"/>
  <c r="T47" i="8"/>
  <c r="L48" i="8" s="1"/>
  <c r="R47" i="8"/>
  <c r="AZ130" i="8"/>
  <c r="AP47" i="9"/>
  <c r="BU46" i="9"/>
  <c r="U47" i="9"/>
  <c r="AM131" i="7"/>
  <c r="AZ131" i="7"/>
  <c r="AU46" i="9"/>
  <c r="BM131" i="7"/>
  <c r="BZ129" i="9"/>
  <c r="BM130" i="8"/>
  <c r="AU48" i="7"/>
  <c r="BZ131" i="7"/>
  <c r="CC47" i="9"/>
  <c r="Z131" i="8"/>
  <c r="AP49" i="7"/>
  <c r="CH46" i="9"/>
  <c r="BP49" i="7"/>
  <c r="AP47" i="8"/>
  <c r="BQ47" i="8"/>
  <c r="BN47" i="8"/>
  <c r="BS47" i="8"/>
  <c r="BU48" i="7"/>
  <c r="AB47" i="8"/>
  <c r="AG47" i="8"/>
  <c r="Y48" i="8" s="1"/>
  <c r="AE47" i="8"/>
  <c r="BC47" i="9"/>
  <c r="CD47" i="8"/>
  <c r="CA47" i="8"/>
  <c r="CF47" i="8"/>
  <c r="AU46" i="8"/>
  <c r="AM129" i="8"/>
  <c r="BH46" i="9"/>
  <c r="BZ130" i="8"/>
  <c r="AB49" i="7"/>
  <c r="AG49" i="7"/>
  <c r="Y50" i="7" s="1"/>
  <c r="AE49" i="7"/>
  <c r="CC49" i="7"/>
  <c r="Z130" i="9" l="1"/>
  <c r="U47" i="8"/>
  <c r="AZ130" i="9"/>
  <c r="BQ47" i="9"/>
  <c r="BN47" i="9"/>
  <c r="BS47" i="9"/>
  <c r="Z132" i="8"/>
  <c r="BZ130" i="9"/>
  <c r="Z134" i="7"/>
  <c r="BB47" i="8"/>
  <c r="BE47" i="8"/>
  <c r="BG47" i="8"/>
  <c r="AY48" i="8" s="1"/>
  <c r="Q49" i="7"/>
  <c r="N49" i="7"/>
  <c r="S49" i="7"/>
  <c r="CB47" i="8"/>
  <c r="CG47" i="8"/>
  <c r="BY48" i="8" s="1"/>
  <c r="CE47" i="8"/>
  <c r="CD47" i="9"/>
  <c r="CA47" i="9"/>
  <c r="CF47" i="9"/>
  <c r="BD47" i="9"/>
  <c r="BA47" i="9"/>
  <c r="BF47" i="9"/>
  <c r="AQ47" i="8"/>
  <c r="AN47" i="8"/>
  <c r="AS47" i="8"/>
  <c r="BM132" i="7"/>
  <c r="BM130" i="9"/>
  <c r="AQ49" i="7"/>
  <c r="AN49" i="7"/>
  <c r="AS49" i="7"/>
  <c r="CD49" i="7"/>
  <c r="CA49" i="7"/>
  <c r="CF49" i="7"/>
  <c r="AD47" i="9"/>
  <c r="AA47" i="9"/>
  <c r="AF47" i="9"/>
  <c r="AM130" i="8"/>
  <c r="AM132" i="7"/>
  <c r="BM131" i="8"/>
  <c r="P48" i="8"/>
  <c r="BO47" i="8"/>
  <c r="BT47" i="8"/>
  <c r="BL48" i="8" s="1"/>
  <c r="BR47" i="8"/>
  <c r="AH47" i="8"/>
  <c r="BQ49" i="7"/>
  <c r="BN49" i="7"/>
  <c r="BS49" i="7"/>
  <c r="AM130" i="9"/>
  <c r="AH49" i="7"/>
  <c r="AC50" i="7"/>
  <c r="BZ131" i="8"/>
  <c r="AC48" i="8"/>
  <c r="AQ47" i="9"/>
  <c r="AN47" i="9"/>
  <c r="AS47" i="9"/>
  <c r="Q48" i="9"/>
  <c r="N48" i="9"/>
  <c r="S48" i="9"/>
  <c r="BD49" i="7"/>
  <c r="BA49" i="7"/>
  <c r="BF49" i="7"/>
  <c r="BZ132" i="7"/>
  <c r="AZ132" i="7"/>
  <c r="AZ131" i="8"/>
  <c r="AO47" i="9" l="1"/>
  <c r="AT47" i="9"/>
  <c r="AL48" i="9" s="1"/>
  <c r="AR47" i="9"/>
  <c r="BO47" i="9"/>
  <c r="BR47" i="9"/>
  <c r="BT47" i="9"/>
  <c r="BL48" i="9" s="1"/>
  <c r="BC48" i="8"/>
  <c r="AM133" i="7"/>
  <c r="BM131" i="9"/>
  <c r="AZ131" i="9"/>
  <c r="BH47" i="8"/>
  <c r="AD48" i="8"/>
  <c r="AA48" i="8"/>
  <c r="AF48" i="8"/>
  <c r="AM131" i="8"/>
  <c r="CH47" i="8"/>
  <c r="Z135" i="7"/>
  <c r="AO49" i="7"/>
  <c r="AT49" i="7"/>
  <c r="AL50" i="7" s="1"/>
  <c r="AR49" i="7"/>
  <c r="BO49" i="7"/>
  <c r="BR49" i="7"/>
  <c r="BT49" i="7"/>
  <c r="BL50" i="7" s="1"/>
  <c r="BZ132" i="8"/>
  <c r="CC48" i="8"/>
  <c r="AZ133" i="7"/>
  <c r="AD50" i="7"/>
  <c r="AA50" i="7"/>
  <c r="AF50" i="7"/>
  <c r="BU47" i="8"/>
  <c r="BM133" i="7"/>
  <c r="CB47" i="9"/>
  <c r="CE47" i="9"/>
  <c r="CG47" i="9"/>
  <c r="BY48" i="9" s="1"/>
  <c r="BZ133" i="7"/>
  <c r="BB49" i="7"/>
  <c r="BG49" i="7"/>
  <c r="AY50" i="7" s="1"/>
  <c r="BE49" i="7"/>
  <c r="BP48" i="8"/>
  <c r="AB47" i="9"/>
  <c r="AG47" i="9"/>
  <c r="Y48" i="9" s="1"/>
  <c r="AE47" i="9"/>
  <c r="BZ131" i="9"/>
  <c r="O48" i="9"/>
  <c r="T48" i="9"/>
  <c r="L49" i="9" s="1"/>
  <c r="R48" i="9"/>
  <c r="Q48" i="8"/>
  <c r="N48" i="8"/>
  <c r="S48" i="8"/>
  <c r="Z133" i="8"/>
  <c r="AO47" i="8"/>
  <c r="AT47" i="8"/>
  <c r="AL48" i="8" s="1"/>
  <c r="AR47" i="8"/>
  <c r="Z131" i="9"/>
  <c r="CB49" i="7"/>
  <c r="CG49" i="7"/>
  <c r="BY50" i="7" s="1"/>
  <c r="CE49" i="7"/>
  <c r="AZ132" i="8"/>
  <c r="AM131" i="9"/>
  <c r="BM132" i="8"/>
  <c r="BB47" i="9"/>
  <c r="BE47" i="9"/>
  <c r="BG47" i="9"/>
  <c r="AY48" i="9" s="1"/>
  <c r="O49" i="7"/>
  <c r="R49" i="7"/>
  <c r="T49" i="7"/>
  <c r="L50" i="7" s="1"/>
  <c r="AC48" i="9" l="1"/>
  <c r="AM132" i="8"/>
  <c r="AM134" i="7"/>
  <c r="BC48" i="9"/>
  <c r="AH47" i="9"/>
  <c r="AZ133" i="8"/>
  <c r="P50" i="7"/>
  <c r="BM134" i="7"/>
  <c r="BP50" i="7"/>
  <c r="U49" i="7"/>
  <c r="CH49" i="7"/>
  <c r="Z134" i="8"/>
  <c r="BQ48" i="8"/>
  <c r="BN48" i="8"/>
  <c r="BS48" i="8"/>
  <c r="BU49" i="7"/>
  <c r="BD48" i="8"/>
  <c r="BA48" i="8"/>
  <c r="BF48" i="8"/>
  <c r="BZ133" i="8"/>
  <c r="CC50" i="7"/>
  <c r="AB48" i="8"/>
  <c r="AE48" i="8"/>
  <c r="AG48" i="8"/>
  <c r="Y49" i="8" s="1"/>
  <c r="AU49" i="7"/>
  <c r="BP48" i="9"/>
  <c r="BH49" i="7"/>
  <c r="BH47" i="9"/>
  <c r="Z132" i="9"/>
  <c r="O48" i="8"/>
  <c r="T48" i="8"/>
  <c r="L49" i="8" s="1"/>
  <c r="R48" i="8"/>
  <c r="BC50" i="7"/>
  <c r="AB50" i="7"/>
  <c r="AE50" i="7"/>
  <c r="AG50" i="7"/>
  <c r="Y51" i="7" s="1"/>
  <c r="AP50" i="7"/>
  <c r="BU47" i="9"/>
  <c r="BM133" i="8"/>
  <c r="U48" i="9"/>
  <c r="BZ132" i="9"/>
  <c r="AZ134" i="7"/>
  <c r="AZ132" i="9"/>
  <c r="P49" i="9"/>
  <c r="BZ134" i="7"/>
  <c r="AU47" i="9"/>
  <c r="AM132" i="9"/>
  <c r="AU47" i="8"/>
  <c r="CC48" i="9"/>
  <c r="CD48" i="8"/>
  <c r="CA48" i="8"/>
  <c r="CF48" i="8"/>
  <c r="Z136" i="7"/>
  <c r="BM132" i="9"/>
  <c r="AP48" i="9"/>
  <c r="AP48" i="8"/>
  <c r="CH47" i="9"/>
  <c r="AC49" i="8" l="1"/>
  <c r="Z133" i="9"/>
  <c r="AH48" i="8"/>
  <c r="AZ134" i="8"/>
  <c r="BD48" i="9"/>
  <c r="BA48" i="9"/>
  <c r="BF48" i="9"/>
  <c r="AQ48" i="8"/>
  <c r="AN48" i="8"/>
  <c r="AS48" i="8"/>
  <c r="BO48" i="8"/>
  <c r="BT48" i="8"/>
  <c r="BL49" i="8" s="1"/>
  <c r="BR48" i="8"/>
  <c r="AZ135" i="7"/>
  <c r="AH50" i="7"/>
  <c r="CD50" i="7"/>
  <c r="CA50" i="7"/>
  <c r="CF50" i="7"/>
  <c r="BQ50" i="7"/>
  <c r="BN50" i="7"/>
  <c r="BS50" i="7"/>
  <c r="AM135" i="7"/>
  <c r="CD48" i="9"/>
  <c r="CA48" i="9"/>
  <c r="CF48" i="9"/>
  <c r="AZ133" i="9"/>
  <c r="BM133" i="9"/>
  <c r="BD50" i="7"/>
  <c r="BA50" i="7"/>
  <c r="BF50" i="7"/>
  <c r="AM133" i="8"/>
  <c r="BZ134" i="8"/>
  <c r="BQ48" i="9"/>
  <c r="BN48" i="9"/>
  <c r="BS48" i="9"/>
  <c r="BM135" i="7"/>
  <c r="CB48" i="8"/>
  <c r="CE48" i="8"/>
  <c r="CG48" i="8"/>
  <c r="BY49" i="8" s="1"/>
  <c r="AC51" i="7"/>
  <c r="AQ48" i="9"/>
  <c r="AN48" i="9"/>
  <c r="AS48" i="9"/>
  <c r="AM133" i="9"/>
  <c r="BZ133" i="9"/>
  <c r="U48" i="8"/>
  <c r="Z135" i="8"/>
  <c r="Q49" i="9"/>
  <c r="N49" i="9"/>
  <c r="S49" i="9"/>
  <c r="AQ50" i="7"/>
  <c r="AN50" i="7"/>
  <c r="AS50" i="7"/>
  <c r="Z137" i="7"/>
  <c r="BZ135" i="7"/>
  <c r="BM134" i="8"/>
  <c r="P49" i="8"/>
  <c r="BB48" i="8"/>
  <c r="BE48" i="8"/>
  <c r="BG48" i="8"/>
  <c r="AY49" i="8" s="1"/>
  <c r="Q50" i="7"/>
  <c r="N50" i="7"/>
  <c r="S50" i="7"/>
  <c r="AD48" i="9"/>
  <c r="AA48" i="9"/>
  <c r="AF48" i="9"/>
  <c r="CC49" i="8" l="1"/>
  <c r="AZ136" i="7"/>
  <c r="BB48" i="9"/>
  <c r="BE48" i="9"/>
  <c r="BG48" i="9"/>
  <c r="AY49" i="9" s="1"/>
  <c r="CH48" i="8"/>
  <c r="BO50" i="7"/>
  <c r="BT50" i="7"/>
  <c r="BL51" i="7" s="1"/>
  <c r="BR50" i="7"/>
  <c r="Z138" i="7"/>
  <c r="BU48" i="8"/>
  <c r="O50" i="7"/>
  <c r="T50" i="7"/>
  <c r="L51" i="7" s="1"/>
  <c r="R50" i="7"/>
  <c r="BM134" i="9"/>
  <c r="BP49" i="8"/>
  <c r="AZ135" i="8"/>
  <c r="BM136" i="7"/>
  <c r="BB50" i="7"/>
  <c r="BG50" i="7"/>
  <c r="AY51" i="7" s="1"/>
  <c r="BE50" i="7"/>
  <c r="AM134" i="9"/>
  <c r="BO48" i="9"/>
  <c r="BR48" i="9"/>
  <c r="BT48" i="9"/>
  <c r="BL49" i="9" s="1"/>
  <c r="AO48" i="8"/>
  <c r="AT48" i="8"/>
  <c r="AL49" i="8" s="1"/>
  <c r="AR48" i="8"/>
  <c r="BZ136" i="7"/>
  <c r="Z136" i="8"/>
  <c r="BH48" i="8"/>
  <c r="AZ134" i="9"/>
  <c r="Z134" i="9"/>
  <c r="BC49" i="8"/>
  <c r="AO50" i="7"/>
  <c r="AR50" i="7"/>
  <c r="AT50" i="7"/>
  <c r="AL51" i="7" s="1"/>
  <c r="Q49" i="8"/>
  <c r="N49" i="8"/>
  <c r="S49" i="8"/>
  <c r="CB48" i="9"/>
  <c r="CG48" i="9"/>
  <c r="BY49" i="9" s="1"/>
  <c r="CE48" i="9"/>
  <c r="AM136" i="7"/>
  <c r="BM135" i="8"/>
  <c r="BZ135" i="8"/>
  <c r="AB48" i="9"/>
  <c r="AG48" i="9"/>
  <c r="Y49" i="9" s="1"/>
  <c r="AE48" i="9"/>
  <c r="BZ134" i="9"/>
  <c r="CB50" i="7"/>
  <c r="CE50" i="7"/>
  <c r="CG50" i="7"/>
  <c r="BY51" i="7" s="1"/>
  <c r="O49" i="9"/>
  <c r="R49" i="9"/>
  <c r="T49" i="9"/>
  <c r="L50" i="9" s="1"/>
  <c r="AO48" i="9"/>
  <c r="AR48" i="9"/>
  <c r="AT48" i="9"/>
  <c r="AL49" i="9" s="1"/>
  <c r="AD51" i="7"/>
  <c r="AA51" i="7"/>
  <c r="AF51" i="7"/>
  <c r="AM134" i="8"/>
  <c r="AD49" i="8"/>
  <c r="AA49" i="8"/>
  <c r="AF49" i="8"/>
  <c r="P50" i="9" l="1"/>
  <c r="AB49" i="8"/>
  <c r="AG49" i="8"/>
  <c r="Y50" i="8" s="1"/>
  <c r="AE49" i="8"/>
  <c r="CH48" i="9"/>
  <c r="AU48" i="8"/>
  <c r="BM135" i="9"/>
  <c r="Z135" i="9"/>
  <c r="AP49" i="8"/>
  <c r="BP49" i="9"/>
  <c r="CC49" i="9"/>
  <c r="CC51" i="7"/>
  <c r="O49" i="8"/>
  <c r="T49" i="8"/>
  <c r="L50" i="8" s="1"/>
  <c r="R49" i="8"/>
  <c r="CH50" i="7"/>
  <c r="BM136" i="8"/>
  <c r="BU48" i="9"/>
  <c r="BM137" i="7"/>
  <c r="AZ137" i="7"/>
  <c r="U50" i="7"/>
  <c r="P51" i="7"/>
  <c r="AZ135" i="9"/>
  <c r="AP51" i="7"/>
  <c r="AZ136" i="8"/>
  <c r="BC49" i="9"/>
  <c r="AM135" i="9"/>
  <c r="Z139" i="7"/>
  <c r="AM137" i="7"/>
  <c r="BZ135" i="9"/>
  <c r="Z137" i="8"/>
  <c r="BU50" i="7"/>
  <c r="U49" i="9"/>
  <c r="AB51" i="7"/>
  <c r="AE51" i="7"/>
  <c r="AG51" i="7"/>
  <c r="Y52" i="7" s="1"/>
  <c r="AU50" i="7"/>
  <c r="AP49" i="9"/>
  <c r="AH48" i="9"/>
  <c r="BZ137" i="7"/>
  <c r="BH50" i="7"/>
  <c r="BQ49" i="8"/>
  <c r="BN49" i="8"/>
  <c r="BS49" i="8"/>
  <c r="BP51" i="7"/>
  <c r="CD49" i="8"/>
  <c r="CA49" i="8"/>
  <c r="CF49" i="8"/>
  <c r="BH48" i="9"/>
  <c r="AM135" i="8"/>
  <c r="BZ136" i="8"/>
  <c r="BD49" i="8"/>
  <c r="BA49" i="8"/>
  <c r="BF49" i="8"/>
  <c r="AU48" i="9"/>
  <c r="AC49" i="9"/>
  <c r="BC51" i="7"/>
  <c r="AH51" i="7" l="1"/>
  <c r="AZ138" i="7"/>
  <c r="AM136" i="8"/>
  <c r="AZ137" i="8"/>
  <c r="BM136" i="9"/>
  <c r="BZ137" i="8"/>
  <c r="AM138" i="7"/>
  <c r="AD49" i="9"/>
  <c r="AA49" i="9"/>
  <c r="AF49" i="9"/>
  <c r="AM136" i="9"/>
  <c r="BQ49" i="9"/>
  <c r="BN49" i="9"/>
  <c r="BS49" i="9"/>
  <c r="BZ138" i="7"/>
  <c r="AQ51" i="7"/>
  <c r="AN51" i="7"/>
  <c r="AS51" i="7"/>
  <c r="BM138" i="7"/>
  <c r="CD49" i="9"/>
  <c r="CA49" i="9"/>
  <c r="CF49" i="9"/>
  <c r="CB49" i="8"/>
  <c r="CG49" i="8"/>
  <c r="BY50" i="8" s="1"/>
  <c r="CE49" i="8"/>
  <c r="AZ136" i="9"/>
  <c r="BD49" i="9"/>
  <c r="BA49" i="9"/>
  <c r="BF49" i="9"/>
  <c r="BM137" i="8"/>
  <c r="AH49" i="8"/>
  <c r="CD51" i="7"/>
  <c r="CA51" i="7"/>
  <c r="CF51" i="7"/>
  <c r="Z140" i="7"/>
  <c r="AC50" i="8"/>
  <c r="BB49" i="8"/>
  <c r="BG49" i="8"/>
  <c r="AY50" i="8" s="1"/>
  <c r="BE49" i="8"/>
  <c r="Q51" i="7"/>
  <c r="N51" i="7"/>
  <c r="S51" i="7"/>
  <c r="AQ49" i="8"/>
  <c r="AN49" i="8"/>
  <c r="AS49" i="8"/>
  <c r="BD51" i="7"/>
  <c r="BA51" i="7"/>
  <c r="BF51" i="7"/>
  <c r="BQ51" i="7"/>
  <c r="BN51" i="7"/>
  <c r="BS51" i="7"/>
  <c r="Z138" i="8"/>
  <c r="U49" i="8"/>
  <c r="Q50" i="9"/>
  <c r="N50" i="9"/>
  <c r="S50" i="9"/>
  <c r="AQ49" i="9"/>
  <c r="AN49" i="9"/>
  <c r="AS49" i="9"/>
  <c r="BO49" i="8"/>
  <c r="BT49" i="8"/>
  <c r="BL50" i="8" s="1"/>
  <c r="BR49" i="8"/>
  <c r="AC52" i="7"/>
  <c r="BZ136" i="9"/>
  <c r="P50" i="8"/>
  <c r="Z136" i="9"/>
  <c r="AD52" i="7" l="1"/>
  <c r="AA52" i="7"/>
  <c r="AF52" i="7"/>
  <c r="Q50" i="8"/>
  <c r="N50" i="8"/>
  <c r="S50" i="8"/>
  <c r="BO51" i="7"/>
  <c r="BT51" i="7"/>
  <c r="BL52" i="7" s="1"/>
  <c r="BR51" i="7"/>
  <c r="BH49" i="8"/>
  <c r="CB49" i="9"/>
  <c r="CE49" i="9"/>
  <c r="CG49" i="9"/>
  <c r="BY50" i="9" s="1"/>
  <c r="AM137" i="9"/>
  <c r="BZ138" i="8"/>
  <c r="O50" i="9"/>
  <c r="T50" i="9"/>
  <c r="L51" i="9" s="1"/>
  <c r="R50" i="9"/>
  <c r="AD50" i="8"/>
  <c r="AA50" i="8"/>
  <c r="AF50" i="8"/>
  <c r="BM139" i="7"/>
  <c r="AZ138" i="8"/>
  <c r="BB49" i="9"/>
  <c r="BG49" i="9"/>
  <c r="AY50" i="9" s="1"/>
  <c r="BE49" i="9"/>
  <c r="AB49" i="9"/>
  <c r="AE49" i="9"/>
  <c r="AG49" i="9"/>
  <c r="Y50" i="9" s="1"/>
  <c r="AO51" i="7"/>
  <c r="AR51" i="7"/>
  <c r="AT51" i="7"/>
  <c r="AL52" i="7" s="1"/>
  <c r="AM137" i="8"/>
  <c r="AO49" i="8"/>
  <c r="AT49" i="8"/>
  <c r="AL50" i="8" s="1"/>
  <c r="AR49" i="8"/>
  <c r="AZ137" i="9"/>
  <c r="BM137" i="9"/>
  <c r="BB51" i="7"/>
  <c r="BG51" i="7"/>
  <c r="AY52" i="7" s="1"/>
  <c r="BE51" i="7"/>
  <c r="BP50" i="8"/>
  <c r="Z141" i="7"/>
  <c r="AZ139" i="7"/>
  <c r="BZ137" i="9"/>
  <c r="Z139" i="8"/>
  <c r="CH49" i="8"/>
  <c r="BZ139" i="7"/>
  <c r="BU49" i="8"/>
  <c r="CB51" i="7"/>
  <c r="CE51" i="7"/>
  <c r="CG51" i="7"/>
  <c r="BY52" i="7" s="1"/>
  <c r="CC50" i="8"/>
  <c r="AM139" i="7"/>
  <c r="BC50" i="8"/>
  <c r="BM138" i="8"/>
  <c r="O51" i="7"/>
  <c r="R51" i="7"/>
  <c r="T51" i="7"/>
  <c r="L52" i="7" s="1"/>
  <c r="Z137" i="9"/>
  <c r="AO49" i="9"/>
  <c r="AR49" i="9"/>
  <c r="AT49" i="9"/>
  <c r="AL50" i="9" s="1"/>
  <c r="BO49" i="9"/>
  <c r="BT49" i="9"/>
  <c r="BL50" i="9" s="1"/>
  <c r="BR49" i="9"/>
  <c r="BU49" i="9" l="1"/>
  <c r="BZ139" i="8"/>
  <c r="BP50" i="9"/>
  <c r="AM138" i="9"/>
  <c r="O50" i="8"/>
  <c r="R50" i="8"/>
  <c r="T50" i="8"/>
  <c r="L51" i="8" s="1"/>
  <c r="BZ138" i="9"/>
  <c r="BD50" i="8"/>
  <c r="BA50" i="8"/>
  <c r="BF50" i="8"/>
  <c r="BM138" i="9"/>
  <c r="AP52" i="7"/>
  <c r="BC50" i="9"/>
  <c r="AU49" i="9"/>
  <c r="AM140" i="7"/>
  <c r="BZ140" i="7"/>
  <c r="AZ140" i="7"/>
  <c r="AU51" i="7"/>
  <c r="CC50" i="9"/>
  <c r="AZ139" i="8"/>
  <c r="AP50" i="9"/>
  <c r="BM140" i="7"/>
  <c r="CH49" i="9"/>
  <c r="BC52" i="7"/>
  <c r="AM138" i="8"/>
  <c r="AC50" i="9"/>
  <c r="BM139" i="8"/>
  <c r="AZ138" i="9"/>
  <c r="AH49" i="9"/>
  <c r="AB50" i="8"/>
  <c r="AG50" i="8"/>
  <c r="Y51" i="8" s="1"/>
  <c r="AE50" i="8"/>
  <c r="Z140" i="8"/>
  <c r="BH51" i="7"/>
  <c r="Z138" i="9"/>
  <c r="P52" i="7"/>
  <c r="Z142" i="7"/>
  <c r="AU49" i="8"/>
  <c r="AB52" i="7"/>
  <c r="AE52" i="7"/>
  <c r="AG52" i="7"/>
  <c r="Y53" i="7" s="1"/>
  <c r="CD50" i="8"/>
  <c r="CA50" i="8"/>
  <c r="CF50" i="8"/>
  <c r="U51" i="7"/>
  <c r="CC52" i="7"/>
  <c r="AP50" i="8"/>
  <c r="U50" i="9"/>
  <c r="BU51" i="7"/>
  <c r="CH51" i="7"/>
  <c r="BQ50" i="8"/>
  <c r="BN50" i="8"/>
  <c r="BS50" i="8"/>
  <c r="BH49" i="9"/>
  <c r="P51" i="9"/>
  <c r="BP52" i="7"/>
  <c r="CB50" i="8" l="1"/>
  <c r="CG50" i="8"/>
  <c r="BY51" i="8" s="1"/>
  <c r="CE50" i="8"/>
  <c r="BZ139" i="9"/>
  <c r="AZ141" i="7"/>
  <c r="Z139" i="9"/>
  <c r="AZ139" i="9"/>
  <c r="P51" i="8"/>
  <c r="BM140" i="8"/>
  <c r="AQ52" i="7"/>
  <c r="AN52" i="7"/>
  <c r="AS52" i="7"/>
  <c r="AM139" i="9"/>
  <c r="AH52" i="7"/>
  <c r="BZ141" i="7"/>
  <c r="AM141" i="7"/>
  <c r="BM139" i="9"/>
  <c r="BQ50" i="9"/>
  <c r="BN50" i="9"/>
  <c r="BS50" i="9"/>
  <c r="BD50" i="9"/>
  <c r="BA50" i="9"/>
  <c r="BF50" i="9"/>
  <c r="Z141" i="8"/>
  <c r="AQ50" i="8"/>
  <c r="AN50" i="8"/>
  <c r="AS50" i="8"/>
  <c r="Z143" i="7"/>
  <c r="AD50" i="9"/>
  <c r="AA50" i="9"/>
  <c r="AF50" i="9"/>
  <c r="AQ50" i="9"/>
  <c r="AN50" i="9"/>
  <c r="AS50" i="9"/>
  <c r="CD52" i="7"/>
  <c r="CA52" i="7"/>
  <c r="CF52" i="7"/>
  <c r="AH50" i="8"/>
  <c r="AZ140" i="8"/>
  <c r="BM141" i="7"/>
  <c r="AC51" i="8"/>
  <c r="AM139" i="8"/>
  <c r="BB50" i="8"/>
  <c r="BE50" i="8"/>
  <c r="BG50" i="8"/>
  <c r="AY51" i="8" s="1"/>
  <c r="BZ140" i="8"/>
  <c r="AC53" i="7"/>
  <c r="U50" i="8"/>
  <c r="BQ52" i="7"/>
  <c r="BN52" i="7"/>
  <c r="BS52" i="7"/>
  <c r="Q51" i="9"/>
  <c r="N51" i="9"/>
  <c r="S51" i="9"/>
  <c r="BO50" i="8"/>
  <c r="BT50" i="8"/>
  <c r="BL51" i="8" s="1"/>
  <c r="BR50" i="8"/>
  <c r="Q52" i="7"/>
  <c r="N52" i="7"/>
  <c r="S52" i="7"/>
  <c r="BD52" i="7"/>
  <c r="BA52" i="7"/>
  <c r="BF52" i="7"/>
  <c r="CD50" i="9"/>
  <c r="CA50" i="9"/>
  <c r="CF50" i="9"/>
  <c r="BO50" i="9" l="1"/>
  <c r="BR50" i="9"/>
  <c r="BT50" i="9"/>
  <c r="BL51" i="9" s="1"/>
  <c r="Z144" i="7"/>
  <c r="O51" i="9"/>
  <c r="R51" i="9"/>
  <c r="T51" i="9"/>
  <c r="L52" i="9" s="1"/>
  <c r="BM140" i="9"/>
  <c r="AM142" i="7"/>
  <c r="BU50" i="8"/>
  <c r="AM140" i="9"/>
  <c r="AZ140" i="9"/>
  <c r="CB50" i="9"/>
  <c r="CG50" i="9"/>
  <c r="BY51" i="9" s="1"/>
  <c r="CE50" i="9"/>
  <c r="BP51" i="8"/>
  <c r="BZ141" i="8"/>
  <c r="AB50" i="9"/>
  <c r="AG50" i="9"/>
  <c r="Y51" i="9" s="1"/>
  <c r="AE50" i="9"/>
  <c r="AZ142" i="7"/>
  <c r="BZ140" i="9"/>
  <c r="CH50" i="8"/>
  <c r="AZ141" i="8"/>
  <c r="Z140" i="9"/>
  <c r="AO50" i="8"/>
  <c r="AR50" i="8"/>
  <c r="AT50" i="8"/>
  <c r="AL51" i="8" s="1"/>
  <c r="BB52" i="7"/>
  <c r="BG52" i="7"/>
  <c r="AY53" i="7" s="1"/>
  <c r="BE52" i="7"/>
  <c r="Z142" i="8"/>
  <c r="BZ142" i="7"/>
  <c r="BM141" i="8"/>
  <c r="CC51" i="8"/>
  <c r="BH50" i="8"/>
  <c r="AM140" i="8"/>
  <c r="O52" i="7"/>
  <c r="R52" i="7"/>
  <c r="T52" i="7"/>
  <c r="L53" i="7" s="1"/>
  <c r="BC51" i="8"/>
  <c r="AO52" i="7"/>
  <c r="AT52" i="7"/>
  <c r="AL53" i="7" s="1"/>
  <c r="AR52" i="7"/>
  <c r="CB52" i="7"/>
  <c r="CG52" i="7"/>
  <c r="BY53" i="7" s="1"/>
  <c r="CE52" i="7"/>
  <c r="BO52" i="7"/>
  <c r="BT52" i="7"/>
  <c r="BL53" i="7" s="1"/>
  <c r="BR52" i="7"/>
  <c r="AD51" i="8"/>
  <c r="AA51" i="8"/>
  <c r="AF51" i="8"/>
  <c r="AO50" i="9"/>
  <c r="AR50" i="9"/>
  <c r="AT50" i="9"/>
  <c r="AL51" i="9" s="1"/>
  <c r="AD53" i="7"/>
  <c r="AA53" i="7"/>
  <c r="AF53" i="7"/>
  <c r="BM142" i="7"/>
  <c r="BB50" i="9"/>
  <c r="BE50" i="9"/>
  <c r="BG50" i="9"/>
  <c r="AY51" i="9" s="1"/>
  <c r="Q51" i="8"/>
  <c r="N51" i="8"/>
  <c r="S51" i="8"/>
  <c r="Z141" i="9" l="1"/>
  <c r="U52" i="7"/>
  <c r="AZ141" i="9"/>
  <c r="P53" i="7"/>
  <c r="BZ143" i="7"/>
  <c r="AM141" i="9"/>
  <c r="BC51" i="9"/>
  <c r="CC53" i="7"/>
  <c r="AM141" i="8"/>
  <c r="BH52" i="7"/>
  <c r="P52" i="9"/>
  <c r="BZ142" i="8"/>
  <c r="U51" i="9"/>
  <c r="AH50" i="9"/>
  <c r="CH52" i="7"/>
  <c r="BH50" i="9"/>
  <c r="AP51" i="8"/>
  <c r="BZ141" i="9"/>
  <c r="BQ51" i="8"/>
  <c r="BN51" i="8"/>
  <c r="BS51" i="8"/>
  <c r="Z145" i="7"/>
  <c r="O51" i="8"/>
  <c r="T51" i="8"/>
  <c r="L52" i="8" s="1"/>
  <c r="R51" i="8"/>
  <c r="AP51" i="9"/>
  <c r="BM141" i="9"/>
  <c r="AP53" i="7"/>
  <c r="CD51" i="8"/>
  <c r="CA51" i="8"/>
  <c r="CF51" i="8"/>
  <c r="AU50" i="8"/>
  <c r="Z143" i="8"/>
  <c r="AU50" i="9"/>
  <c r="AZ142" i="8"/>
  <c r="AC51" i="9"/>
  <c r="AB51" i="8"/>
  <c r="AG51" i="8"/>
  <c r="Y52" i="8" s="1"/>
  <c r="AE51" i="8"/>
  <c r="BU52" i="7"/>
  <c r="BD51" i="8"/>
  <c r="BA51" i="8"/>
  <c r="BF51" i="8"/>
  <c r="BM142" i="8"/>
  <c r="CH50" i="9"/>
  <c r="BP51" i="9"/>
  <c r="BP53" i="7"/>
  <c r="AZ143" i="7"/>
  <c r="CC51" i="9"/>
  <c r="BU50" i="9"/>
  <c r="BC53" i="7"/>
  <c r="AU52" i="7"/>
  <c r="BM143" i="7"/>
  <c r="AB53" i="7"/>
  <c r="AE53" i="7"/>
  <c r="AG53" i="7"/>
  <c r="Y54" i="7" s="1"/>
  <c r="AM143" i="7"/>
  <c r="BZ144" i="7" l="1"/>
  <c r="AQ51" i="8"/>
  <c r="AN51" i="8"/>
  <c r="AS51" i="8"/>
  <c r="BD53" i="7"/>
  <c r="BA53" i="7"/>
  <c r="BF53" i="7"/>
  <c r="BM143" i="8"/>
  <c r="AM142" i="8"/>
  <c r="AC54" i="7"/>
  <c r="AZ143" i="8"/>
  <c r="CD51" i="9"/>
  <c r="CA51" i="9"/>
  <c r="CF51" i="9"/>
  <c r="AQ53" i="7"/>
  <c r="AN53" i="7"/>
  <c r="AS53" i="7"/>
  <c r="Z146" i="7"/>
  <c r="CD53" i="7"/>
  <c r="CA53" i="7"/>
  <c r="CF53" i="7"/>
  <c r="AH53" i="7"/>
  <c r="BM142" i="9"/>
  <c r="BO51" i="8"/>
  <c r="BT51" i="8"/>
  <c r="BL52" i="8" s="1"/>
  <c r="BR51" i="8"/>
  <c r="BD51" i="9"/>
  <c r="BA51" i="9"/>
  <c r="BF51" i="9"/>
  <c r="AM144" i="7"/>
  <c r="Z144" i="8"/>
  <c r="AM142" i="9"/>
  <c r="P52" i="8"/>
  <c r="Q53" i="7"/>
  <c r="N53" i="7"/>
  <c r="S53" i="7"/>
  <c r="CB51" i="8"/>
  <c r="CG51" i="8"/>
  <c r="BY52" i="8" s="1"/>
  <c r="CE51" i="8"/>
  <c r="AZ142" i="9"/>
  <c r="BB51" i="8"/>
  <c r="BG51" i="8"/>
  <c r="AY52" i="8" s="1"/>
  <c r="BE51" i="8"/>
  <c r="AZ144" i="7"/>
  <c r="BQ53" i="7"/>
  <c r="BN53" i="7"/>
  <c r="BS53" i="7"/>
  <c r="AH51" i="8"/>
  <c r="AQ51" i="9"/>
  <c r="AN51" i="9"/>
  <c r="AS51" i="9"/>
  <c r="BZ142" i="9"/>
  <c r="BZ143" i="8"/>
  <c r="Z142" i="9"/>
  <c r="AD51" i="9"/>
  <c r="AA51" i="9"/>
  <c r="AF51" i="9"/>
  <c r="BM144" i="7"/>
  <c r="BQ51" i="9"/>
  <c r="BN51" i="9"/>
  <c r="BS51" i="9"/>
  <c r="AC52" i="8"/>
  <c r="U51" i="8"/>
  <c r="Q52" i="9"/>
  <c r="N52" i="9"/>
  <c r="S52" i="9"/>
  <c r="AZ143" i="9" l="1"/>
  <c r="BP52" i="8"/>
  <c r="AO53" i="7"/>
  <c r="AR53" i="7"/>
  <c r="AT53" i="7"/>
  <c r="AL54" i="7" s="1"/>
  <c r="BM144" i="8"/>
  <c r="AM145" i="7"/>
  <c r="CH51" i="8"/>
  <c r="CB51" i="9"/>
  <c r="CG51" i="9"/>
  <c r="BY52" i="9" s="1"/>
  <c r="CE51" i="9"/>
  <c r="BB53" i="7"/>
  <c r="BG53" i="7"/>
  <c r="AY54" i="7" s="1"/>
  <c r="BE53" i="7"/>
  <c r="Z143" i="9"/>
  <c r="BO51" i="9"/>
  <c r="BT51" i="9"/>
  <c r="BL52" i="9" s="1"/>
  <c r="BR51" i="9"/>
  <c r="BZ143" i="9"/>
  <c r="CB53" i="7"/>
  <c r="CG53" i="7"/>
  <c r="BY54" i="7" s="1"/>
  <c r="CE53" i="7"/>
  <c r="AZ144" i="8"/>
  <c r="O53" i="7"/>
  <c r="R53" i="7"/>
  <c r="T53" i="7"/>
  <c r="L54" i="7" s="1"/>
  <c r="AZ145" i="7"/>
  <c r="AO51" i="8"/>
  <c r="AT51" i="8"/>
  <c r="AL52" i="8" s="1"/>
  <c r="AR51" i="8"/>
  <c r="Z145" i="8"/>
  <c r="CC52" i="8"/>
  <c r="AD52" i="8"/>
  <c r="AA52" i="8"/>
  <c r="AF52" i="8"/>
  <c r="BZ144" i="8"/>
  <c r="BO53" i="7"/>
  <c r="BT53" i="7"/>
  <c r="BL54" i="7" s="1"/>
  <c r="BR53" i="7"/>
  <c r="AO51" i="9"/>
  <c r="AT51" i="9"/>
  <c r="AL52" i="9" s="1"/>
  <c r="AR51" i="9"/>
  <c r="Q52" i="8"/>
  <c r="N52" i="8"/>
  <c r="S52" i="8"/>
  <c r="AD54" i="7"/>
  <c r="AA54" i="7"/>
  <c r="AF54" i="7"/>
  <c r="O52" i="9"/>
  <c r="R52" i="9"/>
  <c r="T52" i="9"/>
  <c r="L53" i="9" s="1"/>
  <c r="AB51" i="9"/>
  <c r="AE51" i="9"/>
  <c r="AG51" i="9"/>
  <c r="Y52" i="9" s="1"/>
  <c r="BM143" i="9"/>
  <c r="BM145" i="7"/>
  <c r="BC52" i="8"/>
  <c r="AM143" i="9"/>
  <c r="Z147" i="7"/>
  <c r="BZ145" i="7"/>
  <c r="BH51" i="8"/>
  <c r="BB51" i="9"/>
  <c r="BG51" i="9"/>
  <c r="AY52" i="9" s="1"/>
  <c r="BE51" i="9"/>
  <c r="BU51" i="8"/>
  <c r="AM143" i="8"/>
  <c r="BC54" i="7" l="1"/>
  <c r="BZ144" i="9"/>
  <c r="AB52" i="8"/>
  <c r="AE52" i="8"/>
  <c r="AG52" i="8"/>
  <c r="Y53" i="8" s="1"/>
  <c r="CH51" i="9"/>
  <c r="BZ146" i="7"/>
  <c r="BM144" i="9"/>
  <c r="O52" i="8"/>
  <c r="R52" i="8"/>
  <c r="T52" i="8"/>
  <c r="L53" i="8" s="1"/>
  <c r="U53" i="7"/>
  <c r="BP52" i="9"/>
  <c r="CC52" i="9"/>
  <c r="AU53" i="7"/>
  <c r="AB54" i="7"/>
  <c r="AG54" i="7"/>
  <c r="Y55" i="7" s="1"/>
  <c r="AE54" i="7"/>
  <c r="BM145" i="8"/>
  <c r="AU51" i="9"/>
  <c r="BQ52" i="8"/>
  <c r="BN52" i="8"/>
  <c r="BS52" i="8"/>
  <c r="AC52" i="9"/>
  <c r="AH51" i="9"/>
  <c r="P53" i="9"/>
  <c r="BU53" i="7"/>
  <c r="AU51" i="8"/>
  <c r="Z144" i="9"/>
  <c r="AZ144" i="9"/>
  <c r="AZ146" i="7"/>
  <c r="BU51" i="9"/>
  <c r="CD52" i="8"/>
  <c r="CA52" i="8"/>
  <c r="CF52" i="8"/>
  <c r="AM144" i="9"/>
  <c r="BD52" i="8"/>
  <c r="BA52" i="8"/>
  <c r="BF52" i="8"/>
  <c r="U52" i="9"/>
  <c r="BP54" i="7"/>
  <c r="AP52" i="8"/>
  <c r="CH53" i="7"/>
  <c r="BZ145" i="8"/>
  <c r="AM144" i="8"/>
  <c r="P54" i="7"/>
  <c r="AP54" i="7"/>
  <c r="Z148" i="7"/>
  <c r="AP52" i="9"/>
  <c r="Z146" i="8"/>
  <c r="AZ145" i="8"/>
  <c r="BC52" i="9"/>
  <c r="CC54" i="7"/>
  <c r="AM146" i="7"/>
  <c r="BH51" i="9"/>
  <c r="BM146" i="7"/>
  <c r="BH53" i="7"/>
  <c r="CD54" i="7" l="1"/>
  <c r="CA54" i="7"/>
  <c r="CF54" i="7"/>
  <c r="AQ52" i="8"/>
  <c r="AN52" i="8"/>
  <c r="AS52" i="8"/>
  <c r="AD52" i="9"/>
  <c r="AA52" i="9"/>
  <c r="AF52" i="9"/>
  <c r="CB52" i="8"/>
  <c r="CG52" i="8"/>
  <c r="BY53" i="8" s="1"/>
  <c r="CE52" i="8"/>
  <c r="AM147" i="7"/>
  <c r="Z149" i="7"/>
  <c r="BZ147" i="7"/>
  <c r="BQ52" i="9"/>
  <c r="BN52" i="9"/>
  <c r="BS52" i="9"/>
  <c r="BO52" i="8"/>
  <c r="BR52" i="8"/>
  <c r="BT52" i="8"/>
  <c r="BL53" i="8" s="1"/>
  <c r="Q54" i="7"/>
  <c r="N54" i="7"/>
  <c r="S54" i="7"/>
  <c r="Q53" i="9"/>
  <c r="N53" i="9"/>
  <c r="S53" i="9"/>
  <c r="AC53" i="8"/>
  <c r="AH52" i="8"/>
  <c r="AZ146" i="8"/>
  <c r="AM145" i="8"/>
  <c r="BB52" i="8"/>
  <c r="BE52" i="8"/>
  <c r="BG52" i="8"/>
  <c r="AY53" i="8" s="1"/>
  <c r="AH54" i="7"/>
  <c r="P53" i="8"/>
  <c r="AQ54" i="7"/>
  <c r="AN54" i="7"/>
  <c r="AS54" i="7"/>
  <c r="CD52" i="9"/>
  <c r="CA52" i="9"/>
  <c r="CF52" i="9"/>
  <c r="BQ54" i="7"/>
  <c r="BN54" i="7"/>
  <c r="BS54" i="7"/>
  <c r="BM147" i="7"/>
  <c r="BZ146" i="8"/>
  <c r="AM145" i="9"/>
  <c r="AZ145" i="9"/>
  <c r="AC55" i="7"/>
  <c r="U52" i="8"/>
  <c r="BZ145" i="9"/>
  <c r="BD52" i="9"/>
  <c r="BA52" i="9"/>
  <c r="BF52" i="9"/>
  <c r="BM146" i="8"/>
  <c r="Z147" i="8"/>
  <c r="BD54" i="7"/>
  <c r="BA54" i="7"/>
  <c r="BF54" i="7"/>
  <c r="AZ147" i="7"/>
  <c r="AQ52" i="9"/>
  <c r="AN52" i="9"/>
  <c r="AS52" i="9"/>
  <c r="Z145" i="9"/>
  <c r="BM145" i="9"/>
  <c r="BZ147" i="8" l="1"/>
  <c r="Q53" i="8"/>
  <c r="N53" i="8"/>
  <c r="S53" i="8"/>
  <c r="Z148" i="8"/>
  <c r="AZ146" i="9"/>
  <c r="AM146" i="8"/>
  <c r="Z150" i="7"/>
  <c r="BM147" i="8"/>
  <c r="AM146" i="9"/>
  <c r="AO52" i="9"/>
  <c r="AT52" i="9"/>
  <c r="AL53" i="9" s="1"/>
  <c r="AR52" i="9"/>
  <c r="BB52" i="9"/>
  <c r="BE52" i="9"/>
  <c r="BG52" i="9"/>
  <c r="AY53" i="9" s="1"/>
  <c r="AO54" i="7"/>
  <c r="AR54" i="7"/>
  <c r="AT54" i="7"/>
  <c r="AL55" i="7" s="1"/>
  <c r="AZ147" i="8"/>
  <c r="BP53" i="8"/>
  <c r="AO52" i="8"/>
  <c r="AR52" i="8"/>
  <c r="AT52" i="8"/>
  <c r="AL53" i="8" s="1"/>
  <c r="BU52" i="8"/>
  <c r="AM148" i="7"/>
  <c r="CH52" i="8"/>
  <c r="CC53" i="8"/>
  <c r="CB54" i="7"/>
  <c r="CE54" i="7"/>
  <c r="CG54" i="7"/>
  <c r="BY55" i="7" s="1"/>
  <c r="Z146" i="9"/>
  <c r="O54" i="7"/>
  <c r="R54" i="7"/>
  <c r="T54" i="7"/>
  <c r="L55" i="7" s="1"/>
  <c r="BZ146" i="9"/>
  <c r="BM148" i="7"/>
  <c r="BO52" i="9"/>
  <c r="BT52" i="9"/>
  <c r="BL53" i="9" s="1"/>
  <c r="BR52" i="9"/>
  <c r="AD53" i="8"/>
  <c r="AA53" i="8"/>
  <c r="AF53" i="8"/>
  <c r="CB52" i="9"/>
  <c r="CE52" i="9"/>
  <c r="CG52" i="9"/>
  <c r="BY53" i="9" s="1"/>
  <c r="BO54" i="7"/>
  <c r="BT54" i="7"/>
  <c r="BL55" i="7" s="1"/>
  <c r="BR54" i="7"/>
  <c r="BC53" i="8"/>
  <c r="B12" i="9"/>
  <c r="BZ148" i="7"/>
  <c r="AB52" i="9"/>
  <c r="AG52" i="9"/>
  <c r="Y53" i="9" s="1"/>
  <c r="AE52" i="9"/>
  <c r="AZ148" i="7"/>
  <c r="BB54" i="7"/>
  <c r="BG54" i="7"/>
  <c r="AY55" i="7" s="1"/>
  <c r="BE54" i="7"/>
  <c r="BM146" i="9"/>
  <c r="AD55" i="7"/>
  <c r="AA55" i="7"/>
  <c r="AF55" i="7"/>
  <c r="BH52" i="8"/>
  <c r="O53" i="9"/>
  <c r="T53" i="9"/>
  <c r="L54" i="9" s="1"/>
  <c r="R53" i="9"/>
  <c r="AU54" i="7" l="1"/>
  <c r="C14" i="7"/>
  <c r="U53" i="9"/>
  <c r="C12" i="8"/>
  <c r="P55" i="7"/>
  <c r="AZ148" i="8"/>
  <c r="P54" i="9"/>
  <c r="AZ149" i="7"/>
  <c r="BD53" i="8"/>
  <c r="BA53" i="8"/>
  <c r="BF53" i="8"/>
  <c r="AB53" i="8"/>
  <c r="AG53" i="8"/>
  <c r="Y54" i="8" s="1"/>
  <c r="AE53" i="8"/>
  <c r="U54" i="7"/>
  <c r="AP55" i="7"/>
  <c r="BC53" i="9"/>
  <c r="Z147" i="9"/>
  <c r="BP53" i="9"/>
  <c r="BH52" i="9"/>
  <c r="CH54" i="7"/>
  <c r="AP53" i="8"/>
  <c r="Z151" i="7"/>
  <c r="Z149" i="8"/>
  <c r="BU52" i="9"/>
  <c r="AU52" i="8"/>
  <c r="AU52" i="9"/>
  <c r="B12" i="8"/>
  <c r="CC55" i="7"/>
  <c r="CC53" i="9"/>
  <c r="BM147" i="9"/>
  <c r="BM149" i="7"/>
  <c r="AP53" i="9"/>
  <c r="O53" i="8"/>
  <c r="T53" i="8"/>
  <c r="L54" i="8" s="1"/>
  <c r="R53" i="8"/>
  <c r="BM148" i="8"/>
  <c r="BU54" i="7"/>
  <c r="CD53" i="8"/>
  <c r="CA53" i="8"/>
  <c r="CF53" i="8"/>
  <c r="BQ53" i="8"/>
  <c r="BN53" i="8"/>
  <c r="BS53" i="8"/>
  <c r="AM147" i="8"/>
  <c r="AM149" i="7"/>
  <c r="BP55" i="7"/>
  <c r="AB55" i="7"/>
  <c r="AE55" i="7"/>
  <c r="E46" i="10" s="1"/>
  <c r="AG55" i="7"/>
  <c r="Y56" i="7" s="1"/>
  <c r="AH52" i="9"/>
  <c r="AC53" i="9"/>
  <c r="CH52" i="9"/>
  <c r="BZ149" i="7"/>
  <c r="BH54" i="7"/>
  <c r="BZ147" i="9"/>
  <c r="AM147" i="9"/>
  <c r="AZ147" i="9"/>
  <c r="BZ148" i="8"/>
  <c r="BC55" i="7"/>
  <c r="BZ149" i="8" l="1"/>
  <c r="CD55" i="7"/>
  <c r="CA55" i="7"/>
  <c r="CF55" i="7"/>
  <c r="BO53" i="8"/>
  <c r="BT53" i="8"/>
  <c r="BL54" i="8" s="1"/>
  <c r="BR53" i="8"/>
  <c r="BM149" i="8"/>
  <c r="BQ53" i="9"/>
  <c r="BN53" i="9"/>
  <c r="BS53" i="9"/>
  <c r="AH53" i="8"/>
  <c r="AC54" i="8"/>
  <c r="AZ149" i="8"/>
  <c r="BD53" i="9"/>
  <c r="BA53" i="9"/>
  <c r="BF53" i="9"/>
  <c r="BB53" i="8"/>
  <c r="BG53" i="8"/>
  <c r="AY54" i="8" s="1"/>
  <c r="BE53" i="8"/>
  <c r="Z148" i="9"/>
  <c r="P54" i="8"/>
  <c r="E12" i="8"/>
  <c r="AD53" i="9"/>
  <c r="AA53" i="9"/>
  <c r="AF53" i="9"/>
  <c r="Z152" i="7"/>
  <c r="AZ150" i="7"/>
  <c r="Q55" i="7"/>
  <c r="N55" i="7"/>
  <c r="S55" i="7"/>
  <c r="AQ53" i="9"/>
  <c r="AN53" i="9"/>
  <c r="AS53" i="9"/>
  <c r="AC56" i="7"/>
  <c r="AQ53" i="8"/>
  <c r="AN53" i="8"/>
  <c r="AS53" i="8"/>
  <c r="AM148" i="8"/>
  <c r="F12" i="8"/>
  <c r="AM148" i="9"/>
  <c r="Q54" i="9"/>
  <c r="N54" i="9"/>
  <c r="S54" i="9"/>
  <c r="BM148" i="9"/>
  <c r="AM150" i="7"/>
  <c r="U53" i="8"/>
  <c r="AZ148" i="9"/>
  <c r="Z150" i="8"/>
  <c r="BZ148" i="9"/>
  <c r="CB53" i="8"/>
  <c r="CG53" i="8"/>
  <c r="BY54" i="8" s="1"/>
  <c r="CE53" i="8"/>
  <c r="AQ55" i="7"/>
  <c r="AN55" i="7"/>
  <c r="AS55" i="7"/>
  <c r="G12" i="8"/>
  <c r="AH55" i="7"/>
  <c r="BM150" i="7"/>
  <c r="BD55" i="7"/>
  <c r="BA55" i="7"/>
  <c r="BF55" i="7"/>
  <c r="BZ150" i="7"/>
  <c r="BQ55" i="7"/>
  <c r="BN55" i="7"/>
  <c r="BS55" i="7"/>
  <c r="CD53" i="9"/>
  <c r="CA53" i="9"/>
  <c r="CF53" i="9"/>
  <c r="BC54" i="8" l="1"/>
  <c r="BO53" i="9"/>
  <c r="BT53" i="9"/>
  <c r="BL54" i="9" s="1"/>
  <c r="BR53" i="9"/>
  <c r="O54" i="9"/>
  <c r="T54" i="9"/>
  <c r="L55" i="9" s="1"/>
  <c r="R54" i="9"/>
  <c r="BB53" i="9"/>
  <c r="BE53" i="9"/>
  <c r="BG53" i="9"/>
  <c r="AY54" i="9" s="1"/>
  <c r="D12" i="9"/>
  <c r="BU53" i="8"/>
  <c r="AO55" i="7"/>
  <c r="AR55" i="7"/>
  <c r="AT55" i="7"/>
  <c r="AL56" i="7" s="1"/>
  <c r="AZ149" i="9"/>
  <c r="CH53" i="8"/>
  <c r="AO53" i="9"/>
  <c r="AR53" i="9"/>
  <c r="AT53" i="9"/>
  <c r="AL54" i="9" s="1"/>
  <c r="AZ150" i="8"/>
  <c r="BP54" i="8"/>
  <c r="Z153" i="7"/>
  <c r="C12" i="9"/>
  <c r="BB55" i="7"/>
  <c r="BE55" i="7"/>
  <c r="BG55" i="7"/>
  <c r="AY56" i="7" s="1"/>
  <c r="CC54" i="8"/>
  <c r="AM149" i="8"/>
  <c r="AB53" i="9"/>
  <c r="AE53" i="9"/>
  <c r="AG53" i="9"/>
  <c r="Y54" i="9" s="1"/>
  <c r="B14" i="7"/>
  <c r="AD54" i="8"/>
  <c r="AA54" i="8"/>
  <c r="AF54" i="8"/>
  <c r="G14" i="7"/>
  <c r="O55" i="7"/>
  <c r="R55" i="7"/>
  <c r="T55" i="7"/>
  <c r="L56" i="7" s="1"/>
  <c r="Q54" i="8"/>
  <c r="N54" i="8"/>
  <c r="S54" i="8"/>
  <c r="CB55" i="7"/>
  <c r="CE55" i="7"/>
  <c r="CG55" i="7"/>
  <c r="BY56" i="7" s="1"/>
  <c r="D14" i="7"/>
  <c r="Z151" i="8"/>
  <c r="AM149" i="9"/>
  <c r="E12" i="9"/>
  <c r="CB53" i="9"/>
  <c r="CE53" i="9"/>
  <c r="CG53" i="9"/>
  <c r="BY54" i="9" s="1"/>
  <c r="BZ149" i="9"/>
  <c r="Z149" i="9"/>
  <c r="AO53" i="8"/>
  <c r="AR53" i="8"/>
  <c r="AT53" i="8"/>
  <c r="AL54" i="8" s="1"/>
  <c r="BZ151" i="7"/>
  <c r="AD56" i="7"/>
  <c r="AA56" i="7"/>
  <c r="AF56" i="7"/>
  <c r="BM150" i="8"/>
  <c r="E14" i="7"/>
  <c r="G12" i="9"/>
  <c r="BM151" i="7"/>
  <c r="AM151" i="7"/>
  <c r="E49" i="10"/>
  <c r="E50" i="10" s="1"/>
  <c r="E55" i="10"/>
  <c r="E53" i="10"/>
  <c r="AZ151" i="7"/>
  <c r="BM149" i="9"/>
  <c r="F14" i="7"/>
  <c r="BO55" i="7"/>
  <c r="BR55" i="7"/>
  <c r="BT55" i="7"/>
  <c r="BL56" i="7" s="1"/>
  <c r="D12" i="8"/>
  <c r="BH53" i="8"/>
  <c r="F12" i="9"/>
  <c r="BZ150" i="8"/>
  <c r="BZ150" i="9" l="1"/>
  <c r="CC56" i="7"/>
  <c r="BC56" i="7"/>
  <c r="AU53" i="9"/>
  <c r="AM152" i="7"/>
  <c r="CC54" i="9"/>
  <c r="CH55" i="7"/>
  <c r="AB54" i="8"/>
  <c r="AE54" i="8"/>
  <c r="AG54" i="8"/>
  <c r="Y55" i="8" s="1"/>
  <c r="BH55" i="7"/>
  <c r="BC54" i="9"/>
  <c r="BM150" i="9"/>
  <c r="BZ152" i="7"/>
  <c r="CH53" i="9"/>
  <c r="BH53" i="9"/>
  <c r="AP54" i="8"/>
  <c r="AZ152" i="7"/>
  <c r="AU53" i="8"/>
  <c r="O54" i="8"/>
  <c r="T54" i="8"/>
  <c r="L55" i="8" s="1"/>
  <c r="R54" i="8"/>
  <c r="AZ150" i="9"/>
  <c r="U54" i="9"/>
  <c r="Z154" i="7"/>
  <c r="P55" i="9"/>
  <c r="Z150" i="9"/>
  <c r="AM150" i="9"/>
  <c r="P56" i="7"/>
  <c r="AH53" i="9"/>
  <c r="AP56" i="7"/>
  <c r="BM152" i="7"/>
  <c r="U55" i="7"/>
  <c r="AU55" i="7"/>
  <c r="BU53" i="9"/>
  <c r="AC54" i="9"/>
  <c r="BM151" i="8"/>
  <c r="Z152" i="8"/>
  <c r="BQ54" i="8"/>
  <c r="BN54" i="8"/>
  <c r="BS54" i="8"/>
  <c r="BP54" i="9"/>
  <c r="AM150" i="8"/>
  <c r="AZ151" i="8"/>
  <c r="BP56" i="7"/>
  <c r="BD54" i="8"/>
  <c r="BA54" i="8"/>
  <c r="BF54" i="8"/>
  <c r="BU55" i="7"/>
  <c r="BZ151" i="8"/>
  <c r="AB56" i="7"/>
  <c r="AG56" i="7"/>
  <c r="Y57" i="7" s="1"/>
  <c r="AE56" i="7"/>
  <c r="CD54" i="8"/>
  <c r="CA54" i="8"/>
  <c r="CF54" i="8"/>
  <c r="AP54" i="9"/>
  <c r="Q55" i="9" l="1"/>
  <c r="N55" i="9"/>
  <c r="S55" i="9"/>
  <c r="BM151" i="9"/>
  <c r="AZ153" i="7"/>
  <c r="BO54" i="8"/>
  <c r="BR54" i="8"/>
  <c r="BT54" i="8"/>
  <c r="BL55" i="8" s="1"/>
  <c r="AQ54" i="8"/>
  <c r="AN54" i="8"/>
  <c r="AS54" i="8"/>
  <c r="AQ54" i="9"/>
  <c r="AN54" i="9"/>
  <c r="AS54" i="9"/>
  <c r="AH56" i="7"/>
  <c r="BD56" i="7"/>
  <c r="BA56" i="7"/>
  <c r="BF56" i="7"/>
  <c r="AC57" i="7"/>
  <c r="BQ56" i="7"/>
  <c r="BN56" i="7"/>
  <c r="BS56" i="7"/>
  <c r="AC55" i="8"/>
  <c r="Z153" i="8"/>
  <c r="AZ151" i="9"/>
  <c r="Q56" i="7"/>
  <c r="N56" i="7"/>
  <c r="S56" i="7"/>
  <c r="AH54" i="8"/>
  <c r="BQ54" i="9"/>
  <c r="BN54" i="9"/>
  <c r="BS54" i="9"/>
  <c r="Z155" i="7"/>
  <c r="P55" i="8"/>
  <c r="CD56" i="7"/>
  <c r="CA56" i="7"/>
  <c r="CF56" i="7"/>
  <c r="BB54" i="8"/>
  <c r="BG54" i="8"/>
  <c r="AY55" i="8" s="1"/>
  <c r="BE54" i="8"/>
  <c r="BM153" i="7"/>
  <c r="AD54" i="9"/>
  <c r="AA54" i="9"/>
  <c r="AF54" i="9"/>
  <c r="AQ56" i="7"/>
  <c r="AN56" i="7"/>
  <c r="AS56" i="7"/>
  <c r="AM153" i="7"/>
  <c r="AZ152" i="8"/>
  <c r="AM151" i="8"/>
  <c r="BM152" i="8"/>
  <c r="Z151" i="9"/>
  <c r="BD54" i="9"/>
  <c r="BA54" i="9"/>
  <c r="BF54" i="9"/>
  <c r="CB54" i="8"/>
  <c r="CG54" i="8"/>
  <c r="BY55" i="8" s="1"/>
  <c r="CE54" i="8"/>
  <c r="AM151" i="9"/>
  <c r="U54" i="8"/>
  <c r="BZ152" i="8"/>
  <c r="BZ153" i="7"/>
  <c r="CD54" i="9"/>
  <c r="CA54" i="9"/>
  <c r="CF54" i="9"/>
  <c r="BZ151" i="9"/>
  <c r="O56" i="7" l="1"/>
  <c r="R56" i="7"/>
  <c r="T56" i="7"/>
  <c r="L57" i="7" s="1"/>
  <c r="AD57" i="7"/>
  <c r="AA57" i="7"/>
  <c r="AF57" i="7"/>
  <c r="AM152" i="8"/>
  <c r="CH54" i="8"/>
  <c r="BU54" i="8"/>
  <c r="BM154" i="7"/>
  <c r="BZ154" i="7"/>
  <c r="CC55" i="8"/>
  <c r="AZ153" i="8"/>
  <c r="BC55" i="8"/>
  <c r="Z156" i="7"/>
  <c r="Z154" i="8"/>
  <c r="BB56" i="7"/>
  <c r="BG56" i="7"/>
  <c r="AY57" i="7" s="1"/>
  <c r="BE56" i="7"/>
  <c r="BZ152" i="9"/>
  <c r="BH54" i="8"/>
  <c r="AZ154" i="7"/>
  <c r="AO54" i="8"/>
  <c r="AR54" i="8"/>
  <c r="AT54" i="8"/>
  <c r="AL55" i="8" s="1"/>
  <c r="AM152" i="9"/>
  <c r="CB54" i="9"/>
  <c r="CE54" i="9"/>
  <c r="CG54" i="9"/>
  <c r="BY55" i="9" s="1"/>
  <c r="CB56" i="7"/>
  <c r="CE56" i="7"/>
  <c r="CG56" i="7"/>
  <c r="BY57" i="7" s="1"/>
  <c r="BM152" i="9"/>
  <c r="AZ152" i="9"/>
  <c r="BZ153" i="8"/>
  <c r="Z152" i="9"/>
  <c r="Q55" i="8"/>
  <c r="N55" i="8"/>
  <c r="S55" i="8"/>
  <c r="AO54" i="9"/>
  <c r="AR54" i="9"/>
  <c r="AT54" i="9"/>
  <c r="AL55" i="9" s="1"/>
  <c r="BP55" i="8"/>
  <c r="AM154" i="7"/>
  <c r="AD55" i="8"/>
  <c r="AA55" i="8"/>
  <c r="AF55" i="8"/>
  <c r="AO56" i="7"/>
  <c r="AR56" i="7"/>
  <c r="AT56" i="7"/>
  <c r="AL57" i="7" s="1"/>
  <c r="BO56" i="7"/>
  <c r="BR56" i="7"/>
  <c r="BT56" i="7"/>
  <c r="BL57" i="7" s="1"/>
  <c r="O55" i="9"/>
  <c r="T55" i="9"/>
  <c r="L56" i="9" s="1"/>
  <c r="R55" i="9"/>
  <c r="BB54" i="9"/>
  <c r="BG54" i="9"/>
  <c r="AY55" i="9" s="1"/>
  <c r="BE54" i="9"/>
  <c r="BO54" i="9"/>
  <c r="BR54" i="9"/>
  <c r="BT54" i="9"/>
  <c r="BL55" i="9" s="1"/>
  <c r="BM153" i="8"/>
  <c r="AB54" i="9"/>
  <c r="AE54" i="9"/>
  <c r="AG54" i="9"/>
  <c r="Y55" i="9" s="1"/>
  <c r="BC55" i="9" l="1"/>
  <c r="AU56" i="7"/>
  <c r="AP55" i="9"/>
  <c r="CC55" i="9"/>
  <c r="AZ154" i="8"/>
  <c r="CH54" i="9"/>
  <c r="BZ153" i="9"/>
  <c r="CD55" i="8"/>
  <c r="CA55" i="8"/>
  <c r="CF55" i="8"/>
  <c r="AM153" i="8"/>
  <c r="AU54" i="9"/>
  <c r="BM153" i="9"/>
  <c r="AM153" i="9"/>
  <c r="AB57" i="7"/>
  <c r="AE57" i="7"/>
  <c r="AG57" i="7"/>
  <c r="Y58" i="7" s="1"/>
  <c r="U55" i="9"/>
  <c r="Z155" i="8"/>
  <c r="BM155" i="7"/>
  <c r="BZ155" i="7"/>
  <c r="P56" i="9"/>
  <c r="BH56" i="7"/>
  <c r="AC55" i="9"/>
  <c r="AZ155" i="7"/>
  <c r="Z157" i="7"/>
  <c r="AB55" i="8"/>
  <c r="AE55" i="8"/>
  <c r="AG55" i="8"/>
  <c r="Y56" i="8" s="1"/>
  <c r="AH54" i="9"/>
  <c r="AP55" i="8"/>
  <c r="AM155" i="7"/>
  <c r="AU54" i="8"/>
  <c r="Z153" i="9"/>
  <c r="BP55" i="9"/>
  <c r="BZ154" i="8"/>
  <c r="P57" i="7"/>
  <c r="BC57" i="7"/>
  <c r="CC57" i="7"/>
  <c r="BU56" i="7"/>
  <c r="BU54" i="9"/>
  <c r="BD55" i="8"/>
  <c r="BA55" i="8"/>
  <c r="BF55" i="8"/>
  <c r="U56" i="7"/>
  <c r="O55" i="8"/>
  <c r="T55" i="8"/>
  <c r="L56" i="8" s="1"/>
  <c r="R55" i="8"/>
  <c r="BM154" i="8"/>
  <c r="CH56" i="7"/>
  <c r="BP57" i="7"/>
  <c r="BQ55" i="8"/>
  <c r="BN55" i="8"/>
  <c r="BS55" i="8"/>
  <c r="BH54" i="9"/>
  <c r="AP57" i="7"/>
  <c r="AZ153" i="9"/>
  <c r="AQ55" i="8" l="1"/>
  <c r="AN55" i="8"/>
  <c r="AS55" i="8"/>
  <c r="BM156" i="7"/>
  <c r="BB55" i="8"/>
  <c r="BE55" i="8"/>
  <c r="BG55" i="8"/>
  <c r="AY56" i="8" s="1"/>
  <c r="AD55" i="9"/>
  <c r="AA55" i="9"/>
  <c r="AF55" i="9"/>
  <c r="Z156" i="8"/>
  <c r="BQ55" i="9"/>
  <c r="BN55" i="9"/>
  <c r="BS55" i="9"/>
  <c r="CD55" i="9"/>
  <c r="CA55" i="9"/>
  <c r="CF55" i="9"/>
  <c r="BQ57" i="7"/>
  <c r="BN57" i="7"/>
  <c r="BS57" i="7"/>
  <c r="AM154" i="8"/>
  <c r="BO55" i="8"/>
  <c r="BT55" i="8"/>
  <c r="BL56" i="8" s="1"/>
  <c r="BR55" i="8"/>
  <c r="AQ55" i="9"/>
  <c r="AN55" i="9"/>
  <c r="AS55" i="9"/>
  <c r="Q57" i="7"/>
  <c r="N57" i="7"/>
  <c r="S57" i="7"/>
  <c r="AC58" i="7"/>
  <c r="CB55" i="8"/>
  <c r="CE55" i="8"/>
  <c r="CG55" i="8"/>
  <c r="BY56" i="8" s="1"/>
  <c r="BM154" i="9"/>
  <c r="BM155" i="8"/>
  <c r="AH55" i="8"/>
  <c r="U55" i="8"/>
  <c r="P56" i="8"/>
  <c r="CD57" i="7"/>
  <c r="CA57" i="7"/>
  <c r="CF57" i="7"/>
  <c r="Z158" i="7"/>
  <c r="AH57" i="7"/>
  <c r="AZ155" i="8"/>
  <c r="BZ155" i="8"/>
  <c r="AZ154" i="9"/>
  <c r="Z154" i="9"/>
  <c r="AQ57" i="7"/>
  <c r="AN57" i="7"/>
  <c r="AS57" i="7"/>
  <c r="BZ156" i="7"/>
  <c r="AM156" i="7"/>
  <c r="BD55" i="9"/>
  <c r="BA55" i="9"/>
  <c r="BF55" i="9"/>
  <c r="AC56" i="8"/>
  <c r="Q56" i="9"/>
  <c r="N56" i="9"/>
  <c r="S56" i="9"/>
  <c r="BD57" i="7"/>
  <c r="BA57" i="7"/>
  <c r="BF57" i="7"/>
  <c r="AZ156" i="7"/>
  <c r="AM154" i="9"/>
  <c r="BZ154" i="9"/>
  <c r="AD56" i="8" l="1"/>
  <c r="AA56" i="8"/>
  <c r="AF56" i="8"/>
  <c r="AZ155" i="9"/>
  <c r="AZ157" i="7"/>
  <c r="Q56" i="8"/>
  <c r="N56" i="8"/>
  <c r="S56" i="8"/>
  <c r="CC56" i="8"/>
  <c r="BU55" i="8"/>
  <c r="BO55" i="9"/>
  <c r="BT55" i="9"/>
  <c r="BL56" i="9" s="1"/>
  <c r="BR55" i="9"/>
  <c r="BH55" i="8"/>
  <c r="BZ155" i="9"/>
  <c r="CB57" i="7"/>
  <c r="CG57" i="7"/>
  <c r="BY58" i="7" s="1"/>
  <c r="CE57" i="7"/>
  <c r="AO55" i="9"/>
  <c r="AT55" i="9"/>
  <c r="AL56" i="9" s="1"/>
  <c r="AR55" i="9"/>
  <c r="BC56" i="8"/>
  <c r="AD58" i="7"/>
  <c r="AA58" i="7"/>
  <c r="AF58" i="7"/>
  <c r="AM155" i="8"/>
  <c r="Z157" i="8"/>
  <c r="BM157" i="7"/>
  <c r="Z155" i="9"/>
  <c r="BB55" i="9"/>
  <c r="BG55" i="9"/>
  <c r="AY56" i="9" s="1"/>
  <c r="BE55" i="9"/>
  <c r="BP56" i="8"/>
  <c r="BB57" i="7"/>
  <c r="BG57" i="7"/>
  <c r="AY58" i="7" s="1"/>
  <c r="BE57" i="7"/>
  <c r="BM156" i="8"/>
  <c r="AO55" i="8"/>
  <c r="AR55" i="8"/>
  <c r="AT55" i="8"/>
  <c r="AL56" i="8" s="1"/>
  <c r="CB55" i="9"/>
  <c r="CE55" i="9"/>
  <c r="CG55" i="9"/>
  <c r="BY56" i="9" s="1"/>
  <c r="BM155" i="9"/>
  <c r="BZ156" i="8"/>
  <c r="CH55" i="8"/>
  <c r="BZ157" i="7"/>
  <c r="O56" i="9"/>
  <c r="T56" i="9"/>
  <c r="L57" i="9" s="1"/>
  <c r="R56" i="9"/>
  <c r="Z159" i="7"/>
  <c r="O57" i="7"/>
  <c r="R57" i="7"/>
  <c r="T57" i="7"/>
  <c r="L58" i="7" s="1"/>
  <c r="BO57" i="7"/>
  <c r="BT57" i="7"/>
  <c r="BL58" i="7" s="1"/>
  <c r="BR57" i="7"/>
  <c r="AB55" i="9"/>
  <c r="AE55" i="9"/>
  <c r="AG55" i="9"/>
  <c r="Y56" i="9" s="1"/>
  <c r="AM155" i="9"/>
  <c r="AM157" i="7"/>
  <c r="AZ156" i="8"/>
  <c r="AO57" i="7"/>
  <c r="AT57" i="7"/>
  <c r="AL58" i="7" s="1"/>
  <c r="AR57" i="7"/>
  <c r="CH55" i="9" l="1"/>
  <c r="BH57" i="7"/>
  <c r="BD56" i="8"/>
  <c r="BA56" i="8"/>
  <c r="BF56" i="8"/>
  <c r="BU55" i="9"/>
  <c r="AZ156" i="9"/>
  <c r="AH55" i="9"/>
  <c r="AU57" i="7"/>
  <c r="AU55" i="9"/>
  <c r="BP58" i="7"/>
  <c r="BZ158" i="7"/>
  <c r="AP56" i="8"/>
  <c r="AP56" i="9"/>
  <c r="AB56" i="8"/>
  <c r="AE56" i="8"/>
  <c r="AG56" i="8"/>
  <c r="Y57" i="8" s="1"/>
  <c r="P57" i="9"/>
  <c r="BP56" i="9"/>
  <c r="BM158" i="7"/>
  <c r="CC56" i="9"/>
  <c r="BC58" i="7"/>
  <c r="BQ56" i="8"/>
  <c r="BN56" i="8"/>
  <c r="BS56" i="8"/>
  <c r="U57" i="7"/>
  <c r="CC58" i="7"/>
  <c r="CD56" i="8"/>
  <c r="CA56" i="8"/>
  <c r="CF56" i="8"/>
  <c r="AP58" i="7"/>
  <c r="AZ157" i="8"/>
  <c r="Z158" i="8"/>
  <c r="AM158" i="7"/>
  <c r="BC56" i="9"/>
  <c r="AU55" i="8"/>
  <c r="AM156" i="8"/>
  <c r="Z160" i="7"/>
  <c r="BM156" i="9"/>
  <c r="O56" i="8"/>
  <c r="T56" i="8"/>
  <c r="L57" i="8" s="1"/>
  <c r="R56" i="8"/>
  <c r="AC56" i="9"/>
  <c r="P58" i="7"/>
  <c r="BZ157" i="8"/>
  <c r="BH55" i="9"/>
  <c r="AM156" i="9"/>
  <c r="BZ156" i="9"/>
  <c r="BU57" i="7"/>
  <c r="CH57" i="7"/>
  <c r="BM157" i="8"/>
  <c r="Z156" i="9"/>
  <c r="U56" i="9"/>
  <c r="AB58" i="7"/>
  <c r="AG58" i="7"/>
  <c r="Y59" i="7" s="1"/>
  <c r="AE58" i="7"/>
  <c r="AZ158" i="7"/>
  <c r="BZ158" i="8" l="1"/>
  <c r="BM159" i="7"/>
  <c r="AH58" i="7"/>
  <c r="AM157" i="8"/>
  <c r="AZ158" i="8"/>
  <c r="BQ56" i="9"/>
  <c r="BN56" i="9"/>
  <c r="BS56" i="9"/>
  <c r="BZ159" i="7"/>
  <c r="BO56" i="8"/>
  <c r="BT56" i="8"/>
  <c r="BL57" i="8" s="1"/>
  <c r="BR56" i="8"/>
  <c r="AZ159" i="7"/>
  <c r="AQ58" i="7"/>
  <c r="AN58" i="7"/>
  <c r="AS58" i="7"/>
  <c r="Q58" i="7"/>
  <c r="N58" i="7"/>
  <c r="S58" i="7"/>
  <c r="Q57" i="9"/>
  <c r="N57" i="9"/>
  <c r="S57" i="9"/>
  <c r="BQ58" i="7"/>
  <c r="BN58" i="7"/>
  <c r="BS58" i="7"/>
  <c r="BD58" i="7"/>
  <c r="BA58" i="7"/>
  <c r="BF58" i="7"/>
  <c r="BB56" i="8"/>
  <c r="BG56" i="8"/>
  <c r="AY57" i="8" s="1"/>
  <c r="BE56" i="8"/>
  <c r="AC59" i="7"/>
  <c r="CD56" i="9"/>
  <c r="CA56" i="9"/>
  <c r="CF56" i="9"/>
  <c r="AH56" i="8"/>
  <c r="AC57" i="8"/>
  <c r="BD56" i="9"/>
  <c r="BA56" i="9"/>
  <c r="BF56" i="9"/>
  <c r="P57" i="8"/>
  <c r="CB56" i="8"/>
  <c r="CE56" i="8"/>
  <c r="CG56" i="8"/>
  <c r="BY57" i="8" s="1"/>
  <c r="AD56" i="9"/>
  <c r="AA56" i="9"/>
  <c r="AF56" i="9"/>
  <c r="AQ56" i="9"/>
  <c r="AN56" i="9"/>
  <c r="AS56" i="9"/>
  <c r="BZ157" i="9"/>
  <c r="U56" i="8"/>
  <c r="AM157" i="9"/>
  <c r="Z157" i="9"/>
  <c r="BM157" i="9"/>
  <c r="AM159" i="7"/>
  <c r="Z159" i="8"/>
  <c r="CD58" i="7"/>
  <c r="CA58" i="7"/>
  <c r="CF58" i="7"/>
  <c r="AQ56" i="8"/>
  <c r="AN56" i="8"/>
  <c r="AS56" i="8"/>
  <c r="BM158" i="8"/>
  <c r="Z161" i="7"/>
  <c r="AZ157" i="9"/>
  <c r="Z162" i="7" l="1"/>
  <c r="AZ159" i="8"/>
  <c r="Q57" i="8"/>
  <c r="N57" i="8"/>
  <c r="S57" i="8"/>
  <c r="CC57" i="8"/>
  <c r="BB58" i="7"/>
  <c r="BE58" i="7"/>
  <c r="BG58" i="7"/>
  <c r="AY59" i="7" s="1"/>
  <c r="BM159" i="8"/>
  <c r="CH56" i="8"/>
  <c r="AO58" i="7"/>
  <c r="AR58" i="7"/>
  <c r="AT58" i="7"/>
  <c r="AL59" i="7" s="1"/>
  <c r="CB56" i="9"/>
  <c r="CE56" i="9"/>
  <c r="CG56" i="9"/>
  <c r="BY57" i="9" s="1"/>
  <c r="BO58" i="7"/>
  <c r="BR58" i="7"/>
  <c r="BT58" i="7"/>
  <c r="BL59" i="7" s="1"/>
  <c r="AM158" i="8"/>
  <c r="BU56" i="8"/>
  <c r="AD59" i="7"/>
  <c r="AA59" i="7"/>
  <c r="AF59" i="7"/>
  <c r="BP57" i="8"/>
  <c r="BZ158" i="9"/>
  <c r="Z158" i="9"/>
  <c r="O57" i="9"/>
  <c r="R57" i="9"/>
  <c r="T57" i="9"/>
  <c r="L58" i="9" s="1"/>
  <c r="AM160" i="7"/>
  <c r="AZ160" i="7"/>
  <c r="AO56" i="9"/>
  <c r="AT56" i="9"/>
  <c r="AL57" i="9" s="1"/>
  <c r="AR56" i="9"/>
  <c r="BZ160" i="7"/>
  <c r="BC57" i="8"/>
  <c r="BM160" i="7"/>
  <c r="AO56" i="8"/>
  <c r="AT56" i="8"/>
  <c r="AL57" i="8" s="1"/>
  <c r="AR56" i="8"/>
  <c r="BB56" i="9"/>
  <c r="BE56" i="9"/>
  <c r="BG56" i="9"/>
  <c r="AY57" i="9" s="1"/>
  <c r="AM158" i="9"/>
  <c r="AD57" i="8"/>
  <c r="AA57" i="8"/>
  <c r="AF57" i="8"/>
  <c r="CB58" i="7"/>
  <c r="CG58" i="7"/>
  <c r="BY59" i="7" s="1"/>
  <c r="CE58" i="7"/>
  <c r="O58" i="7"/>
  <c r="T58" i="7"/>
  <c r="L59" i="7" s="1"/>
  <c r="R58" i="7"/>
  <c r="BM158" i="9"/>
  <c r="BH56" i="8"/>
  <c r="AB56" i="9"/>
  <c r="AE56" i="9"/>
  <c r="AG56" i="9"/>
  <c r="Y57" i="9" s="1"/>
  <c r="AZ158" i="9"/>
  <c r="Z160" i="8"/>
  <c r="BO56" i="9"/>
  <c r="BT56" i="9"/>
  <c r="BL57" i="9" s="1"/>
  <c r="BR56" i="9"/>
  <c r="BZ159" i="8"/>
  <c r="BC59" i="7" l="1"/>
  <c r="U57" i="9"/>
  <c r="BQ57" i="8"/>
  <c r="BN57" i="8"/>
  <c r="BS57" i="8"/>
  <c r="CC57" i="9"/>
  <c r="BH58" i="7"/>
  <c r="CH56" i="9"/>
  <c r="BU56" i="9"/>
  <c r="AB59" i="7"/>
  <c r="AG59" i="7"/>
  <c r="Y60" i="7" s="1"/>
  <c r="AE59" i="7"/>
  <c r="AP59" i="7"/>
  <c r="AC57" i="9"/>
  <c r="CD57" i="8"/>
  <c r="CA57" i="8"/>
  <c r="CF57" i="8"/>
  <c r="AU56" i="9"/>
  <c r="AU58" i="7"/>
  <c r="O57" i="8"/>
  <c r="T57" i="8"/>
  <c r="L58" i="8" s="1"/>
  <c r="R57" i="8"/>
  <c r="P59" i="7"/>
  <c r="Z159" i="9"/>
  <c r="AZ159" i="9"/>
  <c r="P58" i="9"/>
  <c r="BZ160" i="8"/>
  <c r="CH58" i="7"/>
  <c r="AH56" i="9"/>
  <c r="BM159" i="9"/>
  <c r="AM159" i="9"/>
  <c r="BM161" i="7"/>
  <c r="AZ161" i="7"/>
  <c r="AM159" i="8"/>
  <c r="AZ160" i="8"/>
  <c r="BP57" i="9"/>
  <c r="BM160" i="8"/>
  <c r="CC59" i="7"/>
  <c r="AU56" i="8"/>
  <c r="AP57" i="8"/>
  <c r="AB57" i="8"/>
  <c r="AG57" i="8"/>
  <c r="Y58" i="8" s="1"/>
  <c r="AE57" i="8"/>
  <c r="BC57" i="9"/>
  <c r="BZ159" i="9"/>
  <c r="BP59" i="7"/>
  <c r="BZ161" i="7"/>
  <c r="AP57" i="9"/>
  <c r="AM161" i="7"/>
  <c r="Z161" i="8"/>
  <c r="U58" i="7"/>
  <c r="BH56" i="9"/>
  <c r="BD57" i="8"/>
  <c r="BA57" i="8"/>
  <c r="BF57" i="8"/>
  <c r="BU58" i="7"/>
  <c r="Z163" i="7"/>
  <c r="BZ160" i="9" l="1"/>
  <c r="CD59" i="7"/>
  <c r="CA59" i="7"/>
  <c r="CF59" i="7"/>
  <c r="BM162" i="7"/>
  <c r="U57" i="8"/>
  <c r="AD57" i="9"/>
  <c r="AA57" i="9"/>
  <c r="AF57" i="9"/>
  <c r="BM160" i="9"/>
  <c r="AC58" i="8"/>
  <c r="Q58" i="9"/>
  <c r="N58" i="9"/>
  <c r="S58" i="9"/>
  <c r="Z162" i="8"/>
  <c r="BD57" i="9"/>
  <c r="BA57" i="9"/>
  <c r="BF57" i="9"/>
  <c r="BM161" i="8"/>
  <c r="AM160" i="9"/>
  <c r="P58" i="8"/>
  <c r="AQ59" i="7"/>
  <c r="AN59" i="7"/>
  <c r="AS59" i="7"/>
  <c r="AC60" i="7"/>
  <c r="AZ161" i="8"/>
  <c r="AH57" i="8"/>
  <c r="CD57" i="9"/>
  <c r="CA57" i="9"/>
  <c r="CF57" i="9"/>
  <c r="BO57" i="8"/>
  <c r="BR57" i="8"/>
  <c r="BT57" i="8"/>
  <c r="BL58" i="8" s="1"/>
  <c r="Z164" i="7"/>
  <c r="AH59" i="7"/>
  <c r="AM160" i="8"/>
  <c r="Z160" i="9"/>
  <c r="BZ161" i="8"/>
  <c r="AM162" i="7"/>
  <c r="AQ57" i="9"/>
  <c r="AN57" i="9"/>
  <c r="AS57" i="9"/>
  <c r="AQ57" i="8"/>
  <c r="AN57" i="8"/>
  <c r="AS57" i="8"/>
  <c r="AZ162" i="7"/>
  <c r="CB57" i="8"/>
  <c r="CE57" i="8"/>
  <c r="CG57" i="8"/>
  <c r="BY58" i="8" s="1"/>
  <c r="BQ57" i="9"/>
  <c r="BN57" i="9"/>
  <c r="BS57" i="9"/>
  <c r="AZ160" i="9"/>
  <c r="BD59" i="7"/>
  <c r="BA59" i="7"/>
  <c r="BF59" i="7"/>
  <c r="BB57" i="8"/>
  <c r="BG57" i="8"/>
  <c r="AY58" i="8" s="1"/>
  <c r="BE57" i="8"/>
  <c r="BZ162" i="7"/>
  <c r="BQ59" i="7"/>
  <c r="BN59" i="7"/>
  <c r="BS59" i="7"/>
  <c r="Q59" i="7"/>
  <c r="N59" i="7"/>
  <c r="S59" i="7"/>
  <c r="AM163" i="7" l="1"/>
  <c r="AZ162" i="8"/>
  <c r="BP58" i="8"/>
  <c r="AD60" i="7"/>
  <c r="AA60" i="7"/>
  <c r="AF60" i="7"/>
  <c r="BB57" i="9"/>
  <c r="BE57" i="9"/>
  <c r="BG57" i="9"/>
  <c r="AY58" i="9" s="1"/>
  <c r="AB57" i="9"/>
  <c r="AG57" i="9"/>
  <c r="Y58" i="9" s="1"/>
  <c r="AE57" i="9"/>
  <c r="BB59" i="7"/>
  <c r="BG59" i="7"/>
  <c r="AY60" i="7" s="1"/>
  <c r="BE59" i="7"/>
  <c r="AZ163" i="7"/>
  <c r="AO59" i="7"/>
  <c r="AR59" i="7"/>
  <c r="AT59" i="7"/>
  <c r="AL60" i="7" s="1"/>
  <c r="AZ161" i="9"/>
  <c r="Z161" i="9"/>
  <c r="CB57" i="9"/>
  <c r="CE57" i="9"/>
  <c r="CG57" i="9"/>
  <c r="BY58" i="9" s="1"/>
  <c r="Q58" i="8"/>
  <c r="N58" i="8"/>
  <c r="S58" i="8"/>
  <c r="O58" i="9"/>
  <c r="R58" i="9"/>
  <c r="T58" i="9"/>
  <c r="L59" i="9" s="1"/>
  <c r="BM163" i="7"/>
  <c r="AO57" i="8"/>
  <c r="AR57" i="8"/>
  <c r="AT57" i="8"/>
  <c r="AL58" i="8" s="1"/>
  <c r="CB59" i="7"/>
  <c r="CG59" i="7"/>
  <c r="BY60" i="7" s="1"/>
  <c r="CE59" i="7"/>
  <c r="CH57" i="8"/>
  <c r="BU57" i="8"/>
  <c r="BO59" i="7"/>
  <c r="BT59" i="7"/>
  <c r="BL60" i="7" s="1"/>
  <c r="BR59" i="7"/>
  <c r="BZ163" i="7"/>
  <c r="AD58" i="8"/>
  <c r="AA58" i="8"/>
  <c r="AF58" i="8"/>
  <c r="CC58" i="8"/>
  <c r="Z163" i="8"/>
  <c r="BH57" i="8"/>
  <c r="AO57" i="9"/>
  <c r="AR57" i="9"/>
  <c r="AT57" i="9"/>
  <c r="AL58" i="9" s="1"/>
  <c r="BM162" i="8"/>
  <c r="BZ162" i="8"/>
  <c r="O59" i="7"/>
  <c r="T59" i="7"/>
  <c r="L60" i="7" s="1"/>
  <c r="R59" i="7"/>
  <c r="AM161" i="8"/>
  <c r="AM161" i="9"/>
  <c r="BC58" i="8"/>
  <c r="BO57" i="9"/>
  <c r="BR57" i="9"/>
  <c r="BT57" i="9"/>
  <c r="BL58" i="9" s="1"/>
  <c r="Z165" i="7"/>
  <c r="BM161" i="9"/>
  <c r="BZ161" i="9"/>
  <c r="AU59" i="7" l="1"/>
  <c r="BU59" i="7"/>
  <c r="BZ162" i="9"/>
  <c r="BM163" i="8"/>
  <c r="BP60" i="7"/>
  <c r="AP58" i="8"/>
  <c r="CC58" i="9"/>
  <c r="CD58" i="8"/>
  <c r="CA58" i="8"/>
  <c r="CF58" i="8"/>
  <c r="CH57" i="9"/>
  <c r="AZ164" i="7"/>
  <c r="AB60" i="7"/>
  <c r="AE60" i="7"/>
  <c r="AG60" i="7"/>
  <c r="Y61" i="7" s="1"/>
  <c r="AM162" i="8"/>
  <c r="BH59" i="7"/>
  <c r="BQ58" i="8"/>
  <c r="BN58" i="8"/>
  <c r="BS58" i="8"/>
  <c r="Z166" i="7"/>
  <c r="AB58" i="8"/>
  <c r="AE58" i="8"/>
  <c r="AG58" i="8"/>
  <c r="Y59" i="8" s="1"/>
  <c r="Z162" i="9"/>
  <c r="U59" i="7"/>
  <c r="BP58" i="9"/>
  <c r="P59" i="9"/>
  <c r="AZ162" i="9"/>
  <c r="AH57" i="9"/>
  <c r="BC60" i="7"/>
  <c r="BU57" i="9"/>
  <c r="BZ164" i="7"/>
  <c r="U58" i="9"/>
  <c r="AC58" i="9"/>
  <c r="AZ163" i="8"/>
  <c r="AM162" i="9"/>
  <c r="AU57" i="8"/>
  <c r="AP58" i="9"/>
  <c r="BM162" i="9"/>
  <c r="BM164" i="7"/>
  <c r="P60" i="7"/>
  <c r="BZ163" i="8"/>
  <c r="CH59" i="7"/>
  <c r="BC58" i="9"/>
  <c r="AU57" i="9"/>
  <c r="BD58" i="8"/>
  <c r="BA58" i="8"/>
  <c r="BF58" i="8"/>
  <c r="Z164" i="8"/>
  <c r="CC60" i="7"/>
  <c r="O58" i="8"/>
  <c r="T58" i="8"/>
  <c r="L59" i="8" s="1"/>
  <c r="R58" i="8"/>
  <c r="AP60" i="7"/>
  <c r="BH57" i="9"/>
  <c r="AM164" i="7"/>
  <c r="Q59" i="9" l="1"/>
  <c r="N59" i="9"/>
  <c r="S59" i="9"/>
  <c r="BM164" i="8"/>
  <c r="BQ58" i="9"/>
  <c r="BN58" i="9"/>
  <c r="BS58" i="9"/>
  <c r="Z165" i="8"/>
  <c r="BO58" i="8"/>
  <c r="BR58" i="8"/>
  <c r="BT58" i="8"/>
  <c r="BL59" i="8" s="1"/>
  <c r="AM165" i="7"/>
  <c r="AQ58" i="9"/>
  <c r="AN58" i="9"/>
  <c r="AS58" i="9"/>
  <c r="BZ165" i="7"/>
  <c r="BB58" i="8"/>
  <c r="BG58" i="8"/>
  <c r="AY59" i="8" s="1"/>
  <c r="BE58" i="8"/>
  <c r="CB58" i="8"/>
  <c r="CE58" i="8"/>
  <c r="CG58" i="8"/>
  <c r="BY59" i="8" s="1"/>
  <c r="BZ164" i="8"/>
  <c r="Q60" i="7"/>
  <c r="N60" i="7"/>
  <c r="S60" i="7"/>
  <c r="AM163" i="8"/>
  <c r="BZ163" i="9"/>
  <c r="AM163" i="9"/>
  <c r="BD60" i="7"/>
  <c r="BA60" i="7"/>
  <c r="BF60" i="7"/>
  <c r="Z163" i="9"/>
  <c r="CD58" i="9"/>
  <c r="CA58" i="9"/>
  <c r="CF58" i="9"/>
  <c r="AZ164" i="8"/>
  <c r="AC59" i="8"/>
  <c r="AC61" i="7"/>
  <c r="BM163" i="9"/>
  <c r="P59" i="8"/>
  <c r="BD58" i="9"/>
  <c r="BA58" i="9"/>
  <c r="BF58" i="9"/>
  <c r="AH58" i="8"/>
  <c r="AH60" i="7"/>
  <c r="U58" i="8"/>
  <c r="AQ58" i="8"/>
  <c r="AN58" i="8"/>
  <c r="AS58" i="8"/>
  <c r="AQ60" i="7"/>
  <c r="AN60" i="7"/>
  <c r="AS60" i="7"/>
  <c r="AZ163" i="9"/>
  <c r="CD60" i="7"/>
  <c r="CA60" i="7"/>
  <c r="CF60" i="7"/>
  <c r="BM165" i="7"/>
  <c r="AD58" i="9"/>
  <c r="AA58" i="9"/>
  <c r="AF58" i="9"/>
  <c r="Z167" i="7"/>
  <c r="AZ165" i="7"/>
  <c r="BQ60" i="7"/>
  <c r="BN60" i="7"/>
  <c r="BS60" i="7"/>
  <c r="BZ165" i="8" l="1"/>
  <c r="Z166" i="8"/>
  <c r="BO60" i="7"/>
  <c r="BR60" i="7"/>
  <c r="BT60" i="7"/>
  <c r="BL61" i="7" s="1"/>
  <c r="AZ165" i="8"/>
  <c r="AM164" i="9"/>
  <c r="AZ164" i="9"/>
  <c r="BB60" i="7"/>
  <c r="BG60" i="7"/>
  <c r="AY61" i="7" s="1"/>
  <c r="BE60" i="7"/>
  <c r="BZ166" i="7"/>
  <c r="AO58" i="9"/>
  <c r="AT58" i="9"/>
  <c r="AL59" i="9" s="1"/>
  <c r="AR58" i="9"/>
  <c r="BO58" i="9"/>
  <c r="BT58" i="9"/>
  <c r="BL59" i="9" s="1"/>
  <c r="BR58" i="9"/>
  <c r="CC59" i="8"/>
  <c r="AO60" i="7"/>
  <c r="AR60" i="7"/>
  <c r="AT60" i="7"/>
  <c r="AL61" i="7" s="1"/>
  <c r="BB58" i="9"/>
  <c r="BE58" i="9"/>
  <c r="BG58" i="9"/>
  <c r="AY59" i="9" s="1"/>
  <c r="BZ164" i="9"/>
  <c r="CH58" i="8"/>
  <c r="BM165" i="8"/>
  <c r="AD59" i="8"/>
  <c r="AA59" i="8"/>
  <c r="AF59" i="8"/>
  <c r="Z168" i="7"/>
  <c r="AB58" i="9"/>
  <c r="AG58" i="9"/>
  <c r="Y59" i="9" s="1"/>
  <c r="AE58" i="9"/>
  <c r="Q59" i="8"/>
  <c r="N59" i="8"/>
  <c r="S59" i="8"/>
  <c r="AM164" i="8"/>
  <c r="AZ166" i="7"/>
  <c r="AO58" i="8"/>
  <c r="AR58" i="8"/>
  <c r="AT58" i="8"/>
  <c r="AL59" i="8" s="1"/>
  <c r="CB58" i="9"/>
  <c r="CG58" i="9"/>
  <c r="BY59" i="9" s="1"/>
  <c r="CE58" i="9"/>
  <c r="BH58" i="8"/>
  <c r="AM166" i="7"/>
  <c r="Z164" i="9"/>
  <c r="BM166" i="7"/>
  <c r="BM164" i="9"/>
  <c r="BC59" i="8"/>
  <c r="BP59" i="8"/>
  <c r="O59" i="9"/>
  <c r="T59" i="9"/>
  <c r="L60" i="9" s="1"/>
  <c r="R59" i="9"/>
  <c r="CB60" i="7"/>
  <c r="CE60" i="7"/>
  <c r="CG60" i="7"/>
  <c r="BY61" i="7" s="1"/>
  <c r="AD61" i="7"/>
  <c r="AA61" i="7"/>
  <c r="AF61" i="7"/>
  <c r="O60" i="7"/>
  <c r="T60" i="7"/>
  <c r="L61" i="7" s="1"/>
  <c r="R60" i="7"/>
  <c r="BU58" i="8"/>
  <c r="AZ166" i="8" l="1"/>
  <c r="CC61" i="7"/>
  <c r="BH60" i="7"/>
  <c r="AP59" i="8"/>
  <c r="AU58" i="8"/>
  <c r="AC59" i="9"/>
  <c r="BU60" i="7"/>
  <c r="P61" i="7"/>
  <c r="P60" i="9"/>
  <c r="Z165" i="9"/>
  <c r="BC59" i="9"/>
  <c r="BU58" i="9"/>
  <c r="U60" i="7"/>
  <c r="BH58" i="9"/>
  <c r="BP59" i="9"/>
  <c r="AZ165" i="9"/>
  <c r="BM165" i="9"/>
  <c r="CH60" i="7"/>
  <c r="AH58" i="9"/>
  <c r="AZ167" i="7"/>
  <c r="Z169" i="7"/>
  <c r="AP61" i="7"/>
  <c r="AU58" i="9"/>
  <c r="Z167" i="8"/>
  <c r="CC59" i="9"/>
  <c r="BZ165" i="9"/>
  <c r="AM165" i="8"/>
  <c r="AB59" i="8"/>
  <c r="AG59" i="8"/>
  <c r="Y60" i="8" s="1"/>
  <c r="AE59" i="8"/>
  <c r="AP59" i="9"/>
  <c r="BM167" i="7"/>
  <c r="BQ59" i="8"/>
  <c r="BN59" i="8"/>
  <c r="BS59" i="8"/>
  <c r="AM167" i="7"/>
  <c r="BZ166" i="8"/>
  <c r="BP61" i="7"/>
  <c r="AU60" i="7"/>
  <c r="AB61" i="7"/>
  <c r="AG61" i="7"/>
  <c r="Y62" i="7" s="1"/>
  <c r="AE61" i="7"/>
  <c r="BM166" i="8"/>
  <c r="CD59" i="8"/>
  <c r="CA59" i="8"/>
  <c r="CF59" i="8"/>
  <c r="BC61" i="7"/>
  <c r="U59" i="9"/>
  <c r="BD59" i="8"/>
  <c r="BA59" i="8"/>
  <c r="BF59" i="8"/>
  <c r="CH58" i="9"/>
  <c r="O59" i="8"/>
  <c r="R59" i="8"/>
  <c r="T59" i="8"/>
  <c r="L60" i="8" s="1"/>
  <c r="BZ167" i="7"/>
  <c r="AM165" i="9"/>
  <c r="BB59" i="8" l="1"/>
  <c r="BE59" i="8"/>
  <c r="BG59" i="8"/>
  <c r="AY60" i="8" s="1"/>
  <c r="Z170" i="7"/>
  <c r="AZ166" i="9"/>
  <c r="BD59" i="9"/>
  <c r="BA59" i="9"/>
  <c r="BF59" i="9"/>
  <c r="AH61" i="7"/>
  <c r="BO59" i="8"/>
  <c r="BT59" i="8"/>
  <c r="BL60" i="8" s="1"/>
  <c r="BR59" i="8"/>
  <c r="BZ166" i="9"/>
  <c r="AZ168" i="7"/>
  <c r="Z166" i="9"/>
  <c r="BM168" i="7"/>
  <c r="BQ59" i="9"/>
  <c r="BN59" i="9"/>
  <c r="BS59" i="9"/>
  <c r="Q60" i="9"/>
  <c r="N60" i="9"/>
  <c r="S60" i="9"/>
  <c r="BZ168" i="7"/>
  <c r="BD61" i="7"/>
  <c r="BA61" i="7"/>
  <c r="BF61" i="7"/>
  <c r="Z168" i="8"/>
  <c r="P60" i="8"/>
  <c r="BQ61" i="7"/>
  <c r="BN61" i="7"/>
  <c r="BS61" i="7"/>
  <c r="AQ59" i="9"/>
  <c r="AN59" i="9"/>
  <c r="AS59" i="9"/>
  <c r="Q61" i="7"/>
  <c r="N61" i="7"/>
  <c r="S61" i="7"/>
  <c r="U59" i="8"/>
  <c r="AH59" i="8"/>
  <c r="AC62" i="7"/>
  <c r="CD59" i="9"/>
  <c r="CA59" i="9"/>
  <c r="CF59" i="9"/>
  <c r="CB59" i="8"/>
  <c r="CG59" i="8"/>
  <c r="BY60" i="8" s="1"/>
  <c r="CE59" i="8"/>
  <c r="AC60" i="8"/>
  <c r="BZ167" i="8"/>
  <c r="AQ61" i="7"/>
  <c r="AN61" i="7"/>
  <c r="AS61" i="7"/>
  <c r="BM166" i="9"/>
  <c r="CD61" i="7"/>
  <c r="CA61" i="7"/>
  <c r="CF61" i="7"/>
  <c r="AM166" i="9"/>
  <c r="BM167" i="8"/>
  <c r="AM168" i="7"/>
  <c r="AM166" i="8"/>
  <c r="AZ167" i="8"/>
  <c r="AQ59" i="8"/>
  <c r="AN59" i="8"/>
  <c r="AS59" i="8"/>
  <c r="AD59" i="9"/>
  <c r="AA59" i="9"/>
  <c r="AF59" i="9"/>
  <c r="BM169" i="7" l="1"/>
  <c r="BB61" i="7"/>
  <c r="BG61" i="7"/>
  <c r="AY62" i="7" s="1"/>
  <c r="BE61" i="7"/>
  <c r="Z167" i="9"/>
  <c r="BB59" i="9"/>
  <c r="BE59" i="9"/>
  <c r="BG59" i="9"/>
  <c r="AY60" i="9" s="1"/>
  <c r="AM167" i="8"/>
  <c r="AM169" i="7"/>
  <c r="O61" i="7"/>
  <c r="T61" i="7"/>
  <c r="L62" i="7" s="1"/>
  <c r="R61" i="7"/>
  <c r="AD62" i="7"/>
  <c r="AA62" i="7"/>
  <c r="AF62" i="7"/>
  <c r="AO59" i="9"/>
  <c r="AR59" i="9"/>
  <c r="AT59" i="9"/>
  <c r="AL60" i="9" s="1"/>
  <c r="AZ169" i="7"/>
  <c r="AM167" i="9"/>
  <c r="AZ167" i="9"/>
  <c r="BZ169" i="7"/>
  <c r="AZ168" i="8"/>
  <c r="BZ167" i="9"/>
  <c r="AB59" i="9"/>
  <c r="AG59" i="9"/>
  <c r="Y60" i="9" s="1"/>
  <c r="AE59" i="9"/>
  <c r="BM167" i="9"/>
  <c r="CB59" i="9"/>
  <c r="CE59" i="9"/>
  <c r="CG59" i="9"/>
  <c r="BY60" i="9" s="1"/>
  <c r="AO61" i="7"/>
  <c r="AT61" i="7"/>
  <c r="AL62" i="7" s="1"/>
  <c r="AR61" i="7"/>
  <c r="BZ168" i="8"/>
  <c r="AD60" i="8"/>
  <c r="AA60" i="8"/>
  <c r="AF60" i="8"/>
  <c r="BO61" i="7"/>
  <c r="BR61" i="7"/>
  <c r="BT61" i="7"/>
  <c r="BL62" i="7" s="1"/>
  <c r="O60" i="9"/>
  <c r="R60" i="9"/>
  <c r="T60" i="9"/>
  <c r="L61" i="9" s="1"/>
  <c r="Z171" i="7"/>
  <c r="CB61" i="7"/>
  <c r="CG61" i="7"/>
  <c r="BY62" i="7" s="1"/>
  <c r="CE61" i="7"/>
  <c r="CH59" i="8"/>
  <c r="BU59" i="8"/>
  <c r="CC60" i="8"/>
  <c r="Q60" i="8"/>
  <c r="N60" i="8"/>
  <c r="S60" i="8"/>
  <c r="BP60" i="8"/>
  <c r="BC60" i="8"/>
  <c r="AO59" i="8"/>
  <c r="AT59" i="8"/>
  <c r="AL60" i="8" s="1"/>
  <c r="AR59" i="8"/>
  <c r="BO59" i="9"/>
  <c r="BR59" i="9"/>
  <c r="BT59" i="9"/>
  <c r="BL60" i="9" s="1"/>
  <c r="BH59" i="8"/>
  <c r="BM168" i="8"/>
  <c r="Z169" i="8"/>
  <c r="BQ60" i="8" l="1"/>
  <c r="BN60" i="8"/>
  <c r="BS60" i="8"/>
  <c r="BZ170" i="7"/>
  <c r="BC60" i="9"/>
  <c r="BP60" i="9"/>
  <c r="CH61" i="7"/>
  <c r="AB60" i="8"/>
  <c r="AE60" i="8"/>
  <c r="AG60" i="8"/>
  <c r="Y61" i="8" s="1"/>
  <c r="BU59" i="9"/>
  <c r="CC62" i="7"/>
  <c r="BM168" i="9"/>
  <c r="BH59" i="9"/>
  <c r="BD60" i="8"/>
  <c r="BA60" i="8"/>
  <c r="BF60" i="8"/>
  <c r="Z170" i="8"/>
  <c r="AH59" i="9"/>
  <c r="AZ168" i="9"/>
  <c r="AB62" i="7"/>
  <c r="AG62" i="7"/>
  <c r="Y63" i="7" s="1"/>
  <c r="AE62" i="7"/>
  <c r="BZ169" i="8"/>
  <c r="AC60" i="9"/>
  <c r="U61" i="7"/>
  <c r="Z168" i="9"/>
  <c r="AU61" i="7"/>
  <c r="AM168" i="9"/>
  <c r="P62" i="7"/>
  <c r="BH61" i="7"/>
  <c r="BZ168" i="9"/>
  <c r="AZ170" i="7"/>
  <c r="BC62" i="7"/>
  <c r="U60" i="9"/>
  <c r="O60" i="8"/>
  <c r="R60" i="8"/>
  <c r="T60" i="8"/>
  <c r="L61" i="8" s="1"/>
  <c r="AP60" i="8"/>
  <c r="BP62" i="7"/>
  <c r="AP60" i="9"/>
  <c r="AM168" i="8"/>
  <c r="BU61" i="7"/>
  <c r="CC60" i="9"/>
  <c r="AZ169" i="8"/>
  <c r="AU59" i="9"/>
  <c r="AM170" i="7"/>
  <c r="Z172" i="7"/>
  <c r="P61" i="9"/>
  <c r="CD60" i="8"/>
  <c r="CA60" i="8"/>
  <c r="CF60" i="8"/>
  <c r="AP62" i="7"/>
  <c r="BM169" i="8"/>
  <c r="AU59" i="8"/>
  <c r="CH59" i="9"/>
  <c r="BM170" i="7"/>
  <c r="AH62" i="7" l="1"/>
  <c r="CB60" i="8"/>
  <c r="CE60" i="8"/>
  <c r="CG60" i="8"/>
  <c r="BY61" i="8" s="1"/>
  <c r="AM169" i="8"/>
  <c r="AC63" i="7"/>
  <c r="AZ170" i="8"/>
  <c r="BD62" i="7"/>
  <c r="BA62" i="7"/>
  <c r="BF62" i="7"/>
  <c r="BQ60" i="9"/>
  <c r="BN60" i="9"/>
  <c r="BS60" i="9"/>
  <c r="CD60" i="9"/>
  <c r="CA60" i="9"/>
  <c r="CF60" i="9"/>
  <c r="AZ169" i="9"/>
  <c r="AZ171" i="7"/>
  <c r="Z169" i="9"/>
  <c r="BQ62" i="7"/>
  <c r="BN62" i="7"/>
  <c r="BS62" i="7"/>
  <c r="BM169" i="9"/>
  <c r="BD60" i="9"/>
  <c r="BA60" i="9"/>
  <c r="BF60" i="9"/>
  <c r="BM171" i="7"/>
  <c r="Q61" i="9"/>
  <c r="N61" i="9"/>
  <c r="S61" i="9"/>
  <c r="BZ169" i="9"/>
  <c r="CD62" i="7"/>
  <c r="CA62" i="7"/>
  <c r="CF62" i="7"/>
  <c r="AQ60" i="8"/>
  <c r="AN60" i="8"/>
  <c r="AS60" i="8"/>
  <c r="BZ171" i="7"/>
  <c r="Z173" i="7"/>
  <c r="P61" i="8"/>
  <c r="AD60" i="9"/>
  <c r="AA60" i="9"/>
  <c r="AF60" i="9"/>
  <c r="Z171" i="8"/>
  <c r="U60" i="8"/>
  <c r="BZ170" i="8"/>
  <c r="Q62" i="7"/>
  <c r="N62" i="7"/>
  <c r="S62" i="7"/>
  <c r="AC61" i="8"/>
  <c r="BO60" i="8"/>
  <c r="BR60" i="8"/>
  <c r="BT60" i="8"/>
  <c r="BL61" i="8" s="1"/>
  <c r="AQ60" i="9"/>
  <c r="AN60" i="9"/>
  <c r="AS60" i="9"/>
  <c r="BM170" i="8"/>
  <c r="AQ62" i="7"/>
  <c r="AN62" i="7"/>
  <c r="AS62" i="7"/>
  <c r="AM171" i="7"/>
  <c r="AM169" i="9"/>
  <c r="BB60" i="8"/>
  <c r="BG60" i="8"/>
  <c r="AY61" i="8" s="1"/>
  <c r="BE60" i="8"/>
  <c r="AH60" i="8"/>
  <c r="BM171" i="8" l="1"/>
  <c r="Q61" i="8"/>
  <c r="N61" i="8"/>
  <c r="S61" i="8"/>
  <c r="AO62" i="7"/>
  <c r="AT62" i="7"/>
  <c r="AL63" i="7" s="1"/>
  <c r="AR62" i="7"/>
  <c r="AB60" i="9"/>
  <c r="AG60" i="9"/>
  <c r="Y61" i="9" s="1"/>
  <c r="AE60" i="9"/>
  <c r="AZ171" i="8"/>
  <c r="CB62" i="7"/>
  <c r="CG62" i="7"/>
  <c r="BY63" i="7" s="1"/>
  <c r="CE62" i="7"/>
  <c r="CB60" i="9"/>
  <c r="CG60" i="9"/>
  <c r="BY61" i="9" s="1"/>
  <c r="CE60" i="9"/>
  <c r="O62" i="7"/>
  <c r="T62" i="7"/>
  <c r="L63" i="7" s="1"/>
  <c r="R62" i="7"/>
  <c r="BM170" i="9"/>
  <c r="AD63" i="7"/>
  <c r="AA63" i="7"/>
  <c r="AF63" i="7"/>
  <c r="AM170" i="9"/>
  <c r="AM170" i="8"/>
  <c r="BH60" i="8"/>
  <c r="BZ172" i="7"/>
  <c r="O61" i="9"/>
  <c r="R61" i="9"/>
  <c r="T61" i="9"/>
  <c r="L62" i="9" s="1"/>
  <c r="Z170" i="9"/>
  <c r="CC61" i="8"/>
  <c r="AM172" i="7"/>
  <c r="BP61" i="8"/>
  <c r="BO60" i="9"/>
  <c r="BR60" i="9"/>
  <c r="BT60" i="9"/>
  <c r="BL61" i="9" s="1"/>
  <c r="CH60" i="8"/>
  <c r="Z174" i="7"/>
  <c r="BO62" i="7"/>
  <c r="BR62" i="7"/>
  <c r="BT62" i="7"/>
  <c r="BL63" i="7" s="1"/>
  <c r="BU60" i="8"/>
  <c r="AZ172" i="7"/>
  <c r="AO60" i="8"/>
  <c r="AT60" i="8"/>
  <c r="AL61" i="8" s="1"/>
  <c r="AR60" i="8"/>
  <c r="BM172" i="7"/>
  <c r="Z172" i="8"/>
  <c r="BB62" i="7"/>
  <c r="BE62" i="7"/>
  <c r="BG62" i="7"/>
  <c r="AY63" i="7" s="1"/>
  <c r="BC61" i="8"/>
  <c r="BZ170" i="9"/>
  <c r="AO60" i="9"/>
  <c r="AT60" i="9"/>
  <c r="AL61" i="9" s="1"/>
  <c r="AR60" i="9"/>
  <c r="BZ171" i="8"/>
  <c r="AD61" i="8"/>
  <c r="AA61" i="8"/>
  <c r="AF61" i="8"/>
  <c r="BB60" i="9"/>
  <c r="BG60" i="9"/>
  <c r="AY61" i="9" s="1"/>
  <c r="BE60" i="9"/>
  <c r="AZ170" i="9"/>
  <c r="BZ172" i="8" l="1"/>
  <c r="AH60" i="9"/>
  <c r="P62" i="9"/>
  <c r="AC61" i="9"/>
  <c r="AZ173" i="7"/>
  <c r="BU60" i="9"/>
  <c r="AU60" i="9"/>
  <c r="Z173" i="8"/>
  <c r="U61" i="9"/>
  <c r="CH60" i="9"/>
  <c r="AB63" i="7"/>
  <c r="AE63" i="7"/>
  <c r="AG63" i="7"/>
  <c r="Y64" i="7" s="1"/>
  <c r="CC61" i="9"/>
  <c r="AU62" i="7"/>
  <c r="BQ61" i="8"/>
  <c r="BN61" i="8"/>
  <c r="BS61" i="8"/>
  <c r="AP63" i="7"/>
  <c r="AZ171" i="9"/>
  <c r="BP63" i="7"/>
  <c r="CH62" i="7"/>
  <c r="AM173" i="7"/>
  <c r="AU60" i="8"/>
  <c r="AP61" i="9"/>
  <c r="AZ172" i="8"/>
  <c r="O61" i="8"/>
  <c r="R61" i="8"/>
  <c r="T61" i="8"/>
  <c r="L62" i="8" s="1"/>
  <c r="BH60" i="9"/>
  <c r="BC61" i="9"/>
  <c r="BZ171" i="9"/>
  <c r="BM173" i="7"/>
  <c r="BU62" i="7"/>
  <c r="CC63" i="7"/>
  <c r="BD61" i="8"/>
  <c r="BA61" i="8"/>
  <c r="BF61" i="8"/>
  <c r="BC63" i="7"/>
  <c r="Z175" i="7"/>
  <c r="CD61" i="8"/>
  <c r="CA61" i="8"/>
  <c r="CF61" i="8"/>
  <c r="AM171" i="8"/>
  <c r="BM171" i="9"/>
  <c r="Z171" i="9"/>
  <c r="AB61" i="8"/>
  <c r="AG61" i="8"/>
  <c r="Y62" i="8" s="1"/>
  <c r="AE61" i="8"/>
  <c r="AP61" i="8"/>
  <c r="BH62" i="7"/>
  <c r="AM171" i="9"/>
  <c r="U62" i="7"/>
  <c r="BM172" i="8"/>
  <c r="BP61" i="9"/>
  <c r="BZ173" i="7"/>
  <c r="P63" i="7"/>
  <c r="AQ61" i="9" l="1"/>
  <c r="AN61" i="9"/>
  <c r="AS61" i="9"/>
  <c r="BD63" i="7"/>
  <c r="BA63" i="7"/>
  <c r="BF63" i="7"/>
  <c r="AQ63" i="7"/>
  <c r="AN63" i="7"/>
  <c r="AS63" i="7"/>
  <c r="BD61" i="9"/>
  <c r="BA61" i="9"/>
  <c r="BF61" i="9"/>
  <c r="AD61" i="9"/>
  <c r="AA61" i="9"/>
  <c r="AF61" i="9"/>
  <c r="Z172" i="9"/>
  <c r="AM172" i="9"/>
  <c r="BO61" i="8"/>
  <c r="BR61" i="8"/>
  <c r="BT61" i="8"/>
  <c r="BL62" i="8" s="1"/>
  <c r="Z176" i="7"/>
  <c r="AM174" i="7"/>
  <c r="Z174" i="8"/>
  <c r="Q62" i="9"/>
  <c r="N62" i="9"/>
  <c r="S62" i="9"/>
  <c r="BZ174" i="7"/>
  <c r="U61" i="8"/>
  <c r="CD61" i="9"/>
  <c r="CA61" i="9"/>
  <c r="CF61" i="9"/>
  <c r="P62" i="8"/>
  <c r="BQ63" i="7"/>
  <c r="BN63" i="7"/>
  <c r="BS63" i="7"/>
  <c r="BM172" i="9"/>
  <c r="CB61" i="8"/>
  <c r="CE61" i="8"/>
  <c r="CG61" i="8"/>
  <c r="BY62" i="8" s="1"/>
  <c r="AZ173" i="8"/>
  <c r="AC64" i="7"/>
  <c r="CD63" i="7"/>
  <c r="CA63" i="7"/>
  <c r="CF63" i="7"/>
  <c r="AM172" i="8"/>
  <c r="BQ61" i="9"/>
  <c r="BN61" i="9"/>
  <c r="BS61" i="9"/>
  <c r="AQ61" i="8"/>
  <c r="AN61" i="8"/>
  <c r="AS61" i="8"/>
  <c r="BM173" i="8"/>
  <c r="AH61" i="8"/>
  <c r="AH63" i="7"/>
  <c r="BZ173" i="8"/>
  <c r="BZ172" i="9"/>
  <c r="Q63" i="7"/>
  <c r="N63" i="7"/>
  <c r="S63" i="7"/>
  <c r="BB61" i="8"/>
  <c r="BG61" i="8"/>
  <c r="AY62" i="8" s="1"/>
  <c r="BE61" i="8"/>
  <c r="AC62" i="8"/>
  <c r="BM174" i="7"/>
  <c r="AZ172" i="9"/>
  <c r="AZ174" i="7"/>
  <c r="O62" i="9" l="1"/>
  <c r="T62" i="9"/>
  <c r="L63" i="9" s="1"/>
  <c r="R62" i="9"/>
  <c r="BP62" i="8"/>
  <c r="BU61" i="8"/>
  <c r="BB61" i="9"/>
  <c r="BE61" i="9"/>
  <c r="BG61" i="9"/>
  <c r="AY62" i="9" s="1"/>
  <c r="BZ173" i="9"/>
  <c r="Q62" i="8"/>
  <c r="N62" i="8"/>
  <c r="S62" i="8"/>
  <c r="BZ174" i="8"/>
  <c r="CC62" i="8"/>
  <c r="Z175" i="8"/>
  <c r="CH61" i="8"/>
  <c r="AO63" i="7"/>
  <c r="AR63" i="7"/>
  <c r="AT63" i="7"/>
  <c r="AL64" i="7" s="1"/>
  <c r="BM175" i="7"/>
  <c r="BO61" i="9"/>
  <c r="BR61" i="9"/>
  <c r="BT61" i="9"/>
  <c r="BL62" i="9" s="1"/>
  <c r="AM173" i="9"/>
  <c r="AD62" i="8"/>
  <c r="AA62" i="8"/>
  <c r="AF62" i="8"/>
  <c r="AM175" i="7"/>
  <c r="AM173" i="8"/>
  <c r="Z177" i="7"/>
  <c r="Z173" i="9"/>
  <c r="BB63" i="7"/>
  <c r="BE63" i="7"/>
  <c r="BG63" i="7"/>
  <c r="AY64" i="7" s="1"/>
  <c r="BO63" i="7"/>
  <c r="BT63" i="7"/>
  <c r="BL64" i="7" s="1"/>
  <c r="BR63" i="7"/>
  <c r="AZ174" i="8"/>
  <c r="CB61" i="9"/>
  <c r="CG61" i="9"/>
  <c r="BY62" i="9" s="1"/>
  <c r="CE61" i="9"/>
  <c r="BH61" i="8"/>
  <c r="BC62" i="8"/>
  <c r="BM174" i="8"/>
  <c r="CB63" i="7"/>
  <c r="CG63" i="7"/>
  <c r="BY64" i="7" s="1"/>
  <c r="CE63" i="7"/>
  <c r="AB61" i="9"/>
  <c r="AE61" i="9"/>
  <c r="AG61" i="9"/>
  <c r="Y62" i="9" s="1"/>
  <c r="AO61" i="9"/>
  <c r="AT61" i="9"/>
  <c r="AL62" i="9" s="1"/>
  <c r="AR61" i="9"/>
  <c r="AZ173" i="9"/>
  <c r="AO61" i="8"/>
  <c r="AT61" i="8"/>
  <c r="AL62" i="8" s="1"/>
  <c r="AR61" i="8"/>
  <c r="BM173" i="9"/>
  <c r="BZ175" i="7"/>
  <c r="AZ175" i="7"/>
  <c r="O63" i="7"/>
  <c r="R63" i="7"/>
  <c r="T63" i="7"/>
  <c r="L64" i="7" s="1"/>
  <c r="AD64" i="7"/>
  <c r="AA64" i="7"/>
  <c r="AF64" i="7"/>
  <c r="BU63" i="7" l="1"/>
  <c r="AM174" i="9"/>
  <c r="BC62" i="9"/>
  <c r="BP62" i="9"/>
  <c r="Z176" i="8"/>
  <c r="BH61" i="9"/>
  <c r="AU61" i="9"/>
  <c r="AP62" i="9"/>
  <c r="BU61" i="9"/>
  <c r="CD62" i="8"/>
  <c r="CA62" i="8"/>
  <c r="CF62" i="8"/>
  <c r="AM174" i="8"/>
  <c r="BZ176" i="7"/>
  <c r="BD62" i="8"/>
  <c r="BA62" i="8"/>
  <c r="BF62" i="8"/>
  <c r="AM176" i="7"/>
  <c r="BM176" i="7"/>
  <c r="BZ175" i="8"/>
  <c r="P64" i="7"/>
  <c r="BM174" i="9"/>
  <c r="AH61" i="9"/>
  <c r="CH61" i="9"/>
  <c r="AP64" i="7"/>
  <c r="BQ62" i="8"/>
  <c r="BN62" i="8"/>
  <c r="BS62" i="8"/>
  <c r="BP64" i="7"/>
  <c r="Z178" i="7"/>
  <c r="AB64" i="7"/>
  <c r="AG64" i="7"/>
  <c r="Y65" i="7" s="1"/>
  <c r="AE64" i="7"/>
  <c r="AP62" i="8"/>
  <c r="CC62" i="9"/>
  <c r="BC64" i="7"/>
  <c r="AU63" i="7"/>
  <c r="BM175" i="8"/>
  <c r="AC62" i="9"/>
  <c r="O62" i="8"/>
  <c r="R62" i="8"/>
  <c r="T62" i="8"/>
  <c r="L63" i="8" s="1"/>
  <c r="U62" i="9"/>
  <c r="U63" i="7"/>
  <c r="CH63" i="7"/>
  <c r="AZ175" i="8"/>
  <c r="AB62" i="8"/>
  <c r="AE62" i="8"/>
  <c r="AG62" i="8"/>
  <c r="Y63" i="8" s="1"/>
  <c r="P63" i="9"/>
  <c r="AU61" i="8"/>
  <c r="AZ176" i="7"/>
  <c r="BH63" i="7"/>
  <c r="AZ174" i="9"/>
  <c r="CC64" i="7"/>
  <c r="Z174" i="9"/>
  <c r="BZ174" i="9"/>
  <c r="BB62" i="8" l="1"/>
  <c r="BE62" i="8"/>
  <c r="BG62" i="8"/>
  <c r="AY63" i="8" s="1"/>
  <c r="CB62" i="8"/>
  <c r="CE62" i="8"/>
  <c r="CG62" i="8"/>
  <c r="BY63" i="8" s="1"/>
  <c r="BZ175" i="9"/>
  <c r="Z179" i="7"/>
  <c r="Z177" i="8"/>
  <c r="BD64" i="7"/>
  <c r="BA64" i="7"/>
  <c r="BF64" i="7"/>
  <c r="BM175" i="9"/>
  <c r="BQ62" i="9"/>
  <c r="BN62" i="9"/>
  <c r="BS62" i="9"/>
  <c r="AM177" i="7"/>
  <c r="Q63" i="9"/>
  <c r="N63" i="9"/>
  <c r="S63" i="9"/>
  <c r="BQ64" i="7"/>
  <c r="BN64" i="7"/>
  <c r="BS64" i="7"/>
  <c r="P63" i="8"/>
  <c r="CD62" i="9"/>
  <c r="CA62" i="9"/>
  <c r="CF62" i="9"/>
  <c r="Q64" i="7"/>
  <c r="N64" i="7"/>
  <c r="S64" i="7"/>
  <c r="BZ177" i="7"/>
  <c r="BD62" i="9"/>
  <c r="BA62" i="9"/>
  <c r="BF62" i="9"/>
  <c r="BZ176" i="8"/>
  <c r="BO62" i="8"/>
  <c r="BT62" i="8"/>
  <c r="BL63" i="8" s="1"/>
  <c r="BR62" i="8"/>
  <c r="AH62" i="8"/>
  <c r="AZ177" i="7"/>
  <c r="AQ62" i="8"/>
  <c r="AN62" i="8"/>
  <c r="AS62" i="8"/>
  <c r="AQ64" i="7"/>
  <c r="AN64" i="7"/>
  <c r="AS64" i="7"/>
  <c r="AM175" i="8"/>
  <c r="AQ62" i="9"/>
  <c r="AN62" i="9"/>
  <c r="AS62" i="9"/>
  <c r="AM175" i="9"/>
  <c r="Z175" i="9"/>
  <c r="CD64" i="7"/>
  <c r="CA64" i="7"/>
  <c r="CF64" i="7"/>
  <c r="AC63" i="8"/>
  <c r="U62" i="8"/>
  <c r="AZ176" i="8"/>
  <c r="BM177" i="7"/>
  <c r="AZ175" i="9"/>
  <c r="AD62" i="9"/>
  <c r="AA62" i="9"/>
  <c r="AF62" i="9"/>
  <c r="AH64" i="7"/>
  <c r="BM176" i="8"/>
  <c r="AC65" i="7"/>
  <c r="AZ176" i="9" l="1"/>
  <c r="BO62" i="9"/>
  <c r="BT62" i="9"/>
  <c r="BL63" i="9" s="1"/>
  <c r="BR62" i="9"/>
  <c r="Q63" i="8"/>
  <c r="N63" i="8"/>
  <c r="S63" i="8"/>
  <c r="Z180" i="7"/>
  <c r="BB62" i="9"/>
  <c r="BG62" i="9"/>
  <c r="AY63" i="9" s="1"/>
  <c r="BE62" i="9"/>
  <c r="BZ176" i="9"/>
  <c r="AM176" i="9"/>
  <c r="AZ178" i="7"/>
  <c r="BZ178" i="7"/>
  <c r="BO64" i="7"/>
  <c r="BR64" i="7"/>
  <c r="BT64" i="7"/>
  <c r="BL65" i="7" s="1"/>
  <c r="CC63" i="8"/>
  <c r="Z176" i="9"/>
  <c r="AO62" i="8"/>
  <c r="AT62" i="8"/>
  <c r="AL63" i="8" s="1"/>
  <c r="AR62" i="8"/>
  <c r="CH62" i="8"/>
  <c r="AD65" i="7"/>
  <c r="AA65" i="7"/>
  <c r="AF65" i="7"/>
  <c r="AO62" i="9"/>
  <c r="AR62" i="9"/>
  <c r="AT62" i="9"/>
  <c r="AL63" i="9" s="1"/>
  <c r="BM176" i="9"/>
  <c r="BC63" i="8"/>
  <c r="BB64" i="7"/>
  <c r="BE64" i="7"/>
  <c r="BG64" i="7"/>
  <c r="AY65" i="7" s="1"/>
  <c r="BH62" i="8"/>
  <c r="BM177" i="8"/>
  <c r="O64" i="7"/>
  <c r="T64" i="7"/>
  <c r="L65" i="7" s="1"/>
  <c r="R64" i="7"/>
  <c r="O63" i="9"/>
  <c r="T63" i="9"/>
  <c r="L64" i="9" s="1"/>
  <c r="R63" i="9"/>
  <c r="BU62" i="8"/>
  <c r="AB62" i="9"/>
  <c r="AG62" i="9"/>
  <c r="Y63" i="9" s="1"/>
  <c r="AE62" i="9"/>
  <c r="AD63" i="8"/>
  <c r="AA63" i="8"/>
  <c r="AF63" i="8"/>
  <c r="AM176" i="8"/>
  <c r="BP63" i="8"/>
  <c r="AM178" i="7"/>
  <c r="Z178" i="8"/>
  <c r="BM178" i="7"/>
  <c r="AZ177" i="8"/>
  <c r="CB64" i="7"/>
  <c r="CG64" i="7"/>
  <c r="BY65" i="7" s="1"/>
  <c r="CE64" i="7"/>
  <c r="AO64" i="7"/>
  <c r="AT64" i="7"/>
  <c r="AL65" i="7" s="1"/>
  <c r="AR64" i="7"/>
  <c r="BZ177" i="8"/>
  <c r="CB62" i="9"/>
  <c r="CE62" i="9"/>
  <c r="CG62" i="9"/>
  <c r="BY63" i="9" s="1"/>
  <c r="BM178" i="8" l="1"/>
  <c r="CH62" i="9"/>
  <c r="BZ177" i="9"/>
  <c r="O63" i="8"/>
  <c r="R63" i="8"/>
  <c r="T63" i="8"/>
  <c r="L64" i="8" s="1"/>
  <c r="AH62" i="9"/>
  <c r="AP63" i="9"/>
  <c r="CC63" i="9"/>
  <c r="Z177" i="9"/>
  <c r="BC65" i="7"/>
  <c r="CD63" i="8"/>
  <c r="CA63" i="8"/>
  <c r="CF63" i="8"/>
  <c r="CC65" i="7"/>
  <c r="AM179" i="7"/>
  <c r="BZ178" i="8"/>
  <c r="AZ178" i="8"/>
  <c r="BQ63" i="8"/>
  <c r="BN63" i="8"/>
  <c r="BS63" i="8"/>
  <c r="BH64" i="7"/>
  <c r="AB65" i="7"/>
  <c r="AE65" i="7"/>
  <c r="AG65" i="7"/>
  <c r="Y66" i="7" s="1"/>
  <c r="BP65" i="7"/>
  <c r="BU62" i="9"/>
  <c r="BU64" i="7"/>
  <c r="BP63" i="9"/>
  <c r="Z181" i="7"/>
  <c r="AU62" i="9"/>
  <c r="P64" i="9"/>
  <c r="BD63" i="8"/>
  <c r="BA63" i="8"/>
  <c r="BF63" i="8"/>
  <c r="AP65" i="7"/>
  <c r="BM179" i="7"/>
  <c r="AM177" i="8"/>
  <c r="BZ179" i="7"/>
  <c r="AM177" i="9"/>
  <c r="U64" i="7"/>
  <c r="BH62" i="9"/>
  <c r="AZ177" i="9"/>
  <c r="AC63" i="9"/>
  <c r="U63" i="9"/>
  <c r="AU64" i="7"/>
  <c r="CH64" i="7"/>
  <c r="Z179" i="8"/>
  <c r="AB63" i="8"/>
  <c r="AG63" i="8"/>
  <c r="Y64" i="8" s="1"/>
  <c r="AE63" i="8"/>
  <c r="P65" i="7"/>
  <c r="BM177" i="9"/>
  <c r="AU62" i="8"/>
  <c r="AZ179" i="7"/>
  <c r="BC63" i="9"/>
  <c r="AP63" i="8"/>
  <c r="Q65" i="7" l="1"/>
  <c r="N65" i="7"/>
  <c r="S65" i="7"/>
  <c r="BQ65" i="7"/>
  <c r="BN65" i="7"/>
  <c r="BS65" i="7"/>
  <c r="BZ179" i="8"/>
  <c r="AH63" i="8"/>
  <c r="AD63" i="9"/>
  <c r="AA63" i="9"/>
  <c r="AF63" i="9"/>
  <c r="BD65" i="7"/>
  <c r="BA65" i="7"/>
  <c r="BF65" i="7"/>
  <c r="P64" i="8"/>
  <c r="U63" i="8"/>
  <c r="BZ180" i="7"/>
  <c r="AC66" i="7"/>
  <c r="AZ178" i="9"/>
  <c r="Z182" i="7"/>
  <c r="AH65" i="7"/>
  <c r="AM180" i="7"/>
  <c r="Z178" i="9"/>
  <c r="AQ63" i="8"/>
  <c r="AN63" i="8"/>
  <c r="AS63" i="8"/>
  <c r="AC64" i="8"/>
  <c r="AM178" i="8"/>
  <c r="BD63" i="9"/>
  <c r="BA63" i="9"/>
  <c r="BF63" i="9"/>
  <c r="Z180" i="8"/>
  <c r="BM180" i="7"/>
  <c r="BQ63" i="9"/>
  <c r="BN63" i="9"/>
  <c r="BS63" i="9"/>
  <c r="CD65" i="7"/>
  <c r="CA65" i="7"/>
  <c r="CF65" i="7"/>
  <c r="CD63" i="9"/>
  <c r="CA63" i="9"/>
  <c r="CF63" i="9"/>
  <c r="BZ178" i="9"/>
  <c r="AQ65" i="7"/>
  <c r="AN65" i="7"/>
  <c r="AS65" i="7"/>
  <c r="AZ180" i="7"/>
  <c r="AQ63" i="9"/>
  <c r="AN63" i="9"/>
  <c r="AS63" i="9"/>
  <c r="BO63" i="8"/>
  <c r="BT63" i="8"/>
  <c r="BL64" i="8" s="1"/>
  <c r="BR63" i="8"/>
  <c r="BM179" i="8"/>
  <c r="CB63" i="8"/>
  <c r="CE63" i="8"/>
  <c r="CG63" i="8"/>
  <c r="BY64" i="8" s="1"/>
  <c r="BB63" i="8"/>
  <c r="BG63" i="8"/>
  <c r="AY64" i="8" s="1"/>
  <c r="BE63" i="8"/>
  <c r="BM178" i="9"/>
  <c r="AM178" i="9"/>
  <c r="Q64" i="9"/>
  <c r="N64" i="9"/>
  <c r="S64" i="9"/>
  <c r="AZ179" i="8"/>
  <c r="BM181" i="7" l="1"/>
  <c r="AD66" i="7"/>
  <c r="AA66" i="7"/>
  <c r="AF66" i="7"/>
  <c r="O64" i="9"/>
  <c r="R64" i="9"/>
  <c r="T64" i="9"/>
  <c r="L65" i="9" s="1"/>
  <c r="CC64" i="8"/>
  <c r="BZ179" i="9"/>
  <c r="BZ181" i="7"/>
  <c r="Z181" i="8"/>
  <c r="Z179" i="9"/>
  <c r="BZ180" i="8"/>
  <c r="CH63" i="8"/>
  <c r="AM179" i="9"/>
  <c r="AZ181" i="7"/>
  <c r="AM181" i="7"/>
  <c r="AO63" i="8"/>
  <c r="AR63" i="8"/>
  <c r="AT63" i="8"/>
  <c r="AL64" i="8" s="1"/>
  <c r="AB63" i="9"/>
  <c r="AE63" i="9"/>
  <c r="AG63" i="9"/>
  <c r="Y64" i="9" s="1"/>
  <c r="AO63" i="9"/>
  <c r="AT63" i="9"/>
  <c r="AL64" i="9" s="1"/>
  <c r="AR63" i="9"/>
  <c r="CB63" i="9"/>
  <c r="CE63" i="9"/>
  <c r="CG63" i="9"/>
  <c r="BY64" i="9" s="1"/>
  <c r="BM180" i="8"/>
  <c r="BB63" i="9"/>
  <c r="BE63" i="9"/>
  <c r="BG63" i="9"/>
  <c r="AY64" i="9" s="1"/>
  <c r="Q64" i="8"/>
  <c r="N64" i="8"/>
  <c r="S64" i="8"/>
  <c r="BO65" i="7"/>
  <c r="BR65" i="7"/>
  <c r="BT65" i="7"/>
  <c r="BL66" i="7" s="1"/>
  <c r="BM179" i="9"/>
  <c r="CB65" i="7"/>
  <c r="CE65" i="7"/>
  <c r="CG65" i="7"/>
  <c r="BY66" i="7" s="1"/>
  <c r="BH63" i="8"/>
  <c r="AM179" i="8"/>
  <c r="AD64" i="8"/>
  <c r="AA64" i="8"/>
  <c r="AF64" i="8"/>
  <c r="Z183" i="7"/>
  <c r="BB65" i="7"/>
  <c r="BE65" i="7"/>
  <c r="BG65" i="7"/>
  <c r="AY66" i="7" s="1"/>
  <c r="BU63" i="8"/>
  <c r="BP64" i="8"/>
  <c r="BO63" i="9"/>
  <c r="BR63" i="9"/>
  <c r="BT63" i="9"/>
  <c r="BL64" i="9" s="1"/>
  <c r="O65" i="7"/>
  <c r="R65" i="7"/>
  <c r="T65" i="7"/>
  <c r="L66" i="7" s="1"/>
  <c r="BC64" i="8"/>
  <c r="AZ180" i="8"/>
  <c r="AO65" i="7"/>
  <c r="AR65" i="7"/>
  <c r="AT65" i="7"/>
  <c r="AL66" i="7" s="1"/>
  <c r="AZ179" i="9"/>
  <c r="AP64" i="9" l="1"/>
  <c r="AU63" i="8"/>
  <c r="BZ181" i="8"/>
  <c r="CD64" i="8"/>
  <c r="CA64" i="8"/>
  <c r="CF64" i="8"/>
  <c r="BM180" i="9"/>
  <c r="CC64" i="9"/>
  <c r="BP66" i="7"/>
  <c r="CH63" i="9"/>
  <c r="P65" i="9"/>
  <c r="Z180" i="9"/>
  <c r="U64" i="9"/>
  <c r="Z182" i="8"/>
  <c r="P66" i="7"/>
  <c r="AU65" i="7"/>
  <c r="BP64" i="9"/>
  <c r="BH65" i="7"/>
  <c r="O64" i="8"/>
  <c r="R64" i="8"/>
  <c r="T64" i="8"/>
  <c r="L65" i="8" s="1"/>
  <c r="AZ182" i="7"/>
  <c r="AB66" i="7"/>
  <c r="AE66" i="7"/>
  <c r="AG66" i="7"/>
  <c r="Y67" i="7" s="1"/>
  <c r="AU63" i="9"/>
  <c r="BC66" i="7"/>
  <c r="BU65" i="7"/>
  <c r="AM180" i="9"/>
  <c r="BD64" i="8"/>
  <c r="BA64" i="8"/>
  <c r="BF64" i="8"/>
  <c r="AM180" i="8"/>
  <c r="AP66" i="7"/>
  <c r="AM182" i="7"/>
  <c r="BC64" i="9"/>
  <c r="Z184" i="7"/>
  <c r="BH63" i="9"/>
  <c r="BZ182" i="7"/>
  <c r="BM182" i="7"/>
  <c r="AZ180" i="9"/>
  <c r="U65" i="7"/>
  <c r="BU63" i="9"/>
  <c r="CC66" i="7"/>
  <c r="AC64" i="9"/>
  <c r="AH63" i="9"/>
  <c r="AZ181" i="8"/>
  <c r="CH65" i="7"/>
  <c r="BQ64" i="8"/>
  <c r="BN64" i="8"/>
  <c r="BS64" i="8"/>
  <c r="AB64" i="8"/>
  <c r="AG64" i="8"/>
  <c r="Y65" i="8" s="1"/>
  <c r="AE64" i="8"/>
  <c r="BM181" i="8"/>
  <c r="AP64" i="8"/>
  <c r="BZ180" i="9"/>
  <c r="BB64" i="8" l="1"/>
  <c r="BE64" i="8"/>
  <c r="BG64" i="8"/>
  <c r="AY65" i="8" s="1"/>
  <c r="Z181" i="9"/>
  <c r="CB64" i="8"/>
  <c r="CE64" i="8"/>
  <c r="CG64" i="8"/>
  <c r="BY65" i="8" s="1"/>
  <c r="AC67" i="7"/>
  <c r="Q65" i="9"/>
  <c r="N65" i="9"/>
  <c r="S65" i="9"/>
  <c r="BO64" i="8"/>
  <c r="BT64" i="8"/>
  <c r="BL65" i="8" s="1"/>
  <c r="BR64" i="8"/>
  <c r="Z185" i="7"/>
  <c r="AZ183" i="7"/>
  <c r="AH66" i="7"/>
  <c r="AM181" i="9"/>
  <c r="AZ182" i="8"/>
  <c r="Q66" i="7"/>
  <c r="N66" i="7"/>
  <c r="S66" i="7"/>
  <c r="BQ66" i="7"/>
  <c r="BN66" i="7"/>
  <c r="BS66" i="7"/>
  <c r="AM183" i="7"/>
  <c r="P65" i="8"/>
  <c r="CD66" i="7"/>
  <c r="CA66" i="7"/>
  <c r="CF66" i="7"/>
  <c r="BZ182" i="8"/>
  <c r="BZ181" i="9"/>
  <c r="BM182" i="8"/>
  <c r="AZ181" i="9"/>
  <c r="AQ66" i="7"/>
  <c r="AN66" i="7"/>
  <c r="AS66" i="7"/>
  <c r="U64" i="8"/>
  <c r="Z183" i="8"/>
  <c r="CD64" i="9"/>
  <c r="CA64" i="9"/>
  <c r="CF64" i="9"/>
  <c r="AQ64" i="9"/>
  <c r="AN64" i="9"/>
  <c r="AS64" i="9"/>
  <c r="AQ64" i="8"/>
  <c r="AN64" i="8"/>
  <c r="AS64" i="8"/>
  <c r="AH64" i="8"/>
  <c r="BM183" i="7"/>
  <c r="BD64" i="9"/>
  <c r="BA64" i="9"/>
  <c r="BF64" i="9"/>
  <c r="AC65" i="8"/>
  <c r="AD64" i="9"/>
  <c r="AA64" i="9"/>
  <c r="AF64" i="9"/>
  <c r="BD66" i="7"/>
  <c r="BA66" i="7"/>
  <c r="BF66" i="7"/>
  <c r="AM181" i="8"/>
  <c r="BM181" i="9"/>
  <c r="BZ183" i="7"/>
  <c r="BQ64" i="9"/>
  <c r="BN64" i="9"/>
  <c r="BS64" i="9"/>
  <c r="AM182" i="9" l="1"/>
  <c r="O65" i="9"/>
  <c r="R65" i="9"/>
  <c r="T65" i="9"/>
  <c r="L66" i="9" s="1"/>
  <c r="CB64" i="9"/>
  <c r="CG64" i="9"/>
  <c r="BY65" i="9" s="1"/>
  <c r="CE64" i="9"/>
  <c r="BO64" i="9"/>
  <c r="BR64" i="9"/>
  <c r="BT64" i="9"/>
  <c r="BL65" i="9" s="1"/>
  <c r="BZ182" i="9"/>
  <c r="BO66" i="7"/>
  <c r="BR66" i="7"/>
  <c r="BT66" i="7"/>
  <c r="BL67" i="7" s="1"/>
  <c r="BB66" i="7"/>
  <c r="BE66" i="7"/>
  <c r="BG66" i="7"/>
  <c r="AY67" i="7" s="1"/>
  <c r="CC65" i="8"/>
  <c r="BZ183" i="8"/>
  <c r="AZ184" i="7"/>
  <c r="CH64" i="8"/>
  <c r="Z184" i="8"/>
  <c r="AD67" i="7"/>
  <c r="AA67" i="7"/>
  <c r="AF67" i="7"/>
  <c r="BZ184" i="7"/>
  <c r="AB64" i="9"/>
  <c r="AG64" i="9"/>
  <c r="Y65" i="9" s="1"/>
  <c r="AE64" i="9"/>
  <c r="AO64" i="8"/>
  <c r="AT64" i="8"/>
  <c r="AL65" i="8" s="1"/>
  <c r="AR64" i="8"/>
  <c r="CB66" i="7"/>
  <c r="CG66" i="7"/>
  <c r="BY67" i="7" s="1"/>
  <c r="CE66" i="7"/>
  <c r="O66" i="7"/>
  <c r="T66" i="7"/>
  <c r="L67" i="7" s="1"/>
  <c r="R66" i="7"/>
  <c r="Z182" i="9"/>
  <c r="Q65" i="8"/>
  <c r="N65" i="8"/>
  <c r="S65" i="8"/>
  <c r="BU64" i="8"/>
  <c r="AD65" i="8"/>
  <c r="AA65" i="8"/>
  <c r="AF65" i="8"/>
  <c r="AO64" i="9"/>
  <c r="AT64" i="9"/>
  <c r="AL65" i="9" s="1"/>
  <c r="AR64" i="9"/>
  <c r="AZ183" i="8"/>
  <c r="BP65" i="8"/>
  <c r="BC65" i="8"/>
  <c r="BM184" i="7"/>
  <c r="AO66" i="7"/>
  <c r="AT66" i="7"/>
  <c r="AL67" i="7" s="1"/>
  <c r="AR66" i="7"/>
  <c r="BM182" i="9"/>
  <c r="AZ182" i="9"/>
  <c r="BH64" i="8"/>
  <c r="Z186" i="7"/>
  <c r="AM182" i="8"/>
  <c r="BB64" i="9"/>
  <c r="BE64" i="9"/>
  <c r="BG64" i="9"/>
  <c r="AY65" i="9" s="1"/>
  <c r="BM183" i="8"/>
  <c r="AM184" i="7"/>
  <c r="B13" i="9"/>
  <c r="AP67" i="7" l="1"/>
  <c r="AC65" i="9"/>
  <c r="BM184" i="8"/>
  <c r="AM183" i="8"/>
  <c r="AP65" i="8"/>
  <c r="BH66" i="7"/>
  <c r="CC65" i="9"/>
  <c r="Z183" i="9"/>
  <c r="AU66" i="7"/>
  <c r="AU64" i="9"/>
  <c r="Z185" i="8"/>
  <c r="AM185" i="7"/>
  <c r="P66" i="9"/>
  <c r="AH64" i="9"/>
  <c r="BZ185" i="7"/>
  <c r="CH66" i="7"/>
  <c r="BZ184" i="8"/>
  <c r="BZ183" i="9"/>
  <c r="U65" i="9"/>
  <c r="BH64" i="9"/>
  <c r="CC67" i="7"/>
  <c r="BP65" i="9"/>
  <c r="Z187" i="7"/>
  <c r="BU66" i="7"/>
  <c r="AZ185" i="7"/>
  <c r="BD65" i="8"/>
  <c r="BA65" i="8"/>
  <c r="BF65" i="8"/>
  <c r="BM183" i="9"/>
  <c r="BQ65" i="8"/>
  <c r="BN65" i="8"/>
  <c r="BS65" i="8"/>
  <c r="B13" i="8"/>
  <c r="C15" i="7"/>
  <c r="BU64" i="9"/>
  <c r="C13" i="8"/>
  <c r="BC65" i="9"/>
  <c r="AZ183" i="9"/>
  <c r="O65" i="8"/>
  <c r="T65" i="8"/>
  <c r="L66" i="8" s="1"/>
  <c r="R65" i="8"/>
  <c r="AB67" i="7"/>
  <c r="AG67" i="7"/>
  <c r="Y68" i="7" s="1"/>
  <c r="AE67" i="7"/>
  <c r="F46" i="10" s="1"/>
  <c r="CD65" i="8"/>
  <c r="CA65" i="8"/>
  <c r="CF65" i="8"/>
  <c r="AM183" i="9"/>
  <c r="AP65" i="9"/>
  <c r="U66" i="7"/>
  <c r="P67" i="7"/>
  <c r="BP67" i="7"/>
  <c r="AB65" i="8"/>
  <c r="AG65" i="8"/>
  <c r="Y66" i="8" s="1"/>
  <c r="AE65" i="8"/>
  <c r="BM185" i="7"/>
  <c r="AZ184" i="8"/>
  <c r="AU64" i="8"/>
  <c r="BC67" i="7"/>
  <c r="CH64" i="9"/>
  <c r="BZ185" i="8" l="1"/>
  <c r="AM186" i="7"/>
  <c r="AH67" i="7"/>
  <c r="BM184" i="9"/>
  <c r="AC68" i="7"/>
  <c r="Z186" i="8"/>
  <c r="AQ65" i="8"/>
  <c r="AN65" i="8"/>
  <c r="AS65" i="8"/>
  <c r="BD67" i="7"/>
  <c r="BA67" i="7"/>
  <c r="BF67" i="7"/>
  <c r="BZ186" i="7"/>
  <c r="BQ65" i="9"/>
  <c r="BN65" i="9"/>
  <c r="BS65" i="9"/>
  <c r="P66" i="8"/>
  <c r="AM184" i="8"/>
  <c r="BQ67" i="7"/>
  <c r="BN67" i="7"/>
  <c r="BS67" i="7"/>
  <c r="Q67" i="7"/>
  <c r="N67" i="7"/>
  <c r="S67" i="7"/>
  <c r="U65" i="8"/>
  <c r="AZ186" i="7"/>
  <c r="BM185" i="8"/>
  <c r="AZ185" i="8"/>
  <c r="AQ65" i="9"/>
  <c r="AN65" i="9"/>
  <c r="AS65" i="9"/>
  <c r="AZ184" i="9"/>
  <c r="AM184" i="9"/>
  <c r="Z184" i="9"/>
  <c r="AD65" i="9"/>
  <c r="AA65" i="9"/>
  <c r="AF65" i="9"/>
  <c r="E13" i="8"/>
  <c r="BB65" i="8"/>
  <c r="BE65" i="8"/>
  <c r="BG65" i="8"/>
  <c r="AY66" i="8" s="1"/>
  <c r="CD67" i="7"/>
  <c r="CA67" i="7"/>
  <c r="CF67" i="7"/>
  <c r="BM186" i="7"/>
  <c r="BZ184" i="9"/>
  <c r="Q66" i="9"/>
  <c r="N66" i="9"/>
  <c r="S66" i="9"/>
  <c r="CD65" i="9"/>
  <c r="CA65" i="9"/>
  <c r="CF65" i="9"/>
  <c r="AQ67" i="7"/>
  <c r="AN67" i="7"/>
  <c r="AS67" i="7"/>
  <c r="AH65" i="8"/>
  <c r="BD65" i="9"/>
  <c r="BA65" i="9"/>
  <c r="BF65" i="9"/>
  <c r="AC66" i="8"/>
  <c r="G13" i="8"/>
  <c r="F13" i="8"/>
  <c r="CB65" i="8"/>
  <c r="CG65" i="8"/>
  <c r="BY66" i="8" s="1"/>
  <c r="CE65" i="8"/>
  <c r="BO65" i="8"/>
  <c r="BT65" i="8"/>
  <c r="BL66" i="8" s="1"/>
  <c r="BR65" i="8"/>
  <c r="Z188" i="7"/>
  <c r="AZ186" i="8" l="1"/>
  <c r="BO67" i="7"/>
  <c r="BR67" i="7"/>
  <c r="BT67" i="7"/>
  <c r="BL68" i="7" s="1"/>
  <c r="BZ187" i="7"/>
  <c r="BM185" i="9"/>
  <c r="C13" i="9"/>
  <c r="CH65" i="8"/>
  <c r="BZ185" i="9"/>
  <c r="AB65" i="9"/>
  <c r="AE65" i="9"/>
  <c r="AG65" i="9"/>
  <c r="Y66" i="9" s="1"/>
  <c r="E15" i="7"/>
  <c r="D15" i="7"/>
  <c r="F49" i="10"/>
  <c r="F50" i="10" s="1"/>
  <c r="F55" i="10"/>
  <c r="F53" i="10"/>
  <c r="BB65" i="9"/>
  <c r="BG65" i="9"/>
  <c r="AY66" i="9" s="1"/>
  <c r="BE65" i="9"/>
  <c r="BM187" i="7"/>
  <c r="Z185" i="9"/>
  <c r="CB67" i="7"/>
  <c r="CG67" i="7"/>
  <c r="BY68" i="7" s="1"/>
  <c r="CE67" i="7"/>
  <c r="D13" i="8"/>
  <c r="AM187" i="7"/>
  <c r="CC66" i="8"/>
  <c r="BM186" i="8"/>
  <c r="BB67" i="7"/>
  <c r="BG67" i="7"/>
  <c r="AY68" i="7" s="1"/>
  <c r="BE67" i="7"/>
  <c r="AO67" i="7"/>
  <c r="AT67" i="7"/>
  <c r="AL68" i="7" s="1"/>
  <c r="AR67" i="7"/>
  <c r="G15" i="7"/>
  <c r="AZ187" i="7"/>
  <c r="G13" i="9"/>
  <c r="AM185" i="9"/>
  <c r="AM185" i="8"/>
  <c r="AO65" i="8"/>
  <c r="AR65" i="8"/>
  <c r="AT65" i="8"/>
  <c r="AL66" i="8" s="1"/>
  <c r="CB65" i="9"/>
  <c r="CG65" i="9"/>
  <c r="BY66" i="9" s="1"/>
  <c r="CE65" i="9"/>
  <c r="BC66" i="8"/>
  <c r="BZ186" i="8"/>
  <c r="Z189" i="7"/>
  <c r="BH65" i="8"/>
  <c r="B15" i="7"/>
  <c r="BU65" i="8"/>
  <c r="D13" i="9"/>
  <c r="O67" i="7"/>
  <c r="T67" i="7"/>
  <c r="L68" i="7" s="1"/>
  <c r="R67" i="7"/>
  <c r="F13" i="9"/>
  <c r="Z187" i="8"/>
  <c r="AD66" i="8"/>
  <c r="AA66" i="8"/>
  <c r="AF66" i="8"/>
  <c r="AZ185" i="9"/>
  <c r="Q66" i="8"/>
  <c r="N66" i="8"/>
  <c r="S66" i="8"/>
  <c r="BP66" i="8"/>
  <c r="E13" i="9"/>
  <c r="O66" i="9"/>
  <c r="T66" i="9"/>
  <c r="L67" i="9" s="1"/>
  <c r="R66" i="9"/>
  <c r="AO65" i="9"/>
  <c r="AT65" i="9"/>
  <c r="AL66" i="9" s="1"/>
  <c r="AR65" i="9"/>
  <c r="BO65" i="9"/>
  <c r="BR65" i="9"/>
  <c r="BT65" i="9"/>
  <c r="BL66" i="9" s="1"/>
  <c r="F15" i="7"/>
  <c r="AD68" i="7"/>
  <c r="AA68" i="7"/>
  <c r="AF68" i="7"/>
  <c r="U66" i="9" l="1"/>
  <c r="AP66" i="9"/>
  <c r="AB68" i="7"/>
  <c r="AG68" i="7"/>
  <c r="Y69" i="7" s="1"/>
  <c r="AE68" i="7"/>
  <c r="AZ186" i="9"/>
  <c r="AM186" i="9"/>
  <c r="CC68" i="7"/>
  <c r="BD66" i="8"/>
  <c r="BA66" i="8"/>
  <c r="BF66" i="8"/>
  <c r="P67" i="9"/>
  <c r="Z186" i="9"/>
  <c r="BM187" i="8"/>
  <c r="BZ188" i="7"/>
  <c r="BM186" i="9"/>
  <c r="AP66" i="8"/>
  <c r="CD66" i="8"/>
  <c r="CA66" i="8"/>
  <c r="CF66" i="8"/>
  <c r="BH65" i="9"/>
  <c r="AC66" i="9"/>
  <c r="BP66" i="9"/>
  <c r="BQ66" i="8"/>
  <c r="BN66" i="8"/>
  <c r="BS66" i="8"/>
  <c r="Z188" i="8"/>
  <c r="AU65" i="8"/>
  <c r="AU67" i="7"/>
  <c r="BC66" i="9"/>
  <c r="AH65" i="9"/>
  <c r="BP68" i="7"/>
  <c r="BM188" i="7"/>
  <c r="BU65" i="9"/>
  <c r="AP68" i="7"/>
  <c r="AM188" i="7"/>
  <c r="BU67" i="7"/>
  <c r="AB66" i="8"/>
  <c r="AG66" i="8"/>
  <c r="Y67" i="8" s="1"/>
  <c r="AE66" i="8"/>
  <c r="CH65" i="9"/>
  <c r="AZ188" i="7"/>
  <c r="CC66" i="9"/>
  <c r="AU65" i="9"/>
  <c r="O66" i="8"/>
  <c r="T66" i="8"/>
  <c r="L67" i="8" s="1"/>
  <c r="R66" i="8"/>
  <c r="U67" i="7"/>
  <c r="Z190" i="7"/>
  <c r="AM186" i="8"/>
  <c r="BH67" i="7"/>
  <c r="BZ186" i="9"/>
  <c r="AZ187" i="8"/>
  <c r="P68" i="7"/>
  <c r="BZ187" i="8"/>
  <c r="BC68" i="7"/>
  <c r="CH67" i="7"/>
  <c r="CB66" i="8" l="1"/>
  <c r="CG66" i="8"/>
  <c r="BY67" i="8" s="1"/>
  <c r="CE66" i="8"/>
  <c r="AM187" i="9"/>
  <c r="Z189" i="8"/>
  <c r="Z187" i="9"/>
  <c r="AQ66" i="8"/>
  <c r="AN66" i="8"/>
  <c r="AS66" i="8"/>
  <c r="CD66" i="9"/>
  <c r="CA66" i="9"/>
  <c r="CF66" i="9"/>
  <c r="BZ188" i="8"/>
  <c r="BM187" i="9"/>
  <c r="AH68" i="7"/>
  <c r="BQ68" i="7"/>
  <c r="BN68" i="7"/>
  <c r="BS68" i="7"/>
  <c r="BO66" i="8"/>
  <c r="BT66" i="8"/>
  <c r="BL67" i="8" s="1"/>
  <c r="BR66" i="8"/>
  <c r="AZ187" i="9"/>
  <c r="AM187" i="8"/>
  <c r="AZ189" i="7"/>
  <c r="AM189" i="7"/>
  <c r="BQ66" i="9"/>
  <c r="BN66" i="9"/>
  <c r="BS66" i="9"/>
  <c r="Q67" i="9"/>
  <c r="N67" i="9"/>
  <c r="S67" i="9"/>
  <c r="AC69" i="7"/>
  <c r="Q68" i="7"/>
  <c r="N68" i="7"/>
  <c r="S68" i="7"/>
  <c r="Z191" i="7"/>
  <c r="BD66" i="9"/>
  <c r="BA66" i="9"/>
  <c r="BF66" i="9"/>
  <c r="BD68" i="7"/>
  <c r="BA68" i="7"/>
  <c r="BF68" i="7"/>
  <c r="BZ189" i="7"/>
  <c r="AD66" i="9"/>
  <c r="AA66" i="9"/>
  <c r="AF66" i="9"/>
  <c r="BB66" i="8"/>
  <c r="BG66" i="8"/>
  <c r="AY67" i="8" s="1"/>
  <c r="BE66" i="8"/>
  <c r="AQ66" i="9"/>
  <c r="AN66" i="9"/>
  <c r="AS66" i="9"/>
  <c r="AQ68" i="7"/>
  <c r="AN68" i="7"/>
  <c r="AS68" i="7"/>
  <c r="U66" i="8"/>
  <c r="BM188" i="8"/>
  <c r="AZ188" i="8"/>
  <c r="BZ187" i="9"/>
  <c r="P67" i="8"/>
  <c r="AH66" i="8"/>
  <c r="AC67" i="8"/>
  <c r="BM189" i="7"/>
  <c r="CD68" i="7"/>
  <c r="CA68" i="7"/>
  <c r="CF68" i="7"/>
  <c r="AD69" i="7" l="1"/>
  <c r="AA69" i="7"/>
  <c r="AF69" i="7"/>
  <c r="AO66" i="8"/>
  <c r="AR66" i="8"/>
  <c r="AT66" i="8"/>
  <c r="AL67" i="8" s="1"/>
  <c r="AD67" i="8"/>
  <c r="AA67" i="8"/>
  <c r="AF67" i="8"/>
  <c r="BC67" i="8"/>
  <c r="BB66" i="9"/>
  <c r="BE66" i="9"/>
  <c r="BG66" i="9"/>
  <c r="AY67" i="9" s="1"/>
  <c r="BP67" i="8"/>
  <c r="BZ189" i="8"/>
  <c r="BO66" i="9"/>
  <c r="BR66" i="9"/>
  <c r="BT66" i="9"/>
  <c r="BL67" i="9" s="1"/>
  <c r="Z190" i="8"/>
  <c r="AM188" i="9"/>
  <c r="CB68" i="7"/>
  <c r="CG68" i="7"/>
  <c r="BY69" i="7" s="1"/>
  <c r="CE68" i="7"/>
  <c r="AZ189" i="8"/>
  <c r="BM188" i="9"/>
  <c r="BM190" i="7"/>
  <c r="Z192" i="7"/>
  <c r="BM189" i="8"/>
  <c r="BH66" i="8"/>
  <c r="BU66" i="8"/>
  <c r="Q67" i="8"/>
  <c r="N67" i="8"/>
  <c r="S67" i="8"/>
  <c r="CH66" i="8"/>
  <c r="BZ188" i="9"/>
  <c r="BZ190" i="7"/>
  <c r="AM188" i="8"/>
  <c r="BB68" i="7"/>
  <c r="BG68" i="7"/>
  <c r="AY69" i="7" s="1"/>
  <c r="BE68" i="7"/>
  <c r="AZ188" i="9"/>
  <c r="O67" i="9"/>
  <c r="R67" i="9"/>
  <c r="T67" i="9"/>
  <c r="L68" i="9" s="1"/>
  <c r="Z188" i="9"/>
  <c r="AM190" i="7"/>
  <c r="BO68" i="7"/>
  <c r="BT68" i="7"/>
  <c r="BL69" i="7" s="1"/>
  <c r="BR68" i="7"/>
  <c r="CB66" i="9"/>
  <c r="CE66" i="9"/>
  <c r="CG66" i="9"/>
  <c r="BY67" i="9" s="1"/>
  <c r="CC67" i="8"/>
  <c r="AO66" i="9"/>
  <c r="AT66" i="9"/>
  <c r="AL67" i="9" s="1"/>
  <c r="AR66" i="9"/>
  <c r="AB66" i="9"/>
  <c r="AG66" i="9"/>
  <c r="Y67" i="9" s="1"/>
  <c r="AE66" i="9"/>
  <c r="O68" i="7"/>
  <c r="T68" i="7"/>
  <c r="L69" i="7" s="1"/>
  <c r="R68" i="7"/>
  <c r="AZ190" i="7"/>
  <c r="AO68" i="7"/>
  <c r="AR68" i="7"/>
  <c r="AT68" i="7"/>
  <c r="AL69" i="7" s="1"/>
  <c r="Z193" i="7" l="1"/>
  <c r="BD67" i="8"/>
  <c r="BA67" i="8"/>
  <c r="BF67" i="8"/>
  <c r="BZ190" i="8"/>
  <c r="AP69" i="7"/>
  <c r="AM189" i="8"/>
  <c r="BM191" i="7"/>
  <c r="AB67" i="8"/>
  <c r="AE67" i="8"/>
  <c r="AG67" i="8"/>
  <c r="Y68" i="8" s="1"/>
  <c r="Z191" i="8"/>
  <c r="BQ67" i="8"/>
  <c r="BN67" i="8"/>
  <c r="BS67" i="8"/>
  <c r="AP67" i="8"/>
  <c r="P68" i="9"/>
  <c r="AU66" i="8"/>
  <c r="AC67" i="9"/>
  <c r="AP67" i="9"/>
  <c r="CC67" i="9"/>
  <c r="BZ189" i="9"/>
  <c r="CH68" i="7"/>
  <c r="BP67" i="9"/>
  <c r="O67" i="8"/>
  <c r="T67" i="8"/>
  <c r="L68" i="8" s="1"/>
  <c r="R67" i="8"/>
  <c r="BM189" i="9"/>
  <c r="AZ191" i="7"/>
  <c r="BZ191" i="7"/>
  <c r="U68" i="7"/>
  <c r="P69" i="7"/>
  <c r="CH66" i="9"/>
  <c r="AZ189" i="9"/>
  <c r="BM190" i="8"/>
  <c r="CC69" i="7"/>
  <c r="BU66" i="9"/>
  <c r="BC67" i="9"/>
  <c r="AZ190" i="8"/>
  <c r="BH66" i="9"/>
  <c r="AM191" i="7"/>
  <c r="AU68" i="7"/>
  <c r="AU66" i="9"/>
  <c r="CD67" i="8"/>
  <c r="CA67" i="8"/>
  <c r="CF67" i="8"/>
  <c r="BU68" i="7"/>
  <c r="BH68" i="7"/>
  <c r="AB69" i="7"/>
  <c r="AE69" i="7"/>
  <c r="AG69" i="7"/>
  <c r="Y70" i="7" s="1"/>
  <c r="Z189" i="9"/>
  <c r="U67" i="9"/>
  <c r="AH66" i="9"/>
  <c r="BP69" i="7"/>
  <c r="BC69" i="7"/>
  <c r="AM189" i="9"/>
  <c r="AZ190" i="9" l="1"/>
  <c r="BM190" i="9"/>
  <c r="CD67" i="9"/>
  <c r="CA67" i="9"/>
  <c r="CF67" i="9"/>
  <c r="AQ67" i="9"/>
  <c r="AN67" i="9"/>
  <c r="AS67" i="9"/>
  <c r="AQ67" i="8"/>
  <c r="AN67" i="8"/>
  <c r="AS67" i="8"/>
  <c r="AM190" i="8"/>
  <c r="Z190" i="9"/>
  <c r="P68" i="8"/>
  <c r="BO67" i="8"/>
  <c r="BR67" i="8"/>
  <c r="BT67" i="8"/>
  <c r="BL68" i="8" s="1"/>
  <c r="AQ69" i="7"/>
  <c r="AN69" i="7"/>
  <c r="AS69" i="7"/>
  <c r="AD67" i="9"/>
  <c r="AA67" i="9"/>
  <c r="AF67" i="9"/>
  <c r="AC70" i="7"/>
  <c r="BD67" i="9"/>
  <c r="BA67" i="9"/>
  <c r="BF67" i="9"/>
  <c r="Q69" i="7"/>
  <c r="N69" i="7"/>
  <c r="S69" i="7"/>
  <c r="BZ191" i="8"/>
  <c r="AM190" i="9"/>
  <c r="AH69" i="7"/>
  <c r="BQ67" i="9"/>
  <c r="BN67" i="9"/>
  <c r="BS67" i="9"/>
  <c r="Z192" i="8"/>
  <c r="AC68" i="8"/>
  <c r="AZ191" i="8"/>
  <c r="U67" i="8"/>
  <c r="AH67" i="8"/>
  <c r="BB67" i="8"/>
  <c r="BG67" i="8"/>
  <c r="AY68" i="8" s="1"/>
  <c r="BE67" i="8"/>
  <c r="CB67" i="8"/>
  <c r="CE67" i="8"/>
  <c r="CG67" i="8"/>
  <c r="BY68" i="8" s="1"/>
  <c r="BD69" i="7"/>
  <c r="BA69" i="7"/>
  <c r="BF69" i="7"/>
  <c r="CD69" i="7"/>
  <c r="CA69" i="7"/>
  <c r="CF69" i="7"/>
  <c r="BQ69" i="7"/>
  <c r="BN69" i="7"/>
  <c r="BS69" i="7"/>
  <c r="AM192" i="7"/>
  <c r="BZ192" i="7"/>
  <c r="AZ192" i="7"/>
  <c r="BZ190" i="9"/>
  <c r="Q68" i="9"/>
  <c r="N68" i="9"/>
  <c r="S68" i="9"/>
  <c r="BM191" i="8"/>
  <c r="BM192" i="7"/>
  <c r="Z194" i="7"/>
  <c r="AO67" i="9" l="1"/>
  <c r="AT67" i="9"/>
  <c r="AL68" i="9" s="1"/>
  <c r="AR67" i="9"/>
  <c r="CH67" i="8"/>
  <c r="BO67" i="9"/>
  <c r="BR67" i="9"/>
  <c r="BT67" i="9"/>
  <c r="BL68" i="9" s="1"/>
  <c r="BB67" i="9"/>
  <c r="BG67" i="9"/>
  <c r="AY68" i="9" s="1"/>
  <c r="BE67" i="9"/>
  <c r="BM193" i="7"/>
  <c r="AD68" i="8"/>
  <c r="AA68" i="8"/>
  <c r="AF68" i="8"/>
  <c r="Z195" i="7"/>
  <c r="BZ193" i="7"/>
  <c r="BP68" i="8"/>
  <c r="BM192" i="8"/>
  <c r="AM193" i="7"/>
  <c r="AD70" i="7"/>
  <c r="AA70" i="7"/>
  <c r="AF70" i="7"/>
  <c r="BO69" i="7"/>
  <c r="BR69" i="7"/>
  <c r="BT69" i="7"/>
  <c r="BL70" i="7" s="1"/>
  <c r="BH67" i="8"/>
  <c r="AM191" i="9"/>
  <c r="AB67" i="9"/>
  <c r="AE67" i="9"/>
  <c r="AG67" i="9"/>
  <c r="Y68" i="9" s="1"/>
  <c r="Q68" i="8"/>
  <c r="N68" i="8"/>
  <c r="S68" i="8"/>
  <c r="O68" i="9"/>
  <c r="T68" i="9"/>
  <c r="L69" i="9" s="1"/>
  <c r="R68" i="9"/>
  <c r="BC68" i="8"/>
  <c r="BZ192" i="8"/>
  <c r="CB67" i="9"/>
  <c r="CG67" i="9"/>
  <c r="BY68" i="9" s="1"/>
  <c r="CE67" i="9"/>
  <c r="CB69" i="7"/>
  <c r="CG69" i="7"/>
  <c r="BY70" i="7" s="1"/>
  <c r="CE69" i="7"/>
  <c r="BM191" i="9"/>
  <c r="O69" i="7"/>
  <c r="R69" i="7"/>
  <c r="T69" i="7"/>
  <c r="L70" i="7" s="1"/>
  <c r="AM191" i="8"/>
  <c r="BZ191" i="9"/>
  <c r="Z193" i="8"/>
  <c r="AZ191" i="9"/>
  <c r="CC68" i="8"/>
  <c r="BU67" i="8"/>
  <c r="AZ192" i="8"/>
  <c r="Z191" i="9"/>
  <c r="AZ193" i="7"/>
  <c r="BB69" i="7"/>
  <c r="BE69" i="7"/>
  <c r="BG69" i="7"/>
  <c r="AY70" i="7" s="1"/>
  <c r="AO69" i="7"/>
  <c r="AR69" i="7"/>
  <c r="AT69" i="7"/>
  <c r="AL70" i="7" s="1"/>
  <c r="AO67" i="8"/>
  <c r="AR67" i="8"/>
  <c r="AT67" i="8"/>
  <c r="AL68" i="8" s="1"/>
  <c r="BP70" i="7" l="1"/>
  <c r="BM194" i="7"/>
  <c r="P69" i="9"/>
  <c r="BH69" i="7"/>
  <c r="CC70" i="7"/>
  <c r="AP68" i="8"/>
  <c r="AZ192" i="9"/>
  <c r="AM192" i="8"/>
  <c r="BU69" i="7"/>
  <c r="BQ68" i="8"/>
  <c r="BN68" i="8"/>
  <c r="BS68" i="8"/>
  <c r="BH67" i="9"/>
  <c r="AU67" i="8"/>
  <c r="P70" i="7"/>
  <c r="U69" i="7"/>
  <c r="CH67" i="9"/>
  <c r="Z192" i="9"/>
  <c r="CC68" i="9"/>
  <c r="AB70" i="7"/>
  <c r="AG70" i="7"/>
  <c r="Y71" i="7" s="1"/>
  <c r="AE70" i="7"/>
  <c r="BP68" i="9"/>
  <c r="BZ192" i="9"/>
  <c r="CH69" i="7"/>
  <c r="O68" i="8"/>
  <c r="T68" i="8"/>
  <c r="L69" i="8" s="1"/>
  <c r="R68" i="8"/>
  <c r="BZ194" i="7"/>
  <c r="AP70" i="7"/>
  <c r="AU69" i="7"/>
  <c r="BM192" i="9"/>
  <c r="AC68" i="9"/>
  <c r="Z196" i="7"/>
  <c r="BU67" i="9"/>
  <c r="Z194" i="8"/>
  <c r="BZ193" i="8"/>
  <c r="AH67" i="9"/>
  <c r="AM194" i="7"/>
  <c r="AB68" i="8"/>
  <c r="AE68" i="8"/>
  <c r="AG68" i="8"/>
  <c r="Y69" i="8" s="1"/>
  <c r="BC70" i="7"/>
  <c r="CD68" i="8"/>
  <c r="CA68" i="8"/>
  <c r="CF68" i="8"/>
  <c r="AZ193" i="8"/>
  <c r="BD68" i="8"/>
  <c r="BA68" i="8"/>
  <c r="BF68" i="8"/>
  <c r="AM192" i="9"/>
  <c r="BM193" i="8"/>
  <c r="AU67" i="9"/>
  <c r="AZ194" i="7"/>
  <c r="BC68" i="9"/>
  <c r="U68" i="9"/>
  <c r="AP68" i="9"/>
  <c r="AQ68" i="8" l="1"/>
  <c r="AN68" i="8"/>
  <c r="AS68" i="8"/>
  <c r="Z197" i="7"/>
  <c r="U68" i="8"/>
  <c r="CD68" i="9"/>
  <c r="CA68" i="9"/>
  <c r="CF68" i="9"/>
  <c r="CD70" i="7"/>
  <c r="CA70" i="7"/>
  <c r="CF70" i="7"/>
  <c r="BM194" i="8"/>
  <c r="BM193" i="9"/>
  <c r="BO68" i="8"/>
  <c r="BR68" i="8"/>
  <c r="BT68" i="8"/>
  <c r="BL69" i="8" s="1"/>
  <c r="P69" i="8"/>
  <c r="CB68" i="8"/>
  <c r="CE68" i="8"/>
  <c r="CG68" i="8"/>
  <c r="BY69" i="8" s="1"/>
  <c r="BD70" i="7"/>
  <c r="BA70" i="7"/>
  <c r="BF70" i="7"/>
  <c r="BZ194" i="8"/>
  <c r="Q69" i="9"/>
  <c r="N69" i="9"/>
  <c r="S69" i="9"/>
  <c r="AM193" i="9"/>
  <c r="AC69" i="8"/>
  <c r="BZ193" i="9"/>
  <c r="Z193" i="9"/>
  <c r="BB68" i="8"/>
  <c r="BG68" i="8"/>
  <c r="AY69" i="8" s="1"/>
  <c r="BE68" i="8"/>
  <c r="AH68" i="8"/>
  <c r="AQ68" i="9"/>
  <c r="AN68" i="9"/>
  <c r="AS68" i="9"/>
  <c r="AM195" i="7"/>
  <c r="Z195" i="8"/>
  <c r="AQ70" i="7"/>
  <c r="AN70" i="7"/>
  <c r="AS70" i="7"/>
  <c r="BQ68" i="9"/>
  <c r="BN68" i="9"/>
  <c r="BS68" i="9"/>
  <c r="Q70" i="7"/>
  <c r="N70" i="7"/>
  <c r="S70" i="7"/>
  <c r="AM193" i="8"/>
  <c r="BM195" i="7"/>
  <c r="AZ194" i="8"/>
  <c r="BD68" i="9"/>
  <c r="BA68" i="9"/>
  <c r="BF68" i="9"/>
  <c r="AH70" i="7"/>
  <c r="AZ193" i="9"/>
  <c r="BQ70" i="7"/>
  <c r="BN70" i="7"/>
  <c r="BS70" i="7"/>
  <c r="AD68" i="9"/>
  <c r="AA68" i="9"/>
  <c r="AF68" i="9"/>
  <c r="AZ195" i="7"/>
  <c r="BZ195" i="7"/>
  <c r="AC71" i="7"/>
  <c r="BC69" i="8" l="1"/>
  <c r="AM194" i="9"/>
  <c r="CH68" i="8"/>
  <c r="CB70" i="7"/>
  <c r="CG70" i="7"/>
  <c r="BY71" i="7" s="1"/>
  <c r="CE70" i="7"/>
  <c r="BM196" i="7"/>
  <c r="Q69" i="8"/>
  <c r="N69" i="8"/>
  <c r="S69" i="8"/>
  <c r="AM196" i="7"/>
  <c r="BZ194" i="9"/>
  <c r="BP69" i="8"/>
  <c r="AM194" i="8"/>
  <c r="O69" i="9"/>
  <c r="T69" i="9"/>
  <c r="L70" i="9" s="1"/>
  <c r="R69" i="9"/>
  <c r="CB68" i="9"/>
  <c r="CG68" i="9"/>
  <c r="BY69" i="9" s="1"/>
  <c r="CE68" i="9"/>
  <c r="BZ195" i="8"/>
  <c r="BU68" i="8"/>
  <c r="O70" i="7"/>
  <c r="T70" i="7"/>
  <c r="L71" i="7" s="1"/>
  <c r="R70" i="7"/>
  <c r="AB68" i="9"/>
  <c r="AE68" i="9"/>
  <c r="AG68" i="9"/>
  <c r="Y69" i="9" s="1"/>
  <c r="AO68" i="9"/>
  <c r="AR68" i="9"/>
  <c r="AT68" i="9"/>
  <c r="AL69" i="9" s="1"/>
  <c r="AD69" i="8"/>
  <c r="AA69" i="8"/>
  <c r="AF69" i="8"/>
  <c r="BM194" i="9"/>
  <c r="Z196" i="8"/>
  <c r="BO68" i="9"/>
  <c r="BR68" i="9"/>
  <c r="BT68" i="9"/>
  <c r="BL69" i="9" s="1"/>
  <c r="Z198" i="7"/>
  <c r="AD71" i="7"/>
  <c r="AA71" i="7"/>
  <c r="AF71" i="7"/>
  <c r="BZ196" i="7"/>
  <c r="AZ196" i="7"/>
  <c r="BB68" i="9"/>
  <c r="BG68" i="9"/>
  <c r="AY69" i="9" s="1"/>
  <c r="BE68" i="9"/>
  <c r="BB70" i="7"/>
  <c r="BG70" i="7"/>
  <c r="AY71" i="7" s="1"/>
  <c r="BE70" i="7"/>
  <c r="BM195" i="8"/>
  <c r="AZ195" i="8"/>
  <c r="AO68" i="8"/>
  <c r="AR68" i="8"/>
  <c r="AT68" i="8"/>
  <c r="AL69" i="8" s="1"/>
  <c r="Z194" i="9"/>
  <c r="BO70" i="7"/>
  <c r="BT70" i="7"/>
  <c r="BL71" i="7" s="1"/>
  <c r="BR70" i="7"/>
  <c r="AZ194" i="9"/>
  <c r="AO70" i="7"/>
  <c r="AT70" i="7"/>
  <c r="AL71" i="7" s="1"/>
  <c r="AR70" i="7"/>
  <c r="BH68" i="8"/>
  <c r="CC69" i="8"/>
  <c r="BP71" i="7" l="1"/>
  <c r="AZ197" i="7"/>
  <c r="BQ69" i="8"/>
  <c r="BN69" i="8"/>
  <c r="BS69" i="8"/>
  <c r="BM196" i="8"/>
  <c r="BM197" i="7"/>
  <c r="CC69" i="9"/>
  <c r="Z197" i="8"/>
  <c r="AH68" i="9"/>
  <c r="CC71" i="7"/>
  <c r="AM197" i="7"/>
  <c r="BH70" i="7"/>
  <c r="AP69" i="8"/>
  <c r="BC71" i="7"/>
  <c r="AB71" i="7"/>
  <c r="AG71" i="7"/>
  <c r="Y72" i="7" s="1"/>
  <c r="AE71" i="7"/>
  <c r="BM195" i="9"/>
  <c r="U69" i="9"/>
  <c r="U70" i="7"/>
  <c r="P70" i="9"/>
  <c r="CH70" i="7"/>
  <c r="AU68" i="8"/>
  <c r="AM195" i="9"/>
  <c r="BZ195" i="9"/>
  <c r="Z195" i="9"/>
  <c r="AU70" i="7"/>
  <c r="P71" i="7"/>
  <c r="BH68" i="9"/>
  <c r="AM195" i="8"/>
  <c r="CD69" i="8"/>
  <c r="CA69" i="8"/>
  <c r="CF69" i="8"/>
  <c r="BZ197" i="7"/>
  <c r="AB69" i="8"/>
  <c r="AE69" i="8"/>
  <c r="AG69" i="8"/>
  <c r="Y70" i="8" s="1"/>
  <c r="BC69" i="9"/>
  <c r="BP69" i="9"/>
  <c r="AP69" i="9"/>
  <c r="O69" i="8"/>
  <c r="R69" i="8"/>
  <c r="T69" i="8"/>
  <c r="L70" i="8" s="1"/>
  <c r="BD69" i="8"/>
  <c r="BA69" i="8"/>
  <c r="BF69" i="8"/>
  <c r="CH68" i="9"/>
  <c r="AC69" i="9"/>
  <c r="AP71" i="7"/>
  <c r="Z199" i="7"/>
  <c r="AZ195" i="9"/>
  <c r="BU70" i="7"/>
  <c r="AZ196" i="8"/>
  <c r="BU68" i="9"/>
  <c r="AU68" i="9"/>
  <c r="BZ196" i="8"/>
  <c r="P70" i="8" l="1"/>
  <c r="U69" i="8"/>
  <c r="AM198" i="7"/>
  <c r="BM198" i="7"/>
  <c r="BM197" i="8"/>
  <c r="BZ197" i="8"/>
  <c r="BZ198" i="7"/>
  <c r="Z196" i="9"/>
  <c r="AH71" i="7"/>
  <c r="CD71" i="7"/>
  <c r="CA71" i="7"/>
  <c r="CF71" i="7"/>
  <c r="AZ196" i="9"/>
  <c r="BM196" i="9"/>
  <c r="CB69" i="8"/>
  <c r="CG69" i="8"/>
  <c r="BY70" i="8" s="1"/>
  <c r="CE69" i="8"/>
  <c r="AC72" i="7"/>
  <c r="BO69" i="8"/>
  <c r="BT69" i="8"/>
  <c r="BL70" i="8" s="1"/>
  <c r="BR69" i="8"/>
  <c r="Q71" i="7"/>
  <c r="N71" i="7"/>
  <c r="S71" i="7"/>
  <c r="BZ196" i="9"/>
  <c r="Z200" i="7"/>
  <c r="AQ71" i="7"/>
  <c r="AN71" i="7"/>
  <c r="AS71" i="7"/>
  <c r="AQ69" i="9"/>
  <c r="AN69" i="9"/>
  <c r="AS69" i="9"/>
  <c r="BQ69" i="9"/>
  <c r="BN69" i="9"/>
  <c r="BS69" i="9"/>
  <c r="BD71" i="7"/>
  <c r="BA71" i="7"/>
  <c r="BF71" i="7"/>
  <c r="AZ198" i="7"/>
  <c r="AM196" i="8"/>
  <c r="Q70" i="9"/>
  <c r="N70" i="9"/>
  <c r="S70" i="9"/>
  <c r="AD69" i="9"/>
  <c r="AA69" i="9"/>
  <c r="AF69" i="9"/>
  <c r="BD69" i="9"/>
  <c r="BA69" i="9"/>
  <c r="BF69" i="9"/>
  <c r="AM196" i="9"/>
  <c r="Z198" i="8"/>
  <c r="AC70" i="8"/>
  <c r="AZ197" i="8"/>
  <c r="BB69" i="8"/>
  <c r="BG69" i="8"/>
  <c r="AY70" i="8" s="1"/>
  <c r="BE69" i="8"/>
  <c r="AH69" i="8"/>
  <c r="AQ69" i="8"/>
  <c r="AN69" i="8"/>
  <c r="AS69" i="8"/>
  <c r="CD69" i="9"/>
  <c r="CA69" i="9"/>
  <c r="CF69" i="9"/>
  <c r="BQ71" i="7"/>
  <c r="BN71" i="7"/>
  <c r="BS71" i="7"/>
  <c r="BO71" i="7" l="1"/>
  <c r="BT71" i="7"/>
  <c r="BL72" i="7" s="1"/>
  <c r="BR71" i="7"/>
  <c r="AM197" i="8"/>
  <c r="O71" i="7"/>
  <c r="R71" i="7"/>
  <c r="T71" i="7"/>
  <c r="L72" i="7" s="1"/>
  <c r="AZ197" i="9"/>
  <c r="BZ198" i="8"/>
  <c r="BH69" i="8"/>
  <c r="AM197" i="9"/>
  <c r="AZ199" i="7"/>
  <c r="AO71" i="7"/>
  <c r="AT71" i="7"/>
  <c r="AL72" i="7" s="1"/>
  <c r="AR71" i="7"/>
  <c r="BU69" i="8"/>
  <c r="BM198" i="8"/>
  <c r="CB71" i="7"/>
  <c r="CE71" i="7"/>
  <c r="CG71" i="7"/>
  <c r="BY72" i="7" s="1"/>
  <c r="AZ198" i="8"/>
  <c r="Z201" i="7"/>
  <c r="AD72" i="7"/>
  <c r="AA72" i="7"/>
  <c r="AF72" i="7"/>
  <c r="BM199" i="7"/>
  <c r="BB71" i="7"/>
  <c r="BG71" i="7"/>
  <c r="AY72" i="7" s="1"/>
  <c r="BE71" i="7"/>
  <c r="AO69" i="8"/>
  <c r="AT69" i="8"/>
  <c r="AL70" i="8" s="1"/>
  <c r="AR69" i="8"/>
  <c r="AB69" i="9"/>
  <c r="AG69" i="9"/>
  <c r="Y70" i="9" s="1"/>
  <c r="AE69" i="9"/>
  <c r="AM199" i="7"/>
  <c r="BB69" i="9"/>
  <c r="BE69" i="9"/>
  <c r="BG69" i="9"/>
  <c r="AY70" i="9" s="1"/>
  <c r="BO69" i="9"/>
  <c r="BT69" i="9"/>
  <c r="BL70" i="9" s="1"/>
  <c r="BR69" i="9"/>
  <c r="BZ197" i="9"/>
  <c r="CH69" i="8"/>
  <c r="CC70" i="8"/>
  <c r="BP70" i="8"/>
  <c r="AD70" i="8"/>
  <c r="AA70" i="8"/>
  <c r="AF70" i="8"/>
  <c r="Z197" i="9"/>
  <c r="BC70" i="8"/>
  <c r="O70" i="9"/>
  <c r="T70" i="9"/>
  <c r="L71" i="9" s="1"/>
  <c r="R70" i="9"/>
  <c r="AO69" i="9"/>
  <c r="AR69" i="9"/>
  <c r="AT69" i="9"/>
  <c r="AL70" i="9" s="1"/>
  <c r="BM197" i="9"/>
  <c r="Q70" i="8"/>
  <c r="N70" i="8"/>
  <c r="S70" i="8"/>
  <c r="CB69" i="9"/>
  <c r="CE69" i="9"/>
  <c r="CG69" i="9"/>
  <c r="BY70" i="9" s="1"/>
  <c r="Z199" i="8"/>
  <c r="BZ199" i="7"/>
  <c r="AU69" i="8" l="1"/>
  <c r="Z202" i="7"/>
  <c r="AZ198" i="9"/>
  <c r="AP72" i="7"/>
  <c r="BH71" i="7"/>
  <c r="AZ199" i="8"/>
  <c r="U71" i="7"/>
  <c r="P71" i="9"/>
  <c r="CH69" i="9"/>
  <c r="BZ200" i="7"/>
  <c r="BU69" i="9"/>
  <c r="BP70" i="9"/>
  <c r="Z198" i="9"/>
  <c r="CC72" i="7"/>
  <c r="AB70" i="8"/>
  <c r="AE70" i="8"/>
  <c r="AG70" i="8"/>
  <c r="Y71" i="8" s="1"/>
  <c r="AU71" i="7"/>
  <c r="BC70" i="9"/>
  <c r="BC72" i="7"/>
  <c r="CD70" i="8"/>
  <c r="CA70" i="8"/>
  <c r="CF70" i="8"/>
  <c r="AM200" i="7"/>
  <c r="AM198" i="9"/>
  <c r="AM198" i="8"/>
  <c r="CC70" i="9"/>
  <c r="BZ198" i="9"/>
  <c r="BD70" i="8"/>
  <c r="BA70" i="8"/>
  <c r="BF70" i="8"/>
  <c r="P72" i="7"/>
  <c r="O70" i="8"/>
  <c r="T70" i="8"/>
  <c r="L71" i="8" s="1"/>
  <c r="R70" i="8"/>
  <c r="BQ70" i="8"/>
  <c r="BN70" i="8"/>
  <c r="BS70" i="8"/>
  <c r="Z200" i="8"/>
  <c r="CH71" i="7"/>
  <c r="BM199" i="8"/>
  <c r="BU71" i="7"/>
  <c r="BH69" i="9"/>
  <c r="BM198" i="9"/>
  <c r="AP70" i="9"/>
  <c r="BM200" i="7"/>
  <c r="AH69" i="9"/>
  <c r="AB72" i="7"/>
  <c r="AE72" i="7"/>
  <c r="AG72" i="7"/>
  <c r="Y73" i="7" s="1"/>
  <c r="BP72" i="7"/>
  <c r="AP70" i="8"/>
  <c r="AZ200" i="7"/>
  <c r="AU69" i="9"/>
  <c r="U70" i="9"/>
  <c r="AC70" i="9"/>
  <c r="BZ199" i="8"/>
  <c r="BQ70" i="9" l="1"/>
  <c r="BN70" i="9"/>
  <c r="BS70" i="9"/>
  <c r="AZ200" i="8"/>
  <c r="Q72" i="7"/>
  <c r="N72" i="7"/>
  <c r="S72" i="7"/>
  <c r="AM199" i="8"/>
  <c r="AM201" i="7"/>
  <c r="AC71" i="8"/>
  <c r="BZ200" i="8"/>
  <c r="AZ201" i="7"/>
  <c r="BM201" i="7"/>
  <c r="BB70" i="8"/>
  <c r="BE70" i="8"/>
  <c r="BG70" i="8"/>
  <c r="AY71" i="8" s="1"/>
  <c r="AM199" i="9"/>
  <c r="BZ199" i="9"/>
  <c r="AH70" i="8"/>
  <c r="BZ201" i="7"/>
  <c r="AQ72" i="7"/>
  <c r="AN72" i="7"/>
  <c r="AS72" i="7"/>
  <c r="BQ72" i="7"/>
  <c r="BN72" i="7"/>
  <c r="BS72" i="7"/>
  <c r="AZ199" i="9"/>
  <c r="CB70" i="8"/>
  <c r="CE70" i="8"/>
  <c r="CG70" i="8"/>
  <c r="BY71" i="8" s="1"/>
  <c r="CD72" i="7"/>
  <c r="CA72" i="7"/>
  <c r="CF72" i="7"/>
  <c r="AD70" i="9"/>
  <c r="AA70" i="9"/>
  <c r="AF70" i="9"/>
  <c r="Z201" i="8"/>
  <c r="BO70" i="8"/>
  <c r="BT70" i="8"/>
  <c r="BL71" i="8" s="1"/>
  <c r="BR70" i="8"/>
  <c r="Q71" i="9"/>
  <c r="N71" i="9"/>
  <c r="S71" i="9"/>
  <c r="AQ70" i="9"/>
  <c r="AN70" i="9"/>
  <c r="AS70" i="9"/>
  <c r="AC73" i="7"/>
  <c r="U70" i="8"/>
  <c r="Z199" i="9"/>
  <c r="Z203" i="7"/>
  <c r="AQ70" i="8"/>
  <c r="AN70" i="8"/>
  <c r="AS70" i="8"/>
  <c r="BM199" i="9"/>
  <c r="AH72" i="7"/>
  <c r="P71" i="8"/>
  <c r="CD70" i="9"/>
  <c r="CA70" i="9"/>
  <c r="CF70" i="9"/>
  <c r="BD72" i="7"/>
  <c r="BA72" i="7"/>
  <c r="BF72" i="7"/>
  <c r="BM200" i="8"/>
  <c r="BD70" i="9"/>
  <c r="BA70" i="9"/>
  <c r="BF70" i="9"/>
  <c r="CC71" i="8" l="1"/>
  <c r="BM202" i="7"/>
  <c r="BB70" i="9"/>
  <c r="BE70" i="9"/>
  <c r="BG70" i="9"/>
  <c r="AY71" i="9" s="1"/>
  <c r="BU70" i="8"/>
  <c r="CH70" i="8"/>
  <c r="BM201" i="8"/>
  <c r="AZ202" i="7"/>
  <c r="AZ200" i="9"/>
  <c r="BZ201" i="8"/>
  <c r="O72" i="7"/>
  <c r="R72" i="7"/>
  <c r="T72" i="7"/>
  <c r="L73" i="7" s="1"/>
  <c r="BB72" i="7"/>
  <c r="BG72" i="7"/>
  <c r="AY73" i="7" s="1"/>
  <c r="BE72" i="7"/>
  <c r="BZ200" i="9"/>
  <c r="AD71" i="8"/>
  <c r="AA71" i="8"/>
  <c r="AF71" i="8"/>
  <c r="AZ201" i="8"/>
  <c r="BZ202" i="7"/>
  <c r="Z202" i="8"/>
  <c r="AB70" i="9"/>
  <c r="AE70" i="9"/>
  <c r="AG70" i="9"/>
  <c r="Y71" i="9" s="1"/>
  <c r="AD73" i="7"/>
  <c r="AA73" i="7"/>
  <c r="AF73" i="7"/>
  <c r="AO70" i="9"/>
  <c r="AR70" i="9"/>
  <c r="AT70" i="9"/>
  <c r="AL71" i="9" s="1"/>
  <c r="Z204" i="7"/>
  <c r="O71" i="9"/>
  <c r="T71" i="9"/>
  <c r="L72" i="9" s="1"/>
  <c r="R71" i="9"/>
  <c r="BO72" i="7"/>
  <c r="BR72" i="7"/>
  <c r="BT72" i="7"/>
  <c r="BL73" i="7" s="1"/>
  <c r="AM200" i="9"/>
  <c r="AM202" i="7"/>
  <c r="BC71" i="8"/>
  <c r="BO70" i="9"/>
  <c r="BT70" i="9"/>
  <c r="BL71" i="9" s="1"/>
  <c r="BR70" i="9"/>
  <c r="BM200" i="9"/>
  <c r="AO70" i="8"/>
  <c r="AR70" i="8"/>
  <c r="AT70" i="8"/>
  <c r="AL71" i="8" s="1"/>
  <c r="Q71" i="8"/>
  <c r="N71" i="8"/>
  <c r="S71" i="8"/>
  <c r="Z200" i="9"/>
  <c r="CB72" i="7"/>
  <c r="CG72" i="7"/>
  <c r="BY73" i="7" s="1"/>
  <c r="CE72" i="7"/>
  <c r="BH70" i="8"/>
  <c r="BP71" i="8"/>
  <c r="CB70" i="9"/>
  <c r="CG70" i="9"/>
  <c r="BY71" i="9" s="1"/>
  <c r="CE70" i="9"/>
  <c r="AO72" i="7"/>
  <c r="AT72" i="7"/>
  <c r="AL73" i="7" s="1"/>
  <c r="AR72" i="7"/>
  <c r="AM200" i="8"/>
  <c r="P72" i="9" l="1"/>
  <c r="AB71" i="8"/>
  <c r="AG71" i="8"/>
  <c r="Y72" i="8" s="1"/>
  <c r="AE71" i="8"/>
  <c r="AC71" i="9"/>
  <c r="BZ202" i="8"/>
  <c r="O71" i="8"/>
  <c r="T71" i="8"/>
  <c r="L72" i="8" s="1"/>
  <c r="R71" i="8"/>
  <c r="AH70" i="9"/>
  <c r="Z205" i="7"/>
  <c r="BZ201" i="9"/>
  <c r="AM203" i="7"/>
  <c r="AP71" i="9"/>
  <c r="BH72" i="7"/>
  <c r="BC71" i="9"/>
  <c r="AU70" i="9"/>
  <c r="BC73" i="7"/>
  <c r="AZ203" i="7"/>
  <c r="BH70" i="9"/>
  <c r="BQ71" i="8"/>
  <c r="BN71" i="8"/>
  <c r="BS71" i="8"/>
  <c r="AM201" i="8"/>
  <c r="BD71" i="8"/>
  <c r="BA71" i="8"/>
  <c r="BF71" i="8"/>
  <c r="AU70" i="8"/>
  <c r="AM201" i="9"/>
  <c r="Z203" i="8"/>
  <c r="CC73" i="7"/>
  <c r="BM202" i="8"/>
  <c r="AP73" i="7"/>
  <c r="CH72" i="7"/>
  <c r="BM201" i="9"/>
  <c r="BP73" i="7"/>
  <c r="BZ203" i="7"/>
  <c r="BM203" i="7"/>
  <c r="AP71" i="8"/>
  <c r="CH70" i="9"/>
  <c r="BU72" i="7"/>
  <c r="AB73" i="7"/>
  <c r="AG73" i="7"/>
  <c r="Y74" i="7" s="1"/>
  <c r="AE73" i="7"/>
  <c r="AZ202" i="8"/>
  <c r="P73" i="7"/>
  <c r="AZ201" i="9"/>
  <c r="U72" i="7"/>
  <c r="AU72" i="7"/>
  <c r="CC71" i="9"/>
  <c r="BU70" i="9"/>
  <c r="Z201" i="9"/>
  <c r="BP71" i="9"/>
  <c r="U71" i="9"/>
  <c r="CD71" i="8"/>
  <c r="CA71" i="8"/>
  <c r="CF71" i="8"/>
  <c r="Q73" i="7" l="1"/>
  <c r="N73" i="7"/>
  <c r="S73" i="7"/>
  <c r="Z204" i="8"/>
  <c r="P72" i="8"/>
  <c r="AZ204" i="7"/>
  <c r="AM204" i="7"/>
  <c r="AZ203" i="8"/>
  <c r="AD71" i="9"/>
  <c r="AA71" i="9"/>
  <c r="AF71" i="9"/>
  <c r="AQ73" i="7"/>
  <c r="AN73" i="7"/>
  <c r="AS73" i="7"/>
  <c r="BD73" i="7"/>
  <c r="BA73" i="7"/>
  <c r="BF73" i="7"/>
  <c r="BZ202" i="9"/>
  <c r="AQ71" i="8"/>
  <c r="AN71" i="8"/>
  <c r="AS71" i="8"/>
  <c r="BB71" i="8"/>
  <c r="BE71" i="8"/>
  <c r="BG71" i="8"/>
  <c r="AY72" i="8" s="1"/>
  <c r="AH71" i="8"/>
  <c r="AC72" i="8"/>
  <c r="BZ203" i="8"/>
  <c r="BM204" i="7"/>
  <c r="BZ204" i="7"/>
  <c r="BM203" i="8"/>
  <c r="BQ73" i="7"/>
  <c r="BN73" i="7"/>
  <c r="BS73" i="7"/>
  <c r="Z206" i="7"/>
  <c r="CD71" i="9"/>
  <c r="CA71" i="9"/>
  <c r="CF71" i="9"/>
  <c r="AM202" i="9"/>
  <c r="CB71" i="8"/>
  <c r="CG71" i="8"/>
  <c r="BY72" i="8" s="1"/>
  <c r="CE71" i="8"/>
  <c r="AM202" i="8"/>
  <c r="Q72" i="9"/>
  <c r="N72" i="9"/>
  <c r="S72" i="9"/>
  <c r="AQ71" i="9"/>
  <c r="AN71" i="9"/>
  <c r="AS71" i="9"/>
  <c r="AH73" i="7"/>
  <c r="BQ71" i="9"/>
  <c r="BN71" i="9"/>
  <c r="BS71" i="9"/>
  <c r="BM202" i="9"/>
  <c r="CD73" i="7"/>
  <c r="CA73" i="7"/>
  <c r="CF73" i="7"/>
  <c r="BD71" i="9"/>
  <c r="BA71" i="9"/>
  <c r="BF71" i="9"/>
  <c r="AC74" i="7"/>
  <c r="AZ202" i="9"/>
  <c r="Z202" i="9"/>
  <c r="BO71" i="8"/>
  <c r="BR71" i="8"/>
  <c r="BT71" i="8"/>
  <c r="BL72" i="8" s="1"/>
  <c r="U71" i="8"/>
  <c r="BH71" i="8" l="1"/>
  <c r="AO73" i="7"/>
  <c r="AT73" i="7"/>
  <c r="AL74" i="7" s="1"/>
  <c r="AR73" i="7"/>
  <c r="Q72" i="8"/>
  <c r="N72" i="8"/>
  <c r="S72" i="8"/>
  <c r="BM204" i="8"/>
  <c r="Z205" i="8"/>
  <c r="BM205" i="7"/>
  <c r="AO71" i="8"/>
  <c r="AT71" i="8"/>
  <c r="AL72" i="8" s="1"/>
  <c r="AR71" i="8"/>
  <c r="AB71" i="9"/>
  <c r="AE71" i="9"/>
  <c r="AG71" i="9"/>
  <c r="Y72" i="9" s="1"/>
  <c r="BU71" i="8"/>
  <c r="CB71" i="9"/>
  <c r="CG71" i="9"/>
  <c r="BY72" i="9" s="1"/>
  <c r="CE71" i="9"/>
  <c r="CB73" i="7"/>
  <c r="CG73" i="7"/>
  <c r="BY74" i="7" s="1"/>
  <c r="CE73" i="7"/>
  <c r="BZ203" i="9"/>
  <c r="AZ204" i="8"/>
  <c r="BZ205" i="7"/>
  <c r="AZ203" i="9"/>
  <c r="AM203" i="8"/>
  <c r="AD74" i="7"/>
  <c r="AA74" i="7"/>
  <c r="AF74" i="7"/>
  <c r="BO71" i="9"/>
  <c r="BT71" i="9"/>
  <c r="BL72" i="9" s="1"/>
  <c r="BR71" i="9"/>
  <c r="CH71" i="8"/>
  <c r="Z207" i="7"/>
  <c r="AD72" i="8"/>
  <c r="AA72" i="8"/>
  <c r="AF72" i="8"/>
  <c r="AM205" i="7"/>
  <c r="BC72" i="8"/>
  <c r="BP72" i="8"/>
  <c r="O72" i="9"/>
  <c r="T72" i="9"/>
  <c r="L73" i="9" s="1"/>
  <c r="R72" i="9"/>
  <c r="Z203" i="9"/>
  <c r="BM203" i="9"/>
  <c r="CC72" i="8"/>
  <c r="BB73" i="7"/>
  <c r="BG73" i="7"/>
  <c r="AY74" i="7" s="1"/>
  <c r="BE73" i="7"/>
  <c r="O73" i="7"/>
  <c r="T73" i="7"/>
  <c r="L74" i="7" s="1"/>
  <c r="R73" i="7"/>
  <c r="BZ204" i="8"/>
  <c r="BO73" i="7"/>
  <c r="BT73" i="7"/>
  <c r="BL74" i="7" s="1"/>
  <c r="BR73" i="7"/>
  <c r="AZ205" i="7"/>
  <c r="AO71" i="9"/>
  <c r="AR71" i="9"/>
  <c r="AT71" i="9"/>
  <c r="AL72" i="9" s="1"/>
  <c r="BB71" i="9"/>
  <c r="BG71" i="9"/>
  <c r="AY72" i="9" s="1"/>
  <c r="BE71" i="9"/>
  <c r="AM203" i="9"/>
  <c r="AM204" i="8" l="1"/>
  <c r="BM204" i="9"/>
  <c r="AZ204" i="9"/>
  <c r="AZ205" i="8"/>
  <c r="BM205" i="8"/>
  <c r="P73" i="9"/>
  <c r="AM204" i="9"/>
  <c r="BU73" i="7"/>
  <c r="CD72" i="8"/>
  <c r="CA72" i="8"/>
  <c r="CF72" i="8"/>
  <c r="BQ72" i="8"/>
  <c r="BN72" i="8"/>
  <c r="BS72" i="8"/>
  <c r="Z208" i="7"/>
  <c r="AC72" i="9"/>
  <c r="AZ206" i="7"/>
  <c r="BH71" i="9"/>
  <c r="BP74" i="7"/>
  <c r="AH71" i="9"/>
  <c r="BZ204" i="9"/>
  <c r="O72" i="8"/>
  <c r="T72" i="8"/>
  <c r="L73" i="8" s="1"/>
  <c r="R72" i="8"/>
  <c r="BC72" i="9"/>
  <c r="BZ205" i="8"/>
  <c r="BD72" i="8"/>
  <c r="BA72" i="8"/>
  <c r="BF72" i="8"/>
  <c r="BU71" i="9"/>
  <c r="BP72" i="9"/>
  <c r="CC74" i="7"/>
  <c r="AP72" i="8"/>
  <c r="AU73" i="7"/>
  <c r="CH73" i="7"/>
  <c r="AP74" i="7"/>
  <c r="AU71" i="8"/>
  <c r="AP72" i="9"/>
  <c r="U73" i="7"/>
  <c r="AM206" i="7"/>
  <c r="P74" i="7"/>
  <c r="CH71" i="9"/>
  <c r="BM206" i="7"/>
  <c r="AB74" i="7"/>
  <c r="AE74" i="7"/>
  <c r="AG74" i="7"/>
  <c r="Y75" i="7" s="1"/>
  <c r="CC72" i="9"/>
  <c r="Z204" i="9"/>
  <c r="BZ206" i="7"/>
  <c r="AU71" i="9"/>
  <c r="BH73" i="7"/>
  <c r="BC74" i="7"/>
  <c r="U72" i="9"/>
  <c r="AB72" i="8"/>
  <c r="AE72" i="8"/>
  <c r="AG72" i="8"/>
  <c r="Y73" i="8" s="1"/>
  <c r="Z206" i="8"/>
  <c r="BZ207" i="7" l="1"/>
  <c r="Q73" i="9"/>
  <c r="N73" i="9"/>
  <c r="S73" i="9"/>
  <c r="Z205" i="9"/>
  <c r="Z209" i="7"/>
  <c r="BB72" i="8"/>
  <c r="BE72" i="8"/>
  <c r="BG72" i="8"/>
  <c r="AY73" i="8" s="1"/>
  <c r="BM206" i="8"/>
  <c r="BO72" i="8"/>
  <c r="BR72" i="8"/>
  <c r="BT72" i="8"/>
  <c r="BL73" i="8" s="1"/>
  <c r="BZ205" i="9"/>
  <c r="AZ206" i="8"/>
  <c r="Q74" i="7"/>
  <c r="N74" i="7"/>
  <c r="S74" i="7"/>
  <c r="AQ72" i="8"/>
  <c r="AN72" i="8"/>
  <c r="AS72" i="8"/>
  <c r="BQ74" i="7"/>
  <c r="BN74" i="7"/>
  <c r="BS74" i="7"/>
  <c r="CB72" i="8"/>
  <c r="CE72" i="8"/>
  <c r="CG72" i="8"/>
  <c r="BY73" i="8" s="1"/>
  <c r="AZ205" i="9"/>
  <c r="AH72" i="8"/>
  <c r="CD74" i="7"/>
  <c r="CA74" i="7"/>
  <c r="CF74" i="7"/>
  <c r="BD72" i="9"/>
  <c r="BA72" i="9"/>
  <c r="BF72" i="9"/>
  <c r="AM207" i="7"/>
  <c r="BM207" i="7"/>
  <c r="AQ72" i="9"/>
  <c r="AN72" i="9"/>
  <c r="AS72" i="9"/>
  <c r="U72" i="8"/>
  <c r="AZ207" i="7"/>
  <c r="BM205" i="9"/>
  <c r="BD74" i="7"/>
  <c r="BA74" i="7"/>
  <c r="BF74" i="7"/>
  <c r="Z207" i="8"/>
  <c r="CD72" i="9"/>
  <c r="CA72" i="9"/>
  <c r="CF72" i="9"/>
  <c r="AC75" i="7"/>
  <c r="AH74" i="7"/>
  <c r="BQ72" i="9"/>
  <c r="BN72" i="9"/>
  <c r="BS72" i="9"/>
  <c r="P73" i="8"/>
  <c r="AD72" i="9"/>
  <c r="AA72" i="9"/>
  <c r="AF72" i="9"/>
  <c r="BZ206" i="8"/>
  <c r="AC73" i="8"/>
  <c r="AQ74" i="7"/>
  <c r="AN74" i="7"/>
  <c r="AS74" i="7"/>
  <c r="AM205" i="9"/>
  <c r="AM205" i="8"/>
  <c r="BB74" i="7" l="1"/>
  <c r="BG74" i="7"/>
  <c r="AY75" i="7" s="1"/>
  <c r="BE74" i="7"/>
  <c r="AM206" i="8"/>
  <c r="AZ207" i="8"/>
  <c r="Z208" i="8"/>
  <c r="CB74" i="7"/>
  <c r="CG74" i="7"/>
  <c r="BY75" i="7" s="1"/>
  <c r="CE74" i="7"/>
  <c r="BO74" i="7"/>
  <c r="BR74" i="7"/>
  <c r="BT74" i="7"/>
  <c r="BL75" i="7" s="1"/>
  <c r="BP73" i="8"/>
  <c r="BM208" i="7"/>
  <c r="AM208" i="7"/>
  <c r="BU72" i="8"/>
  <c r="Z206" i="9"/>
  <c r="AZ206" i="9"/>
  <c r="BM207" i="8"/>
  <c r="BZ207" i="8"/>
  <c r="AZ208" i="7"/>
  <c r="O73" i="9"/>
  <c r="R73" i="9"/>
  <c r="T73" i="9"/>
  <c r="L74" i="9" s="1"/>
  <c r="AM206" i="9"/>
  <c r="Q73" i="8"/>
  <c r="N73" i="8"/>
  <c r="S73" i="8"/>
  <c r="BO72" i="9"/>
  <c r="BT72" i="9"/>
  <c r="BL73" i="9" s="1"/>
  <c r="BR72" i="9"/>
  <c r="CC73" i="8"/>
  <c r="CH72" i="8"/>
  <c r="BC73" i="8"/>
  <c r="AO72" i="9"/>
  <c r="AR72" i="9"/>
  <c r="AT72" i="9"/>
  <c r="AL73" i="9" s="1"/>
  <c r="BZ206" i="9"/>
  <c r="Z210" i="7"/>
  <c r="AO74" i="7"/>
  <c r="AR74" i="7"/>
  <c r="AT74" i="7"/>
  <c r="AL75" i="7" s="1"/>
  <c r="AD73" i="8"/>
  <c r="AA73" i="8"/>
  <c r="AF73" i="8"/>
  <c r="BM206" i="9"/>
  <c r="AO72" i="8"/>
  <c r="AR72" i="8"/>
  <c r="AT72" i="8"/>
  <c r="AL73" i="8" s="1"/>
  <c r="AD75" i="7"/>
  <c r="AA75" i="7"/>
  <c r="AF75" i="7"/>
  <c r="O74" i="7"/>
  <c r="R74" i="7"/>
  <c r="T74" i="7"/>
  <c r="L75" i="7" s="1"/>
  <c r="AB72" i="9"/>
  <c r="AG72" i="9"/>
  <c r="Y73" i="9" s="1"/>
  <c r="AE72" i="9"/>
  <c r="CB72" i="9"/>
  <c r="CE72" i="9"/>
  <c r="CG72" i="9"/>
  <c r="BY73" i="9" s="1"/>
  <c r="BB72" i="9"/>
  <c r="BG72" i="9"/>
  <c r="AY73" i="9" s="1"/>
  <c r="BE72" i="9"/>
  <c r="BH72" i="8"/>
  <c r="BZ208" i="7"/>
  <c r="BM208" i="8" l="1"/>
  <c r="AC73" i="9"/>
  <c r="AM207" i="9"/>
  <c r="AZ208" i="8"/>
  <c r="BZ207" i="9"/>
  <c r="CD73" i="8"/>
  <c r="CA73" i="8"/>
  <c r="CF73" i="8"/>
  <c r="BQ73" i="8"/>
  <c r="BN73" i="8"/>
  <c r="BS73" i="8"/>
  <c r="AH72" i="9"/>
  <c r="Z211" i="7"/>
  <c r="BZ209" i="7"/>
  <c r="P75" i="7"/>
  <c r="BM207" i="9"/>
  <c r="P74" i="9"/>
  <c r="AZ207" i="9"/>
  <c r="BP75" i="7"/>
  <c r="BU74" i="7"/>
  <c r="AU72" i="9"/>
  <c r="BU72" i="9"/>
  <c r="AZ209" i="7"/>
  <c r="Z207" i="9"/>
  <c r="U74" i="7"/>
  <c r="AP73" i="9"/>
  <c r="U73" i="9"/>
  <c r="BH72" i="9"/>
  <c r="AB73" i="8"/>
  <c r="AG73" i="8"/>
  <c r="Y74" i="8" s="1"/>
  <c r="AE73" i="8"/>
  <c r="BC73" i="9"/>
  <c r="BP73" i="9"/>
  <c r="CH74" i="7"/>
  <c r="AB75" i="7"/>
  <c r="AG75" i="7"/>
  <c r="Y76" i="7" s="1"/>
  <c r="AE75" i="7"/>
  <c r="AP75" i="7"/>
  <c r="BD73" i="8"/>
  <c r="BA73" i="8"/>
  <c r="BF73" i="8"/>
  <c r="BZ208" i="8"/>
  <c r="CC75" i="7"/>
  <c r="AM207" i="8"/>
  <c r="CC73" i="9"/>
  <c r="AU74" i="7"/>
  <c r="AM209" i="7"/>
  <c r="BH74" i="7"/>
  <c r="CH72" i="9"/>
  <c r="AP73" i="8"/>
  <c r="BC75" i="7"/>
  <c r="AU72" i="8"/>
  <c r="O73" i="8"/>
  <c r="R73" i="8"/>
  <c r="T73" i="8"/>
  <c r="L74" i="8" s="1"/>
  <c r="BM209" i="7"/>
  <c r="Z209" i="8"/>
  <c r="AH75" i="7" l="1"/>
  <c r="BZ210" i="7"/>
  <c r="Q75" i="7"/>
  <c r="N75" i="7"/>
  <c r="S75" i="7"/>
  <c r="BZ208" i="9"/>
  <c r="AM208" i="8"/>
  <c r="CD75" i="7"/>
  <c r="CA75" i="7"/>
  <c r="CF75" i="7"/>
  <c r="BQ75" i="7"/>
  <c r="BN75" i="7"/>
  <c r="BS75" i="7"/>
  <c r="AZ209" i="8"/>
  <c r="BM210" i="7"/>
  <c r="Z212" i="7"/>
  <c r="AQ75" i="7"/>
  <c r="AN75" i="7"/>
  <c r="AS75" i="7"/>
  <c r="AQ73" i="8"/>
  <c r="AN73" i="8"/>
  <c r="AS73" i="8"/>
  <c r="Z210" i="8"/>
  <c r="BZ209" i="8"/>
  <c r="BQ73" i="9"/>
  <c r="BN73" i="9"/>
  <c r="BS73" i="9"/>
  <c r="AZ208" i="9"/>
  <c r="AQ73" i="9"/>
  <c r="AN73" i="9"/>
  <c r="AS73" i="9"/>
  <c r="AM208" i="9"/>
  <c r="AC76" i="7"/>
  <c r="AM210" i="7"/>
  <c r="Q74" i="9"/>
  <c r="N74" i="9"/>
  <c r="S74" i="9"/>
  <c r="BO73" i="8"/>
  <c r="BR73" i="8"/>
  <c r="BT73" i="8"/>
  <c r="BL74" i="8" s="1"/>
  <c r="AD73" i="9"/>
  <c r="AA73" i="9"/>
  <c r="AF73" i="9"/>
  <c r="AZ210" i="7"/>
  <c r="CB73" i="8"/>
  <c r="CG73" i="8"/>
  <c r="BY74" i="8" s="1"/>
  <c r="CE73" i="8"/>
  <c r="P74" i="8"/>
  <c r="BD73" i="9"/>
  <c r="BA73" i="9"/>
  <c r="BF73" i="9"/>
  <c r="Z208" i="9"/>
  <c r="BM208" i="9"/>
  <c r="BM209" i="8"/>
  <c r="CD73" i="9"/>
  <c r="CA73" i="9"/>
  <c r="CF73" i="9"/>
  <c r="AC74" i="8"/>
  <c r="U73" i="8"/>
  <c r="BB73" i="8"/>
  <c r="BG73" i="8"/>
  <c r="AY74" i="8" s="1"/>
  <c r="BE73" i="8"/>
  <c r="BD75" i="7"/>
  <c r="BA75" i="7"/>
  <c r="BF75" i="7"/>
  <c r="AH73" i="8"/>
  <c r="AD74" i="8" l="1"/>
  <c r="AA74" i="8"/>
  <c r="AF74" i="8"/>
  <c r="AB73" i="9"/>
  <c r="AG73" i="9"/>
  <c r="Y74" i="9" s="1"/>
  <c r="AE73" i="9"/>
  <c r="AD76" i="7"/>
  <c r="AA76" i="7"/>
  <c r="AF76" i="7"/>
  <c r="BZ210" i="8"/>
  <c r="BM211" i="7"/>
  <c r="BZ209" i="9"/>
  <c r="BB73" i="9"/>
  <c r="BG73" i="9"/>
  <c r="AY74" i="9" s="1"/>
  <c r="BE73" i="9"/>
  <c r="BB75" i="7"/>
  <c r="BG75" i="7"/>
  <c r="AY76" i="7" s="1"/>
  <c r="BE75" i="7"/>
  <c r="BU73" i="8"/>
  <c r="AM209" i="9"/>
  <c r="Z211" i="8"/>
  <c r="O75" i="7"/>
  <c r="R75" i="7"/>
  <c r="T75" i="7"/>
  <c r="L76" i="7" s="1"/>
  <c r="AO73" i="8"/>
  <c r="AR73" i="8"/>
  <c r="AT73" i="8"/>
  <c r="AL74" i="8" s="1"/>
  <c r="BO75" i="7"/>
  <c r="BR75" i="7"/>
  <c r="BT75" i="7"/>
  <c r="BL76" i="7" s="1"/>
  <c r="BZ211" i="7"/>
  <c r="AO73" i="9"/>
  <c r="AT73" i="9"/>
  <c r="AL74" i="9" s="1"/>
  <c r="AR73" i="9"/>
  <c r="BC74" i="8"/>
  <c r="O74" i="9"/>
  <c r="T74" i="9"/>
  <c r="L75" i="9" s="1"/>
  <c r="R74" i="9"/>
  <c r="AO75" i="7"/>
  <c r="AT75" i="7"/>
  <c r="AL76" i="7" s="1"/>
  <c r="AR75" i="7"/>
  <c r="CB75" i="7"/>
  <c r="CG75" i="7"/>
  <c r="BY76" i="7" s="1"/>
  <c r="CE75" i="7"/>
  <c r="AZ210" i="8"/>
  <c r="BM210" i="8"/>
  <c r="BM209" i="9"/>
  <c r="CH73" i="8"/>
  <c r="AZ211" i="7"/>
  <c r="CB73" i="9"/>
  <c r="CG73" i="9"/>
  <c r="BY74" i="9" s="1"/>
  <c r="CE73" i="9"/>
  <c r="Q74" i="8"/>
  <c r="N74" i="8"/>
  <c r="S74" i="8"/>
  <c r="BH73" i="8"/>
  <c r="CC74" i="8"/>
  <c r="AM211" i="7"/>
  <c r="BO73" i="9"/>
  <c r="BT73" i="9"/>
  <c r="BL74" i="9" s="1"/>
  <c r="BR73" i="9"/>
  <c r="BP74" i="8"/>
  <c r="AZ209" i="9"/>
  <c r="Z209" i="9"/>
  <c r="Z213" i="7"/>
  <c r="AM209" i="8"/>
  <c r="CC76" i="7" l="1"/>
  <c r="AP74" i="8"/>
  <c r="BH75" i="7"/>
  <c r="BZ211" i="8"/>
  <c r="AU73" i="9"/>
  <c r="AU73" i="8"/>
  <c r="BC76" i="7"/>
  <c r="BP74" i="9"/>
  <c r="AP76" i="7"/>
  <c r="P76" i="7"/>
  <c r="AB76" i="7"/>
  <c r="AE76" i="7"/>
  <c r="AG76" i="7"/>
  <c r="Y77" i="7" s="1"/>
  <c r="AM210" i="8"/>
  <c r="U75" i="7"/>
  <c r="BH73" i="9"/>
  <c r="AH73" i="9"/>
  <c r="AC74" i="9"/>
  <c r="AP74" i="9"/>
  <c r="BM211" i="8"/>
  <c r="Z212" i="8"/>
  <c r="BU73" i="9"/>
  <c r="AU75" i="7"/>
  <c r="AM212" i="7"/>
  <c r="U74" i="9"/>
  <c r="AZ211" i="8"/>
  <c r="AZ212" i="7"/>
  <c r="AM210" i="9"/>
  <c r="BZ210" i="9"/>
  <c r="BM210" i="9"/>
  <c r="BC74" i="9"/>
  <c r="P75" i="9"/>
  <c r="BZ212" i="7"/>
  <c r="AZ210" i="9"/>
  <c r="CD74" i="8"/>
  <c r="CA74" i="8"/>
  <c r="CF74" i="8"/>
  <c r="BP76" i="7"/>
  <c r="AB74" i="8"/>
  <c r="AG74" i="8"/>
  <c r="Y75" i="8" s="1"/>
  <c r="AE74" i="8"/>
  <c r="BU75" i="7"/>
  <c r="BM212" i="7"/>
  <c r="BQ74" i="8"/>
  <c r="BN74" i="8"/>
  <c r="BS74" i="8"/>
  <c r="O74" i="8"/>
  <c r="T74" i="8"/>
  <c r="L75" i="8" s="1"/>
  <c r="R74" i="8"/>
  <c r="Z214" i="7"/>
  <c r="CH73" i="9"/>
  <c r="CC74" i="9"/>
  <c r="Z210" i="9"/>
  <c r="CH75" i="7"/>
  <c r="BD74" i="8"/>
  <c r="BA74" i="8"/>
  <c r="BF74" i="8"/>
  <c r="AM211" i="8" l="1"/>
  <c r="CB74" i="8"/>
  <c r="CG74" i="8"/>
  <c r="BY75" i="8" s="1"/>
  <c r="CE74" i="8"/>
  <c r="AQ74" i="9"/>
  <c r="AN74" i="9"/>
  <c r="AS74" i="9"/>
  <c r="AC77" i="7"/>
  <c r="AZ211" i="9"/>
  <c r="AM213" i="7"/>
  <c r="AH76" i="7"/>
  <c r="BB74" i="8"/>
  <c r="BE74" i="8"/>
  <c r="BG74" i="8"/>
  <c r="AY75" i="8" s="1"/>
  <c r="BZ211" i="9"/>
  <c r="AD74" i="9"/>
  <c r="AA74" i="9"/>
  <c r="AF74" i="9"/>
  <c r="BZ213" i="7"/>
  <c r="BZ212" i="8"/>
  <c r="Q76" i="7"/>
  <c r="N76" i="7"/>
  <c r="S76" i="7"/>
  <c r="Q75" i="9"/>
  <c r="N75" i="9"/>
  <c r="S75" i="9"/>
  <c r="AQ76" i="7"/>
  <c r="AN76" i="7"/>
  <c r="AS76" i="7"/>
  <c r="CD74" i="9"/>
  <c r="CA74" i="9"/>
  <c r="CF74" i="9"/>
  <c r="BM213" i="7"/>
  <c r="Z215" i="7"/>
  <c r="AC75" i="8"/>
  <c r="U74" i="8"/>
  <c r="P75" i="8"/>
  <c r="AM211" i="9"/>
  <c r="AZ213" i="7"/>
  <c r="BQ74" i="9"/>
  <c r="BN74" i="9"/>
  <c r="BS74" i="9"/>
  <c r="AQ74" i="8"/>
  <c r="AN74" i="8"/>
  <c r="AS74" i="8"/>
  <c r="BQ76" i="7"/>
  <c r="BN76" i="7"/>
  <c r="BS76" i="7"/>
  <c r="Z213" i="8"/>
  <c r="Z211" i="9"/>
  <c r="BO74" i="8"/>
  <c r="BT74" i="8"/>
  <c r="BL75" i="8" s="1"/>
  <c r="BR74" i="8"/>
  <c r="AZ212" i="8"/>
  <c r="BM212" i="8"/>
  <c r="BD76" i="7"/>
  <c r="BA76" i="7"/>
  <c r="BF76" i="7"/>
  <c r="AH74" i="8"/>
  <c r="BD74" i="9"/>
  <c r="BA74" i="9"/>
  <c r="BF74" i="9"/>
  <c r="BM211" i="9"/>
  <c r="CD76" i="7"/>
  <c r="CA76" i="7"/>
  <c r="CF76" i="7"/>
  <c r="CB76" i="7" l="1"/>
  <c r="CG76" i="7"/>
  <c r="BY77" i="7" s="1"/>
  <c r="CE76" i="7"/>
  <c r="Z212" i="9"/>
  <c r="AO74" i="8"/>
  <c r="AT74" i="8"/>
  <c r="AL75" i="8" s="1"/>
  <c r="AR74" i="8"/>
  <c r="AZ212" i="9"/>
  <c r="AB74" i="9"/>
  <c r="AE74" i="9"/>
  <c r="AG74" i="9"/>
  <c r="Y75" i="9" s="1"/>
  <c r="O75" i="9"/>
  <c r="T75" i="9"/>
  <c r="L76" i="9" s="1"/>
  <c r="R75" i="9"/>
  <c r="Z214" i="8"/>
  <c r="BZ212" i="9"/>
  <c r="Z216" i="7"/>
  <c r="BB76" i="7"/>
  <c r="BG76" i="7"/>
  <c r="AY77" i="7" s="1"/>
  <c r="BE76" i="7"/>
  <c r="BC75" i="8"/>
  <c r="AO74" i="9"/>
  <c r="AR74" i="9"/>
  <c r="AT74" i="9"/>
  <c r="AL75" i="9" s="1"/>
  <c r="AD77" i="7"/>
  <c r="AA77" i="7"/>
  <c r="AF77" i="7"/>
  <c r="BO74" i="9"/>
  <c r="BT74" i="9"/>
  <c r="BL75" i="9" s="1"/>
  <c r="BR74" i="9"/>
  <c r="BM213" i="8"/>
  <c r="AZ214" i="7"/>
  <c r="O76" i="7"/>
  <c r="R76" i="7"/>
  <c r="T76" i="7"/>
  <c r="L77" i="7" s="1"/>
  <c r="BB74" i="9"/>
  <c r="BG74" i="9"/>
  <c r="AY75" i="9" s="1"/>
  <c r="BE74" i="9"/>
  <c r="BO76" i="7"/>
  <c r="BT76" i="7"/>
  <c r="BL77" i="7" s="1"/>
  <c r="BR76" i="7"/>
  <c r="BM214" i="7"/>
  <c r="BH74" i="8"/>
  <c r="CH74" i="8"/>
  <c r="BM212" i="9"/>
  <c r="CB74" i="9"/>
  <c r="CE74" i="9"/>
  <c r="CG74" i="9"/>
  <c r="BY75" i="9" s="1"/>
  <c r="BZ213" i="8"/>
  <c r="CC75" i="8"/>
  <c r="BU74" i="8"/>
  <c r="AM212" i="9"/>
  <c r="BP75" i="8"/>
  <c r="AM214" i="7"/>
  <c r="AD75" i="8"/>
  <c r="AA75" i="8"/>
  <c r="AF75" i="8"/>
  <c r="AZ213" i="8"/>
  <c r="Q75" i="8"/>
  <c r="N75" i="8"/>
  <c r="S75" i="8"/>
  <c r="AO76" i="7"/>
  <c r="AR76" i="7"/>
  <c r="AT76" i="7"/>
  <c r="AL77" i="7" s="1"/>
  <c r="BZ214" i="7"/>
  <c r="AM212" i="8"/>
  <c r="AZ215" i="7" l="1"/>
  <c r="AZ213" i="9"/>
  <c r="CC75" i="9"/>
  <c r="BM215" i="7"/>
  <c r="AM213" i="8"/>
  <c r="BQ75" i="8"/>
  <c r="BN75" i="8"/>
  <c r="BS75" i="8"/>
  <c r="CH74" i="9"/>
  <c r="BZ213" i="9"/>
  <c r="AU74" i="9"/>
  <c r="BZ215" i="7"/>
  <c r="AM213" i="9"/>
  <c r="BU76" i="7"/>
  <c r="BM214" i="8"/>
  <c r="BD75" i="8"/>
  <c r="BA75" i="8"/>
  <c r="BF75" i="8"/>
  <c r="AU74" i="8"/>
  <c r="Z215" i="8"/>
  <c r="AP75" i="8"/>
  <c r="BH76" i="7"/>
  <c r="U75" i="9"/>
  <c r="BC77" i="7"/>
  <c r="P76" i="9"/>
  <c r="Z213" i="9"/>
  <c r="BM213" i="9"/>
  <c r="BC75" i="9"/>
  <c r="AP77" i="7"/>
  <c r="AU76" i="7"/>
  <c r="AC75" i="9"/>
  <c r="CH76" i="7"/>
  <c r="AZ214" i="8"/>
  <c r="BU74" i="9"/>
  <c r="BP75" i="9"/>
  <c r="AB75" i="8"/>
  <c r="AG75" i="8"/>
  <c r="Y76" i="8" s="1"/>
  <c r="AE75" i="8"/>
  <c r="P77" i="7"/>
  <c r="AB77" i="7"/>
  <c r="AE77" i="7"/>
  <c r="AG77" i="7"/>
  <c r="Y78" i="7" s="1"/>
  <c r="AH74" i="9"/>
  <c r="CC77" i="7"/>
  <c r="BP77" i="7"/>
  <c r="BH74" i="9"/>
  <c r="CD75" i="8"/>
  <c r="CA75" i="8"/>
  <c r="CF75" i="8"/>
  <c r="U76" i="7"/>
  <c r="O75" i="8"/>
  <c r="T75" i="8"/>
  <c r="L76" i="8" s="1"/>
  <c r="R75" i="8"/>
  <c r="AM215" i="7"/>
  <c r="BZ214" i="8"/>
  <c r="AP75" i="9"/>
  <c r="Z217" i="7"/>
  <c r="CD77" i="7" l="1"/>
  <c r="CA77" i="7"/>
  <c r="CF77" i="7"/>
  <c r="AM214" i="8"/>
  <c r="BB75" i="8"/>
  <c r="BE75" i="8"/>
  <c r="BG75" i="8"/>
  <c r="AY76" i="8" s="1"/>
  <c r="BZ214" i="9"/>
  <c r="Z218" i="7"/>
  <c r="AC78" i="7"/>
  <c r="AQ77" i="7"/>
  <c r="AN77" i="7"/>
  <c r="AS77" i="7"/>
  <c r="BM216" i="7"/>
  <c r="BQ75" i="9"/>
  <c r="BN75" i="9"/>
  <c r="BS75" i="9"/>
  <c r="BD77" i="7"/>
  <c r="BA77" i="7"/>
  <c r="BF77" i="7"/>
  <c r="AZ215" i="8"/>
  <c r="AQ75" i="9"/>
  <c r="AN75" i="9"/>
  <c r="AS75" i="9"/>
  <c r="CB75" i="8"/>
  <c r="CG75" i="8"/>
  <c r="BY76" i="8" s="1"/>
  <c r="CE75" i="8"/>
  <c r="AH77" i="7"/>
  <c r="BM215" i="8"/>
  <c r="Q76" i="9"/>
  <c r="N76" i="9"/>
  <c r="S76" i="9"/>
  <c r="BD75" i="9"/>
  <c r="BA75" i="9"/>
  <c r="BF75" i="9"/>
  <c r="CD75" i="9"/>
  <c r="CA75" i="9"/>
  <c r="CF75" i="9"/>
  <c r="BZ215" i="8"/>
  <c r="BM214" i="9"/>
  <c r="AQ75" i="8"/>
  <c r="AN75" i="8"/>
  <c r="AS75" i="8"/>
  <c r="BO75" i="8"/>
  <c r="BR75" i="8"/>
  <c r="BT75" i="8"/>
  <c r="BL76" i="8" s="1"/>
  <c r="AZ214" i="9"/>
  <c r="AM216" i="7"/>
  <c r="AH75" i="8"/>
  <c r="AM214" i="9"/>
  <c r="P76" i="8"/>
  <c r="BZ216" i="7"/>
  <c r="Q77" i="7"/>
  <c r="N77" i="7"/>
  <c r="S77" i="7"/>
  <c r="AD75" i="9"/>
  <c r="AA75" i="9"/>
  <c r="AF75" i="9"/>
  <c r="U75" i="8"/>
  <c r="BQ77" i="7"/>
  <c r="BN77" i="7"/>
  <c r="BS77" i="7"/>
  <c r="AC76" i="8"/>
  <c r="Z214" i="9"/>
  <c r="AZ216" i="7"/>
  <c r="Z216" i="8"/>
  <c r="BU75" i="8" l="1"/>
  <c r="Q76" i="8"/>
  <c r="N76" i="8"/>
  <c r="S76" i="8"/>
  <c r="AO75" i="9"/>
  <c r="AT75" i="9"/>
  <c r="AL76" i="9" s="1"/>
  <c r="AR75" i="9"/>
  <c r="BO75" i="9"/>
  <c r="BT75" i="9"/>
  <c r="BL76" i="9" s="1"/>
  <c r="BR75" i="9"/>
  <c r="BZ215" i="9"/>
  <c r="BO77" i="7"/>
  <c r="BR77" i="7"/>
  <c r="BT77" i="7"/>
  <c r="BL78" i="7" s="1"/>
  <c r="Z217" i="8"/>
  <c r="AM215" i="9"/>
  <c r="AO75" i="8"/>
  <c r="AT75" i="8"/>
  <c r="AL76" i="8" s="1"/>
  <c r="AR75" i="8"/>
  <c r="BC76" i="8"/>
  <c r="BB75" i="9"/>
  <c r="BE75" i="9"/>
  <c r="BG75" i="9"/>
  <c r="AY76" i="9" s="1"/>
  <c r="BH75" i="8"/>
  <c r="BM215" i="9"/>
  <c r="BM217" i="7"/>
  <c r="Z215" i="9"/>
  <c r="BM216" i="8"/>
  <c r="O76" i="9"/>
  <c r="T76" i="9"/>
  <c r="L77" i="9" s="1"/>
  <c r="R76" i="9"/>
  <c r="AZ216" i="8"/>
  <c r="AM217" i="7"/>
  <c r="BZ216" i="8"/>
  <c r="AO77" i="7"/>
  <c r="AR77" i="7"/>
  <c r="AT77" i="7"/>
  <c r="AL78" i="7" s="1"/>
  <c r="BB77" i="7"/>
  <c r="BE77" i="7"/>
  <c r="BG77" i="7"/>
  <c r="AY78" i="7" s="1"/>
  <c r="AM215" i="8"/>
  <c r="AZ217" i="7"/>
  <c r="AD76" i="8"/>
  <c r="AA76" i="8"/>
  <c r="AF76" i="8"/>
  <c r="O77" i="7"/>
  <c r="T77" i="7"/>
  <c r="L78" i="7" s="1"/>
  <c r="R77" i="7"/>
  <c r="AZ215" i="9"/>
  <c r="AB75" i="9"/>
  <c r="AG75" i="9"/>
  <c r="Y76" i="9" s="1"/>
  <c r="AE75" i="9"/>
  <c r="BZ217" i="7"/>
  <c r="CB75" i="9"/>
  <c r="CG75" i="9"/>
  <c r="BY76" i="9" s="1"/>
  <c r="CE75" i="9"/>
  <c r="CH75" i="8"/>
  <c r="AD78" i="7"/>
  <c r="AA78" i="7"/>
  <c r="AF78" i="7"/>
  <c r="CB77" i="7"/>
  <c r="CE77" i="7"/>
  <c r="CG77" i="7"/>
  <c r="BY78" i="7" s="1"/>
  <c r="BP76" i="8"/>
  <c r="CC76" i="8"/>
  <c r="Z219" i="7"/>
  <c r="AP76" i="8" l="1"/>
  <c r="Z220" i="7"/>
  <c r="AH75" i="9"/>
  <c r="BP76" i="9"/>
  <c r="AC76" i="9"/>
  <c r="P77" i="9"/>
  <c r="AM216" i="9"/>
  <c r="BH77" i="7"/>
  <c r="BU75" i="9"/>
  <c r="AB78" i="7"/>
  <c r="AG78" i="7"/>
  <c r="Y79" i="7" s="1"/>
  <c r="AE78" i="7"/>
  <c r="AB76" i="8"/>
  <c r="AG76" i="8"/>
  <c r="Y77" i="8" s="1"/>
  <c r="AE76" i="8"/>
  <c r="U76" i="9"/>
  <c r="AP78" i="7"/>
  <c r="AZ218" i="7"/>
  <c r="AU77" i="7"/>
  <c r="AU75" i="9"/>
  <c r="BC76" i="9"/>
  <c r="AP76" i="9"/>
  <c r="BM217" i="8"/>
  <c r="BH75" i="9"/>
  <c r="BZ217" i="8"/>
  <c r="Z218" i="8"/>
  <c r="Z216" i="9"/>
  <c r="BP78" i="7"/>
  <c r="CD76" i="8"/>
  <c r="CA76" i="8"/>
  <c r="CF76" i="8"/>
  <c r="BU77" i="7"/>
  <c r="O76" i="8"/>
  <c r="T76" i="8"/>
  <c r="L77" i="8" s="1"/>
  <c r="R76" i="8"/>
  <c r="AZ216" i="9"/>
  <c r="CC78" i="7"/>
  <c r="U77" i="7"/>
  <c r="BM218" i="7"/>
  <c r="AM216" i="8"/>
  <c r="BZ216" i="9"/>
  <c r="BQ76" i="8"/>
  <c r="BN76" i="8"/>
  <c r="BS76" i="8"/>
  <c r="CH75" i="9"/>
  <c r="CC76" i="9"/>
  <c r="AM218" i="7"/>
  <c r="BD76" i="8"/>
  <c r="BA76" i="8"/>
  <c r="BF76" i="8"/>
  <c r="CH77" i="7"/>
  <c r="P78" i="7"/>
  <c r="BZ218" i="7"/>
  <c r="BC78" i="7"/>
  <c r="AZ217" i="8"/>
  <c r="BM216" i="9"/>
  <c r="AU75" i="8"/>
  <c r="CB76" i="8" l="1"/>
  <c r="CE76" i="8"/>
  <c r="CG76" i="8"/>
  <c r="BY77" i="8" s="1"/>
  <c r="BZ218" i="8"/>
  <c r="AH76" i="8"/>
  <c r="Q77" i="9"/>
  <c r="N77" i="9"/>
  <c r="S77" i="9"/>
  <c r="Q78" i="7"/>
  <c r="N78" i="7"/>
  <c r="S78" i="7"/>
  <c r="AC77" i="8"/>
  <c r="BZ219" i="7"/>
  <c r="BO76" i="8"/>
  <c r="BR76" i="8"/>
  <c r="BT76" i="8"/>
  <c r="BL77" i="8" s="1"/>
  <c r="AD76" i="9"/>
  <c r="AA76" i="9"/>
  <c r="AF76" i="9"/>
  <c r="CD78" i="7"/>
  <c r="CA78" i="7"/>
  <c r="CF78" i="7"/>
  <c r="BQ78" i="7"/>
  <c r="BN78" i="7"/>
  <c r="BS78" i="7"/>
  <c r="AZ219" i="7"/>
  <c r="AH78" i="7"/>
  <c r="AC79" i="7"/>
  <c r="BQ76" i="9"/>
  <c r="BN76" i="9"/>
  <c r="BS76" i="9"/>
  <c r="BZ217" i="9"/>
  <c r="BB76" i="8"/>
  <c r="BG76" i="8"/>
  <c r="AY77" i="8" s="1"/>
  <c r="BE76" i="8"/>
  <c r="Z217" i="9"/>
  <c r="BM217" i="9"/>
  <c r="AZ217" i="9"/>
  <c r="BM218" i="8"/>
  <c r="AZ218" i="8"/>
  <c r="U76" i="8"/>
  <c r="AQ76" i="9"/>
  <c r="AN76" i="9"/>
  <c r="AS76" i="9"/>
  <c r="AQ78" i="7"/>
  <c r="AN78" i="7"/>
  <c r="AS78" i="7"/>
  <c r="AM219" i="7"/>
  <c r="AM217" i="8"/>
  <c r="P77" i="8"/>
  <c r="BD78" i="7"/>
  <c r="BA78" i="7"/>
  <c r="BF78" i="7"/>
  <c r="CD76" i="9"/>
  <c r="CA76" i="9"/>
  <c r="CF76" i="9"/>
  <c r="BM219" i="7"/>
  <c r="Z221" i="7"/>
  <c r="BD76" i="9"/>
  <c r="BA76" i="9"/>
  <c r="BF76" i="9"/>
  <c r="AM217" i="9"/>
  <c r="AQ76" i="8"/>
  <c r="AN76" i="8"/>
  <c r="AS76" i="8"/>
  <c r="Z219" i="8"/>
  <c r="AB76" i="9" l="1"/>
  <c r="AE76" i="9"/>
  <c r="AG76" i="9"/>
  <c r="Y77" i="9" s="1"/>
  <c r="Z218" i="9"/>
  <c r="B14" i="9"/>
  <c r="Z220" i="8"/>
  <c r="AD79" i="7"/>
  <c r="AA79" i="7"/>
  <c r="AF79" i="7"/>
  <c r="O78" i="7"/>
  <c r="R78" i="7"/>
  <c r="T78" i="7"/>
  <c r="L79" i="7" s="1"/>
  <c r="AO76" i="8"/>
  <c r="AT76" i="8"/>
  <c r="AL77" i="8" s="1"/>
  <c r="AR76" i="8"/>
  <c r="CB76" i="9"/>
  <c r="CE76" i="9"/>
  <c r="CG76" i="9"/>
  <c r="BY77" i="9" s="1"/>
  <c r="AO78" i="7"/>
  <c r="AT78" i="7"/>
  <c r="AL79" i="7" s="1"/>
  <c r="AR78" i="7"/>
  <c r="BP77" i="8"/>
  <c r="O77" i="9"/>
  <c r="R77" i="9"/>
  <c r="T77" i="9"/>
  <c r="L78" i="9" s="1"/>
  <c r="AZ219" i="8"/>
  <c r="BH76" i="8"/>
  <c r="AZ220" i="7"/>
  <c r="BU76" i="8"/>
  <c r="AM218" i="9"/>
  <c r="BC77" i="8"/>
  <c r="BM220" i="7"/>
  <c r="AM220" i="7"/>
  <c r="BB78" i="7"/>
  <c r="BE78" i="7"/>
  <c r="BG78" i="7"/>
  <c r="AY79" i="7" s="1"/>
  <c r="AO76" i="9"/>
  <c r="AR76" i="9"/>
  <c r="AT76" i="9"/>
  <c r="AL77" i="9" s="1"/>
  <c r="BM219" i="8"/>
  <c r="BZ220" i="7"/>
  <c r="BO78" i="7"/>
  <c r="BR78" i="7"/>
  <c r="BT78" i="7"/>
  <c r="BL79" i="7" s="1"/>
  <c r="BZ219" i="8"/>
  <c r="AZ218" i="9"/>
  <c r="BZ218" i="9"/>
  <c r="AD77" i="8"/>
  <c r="AA77" i="8"/>
  <c r="AF77" i="8"/>
  <c r="BB76" i="9"/>
  <c r="BG76" i="9"/>
  <c r="AY77" i="9" s="1"/>
  <c r="BE76" i="9"/>
  <c r="CC77" i="8"/>
  <c r="Q77" i="8"/>
  <c r="N77" i="8"/>
  <c r="S77" i="8"/>
  <c r="BO76" i="9"/>
  <c r="BR76" i="9"/>
  <c r="BT76" i="9"/>
  <c r="BL77" i="9" s="1"/>
  <c r="CB78" i="7"/>
  <c r="CG78" i="7"/>
  <c r="BY79" i="7" s="1"/>
  <c r="CE78" i="7"/>
  <c r="CH76" i="8"/>
  <c r="Z222" i="7"/>
  <c r="AM218" i="8"/>
  <c r="BM218" i="9"/>
  <c r="AZ220" i="8" l="1"/>
  <c r="AU76" i="8"/>
  <c r="BH76" i="9"/>
  <c r="BC77" i="9"/>
  <c r="BC79" i="7"/>
  <c r="AM219" i="9"/>
  <c r="P78" i="9"/>
  <c r="AP77" i="8"/>
  <c r="Z219" i="9"/>
  <c r="AU76" i="9"/>
  <c r="BH78" i="7"/>
  <c r="P79" i="7"/>
  <c r="BD77" i="8"/>
  <c r="BA77" i="8"/>
  <c r="BF77" i="8"/>
  <c r="BM219" i="9"/>
  <c r="U78" i="7"/>
  <c r="AZ219" i="9"/>
  <c r="U77" i="9"/>
  <c r="AM219" i="8"/>
  <c r="O77" i="8"/>
  <c r="T77" i="8"/>
  <c r="L78" i="8" s="1"/>
  <c r="R77" i="8"/>
  <c r="C14" i="8"/>
  <c r="AM221" i="7"/>
  <c r="Z223" i="7"/>
  <c r="AB77" i="8"/>
  <c r="AG77" i="8"/>
  <c r="Y78" i="8" s="1"/>
  <c r="AE77" i="8"/>
  <c r="CC79" i="7"/>
  <c r="BP77" i="9"/>
  <c r="B14" i="8"/>
  <c r="BP79" i="7"/>
  <c r="BU78" i="7"/>
  <c r="BQ77" i="8"/>
  <c r="BN77" i="8"/>
  <c r="BS77" i="8"/>
  <c r="CD77" i="8"/>
  <c r="CA77" i="8"/>
  <c r="CF77" i="8"/>
  <c r="BZ221" i="7"/>
  <c r="AU78" i="7"/>
  <c r="C16" i="7"/>
  <c r="AC77" i="9"/>
  <c r="CC77" i="9"/>
  <c r="AP77" i="9"/>
  <c r="Z221" i="8"/>
  <c r="BU76" i="9"/>
  <c r="BZ220" i="8"/>
  <c r="BZ219" i="9"/>
  <c r="AZ221" i="7"/>
  <c r="AP79" i="7"/>
  <c r="AB79" i="7"/>
  <c r="AE79" i="7"/>
  <c r="G46" i="10" s="1"/>
  <c r="AG79" i="7"/>
  <c r="Y80" i="7" s="1"/>
  <c r="AH76" i="9"/>
  <c r="CH76" i="9"/>
  <c r="CH78" i="7"/>
  <c r="BM220" i="8"/>
  <c r="BM221" i="7"/>
  <c r="AZ220" i="9" l="1"/>
  <c r="BZ222" i="7"/>
  <c r="AZ222" i="7"/>
  <c r="Z222" i="8"/>
  <c r="BQ77" i="9"/>
  <c r="BN77" i="9"/>
  <c r="BS77" i="9"/>
  <c r="BD79" i="7"/>
  <c r="BA79" i="7"/>
  <c r="BF79" i="7"/>
  <c r="G14" i="8"/>
  <c r="BZ220" i="9"/>
  <c r="AQ77" i="9"/>
  <c r="AN77" i="9"/>
  <c r="AS77" i="9"/>
  <c r="CB77" i="8"/>
  <c r="CE77" i="8"/>
  <c r="CG77" i="8"/>
  <c r="BY78" i="8" s="1"/>
  <c r="U77" i="8"/>
  <c r="AM222" i="7"/>
  <c r="P78" i="8"/>
  <c r="BM220" i="9"/>
  <c r="BD77" i="9"/>
  <c r="BA77" i="9"/>
  <c r="BF77" i="9"/>
  <c r="AM220" i="9"/>
  <c r="CD77" i="9"/>
  <c r="CA77" i="9"/>
  <c r="CF77" i="9"/>
  <c r="F14" i="8"/>
  <c r="Z220" i="9"/>
  <c r="AD77" i="9"/>
  <c r="AA77" i="9"/>
  <c r="AF77" i="9"/>
  <c r="BO77" i="8"/>
  <c r="BT77" i="8"/>
  <c r="BL78" i="8" s="1"/>
  <c r="BR77" i="8"/>
  <c r="AH77" i="8"/>
  <c r="E14" i="8"/>
  <c r="AC78" i="8"/>
  <c r="AM220" i="8"/>
  <c r="BB77" i="8"/>
  <c r="BE77" i="8"/>
  <c r="BG77" i="8"/>
  <c r="AY78" i="8" s="1"/>
  <c r="AC80" i="7"/>
  <c r="BZ221" i="8"/>
  <c r="AQ77" i="8"/>
  <c r="AN77" i="8"/>
  <c r="AS77" i="8"/>
  <c r="Q78" i="9"/>
  <c r="N78" i="9"/>
  <c r="S78" i="9"/>
  <c r="AZ221" i="8"/>
  <c r="BM222" i="7"/>
  <c r="AQ79" i="7"/>
  <c r="AN79" i="7"/>
  <c r="AS79" i="7"/>
  <c r="BQ79" i="7"/>
  <c r="BN79" i="7"/>
  <c r="BS79" i="7"/>
  <c r="Q79" i="7"/>
  <c r="N79" i="7"/>
  <c r="S79" i="7"/>
  <c r="BM221" i="8"/>
  <c r="CD79" i="7"/>
  <c r="CA79" i="7"/>
  <c r="CF79" i="7"/>
  <c r="AH79" i="7"/>
  <c r="Z224" i="7"/>
  <c r="CC78" i="8" l="1"/>
  <c r="E14" i="9"/>
  <c r="CH77" i="8"/>
  <c r="F14" i="9"/>
  <c r="BO77" i="9"/>
  <c r="BR77" i="9"/>
  <c r="BT77" i="9"/>
  <c r="BL78" i="9" s="1"/>
  <c r="BZ222" i="8"/>
  <c r="CB79" i="7"/>
  <c r="CG79" i="7"/>
  <c r="BY80" i="7" s="1"/>
  <c r="CE79" i="7"/>
  <c r="D14" i="9"/>
  <c r="AZ222" i="8"/>
  <c r="Z221" i="9"/>
  <c r="BM221" i="9"/>
  <c r="AO77" i="9"/>
  <c r="AT77" i="9"/>
  <c r="AL78" i="9" s="1"/>
  <c r="AR77" i="9"/>
  <c r="Z223" i="8"/>
  <c r="AZ223" i="7"/>
  <c r="BM223" i="7"/>
  <c r="BM222" i="8"/>
  <c r="B16" i="7"/>
  <c r="O79" i="7"/>
  <c r="R79" i="7"/>
  <c r="T79" i="7"/>
  <c r="L80" i="7" s="1"/>
  <c r="O78" i="9"/>
  <c r="T78" i="9"/>
  <c r="L79" i="9" s="1"/>
  <c r="R78" i="9"/>
  <c r="BC78" i="8"/>
  <c r="BP78" i="8"/>
  <c r="BZ221" i="9"/>
  <c r="AO79" i="7"/>
  <c r="AR79" i="7"/>
  <c r="AT79" i="7"/>
  <c r="AL80" i="7" s="1"/>
  <c r="D14" i="8"/>
  <c r="AD78" i="8"/>
  <c r="AA78" i="8"/>
  <c r="AF78" i="8"/>
  <c r="AO77" i="8"/>
  <c r="AR77" i="8"/>
  <c r="AT77" i="8"/>
  <c r="AL78" i="8" s="1"/>
  <c r="BB77" i="9"/>
  <c r="BE77" i="9"/>
  <c r="BG77" i="9"/>
  <c r="AY78" i="9" s="1"/>
  <c r="Z225" i="7"/>
  <c r="BH77" i="8"/>
  <c r="G14" i="9"/>
  <c r="AD80" i="7"/>
  <c r="AA80" i="7"/>
  <c r="AF80" i="7"/>
  <c r="BU77" i="8"/>
  <c r="Q78" i="8"/>
  <c r="N78" i="8"/>
  <c r="S78" i="8"/>
  <c r="F16" i="7"/>
  <c r="BO79" i="7"/>
  <c r="BT79" i="7"/>
  <c r="BL80" i="7" s="1"/>
  <c r="BR79" i="7"/>
  <c r="C14" i="9"/>
  <c r="CB77" i="9"/>
  <c r="CE77" i="9"/>
  <c r="CG77" i="9"/>
  <c r="BY78" i="9" s="1"/>
  <c r="AM223" i="7"/>
  <c r="BZ223" i="7"/>
  <c r="AB77" i="9"/>
  <c r="AG77" i="9"/>
  <c r="Y78" i="9" s="1"/>
  <c r="AE77" i="9"/>
  <c r="E16" i="7"/>
  <c r="AZ221" i="9"/>
  <c r="G16" i="7"/>
  <c r="G49" i="10"/>
  <c r="G50" i="10" s="1"/>
  <c r="G53" i="10"/>
  <c r="G55" i="10"/>
  <c r="D16" i="7"/>
  <c r="AM221" i="8"/>
  <c r="AM221" i="9"/>
  <c r="BB79" i="7"/>
  <c r="BG79" i="7"/>
  <c r="AY80" i="7" s="1"/>
  <c r="BE79" i="7"/>
  <c r="BQ78" i="8" l="1"/>
  <c r="BN78" i="8"/>
  <c r="BS78" i="8"/>
  <c r="Z222" i="9"/>
  <c r="BU77" i="9"/>
  <c r="BD78" i="8"/>
  <c r="BA78" i="8"/>
  <c r="BF78" i="8"/>
  <c r="BM224" i="7"/>
  <c r="AZ223" i="8"/>
  <c r="U78" i="9"/>
  <c r="AZ224" i="7"/>
  <c r="Z226" i="7"/>
  <c r="P79" i="9"/>
  <c r="AZ222" i="9"/>
  <c r="AM222" i="9"/>
  <c r="AM224" i="7"/>
  <c r="O78" i="8"/>
  <c r="R78" i="8"/>
  <c r="T78" i="8"/>
  <c r="L79" i="8" s="1"/>
  <c r="CH77" i="9"/>
  <c r="AM222" i="8"/>
  <c r="AH77" i="9"/>
  <c r="BC78" i="9"/>
  <c r="BH77" i="9"/>
  <c r="AP80" i="7"/>
  <c r="P80" i="7"/>
  <c r="Z224" i="8"/>
  <c r="CH79" i="7"/>
  <c r="AC78" i="9"/>
  <c r="AU79" i="7"/>
  <c r="U79" i="7"/>
  <c r="AU77" i="9"/>
  <c r="CC80" i="7"/>
  <c r="AB80" i="7"/>
  <c r="AE80" i="7"/>
  <c r="AG80" i="7"/>
  <c r="Y81" i="7" s="1"/>
  <c r="AP78" i="9"/>
  <c r="CD78" i="8"/>
  <c r="CA78" i="8"/>
  <c r="CF78" i="8"/>
  <c r="BC80" i="7"/>
  <c r="AB78" i="8"/>
  <c r="AG78" i="8"/>
  <c r="Y79" i="8" s="1"/>
  <c r="AE78" i="8"/>
  <c r="CC78" i="9"/>
  <c r="BU79" i="7"/>
  <c r="BZ222" i="9"/>
  <c r="BP80" i="7"/>
  <c r="AP78" i="8"/>
  <c r="BM222" i="9"/>
  <c r="BZ223" i="8"/>
  <c r="BH79" i="7"/>
  <c r="BZ224" i="7"/>
  <c r="AU77" i="8"/>
  <c r="BM223" i="8"/>
  <c r="BP78" i="9"/>
  <c r="BB78" i="8" l="1"/>
  <c r="BE78" i="8"/>
  <c r="BG78" i="8"/>
  <c r="AY79" i="8" s="1"/>
  <c r="Q80" i="7"/>
  <c r="N80" i="7"/>
  <c r="S80" i="7"/>
  <c r="BM224" i="8"/>
  <c r="AQ78" i="8"/>
  <c r="AN78" i="8"/>
  <c r="AS78" i="8"/>
  <c r="AQ78" i="9"/>
  <c r="AN78" i="9"/>
  <c r="AS78" i="9"/>
  <c r="P79" i="8"/>
  <c r="Z227" i="7"/>
  <c r="AQ80" i="7"/>
  <c r="AN80" i="7"/>
  <c r="AS80" i="7"/>
  <c r="U78" i="8"/>
  <c r="BQ78" i="9"/>
  <c r="BN78" i="9"/>
  <c r="BS78" i="9"/>
  <c r="CB78" i="8"/>
  <c r="CG78" i="8"/>
  <c r="BY79" i="8" s="1"/>
  <c r="CE78" i="8"/>
  <c r="AZ225" i="7"/>
  <c r="Q79" i="9"/>
  <c r="N79" i="9"/>
  <c r="S79" i="9"/>
  <c r="BZ225" i="7"/>
  <c r="BZ223" i="9"/>
  <c r="AH78" i="8"/>
  <c r="AC79" i="8"/>
  <c r="AD78" i="9"/>
  <c r="AA78" i="9"/>
  <c r="AF78" i="9"/>
  <c r="AM225" i="7"/>
  <c r="Z223" i="9"/>
  <c r="BD78" i="9"/>
  <c r="BA78" i="9"/>
  <c r="BF78" i="9"/>
  <c r="Z225" i="8"/>
  <c r="AM223" i="8"/>
  <c r="CD78" i="9"/>
  <c r="CA78" i="9"/>
  <c r="CF78" i="9"/>
  <c r="AH80" i="7"/>
  <c r="BD80" i="7"/>
  <c r="BA80" i="7"/>
  <c r="BF80" i="7"/>
  <c r="AM223" i="9"/>
  <c r="AZ224" i="8"/>
  <c r="BO78" i="8"/>
  <c r="BT78" i="8"/>
  <c r="BL79" i="8" s="1"/>
  <c r="BR78" i="8"/>
  <c r="BM223" i="9"/>
  <c r="BQ80" i="7"/>
  <c r="BN80" i="7"/>
  <c r="BS80" i="7"/>
  <c r="AC81" i="7"/>
  <c r="BZ224" i="8"/>
  <c r="CD80" i="7"/>
  <c r="CA80" i="7"/>
  <c r="CF80" i="7"/>
  <c r="AZ223" i="9"/>
  <c r="BM225" i="7"/>
  <c r="AB78" i="9" l="1"/>
  <c r="AE78" i="9"/>
  <c r="AG78" i="9"/>
  <c r="Y79" i="9" s="1"/>
  <c r="BB80" i="7"/>
  <c r="BG80" i="7"/>
  <c r="AY81" i="7" s="1"/>
  <c r="BE80" i="7"/>
  <c r="BM226" i="7"/>
  <c r="AZ226" i="7"/>
  <c r="AD79" i="8"/>
  <c r="AA79" i="8"/>
  <c r="AF79" i="8"/>
  <c r="AO80" i="7"/>
  <c r="AR80" i="7"/>
  <c r="AT80" i="7"/>
  <c r="AL81" i="7" s="1"/>
  <c r="BM225" i="8"/>
  <c r="BO80" i="7"/>
  <c r="BR80" i="7"/>
  <c r="BT80" i="7"/>
  <c r="BL81" i="7" s="1"/>
  <c r="BB78" i="9"/>
  <c r="BG78" i="9"/>
  <c r="AY79" i="9" s="1"/>
  <c r="BE78" i="9"/>
  <c r="CH78" i="8"/>
  <c r="Z228" i="7"/>
  <c r="O80" i="7"/>
  <c r="T80" i="7"/>
  <c r="L81" i="7" s="1"/>
  <c r="R80" i="7"/>
  <c r="BM224" i="9"/>
  <c r="Z226" i="8"/>
  <c r="BZ224" i="9"/>
  <c r="CC79" i="8"/>
  <c r="Q79" i="8"/>
  <c r="N79" i="8"/>
  <c r="S79" i="8"/>
  <c r="AZ224" i="9"/>
  <c r="CB80" i="7"/>
  <c r="CG80" i="7"/>
  <c r="BY81" i="7" s="1"/>
  <c r="CE80" i="7"/>
  <c r="BU78" i="8"/>
  <c r="BP79" i="8"/>
  <c r="Z224" i="9"/>
  <c r="AZ225" i="8"/>
  <c r="BC79" i="8"/>
  <c r="BZ225" i="8"/>
  <c r="AM226" i="7"/>
  <c r="BZ226" i="7"/>
  <c r="BH78" i="8"/>
  <c r="AM224" i="8"/>
  <c r="AO78" i="8"/>
  <c r="AR78" i="8"/>
  <c r="AT78" i="8"/>
  <c r="AL79" i="8" s="1"/>
  <c r="CB78" i="9"/>
  <c r="CE78" i="9"/>
  <c r="CG78" i="9"/>
  <c r="BY79" i="9" s="1"/>
  <c r="BO78" i="9"/>
  <c r="BR78" i="9"/>
  <c r="BT78" i="9"/>
  <c r="BL79" i="9" s="1"/>
  <c r="AO78" i="9"/>
  <c r="AR78" i="9"/>
  <c r="AT78" i="9"/>
  <c r="AL79" i="9" s="1"/>
  <c r="AD81" i="7"/>
  <c r="AA81" i="7"/>
  <c r="AF81" i="7"/>
  <c r="AM224" i="9"/>
  <c r="O79" i="9"/>
  <c r="R79" i="9"/>
  <c r="T79" i="9"/>
  <c r="L80" i="9" s="1"/>
  <c r="CH80" i="7" l="1"/>
  <c r="AU78" i="9"/>
  <c r="AM225" i="8"/>
  <c r="BZ226" i="8"/>
  <c r="CD79" i="8"/>
  <c r="CA79" i="8"/>
  <c r="CF79" i="8"/>
  <c r="BP81" i="7"/>
  <c r="AZ227" i="7"/>
  <c r="P80" i="9"/>
  <c r="U80" i="7"/>
  <c r="BU80" i="7"/>
  <c r="BZ225" i="9"/>
  <c r="P81" i="7"/>
  <c r="BM226" i="8"/>
  <c r="BM227" i="7"/>
  <c r="CC81" i="7"/>
  <c r="Z229" i="7"/>
  <c r="AP81" i="7"/>
  <c r="BU78" i="9"/>
  <c r="AU80" i="7"/>
  <c r="BH80" i="7"/>
  <c r="BP79" i="9"/>
  <c r="BZ227" i="7"/>
  <c r="AZ226" i="8"/>
  <c r="AZ225" i="9"/>
  <c r="BC81" i="7"/>
  <c r="CC79" i="9"/>
  <c r="AB81" i="7"/>
  <c r="AG81" i="7"/>
  <c r="Y82" i="7" s="1"/>
  <c r="AE81" i="7"/>
  <c r="Z225" i="9"/>
  <c r="BD79" i="8"/>
  <c r="BA79" i="8"/>
  <c r="BF79" i="8"/>
  <c r="AM227" i="7"/>
  <c r="BH78" i="9"/>
  <c r="AC79" i="9"/>
  <c r="O79" i="8"/>
  <c r="T79" i="8"/>
  <c r="L80" i="8" s="1"/>
  <c r="R79" i="8"/>
  <c r="Z227" i="8"/>
  <c r="BC79" i="9"/>
  <c r="AB79" i="8"/>
  <c r="AE79" i="8"/>
  <c r="AG79" i="8"/>
  <c r="Y80" i="8" s="1"/>
  <c r="AH78" i="9"/>
  <c r="U79" i="9"/>
  <c r="AM225" i="9"/>
  <c r="CH78" i="9"/>
  <c r="AP79" i="8"/>
  <c r="AU78" i="8"/>
  <c r="AP79" i="9"/>
  <c r="BQ79" i="8"/>
  <c r="BN79" i="8"/>
  <c r="BS79" i="8"/>
  <c r="BM225" i="9"/>
  <c r="BD79" i="9" l="1"/>
  <c r="BA79" i="9"/>
  <c r="BF79" i="9"/>
  <c r="AM228" i="7"/>
  <c r="BQ79" i="9"/>
  <c r="BN79" i="9"/>
  <c r="BS79" i="9"/>
  <c r="Z230" i="7"/>
  <c r="BZ226" i="9"/>
  <c r="CB79" i="8"/>
  <c r="CE79" i="8"/>
  <c r="CG79" i="8"/>
  <c r="BY80" i="8" s="1"/>
  <c r="AC82" i="7"/>
  <c r="Q81" i="7"/>
  <c r="N81" i="7"/>
  <c r="S81" i="7"/>
  <c r="BZ227" i="8"/>
  <c r="BM226" i="9"/>
  <c r="AM226" i="8"/>
  <c r="BZ228" i="7"/>
  <c r="BQ81" i="7"/>
  <c r="BN81" i="7"/>
  <c r="BS81" i="7"/>
  <c r="P80" i="8"/>
  <c r="BM228" i="7"/>
  <c r="AM226" i="9"/>
  <c r="CD79" i="9"/>
  <c r="CA79" i="9"/>
  <c r="CF79" i="9"/>
  <c r="BB79" i="8"/>
  <c r="BG79" i="8"/>
  <c r="AY80" i="8" s="1"/>
  <c r="BE79" i="8"/>
  <c r="BO79" i="8"/>
  <c r="BT79" i="8"/>
  <c r="BL80" i="8" s="1"/>
  <c r="BR79" i="8"/>
  <c r="BD81" i="7"/>
  <c r="BA81" i="7"/>
  <c r="BF81" i="7"/>
  <c r="Q80" i="9"/>
  <c r="N80" i="9"/>
  <c r="S80" i="9"/>
  <c r="AC80" i="8"/>
  <c r="Z226" i="9"/>
  <c r="AQ81" i="7"/>
  <c r="AN81" i="7"/>
  <c r="AS81" i="7"/>
  <c r="AZ228" i="7"/>
  <c r="Z228" i="8"/>
  <c r="U79" i="8"/>
  <c r="CD81" i="7"/>
  <c r="CA81" i="7"/>
  <c r="CF81" i="7"/>
  <c r="AH79" i="8"/>
  <c r="AZ227" i="8"/>
  <c r="BM227" i="8"/>
  <c r="AD79" i="9"/>
  <c r="AA79" i="9"/>
  <c r="AF79" i="9"/>
  <c r="AZ226" i="9"/>
  <c r="AQ79" i="9"/>
  <c r="AN79" i="9"/>
  <c r="AS79" i="9"/>
  <c r="AQ79" i="8"/>
  <c r="AN79" i="8"/>
  <c r="AS79" i="8"/>
  <c r="AH81" i="7"/>
  <c r="O80" i="9" l="1"/>
  <c r="R80" i="9"/>
  <c r="T80" i="9"/>
  <c r="L81" i="9" s="1"/>
  <c r="Z229" i="8"/>
  <c r="AZ229" i="7"/>
  <c r="BZ229" i="7"/>
  <c r="Z231" i="7"/>
  <c r="BH79" i="8"/>
  <c r="CB79" i="9"/>
  <c r="CG79" i="9"/>
  <c r="BY80" i="9" s="1"/>
  <c r="CE79" i="9"/>
  <c r="O81" i="7"/>
  <c r="T81" i="7"/>
  <c r="L82" i="7" s="1"/>
  <c r="R81" i="7"/>
  <c r="AM227" i="8"/>
  <c r="BO79" i="9"/>
  <c r="BR79" i="9"/>
  <c r="BT79" i="9"/>
  <c r="BL80" i="9" s="1"/>
  <c r="BM228" i="8"/>
  <c r="AM227" i="9"/>
  <c r="AD82" i="7"/>
  <c r="AA82" i="7"/>
  <c r="AF82" i="7"/>
  <c r="BO81" i="7"/>
  <c r="BT81" i="7"/>
  <c r="BL82" i="7" s="1"/>
  <c r="BR81" i="7"/>
  <c r="AO79" i="8"/>
  <c r="AR79" i="8"/>
  <c r="AT79" i="8"/>
  <c r="AL80" i="8" s="1"/>
  <c r="AO81" i="7"/>
  <c r="AT81" i="7"/>
  <c r="AL82" i="7" s="1"/>
  <c r="AR81" i="7"/>
  <c r="AZ227" i="9"/>
  <c r="BB81" i="7"/>
  <c r="BG81" i="7"/>
  <c r="AY82" i="7" s="1"/>
  <c r="BE81" i="7"/>
  <c r="BM227" i="9"/>
  <c r="CC80" i="8"/>
  <c r="AM229" i="7"/>
  <c r="BZ228" i="8"/>
  <c r="CH79" i="8"/>
  <c r="BC80" i="8"/>
  <c r="BZ227" i="9"/>
  <c r="AZ228" i="8"/>
  <c r="AO79" i="9"/>
  <c r="AT79" i="9"/>
  <c r="AL80" i="9" s="1"/>
  <c r="AR79" i="9"/>
  <c r="CB81" i="7"/>
  <c r="CE81" i="7"/>
  <c r="CG81" i="7"/>
  <c r="BY82" i="7" s="1"/>
  <c r="Z227" i="9"/>
  <c r="BM229" i="7"/>
  <c r="BU79" i="8"/>
  <c r="AB79" i="9"/>
  <c r="AE79" i="9"/>
  <c r="AG79" i="9"/>
  <c r="Y80" i="9" s="1"/>
  <c r="AD80" i="8"/>
  <c r="AA80" i="8"/>
  <c r="AF80" i="8"/>
  <c r="BP80" i="8"/>
  <c r="BB79" i="9"/>
  <c r="BE79" i="9"/>
  <c r="BG79" i="9"/>
  <c r="AY80" i="9" s="1"/>
  <c r="Q80" i="8"/>
  <c r="N80" i="8"/>
  <c r="S80" i="8"/>
  <c r="AU79" i="8" l="1"/>
  <c r="CC80" i="9"/>
  <c r="AC80" i="9"/>
  <c r="BP80" i="9"/>
  <c r="BP82" i="7"/>
  <c r="BU81" i="7"/>
  <c r="O80" i="8"/>
  <c r="T80" i="8"/>
  <c r="L81" i="8" s="1"/>
  <c r="R80" i="8"/>
  <c r="AM228" i="8"/>
  <c r="AZ230" i="7"/>
  <c r="AB80" i="8"/>
  <c r="AG80" i="8"/>
  <c r="Y81" i="8" s="1"/>
  <c r="AE80" i="8"/>
  <c r="BC82" i="7"/>
  <c r="BU79" i="9"/>
  <c r="AZ228" i="9"/>
  <c r="CH81" i="7"/>
  <c r="BH79" i="9"/>
  <c r="AZ229" i="8"/>
  <c r="BZ229" i="8"/>
  <c r="AB82" i="7"/>
  <c r="AE82" i="7"/>
  <c r="AG82" i="7"/>
  <c r="Y83" i="7" s="1"/>
  <c r="BZ228" i="9"/>
  <c r="AM230" i="7"/>
  <c r="AU81" i="7"/>
  <c r="Z230" i="8"/>
  <c r="BM230" i="7"/>
  <c r="AP82" i="7"/>
  <c r="AM228" i="9"/>
  <c r="U81" i="7"/>
  <c r="P81" i="9"/>
  <c r="BC80" i="9"/>
  <c r="BQ80" i="8"/>
  <c r="BN80" i="8"/>
  <c r="BS80" i="8"/>
  <c r="Z228" i="9"/>
  <c r="P82" i="7"/>
  <c r="Z232" i="7"/>
  <c r="U80" i="9"/>
  <c r="BH81" i="7"/>
  <c r="AH79" i="9"/>
  <c r="AU79" i="9"/>
  <c r="AP80" i="9"/>
  <c r="BD80" i="8"/>
  <c r="BA80" i="8"/>
  <c r="BF80" i="8"/>
  <c r="CD80" i="8"/>
  <c r="CA80" i="8"/>
  <c r="CF80" i="8"/>
  <c r="CC82" i="7"/>
  <c r="BM228" i="9"/>
  <c r="AP80" i="8"/>
  <c r="BM229" i="8"/>
  <c r="CH79" i="9"/>
  <c r="BZ230" i="7"/>
  <c r="BQ82" i="7" l="1"/>
  <c r="BN82" i="7"/>
  <c r="BS82" i="7"/>
  <c r="Z229" i="9"/>
  <c r="AM231" i="7"/>
  <c r="BQ80" i="9"/>
  <c r="BN80" i="9"/>
  <c r="BS80" i="9"/>
  <c r="AZ231" i="7"/>
  <c r="BO80" i="8"/>
  <c r="BT80" i="8"/>
  <c r="BL81" i="8" s="1"/>
  <c r="BR80" i="8"/>
  <c r="AM229" i="8"/>
  <c r="AD80" i="9"/>
  <c r="AA80" i="9"/>
  <c r="AF80" i="9"/>
  <c r="AC81" i="8"/>
  <c r="CD82" i="7"/>
  <c r="CA82" i="7"/>
  <c r="CF82" i="7"/>
  <c r="AC83" i="7"/>
  <c r="AZ229" i="9"/>
  <c r="CB80" i="8"/>
  <c r="CG80" i="8"/>
  <c r="BY81" i="8" s="1"/>
  <c r="CE80" i="8"/>
  <c r="AQ82" i="7"/>
  <c r="AN82" i="7"/>
  <c r="AS82" i="7"/>
  <c r="AH82" i="7"/>
  <c r="U80" i="8"/>
  <c r="CD80" i="9"/>
  <c r="CA80" i="9"/>
  <c r="CF80" i="9"/>
  <c r="P81" i="8"/>
  <c r="BZ231" i="7"/>
  <c r="AQ80" i="8"/>
  <c r="AN80" i="8"/>
  <c r="AS80" i="8"/>
  <c r="BM231" i="7"/>
  <c r="AM229" i="9"/>
  <c r="BM230" i="8"/>
  <c r="BD80" i="9"/>
  <c r="BA80" i="9"/>
  <c r="BF80" i="9"/>
  <c r="BB80" i="8"/>
  <c r="BG80" i="8"/>
  <c r="AY81" i="8" s="1"/>
  <c r="BE80" i="8"/>
  <c r="BZ230" i="8"/>
  <c r="BD82" i="7"/>
  <c r="BA82" i="7"/>
  <c r="BF82" i="7"/>
  <c r="Z233" i="7"/>
  <c r="Z231" i="8"/>
  <c r="AQ80" i="9"/>
  <c r="AN80" i="9"/>
  <c r="AS80" i="9"/>
  <c r="BZ229" i="9"/>
  <c r="BM229" i="9"/>
  <c r="Q82" i="7"/>
  <c r="N82" i="7"/>
  <c r="S82" i="7"/>
  <c r="Q81" i="9"/>
  <c r="N81" i="9"/>
  <c r="S81" i="9"/>
  <c r="AZ230" i="8"/>
  <c r="AH80" i="8"/>
  <c r="AO80" i="9" l="1"/>
  <c r="AT80" i="9"/>
  <c r="AL81" i="9" s="1"/>
  <c r="AR80" i="9"/>
  <c r="AM230" i="9"/>
  <c r="AB80" i="9"/>
  <c r="AE80" i="9"/>
  <c r="AG80" i="9"/>
  <c r="Y81" i="9" s="1"/>
  <c r="AM232" i="7"/>
  <c r="CB80" i="9"/>
  <c r="CE80" i="9"/>
  <c r="CG80" i="9"/>
  <c r="BY81" i="9" s="1"/>
  <c r="O81" i="9"/>
  <c r="T81" i="9"/>
  <c r="L82" i="9" s="1"/>
  <c r="R81" i="9"/>
  <c r="BH80" i="8"/>
  <c r="AZ230" i="9"/>
  <c r="AM230" i="8"/>
  <c r="Z230" i="9"/>
  <c r="CC81" i="8"/>
  <c r="BM231" i="8"/>
  <c r="CH80" i="8"/>
  <c r="BO80" i="9"/>
  <c r="BR80" i="9"/>
  <c r="BT80" i="9"/>
  <c r="BL81" i="9" s="1"/>
  <c r="BC81" i="8"/>
  <c r="O82" i="7"/>
  <c r="R82" i="7"/>
  <c r="T82" i="7"/>
  <c r="L83" i="7" s="1"/>
  <c r="BO82" i="7"/>
  <c r="BR82" i="7"/>
  <c r="BT82" i="7"/>
  <c r="BL83" i="7" s="1"/>
  <c r="BZ230" i="9"/>
  <c r="AZ231" i="8"/>
  <c r="Z232" i="8"/>
  <c r="BM232" i="7"/>
  <c r="Z234" i="7"/>
  <c r="BU80" i="8"/>
  <c r="BB80" i="9"/>
  <c r="BG80" i="9"/>
  <c r="AY81" i="9" s="1"/>
  <c r="BE80" i="9"/>
  <c r="AD83" i="7"/>
  <c r="AA83" i="7"/>
  <c r="AF83" i="7"/>
  <c r="BP81" i="8"/>
  <c r="AO80" i="8"/>
  <c r="AT80" i="8"/>
  <c r="AL81" i="8" s="1"/>
  <c r="AR80" i="8"/>
  <c r="BM230" i="9"/>
  <c r="BB82" i="7"/>
  <c r="BG82" i="7"/>
  <c r="AY83" i="7" s="1"/>
  <c r="BE82" i="7"/>
  <c r="CB82" i="7"/>
  <c r="CG82" i="7"/>
  <c r="BY83" i="7" s="1"/>
  <c r="CE82" i="7"/>
  <c r="AZ232" i="7"/>
  <c r="AO82" i="7"/>
  <c r="AR82" i="7"/>
  <c r="AT82" i="7"/>
  <c r="AL83" i="7" s="1"/>
  <c r="Q81" i="8"/>
  <c r="N81" i="8"/>
  <c r="S81" i="8"/>
  <c r="BZ231" i="8"/>
  <c r="BZ232" i="7"/>
  <c r="AD81" i="8"/>
  <c r="AA81" i="8"/>
  <c r="AF81" i="8"/>
  <c r="BP83" i="7" l="1"/>
  <c r="BU82" i="7"/>
  <c r="AC81" i="9"/>
  <c r="AB83" i="7"/>
  <c r="AE83" i="7"/>
  <c r="AG83" i="7"/>
  <c r="Y84" i="7" s="1"/>
  <c r="Z235" i="7"/>
  <c r="BH82" i="7"/>
  <c r="BM233" i="7"/>
  <c r="BM232" i="8"/>
  <c r="AH80" i="9"/>
  <c r="BC83" i="7"/>
  <c r="P83" i="7"/>
  <c r="U81" i="9"/>
  <c r="P82" i="9"/>
  <c r="BH80" i="9"/>
  <c r="AM231" i="9"/>
  <c r="BC81" i="9"/>
  <c r="BD81" i="8"/>
  <c r="BA81" i="8"/>
  <c r="BF81" i="8"/>
  <c r="CD81" i="8"/>
  <c r="CA81" i="8"/>
  <c r="CF81" i="8"/>
  <c r="CC81" i="9"/>
  <c r="AU82" i="7"/>
  <c r="Z233" i="8"/>
  <c r="BZ233" i="7"/>
  <c r="AP81" i="8"/>
  <c r="AM231" i="8"/>
  <c r="AU80" i="9"/>
  <c r="BM231" i="9"/>
  <c r="AU80" i="8"/>
  <c r="Z231" i="9"/>
  <c r="BZ232" i="8"/>
  <c r="AZ233" i="7"/>
  <c r="CH82" i="7"/>
  <c r="BQ81" i="8"/>
  <c r="BN81" i="8"/>
  <c r="BS81" i="8"/>
  <c r="BZ231" i="9"/>
  <c r="BU80" i="9"/>
  <c r="AP81" i="9"/>
  <c r="AB81" i="8"/>
  <c r="AE81" i="8"/>
  <c r="AG81" i="8"/>
  <c r="Y82" i="8" s="1"/>
  <c r="AP83" i="7"/>
  <c r="U82" i="7"/>
  <c r="CH80" i="9"/>
  <c r="AZ232" i="8"/>
  <c r="BP81" i="9"/>
  <c r="O81" i="8"/>
  <c r="T81" i="8"/>
  <c r="L82" i="8" s="1"/>
  <c r="R81" i="8"/>
  <c r="CC83" i="7"/>
  <c r="AZ231" i="9"/>
  <c r="AM233" i="7"/>
  <c r="AM232" i="9" l="1"/>
  <c r="Z236" i="7"/>
  <c r="AZ234" i="7"/>
  <c r="AC84" i="7"/>
  <c r="CD81" i="9"/>
  <c r="CA81" i="9"/>
  <c r="CF81" i="9"/>
  <c r="AH83" i="7"/>
  <c r="BM233" i="8"/>
  <c r="BZ233" i="8"/>
  <c r="AM232" i="8"/>
  <c r="BM234" i="7"/>
  <c r="BQ81" i="9"/>
  <c r="BN81" i="9"/>
  <c r="BS81" i="9"/>
  <c r="Q82" i="9"/>
  <c r="N82" i="9"/>
  <c r="S82" i="9"/>
  <c r="BZ232" i="9"/>
  <c r="AD81" i="9"/>
  <c r="AA81" i="9"/>
  <c r="AF81" i="9"/>
  <c r="AQ81" i="9"/>
  <c r="AN81" i="9"/>
  <c r="AS81" i="9"/>
  <c r="BB81" i="8"/>
  <c r="BG81" i="8"/>
  <c r="AY82" i="8" s="1"/>
  <c r="BE81" i="8"/>
  <c r="Z232" i="9"/>
  <c r="CB81" i="8"/>
  <c r="CG81" i="8"/>
  <c r="BY82" i="8" s="1"/>
  <c r="CE81" i="8"/>
  <c r="U81" i="8"/>
  <c r="P82" i="8"/>
  <c r="BO81" i="8"/>
  <c r="BT81" i="8"/>
  <c r="BL82" i="8" s="1"/>
  <c r="BR81" i="8"/>
  <c r="BZ234" i="7"/>
  <c r="Q83" i="7"/>
  <c r="N83" i="7"/>
  <c r="S83" i="7"/>
  <c r="BD83" i="7"/>
  <c r="BA83" i="7"/>
  <c r="BF83" i="7"/>
  <c r="AM234" i="7"/>
  <c r="AZ233" i="8"/>
  <c r="AZ232" i="9"/>
  <c r="CD83" i="7"/>
  <c r="CA83" i="7"/>
  <c r="CF83" i="7"/>
  <c r="AQ81" i="8"/>
  <c r="AN81" i="8"/>
  <c r="AS81" i="8"/>
  <c r="AQ83" i="7"/>
  <c r="AN83" i="7"/>
  <c r="AS83" i="7"/>
  <c r="BM232" i="9"/>
  <c r="AC82" i="8"/>
  <c r="AH81" i="8"/>
  <c r="Z234" i="8"/>
  <c r="BD81" i="9"/>
  <c r="BA81" i="9"/>
  <c r="BF81" i="9"/>
  <c r="BQ83" i="7"/>
  <c r="BN83" i="7"/>
  <c r="BS83" i="7"/>
  <c r="BP82" i="8" l="1"/>
  <c r="Z233" i="9"/>
  <c r="AM233" i="8"/>
  <c r="AO83" i="7"/>
  <c r="AT83" i="7"/>
  <c r="AL84" i="7" s="1"/>
  <c r="AR83" i="7"/>
  <c r="AM235" i="7"/>
  <c r="BH81" i="8"/>
  <c r="O82" i="9"/>
  <c r="R82" i="9"/>
  <c r="T82" i="9"/>
  <c r="L83" i="9" s="1"/>
  <c r="BZ234" i="8"/>
  <c r="AD84" i="7"/>
  <c r="AA84" i="7"/>
  <c r="AF84" i="7"/>
  <c r="BC82" i="8"/>
  <c r="Q82" i="8"/>
  <c r="N82" i="8"/>
  <c r="S82" i="8"/>
  <c r="AO81" i="8"/>
  <c r="AR81" i="8"/>
  <c r="AT81" i="8"/>
  <c r="AL82" i="8" s="1"/>
  <c r="BB83" i="7"/>
  <c r="BG83" i="7"/>
  <c r="AY84" i="7" s="1"/>
  <c r="BE83" i="7"/>
  <c r="BO81" i="9"/>
  <c r="BR81" i="9"/>
  <c r="BT81" i="9"/>
  <c r="BL82" i="9" s="1"/>
  <c r="Z235" i="8"/>
  <c r="AO81" i="9"/>
  <c r="AT81" i="9"/>
  <c r="AL82" i="9" s="1"/>
  <c r="AR81" i="9"/>
  <c r="BM234" i="8"/>
  <c r="AZ235" i="7"/>
  <c r="BU81" i="8"/>
  <c r="CB83" i="7"/>
  <c r="CG83" i="7"/>
  <c r="BY84" i="7" s="1"/>
  <c r="CE83" i="7"/>
  <c r="BO83" i="7"/>
  <c r="BT83" i="7"/>
  <c r="BL84" i="7" s="1"/>
  <c r="BR83" i="7"/>
  <c r="BM233" i="9"/>
  <c r="O83" i="7"/>
  <c r="T83" i="7"/>
  <c r="L84" i="7" s="1"/>
  <c r="R83" i="7"/>
  <c r="AB81" i="9"/>
  <c r="AG81" i="9"/>
  <c r="Y82" i="9" s="1"/>
  <c r="AE81" i="9"/>
  <c r="Z237" i="7"/>
  <c r="CH81" i="8"/>
  <c r="AZ233" i="9"/>
  <c r="BZ235" i="7"/>
  <c r="CC82" i="8"/>
  <c r="CB81" i="9"/>
  <c r="CE81" i="9"/>
  <c r="CG81" i="9"/>
  <c r="BY82" i="9" s="1"/>
  <c r="AM233" i="9"/>
  <c r="AZ234" i="8"/>
  <c r="BZ233" i="9"/>
  <c r="BB81" i="9"/>
  <c r="BG81" i="9"/>
  <c r="AY82" i="9" s="1"/>
  <c r="BE81" i="9"/>
  <c r="AD82" i="8"/>
  <c r="AA82" i="8"/>
  <c r="AF82" i="8"/>
  <c r="BM235" i="7"/>
  <c r="AZ234" i="9" l="1"/>
  <c r="CC84" i="7"/>
  <c r="O82" i="8"/>
  <c r="R82" i="8"/>
  <c r="T82" i="8"/>
  <c r="L83" i="8" s="1"/>
  <c r="BZ235" i="8"/>
  <c r="CH83" i="7"/>
  <c r="BU81" i="9"/>
  <c r="U82" i="9"/>
  <c r="AM234" i="8"/>
  <c r="BM234" i="9"/>
  <c r="BP82" i="9"/>
  <c r="AM234" i="9"/>
  <c r="P83" i="9"/>
  <c r="AB82" i="8"/>
  <c r="AG82" i="8"/>
  <c r="Y83" i="8" s="1"/>
  <c r="AE82" i="8"/>
  <c r="CC82" i="9"/>
  <c r="Z238" i="7"/>
  <c r="BU83" i="7"/>
  <c r="CH81" i="9"/>
  <c r="BP84" i="7"/>
  <c r="AZ236" i="7"/>
  <c r="BH83" i="7"/>
  <c r="BD82" i="8"/>
  <c r="BA82" i="8"/>
  <c r="BF82" i="8"/>
  <c r="BC84" i="7"/>
  <c r="AM236" i="7"/>
  <c r="Z234" i="9"/>
  <c r="BM236" i="7"/>
  <c r="AZ235" i="8"/>
  <c r="Z236" i="8"/>
  <c r="AH81" i="9"/>
  <c r="BH81" i="9"/>
  <c r="AP82" i="8"/>
  <c r="BM235" i="8"/>
  <c r="U83" i="7"/>
  <c r="AU81" i="9"/>
  <c r="AU81" i="8"/>
  <c r="AU83" i="7"/>
  <c r="BQ82" i="8"/>
  <c r="BN82" i="8"/>
  <c r="BS82" i="8"/>
  <c r="CD82" i="8"/>
  <c r="CA82" i="8"/>
  <c r="CF82" i="8"/>
  <c r="AC82" i="9"/>
  <c r="BC82" i="9"/>
  <c r="BZ234" i="9"/>
  <c r="BZ236" i="7"/>
  <c r="P84" i="7"/>
  <c r="AP82" i="9"/>
  <c r="AB84" i="7"/>
  <c r="AE84" i="7"/>
  <c r="AG84" i="7"/>
  <c r="Y85" i="7" s="1"/>
  <c r="AP84" i="7"/>
  <c r="BB82" i="8" l="1"/>
  <c r="BE82" i="8"/>
  <c r="BG82" i="8"/>
  <c r="AY83" i="8" s="1"/>
  <c r="Z237" i="8"/>
  <c r="BM236" i="8"/>
  <c r="Z239" i="7"/>
  <c r="BQ82" i="9"/>
  <c r="BN82" i="9"/>
  <c r="BS82" i="9"/>
  <c r="BM235" i="9"/>
  <c r="AQ84" i="7"/>
  <c r="AN84" i="7"/>
  <c r="AS84" i="7"/>
  <c r="AC85" i="7"/>
  <c r="AQ82" i="8"/>
  <c r="AN82" i="8"/>
  <c r="AS82" i="8"/>
  <c r="BM237" i="7"/>
  <c r="AZ237" i="7"/>
  <c r="AH82" i="8"/>
  <c r="AM235" i="8"/>
  <c r="BZ236" i="8"/>
  <c r="AH84" i="7"/>
  <c r="AC83" i="8"/>
  <c r="P83" i="8"/>
  <c r="BZ237" i="7"/>
  <c r="BQ84" i="7"/>
  <c r="BN84" i="7"/>
  <c r="BS84" i="7"/>
  <c r="U82" i="8"/>
  <c r="CD84" i="7"/>
  <c r="CA84" i="7"/>
  <c r="CF84" i="7"/>
  <c r="Q84" i="7"/>
  <c r="N84" i="7"/>
  <c r="S84" i="7"/>
  <c r="Q83" i="9"/>
  <c r="N83" i="9"/>
  <c r="S83" i="9"/>
  <c r="BZ235" i="9"/>
  <c r="BO82" i="8"/>
  <c r="BT82" i="8"/>
  <c r="BL83" i="8" s="1"/>
  <c r="BR82" i="8"/>
  <c r="CB82" i="8"/>
  <c r="CG82" i="8"/>
  <c r="BY83" i="8" s="1"/>
  <c r="CE82" i="8"/>
  <c r="BD84" i="7"/>
  <c r="BA84" i="7"/>
  <c r="BF84" i="7"/>
  <c r="AZ235" i="9"/>
  <c r="AZ236" i="8"/>
  <c r="CD82" i="9"/>
  <c r="CA82" i="9"/>
  <c r="CF82" i="9"/>
  <c r="BD82" i="9"/>
  <c r="BA82" i="9"/>
  <c r="BF82" i="9"/>
  <c r="Z235" i="9"/>
  <c r="AQ82" i="9"/>
  <c r="AN82" i="9"/>
  <c r="AS82" i="9"/>
  <c r="AD82" i="9"/>
  <c r="AA82" i="9"/>
  <c r="AF82" i="9"/>
  <c r="AM237" i="7"/>
  <c r="AM235" i="9"/>
  <c r="BB82" i="9" l="1"/>
  <c r="BE82" i="9"/>
  <c r="BG82" i="9"/>
  <c r="AY83" i="9" s="1"/>
  <c r="CB82" i="9"/>
  <c r="CE82" i="9"/>
  <c r="CG82" i="9"/>
  <c r="BY83" i="9" s="1"/>
  <c r="BZ236" i="9"/>
  <c r="BZ237" i="8"/>
  <c r="BZ238" i="7"/>
  <c r="AM236" i="8"/>
  <c r="AD85" i="7"/>
  <c r="AA85" i="7"/>
  <c r="AF85" i="7"/>
  <c r="Z240" i="7"/>
  <c r="AO84" i="7"/>
  <c r="AT84" i="7"/>
  <c r="AL85" i="7" s="1"/>
  <c r="AR84" i="7"/>
  <c r="CC83" i="8"/>
  <c r="BU82" i="8"/>
  <c r="BM237" i="8"/>
  <c r="CH82" i="8"/>
  <c r="CB84" i="7"/>
  <c r="CE84" i="7"/>
  <c r="CG84" i="7"/>
  <c r="BY85" i="7" s="1"/>
  <c r="AD83" i="8"/>
  <c r="AA83" i="8"/>
  <c r="AF83" i="8"/>
  <c r="AZ238" i="7"/>
  <c r="BM236" i="9"/>
  <c r="Z238" i="8"/>
  <c r="BM238" i="7"/>
  <c r="O84" i="7"/>
  <c r="T84" i="7"/>
  <c r="L85" i="7" s="1"/>
  <c r="R84" i="7"/>
  <c r="BP83" i="8"/>
  <c r="BC83" i="8"/>
  <c r="Q83" i="8"/>
  <c r="N83" i="8"/>
  <c r="S83" i="8"/>
  <c r="O83" i="9"/>
  <c r="T83" i="9"/>
  <c r="L84" i="9" s="1"/>
  <c r="R83" i="9"/>
  <c r="BO84" i="7"/>
  <c r="BR84" i="7"/>
  <c r="BT84" i="7"/>
  <c r="BL85" i="7" s="1"/>
  <c r="AO82" i="8"/>
  <c r="AR82" i="8"/>
  <c r="AT82" i="8"/>
  <c r="AL83" i="8" s="1"/>
  <c r="BH82" i="8"/>
  <c r="AM238" i="7"/>
  <c r="AB82" i="9"/>
  <c r="AG82" i="9"/>
  <c r="Y83" i="9" s="1"/>
  <c r="AE82" i="9"/>
  <c r="AZ237" i="8"/>
  <c r="AO82" i="9"/>
  <c r="AR82" i="9"/>
  <c r="AT82" i="9"/>
  <c r="AL83" i="9" s="1"/>
  <c r="AZ236" i="9"/>
  <c r="AM236" i="9"/>
  <c r="Z236" i="9"/>
  <c r="BB84" i="7"/>
  <c r="BG84" i="7"/>
  <c r="AY85" i="7" s="1"/>
  <c r="BE84" i="7"/>
  <c r="BO82" i="9"/>
  <c r="BR82" i="9"/>
  <c r="BT82" i="9"/>
  <c r="BL83" i="9" s="1"/>
  <c r="BZ238" i="8" l="1"/>
  <c r="AZ237" i="9"/>
  <c r="Z241" i="7"/>
  <c r="BM238" i="8"/>
  <c r="BZ237" i="9"/>
  <c r="BU82" i="9"/>
  <c r="O83" i="8"/>
  <c r="R83" i="8"/>
  <c r="T83" i="8"/>
  <c r="L84" i="8" s="1"/>
  <c r="AU82" i="9"/>
  <c r="BM239" i="7"/>
  <c r="AZ239" i="7"/>
  <c r="AP83" i="8"/>
  <c r="AB85" i="7"/>
  <c r="AE85" i="7"/>
  <c r="AG85" i="7"/>
  <c r="Y86" i="7" s="1"/>
  <c r="CC83" i="9"/>
  <c r="BC85" i="7"/>
  <c r="AU82" i="8"/>
  <c r="AZ238" i="8"/>
  <c r="BD83" i="8"/>
  <c r="BA83" i="8"/>
  <c r="BF83" i="8"/>
  <c r="CH82" i="9"/>
  <c r="AM237" i="8"/>
  <c r="AH82" i="9"/>
  <c r="BU84" i="7"/>
  <c r="CD83" i="8"/>
  <c r="CA83" i="8"/>
  <c r="CF83" i="8"/>
  <c r="BP83" i="9"/>
  <c r="BM237" i="9"/>
  <c r="BQ83" i="8"/>
  <c r="BN83" i="8"/>
  <c r="BS83" i="8"/>
  <c r="CC85" i="7"/>
  <c r="BC83" i="9"/>
  <c r="P85" i="7"/>
  <c r="AP83" i="9"/>
  <c r="AB83" i="8"/>
  <c r="AG83" i="8"/>
  <c r="Y84" i="8" s="1"/>
  <c r="AE83" i="8"/>
  <c r="Z237" i="9"/>
  <c r="AC83" i="9"/>
  <c r="AM237" i="9"/>
  <c r="U83" i="9"/>
  <c r="CH84" i="7"/>
  <c r="AU84" i="7"/>
  <c r="BZ239" i="7"/>
  <c r="BH82" i="9"/>
  <c r="BH84" i="7"/>
  <c r="BP85" i="7"/>
  <c r="Z239" i="8"/>
  <c r="AM239" i="7"/>
  <c r="P84" i="9"/>
  <c r="U84" i="7"/>
  <c r="AP85" i="7"/>
  <c r="AZ240" i="7" l="1"/>
  <c r="BZ238" i="9"/>
  <c r="AM238" i="8"/>
  <c r="BD85" i="7"/>
  <c r="BA85" i="7"/>
  <c r="BF85" i="7"/>
  <c r="BM240" i="7"/>
  <c r="AH83" i="8"/>
  <c r="Z240" i="8"/>
  <c r="AC84" i="8"/>
  <c r="AQ85" i="7"/>
  <c r="AN85" i="7"/>
  <c r="AS85" i="7"/>
  <c r="BQ85" i="7"/>
  <c r="BN85" i="7"/>
  <c r="BS85" i="7"/>
  <c r="Q85" i="7"/>
  <c r="N85" i="7"/>
  <c r="S85" i="7"/>
  <c r="BM239" i="8"/>
  <c r="AM238" i="9"/>
  <c r="BM238" i="9"/>
  <c r="CD83" i="9"/>
  <c r="CA83" i="9"/>
  <c r="CF83" i="9"/>
  <c r="Z242" i="7"/>
  <c r="BO83" i="8"/>
  <c r="BT83" i="8"/>
  <c r="BL84" i="8" s="1"/>
  <c r="BR83" i="8"/>
  <c r="AQ83" i="9"/>
  <c r="AN83" i="9"/>
  <c r="AS83" i="9"/>
  <c r="AD83" i="9"/>
  <c r="AA83" i="9"/>
  <c r="AF83" i="9"/>
  <c r="BD83" i="9"/>
  <c r="BA83" i="9"/>
  <c r="BF83" i="9"/>
  <c r="BQ83" i="9"/>
  <c r="BN83" i="9"/>
  <c r="BS83" i="9"/>
  <c r="AC86" i="7"/>
  <c r="P84" i="8"/>
  <c r="AZ238" i="9"/>
  <c r="CD85" i="7"/>
  <c r="CA85" i="7"/>
  <c r="CF85" i="7"/>
  <c r="AH85" i="7"/>
  <c r="U83" i="8"/>
  <c r="CB83" i="8"/>
  <c r="CG83" i="8"/>
  <c r="BY84" i="8" s="1"/>
  <c r="CE83" i="8"/>
  <c r="BB83" i="8"/>
  <c r="BE83" i="8"/>
  <c r="BG83" i="8"/>
  <c r="AY84" i="8" s="1"/>
  <c r="AZ239" i="8"/>
  <c r="Q84" i="9"/>
  <c r="N84" i="9"/>
  <c r="S84" i="9"/>
  <c r="BZ240" i="7"/>
  <c r="AM240" i="7"/>
  <c r="Z238" i="9"/>
  <c r="AQ83" i="8"/>
  <c r="AN83" i="8"/>
  <c r="AS83" i="8"/>
  <c r="BZ239" i="8"/>
  <c r="AM239" i="8" l="1"/>
  <c r="AD86" i="7"/>
  <c r="AA86" i="7"/>
  <c r="AF86" i="7"/>
  <c r="BM240" i="8"/>
  <c r="AD84" i="8"/>
  <c r="AA84" i="8"/>
  <c r="AF84" i="8"/>
  <c r="BZ240" i="8"/>
  <c r="O85" i="7"/>
  <c r="T85" i="7"/>
  <c r="L86" i="7" s="1"/>
  <c r="R85" i="7"/>
  <c r="AO85" i="7"/>
  <c r="AR85" i="7"/>
  <c r="AT85" i="7"/>
  <c r="AL86" i="7" s="1"/>
  <c r="AZ240" i="8"/>
  <c r="BP84" i="8"/>
  <c r="CB85" i="7"/>
  <c r="CE85" i="7"/>
  <c r="CG85" i="7"/>
  <c r="BY86" i="7" s="1"/>
  <c r="BB83" i="9"/>
  <c r="BG83" i="9"/>
  <c r="AY84" i="9" s="1"/>
  <c r="BE83" i="9"/>
  <c r="Z243" i="7"/>
  <c r="BZ239" i="9"/>
  <c r="AO83" i="8"/>
  <c r="AT83" i="8"/>
  <c r="AL84" i="8" s="1"/>
  <c r="AR83" i="8"/>
  <c r="BC84" i="8"/>
  <c r="BH83" i="8"/>
  <c r="Z241" i="8"/>
  <c r="AZ241" i="7"/>
  <c r="O84" i="9"/>
  <c r="T84" i="9"/>
  <c r="L85" i="9" s="1"/>
  <c r="R84" i="9"/>
  <c r="BB85" i="7"/>
  <c r="BG85" i="7"/>
  <c r="AY86" i="7" s="1"/>
  <c r="BE85" i="7"/>
  <c r="BU83" i="8"/>
  <c r="CC84" i="8"/>
  <c r="AZ239" i="9"/>
  <c r="AB83" i="9"/>
  <c r="AG83" i="9"/>
  <c r="Y84" i="9" s="1"/>
  <c r="AE83" i="9"/>
  <c r="BO83" i="9"/>
  <c r="BT83" i="9"/>
  <c r="BL84" i="9" s="1"/>
  <c r="BR83" i="9"/>
  <c r="Z239" i="9"/>
  <c r="AM241" i="7"/>
  <c r="CH83" i="8"/>
  <c r="CB83" i="9"/>
  <c r="CG83" i="9"/>
  <c r="BY84" i="9" s="1"/>
  <c r="CE83" i="9"/>
  <c r="BZ241" i="7"/>
  <c r="BM239" i="9"/>
  <c r="BM241" i="7"/>
  <c r="Q84" i="8"/>
  <c r="N84" i="8"/>
  <c r="S84" i="8"/>
  <c r="BO85" i="7"/>
  <c r="BR85" i="7"/>
  <c r="BT85" i="7"/>
  <c r="BL86" i="7" s="1"/>
  <c r="AO83" i="9"/>
  <c r="AR83" i="9"/>
  <c r="AT83" i="9"/>
  <c r="AL84" i="9" s="1"/>
  <c r="AM239" i="9"/>
  <c r="CD84" i="8" l="1"/>
  <c r="CA84" i="8"/>
  <c r="CF84" i="8"/>
  <c r="AP84" i="8"/>
  <c r="BQ84" i="8"/>
  <c r="BN84" i="8"/>
  <c r="BS84" i="8"/>
  <c r="BZ241" i="8"/>
  <c r="AZ242" i="7"/>
  <c r="BP86" i="7"/>
  <c r="BM242" i="7"/>
  <c r="BM240" i="9"/>
  <c r="Z240" i="9"/>
  <c r="AM240" i="9"/>
  <c r="BU83" i="9"/>
  <c r="AZ241" i="8"/>
  <c r="AB84" i="8"/>
  <c r="AE84" i="8"/>
  <c r="AG84" i="8"/>
  <c r="Y85" i="8" s="1"/>
  <c r="BZ242" i="7"/>
  <c r="O84" i="8"/>
  <c r="R84" i="8"/>
  <c r="T84" i="8"/>
  <c r="L85" i="8" s="1"/>
  <c r="BP84" i="9"/>
  <c r="BZ240" i="9"/>
  <c r="Z242" i="8"/>
  <c r="AP86" i="7"/>
  <c r="CH83" i="9"/>
  <c r="AU85" i="7"/>
  <c r="BM241" i="8"/>
  <c r="BH85" i="7"/>
  <c r="AU83" i="9"/>
  <c r="CC84" i="9"/>
  <c r="BC86" i="7"/>
  <c r="Z244" i="7"/>
  <c r="AH83" i="9"/>
  <c r="BH83" i="9"/>
  <c r="BC84" i="9"/>
  <c r="U85" i="7"/>
  <c r="BU85" i="7"/>
  <c r="AP84" i="9"/>
  <c r="P86" i="7"/>
  <c r="AB86" i="7"/>
  <c r="AG86" i="7"/>
  <c r="Y87" i="7" s="1"/>
  <c r="AE86" i="7"/>
  <c r="AC84" i="9"/>
  <c r="AM242" i="7"/>
  <c r="AZ240" i="9"/>
  <c r="CC86" i="7"/>
  <c r="U84" i="9"/>
  <c r="BD84" i="8"/>
  <c r="BA84" i="8"/>
  <c r="BF84" i="8"/>
  <c r="CH85" i="7"/>
  <c r="AM240" i="8"/>
  <c r="P85" i="9"/>
  <c r="AU83" i="8"/>
  <c r="BD86" i="7" l="1"/>
  <c r="BA86" i="7"/>
  <c r="BF86" i="7"/>
  <c r="P85" i="8"/>
  <c r="AM241" i="9"/>
  <c r="BZ243" i="7"/>
  <c r="BZ242" i="8"/>
  <c r="AD84" i="9"/>
  <c r="AA84" i="9"/>
  <c r="AF84" i="9"/>
  <c r="Z241" i="9"/>
  <c r="AC87" i="7"/>
  <c r="Q85" i="9"/>
  <c r="N85" i="9"/>
  <c r="S85" i="9"/>
  <c r="CD86" i="7"/>
  <c r="CA86" i="7"/>
  <c r="CF86" i="7"/>
  <c r="CD84" i="9"/>
  <c r="CA84" i="9"/>
  <c r="CF84" i="9"/>
  <c r="AQ86" i="7"/>
  <c r="AN86" i="7"/>
  <c r="AS86" i="7"/>
  <c r="AZ241" i="9"/>
  <c r="Q86" i="7"/>
  <c r="N86" i="7"/>
  <c r="S86" i="7"/>
  <c r="BD84" i="9"/>
  <c r="BA84" i="9"/>
  <c r="BF84" i="9"/>
  <c r="BO84" i="8"/>
  <c r="BR84" i="8"/>
  <c r="BT84" i="8"/>
  <c r="BL85" i="8" s="1"/>
  <c r="AC85" i="8"/>
  <c r="BM241" i="9"/>
  <c r="U84" i="8"/>
  <c r="AM241" i="8"/>
  <c r="AM243" i="7"/>
  <c r="Z243" i="8"/>
  <c r="AH84" i="8"/>
  <c r="AQ84" i="8"/>
  <c r="AN84" i="8"/>
  <c r="AS84" i="8"/>
  <c r="BM243" i="7"/>
  <c r="BZ241" i="9"/>
  <c r="AZ242" i="8"/>
  <c r="BQ86" i="7"/>
  <c r="BN86" i="7"/>
  <c r="BS86" i="7"/>
  <c r="AZ243" i="7"/>
  <c r="Z245" i="7"/>
  <c r="AH86" i="7"/>
  <c r="AQ84" i="9"/>
  <c r="AN84" i="9"/>
  <c r="AS84" i="9"/>
  <c r="BQ84" i="9"/>
  <c r="BN84" i="9"/>
  <c r="BS84" i="9"/>
  <c r="CB84" i="8"/>
  <c r="CG84" i="8"/>
  <c r="BY85" i="8" s="1"/>
  <c r="CE84" i="8"/>
  <c r="BM242" i="8"/>
  <c r="BB84" i="8"/>
  <c r="BG84" i="8"/>
  <c r="AY85" i="8" s="1"/>
  <c r="BE84" i="8"/>
  <c r="BZ243" i="8" l="1"/>
  <c r="O86" i="7"/>
  <c r="T86" i="7"/>
  <c r="L87" i="7" s="1"/>
  <c r="R86" i="7"/>
  <c r="AZ242" i="9"/>
  <c r="O85" i="9"/>
  <c r="T85" i="9"/>
  <c r="L86" i="9" s="1"/>
  <c r="R85" i="9"/>
  <c r="AD85" i="8"/>
  <c r="AA85" i="8"/>
  <c r="AF85" i="8"/>
  <c r="BZ244" i="7"/>
  <c r="BC85" i="8"/>
  <c r="BM242" i="9"/>
  <c r="AD87" i="7"/>
  <c r="AA87" i="7"/>
  <c r="AF87" i="7"/>
  <c r="AM242" i="9"/>
  <c r="BM243" i="8"/>
  <c r="AO84" i="9"/>
  <c r="AT84" i="9"/>
  <c r="AL85" i="9" s="1"/>
  <c r="AR84" i="9"/>
  <c r="BU84" i="8"/>
  <c r="Q85" i="8"/>
  <c r="N85" i="8"/>
  <c r="S85" i="8"/>
  <c r="CB86" i="7"/>
  <c r="CE86" i="7"/>
  <c r="CG86" i="7"/>
  <c r="BY87" i="7" s="1"/>
  <c r="Z246" i="7"/>
  <c r="AM244" i="7"/>
  <c r="Z244" i="8"/>
  <c r="CH84" i="8"/>
  <c r="BP85" i="8"/>
  <c r="BZ242" i="9"/>
  <c r="BO84" i="9"/>
  <c r="BT84" i="9"/>
  <c r="BL85" i="9" s="1"/>
  <c r="BR84" i="9"/>
  <c r="BM244" i="7"/>
  <c r="CB84" i="9"/>
  <c r="CG84" i="9"/>
  <c r="BY85" i="9" s="1"/>
  <c r="CE84" i="9"/>
  <c r="Z242" i="9"/>
  <c r="BO86" i="7"/>
  <c r="BR86" i="7"/>
  <c r="BT86" i="7"/>
  <c r="BL87" i="7" s="1"/>
  <c r="AZ243" i="8"/>
  <c r="CC85" i="8"/>
  <c r="AZ244" i="7"/>
  <c r="AM242" i="8"/>
  <c r="BB84" i="9"/>
  <c r="BE84" i="9"/>
  <c r="BG84" i="9"/>
  <c r="AY85" i="9" s="1"/>
  <c r="BB86" i="7"/>
  <c r="BE86" i="7"/>
  <c r="BG86" i="7"/>
  <c r="AY87" i="7" s="1"/>
  <c r="AO86" i="7"/>
  <c r="AT86" i="7"/>
  <c r="AL87" i="7" s="1"/>
  <c r="AR86" i="7"/>
  <c r="BH84" i="8"/>
  <c r="AO84" i="8"/>
  <c r="AT84" i="8"/>
  <c r="AL85" i="8" s="1"/>
  <c r="AR84" i="8"/>
  <c r="AB84" i="9"/>
  <c r="AE84" i="9"/>
  <c r="AG84" i="9"/>
  <c r="Y85" i="9" s="1"/>
  <c r="AH84" i="9" l="1"/>
  <c r="BQ85" i="8"/>
  <c r="BN85" i="8"/>
  <c r="BS85" i="8"/>
  <c r="AU84" i="9"/>
  <c r="Z243" i="9"/>
  <c r="CH84" i="9"/>
  <c r="CC85" i="9"/>
  <c r="AP85" i="9"/>
  <c r="BM243" i="9"/>
  <c r="AP87" i="7"/>
  <c r="P86" i="9"/>
  <c r="BC87" i="7"/>
  <c r="BH86" i="7"/>
  <c r="CD85" i="8"/>
  <c r="CA85" i="8"/>
  <c r="CF85" i="8"/>
  <c r="AZ243" i="9"/>
  <c r="BM244" i="8"/>
  <c r="BD85" i="8"/>
  <c r="BA85" i="8"/>
  <c r="BF85" i="8"/>
  <c r="U86" i="7"/>
  <c r="U85" i="9"/>
  <c r="AU84" i="8"/>
  <c r="AP85" i="8"/>
  <c r="AZ244" i="8"/>
  <c r="BM245" i="7"/>
  <c r="Z245" i="8"/>
  <c r="CC87" i="7"/>
  <c r="P87" i="7"/>
  <c r="BZ243" i="9"/>
  <c r="AC85" i="9"/>
  <c r="AZ245" i="7"/>
  <c r="BC85" i="9"/>
  <c r="BP87" i="7"/>
  <c r="CH86" i="7"/>
  <c r="AM243" i="9"/>
  <c r="BZ245" i="7"/>
  <c r="BP85" i="9"/>
  <c r="BZ244" i="8"/>
  <c r="AU86" i="7"/>
  <c r="BU84" i="9"/>
  <c r="AM245" i="7"/>
  <c r="O85" i="8"/>
  <c r="T85" i="8"/>
  <c r="L86" i="8" s="1"/>
  <c r="R85" i="8"/>
  <c r="AB85" i="8"/>
  <c r="AE85" i="8"/>
  <c r="AG85" i="8"/>
  <c r="Y86" i="8" s="1"/>
  <c r="Z247" i="7"/>
  <c r="BH84" i="9"/>
  <c r="BU86" i="7"/>
  <c r="AM243" i="8"/>
  <c r="AB87" i="7"/>
  <c r="AE87" i="7"/>
  <c r="AG87" i="7"/>
  <c r="Y88" i="7" s="1"/>
  <c r="AZ245" i="8" l="1"/>
  <c r="BM245" i="8"/>
  <c r="AM244" i="9"/>
  <c r="BZ244" i="9"/>
  <c r="AQ85" i="8"/>
  <c r="AN85" i="8"/>
  <c r="AS85" i="8"/>
  <c r="Q86" i="9"/>
  <c r="N86" i="9"/>
  <c r="S86" i="9"/>
  <c r="AZ244" i="9"/>
  <c r="AQ87" i="7"/>
  <c r="AN87" i="7"/>
  <c r="AS87" i="7"/>
  <c r="Z244" i="9"/>
  <c r="BQ87" i="7"/>
  <c r="BN87" i="7"/>
  <c r="BS87" i="7"/>
  <c r="BM244" i="9"/>
  <c r="AC86" i="8"/>
  <c r="BZ245" i="8"/>
  <c r="BZ246" i="7"/>
  <c r="AC88" i="7"/>
  <c r="Z248" i="7"/>
  <c r="Q87" i="7"/>
  <c r="N87" i="7"/>
  <c r="S87" i="7"/>
  <c r="AH85" i="8"/>
  <c r="CB85" i="8"/>
  <c r="CE85" i="8"/>
  <c r="CG85" i="8"/>
  <c r="BY86" i="8" s="1"/>
  <c r="AQ85" i="9"/>
  <c r="AN85" i="9"/>
  <c r="AS85" i="9"/>
  <c r="AM244" i="8"/>
  <c r="CD87" i="7"/>
  <c r="CA87" i="7"/>
  <c r="CF87" i="7"/>
  <c r="U85" i="8"/>
  <c r="BD85" i="9"/>
  <c r="BA85" i="9"/>
  <c r="BF85" i="9"/>
  <c r="Z246" i="8"/>
  <c r="BO85" i="8"/>
  <c r="BR85" i="8"/>
  <c r="BT85" i="8"/>
  <c r="BL86" i="8" s="1"/>
  <c r="P86" i="8"/>
  <c r="BQ85" i="9"/>
  <c r="BN85" i="9"/>
  <c r="BS85" i="9"/>
  <c r="AZ246" i="7"/>
  <c r="BM246" i="7"/>
  <c r="BB85" i="8"/>
  <c r="BE85" i="8"/>
  <c r="BG85" i="8"/>
  <c r="AY86" i="8" s="1"/>
  <c r="AH87" i="7"/>
  <c r="AM246" i="7"/>
  <c r="AD85" i="9"/>
  <c r="AA85" i="9"/>
  <c r="AF85" i="9"/>
  <c r="BD87" i="7"/>
  <c r="BA87" i="7"/>
  <c r="BF87" i="7"/>
  <c r="CD85" i="9"/>
  <c r="CA85" i="9"/>
  <c r="CF85" i="9"/>
  <c r="CC86" i="8" l="1"/>
  <c r="BZ247" i="7"/>
  <c r="CB85" i="9"/>
  <c r="CE85" i="9"/>
  <c r="CG85" i="9"/>
  <c r="BY86" i="9" s="1"/>
  <c r="BH85" i="8"/>
  <c r="CH85" i="8"/>
  <c r="BO87" i="7"/>
  <c r="BR87" i="7"/>
  <c r="BT87" i="7"/>
  <c r="BL88" i="7" s="1"/>
  <c r="AO85" i="8"/>
  <c r="AR85" i="8"/>
  <c r="AT85" i="8"/>
  <c r="AL86" i="8" s="1"/>
  <c r="CB87" i="7"/>
  <c r="CE87" i="7"/>
  <c r="CG87" i="7"/>
  <c r="BY88" i="7" s="1"/>
  <c r="BZ246" i="8"/>
  <c r="AD86" i="8"/>
  <c r="AA86" i="8"/>
  <c r="AF86" i="8"/>
  <c r="BZ245" i="9"/>
  <c r="O87" i="7"/>
  <c r="T87" i="7"/>
  <c r="L88" i="7" s="1"/>
  <c r="R87" i="7"/>
  <c r="AO87" i="7"/>
  <c r="AR87" i="7"/>
  <c r="AT87" i="7"/>
  <c r="AL88" i="7" s="1"/>
  <c r="AM245" i="9"/>
  <c r="BB87" i="7"/>
  <c r="BE87" i="7"/>
  <c r="BG87" i="7"/>
  <c r="AY88" i="7" s="1"/>
  <c r="BM247" i="7"/>
  <c r="BP86" i="8"/>
  <c r="Z245" i="9"/>
  <c r="AM245" i="8"/>
  <c r="BB85" i="9"/>
  <c r="BG85" i="9"/>
  <c r="AY86" i="9" s="1"/>
  <c r="BE85" i="9"/>
  <c r="AZ245" i="9"/>
  <c r="BM246" i="8"/>
  <c r="Z247" i="8"/>
  <c r="AZ247" i="7"/>
  <c r="Z249" i="7"/>
  <c r="BU85" i="8"/>
  <c r="AB85" i="9"/>
  <c r="AE85" i="9"/>
  <c r="AG85" i="9"/>
  <c r="Y86" i="9" s="1"/>
  <c r="BO85" i="9"/>
  <c r="BT85" i="9"/>
  <c r="BL86" i="9" s="1"/>
  <c r="BR85" i="9"/>
  <c r="AD88" i="7"/>
  <c r="AA88" i="7"/>
  <c r="AF88" i="7"/>
  <c r="BC86" i="8"/>
  <c r="AM247" i="7"/>
  <c r="BM245" i="9"/>
  <c r="AO85" i="9"/>
  <c r="AT85" i="9"/>
  <c r="AL86" i="9" s="1"/>
  <c r="AR85" i="9"/>
  <c r="Q86" i="8"/>
  <c r="N86" i="8"/>
  <c r="S86" i="8"/>
  <c r="O86" i="9"/>
  <c r="R86" i="9"/>
  <c r="T86" i="9"/>
  <c r="L87" i="9" s="1"/>
  <c r="AZ246" i="8"/>
  <c r="BM247" i="8" l="1"/>
  <c r="BQ86" i="8"/>
  <c r="BN86" i="8"/>
  <c r="BS86" i="8"/>
  <c r="U87" i="7"/>
  <c r="CH87" i="7"/>
  <c r="CC86" i="9"/>
  <c r="CH85" i="9"/>
  <c r="AZ247" i="8"/>
  <c r="P87" i="9"/>
  <c r="AP86" i="8"/>
  <c r="U86" i="9"/>
  <c r="AU85" i="9"/>
  <c r="BH85" i="9"/>
  <c r="AU85" i="8"/>
  <c r="BD86" i="8"/>
  <c r="BA86" i="8"/>
  <c r="BF86" i="8"/>
  <c r="BM248" i="7"/>
  <c r="BU85" i="9"/>
  <c r="BC88" i="7"/>
  <c r="BZ246" i="9"/>
  <c r="AP86" i="9"/>
  <c r="BP86" i="9"/>
  <c r="BH87" i="7"/>
  <c r="BZ248" i="7"/>
  <c r="P88" i="7"/>
  <c r="AB88" i="7"/>
  <c r="AG88" i="7"/>
  <c r="Y89" i="7" s="1"/>
  <c r="AE88" i="7"/>
  <c r="AZ246" i="9"/>
  <c r="Z250" i="7"/>
  <c r="BC86" i="9"/>
  <c r="AM246" i="8"/>
  <c r="BP88" i="7"/>
  <c r="BM246" i="9"/>
  <c r="AC86" i="9"/>
  <c r="AZ248" i="7"/>
  <c r="AM246" i="9"/>
  <c r="AB86" i="8"/>
  <c r="AE86" i="8"/>
  <c r="AG86" i="8"/>
  <c r="Y87" i="8" s="1"/>
  <c r="BU87" i="7"/>
  <c r="CD86" i="8"/>
  <c r="CA86" i="8"/>
  <c r="CF86" i="8"/>
  <c r="CC88" i="7"/>
  <c r="O86" i="8"/>
  <c r="R86" i="8"/>
  <c r="T86" i="8"/>
  <c r="L87" i="8" s="1"/>
  <c r="AM248" i="7"/>
  <c r="Z246" i="9"/>
  <c r="AP88" i="7"/>
  <c r="AH85" i="9"/>
  <c r="Z248" i="8"/>
  <c r="AU87" i="7"/>
  <c r="BZ247" i="8"/>
  <c r="Z247" i="9" l="1"/>
  <c r="BM247" i="9"/>
  <c r="AZ247" i="9"/>
  <c r="AH88" i="7"/>
  <c r="BM249" i="7"/>
  <c r="AC89" i="7"/>
  <c r="AC87" i="8"/>
  <c r="BQ88" i="7"/>
  <c r="BN88" i="7"/>
  <c r="BS88" i="7"/>
  <c r="BZ248" i="8"/>
  <c r="AH86" i="8"/>
  <c r="AQ86" i="8"/>
  <c r="AN86" i="8"/>
  <c r="AS86" i="8"/>
  <c r="Q88" i="7"/>
  <c r="N88" i="7"/>
  <c r="S88" i="7"/>
  <c r="U86" i="8"/>
  <c r="AM247" i="9"/>
  <c r="AM247" i="8"/>
  <c r="BB86" i="8"/>
  <c r="BE86" i="8"/>
  <c r="BG86" i="8"/>
  <c r="AY87" i="8" s="1"/>
  <c r="Q87" i="9"/>
  <c r="N87" i="9"/>
  <c r="S87" i="9"/>
  <c r="AM249" i="7"/>
  <c r="AQ86" i="9"/>
  <c r="AN86" i="9"/>
  <c r="AS86" i="9"/>
  <c r="BO86" i="8"/>
  <c r="BR86" i="8"/>
  <c r="BT86" i="8"/>
  <c r="BL87" i="8" s="1"/>
  <c r="P87" i="8"/>
  <c r="CD88" i="7"/>
  <c r="CA88" i="7"/>
  <c r="CF88" i="7"/>
  <c r="AZ249" i="7"/>
  <c r="BZ247" i="9"/>
  <c r="AZ248" i="8"/>
  <c r="Z249" i="8"/>
  <c r="BD86" i="9"/>
  <c r="BA86" i="9"/>
  <c r="BF86" i="9"/>
  <c r="BZ249" i="7"/>
  <c r="AD86" i="9"/>
  <c r="AA86" i="9"/>
  <c r="AF86" i="9"/>
  <c r="BD88" i="7"/>
  <c r="BA88" i="7"/>
  <c r="BF88" i="7"/>
  <c r="Z251" i="7"/>
  <c r="BM248" i="8"/>
  <c r="CB86" i="8"/>
  <c r="CE86" i="8"/>
  <c r="CG86" i="8"/>
  <c r="BY87" i="8" s="1"/>
  <c r="AQ88" i="7"/>
  <c r="AN88" i="7"/>
  <c r="AS88" i="7"/>
  <c r="BQ86" i="9"/>
  <c r="BN86" i="9"/>
  <c r="BS86" i="9"/>
  <c r="CD86" i="9"/>
  <c r="CA86" i="9"/>
  <c r="CF86" i="9"/>
  <c r="O87" i="9" l="1"/>
  <c r="T87" i="9"/>
  <c r="L88" i="9" s="1"/>
  <c r="R87" i="9"/>
  <c r="O88" i="7"/>
  <c r="T88" i="7"/>
  <c r="L89" i="7" s="1"/>
  <c r="R88" i="7"/>
  <c r="CB86" i="9"/>
  <c r="CE86" i="9"/>
  <c r="CG86" i="9"/>
  <c r="BY87" i="9" s="1"/>
  <c r="BM249" i="8"/>
  <c r="AZ250" i="7"/>
  <c r="AO86" i="9"/>
  <c r="AT86" i="9"/>
  <c r="AL87" i="9" s="1"/>
  <c r="AR86" i="9"/>
  <c r="AD89" i="7"/>
  <c r="AA89" i="7"/>
  <c r="AF89" i="7"/>
  <c r="Z252" i="7"/>
  <c r="AM248" i="9"/>
  <c r="Q87" i="8"/>
  <c r="N87" i="8"/>
  <c r="S87" i="8"/>
  <c r="BZ250" i="7"/>
  <c r="AM250" i="7"/>
  <c r="BZ249" i="8"/>
  <c r="BM250" i="7"/>
  <c r="BO86" i="9"/>
  <c r="BR86" i="9"/>
  <c r="BT86" i="9"/>
  <c r="BL87" i="9" s="1"/>
  <c r="CB88" i="7"/>
  <c r="CG88" i="7"/>
  <c r="BY89" i="7" s="1"/>
  <c r="CE88" i="7"/>
  <c r="BB86" i="9"/>
  <c r="BE86" i="9"/>
  <c r="BG86" i="9"/>
  <c r="AY87" i="9" s="1"/>
  <c r="AZ248" i="9"/>
  <c r="BP87" i="8"/>
  <c r="AO88" i="7"/>
  <c r="AT88" i="7"/>
  <c r="AL89" i="7" s="1"/>
  <c r="AR88" i="7"/>
  <c r="BB88" i="7"/>
  <c r="BE88" i="7"/>
  <c r="BG88" i="7"/>
  <c r="AY89" i="7" s="1"/>
  <c r="BH86" i="8"/>
  <c r="AO86" i="8"/>
  <c r="AR86" i="8"/>
  <c r="AT86" i="8"/>
  <c r="AL87" i="8" s="1"/>
  <c r="AD87" i="8"/>
  <c r="AA87" i="8"/>
  <c r="AF87" i="8"/>
  <c r="BM248" i="9"/>
  <c r="Z250" i="8"/>
  <c r="Z248" i="9"/>
  <c r="BO88" i="7"/>
  <c r="BT88" i="7"/>
  <c r="BL89" i="7" s="1"/>
  <c r="BR88" i="7"/>
  <c r="CC87" i="8"/>
  <c r="AZ249" i="8"/>
  <c r="BU86" i="8"/>
  <c r="BC87" i="8"/>
  <c r="CH86" i="8"/>
  <c r="AB86" i="9"/>
  <c r="AG86" i="9"/>
  <c r="Y87" i="9" s="1"/>
  <c r="AE86" i="9"/>
  <c r="BZ248" i="9"/>
  <c r="AM248" i="8"/>
  <c r="AU86" i="8" l="1"/>
  <c r="AP89" i="7"/>
  <c r="BH86" i="9"/>
  <c r="BM251" i="7"/>
  <c r="BM250" i="8"/>
  <c r="AM249" i="8"/>
  <c r="Z251" i="8"/>
  <c r="BZ250" i="8"/>
  <c r="Z253" i="7"/>
  <c r="CC87" i="9"/>
  <c r="AM251" i="7"/>
  <c r="CH86" i="9"/>
  <c r="AH86" i="9"/>
  <c r="CC89" i="7"/>
  <c r="AB89" i="7"/>
  <c r="AG89" i="7"/>
  <c r="Y90" i="7" s="1"/>
  <c r="AE89" i="7"/>
  <c r="U88" i="7"/>
  <c r="BD87" i="8"/>
  <c r="BA87" i="8"/>
  <c r="BF87" i="8"/>
  <c r="BQ87" i="8"/>
  <c r="BN87" i="8"/>
  <c r="BS87" i="8"/>
  <c r="AZ250" i="8"/>
  <c r="P89" i="7"/>
  <c r="AM249" i="9"/>
  <c r="AZ249" i="9"/>
  <c r="CH88" i="7"/>
  <c r="AC87" i="9"/>
  <c r="BC89" i="7"/>
  <c r="BZ251" i="7"/>
  <c r="AU86" i="9"/>
  <c r="BH88" i="7"/>
  <c r="BP87" i="9"/>
  <c r="AP87" i="9"/>
  <c r="U87" i="9"/>
  <c r="BZ249" i="9"/>
  <c r="CD87" i="8"/>
  <c r="CA87" i="8"/>
  <c r="CF87" i="8"/>
  <c r="BU86" i="9"/>
  <c r="P88" i="9"/>
  <c r="BM249" i="9"/>
  <c r="BU88" i="7"/>
  <c r="BP89" i="7"/>
  <c r="AB87" i="8"/>
  <c r="AE87" i="8"/>
  <c r="AG87" i="8"/>
  <c r="Y88" i="8" s="1"/>
  <c r="Z249" i="9"/>
  <c r="AP87" i="8"/>
  <c r="AU88" i="7"/>
  <c r="BC87" i="9"/>
  <c r="O87" i="8"/>
  <c r="R87" i="8"/>
  <c r="T87" i="8"/>
  <c r="L88" i="8" s="1"/>
  <c r="AZ251" i="7"/>
  <c r="AQ87" i="9" l="1"/>
  <c r="AN87" i="9"/>
  <c r="AS87" i="9"/>
  <c r="AM250" i="8"/>
  <c r="AH89" i="7"/>
  <c r="Z250" i="9"/>
  <c r="AD87" i="9"/>
  <c r="AA87" i="9"/>
  <c r="AF87" i="9"/>
  <c r="AC90" i="7"/>
  <c r="CD87" i="9"/>
  <c r="CA87" i="9"/>
  <c r="CF87" i="9"/>
  <c r="AC88" i="8"/>
  <c r="BQ87" i="9"/>
  <c r="BN87" i="9"/>
  <c r="BS87" i="9"/>
  <c r="AZ251" i="8"/>
  <c r="CD89" i="7"/>
  <c r="CA89" i="7"/>
  <c r="CF89" i="7"/>
  <c r="BM251" i="8"/>
  <c r="P88" i="8"/>
  <c r="AH87" i="8"/>
  <c r="Z254" i="7"/>
  <c r="BM252" i="7"/>
  <c r="U87" i="8"/>
  <c r="BO87" i="8"/>
  <c r="BT87" i="8"/>
  <c r="BL88" i="8" s="1"/>
  <c r="BR87" i="8"/>
  <c r="CB87" i="8"/>
  <c r="CE87" i="8"/>
  <c r="CG87" i="8"/>
  <c r="BY88" i="8" s="1"/>
  <c r="AZ250" i="9"/>
  <c r="BZ251" i="8"/>
  <c r="Q88" i="9"/>
  <c r="N88" i="9"/>
  <c r="S88" i="9"/>
  <c r="BQ89" i="7"/>
  <c r="BN89" i="7"/>
  <c r="BS89" i="7"/>
  <c r="BB87" i="8"/>
  <c r="BE87" i="8"/>
  <c r="BG87" i="8"/>
  <c r="AY88" i="8" s="1"/>
  <c r="AQ89" i="7"/>
  <c r="AN89" i="7"/>
  <c r="AS89" i="7"/>
  <c r="BZ250" i="9"/>
  <c r="AM252" i="7"/>
  <c r="AZ252" i="7"/>
  <c r="BD87" i="9"/>
  <c r="BA87" i="9"/>
  <c r="BF87" i="9"/>
  <c r="AM250" i="9"/>
  <c r="BZ252" i="7"/>
  <c r="Q89" i="7"/>
  <c r="N89" i="7"/>
  <c r="S89" i="7"/>
  <c r="AQ87" i="8"/>
  <c r="AN87" i="8"/>
  <c r="AS87" i="8"/>
  <c r="BM250" i="9"/>
  <c r="BD89" i="7"/>
  <c r="BA89" i="7"/>
  <c r="BF89" i="7"/>
  <c r="Z252" i="8"/>
  <c r="BO87" i="9" l="1"/>
  <c r="BT87" i="9"/>
  <c r="BL88" i="9" s="1"/>
  <c r="BR87" i="9"/>
  <c r="Z251" i="9"/>
  <c r="BM251" i="9"/>
  <c r="BZ251" i="9"/>
  <c r="CH87" i="8"/>
  <c r="Z253" i="8"/>
  <c r="BZ253" i="7"/>
  <c r="BB89" i="7"/>
  <c r="BG89" i="7"/>
  <c r="AY90" i="7" s="1"/>
  <c r="BE89" i="7"/>
  <c r="AM251" i="9"/>
  <c r="AO89" i="7"/>
  <c r="AR89" i="7"/>
  <c r="AT89" i="7"/>
  <c r="AL90" i="7" s="1"/>
  <c r="BU87" i="8"/>
  <c r="Q88" i="8"/>
  <c r="N88" i="8"/>
  <c r="S88" i="8"/>
  <c r="AD88" i="8"/>
  <c r="AA88" i="8"/>
  <c r="AF88" i="8"/>
  <c r="BP88" i="8"/>
  <c r="CB87" i="9"/>
  <c r="CE87" i="9"/>
  <c r="CG87" i="9"/>
  <c r="BY88" i="9" s="1"/>
  <c r="CB89" i="7"/>
  <c r="CE89" i="7"/>
  <c r="CG89" i="7"/>
  <c r="BY90" i="7" s="1"/>
  <c r="AM251" i="8"/>
  <c r="BB87" i="9"/>
  <c r="BG87" i="9"/>
  <c r="AY88" i="9" s="1"/>
  <c r="BE87" i="9"/>
  <c r="O88" i="9"/>
  <c r="R88" i="9"/>
  <c r="T88" i="9"/>
  <c r="L89" i="9" s="1"/>
  <c r="AZ253" i="7"/>
  <c r="BC88" i="8"/>
  <c r="BH87" i="8"/>
  <c r="BZ252" i="8"/>
  <c r="BM253" i="7"/>
  <c r="AD90" i="7"/>
  <c r="AA90" i="7"/>
  <c r="AF90" i="7"/>
  <c r="AZ251" i="9"/>
  <c r="AZ252" i="8"/>
  <c r="BM252" i="8"/>
  <c r="Z255" i="7"/>
  <c r="AB87" i="9"/>
  <c r="AE87" i="9"/>
  <c r="AG87" i="9"/>
  <c r="Y88" i="9" s="1"/>
  <c r="AO87" i="9"/>
  <c r="AR87" i="9"/>
  <c r="AT87" i="9"/>
  <c r="AL88" i="9" s="1"/>
  <c r="AO87" i="8"/>
  <c r="AR87" i="8"/>
  <c r="AT87" i="8"/>
  <c r="AL88" i="8" s="1"/>
  <c r="AM253" i="7"/>
  <c r="O89" i="7"/>
  <c r="R89" i="7"/>
  <c r="T89" i="7"/>
  <c r="L90" i="7" s="1"/>
  <c r="BO89" i="7"/>
  <c r="BT89" i="7"/>
  <c r="BL90" i="7" s="1"/>
  <c r="BR89" i="7"/>
  <c r="CC88" i="8"/>
  <c r="CH89" i="7" l="1"/>
  <c r="AP88" i="8"/>
  <c r="AB88" i="8"/>
  <c r="AG88" i="8"/>
  <c r="Y89" i="8" s="1"/>
  <c r="AE88" i="8"/>
  <c r="BH89" i="7"/>
  <c r="BZ252" i="9"/>
  <c r="CD88" i="8"/>
  <c r="CA88" i="8"/>
  <c r="CF88" i="8"/>
  <c r="AU87" i="8"/>
  <c r="BZ253" i="8"/>
  <c r="BC90" i="7"/>
  <c r="BM252" i="9"/>
  <c r="Z256" i="7"/>
  <c r="U88" i="9"/>
  <c r="O88" i="8"/>
  <c r="R88" i="8"/>
  <c r="T88" i="8"/>
  <c r="L89" i="8" s="1"/>
  <c r="AP88" i="9"/>
  <c r="BZ254" i="7"/>
  <c r="Z252" i="9"/>
  <c r="P89" i="9"/>
  <c r="BM254" i="7"/>
  <c r="BM253" i="8"/>
  <c r="BH87" i="9"/>
  <c r="BD88" i="8"/>
  <c r="BA88" i="8"/>
  <c r="BF88" i="8"/>
  <c r="AC88" i="9"/>
  <c r="Z254" i="8"/>
  <c r="BQ88" i="8"/>
  <c r="BN88" i="8"/>
  <c r="BS88" i="8"/>
  <c r="BP90" i="7"/>
  <c r="CC88" i="9"/>
  <c r="AZ253" i="8"/>
  <c r="BC88" i="9"/>
  <c r="CH87" i="9"/>
  <c r="AZ252" i="9"/>
  <c r="AM252" i="8"/>
  <c r="AP90" i="7"/>
  <c r="BU87" i="9"/>
  <c r="AM252" i="9"/>
  <c r="BU89" i="7"/>
  <c r="AZ254" i="7"/>
  <c r="AH87" i="9"/>
  <c r="AU89" i="7"/>
  <c r="BP88" i="9"/>
  <c r="AU87" i="9"/>
  <c r="P90" i="7"/>
  <c r="U89" i="7"/>
  <c r="AB90" i="7"/>
  <c r="AG90" i="7"/>
  <c r="Y91" i="7" s="1"/>
  <c r="AE90" i="7"/>
  <c r="AM254" i="7"/>
  <c r="CC90" i="7"/>
  <c r="P89" i="8" l="1"/>
  <c r="BZ253" i="9"/>
  <c r="BQ90" i="7"/>
  <c r="BN90" i="7"/>
  <c r="BS90" i="7"/>
  <c r="BM255" i="7"/>
  <c r="CD90" i="7"/>
  <c r="CA90" i="7"/>
  <c r="CF90" i="7"/>
  <c r="AM253" i="9"/>
  <c r="Z255" i="8"/>
  <c r="Q89" i="9"/>
  <c r="N89" i="9"/>
  <c r="S89" i="9"/>
  <c r="U88" i="8"/>
  <c r="AM253" i="8"/>
  <c r="AZ255" i="7"/>
  <c r="BD88" i="9"/>
  <c r="BA88" i="9"/>
  <c r="BF88" i="9"/>
  <c r="AD88" i="9"/>
  <c r="AA88" i="9"/>
  <c r="AF88" i="9"/>
  <c r="Z253" i="9"/>
  <c r="BZ254" i="8"/>
  <c r="AH88" i="8"/>
  <c r="AZ254" i="8"/>
  <c r="AC89" i="8"/>
  <c r="BD90" i="7"/>
  <c r="BA90" i="7"/>
  <c r="BF90" i="7"/>
  <c r="AM255" i="7"/>
  <c r="BQ88" i="9"/>
  <c r="BN88" i="9"/>
  <c r="BS88" i="9"/>
  <c r="AH90" i="7"/>
  <c r="AQ90" i="7"/>
  <c r="AN90" i="7"/>
  <c r="AS90" i="7"/>
  <c r="CD88" i="9"/>
  <c r="CA88" i="9"/>
  <c r="CF88" i="9"/>
  <c r="BB88" i="8"/>
  <c r="BG88" i="8"/>
  <c r="AY89" i="8" s="1"/>
  <c r="BE88" i="8"/>
  <c r="AC91" i="7"/>
  <c r="Z257" i="7"/>
  <c r="CB88" i="8"/>
  <c r="CG88" i="8"/>
  <c r="BY89" i="8" s="1"/>
  <c r="CE88" i="8"/>
  <c r="AQ88" i="8"/>
  <c r="AN88" i="8"/>
  <c r="AS88" i="8"/>
  <c r="BM253" i="9"/>
  <c r="BZ255" i="7"/>
  <c r="AZ253" i="9"/>
  <c r="Q90" i="7"/>
  <c r="N90" i="7"/>
  <c r="S90" i="7"/>
  <c r="BO88" i="8"/>
  <c r="BT88" i="8"/>
  <c r="BL89" i="8" s="1"/>
  <c r="BR88" i="8"/>
  <c r="BM254" i="8"/>
  <c r="AQ88" i="9"/>
  <c r="AN88" i="9"/>
  <c r="AS88" i="9"/>
  <c r="AM256" i="7" l="1"/>
  <c r="AM254" i="8"/>
  <c r="CB90" i="7"/>
  <c r="CE90" i="7"/>
  <c r="CG90" i="7"/>
  <c r="BY91" i="7" s="1"/>
  <c r="BZ255" i="8"/>
  <c r="Z258" i="7"/>
  <c r="CB88" i="9"/>
  <c r="CG88" i="9"/>
  <c r="BY89" i="9" s="1"/>
  <c r="CE88" i="9"/>
  <c r="Z254" i="9"/>
  <c r="BM255" i="8"/>
  <c r="BM256" i="7"/>
  <c r="CC89" i="8"/>
  <c r="BZ256" i="7"/>
  <c r="B15" i="9"/>
  <c r="BB90" i="7"/>
  <c r="BG90" i="7"/>
  <c r="AY91" i="7" s="1"/>
  <c r="BE90" i="7"/>
  <c r="AO90" i="7"/>
  <c r="AT90" i="7"/>
  <c r="AL91" i="7" s="1"/>
  <c r="AR90" i="7"/>
  <c r="AD89" i="8"/>
  <c r="AA89" i="8"/>
  <c r="AF89" i="8"/>
  <c r="AB88" i="9"/>
  <c r="AG88" i="9"/>
  <c r="Y89" i="9" s="1"/>
  <c r="AE88" i="9"/>
  <c r="O89" i="9"/>
  <c r="R89" i="9"/>
  <c r="T89" i="9"/>
  <c r="L90" i="9" s="1"/>
  <c r="BO90" i="7"/>
  <c r="BT90" i="7"/>
  <c r="BL91" i="7" s="1"/>
  <c r="BR90" i="7"/>
  <c r="BP89" i="8"/>
  <c r="BM254" i="9"/>
  <c r="AD91" i="7"/>
  <c r="AA91" i="7"/>
  <c r="AF91" i="7"/>
  <c r="O90" i="7"/>
  <c r="T90" i="7"/>
  <c r="L91" i="7" s="1"/>
  <c r="R90" i="7"/>
  <c r="AO88" i="8"/>
  <c r="AT88" i="8"/>
  <c r="AL89" i="8" s="1"/>
  <c r="AR88" i="8"/>
  <c r="BB88" i="9"/>
  <c r="BE88" i="9"/>
  <c r="BG88" i="9"/>
  <c r="AY89" i="9" s="1"/>
  <c r="Z256" i="8"/>
  <c r="BZ254" i="9"/>
  <c r="AO88" i="9"/>
  <c r="AR88" i="9"/>
  <c r="AT88" i="9"/>
  <c r="AL89" i="9" s="1"/>
  <c r="BC89" i="8"/>
  <c r="BU88" i="8"/>
  <c r="AZ255" i="8"/>
  <c r="AM254" i="9"/>
  <c r="Q89" i="8"/>
  <c r="N89" i="8"/>
  <c r="S89" i="8"/>
  <c r="AZ254" i="9"/>
  <c r="CH88" i="8"/>
  <c r="BH88" i="8"/>
  <c r="BO88" i="9"/>
  <c r="BR88" i="9"/>
  <c r="BT88" i="9"/>
  <c r="BL89" i="9" s="1"/>
  <c r="AZ256" i="7"/>
  <c r="AC89" i="9" l="1"/>
  <c r="AZ255" i="9"/>
  <c r="P91" i="7"/>
  <c r="BU90" i="7"/>
  <c r="AU90" i="7"/>
  <c r="U90" i="7"/>
  <c r="BP91" i="7"/>
  <c r="AP91" i="7"/>
  <c r="O89" i="8"/>
  <c r="T89" i="8"/>
  <c r="L90" i="8" s="1"/>
  <c r="R89" i="8"/>
  <c r="BQ89" i="8"/>
  <c r="BN89" i="8"/>
  <c r="BS89" i="8"/>
  <c r="Z255" i="9"/>
  <c r="BP89" i="9"/>
  <c r="AM255" i="9"/>
  <c r="BU88" i="9"/>
  <c r="BZ255" i="9"/>
  <c r="CH88" i="9"/>
  <c r="CC91" i="7"/>
  <c r="AZ257" i="7"/>
  <c r="AU88" i="9"/>
  <c r="C17" i="7"/>
  <c r="P90" i="9"/>
  <c r="CC89" i="9"/>
  <c r="CH90" i="7"/>
  <c r="Z257" i="8"/>
  <c r="AB91" i="7"/>
  <c r="AE91" i="7"/>
  <c r="H46" i="10" s="1"/>
  <c r="AG91" i="7"/>
  <c r="Y92" i="7" s="1"/>
  <c r="U89" i="9"/>
  <c r="BZ257" i="7"/>
  <c r="BC89" i="9"/>
  <c r="BH90" i="7"/>
  <c r="AM255" i="8"/>
  <c r="BH88" i="9"/>
  <c r="AH88" i="9"/>
  <c r="BC91" i="7"/>
  <c r="CD89" i="8"/>
  <c r="CA89" i="8"/>
  <c r="CF89" i="8"/>
  <c r="Z259" i="7"/>
  <c r="BM257" i="7"/>
  <c r="AM257" i="7"/>
  <c r="BD89" i="8"/>
  <c r="BA89" i="8"/>
  <c r="BF89" i="8"/>
  <c r="AU88" i="8"/>
  <c r="BM255" i="9"/>
  <c r="BZ256" i="8"/>
  <c r="AP89" i="8"/>
  <c r="C15" i="8"/>
  <c r="AZ256" i="8"/>
  <c r="B15" i="8"/>
  <c r="AP89" i="9"/>
  <c r="AB89" i="8"/>
  <c r="AE89" i="8"/>
  <c r="AG89" i="8"/>
  <c r="Y90" i="8" s="1"/>
  <c r="BM256" i="8"/>
  <c r="AC90" i="8" l="1"/>
  <c r="F15" i="8"/>
  <c r="BO89" i="8"/>
  <c r="BT89" i="8"/>
  <c r="BL90" i="8" s="1"/>
  <c r="BR89" i="8"/>
  <c r="AQ89" i="8"/>
  <c r="AN89" i="8"/>
  <c r="AS89" i="8"/>
  <c r="AM258" i="7"/>
  <c r="BM257" i="8"/>
  <c r="AC92" i="7"/>
  <c r="Q90" i="9"/>
  <c r="N90" i="9"/>
  <c r="S90" i="9"/>
  <c r="AH91" i="7"/>
  <c r="BZ256" i="9"/>
  <c r="U89" i="8"/>
  <c r="AM256" i="8"/>
  <c r="P90" i="8"/>
  <c r="Q91" i="7"/>
  <c r="N91" i="7"/>
  <c r="S91" i="7"/>
  <c r="AQ91" i="7"/>
  <c r="AN91" i="7"/>
  <c r="AS91" i="7"/>
  <c r="BM258" i="7"/>
  <c r="AH89" i="8"/>
  <c r="AQ89" i="9"/>
  <c r="AN89" i="9"/>
  <c r="AS89" i="9"/>
  <c r="AZ256" i="9"/>
  <c r="BZ257" i="8"/>
  <c r="G15" i="8"/>
  <c r="AZ258" i="7"/>
  <c r="BQ91" i="7"/>
  <c r="BN91" i="7"/>
  <c r="BS91" i="7"/>
  <c r="BD89" i="9"/>
  <c r="BA89" i="9"/>
  <c r="BF89" i="9"/>
  <c r="CD89" i="9"/>
  <c r="CA89" i="9"/>
  <c r="CF89" i="9"/>
  <c r="BQ89" i="9"/>
  <c r="BN89" i="9"/>
  <c r="BS89" i="9"/>
  <c r="Z258" i="8"/>
  <c r="AM256" i="9"/>
  <c r="BM256" i="9"/>
  <c r="CB89" i="8"/>
  <c r="CE89" i="8"/>
  <c r="CG89" i="8"/>
  <c r="BY90" i="8" s="1"/>
  <c r="E15" i="8"/>
  <c r="CD91" i="7"/>
  <c r="CA91" i="7"/>
  <c r="CF91" i="7"/>
  <c r="Z256" i="9"/>
  <c r="AD89" i="9"/>
  <c r="AA89" i="9"/>
  <c r="AF89" i="9"/>
  <c r="Z260" i="7"/>
  <c r="AZ257" i="8"/>
  <c r="BB89" i="8"/>
  <c r="BE89" i="8"/>
  <c r="BG89" i="8"/>
  <c r="AY90" i="8" s="1"/>
  <c r="BD91" i="7"/>
  <c r="BA91" i="7"/>
  <c r="BF91" i="7"/>
  <c r="BZ258" i="7"/>
  <c r="O91" i="7" l="1"/>
  <c r="R91" i="7"/>
  <c r="T91" i="7"/>
  <c r="L92" i="7" s="1"/>
  <c r="Z259" i="8"/>
  <c r="BU89" i="8"/>
  <c r="F17" i="7"/>
  <c r="B17" i="7"/>
  <c r="AO89" i="8"/>
  <c r="AR89" i="8"/>
  <c r="AT89" i="8"/>
  <c r="AL90" i="8" s="1"/>
  <c r="BC90" i="8"/>
  <c r="H49" i="10"/>
  <c r="H50" i="10" s="1"/>
  <c r="H55" i="10"/>
  <c r="H53" i="10"/>
  <c r="AZ259" i="7"/>
  <c r="AO89" i="9"/>
  <c r="AR89" i="9"/>
  <c r="AT89" i="9"/>
  <c r="AL90" i="9" s="1"/>
  <c r="Q90" i="8"/>
  <c r="N90" i="8"/>
  <c r="S90" i="8"/>
  <c r="O90" i="9"/>
  <c r="T90" i="9"/>
  <c r="L91" i="9" s="1"/>
  <c r="R90" i="9"/>
  <c r="BP90" i="8"/>
  <c r="D15" i="9"/>
  <c r="AD92" i="7"/>
  <c r="AA92" i="7"/>
  <c r="AF92" i="7"/>
  <c r="AM257" i="8"/>
  <c r="CC90" i="8"/>
  <c r="BH89" i="8"/>
  <c r="G15" i="9"/>
  <c r="CH89" i="8"/>
  <c r="BO91" i="7"/>
  <c r="BT91" i="7"/>
  <c r="BL92" i="7" s="1"/>
  <c r="BR91" i="7"/>
  <c r="F15" i="9"/>
  <c r="AM259" i="7"/>
  <c r="CB91" i="7"/>
  <c r="CG91" i="7"/>
  <c r="BY92" i="7" s="1"/>
  <c r="CE91" i="7"/>
  <c r="BO89" i="9"/>
  <c r="BT89" i="9"/>
  <c r="BL90" i="9" s="1"/>
  <c r="BR89" i="9"/>
  <c r="AZ258" i="8"/>
  <c r="Z261" i="7"/>
  <c r="BM259" i="7"/>
  <c r="BZ257" i="9"/>
  <c r="AD90" i="8"/>
  <c r="AA90" i="8"/>
  <c r="AF90" i="8"/>
  <c r="G17" i="7"/>
  <c r="CB89" i="9"/>
  <c r="CG89" i="9"/>
  <c r="BY90" i="9" s="1"/>
  <c r="CE89" i="9"/>
  <c r="BZ259" i="7"/>
  <c r="C15" i="9"/>
  <c r="BZ258" i="8"/>
  <c r="BM258" i="8"/>
  <c r="AB89" i="9"/>
  <c r="AG89" i="9"/>
  <c r="Y90" i="9" s="1"/>
  <c r="AE89" i="9"/>
  <c r="E15" i="9"/>
  <c r="AZ257" i="9"/>
  <c r="D17" i="7"/>
  <c r="E17" i="7"/>
  <c r="BM257" i="9"/>
  <c r="BB89" i="9"/>
  <c r="BG89" i="9"/>
  <c r="AY90" i="9" s="1"/>
  <c r="BE89" i="9"/>
  <c r="AO91" i="7"/>
  <c r="AT91" i="7"/>
  <c r="AL92" i="7" s="1"/>
  <c r="AR91" i="7"/>
  <c r="BB91" i="7"/>
  <c r="BG91" i="7"/>
  <c r="AY92" i="7" s="1"/>
  <c r="BE91" i="7"/>
  <c r="Z257" i="9"/>
  <c r="AM257" i="9"/>
  <c r="D15" i="8"/>
  <c r="AH89" i="9" l="1"/>
  <c r="BH89" i="9"/>
  <c r="CH89" i="9"/>
  <c r="AZ260" i="7"/>
  <c r="CC90" i="9"/>
  <c r="BQ90" i="8"/>
  <c r="BN90" i="8"/>
  <c r="BS90" i="8"/>
  <c r="AM258" i="9"/>
  <c r="BU91" i="7"/>
  <c r="AC90" i="9"/>
  <c r="BP92" i="7"/>
  <c r="U90" i="9"/>
  <c r="AZ259" i="8"/>
  <c r="Z258" i="9"/>
  <c r="BM258" i="9"/>
  <c r="BU89" i="9"/>
  <c r="P91" i="9"/>
  <c r="Z262" i="7"/>
  <c r="BM259" i="8"/>
  <c r="AB90" i="8"/>
  <c r="AG90" i="8"/>
  <c r="Y91" i="8" s="1"/>
  <c r="AE90" i="8"/>
  <c r="AM258" i="8"/>
  <c r="BD90" i="8"/>
  <c r="BA90" i="8"/>
  <c r="BF90" i="8"/>
  <c r="BC92" i="7"/>
  <c r="BZ259" i="8"/>
  <c r="CH91" i="7"/>
  <c r="O90" i="8"/>
  <c r="R90" i="8"/>
  <c r="T90" i="8"/>
  <c r="L91" i="8" s="1"/>
  <c r="AP90" i="8"/>
  <c r="BC90" i="9"/>
  <c r="BP90" i="9"/>
  <c r="CC92" i="7"/>
  <c r="AU89" i="8"/>
  <c r="Z260" i="8"/>
  <c r="AB92" i="7"/>
  <c r="AE92" i="7"/>
  <c r="AG92" i="7"/>
  <c r="Y93" i="7" s="1"/>
  <c r="AP90" i="9"/>
  <c r="P92" i="7"/>
  <c r="CD90" i="8"/>
  <c r="CA90" i="8"/>
  <c r="CF90" i="8"/>
  <c r="AZ258" i="9"/>
  <c r="BZ260" i="7"/>
  <c r="AM260" i="7"/>
  <c r="AU89" i="9"/>
  <c r="U91" i="7"/>
  <c r="BH91" i="7"/>
  <c r="AU91" i="7"/>
  <c r="BZ258" i="9"/>
  <c r="AP92" i="7"/>
  <c r="BM260" i="7"/>
  <c r="AD90" i="9" l="1"/>
  <c r="AA90" i="9"/>
  <c r="AF90" i="9"/>
  <c r="BM261" i="7"/>
  <c r="CD92" i="7"/>
  <c r="CA92" i="7"/>
  <c r="CF92" i="7"/>
  <c r="AQ90" i="9"/>
  <c r="AN90" i="9"/>
  <c r="AS90" i="9"/>
  <c r="AH90" i="8"/>
  <c r="AM261" i="7"/>
  <c r="BZ260" i="8"/>
  <c r="BM259" i="9"/>
  <c r="AQ92" i="7"/>
  <c r="AN92" i="7"/>
  <c r="AS92" i="7"/>
  <c r="AC93" i="7"/>
  <c r="BQ90" i="9"/>
  <c r="BN90" i="9"/>
  <c r="BS90" i="9"/>
  <c r="AC91" i="8"/>
  <c r="Z259" i="9"/>
  <c r="AZ261" i="7"/>
  <c r="AM259" i="9"/>
  <c r="AZ259" i="9"/>
  <c r="AQ90" i="8"/>
  <c r="AN90" i="8"/>
  <c r="AS90" i="8"/>
  <c r="BM260" i="8"/>
  <c r="AZ260" i="8"/>
  <c r="BZ261" i="7"/>
  <c r="BD90" i="9"/>
  <c r="BA90" i="9"/>
  <c r="BF90" i="9"/>
  <c r="P91" i="8"/>
  <c r="BO90" i="8"/>
  <c r="BR90" i="8"/>
  <c r="BT90" i="8"/>
  <c r="BL91" i="8" s="1"/>
  <c r="Q92" i="7"/>
  <c r="N92" i="7"/>
  <c r="S92" i="7"/>
  <c r="AH92" i="7"/>
  <c r="BD92" i="7"/>
  <c r="BA92" i="7"/>
  <c r="BF92" i="7"/>
  <c r="BZ259" i="9"/>
  <c r="BB90" i="8"/>
  <c r="BG90" i="8"/>
  <c r="AY91" i="8" s="1"/>
  <c r="BE90" i="8"/>
  <c r="CB90" i="8"/>
  <c r="CE90" i="8"/>
  <c r="CG90" i="8"/>
  <c r="BY91" i="8" s="1"/>
  <c r="U90" i="8"/>
  <c r="AM259" i="8"/>
  <c r="Q91" i="9"/>
  <c r="N91" i="9"/>
  <c r="S91" i="9"/>
  <c r="Z261" i="8"/>
  <c r="Z263" i="7"/>
  <c r="BQ92" i="7"/>
  <c r="BN92" i="7"/>
  <c r="BS92" i="7"/>
  <c r="CD90" i="9"/>
  <c r="CA90" i="9"/>
  <c r="CF90" i="9"/>
  <c r="BM260" i="9" l="1"/>
  <c r="AO90" i="9"/>
  <c r="AT90" i="9"/>
  <c r="AL91" i="9" s="1"/>
  <c r="AR90" i="9"/>
  <c r="O91" i="9"/>
  <c r="T91" i="9"/>
  <c r="L92" i="9" s="1"/>
  <c r="R91" i="9"/>
  <c r="AD91" i="8"/>
  <c r="AA91" i="8"/>
  <c r="AF91" i="8"/>
  <c r="AM260" i="8"/>
  <c r="BB92" i="7"/>
  <c r="BE92" i="7"/>
  <c r="BG92" i="7"/>
  <c r="AY93" i="7" s="1"/>
  <c r="AO90" i="8"/>
  <c r="AR90" i="8"/>
  <c r="AT90" i="8"/>
  <c r="AL91" i="8" s="1"/>
  <c r="AM262" i="7"/>
  <c r="BZ261" i="8"/>
  <c r="BO90" i="9"/>
  <c r="BT90" i="9"/>
  <c r="BL91" i="9" s="1"/>
  <c r="BR90" i="9"/>
  <c r="BB90" i="9"/>
  <c r="BE90" i="9"/>
  <c r="BG90" i="9"/>
  <c r="AY91" i="9" s="1"/>
  <c r="AZ260" i="9"/>
  <c r="CB92" i="7"/>
  <c r="CE92" i="7"/>
  <c r="CG92" i="7"/>
  <c r="BY93" i="7" s="1"/>
  <c r="Q91" i="8"/>
  <c r="N91" i="8"/>
  <c r="S91" i="8"/>
  <c r="BO92" i="7"/>
  <c r="BT92" i="7"/>
  <c r="BL93" i="7" s="1"/>
  <c r="BR92" i="7"/>
  <c r="AM260" i="9"/>
  <c r="Z264" i="7"/>
  <c r="O92" i="7"/>
  <c r="T92" i="7"/>
  <c r="L93" i="7" s="1"/>
  <c r="R92" i="7"/>
  <c r="BZ262" i="7"/>
  <c r="BM262" i="7"/>
  <c r="BZ260" i="9"/>
  <c r="CC91" i="8"/>
  <c r="CH90" i="8"/>
  <c r="AD93" i="7"/>
  <c r="AA93" i="7"/>
  <c r="AF93" i="7"/>
  <c r="Z262" i="8"/>
  <c r="AO92" i="7"/>
  <c r="AR92" i="7"/>
  <c r="AT92" i="7"/>
  <c r="AL93" i="7" s="1"/>
  <c r="CB90" i="9"/>
  <c r="CG90" i="9"/>
  <c r="BY91" i="9" s="1"/>
  <c r="CE90" i="9"/>
  <c r="BM261" i="8"/>
  <c r="BH90" i="8"/>
  <c r="AZ262" i="7"/>
  <c r="BC91" i="8"/>
  <c r="BP91" i="8"/>
  <c r="AB90" i="9"/>
  <c r="AE90" i="9"/>
  <c r="AG90" i="9"/>
  <c r="Y91" i="9" s="1"/>
  <c r="BU90" i="8"/>
  <c r="AZ261" i="8"/>
  <c r="Z260" i="9"/>
  <c r="U92" i="7" l="1"/>
  <c r="BC91" i="9"/>
  <c r="P93" i="7"/>
  <c r="O91" i="8"/>
  <c r="R91" i="8"/>
  <c r="T91" i="8"/>
  <c r="L92" i="8" s="1"/>
  <c r="BH90" i="9"/>
  <c r="U91" i="9"/>
  <c r="AM263" i="7"/>
  <c r="AB91" i="8"/>
  <c r="AE91" i="8"/>
  <c r="AG91" i="8"/>
  <c r="Y92" i="8" s="1"/>
  <c r="BD91" i="8"/>
  <c r="BA91" i="8"/>
  <c r="BF91" i="8"/>
  <c r="AP91" i="8"/>
  <c r="P92" i="9"/>
  <c r="Z261" i="9"/>
  <c r="AP93" i="7"/>
  <c r="CD91" i="8"/>
  <c r="CA91" i="8"/>
  <c r="CF91" i="8"/>
  <c r="Z265" i="7"/>
  <c r="AU90" i="8"/>
  <c r="BU90" i="9"/>
  <c r="AU90" i="9"/>
  <c r="BQ91" i="8"/>
  <c r="BN91" i="8"/>
  <c r="BS91" i="8"/>
  <c r="BZ261" i="9"/>
  <c r="CC93" i="7"/>
  <c r="BP91" i="9"/>
  <c r="BC93" i="7"/>
  <c r="AP91" i="9"/>
  <c r="AZ261" i="9"/>
  <c r="CH92" i="7"/>
  <c r="BH92" i="7"/>
  <c r="AZ263" i="7"/>
  <c r="AZ262" i="8"/>
  <c r="Z263" i="8"/>
  <c r="BM262" i="8"/>
  <c r="AM261" i="8"/>
  <c r="AC91" i="9"/>
  <c r="AM261" i="9"/>
  <c r="AH90" i="9"/>
  <c r="CH90" i="9"/>
  <c r="CC91" i="9"/>
  <c r="AB93" i="7"/>
  <c r="AG93" i="7"/>
  <c r="Y94" i="7" s="1"/>
  <c r="AE93" i="7"/>
  <c r="BU92" i="7"/>
  <c r="BZ262" i="8"/>
  <c r="AU92" i="7"/>
  <c r="BM263" i="7"/>
  <c r="BZ263" i="7"/>
  <c r="BP93" i="7"/>
  <c r="BM261" i="9"/>
  <c r="P92" i="8" l="1"/>
  <c r="BM263" i="8"/>
  <c r="BZ262" i="9"/>
  <c r="BB91" i="8"/>
  <c r="BE91" i="8"/>
  <c r="BG91" i="8"/>
  <c r="AY92" i="8" s="1"/>
  <c r="U91" i="8"/>
  <c r="BZ263" i="8"/>
  <c r="Z264" i="8"/>
  <c r="AZ262" i="9"/>
  <c r="CB91" i="8"/>
  <c r="CE91" i="8"/>
  <c r="CG91" i="8"/>
  <c r="BY92" i="8" s="1"/>
  <c r="BO91" i="8"/>
  <c r="BT91" i="8"/>
  <c r="BL92" i="8" s="1"/>
  <c r="BR91" i="8"/>
  <c r="AC92" i="8"/>
  <c r="Q93" i="7"/>
  <c r="N93" i="7"/>
  <c r="S93" i="7"/>
  <c r="BM262" i="9"/>
  <c r="AQ93" i="7"/>
  <c r="AN93" i="7"/>
  <c r="AS93" i="7"/>
  <c r="AH91" i="8"/>
  <c r="AZ263" i="8"/>
  <c r="AQ91" i="9"/>
  <c r="AN91" i="9"/>
  <c r="AS91" i="9"/>
  <c r="AZ264" i="7"/>
  <c r="Z262" i="9"/>
  <c r="AM264" i="7"/>
  <c r="BD91" i="9"/>
  <c r="BA91" i="9"/>
  <c r="BF91" i="9"/>
  <c r="AH93" i="7"/>
  <c r="Q92" i="9"/>
  <c r="N92" i="9"/>
  <c r="S92" i="9"/>
  <c r="BZ264" i="7"/>
  <c r="BQ91" i="9"/>
  <c r="BN91" i="9"/>
  <c r="BS91" i="9"/>
  <c r="AM262" i="9"/>
  <c r="BQ93" i="7"/>
  <c r="BN93" i="7"/>
  <c r="BS93" i="7"/>
  <c r="AD91" i="9"/>
  <c r="AA91" i="9"/>
  <c r="AF91" i="9"/>
  <c r="BD93" i="7"/>
  <c r="BA93" i="7"/>
  <c r="BF93" i="7"/>
  <c r="BM264" i="7"/>
  <c r="AC94" i="7"/>
  <c r="CD93" i="7"/>
  <c r="CA93" i="7"/>
  <c r="CF93" i="7"/>
  <c r="AM262" i="8"/>
  <c r="CD91" i="9"/>
  <c r="CA91" i="9"/>
  <c r="CF91" i="9"/>
  <c r="Z266" i="7"/>
  <c r="AQ91" i="8"/>
  <c r="AN91" i="8"/>
  <c r="AS91" i="8"/>
  <c r="O92" i="9" l="1"/>
  <c r="R92" i="9"/>
  <c r="T92" i="9"/>
  <c r="L93" i="9" s="1"/>
  <c r="AD94" i="7"/>
  <c r="AA94" i="7"/>
  <c r="AF94" i="7"/>
  <c r="AM263" i="9"/>
  <c r="BM263" i="9"/>
  <c r="AO91" i="9"/>
  <c r="AT91" i="9"/>
  <c r="AL92" i="9" s="1"/>
  <c r="AR91" i="9"/>
  <c r="AZ263" i="9"/>
  <c r="O93" i="7"/>
  <c r="R93" i="7"/>
  <c r="T93" i="7"/>
  <c r="L94" i="7" s="1"/>
  <c r="BZ263" i="9"/>
  <c r="Z265" i="8"/>
  <c r="AZ264" i="8"/>
  <c r="CB91" i="9"/>
  <c r="CG91" i="9"/>
  <c r="BY92" i="9" s="1"/>
  <c r="CE91" i="9"/>
  <c r="BB93" i="7"/>
  <c r="BE93" i="7"/>
  <c r="BG93" i="7"/>
  <c r="AY94" i="7" s="1"/>
  <c r="BB91" i="9"/>
  <c r="BE91" i="9"/>
  <c r="BG91" i="9"/>
  <c r="AY92" i="9" s="1"/>
  <c r="AD92" i="8"/>
  <c r="AA92" i="8"/>
  <c r="AF92" i="8"/>
  <c r="BM264" i="8"/>
  <c r="AO91" i="8"/>
  <c r="AT91" i="8"/>
  <c r="AL92" i="8" s="1"/>
  <c r="AR91" i="8"/>
  <c r="BM265" i="7"/>
  <c r="Q92" i="8"/>
  <c r="N92" i="8"/>
  <c r="S92" i="8"/>
  <c r="Z267" i="7"/>
  <c r="BZ265" i="7"/>
  <c r="AM265" i="7"/>
  <c r="BU91" i="8"/>
  <c r="BZ264" i="8"/>
  <c r="BP92" i="8"/>
  <c r="Z263" i="9"/>
  <c r="CB93" i="7"/>
  <c r="CG93" i="7"/>
  <c r="BY94" i="7" s="1"/>
  <c r="CE93" i="7"/>
  <c r="AO93" i="7"/>
  <c r="AR93" i="7"/>
  <c r="AT93" i="7"/>
  <c r="AL94" i="7" s="1"/>
  <c r="CC92" i="8"/>
  <c r="BC92" i="8"/>
  <c r="BO91" i="9"/>
  <c r="BR91" i="9"/>
  <c r="BT91" i="9"/>
  <c r="BL92" i="9" s="1"/>
  <c r="AM263" i="8"/>
  <c r="AB91" i="9"/>
  <c r="AG91" i="9"/>
  <c r="Y92" i="9" s="1"/>
  <c r="AE91" i="9"/>
  <c r="BO93" i="7"/>
  <c r="BR93" i="7"/>
  <c r="BT93" i="7"/>
  <c r="BL94" i="7" s="1"/>
  <c r="AZ265" i="7"/>
  <c r="CH91" i="8"/>
  <c r="BH91" i="8"/>
  <c r="BU93" i="7" l="1"/>
  <c r="BZ265" i="8"/>
  <c r="O92" i="8"/>
  <c r="R92" i="8"/>
  <c r="T92" i="8"/>
  <c r="L93" i="8" s="1"/>
  <c r="Z266" i="8"/>
  <c r="AH91" i="9"/>
  <c r="AC92" i="9"/>
  <c r="BD92" i="8"/>
  <c r="BA92" i="8"/>
  <c r="BF92" i="8"/>
  <c r="BH91" i="9"/>
  <c r="BM264" i="9"/>
  <c r="BM266" i="7"/>
  <c r="BZ264" i="9"/>
  <c r="AM266" i="7"/>
  <c r="AM264" i="8"/>
  <c r="BC94" i="7"/>
  <c r="P94" i="7"/>
  <c r="AM264" i="9"/>
  <c r="BC92" i="9"/>
  <c r="Z264" i="9"/>
  <c r="AZ266" i="7"/>
  <c r="CD92" i="8"/>
  <c r="CA92" i="8"/>
  <c r="CF92" i="8"/>
  <c r="AU91" i="8"/>
  <c r="BH93" i="7"/>
  <c r="U93" i="7"/>
  <c r="AP92" i="8"/>
  <c r="AP94" i="7"/>
  <c r="BZ266" i="7"/>
  <c r="BU91" i="9"/>
  <c r="AU93" i="7"/>
  <c r="CH91" i="9"/>
  <c r="AB94" i="7"/>
  <c r="AE94" i="7"/>
  <c r="AG94" i="7"/>
  <c r="Y95" i="7" s="1"/>
  <c r="CC92" i="9"/>
  <c r="AZ264" i="9"/>
  <c r="Z268" i="7"/>
  <c r="BM265" i="8"/>
  <c r="P93" i="9"/>
  <c r="CH93" i="7"/>
  <c r="AZ265" i="8"/>
  <c r="AU91" i="9"/>
  <c r="U92" i="9"/>
  <c r="BP92" i="9"/>
  <c r="BP94" i="7"/>
  <c r="BQ92" i="8"/>
  <c r="BN92" i="8"/>
  <c r="BS92" i="8"/>
  <c r="CC94" i="7"/>
  <c r="AB92" i="8"/>
  <c r="AG92" i="8"/>
  <c r="Y93" i="8" s="1"/>
  <c r="AE92" i="8"/>
  <c r="AP92" i="9"/>
  <c r="AQ94" i="7" l="1"/>
  <c r="AN94" i="7"/>
  <c r="AS94" i="7"/>
  <c r="AM265" i="9"/>
  <c r="BM267" i="7"/>
  <c r="Z267" i="8"/>
  <c r="Q94" i="7"/>
  <c r="N94" i="7"/>
  <c r="S94" i="7"/>
  <c r="CD92" i="9"/>
  <c r="CA92" i="9"/>
  <c r="CF92" i="9"/>
  <c r="AQ92" i="9"/>
  <c r="AN92" i="9"/>
  <c r="AS92" i="9"/>
  <c r="AH94" i="7"/>
  <c r="BM265" i="9"/>
  <c r="P93" i="8"/>
  <c r="BO92" i="8"/>
  <c r="BT92" i="8"/>
  <c r="BL93" i="8" s="1"/>
  <c r="BR92" i="8"/>
  <c r="AC95" i="7"/>
  <c r="Q93" i="9"/>
  <c r="N93" i="9"/>
  <c r="S93" i="9"/>
  <c r="CB92" i="8"/>
  <c r="CG92" i="8"/>
  <c r="BY93" i="8" s="1"/>
  <c r="CE92" i="8"/>
  <c r="U92" i="8"/>
  <c r="BD94" i="7"/>
  <c r="BA94" i="7"/>
  <c r="BF94" i="7"/>
  <c r="BQ94" i="7"/>
  <c r="BN94" i="7"/>
  <c r="BS94" i="7"/>
  <c r="AC93" i="8"/>
  <c r="AQ92" i="8"/>
  <c r="AN92" i="8"/>
  <c r="AS92" i="8"/>
  <c r="BQ92" i="9"/>
  <c r="BN92" i="9"/>
  <c r="BS92" i="9"/>
  <c r="AZ267" i="7"/>
  <c r="AM265" i="8"/>
  <c r="AH92" i="8"/>
  <c r="BM266" i="8"/>
  <c r="BB92" i="8"/>
  <c r="BG92" i="8"/>
  <c r="AY93" i="8" s="1"/>
  <c r="BE92" i="8"/>
  <c r="BZ266" i="8"/>
  <c r="Z269" i="7"/>
  <c r="Z265" i="9"/>
  <c r="AM267" i="7"/>
  <c r="AD92" i="9"/>
  <c r="AA92" i="9"/>
  <c r="AF92" i="9"/>
  <c r="AZ266" i="8"/>
  <c r="BZ265" i="9"/>
  <c r="CD94" i="7"/>
  <c r="CA94" i="7"/>
  <c r="CF94" i="7"/>
  <c r="AZ265" i="9"/>
  <c r="BZ267" i="7"/>
  <c r="BD92" i="9"/>
  <c r="BA92" i="9"/>
  <c r="BF92" i="9"/>
  <c r="BB92" i="9" l="1"/>
  <c r="BG92" i="9"/>
  <c r="AY93" i="9" s="1"/>
  <c r="BE92" i="9"/>
  <c r="BZ266" i="9"/>
  <c r="Z266" i="9"/>
  <c r="Z268" i="8"/>
  <c r="BO94" i="7"/>
  <c r="BR94" i="7"/>
  <c r="BT94" i="7"/>
  <c r="BL95" i="7" s="1"/>
  <c r="BM268" i="7"/>
  <c r="AD95" i="7"/>
  <c r="AA95" i="7"/>
  <c r="AF95" i="7"/>
  <c r="AM266" i="8"/>
  <c r="AO92" i="9"/>
  <c r="AT92" i="9"/>
  <c r="AL93" i="9" s="1"/>
  <c r="AR92" i="9"/>
  <c r="BH92" i="8"/>
  <c r="BB94" i="7"/>
  <c r="BE94" i="7"/>
  <c r="BG94" i="7"/>
  <c r="AY95" i="7" s="1"/>
  <c r="BU92" i="8"/>
  <c r="AM266" i="9"/>
  <c r="AB92" i="9"/>
  <c r="AE92" i="9"/>
  <c r="AG92" i="9"/>
  <c r="Y93" i="9" s="1"/>
  <c r="BC93" i="8"/>
  <c r="BO92" i="9"/>
  <c r="BR92" i="9"/>
  <c r="BT92" i="9"/>
  <c r="BL93" i="9" s="1"/>
  <c r="BP93" i="8"/>
  <c r="CB92" i="9"/>
  <c r="CE92" i="9"/>
  <c r="CG92" i="9"/>
  <c r="BY93" i="9" s="1"/>
  <c r="Z270" i="7"/>
  <c r="AZ268" i="7"/>
  <c r="BZ267" i="8"/>
  <c r="BZ268" i="7"/>
  <c r="AM268" i="7"/>
  <c r="BM267" i="8"/>
  <c r="AO92" i="8"/>
  <c r="AR92" i="8"/>
  <c r="AT92" i="8"/>
  <c r="AL93" i="8" s="1"/>
  <c r="CH92" i="8"/>
  <c r="Q93" i="8"/>
  <c r="N93" i="8"/>
  <c r="S93" i="8"/>
  <c r="O93" i="9"/>
  <c r="R93" i="9"/>
  <c r="T93" i="9"/>
  <c r="L94" i="9" s="1"/>
  <c r="AZ267" i="8"/>
  <c r="CC93" i="8"/>
  <c r="BM266" i="9"/>
  <c r="O94" i="7"/>
  <c r="R94" i="7"/>
  <c r="T94" i="7"/>
  <c r="L95" i="7" s="1"/>
  <c r="AO94" i="7"/>
  <c r="AR94" i="7"/>
  <c r="AT94" i="7"/>
  <c r="AL95" i="7" s="1"/>
  <c r="AZ266" i="9"/>
  <c r="CB94" i="7"/>
  <c r="CG94" i="7"/>
  <c r="BY95" i="7" s="1"/>
  <c r="CE94" i="7"/>
  <c r="AD93" i="8"/>
  <c r="AA93" i="8"/>
  <c r="AF93" i="8"/>
  <c r="AU92" i="9" l="1"/>
  <c r="BU94" i="7"/>
  <c r="P94" i="9"/>
  <c r="AU94" i="7"/>
  <c r="U93" i="9"/>
  <c r="BZ268" i="8"/>
  <c r="AP93" i="9"/>
  <c r="AP95" i="7"/>
  <c r="BM268" i="8"/>
  <c r="AZ269" i="7"/>
  <c r="AM267" i="9"/>
  <c r="Z269" i="8"/>
  <c r="P95" i="7"/>
  <c r="AM269" i="7"/>
  <c r="BQ93" i="8"/>
  <c r="BN93" i="8"/>
  <c r="BS93" i="8"/>
  <c r="AM267" i="8"/>
  <c r="U94" i="7"/>
  <c r="Z271" i="7"/>
  <c r="BP93" i="9"/>
  <c r="BU92" i="9"/>
  <c r="BC95" i="7"/>
  <c r="BH94" i="7"/>
  <c r="Z267" i="9"/>
  <c r="AB93" i="8"/>
  <c r="AE93" i="8"/>
  <c r="AG93" i="8"/>
  <c r="Y94" i="8" s="1"/>
  <c r="CH94" i="7"/>
  <c r="CC95" i="7"/>
  <c r="O93" i="8"/>
  <c r="R93" i="8"/>
  <c r="T93" i="8"/>
  <c r="L94" i="8" s="1"/>
  <c r="BM267" i="9"/>
  <c r="BZ269" i="7"/>
  <c r="AB95" i="7"/>
  <c r="AG95" i="7"/>
  <c r="Y96" i="7" s="1"/>
  <c r="AE95" i="7"/>
  <c r="CC93" i="9"/>
  <c r="BD93" i="8"/>
  <c r="BA93" i="8"/>
  <c r="BF93" i="8"/>
  <c r="BZ267" i="9"/>
  <c r="CH92" i="9"/>
  <c r="BM269" i="7"/>
  <c r="BH92" i="9"/>
  <c r="AU92" i="8"/>
  <c r="AZ267" i="9"/>
  <c r="CD93" i="8"/>
  <c r="CA93" i="8"/>
  <c r="CF93" i="8"/>
  <c r="AC93" i="9"/>
  <c r="AZ268" i="8"/>
  <c r="AP93" i="8"/>
  <c r="AH92" i="9"/>
  <c r="BC93" i="9"/>
  <c r="BP95" i="7"/>
  <c r="BZ269" i="8" l="1"/>
  <c r="AQ93" i="8"/>
  <c r="AN93" i="8"/>
  <c r="AS93" i="8"/>
  <c r="AZ268" i="9"/>
  <c r="BB93" i="8"/>
  <c r="BE93" i="8"/>
  <c r="BG93" i="8"/>
  <c r="AY94" i="8" s="1"/>
  <c r="P94" i="8"/>
  <c r="BQ95" i="7"/>
  <c r="BN95" i="7"/>
  <c r="BS95" i="7"/>
  <c r="U93" i="8"/>
  <c r="AM268" i="8"/>
  <c r="AM268" i="9"/>
  <c r="CD93" i="9"/>
  <c r="CA93" i="9"/>
  <c r="CF93" i="9"/>
  <c r="AZ269" i="8"/>
  <c r="CD95" i="7"/>
  <c r="CA95" i="7"/>
  <c r="CF95" i="7"/>
  <c r="Z268" i="9"/>
  <c r="AZ270" i="7"/>
  <c r="AD93" i="9"/>
  <c r="AA93" i="9"/>
  <c r="AF93" i="9"/>
  <c r="BD95" i="7"/>
  <c r="BA95" i="7"/>
  <c r="BF95" i="7"/>
  <c r="BO93" i="8"/>
  <c r="BR93" i="8"/>
  <c r="BT93" i="8"/>
  <c r="BL94" i="8" s="1"/>
  <c r="BM270" i="7"/>
  <c r="AH95" i="7"/>
  <c r="BM269" i="8"/>
  <c r="Q94" i="9"/>
  <c r="N94" i="9"/>
  <c r="S94" i="9"/>
  <c r="AC96" i="7"/>
  <c r="AM270" i="7"/>
  <c r="AQ95" i="7"/>
  <c r="AN95" i="7"/>
  <c r="AS95" i="7"/>
  <c r="BD93" i="9"/>
  <c r="BA93" i="9"/>
  <c r="BF93" i="9"/>
  <c r="AC94" i="8"/>
  <c r="AQ93" i="9"/>
  <c r="AN93" i="9"/>
  <c r="AS93" i="9"/>
  <c r="BZ270" i="7"/>
  <c r="Z272" i="7"/>
  <c r="Q95" i="7"/>
  <c r="N95" i="7"/>
  <c r="S95" i="7"/>
  <c r="AH93" i="8"/>
  <c r="BQ93" i="9"/>
  <c r="BN93" i="9"/>
  <c r="BS93" i="9"/>
  <c r="CB93" i="8"/>
  <c r="CE93" i="8"/>
  <c r="CG93" i="8"/>
  <c r="BY94" i="8" s="1"/>
  <c r="BZ268" i="9"/>
  <c r="BM268" i="9"/>
  <c r="Z270" i="8"/>
  <c r="BP94" i="8" l="1"/>
  <c r="AZ271" i="7"/>
  <c r="BC94" i="8"/>
  <c r="BB93" i="9"/>
  <c r="BG93" i="9"/>
  <c r="AY94" i="9" s="1"/>
  <c r="BE93" i="9"/>
  <c r="BU93" i="8"/>
  <c r="BH93" i="8"/>
  <c r="O95" i="7"/>
  <c r="T95" i="7"/>
  <c r="L96" i="7" s="1"/>
  <c r="R95" i="7"/>
  <c r="AM269" i="9"/>
  <c r="BM269" i="9"/>
  <c r="O94" i="9"/>
  <c r="T94" i="9"/>
  <c r="L95" i="9" s="1"/>
  <c r="R94" i="9"/>
  <c r="Z273" i="7"/>
  <c r="Z269" i="9"/>
  <c r="AM269" i="8"/>
  <c r="Z271" i="8"/>
  <c r="AD94" i="8"/>
  <c r="AA94" i="8"/>
  <c r="AF94" i="8"/>
  <c r="AZ269" i="9"/>
  <c r="CB93" i="9"/>
  <c r="CG93" i="9"/>
  <c r="BY94" i="9" s="1"/>
  <c r="CE93" i="9"/>
  <c r="BM270" i="8"/>
  <c r="BB95" i="7"/>
  <c r="BG95" i="7"/>
  <c r="AY96" i="7" s="1"/>
  <c r="BE95" i="7"/>
  <c r="BZ271" i="7"/>
  <c r="BZ269" i="9"/>
  <c r="CB95" i="7"/>
  <c r="CE95" i="7"/>
  <c r="CG95" i="7"/>
  <c r="BY96" i="7" s="1"/>
  <c r="AO93" i="8"/>
  <c r="AR93" i="8"/>
  <c r="AT93" i="8"/>
  <c r="AL94" i="8" s="1"/>
  <c r="CH93" i="8"/>
  <c r="AO95" i="7"/>
  <c r="AT95" i="7"/>
  <c r="AL96" i="7" s="1"/>
  <c r="AR95" i="7"/>
  <c r="AM271" i="7"/>
  <c r="BO93" i="9"/>
  <c r="BT93" i="9"/>
  <c r="BL94" i="9" s="1"/>
  <c r="BR93" i="9"/>
  <c r="AB93" i="9"/>
  <c r="AG93" i="9"/>
  <c r="Y94" i="9" s="1"/>
  <c r="AE93" i="9"/>
  <c r="Q94" i="8"/>
  <c r="N94" i="8"/>
  <c r="S94" i="8"/>
  <c r="CC94" i="8"/>
  <c r="AO93" i="9"/>
  <c r="AR93" i="9"/>
  <c r="AT93" i="9"/>
  <c r="AL94" i="9" s="1"/>
  <c r="BM271" i="7"/>
  <c r="AZ270" i="8"/>
  <c r="BO95" i="7"/>
  <c r="BR95" i="7"/>
  <c r="BT95" i="7"/>
  <c r="BL96" i="7" s="1"/>
  <c r="AD96" i="7"/>
  <c r="AA96" i="7"/>
  <c r="AF96" i="7"/>
  <c r="BZ270" i="8"/>
  <c r="BU95" i="7" l="1"/>
  <c r="P95" i="9"/>
  <c r="Z272" i="8"/>
  <c r="BZ271" i="8"/>
  <c r="BM272" i="7"/>
  <c r="AU95" i="7"/>
  <c r="BM271" i="8"/>
  <c r="BH93" i="9"/>
  <c r="AZ271" i="8"/>
  <c r="AP96" i="7"/>
  <c r="BZ270" i="9"/>
  <c r="CH93" i="9"/>
  <c r="AM270" i="8"/>
  <c r="BM270" i="9"/>
  <c r="BC94" i="9"/>
  <c r="CH95" i="7"/>
  <c r="AH93" i="9"/>
  <c r="CC94" i="9"/>
  <c r="AU93" i="9"/>
  <c r="AC94" i="9"/>
  <c r="AM270" i="9"/>
  <c r="BD94" i="8"/>
  <c r="BA94" i="8"/>
  <c r="BF94" i="8"/>
  <c r="AP94" i="9"/>
  <c r="Z270" i="9"/>
  <c r="U95" i="7"/>
  <c r="AZ272" i="7"/>
  <c r="AB96" i="7"/>
  <c r="AG96" i="7"/>
  <c r="Y97" i="7" s="1"/>
  <c r="AE96" i="7"/>
  <c r="CD94" i="8"/>
  <c r="CA94" i="8"/>
  <c r="CF94" i="8"/>
  <c r="BU93" i="9"/>
  <c r="AP94" i="8"/>
  <c r="BZ272" i="7"/>
  <c r="P96" i="7"/>
  <c r="BP96" i="7"/>
  <c r="BP94" i="9"/>
  <c r="AU93" i="8"/>
  <c r="AZ270" i="9"/>
  <c r="Z274" i="7"/>
  <c r="BH95" i="7"/>
  <c r="BQ94" i="8"/>
  <c r="BN94" i="8"/>
  <c r="BS94" i="8"/>
  <c r="O94" i="8"/>
  <c r="R94" i="8"/>
  <c r="T94" i="8"/>
  <c r="L95" i="8" s="1"/>
  <c r="AM272" i="7"/>
  <c r="CC96" i="7"/>
  <c r="BC96" i="7"/>
  <c r="AB94" i="8"/>
  <c r="AG94" i="8"/>
  <c r="Y95" i="8" s="1"/>
  <c r="AE94" i="8"/>
  <c r="U94" i="9"/>
  <c r="AC97" i="7" l="1"/>
  <c r="BZ271" i="9"/>
  <c r="U94" i="8"/>
  <c r="AZ273" i="7"/>
  <c r="AQ96" i="7"/>
  <c r="AN96" i="7"/>
  <c r="AS96" i="7"/>
  <c r="BM273" i="7"/>
  <c r="BZ273" i="7"/>
  <c r="AM271" i="9"/>
  <c r="BZ272" i="8"/>
  <c r="Z273" i="8"/>
  <c r="AC95" i="8"/>
  <c r="BQ94" i="9"/>
  <c r="BN94" i="9"/>
  <c r="BS94" i="9"/>
  <c r="BD94" i="9"/>
  <c r="BA94" i="9"/>
  <c r="BF94" i="9"/>
  <c r="AZ272" i="8"/>
  <c r="P95" i="8"/>
  <c r="AH94" i="8"/>
  <c r="AQ94" i="8"/>
  <c r="AN94" i="8"/>
  <c r="AS94" i="8"/>
  <c r="AD94" i="9"/>
  <c r="AA94" i="9"/>
  <c r="AF94" i="9"/>
  <c r="BO94" i="8"/>
  <c r="BT94" i="8"/>
  <c r="BL95" i="8" s="1"/>
  <c r="BR94" i="8"/>
  <c r="Q95" i="9"/>
  <c r="N95" i="9"/>
  <c r="S95" i="9"/>
  <c r="AZ271" i="9"/>
  <c r="BQ96" i="7"/>
  <c r="BN96" i="7"/>
  <c r="BS96" i="7"/>
  <c r="Z271" i="9"/>
  <c r="BM271" i="9"/>
  <c r="CD94" i="9"/>
  <c r="CA94" i="9"/>
  <c r="CF94" i="9"/>
  <c r="AM271" i="8"/>
  <c r="BM272" i="8"/>
  <c r="BB94" i="8"/>
  <c r="BE94" i="8"/>
  <c r="BG94" i="8"/>
  <c r="AY95" i="8" s="1"/>
  <c r="AQ94" i="9"/>
  <c r="AN94" i="9"/>
  <c r="AS94" i="9"/>
  <c r="Z275" i="7"/>
  <c r="Q96" i="7"/>
  <c r="N96" i="7"/>
  <c r="S96" i="7"/>
  <c r="BD96" i="7"/>
  <c r="BA96" i="7"/>
  <c r="BF96" i="7"/>
  <c r="CD96" i="7"/>
  <c r="CA96" i="7"/>
  <c r="CF96" i="7"/>
  <c r="CB94" i="8"/>
  <c r="CG94" i="8"/>
  <c r="BY95" i="8" s="1"/>
  <c r="CE94" i="8"/>
  <c r="AM273" i="7"/>
  <c r="AH96" i="7"/>
  <c r="BM272" i="9" l="1"/>
  <c r="BU94" i="8"/>
  <c r="Q95" i="8"/>
  <c r="N95" i="8"/>
  <c r="S95" i="8"/>
  <c r="Z274" i="8"/>
  <c r="AM272" i="8"/>
  <c r="BH94" i="8"/>
  <c r="BB96" i="7"/>
  <c r="BE96" i="7"/>
  <c r="BG96" i="7"/>
  <c r="AY97" i="7" s="1"/>
  <c r="BP95" i="8"/>
  <c r="AZ274" i="7"/>
  <c r="AZ273" i="8"/>
  <c r="BM273" i="8"/>
  <c r="Z272" i="9"/>
  <c r="BZ273" i="8"/>
  <c r="CC95" i="8"/>
  <c r="AB94" i="9"/>
  <c r="AE94" i="9"/>
  <c r="AG94" i="9"/>
  <c r="Y95" i="9" s="1"/>
  <c r="AM274" i="7"/>
  <c r="O96" i="7"/>
  <c r="T96" i="7"/>
  <c r="L97" i="7" s="1"/>
  <c r="R96" i="7"/>
  <c r="CH94" i="8"/>
  <c r="BO96" i="7"/>
  <c r="BR96" i="7"/>
  <c r="BT96" i="7"/>
  <c r="BL97" i="7" s="1"/>
  <c r="BB94" i="9"/>
  <c r="BE94" i="9"/>
  <c r="BG94" i="9"/>
  <c r="AY95" i="9" s="1"/>
  <c r="AM272" i="9"/>
  <c r="BZ272" i="9"/>
  <c r="Z276" i="7"/>
  <c r="AO94" i="8"/>
  <c r="AT94" i="8"/>
  <c r="AL95" i="8" s="1"/>
  <c r="AR94" i="8"/>
  <c r="BZ274" i="7"/>
  <c r="BO94" i="9"/>
  <c r="BT94" i="9"/>
  <c r="BL95" i="9" s="1"/>
  <c r="BR94" i="9"/>
  <c r="AZ272" i="9"/>
  <c r="CB96" i="7"/>
  <c r="CG96" i="7"/>
  <c r="BY97" i="7" s="1"/>
  <c r="CE96" i="7"/>
  <c r="AO94" i="9"/>
  <c r="AT94" i="9"/>
  <c r="AL95" i="9" s="1"/>
  <c r="AR94" i="9"/>
  <c r="BM274" i="7"/>
  <c r="CB94" i="9"/>
  <c r="CE94" i="9"/>
  <c r="CG94" i="9"/>
  <c r="BY95" i="9" s="1"/>
  <c r="O95" i="9"/>
  <c r="T95" i="9"/>
  <c r="L96" i="9" s="1"/>
  <c r="R95" i="9"/>
  <c r="AD95" i="8"/>
  <c r="AA95" i="8"/>
  <c r="AF95" i="8"/>
  <c r="BC95" i="8"/>
  <c r="AO96" i="7"/>
  <c r="AR96" i="7"/>
  <c r="AT96" i="7"/>
  <c r="AL97" i="7" s="1"/>
  <c r="AD97" i="7"/>
  <c r="AA97" i="7"/>
  <c r="AF97" i="7"/>
  <c r="AM273" i="9" l="1"/>
  <c r="AZ275" i="7"/>
  <c r="AM273" i="8"/>
  <c r="BC95" i="9"/>
  <c r="U96" i="7"/>
  <c r="CD95" i="8"/>
  <c r="CA95" i="8"/>
  <c r="CF95" i="8"/>
  <c r="Z275" i="8"/>
  <c r="AB97" i="7"/>
  <c r="AG97" i="7"/>
  <c r="Y98" i="7" s="1"/>
  <c r="AE97" i="7"/>
  <c r="P96" i="9"/>
  <c r="CC97" i="7"/>
  <c r="BZ275" i="7"/>
  <c r="AP97" i="7"/>
  <c r="BH94" i="9"/>
  <c r="P97" i="7"/>
  <c r="BQ95" i="8"/>
  <c r="BN95" i="8"/>
  <c r="BS95" i="8"/>
  <c r="AU96" i="7"/>
  <c r="BZ274" i="8"/>
  <c r="BC97" i="7"/>
  <c r="AP95" i="9"/>
  <c r="BZ273" i="9"/>
  <c r="U95" i="9"/>
  <c r="CC95" i="9"/>
  <c r="CH94" i="9"/>
  <c r="BH96" i="7"/>
  <c r="O95" i="8"/>
  <c r="R95" i="8"/>
  <c r="T95" i="8"/>
  <c r="L96" i="8" s="1"/>
  <c r="AB95" i="8"/>
  <c r="AG95" i="8"/>
  <c r="Y96" i="8" s="1"/>
  <c r="AE95" i="8"/>
  <c r="BD95" i="8"/>
  <c r="BA95" i="8"/>
  <c r="BF95" i="8"/>
  <c r="CH96" i="7"/>
  <c r="Z273" i="9"/>
  <c r="AP95" i="8"/>
  <c r="BM275" i="7"/>
  <c r="Z277" i="7"/>
  <c r="AU94" i="8"/>
  <c r="BU94" i="9"/>
  <c r="AC95" i="9"/>
  <c r="BM274" i="8"/>
  <c r="AZ273" i="9"/>
  <c r="BP97" i="7"/>
  <c r="BU96" i="7"/>
  <c r="AM275" i="7"/>
  <c r="AU94" i="9"/>
  <c r="BP95" i="9"/>
  <c r="AH94" i="9"/>
  <c r="AZ274" i="8"/>
  <c r="BM273" i="9"/>
  <c r="BZ275" i="8" l="1"/>
  <c r="CB95" i="8"/>
  <c r="CE95" i="8"/>
  <c r="CG95" i="8"/>
  <c r="BY96" i="8" s="1"/>
  <c r="BZ276" i="7"/>
  <c r="BM274" i="9"/>
  <c r="AH95" i="8"/>
  <c r="CD97" i="7"/>
  <c r="CA97" i="7"/>
  <c r="CF97" i="7"/>
  <c r="AQ95" i="8"/>
  <c r="AN95" i="8"/>
  <c r="AS95" i="8"/>
  <c r="AC96" i="8"/>
  <c r="BZ274" i="9"/>
  <c r="BO95" i="8"/>
  <c r="BR95" i="8"/>
  <c r="BT95" i="8"/>
  <c r="BL96" i="8" s="1"/>
  <c r="Q96" i="9"/>
  <c r="N96" i="9"/>
  <c r="S96" i="9"/>
  <c r="BD95" i="9"/>
  <c r="BA95" i="9"/>
  <c r="BF95" i="9"/>
  <c r="U95" i="8"/>
  <c r="AQ95" i="9"/>
  <c r="AN95" i="9"/>
  <c r="AS95" i="9"/>
  <c r="AH97" i="7"/>
  <c r="AM274" i="8"/>
  <c r="Q97" i="7"/>
  <c r="N97" i="7"/>
  <c r="S97" i="7"/>
  <c r="AC98" i="7"/>
  <c r="AZ275" i="8"/>
  <c r="AZ276" i="7"/>
  <c r="BB95" i="8"/>
  <c r="BE95" i="8"/>
  <c r="BG95" i="8"/>
  <c r="AY96" i="8" s="1"/>
  <c r="AM276" i="7"/>
  <c r="Z276" i="8"/>
  <c r="CD95" i="9"/>
  <c r="CA95" i="9"/>
  <c r="CF95" i="9"/>
  <c r="BQ97" i="7"/>
  <c r="BN97" i="7"/>
  <c r="BS97" i="7"/>
  <c r="Z274" i="9"/>
  <c r="BD97" i="7"/>
  <c r="BA97" i="7"/>
  <c r="BF97" i="7"/>
  <c r="AQ97" i="7"/>
  <c r="AN97" i="7"/>
  <c r="AS97" i="7"/>
  <c r="P96" i="8"/>
  <c r="AZ274" i="9"/>
  <c r="Z278" i="7"/>
  <c r="BQ95" i="9"/>
  <c r="BN95" i="9"/>
  <c r="BS95" i="9"/>
  <c r="BM275" i="8"/>
  <c r="AD95" i="9"/>
  <c r="AA95" i="9"/>
  <c r="AF95" i="9"/>
  <c r="BM276" i="7"/>
  <c r="AM274" i="9"/>
  <c r="Z279" i="7" l="1"/>
  <c r="Z275" i="9"/>
  <c r="AZ276" i="8"/>
  <c r="AO95" i="9"/>
  <c r="AR95" i="9"/>
  <c r="AT95" i="9"/>
  <c r="AL96" i="9" s="1"/>
  <c r="BZ275" i="9"/>
  <c r="BM275" i="9"/>
  <c r="AM277" i="7"/>
  <c r="Q96" i="8"/>
  <c r="N96" i="8"/>
  <c r="S96" i="8"/>
  <c r="AD96" i="8"/>
  <c r="AA96" i="8"/>
  <c r="AF96" i="8"/>
  <c r="BZ277" i="7"/>
  <c r="AM275" i="9"/>
  <c r="BU95" i="8"/>
  <c r="BO97" i="7"/>
  <c r="BT97" i="7"/>
  <c r="BL98" i="7" s="1"/>
  <c r="BR97" i="7"/>
  <c r="AB95" i="9"/>
  <c r="AE95" i="9"/>
  <c r="AG95" i="9"/>
  <c r="Y96" i="9" s="1"/>
  <c r="CC96" i="8"/>
  <c r="BM277" i="7"/>
  <c r="AD98" i="7"/>
  <c r="AA98" i="7"/>
  <c r="AF98" i="7"/>
  <c r="AM275" i="8"/>
  <c r="AO95" i="8"/>
  <c r="AR95" i="8"/>
  <c r="AT95" i="8"/>
  <c r="AL96" i="8" s="1"/>
  <c r="CH95" i="8"/>
  <c r="Z277" i="8"/>
  <c r="BC96" i="8"/>
  <c r="BH95" i="8"/>
  <c r="O97" i="7"/>
  <c r="T97" i="7"/>
  <c r="L98" i="7" s="1"/>
  <c r="R97" i="7"/>
  <c r="BM276" i="8"/>
  <c r="O96" i="9"/>
  <c r="T96" i="9"/>
  <c r="L97" i="9" s="1"/>
  <c r="R96" i="9"/>
  <c r="AZ275" i="9"/>
  <c r="BB95" i="9"/>
  <c r="BE95" i="9"/>
  <c r="BG95" i="9"/>
  <c r="AY96" i="9" s="1"/>
  <c r="CB95" i="9"/>
  <c r="CE95" i="9"/>
  <c r="CG95" i="9"/>
  <c r="BY96" i="9" s="1"/>
  <c r="AZ277" i="7"/>
  <c r="AO97" i="7"/>
  <c r="AT97" i="7"/>
  <c r="AL98" i="7" s="1"/>
  <c r="AR97" i="7"/>
  <c r="BO95" i="9"/>
  <c r="BT95" i="9"/>
  <c r="BL96" i="9" s="1"/>
  <c r="BR95" i="9"/>
  <c r="BB97" i="7"/>
  <c r="BE97" i="7"/>
  <c r="BG97" i="7"/>
  <c r="AY98" i="7" s="1"/>
  <c r="BP96" i="8"/>
  <c r="CB97" i="7"/>
  <c r="CE97" i="7"/>
  <c r="CG97" i="7"/>
  <c r="BY98" i="7" s="1"/>
  <c r="BZ276" i="8"/>
  <c r="BP96" i="9" l="1"/>
  <c r="U96" i="9"/>
  <c r="AC96" i="9"/>
  <c r="BM276" i="9"/>
  <c r="BU95" i="9"/>
  <c r="CC96" i="9"/>
  <c r="P97" i="9"/>
  <c r="BD96" i="8"/>
  <c r="BA96" i="8"/>
  <c r="BF96" i="8"/>
  <c r="AM276" i="8"/>
  <c r="AH95" i="9"/>
  <c r="BZ276" i="9"/>
  <c r="AB96" i="8"/>
  <c r="AG96" i="8"/>
  <c r="Y97" i="8" s="1"/>
  <c r="AE96" i="8"/>
  <c r="AP96" i="9"/>
  <c r="BC96" i="9"/>
  <c r="BM277" i="8"/>
  <c r="BU97" i="7"/>
  <c r="AU95" i="9"/>
  <c r="Z278" i="8"/>
  <c r="AB98" i="7"/>
  <c r="AE98" i="7"/>
  <c r="AG98" i="7"/>
  <c r="Y99" i="7" s="1"/>
  <c r="BP98" i="7"/>
  <c r="BH95" i="9"/>
  <c r="AZ277" i="8"/>
  <c r="BZ277" i="8"/>
  <c r="BQ96" i="8"/>
  <c r="BN96" i="8"/>
  <c r="BS96" i="8"/>
  <c r="BM278" i="7"/>
  <c r="O96" i="8"/>
  <c r="T96" i="8"/>
  <c r="L97" i="8" s="1"/>
  <c r="R96" i="8"/>
  <c r="AU97" i="7"/>
  <c r="P98" i="7"/>
  <c r="Z276" i="9"/>
  <c r="CH95" i="9"/>
  <c r="CC98" i="7"/>
  <c r="CH97" i="7"/>
  <c r="U97" i="7"/>
  <c r="BC98" i="7"/>
  <c r="AZ276" i="9"/>
  <c r="BH97" i="7"/>
  <c r="AP98" i="7"/>
  <c r="AM278" i="7"/>
  <c r="AP96" i="8"/>
  <c r="AM276" i="9"/>
  <c r="AU95" i="8"/>
  <c r="CD96" i="8"/>
  <c r="CA96" i="8"/>
  <c r="CF96" i="8"/>
  <c r="Z280" i="7"/>
  <c r="AZ278" i="7"/>
  <c r="BZ278" i="7"/>
  <c r="CD96" i="9" l="1"/>
  <c r="CA96" i="9"/>
  <c r="CF96" i="9"/>
  <c r="BZ279" i="7"/>
  <c r="Z281" i="7"/>
  <c r="AM279" i="7"/>
  <c r="P97" i="8"/>
  <c r="BM279" i="7"/>
  <c r="BQ98" i="7"/>
  <c r="BN98" i="7"/>
  <c r="BS98" i="7"/>
  <c r="BM278" i="8"/>
  <c r="BZ277" i="9"/>
  <c r="AC99" i="7"/>
  <c r="Z277" i="9"/>
  <c r="BO96" i="8"/>
  <c r="BR96" i="8"/>
  <c r="BT96" i="8"/>
  <c r="BL97" i="8" s="1"/>
  <c r="AH98" i="7"/>
  <c r="BD96" i="9"/>
  <c r="BA96" i="9"/>
  <c r="BF96" i="9"/>
  <c r="BM277" i="9"/>
  <c r="AZ277" i="9"/>
  <c r="AZ279" i="7"/>
  <c r="AM277" i="9"/>
  <c r="Z279" i="8"/>
  <c r="AM277" i="8"/>
  <c r="AQ96" i="8"/>
  <c r="AN96" i="8"/>
  <c r="AS96" i="8"/>
  <c r="BD98" i="7"/>
  <c r="BA98" i="7"/>
  <c r="BF98" i="7"/>
  <c r="Q98" i="7"/>
  <c r="N98" i="7"/>
  <c r="S98" i="7"/>
  <c r="BZ278" i="8"/>
  <c r="AD96" i="9"/>
  <c r="AA96" i="9"/>
  <c r="AF96" i="9"/>
  <c r="AQ96" i="9"/>
  <c r="AN96" i="9"/>
  <c r="AS96" i="9"/>
  <c r="AZ278" i="8"/>
  <c r="BB96" i="8"/>
  <c r="BE96" i="8"/>
  <c r="BG96" i="8"/>
  <c r="AY97" i="8" s="1"/>
  <c r="CB96" i="8"/>
  <c r="CG96" i="8"/>
  <c r="BY97" i="8" s="1"/>
  <c r="CE96" i="8"/>
  <c r="U96" i="8"/>
  <c r="AH96" i="8"/>
  <c r="AC97" i="8"/>
  <c r="Q97" i="9"/>
  <c r="N97" i="9"/>
  <c r="S97" i="9"/>
  <c r="AQ98" i="7"/>
  <c r="AN98" i="7"/>
  <c r="AS98" i="7"/>
  <c r="CD98" i="7"/>
  <c r="CA98" i="7"/>
  <c r="CF98" i="7"/>
  <c r="BQ96" i="9"/>
  <c r="BN96" i="9"/>
  <c r="BS96" i="9"/>
  <c r="AM278" i="8" l="1"/>
  <c r="BO96" i="9"/>
  <c r="BT96" i="9"/>
  <c r="BL97" i="9" s="1"/>
  <c r="BR96" i="9"/>
  <c r="BH96" i="8"/>
  <c r="BZ279" i="8"/>
  <c r="BM278" i="9"/>
  <c r="AD99" i="7"/>
  <c r="AA99" i="7"/>
  <c r="AF99" i="7"/>
  <c r="Q97" i="8"/>
  <c r="N97" i="8"/>
  <c r="S97" i="8"/>
  <c r="AD97" i="8"/>
  <c r="AA97" i="8"/>
  <c r="AF97" i="8"/>
  <c r="AZ279" i="8"/>
  <c r="O98" i="7"/>
  <c r="T98" i="7"/>
  <c r="L99" i="7" s="1"/>
  <c r="R98" i="7"/>
  <c r="AM280" i="7"/>
  <c r="CB98" i="7"/>
  <c r="CE98" i="7"/>
  <c r="CG98" i="7"/>
  <c r="BY99" i="7" s="1"/>
  <c r="Z280" i="8"/>
  <c r="BB96" i="9"/>
  <c r="BE96" i="9"/>
  <c r="BG96" i="9"/>
  <c r="AY97" i="9" s="1"/>
  <c r="BZ278" i="9"/>
  <c r="Z282" i="7"/>
  <c r="AO98" i="7"/>
  <c r="AR98" i="7"/>
  <c r="AT98" i="7"/>
  <c r="AL99" i="7" s="1"/>
  <c r="BB98" i="7"/>
  <c r="BG98" i="7"/>
  <c r="AY99" i="7" s="1"/>
  <c r="BE98" i="7"/>
  <c r="AM278" i="9"/>
  <c r="AO96" i="9"/>
  <c r="AT96" i="9"/>
  <c r="AL97" i="9" s="1"/>
  <c r="AR96" i="9"/>
  <c r="BM279" i="8"/>
  <c r="BZ280" i="7"/>
  <c r="O97" i="9"/>
  <c r="T97" i="9"/>
  <c r="L98" i="9" s="1"/>
  <c r="R97" i="9"/>
  <c r="BC97" i="8"/>
  <c r="CH96" i="8"/>
  <c r="AZ280" i="7"/>
  <c r="BP97" i="8"/>
  <c r="CC97" i="8"/>
  <c r="AO96" i="8"/>
  <c r="AT96" i="8"/>
  <c r="AL97" i="8" s="1"/>
  <c r="AR96" i="8"/>
  <c r="BU96" i="8"/>
  <c r="BO98" i="7"/>
  <c r="BR98" i="7"/>
  <c r="BT98" i="7"/>
  <c r="BL99" i="7" s="1"/>
  <c r="AB96" i="9"/>
  <c r="AG96" i="9"/>
  <c r="Y97" i="9" s="1"/>
  <c r="AE96" i="9"/>
  <c r="AZ278" i="9"/>
  <c r="CB96" i="9"/>
  <c r="CE96" i="9"/>
  <c r="CG96" i="9"/>
  <c r="BY97" i="9" s="1"/>
  <c r="Z278" i="9"/>
  <c r="BM280" i="7"/>
  <c r="BM280" i="8" l="1"/>
  <c r="Z283" i="7"/>
  <c r="AU96" i="9"/>
  <c r="AM281" i="7"/>
  <c r="AB97" i="8"/>
  <c r="AE97" i="8"/>
  <c r="AG97" i="8"/>
  <c r="Y98" i="8" s="1"/>
  <c r="BP99" i="7"/>
  <c r="BZ279" i="9"/>
  <c r="BU98" i="7"/>
  <c r="BD97" i="8"/>
  <c r="BA97" i="8"/>
  <c r="BF97" i="8"/>
  <c r="BZ280" i="8"/>
  <c r="AP97" i="9"/>
  <c r="Z279" i="9"/>
  <c r="U98" i="7"/>
  <c r="BM281" i="7"/>
  <c r="U97" i="9"/>
  <c r="AM279" i="9"/>
  <c r="BC97" i="9"/>
  <c r="P99" i="7"/>
  <c r="O97" i="8"/>
  <c r="R97" i="8"/>
  <c r="T97" i="8"/>
  <c r="L98" i="8" s="1"/>
  <c r="CH96" i="9"/>
  <c r="BQ97" i="8"/>
  <c r="BN97" i="8"/>
  <c r="BS97" i="8"/>
  <c r="P98" i="9"/>
  <c r="BH98" i="7"/>
  <c r="BH96" i="9"/>
  <c r="BC99" i="7"/>
  <c r="AZ280" i="8"/>
  <c r="BU96" i="9"/>
  <c r="AP97" i="8"/>
  <c r="Z281" i="8"/>
  <c r="AB99" i="7"/>
  <c r="AE99" i="7"/>
  <c r="AG99" i="7"/>
  <c r="Y100" i="7" s="1"/>
  <c r="BP97" i="9"/>
  <c r="AZ281" i="7"/>
  <c r="AZ279" i="9"/>
  <c r="AP99" i="7"/>
  <c r="AU98" i="7"/>
  <c r="CC99" i="7"/>
  <c r="BM279" i="9"/>
  <c r="AM279" i="8"/>
  <c r="CD97" i="8"/>
  <c r="CA97" i="8"/>
  <c r="CF97" i="8"/>
  <c r="CC97" i="9"/>
  <c r="AU96" i="8"/>
  <c r="BZ281" i="7"/>
  <c r="AH96" i="9"/>
  <c r="AC97" i="9"/>
  <c r="CH98" i="7"/>
  <c r="AH99" i="7" l="1"/>
  <c r="BD99" i="7"/>
  <c r="BA99" i="7"/>
  <c r="BF99" i="7"/>
  <c r="P98" i="8"/>
  <c r="AM282" i="7"/>
  <c r="U97" i="8"/>
  <c r="CB97" i="8"/>
  <c r="CE97" i="8"/>
  <c r="CG97" i="8"/>
  <c r="BY98" i="8" s="1"/>
  <c r="Z282" i="8"/>
  <c r="CD99" i="7"/>
  <c r="CA99" i="7"/>
  <c r="CF99" i="7"/>
  <c r="AZ280" i="9"/>
  <c r="AQ97" i="8"/>
  <c r="AN97" i="8"/>
  <c r="AS97" i="8"/>
  <c r="Q98" i="9"/>
  <c r="N98" i="9"/>
  <c r="S98" i="9"/>
  <c r="BZ280" i="9"/>
  <c r="BB97" i="8"/>
  <c r="BE97" i="8"/>
  <c r="BG97" i="8"/>
  <c r="AY98" i="8" s="1"/>
  <c r="Q99" i="7"/>
  <c r="N99" i="7"/>
  <c r="S99" i="7"/>
  <c r="BD97" i="9"/>
  <c r="BA97" i="9"/>
  <c r="BF97" i="9"/>
  <c r="AZ282" i="7"/>
  <c r="AM280" i="9"/>
  <c r="BQ99" i="7"/>
  <c r="BN99" i="7"/>
  <c r="BS99" i="7"/>
  <c r="Z284" i="7"/>
  <c r="AM280" i="8"/>
  <c r="Z280" i="9"/>
  <c r="AQ97" i="9"/>
  <c r="AN97" i="9"/>
  <c r="AS97" i="9"/>
  <c r="BZ282" i="7"/>
  <c r="BO97" i="8"/>
  <c r="BR97" i="8"/>
  <c r="BT97" i="8"/>
  <c r="BL98" i="8" s="1"/>
  <c r="BZ281" i="8"/>
  <c r="AC98" i="8"/>
  <c r="CD97" i="9"/>
  <c r="CA97" i="9"/>
  <c r="CF97" i="9"/>
  <c r="AC100" i="7"/>
  <c r="BM282" i="7"/>
  <c r="AD97" i="9"/>
  <c r="AA97" i="9"/>
  <c r="AF97" i="9"/>
  <c r="AQ99" i="7"/>
  <c r="AN99" i="7"/>
  <c r="AS99" i="7"/>
  <c r="BM280" i="9"/>
  <c r="BQ97" i="9"/>
  <c r="BN97" i="9"/>
  <c r="BS97" i="9"/>
  <c r="AZ281" i="8"/>
  <c r="AH97" i="8"/>
  <c r="BM281" i="8"/>
  <c r="AO99" i="7" l="1"/>
  <c r="AT99" i="7"/>
  <c r="AL100" i="7" s="1"/>
  <c r="AR99" i="7"/>
  <c r="AD98" i="8"/>
  <c r="AA98" i="8"/>
  <c r="AF98" i="8"/>
  <c r="BC98" i="8"/>
  <c r="AZ281" i="9"/>
  <c r="BM282" i="8"/>
  <c r="AM281" i="9"/>
  <c r="BH97" i="8"/>
  <c r="AB97" i="9"/>
  <c r="AE97" i="9"/>
  <c r="AG97" i="9"/>
  <c r="Y98" i="9" s="1"/>
  <c r="BZ281" i="9"/>
  <c r="AM283" i="7"/>
  <c r="BO97" i="9"/>
  <c r="BT97" i="9"/>
  <c r="BL98" i="9" s="1"/>
  <c r="BR97" i="9"/>
  <c r="AO97" i="9"/>
  <c r="AT97" i="9"/>
  <c r="AL98" i="9" s="1"/>
  <c r="AR97" i="9"/>
  <c r="BZ282" i="8"/>
  <c r="AZ282" i="8"/>
  <c r="Z281" i="9"/>
  <c r="AZ283" i="7"/>
  <c r="CB99" i="7"/>
  <c r="CE99" i="7"/>
  <c r="CG99" i="7"/>
  <c r="BY100" i="7" s="1"/>
  <c r="Q98" i="8"/>
  <c r="N98" i="8"/>
  <c r="S98" i="8"/>
  <c r="BM283" i="7"/>
  <c r="AM281" i="8"/>
  <c r="O98" i="9"/>
  <c r="T98" i="9"/>
  <c r="L99" i="9" s="1"/>
  <c r="R98" i="9"/>
  <c r="Z283" i="8"/>
  <c r="BU97" i="8"/>
  <c r="Z285" i="7"/>
  <c r="BB99" i="7"/>
  <c r="BE99" i="7"/>
  <c r="BG99" i="7"/>
  <c r="AY100" i="7" s="1"/>
  <c r="AO97" i="8"/>
  <c r="AR97" i="8"/>
  <c r="AT97" i="8"/>
  <c r="AL98" i="8" s="1"/>
  <c r="CC98" i="8"/>
  <c r="AD100" i="7"/>
  <c r="AA100" i="7"/>
  <c r="AF100" i="7"/>
  <c r="BP98" i="8"/>
  <c r="BB97" i="9"/>
  <c r="BE97" i="9"/>
  <c r="BG97" i="9"/>
  <c r="AY98" i="9" s="1"/>
  <c r="CB97" i="9"/>
  <c r="CE97" i="9"/>
  <c r="CG97" i="9"/>
  <c r="BY98" i="9" s="1"/>
  <c r="O99" i="7"/>
  <c r="R99" i="7"/>
  <c r="T99" i="7"/>
  <c r="L100" i="7" s="1"/>
  <c r="CH97" i="8"/>
  <c r="BM281" i="9"/>
  <c r="BZ283" i="7"/>
  <c r="BO99" i="7"/>
  <c r="BT99" i="7"/>
  <c r="BL100" i="7" s="1"/>
  <c r="BR99" i="7"/>
  <c r="AH97" i="9" l="1"/>
  <c r="BM283" i="8"/>
  <c r="U99" i="7"/>
  <c r="AC98" i="9"/>
  <c r="AZ284" i="7"/>
  <c r="BP100" i="7"/>
  <c r="AZ282" i="9"/>
  <c r="BM284" i="7"/>
  <c r="Z282" i="9"/>
  <c r="BU97" i="9"/>
  <c r="AM282" i="8"/>
  <c r="BU99" i="7"/>
  <c r="AB100" i="7"/>
  <c r="AE100" i="7"/>
  <c r="AG100" i="7"/>
  <c r="Y101" i="7" s="1"/>
  <c r="BZ284" i="7"/>
  <c r="CH97" i="9"/>
  <c r="CD98" i="8"/>
  <c r="CA98" i="8"/>
  <c r="CF98" i="8"/>
  <c r="BP98" i="9"/>
  <c r="BD98" i="8"/>
  <c r="BA98" i="8"/>
  <c r="BF98" i="8"/>
  <c r="AP98" i="9"/>
  <c r="Z286" i="7"/>
  <c r="AU97" i="8"/>
  <c r="Z284" i="8"/>
  <c r="O98" i="8"/>
  <c r="T98" i="8"/>
  <c r="L99" i="8" s="1"/>
  <c r="R98" i="8"/>
  <c r="BM282" i="9"/>
  <c r="BC98" i="9"/>
  <c r="AZ283" i="8"/>
  <c r="AB98" i="8"/>
  <c r="AG98" i="8"/>
  <c r="Y99" i="8" s="1"/>
  <c r="AE98" i="8"/>
  <c r="U98" i="9"/>
  <c r="CC100" i="7"/>
  <c r="AM284" i="7"/>
  <c r="AU99" i="7"/>
  <c r="CC98" i="9"/>
  <c r="AP98" i="8"/>
  <c r="BH97" i="9"/>
  <c r="BC100" i="7"/>
  <c r="P99" i="9"/>
  <c r="CH99" i="7"/>
  <c r="BH99" i="7"/>
  <c r="BZ283" i="8"/>
  <c r="AM282" i="9"/>
  <c r="AP100" i="7"/>
  <c r="P100" i="7"/>
  <c r="BQ98" i="8"/>
  <c r="BN98" i="8"/>
  <c r="BS98" i="8"/>
  <c r="AU97" i="9"/>
  <c r="BZ282" i="9"/>
  <c r="BQ100" i="7" l="1"/>
  <c r="BN100" i="7"/>
  <c r="BS100" i="7"/>
  <c r="CB98" i="8"/>
  <c r="CE98" i="8"/>
  <c r="CG98" i="8"/>
  <c r="BY99" i="8" s="1"/>
  <c r="AZ285" i="7"/>
  <c r="AM283" i="9"/>
  <c r="AH98" i="8"/>
  <c r="U98" i="8"/>
  <c r="BZ283" i="9"/>
  <c r="BZ284" i="8"/>
  <c r="AQ98" i="8"/>
  <c r="AN98" i="8"/>
  <c r="AS98" i="8"/>
  <c r="AC99" i="8"/>
  <c r="P99" i="8"/>
  <c r="BZ285" i="7"/>
  <c r="AD98" i="9"/>
  <c r="AA98" i="9"/>
  <c r="AF98" i="9"/>
  <c r="BD100" i="7"/>
  <c r="BA100" i="7"/>
  <c r="BF100" i="7"/>
  <c r="AC101" i="7"/>
  <c r="Z283" i="9"/>
  <c r="AZ284" i="8"/>
  <c r="AH100" i="7"/>
  <c r="CD98" i="9"/>
  <c r="CA98" i="9"/>
  <c r="CF98" i="9"/>
  <c r="Z285" i="8"/>
  <c r="BM285" i="7"/>
  <c r="BO98" i="8"/>
  <c r="BT98" i="8"/>
  <c r="BL99" i="8" s="1"/>
  <c r="BR98" i="8"/>
  <c r="BD98" i="9"/>
  <c r="BA98" i="9"/>
  <c r="BF98" i="9"/>
  <c r="BM284" i="8"/>
  <c r="AQ98" i="9"/>
  <c r="AN98" i="9"/>
  <c r="AS98" i="9"/>
  <c r="BB98" i="8"/>
  <c r="BE98" i="8"/>
  <c r="BG98" i="8"/>
  <c r="AY99" i="8" s="1"/>
  <c r="Q99" i="9"/>
  <c r="N99" i="9"/>
  <c r="S99" i="9"/>
  <c r="Q100" i="7"/>
  <c r="N100" i="7"/>
  <c r="S100" i="7"/>
  <c r="Z287" i="7"/>
  <c r="BQ98" i="9"/>
  <c r="BN98" i="9"/>
  <c r="BS98" i="9"/>
  <c r="AM285" i="7"/>
  <c r="AQ100" i="7"/>
  <c r="AN100" i="7"/>
  <c r="AS100" i="7"/>
  <c r="CD100" i="7"/>
  <c r="CA100" i="7"/>
  <c r="CF100" i="7"/>
  <c r="BM283" i="9"/>
  <c r="AM283" i="8"/>
  <c r="AZ283" i="9"/>
  <c r="AO98" i="8" l="1"/>
  <c r="AR98" i="8"/>
  <c r="AT98" i="8"/>
  <c r="AL99" i="8" s="1"/>
  <c r="AZ286" i="7"/>
  <c r="BB98" i="9"/>
  <c r="BG98" i="9"/>
  <c r="AY99" i="9" s="1"/>
  <c r="BE98" i="9"/>
  <c r="AB98" i="9"/>
  <c r="AE98" i="9"/>
  <c r="AG98" i="9"/>
  <c r="Y99" i="9" s="1"/>
  <c r="CC99" i="8"/>
  <c r="BU98" i="8"/>
  <c r="BZ285" i="8"/>
  <c r="CH98" i="8"/>
  <c r="AZ285" i="8"/>
  <c r="BZ286" i="7"/>
  <c r="BZ284" i="9"/>
  <c r="AM284" i="8"/>
  <c r="BO98" i="9"/>
  <c r="BT98" i="9"/>
  <c r="BL99" i="9" s="1"/>
  <c r="BR98" i="9"/>
  <c r="Z288" i="7"/>
  <c r="BH98" i="8"/>
  <c r="BC99" i="8"/>
  <c r="BM286" i="7"/>
  <c r="Z284" i="9"/>
  <c r="AZ284" i="9"/>
  <c r="BO100" i="7"/>
  <c r="BR100" i="7"/>
  <c r="BT100" i="7"/>
  <c r="BL101" i="7" s="1"/>
  <c r="AO98" i="9"/>
  <c r="AR98" i="9"/>
  <c r="AT98" i="9"/>
  <c r="AL99" i="9" s="1"/>
  <c r="Z286" i="8"/>
  <c r="AD101" i="7"/>
  <c r="AA101" i="7"/>
  <c r="AF101" i="7"/>
  <c r="BM284" i="9"/>
  <c r="BP99" i="8"/>
  <c r="CB100" i="7"/>
  <c r="CE100" i="7"/>
  <c r="CG100" i="7"/>
  <c r="BY101" i="7" s="1"/>
  <c r="AD99" i="8"/>
  <c r="AA99" i="8"/>
  <c r="AF99" i="8"/>
  <c r="AM286" i="7"/>
  <c r="CB98" i="9"/>
  <c r="CG98" i="9"/>
  <c r="BY99" i="9" s="1"/>
  <c r="CE98" i="9"/>
  <c r="Q99" i="8"/>
  <c r="N99" i="8"/>
  <c r="S99" i="8"/>
  <c r="O100" i="7"/>
  <c r="T100" i="7"/>
  <c r="L101" i="7" s="1"/>
  <c r="R100" i="7"/>
  <c r="AO100" i="7"/>
  <c r="AR100" i="7"/>
  <c r="AT100" i="7"/>
  <c r="AL101" i="7" s="1"/>
  <c r="O99" i="9"/>
  <c r="T99" i="9"/>
  <c r="L100" i="9" s="1"/>
  <c r="R99" i="9"/>
  <c r="BM285" i="8"/>
  <c r="BB100" i="7"/>
  <c r="BG100" i="7"/>
  <c r="AY101" i="7" s="1"/>
  <c r="BE100" i="7"/>
  <c r="AM284" i="9"/>
  <c r="BP99" i="9" l="1"/>
  <c r="AB99" i="8"/>
  <c r="AG99" i="8"/>
  <c r="Y100" i="8" s="1"/>
  <c r="AE99" i="8"/>
  <c r="Z285" i="9"/>
  <c r="BZ286" i="8"/>
  <c r="O99" i="8"/>
  <c r="T99" i="8"/>
  <c r="L100" i="8" s="1"/>
  <c r="R99" i="8"/>
  <c r="Z287" i="8"/>
  <c r="AM285" i="8"/>
  <c r="BH98" i="9"/>
  <c r="P101" i="7"/>
  <c r="BU98" i="9"/>
  <c r="BM287" i="7"/>
  <c r="BC99" i="9"/>
  <c r="BH100" i="7"/>
  <c r="CC101" i="7"/>
  <c r="CD99" i="8"/>
  <c r="CA99" i="8"/>
  <c r="CF99" i="8"/>
  <c r="AC99" i="9"/>
  <c r="AZ287" i="7"/>
  <c r="AU98" i="9"/>
  <c r="AU100" i="7"/>
  <c r="AH98" i="9"/>
  <c r="BC101" i="7"/>
  <c r="CH100" i="7"/>
  <c r="CC99" i="9"/>
  <c r="BZ285" i="9"/>
  <c r="AP101" i="7"/>
  <c r="BP101" i="7"/>
  <c r="BQ99" i="8"/>
  <c r="BN99" i="8"/>
  <c r="BS99" i="8"/>
  <c r="AP99" i="8"/>
  <c r="AP99" i="9"/>
  <c r="BD99" i="8"/>
  <c r="BA99" i="8"/>
  <c r="BF99" i="8"/>
  <c r="BM286" i="8"/>
  <c r="Z289" i="7"/>
  <c r="AM285" i="9"/>
  <c r="AB101" i="7"/>
  <c r="AG101" i="7"/>
  <c r="Y102" i="7" s="1"/>
  <c r="AE101" i="7"/>
  <c r="CH98" i="9"/>
  <c r="BZ287" i="7"/>
  <c r="AM287" i="7"/>
  <c r="BU100" i="7"/>
  <c r="AZ286" i="8"/>
  <c r="U99" i="9"/>
  <c r="AU98" i="8"/>
  <c r="P100" i="9"/>
  <c r="U100" i="7"/>
  <c r="BM285" i="9"/>
  <c r="AZ285" i="9"/>
  <c r="BZ288" i="7" l="1"/>
  <c r="AQ101" i="7"/>
  <c r="AN101" i="7"/>
  <c r="AS101" i="7"/>
  <c r="CD101" i="7"/>
  <c r="CA101" i="7"/>
  <c r="CF101" i="7"/>
  <c r="BB99" i="8"/>
  <c r="BG99" i="8"/>
  <c r="AY100" i="8" s="1"/>
  <c r="BE99" i="8"/>
  <c r="Q101" i="7"/>
  <c r="N101" i="7"/>
  <c r="S101" i="7"/>
  <c r="BZ287" i="8"/>
  <c r="BM287" i="8"/>
  <c r="BZ286" i="9"/>
  <c r="AH101" i="7"/>
  <c r="AQ99" i="9"/>
  <c r="AN99" i="9"/>
  <c r="AS99" i="9"/>
  <c r="Z286" i="9"/>
  <c r="AZ286" i="9"/>
  <c r="AC102" i="7"/>
  <c r="CD99" i="9"/>
  <c r="CA99" i="9"/>
  <c r="CF99" i="9"/>
  <c r="BQ101" i="7"/>
  <c r="BN101" i="7"/>
  <c r="BS101" i="7"/>
  <c r="AZ288" i="7"/>
  <c r="AM286" i="8"/>
  <c r="AH99" i="8"/>
  <c r="AQ99" i="8"/>
  <c r="AN99" i="8"/>
  <c r="AS99" i="8"/>
  <c r="AC100" i="8"/>
  <c r="AZ287" i="8"/>
  <c r="AM286" i="9"/>
  <c r="AD99" i="9"/>
  <c r="AA99" i="9"/>
  <c r="AF99" i="9"/>
  <c r="Z288" i="8"/>
  <c r="Z290" i="7"/>
  <c r="BO99" i="8"/>
  <c r="BT99" i="8"/>
  <c r="BL100" i="8" s="1"/>
  <c r="BR99" i="8"/>
  <c r="BD99" i="9"/>
  <c r="BA99" i="9"/>
  <c r="BF99" i="9"/>
  <c r="AM288" i="7"/>
  <c r="BD101" i="7"/>
  <c r="BA101" i="7"/>
  <c r="BF101" i="7"/>
  <c r="BM288" i="7"/>
  <c r="U99" i="8"/>
  <c r="BM286" i="9"/>
  <c r="Q100" i="9"/>
  <c r="N100" i="9"/>
  <c r="S100" i="9"/>
  <c r="CB99" i="8"/>
  <c r="CE99" i="8"/>
  <c r="CG99" i="8"/>
  <c r="BY100" i="8" s="1"/>
  <c r="P100" i="8"/>
  <c r="BQ99" i="9"/>
  <c r="BN99" i="9"/>
  <c r="BS99" i="9"/>
  <c r="BH99" i="8" l="1"/>
  <c r="BU99" i="8"/>
  <c r="AM287" i="9"/>
  <c r="BC100" i="8"/>
  <c r="AZ288" i="8"/>
  <c r="AD102" i="7"/>
  <c r="AA102" i="7"/>
  <c r="AF102" i="7"/>
  <c r="BZ287" i="9"/>
  <c r="CB101" i="7"/>
  <c r="CG101" i="7"/>
  <c r="BY102" i="7" s="1"/>
  <c r="CE101" i="7"/>
  <c r="BM288" i="8"/>
  <c r="BO99" i="9"/>
  <c r="BT99" i="9"/>
  <c r="BL100" i="9" s="1"/>
  <c r="BR99" i="9"/>
  <c r="Z289" i="8"/>
  <c r="AO101" i="7"/>
  <c r="AR101" i="7"/>
  <c r="AT101" i="7"/>
  <c r="AL102" i="7" s="1"/>
  <c r="AD100" i="8"/>
  <c r="AA100" i="8"/>
  <c r="AF100" i="8"/>
  <c r="AM289" i="7"/>
  <c r="BZ288" i="8"/>
  <c r="CB99" i="9"/>
  <c r="CG99" i="9"/>
  <c r="BY100" i="9" s="1"/>
  <c r="CE99" i="9"/>
  <c r="CH99" i="8"/>
  <c r="BB101" i="7"/>
  <c r="BG101" i="7"/>
  <c r="AY102" i="7" s="1"/>
  <c r="BE101" i="7"/>
  <c r="AZ287" i="9"/>
  <c r="Q100" i="8"/>
  <c r="N100" i="8"/>
  <c r="S100" i="8"/>
  <c r="BP100" i="8"/>
  <c r="AM287" i="8"/>
  <c r="AZ289" i="7"/>
  <c r="O100" i="9"/>
  <c r="T100" i="9"/>
  <c r="L101" i="9" s="1"/>
  <c r="R100" i="9"/>
  <c r="Z287" i="9"/>
  <c r="AB99" i="9"/>
  <c r="AE99" i="9"/>
  <c r="AG99" i="9"/>
  <c r="Y100" i="9" s="1"/>
  <c r="O101" i="7"/>
  <c r="R101" i="7"/>
  <c r="T101" i="7"/>
  <c r="L102" i="7" s="1"/>
  <c r="BM289" i="7"/>
  <c r="CC100" i="8"/>
  <c r="Z291" i="7"/>
  <c r="BM287" i="9"/>
  <c r="AO99" i="8"/>
  <c r="AT99" i="8"/>
  <c r="AL100" i="8" s="1"/>
  <c r="AR99" i="8"/>
  <c r="BO101" i="7"/>
  <c r="BT101" i="7"/>
  <c r="BL102" i="7" s="1"/>
  <c r="BR101" i="7"/>
  <c r="BB99" i="9"/>
  <c r="BG99" i="9"/>
  <c r="AY100" i="9" s="1"/>
  <c r="BE99" i="9"/>
  <c r="AO99" i="9"/>
  <c r="AT99" i="9"/>
  <c r="AL100" i="9" s="1"/>
  <c r="AR99" i="9"/>
  <c r="BZ289" i="7"/>
  <c r="AZ289" i="8" l="1"/>
  <c r="AU101" i="7"/>
  <c r="AU99" i="8"/>
  <c r="Z292" i="7"/>
  <c r="Z288" i="9"/>
  <c r="O100" i="8"/>
  <c r="T100" i="8"/>
  <c r="L101" i="8" s="1"/>
  <c r="R100" i="8"/>
  <c r="CH99" i="9"/>
  <c r="CH101" i="7"/>
  <c r="BP102" i="7"/>
  <c r="CC100" i="9"/>
  <c r="Z290" i="8"/>
  <c r="CC102" i="7"/>
  <c r="AU99" i="9"/>
  <c r="AP100" i="9"/>
  <c r="U100" i="9"/>
  <c r="BD100" i="8"/>
  <c r="BA100" i="8"/>
  <c r="BF100" i="8"/>
  <c r="BQ100" i="8"/>
  <c r="BN100" i="8"/>
  <c r="BS100" i="8"/>
  <c r="BZ290" i="7"/>
  <c r="CD100" i="8"/>
  <c r="CA100" i="8"/>
  <c r="CF100" i="8"/>
  <c r="P101" i="9"/>
  <c r="BU99" i="9"/>
  <c r="BZ288" i="9"/>
  <c r="BZ289" i="8"/>
  <c r="BP100" i="9"/>
  <c r="AM288" i="9"/>
  <c r="AZ290" i="7"/>
  <c r="AZ288" i="9"/>
  <c r="AM290" i="7"/>
  <c r="BM288" i="9"/>
  <c r="P102" i="7"/>
  <c r="BH101" i="7"/>
  <c r="AB102" i="7"/>
  <c r="AG102" i="7"/>
  <c r="Y103" i="7" s="1"/>
  <c r="AE102" i="7"/>
  <c r="BC102" i="7"/>
  <c r="AH99" i="9"/>
  <c r="AP102" i="7"/>
  <c r="AP100" i="8"/>
  <c r="BH99" i="9"/>
  <c r="BM290" i="7"/>
  <c r="BC100" i="9"/>
  <c r="U101" i="7"/>
  <c r="AM288" i="8"/>
  <c r="AB100" i="8"/>
  <c r="AG100" i="8"/>
  <c r="Y101" i="8" s="1"/>
  <c r="AE100" i="8"/>
  <c r="BM289" i="8"/>
  <c r="BU101" i="7"/>
  <c r="AC100" i="9"/>
  <c r="BZ289" i="9" l="1"/>
  <c r="Z291" i="8"/>
  <c r="AH100" i="8"/>
  <c r="Z289" i="9"/>
  <c r="AZ289" i="9"/>
  <c r="AC101" i="8"/>
  <c r="AC103" i="7"/>
  <c r="BB100" i="8"/>
  <c r="BE100" i="8"/>
  <c r="BG100" i="8"/>
  <c r="AY101" i="8" s="1"/>
  <c r="CD100" i="9"/>
  <c r="CA100" i="9"/>
  <c r="CF100" i="9"/>
  <c r="AQ100" i="8"/>
  <c r="AN100" i="8"/>
  <c r="AS100" i="8"/>
  <c r="AZ291" i="7"/>
  <c r="Q101" i="9"/>
  <c r="N101" i="9"/>
  <c r="S101" i="9"/>
  <c r="Z293" i="7"/>
  <c r="AD100" i="9"/>
  <c r="AA100" i="9"/>
  <c r="AF100" i="9"/>
  <c r="AM289" i="8"/>
  <c r="AQ102" i="7"/>
  <c r="AN102" i="7"/>
  <c r="AS102" i="7"/>
  <c r="BM290" i="8"/>
  <c r="BQ102" i="7"/>
  <c r="BN102" i="7"/>
  <c r="BS102" i="7"/>
  <c r="AH102" i="7"/>
  <c r="AM289" i="9"/>
  <c r="BQ100" i="9"/>
  <c r="BN100" i="9"/>
  <c r="BS100" i="9"/>
  <c r="CB100" i="8"/>
  <c r="CG100" i="8"/>
  <c r="BY101" i="8" s="1"/>
  <c r="CE100" i="8"/>
  <c r="Q102" i="7"/>
  <c r="N102" i="7"/>
  <c r="S102" i="7"/>
  <c r="BM289" i="9"/>
  <c r="BZ291" i="7"/>
  <c r="AQ100" i="9"/>
  <c r="AN100" i="9"/>
  <c r="AS100" i="9"/>
  <c r="BZ290" i="8"/>
  <c r="AZ290" i="8"/>
  <c r="BD100" i="9"/>
  <c r="BA100" i="9"/>
  <c r="BF100" i="9"/>
  <c r="BM291" i="7"/>
  <c r="BD102" i="7"/>
  <c r="BA102" i="7"/>
  <c r="BF102" i="7"/>
  <c r="CD102" i="7"/>
  <c r="CA102" i="7"/>
  <c r="CF102" i="7"/>
  <c r="U100" i="8"/>
  <c r="AM291" i="7"/>
  <c r="BO100" i="8"/>
  <c r="BT100" i="8"/>
  <c r="BL101" i="8" s="1"/>
  <c r="BR100" i="8"/>
  <c r="P101" i="8"/>
  <c r="AB100" i="9" l="1"/>
  <c r="AE100" i="9"/>
  <c r="AG100" i="9"/>
  <c r="Y101" i="9" s="1"/>
  <c r="BU100" i="8"/>
  <c r="AZ290" i="9"/>
  <c r="CH100" i="8"/>
  <c r="BO102" i="7"/>
  <c r="BR102" i="7"/>
  <c r="BT102" i="7"/>
  <c r="BL103" i="7" s="1"/>
  <c r="Z294" i="7"/>
  <c r="BM292" i="7"/>
  <c r="CC101" i="8"/>
  <c r="Z290" i="9"/>
  <c r="AM292" i="7"/>
  <c r="AO100" i="9"/>
  <c r="AR100" i="9"/>
  <c r="AT100" i="9"/>
  <c r="AL101" i="9" s="1"/>
  <c r="B16" i="9"/>
  <c r="CB100" i="9"/>
  <c r="CE100" i="9"/>
  <c r="CG100" i="9"/>
  <c r="BY101" i="9" s="1"/>
  <c r="BM291" i="8"/>
  <c r="O101" i="9"/>
  <c r="R101" i="9"/>
  <c r="T101" i="9"/>
  <c r="L102" i="9" s="1"/>
  <c r="BC101" i="8"/>
  <c r="BO100" i="9"/>
  <c r="BT100" i="9"/>
  <c r="BL101" i="9" s="1"/>
  <c r="BR100" i="9"/>
  <c r="AO102" i="7"/>
  <c r="AT102" i="7"/>
  <c r="AL103" i="7" s="1"/>
  <c r="AR102" i="7"/>
  <c r="AZ292" i="7"/>
  <c r="BH100" i="8"/>
  <c r="BZ292" i="7"/>
  <c r="Z292" i="8"/>
  <c r="O102" i="7"/>
  <c r="T102" i="7"/>
  <c r="L103" i="7" s="1"/>
  <c r="R102" i="7"/>
  <c r="BB100" i="9"/>
  <c r="BG100" i="9"/>
  <c r="AY101" i="9" s="1"/>
  <c r="BE100" i="9"/>
  <c r="AM290" i="9"/>
  <c r="AM290" i="8"/>
  <c r="AD103" i="7"/>
  <c r="AA103" i="7"/>
  <c r="AF103" i="7"/>
  <c r="BB102" i="7"/>
  <c r="BG102" i="7"/>
  <c r="AY103" i="7" s="1"/>
  <c r="BE102" i="7"/>
  <c r="BP101" i="8"/>
  <c r="AZ291" i="8"/>
  <c r="CB102" i="7"/>
  <c r="CG102" i="7"/>
  <c r="BY103" i="7" s="1"/>
  <c r="CE102" i="7"/>
  <c r="BM290" i="9"/>
  <c r="AO100" i="8"/>
  <c r="AR100" i="8"/>
  <c r="AT100" i="8"/>
  <c r="AL101" i="8" s="1"/>
  <c r="BZ290" i="9"/>
  <c r="Q101" i="8"/>
  <c r="N101" i="8"/>
  <c r="S101" i="8"/>
  <c r="BZ291" i="8"/>
  <c r="AD101" i="8"/>
  <c r="AA101" i="8"/>
  <c r="AF101" i="8"/>
  <c r="CD101" i="8" l="1"/>
  <c r="CA101" i="8"/>
  <c r="CF101" i="8"/>
  <c r="AB101" i="8"/>
  <c r="AE101" i="8"/>
  <c r="AG101" i="8"/>
  <c r="Y102" i="8" s="1"/>
  <c r="BQ101" i="8"/>
  <c r="BN101" i="8"/>
  <c r="BS101" i="8"/>
  <c r="BD101" i="8"/>
  <c r="BA101" i="8"/>
  <c r="BF101" i="8"/>
  <c r="AP101" i="9"/>
  <c r="BM293" i="7"/>
  <c r="AM291" i="9"/>
  <c r="P102" i="9"/>
  <c r="AU100" i="9"/>
  <c r="AU100" i="8"/>
  <c r="BC103" i="7"/>
  <c r="U101" i="9"/>
  <c r="Z295" i="7"/>
  <c r="AZ293" i="7"/>
  <c r="AM293" i="7"/>
  <c r="BZ291" i="9"/>
  <c r="AP101" i="8"/>
  <c r="BH102" i="7"/>
  <c r="BH100" i="9"/>
  <c r="BP103" i="7"/>
  <c r="BZ293" i="7"/>
  <c r="C16" i="8"/>
  <c r="AU102" i="7"/>
  <c r="BM291" i="9"/>
  <c r="BM292" i="8"/>
  <c r="O101" i="8"/>
  <c r="T101" i="8"/>
  <c r="L102" i="8" s="1"/>
  <c r="R101" i="8"/>
  <c r="AB103" i="7"/>
  <c r="AG103" i="7"/>
  <c r="Y104" i="7" s="1"/>
  <c r="AE103" i="7"/>
  <c r="I46" i="10" s="1"/>
  <c r="CC101" i="9"/>
  <c r="Z291" i="9"/>
  <c r="BU100" i="9"/>
  <c r="CH100" i="9"/>
  <c r="AC101" i="9"/>
  <c r="BU102" i="7"/>
  <c r="CH102" i="7"/>
  <c r="AP103" i="7"/>
  <c r="AZ292" i="8"/>
  <c r="Z293" i="8"/>
  <c r="BP101" i="9"/>
  <c r="AH100" i="9"/>
  <c r="BC101" i="9"/>
  <c r="BZ292" i="8"/>
  <c r="B16" i="8"/>
  <c r="C18" i="7"/>
  <c r="U102" i="7"/>
  <c r="CC103" i="7"/>
  <c r="P103" i="7"/>
  <c r="AM291" i="8"/>
  <c r="AZ291" i="9"/>
  <c r="AD101" i="9" l="1"/>
  <c r="AA101" i="9"/>
  <c r="AF101" i="9"/>
  <c r="Z294" i="8"/>
  <c r="AZ293" i="8"/>
  <c r="BM293" i="8"/>
  <c r="AZ294" i="7"/>
  <c r="Q102" i="9"/>
  <c r="N102" i="9"/>
  <c r="S102" i="9"/>
  <c r="BD103" i="7"/>
  <c r="BA103" i="7"/>
  <c r="BF103" i="7"/>
  <c r="BQ101" i="9"/>
  <c r="BN101" i="9"/>
  <c r="BS101" i="9"/>
  <c r="AZ292" i="9"/>
  <c r="AM292" i="8"/>
  <c r="AQ103" i="7"/>
  <c r="AN103" i="7"/>
  <c r="AS103" i="7"/>
  <c r="Z292" i="9"/>
  <c r="BM292" i="9"/>
  <c r="F16" i="8"/>
  <c r="Z296" i="7"/>
  <c r="AM292" i="9"/>
  <c r="BO101" i="8"/>
  <c r="BR101" i="8"/>
  <c r="BT101" i="8"/>
  <c r="BL102" i="8" s="1"/>
  <c r="BZ293" i="8"/>
  <c r="AQ101" i="8"/>
  <c r="AN101" i="8"/>
  <c r="AS101" i="8"/>
  <c r="AC102" i="8"/>
  <c r="CD101" i="9"/>
  <c r="CA101" i="9"/>
  <c r="CF101" i="9"/>
  <c r="Q103" i="7"/>
  <c r="N103" i="7"/>
  <c r="S103" i="7"/>
  <c r="BD101" i="9"/>
  <c r="BA101" i="9"/>
  <c r="BF101" i="9"/>
  <c r="CD103" i="7"/>
  <c r="CA103" i="7"/>
  <c r="CF103" i="7"/>
  <c r="AH103" i="7"/>
  <c r="AH101" i="8"/>
  <c r="AC104" i="7"/>
  <c r="BZ292" i="9"/>
  <c r="BM294" i="7"/>
  <c r="U101" i="8"/>
  <c r="AQ101" i="9"/>
  <c r="AN101" i="9"/>
  <c r="AS101" i="9"/>
  <c r="BZ294" i="7"/>
  <c r="P102" i="8"/>
  <c r="G16" i="8"/>
  <c r="BQ103" i="7"/>
  <c r="BN103" i="7"/>
  <c r="BS103" i="7"/>
  <c r="AM294" i="7"/>
  <c r="E16" i="8"/>
  <c r="CB101" i="8"/>
  <c r="CG101" i="8"/>
  <c r="BY102" i="8" s="1"/>
  <c r="CE101" i="8"/>
  <c r="BB101" i="8"/>
  <c r="BE101" i="8"/>
  <c r="BG101" i="8"/>
  <c r="AY102" i="8" s="1"/>
  <c r="Z297" i="7" l="1"/>
  <c r="BZ293" i="9"/>
  <c r="BB101" i="9"/>
  <c r="BE101" i="9"/>
  <c r="BG101" i="9"/>
  <c r="AY102" i="9" s="1"/>
  <c r="AZ295" i="7"/>
  <c r="D16" i="9"/>
  <c r="AD104" i="7"/>
  <c r="AA104" i="7"/>
  <c r="AF104" i="7"/>
  <c r="D16" i="8"/>
  <c r="AZ293" i="9"/>
  <c r="AM295" i="7"/>
  <c r="AO101" i="9"/>
  <c r="AR101" i="9"/>
  <c r="AT101" i="9"/>
  <c r="AL102" i="9" s="1"/>
  <c r="B18" i="7"/>
  <c r="AO101" i="8"/>
  <c r="AR101" i="8"/>
  <c r="AT101" i="8"/>
  <c r="AL102" i="8" s="1"/>
  <c r="F16" i="9"/>
  <c r="O103" i="7"/>
  <c r="T103" i="7"/>
  <c r="L104" i="7" s="1"/>
  <c r="R103" i="7"/>
  <c r="BM293" i="9"/>
  <c r="BO101" i="9"/>
  <c r="BT101" i="9"/>
  <c r="BL102" i="9" s="1"/>
  <c r="BR101" i="9"/>
  <c r="BM294" i="8"/>
  <c r="AZ294" i="8"/>
  <c r="E16" i="9"/>
  <c r="BO103" i="7"/>
  <c r="BR103" i="7"/>
  <c r="BT103" i="7"/>
  <c r="BL104" i="7" s="1"/>
  <c r="G16" i="9"/>
  <c r="BZ294" i="8"/>
  <c r="Z293" i="9"/>
  <c r="E18" i="7"/>
  <c r="BB103" i="7"/>
  <c r="BG103" i="7"/>
  <c r="AY104" i="7" s="1"/>
  <c r="BE103" i="7"/>
  <c r="Z295" i="8"/>
  <c r="CC102" i="8"/>
  <c r="BZ295" i="7"/>
  <c r="F18" i="7"/>
  <c r="CB101" i="9"/>
  <c r="CE101" i="9"/>
  <c r="CG101" i="9"/>
  <c r="BY102" i="9" s="1"/>
  <c r="BP102" i="8"/>
  <c r="BU101" i="8"/>
  <c r="D18" i="7"/>
  <c r="BM295" i="7"/>
  <c r="I49" i="10"/>
  <c r="I50" i="10" s="1"/>
  <c r="I55" i="10"/>
  <c r="I53" i="10"/>
  <c r="G18" i="7"/>
  <c r="AD102" i="8"/>
  <c r="AA102" i="8"/>
  <c r="AF102" i="8"/>
  <c r="AO103" i="7"/>
  <c r="AR103" i="7"/>
  <c r="AT103" i="7"/>
  <c r="AL104" i="7" s="1"/>
  <c r="C16" i="9"/>
  <c r="BC102" i="8"/>
  <c r="BH101" i="8"/>
  <c r="CH101" i="8"/>
  <c r="Q102" i="8"/>
  <c r="N102" i="8"/>
  <c r="S102" i="8"/>
  <c r="CB103" i="7"/>
  <c r="CG103" i="7"/>
  <c r="BY104" i="7" s="1"/>
  <c r="CE103" i="7"/>
  <c r="AB101" i="9"/>
  <c r="AG101" i="9"/>
  <c r="Y102" i="9" s="1"/>
  <c r="AE101" i="9"/>
  <c r="AM293" i="9"/>
  <c r="AM293" i="8"/>
  <c r="O102" i="9"/>
  <c r="R102" i="9"/>
  <c r="T102" i="9"/>
  <c r="L103" i="9" s="1"/>
  <c r="AZ296" i="7" l="1"/>
  <c r="AP104" i="7"/>
  <c r="BM296" i="7"/>
  <c r="P104" i="7"/>
  <c r="AM296" i="7"/>
  <c r="CC104" i="7"/>
  <c r="AM294" i="8"/>
  <c r="AU103" i="7"/>
  <c r="Z294" i="9"/>
  <c r="BC102" i="9"/>
  <c r="O102" i="8"/>
  <c r="R102" i="8"/>
  <c r="T102" i="8"/>
  <c r="L103" i="8" s="1"/>
  <c r="BZ296" i="7"/>
  <c r="AZ295" i="8"/>
  <c r="BH101" i="9"/>
  <c r="AZ294" i="9"/>
  <c r="AM294" i="9"/>
  <c r="AB102" i="8"/>
  <c r="AG102" i="8"/>
  <c r="Y103" i="8" s="1"/>
  <c r="AE102" i="8"/>
  <c r="BZ295" i="8"/>
  <c r="AP102" i="8"/>
  <c r="BZ294" i="9"/>
  <c r="U102" i="9"/>
  <c r="CD102" i="8"/>
  <c r="CA102" i="8"/>
  <c r="CF102" i="8"/>
  <c r="BM295" i="8"/>
  <c r="AU101" i="8"/>
  <c r="Z298" i="7"/>
  <c r="Z296" i="8"/>
  <c r="BU101" i="9"/>
  <c r="CC102" i="9"/>
  <c r="BP102" i="9"/>
  <c r="AB104" i="7"/>
  <c r="AE104" i="7"/>
  <c r="AG104" i="7"/>
  <c r="Y105" i="7" s="1"/>
  <c r="AH101" i="9"/>
  <c r="CH101" i="9"/>
  <c r="BH103" i="7"/>
  <c r="BD102" i="8"/>
  <c r="BA102" i="8"/>
  <c r="BF102" i="8"/>
  <c r="BC104" i="7"/>
  <c r="BP104" i="7"/>
  <c r="BM294" i="9"/>
  <c r="AP102" i="9"/>
  <c r="U103" i="7"/>
  <c r="BQ102" i="8"/>
  <c r="BN102" i="8"/>
  <c r="BS102" i="8"/>
  <c r="AC102" i="9"/>
  <c r="P103" i="9"/>
  <c r="CH103" i="7"/>
  <c r="BU103" i="7"/>
  <c r="AU101" i="9"/>
  <c r="AC105" i="7" l="1"/>
  <c r="BZ295" i="9"/>
  <c r="AZ295" i="9"/>
  <c r="AM297" i="7"/>
  <c r="BD102" i="9"/>
  <c r="BA102" i="9"/>
  <c r="BF102" i="9"/>
  <c r="Z299" i="7"/>
  <c r="AQ102" i="9"/>
  <c r="AN102" i="9"/>
  <c r="AS102" i="9"/>
  <c r="Z295" i="9"/>
  <c r="Q104" i="7"/>
  <c r="N104" i="7"/>
  <c r="S104" i="7"/>
  <c r="BD104" i="7"/>
  <c r="BA104" i="7"/>
  <c r="BF104" i="7"/>
  <c r="CD104" i="7"/>
  <c r="CA104" i="7"/>
  <c r="CF104" i="7"/>
  <c r="AQ102" i="8"/>
  <c r="AN102" i="8"/>
  <c r="AS102" i="8"/>
  <c r="Q103" i="9"/>
  <c r="N103" i="9"/>
  <c r="S103" i="9"/>
  <c r="BQ102" i="9"/>
  <c r="BN102" i="9"/>
  <c r="BS102" i="9"/>
  <c r="BZ296" i="8"/>
  <c r="AZ296" i="8"/>
  <c r="BM297" i="7"/>
  <c r="CD102" i="9"/>
  <c r="CA102" i="9"/>
  <c r="CF102" i="9"/>
  <c r="BM296" i="8"/>
  <c r="AH102" i="8"/>
  <c r="AD102" i="9"/>
  <c r="AA102" i="9"/>
  <c r="AF102" i="9"/>
  <c r="BM295" i="9"/>
  <c r="AC103" i="8"/>
  <c r="BZ297" i="7"/>
  <c r="AQ104" i="7"/>
  <c r="AN104" i="7"/>
  <c r="AS104" i="7"/>
  <c r="BB102" i="8"/>
  <c r="BG102" i="8"/>
  <c r="AY103" i="8" s="1"/>
  <c r="BE102" i="8"/>
  <c r="AH104" i="7"/>
  <c r="BQ104" i="7"/>
  <c r="BN104" i="7"/>
  <c r="BS104" i="7"/>
  <c r="CB102" i="8"/>
  <c r="CE102" i="8"/>
  <c r="CG102" i="8"/>
  <c r="BY103" i="8" s="1"/>
  <c r="P103" i="8"/>
  <c r="U102" i="8"/>
  <c r="AM295" i="8"/>
  <c r="AZ297" i="7"/>
  <c r="BO102" i="8"/>
  <c r="BT102" i="8"/>
  <c r="BL103" i="8" s="1"/>
  <c r="BR102" i="8"/>
  <c r="Z297" i="8"/>
  <c r="AM295" i="9"/>
  <c r="AB102" i="9" l="1"/>
  <c r="AG102" i="9"/>
  <c r="Y103" i="9" s="1"/>
  <c r="AE102" i="9"/>
  <c r="Z296" i="9"/>
  <c r="BM298" i="7"/>
  <c r="AO102" i="8"/>
  <c r="AR102" i="8"/>
  <c r="AT102" i="8"/>
  <c r="AL103" i="8" s="1"/>
  <c r="AZ296" i="9"/>
  <c r="AO102" i="9"/>
  <c r="AT102" i="9"/>
  <c r="AL103" i="9" s="1"/>
  <c r="AR102" i="9"/>
  <c r="BZ296" i="9"/>
  <c r="AM298" i="7"/>
  <c r="CC103" i="8"/>
  <c r="CB104" i="7"/>
  <c r="CE104" i="7"/>
  <c r="CG104" i="7"/>
  <c r="BY105" i="7" s="1"/>
  <c r="BC103" i="8"/>
  <c r="AO104" i="7"/>
  <c r="AT104" i="7"/>
  <c r="AL105" i="7" s="1"/>
  <c r="AR104" i="7"/>
  <c r="AZ297" i="8"/>
  <c r="BP103" i="8"/>
  <c r="CH102" i="8"/>
  <c r="AZ298" i="7"/>
  <c r="BM297" i="8"/>
  <c r="BZ297" i="8"/>
  <c r="Z300" i="7"/>
  <c r="AD105" i="7"/>
  <c r="AA105" i="7"/>
  <c r="AF105" i="7"/>
  <c r="BZ298" i="7"/>
  <c r="BO104" i="7"/>
  <c r="BT104" i="7"/>
  <c r="BL105" i="7" s="1"/>
  <c r="BR104" i="7"/>
  <c r="AD103" i="8"/>
  <c r="AA103" i="8"/>
  <c r="AF103" i="8"/>
  <c r="AM296" i="9"/>
  <c r="Q103" i="8"/>
  <c r="N103" i="8"/>
  <c r="S103" i="8"/>
  <c r="AM296" i="8"/>
  <c r="CB102" i="9"/>
  <c r="CE102" i="9"/>
  <c r="CG102" i="9"/>
  <c r="BY103" i="9" s="1"/>
  <c r="BO102" i="9"/>
  <c r="BR102" i="9"/>
  <c r="BT102" i="9"/>
  <c r="BL103" i="9" s="1"/>
  <c r="BB104" i="7"/>
  <c r="BG104" i="7"/>
  <c r="AY105" i="7" s="1"/>
  <c r="BE104" i="7"/>
  <c r="BU102" i="8"/>
  <c r="BB102" i="9"/>
  <c r="BG102" i="9"/>
  <c r="AY103" i="9" s="1"/>
  <c r="BE102" i="9"/>
  <c r="Z298" i="8"/>
  <c r="BH102" i="8"/>
  <c r="BM296" i="9"/>
  <c r="O103" i="9"/>
  <c r="R103" i="9"/>
  <c r="T103" i="9"/>
  <c r="L104" i="9" s="1"/>
  <c r="O104" i="7"/>
  <c r="R104" i="7"/>
  <c r="T104" i="7"/>
  <c r="L105" i="7" s="1"/>
  <c r="Z299" i="8" l="1"/>
  <c r="BH102" i="9"/>
  <c r="BC103" i="9"/>
  <c r="CH102" i="9"/>
  <c r="AZ298" i="8"/>
  <c r="AM299" i="7"/>
  <c r="AU102" i="8"/>
  <c r="P105" i="7"/>
  <c r="AB103" i="8"/>
  <c r="AG103" i="8"/>
  <c r="Y104" i="8" s="1"/>
  <c r="AE103" i="8"/>
  <c r="AM297" i="8"/>
  <c r="BZ298" i="8"/>
  <c r="AU104" i="7"/>
  <c r="BZ297" i="9"/>
  <c r="AP105" i="7"/>
  <c r="P104" i="9"/>
  <c r="BP105" i="7"/>
  <c r="BM298" i="8"/>
  <c r="AU102" i="9"/>
  <c r="BM299" i="7"/>
  <c r="BU104" i="7"/>
  <c r="U103" i="9"/>
  <c r="BH104" i="7"/>
  <c r="O103" i="8"/>
  <c r="R103" i="8"/>
  <c r="T103" i="8"/>
  <c r="L104" i="8" s="1"/>
  <c r="AP103" i="9"/>
  <c r="Z297" i="9"/>
  <c r="BC105" i="7"/>
  <c r="BZ299" i="7"/>
  <c r="AZ299" i="7"/>
  <c r="BD103" i="8"/>
  <c r="BA103" i="8"/>
  <c r="BF103" i="8"/>
  <c r="CC105" i="7"/>
  <c r="CH104" i="7"/>
  <c r="AH102" i="9"/>
  <c r="BU102" i="9"/>
  <c r="AZ297" i="9"/>
  <c r="AC103" i="9"/>
  <c r="AB105" i="7"/>
  <c r="AE105" i="7"/>
  <c r="AG105" i="7"/>
  <c r="Y106" i="7" s="1"/>
  <c r="BM297" i="9"/>
  <c r="U104" i="7"/>
  <c r="BP103" i="9"/>
  <c r="AM297" i="9"/>
  <c r="CC103" i="9"/>
  <c r="Z301" i="7"/>
  <c r="BQ103" i="8"/>
  <c r="BN103" i="8"/>
  <c r="BS103" i="8"/>
  <c r="CD103" i="8"/>
  <c r="CA103" i="8"/>
  <c r="CF103" i="8"/>
  <c r="AP103" i="8"/>
  <c r="CD103" i="9" l="1"/>
  <c r="CA103" i="9"/>
  <c r="CF103" i="9"/>
  <c r="AC106" i="7"/>
  <c r="AH105" i="7"/>
  <c r="BM299" i="8"/>
  <c r="BZ299" i="8"/>
  <c r="AQ103" i="8"/>
  <c r="AN103" i="8"/>
  <c r="AS103" i="8"/>
  <c r="BD105" i="7"/>
  <c r="BA105" i="7"/>
  <c r="BF105" i="7"/>
  <c r="BQ105" i="7"/>
  <c r="BN105" i="7"/>
  <c r="BS105" i="7"/>
  <c r="AM298" i="8"/>
  <c r="AZ299" i="8"/>
  <c r="CD105" i="7"/>
  <c r="CA105" i="7"/>
  <c r="CF105" i="7"/>
  <c r="AM298" i="9"/>
  <c r="AD103" i="9"/>
  <c r="AA103" i="9"/>
  <c r="AF103" i="9"/>
  <c r="Z298" i="9"/>
  <c r="Q104" i="9"/>
  <c r="N104" i="9"/>
  <c r="S104" i="9"/>
  <c r="AH103" i="8"/>
  <c r="AC104" i="8"/>
  <c r="AZ298" i="9"/>
  <c r="BD103" i="9"/>
  <c r="BA103" i="9"/>
  <c r="BF103" i="9"/>
  <c r="BB103" i="8"/>
  <c r="BG103" i="8"/>
  <c r="AY104" i="8" s="1"/>
  <c r="BE103" i="8"/>
  <c r="U103" i="8"/>
  <c r="BM300" i="7"/>
  <c r="Q105" i="7"/>
  <c r="N105" i="7"/>
  <c r="S105" i="7"/>
  <c r="AQ103" i="9"/>
  <c r="AN103" i="9"/>
  <c r="AS103" i="9"/>
  <c r="AQ105" i="7"/>
  <c r="AN105" i="7"/>
  <c r="AS105" i="7"/>
  <c r="P104" i="8"/>
  <c r="BO103" i="8"/>
  <c r="BT103" i="8"/>
  <c r="BL104" i="8" s="1"/>
  <c r="BR103" i="8"/>
  <c r="BZ298" i="9"/>
  <c r="CB103" i="8"/>
  <c r="CG103" i="8"/>
  <c r="BY104" i="8" s="1"/>
  <c r="CE103" i="8"/>
  <c r="BQ103" i="9"/>
  <c r="BN103" i="9"/>
  <c r="BS103" i="9"/>
  <c r="Z302" i="7"/>
  <c r="BM298" i="9"/>
  <c r="Z300" i="8"/>
  <c r="AZ300" i="7"/>
  <c r="BZ300" i="7"/>
  <c r="AM300" i="7"/>
  <c r="O105" i="7" l="1"/>
  <c r="R105" i="7"/>
  <c r="T105" i="7"/>
  <c r="L106" i="7" s="1"/>
  <c r="AZ299" i="9"/>
  <c r="BO105" i="7"/>
  <c r="BR105" i="7"/>
  <c r="BT105" i="7"/>
  <c r="BL106" i="7" s="1"/>
  <c r="BB105" i="7"/>
  <c r="BE105" i="7"/>
  <c r="BG105" i="7"/>
  <c r="AY106" i="7" s="1"/>
  <c r="Z301" i="8"/>
  <c r="BZ299" i="9"/>
  <c r="CB105" i="7"/>
  <c r="CE105" i="7"/>
  <c r="CG105" i="7"/>
  <c r="BY106" i="7" s="1"/>
  <c r="AB103" i="9"/>
  <c r="AE103" i="9"/>
  <c r="AG103" i="9"/>
  <c r="Y104" i="9" s="1"/>
  <c r="CH103" i="8"/>
  <c r="BO103" i="9"/>
  <c r="BT103" i="9"/>
  <c r="BL104" i="9" s="1"/>
  <c r="BR103" i="9"/>
  <c r="AO105" i="7"/>
  <c r="AR105" i="7"/>
  <c r="AT105" i="7"/>
  <c r="AL106" i="7" s="1"/>
  <c r="AM299" i="9"/>
  <c r="AZ301" i="7"/>
  <c r="BH103" i="8"/>
  <c r="BC104" i="8"/>
  <c r="AO103" i="8"/>
  <c r="AR103" i="8"/>
  <c r="AT103" i="8"/>
  <c r="AL104" i="8" s="1"/>
  <c r="AD106" i="7"/>
  <c r="AA106" i="7"/>
  <c r="AF106" i="7"/>
  <c r="CC104" i="8"/>
  <c r="BP104" i="8"/>
  <c r="AZ300" i="8"/>
  <c r="Z299" i="9"/>
  <c r="AD104" i="8"/>
  <c r="AA104" i="8"/>
  <c r="AF104" i="8"/>
  <c r="BU103" i="8"/>
  <c r="BM299" i="9"/>
  <c r="Z303" i="7"/>
  <c r="Q104" i="8"/>
  <c r="N104" i="8"/>
  <c r="S104" i="8"/>
  <c r="BB103" i="9"/>
  <c r="BE103" i="9"/>
  <c r="BG103" i="9"/>
  <c r="AY104" i="9" s="1"/>
  <c r="AM299" i="8"/>
  <c r="BZ300" i="8"/>
  <c r="CB103" i="9"/>
  <c r="CE103" i="9"/>
  <c r="CG103" i="9"/>
  <c r="BY104" i="9" s="1"/>
  <c r="BM300" i="8"/>
  <c r="BZ301" i="7"/>
  <c r="BM301" i="7"/>
  <c r="AO103" i="9"/>
  <c r="AR103" i="9"/>
  <c r="AT103" i="9"/>
  <c r="AL104" i="9" s="1"/>
  <c r="O104" i="9"/>
  <c r="T104" i="9"/>
  <c r="L105" i="9" s="1"/>
  <c r="R104" i="9"/>
  <c r="AM301" i="7"/>
  <c r="AU103" i="8" l="1"/>
  <c r="CH103" i="9"/>
  <c r="AZ301" i="8"/>
  <c r="BU103" i="9"/>
  <c r="AP104" i="9"/>
  <c r="BM300" i="9"/>
  <c r="BP104" i="9"/>
  <c r="BZ300" i="9"/>
  <c r="BP106" i="7"/>
  <c r="BU105" i="7"/>
  <c r="CC104" i="9"/>
  <c r="AM300" i="8"/>
  <c r="BM302" i="7"/>
  <c r="BQ104" i="8"/>
  <c r="BN104" i="8"/>
  <c r="BS104" i="8"/>
  <c r="P105" i="9"/>
  <c r="BZ301" i="8"/>
  <c r="BD104" i="8"/>
  <c r="BA104" i="8"/>
  <c r="BF104" i="8"/>
  <c r="AZ302" i="7"/>
  <c r="AC104" i="9"/>
  <c r="Z304" i="7"/>
  <c r="Z302" i="8"/>
  <c r="BZ302" i="7"/>
  <c r="BH103" i="9"/>
  <c r="CD104" i="8"/>
  <c r="CA104" i="8"/>
  <c r="CF104" i="8"/>
  <c r="AH103" i="9"/>
  <c r="BC106" i="7"/>
  <c r="AZ300" i="9"/>
  <c r="AB104" i="8"/>
  <c r="AE104" i="8"/>
  <c r="AG104" i="8"/>
  <c r="Y105" i="8" s="1"/>
  <c r="AM300" i="9"/>
  <c r="BH105" i="7"/>
  <c r="AU103" i="9"/>
  <c r="AM302" i="7"/>
  <c r="BC104" i="9"/>
  <c r="AB106" i="7"/>
  <c r="AG106" i="7"/>
  <c r="Y107" i="7" s="1"/>
  <c r="AE106" i="7"/>
  <c r="CC106" i="7"/>
  <c r="P106" i="7"/>
  <c r="U104" i="9"/>
  <c r="BM301" i="8"/>
  <c r="O104" i="8"/>
  <c r="T104" i="8"/>
  <c r="L105" i="8" s="1"/>
  <c r="R104" i="8"/>
  <c r="AP106" i="7"/>
  <c r="CH105" i="7"/>
  <c r="U105" i="7"/>
  <c r="Z300" i="9"/>
  <c r="AP104" i="8"/>
  <c r="AU105" i="7"/>
  <c r="AM303" i="7" l="1"/>
  <c r="BZ303" i="7"/>
  <c r="AM301" i="8"/>
  <c r="BM301" i="9"/>
  <c r="Q106" i="7"/>
  <c r="N106" i="7"/>
  <c r="S106" i="7"/>
  <c r="AZ301" i="9"/>
  <c r="BB104" i="8"/>
  <c r="BE104" i="8"/>
  <c r="BG104" i="8"/>
  <c r="AY105" i="8" s="1"/>
  <c r="CD104" i="9"/>
  <c r="CA104" i="9"/>
  <c r="CF104" i="9"/>
  <c r="AQ104" i="9"/>
  <c r="AN104" i="9"/>
  <c r="AS104" i="9"/>
  <c r="AH106" i="7"/>
  <c r="Z303" i="8"/>
  <c r="BZ302" i="8"/>
  <c r="U104" i="8"/>
  <c r="AC107" i="7"/>
  <c r="Q105" i="9"/>
  <c r="N105" i="9"/>
  <c r="S105" i="9"/>
  <c r="P105" i="8"/>
  <c r="BQ106" i="7"/>
  <c r="BN106" i="7"/>
  <c r="BS106" i="7"/>
  <c r="AQ106" i="7"/>
  <c r="AN106" i="7"/>
  <c r="AS106" i="7"/>
  <c r="Z305" i="7"/>
  <c r="AQ104" i="8"/>
  <c r="AN104" i="8"/>
  <c r="AS104" i="8"/>
  <c r="AZ302" i="8"/>
  <c r="CD106" i="7"/>
  <c r="CA106" i="7"/>
  <c r="CF106" i="7"/>
  <c r="BD106" i="7"/>
  <c r="BA106" i="7"/>
  <c r="BF106" i="7"/>
  <c r="AD104" i="9"/>
  <c r="AA104" i="9"/>
  <c r="AF104" i="9"/>
  <c r="BO104" i="8"/>
  <c r="BT104" i="8"/>
  <c r="BL105" i="8" s="1"/>
  <c r="BR104" i="8"/>
  <c r="AM301" i="9"/>
  <c r="CB104" i="8"/>
  <c r="CG104" i="8"/>
  <c r="BY105" i="8" s="1"/>
  <c r="CE104" i="8"/>
  <c r="Z301" i="9"/>
  <c r="AC105" i="8"/>
  <c r="BZ301" i="9"/>
  <c r="BM302" i="8"/>
  <c r="AH104" i="8"/>
  <c r="AZ303" i="7"/>
  <c r="BD104" i="9"/>
  <c r="BA104" i="9"/>
  <c r="BF104" i="9"/>
  <c r="BM303" i="7"/>
  <c r="BQ104" i="9"/>
  <c r="BN104" i="9"/>
  <c r="BS104" i="9"/>
  <c r="AM302" i="9" l="1"/>
  <c r="Z306" i="7"/>
  <c r="O105" i="9"/>
  <c r="R105" i="9"/>
  <c r="T105" i="9"/>
  <c r="L106" i="9" s="1"/>
  <c r="O106" i="7"/>
  <c r="T106" i="7"/>
  <c r="L107" i="7" s="1"/>
  <c r="R106" i="7"/>
  <c r="AO104" i="9"/>
  <c r="AR104" i="9"/>
  <c r="AT104" i="9"/>
  <c r="AL105" i="9" s="1"/>
  <c r="BM304" i="7"/>
  <c r="BM303" i="8"/>
  <c r="AD107" i="7"/>
  <c r="AA107" i="7"/>
  <c r="AF107" i="7"/>
  <c r="BM302" i="9"/>
  <c r="BZ302" i="9"/>
  <c r="BU104" i="8"/>
  <c r="AO106" i="7"/>
  <c r="AR106" i="7"/>
  <c r="AT106" i="7"/>
  <c r="AL107" i="7" s="1"/>
  <c r="CB104" i="9"/>
  <c r="CE104" i="9"/>
  <c r="CG104" i="9"/>
  <c r="BY105" i="9" s="1"/>
  <c r="AM302" i="8"/>
  <c r="BP105" i="8"/>
  <c r="AZ303" i="8"/>
  <c r="BO106" i="7"/>
  <c r="BT106" i="7"/>
  <c r="BL107" i="7" s="1"/>
  <c r="BR106" i="7"/>
  <c r="BC105" i="8"/>
  <c r="BO104" i="9"/>
  <c r="BT104" i="9"/>
  <c r="BL105" i="9" s="1"/>
  <c r="BR104" i="9"/>
  <c r="AD105" i="8"/>
  <c r="AA105" i="8"/>
  <c r="AF105" i="8"/>
  <c r="Z302" i="9"/>
  <c r="AB104" i="9"/>
  <c r="AG104" i="9"/>
  <c r="Y105" i="9" s="1"/>
  <c r="AE104" i="9"/>
  <c r="BZ303" i="8"/>
  <c r="BH104" i="8"/>
  <c r="BZ304" i="7"/>
  <c r="Z304" i="8"/>
  <c r="AZ304" i="7"/>
  <c r="CH104" i="8"/>
  <c r="Q105" i="8"/>
  <c r="N105" i="8"/>
  <c r="S105" i="8"/>
  <c r="AM304" i="7"/>
  <c r="BB104" i="9"/>
  <c r="BE104" i="9"/>
  <c r="BG104" i="9"/>
  <c r="AY105" i="9" s="1"/>
  <c r="CB106" i="7"/>
  <c r="CG106" i="7"/>
  <c r="BY107" i="7" s="1"/>
  <c r="CE106" i="7"/>
  <c r="CC105" i="8"/>
  <c r="BB106" i="7"/>
  <c r="BG106" i="7"/>
  <c r="AY107" i="7" s="1"/>
  <c r="BE106" i="7"/>
  <c r="AO104" i="8"/>
  <c r="AR104" i="8"/>
  <c r="AT104" i="8"/>
  <c r="AL105" i="8" s="1"/>
  <c r="AZ302" i="9"/>
  <c r="CC107" i="7" l="1"/>
  <c r="AP105" i="9"/>
  <c r="AM305" i="7"/>
  <c r="CH106" i="7"/>
  <c r="BZ304" i="8"/>
  <c r="P106" i="9"/>
  <c r="BP105" i="9"/>
  <c r="BQ105" i="8"/>
  <c r="BN105" i="8"/>
  <c r="BS105" i="8"/>
  <c r="U105" i="9"/>
  <c r="BU104" i="9"/>
  <c r="BM304" i="8"/>
  <c r="BM305" i="7"/>
  <c r="Z307" i="7"/>
  <c r="AP105" i="8"/>
  <c r="BZ303" i="9"/>
  <c r="BH104" i="9"/>
  <c r="Z305" i="8"/>
  <c r="BD105" i="8"/>
  <c r="BA105" i="8"/>
  <c r="BF105" i="8"/>
  <c r="CC105" i="9"/>
  <c r="AU104" i="9"/>
  <c r="BC105" i="9"/>
  <c r="AM303" i="8"/>
  <c r="BM303" i="9"/>
  <c r="BC107" i="7"/>
  <c r="BZ305" i="7"/>
  <c r="BP107" i="7"/>
  <c r="AC105" i="9"/>
  <c r="CH104" i="9"/>
  <c r="AM303" i="9"/>
  <c r="AZ303" i="9"/>
  <c r="AZ304" i="8"/>
  <c r="AP107" i="7"/>
  <c r="AB107" i="7"/>
  <c r="AG107" i="7"/>
  <c r="Y108" i="7" s="1"/>
  <c r="AE107" i="7"/>
  <c r="U106" i="7"/>
  <c r="AH104" i="9"/>
  <c r="AZ305" i="7"/>
  <c r="AU104" i="8"/>
  <c r="Z303" i="9"/>
  <c r="BH106" i="7"/>
  <c r="BU106" i="7"/>
  <c r="CD105" i="8"/>
  <c r="CA105" i="8"/>
  <c r="CF105" i="8"/>
  <c r="AU106" i="7"/>
  <c r="P107" i="7"/>
  <c r="O105" i="8"/>
  <c r="T105" i="8"/>
  <c r="L106" i="8" s="1"/>
  <c r="R105" i="8"/>
  <c r="AB105" i="8"/>
  <c r="AG105" i="8"/>
  <c r="Y106" i="8" s="1"/>
  <c r="AE105" i="8"/>
  <c r="AQ107" i="7" l="1"/>
  <c r="AN107" i="7"/>
  <c r="AS107" i="7"/>
  <c r="BD105" i="9"/>
  <c r="BA105" i="9"/>
  <c r="BF105" i="9"/>
  <c r="BM305" i="8"/>
  <c r="BZ305" i="8"/>
  <c r="BQ107" i="7"/>
  <c r="BN107" i="7"/>
  <c r="BS107" i="7"/>
  <c r="BD107" i="7"/>
  <c r="BA107" i="7"/>
  <c r="BF107" i="7"/>
  <c r="P106" i="8"/>
  <c r="AM306" i="7"/>
  <c r="Z308" i="7"/>
  <c r="AZ305" i="8"/>
  <c r="AQ105" i="8"/>
  <c r="AN105" i="8"/>
  <c r="AS105" i="8"/>
  <c r="BM304" i="9"/>
  <c r="AQ105" i="9"/>
  <c r="AN105" i="9"/>
  <c r="AS105" i="9"/>
  <c r="AH107" i="7"/>
  <c r="BQ105" i="9"/>
  <c r="BN105" i="9"/>
  <c r="BS105" i="9"/>
  <c r="AC106" i="8"/>
  <c r="AZ306" i="7"/>
  <c r="BZ306" i="7"/>
  <c r="BZ304" i="9"/>
  <c r="U105" i="8"/>
  <c r="AZ304" i="9"/>
  <c r="AM304" i="9"/>
  <c r="BM306" i="7"/>
  <c r="AH105" i="8"/>
  <c r="CB105" i="8"/>
  <c r="CG105" i="8"/>
  <c r="BY106" i="8" s="1"/>
  <c r="CE105" i="8"/>
  <c r="CD105" i="9"/>
  <c r="CA105" i="9"/>
  <c r="CF105" i="9"/>
  <c r="BO105" i="8"/>
  <c r="BT105" i="8"/>
  <c r="BL106" i="8" s="1"/>
  <c r="BR105" i="8"/>
  <c r="Q107" i="7"/>
  <c r="N107" i="7"/>
  <c r="S107" i="7"/>
  <c r="AM304" i="8"/>
  <c r="BB105" i="8"/>
  <c r="BE105" i="8"/>
  <c r="BG105" i="8"/>
  <c r="AY106" i="8" s="1"/>
  <c r="AC108" i="7"/>
  <c r="Q106" i="9"/>
  <c r="N106" i="9"/>
  <c r="S106" i="9"/>
  <c r="Z304" i="9"/>
  <c r="AD105" i="9"/>
  <c r="AA105" i="9"/>
  <c r="AF105" i="9"/>
  <c r="Z306" i="8"/>
  <c r="CD107" i="7"/>
  <c r="CA107" i="7"/>
  <c r="CF107" i="7"/>
  <c r="BM305" i="9" l="1"/>
  <c r="Z307" i="8"/>
  <c r="AM307" i="7"/>
  <c r="CB107" i="7"/>
  <c r="CG107" i="7"/>
  <c r="BY108" i="7" s="1"/>
  <c r="CE107" i="7"/>
  <c r="BZ306" i="8"/>
  <c r="BP106" i="8"/>
  <c r="AZ305" i="9"/>
  <c r="BM306" i="8"/>
  <c r="AD108" i="7"/>
  <c r="AA108" i="7"/>
  <c r="AF108" i="7"/>
  <c r="AD106" i="8"/>
  <c r="AA106" i="8"/>
  <c r="AF106" i="8"/>
  <c r="AB105" i="9"/>
  <c r="AE105" i="9"/>
  <c r="AG105" i="9"/>
  <c r="Y106" i="9" s="1"/>
  <c r="BC106" i="8"/>
  <c r="CB105" i="9"/>
  <c r="CE105" i="9"/>
  <c r="CG105" i="9"/>
  <c r="BY106" i="9" s="1"/>
  <c r="AO105" i="8"/>
  <c r="AT105" i="8"/>
  <c r="AL106" i="8" s="1"/>
  <c r="AR105" i="8"/>
  <c r="Q106" i="8"/>
  <c r="N106" i="8"/>
  <c r="S106" i="8"/>
  <c r="AM305" i="8"/>
  <c r="CC106" i="8"/>
  <c r="BZ305" i="9"/>
  <c r="Z305" i="9"/>
  <c r="BB105" i="9"/>
  <c r="BG105" i="9"/>
  <c r="AY106" i="9" s="1"/>
  <c r="BE105" i="9"/>
  <c r="AM305" i="9"/>
  <c r="CH105" i="8"/>
  <c r="BZ307" i="7"/>
  <c r="Z309" i="7"/>
  <c r="BH105" i="8"/>
  <c r="BO105" i="9"/>
  <c r="BR105" i="9"/>
  <c r="BT105" i="9"/>
  <c r="BL106" i="9" s="1"/>
  <c r="AZ306" i="8"/>
  <c r="O107" i="7"/>
  <c r="R107" i="7"/>
  <c r="T107" i="7"/>
  <c r="L108" i="7" s="1"/>
  <c r="BO107" i="7"/>
  <c r="BT107" i="7"/>
  <c r="BL108" i="7" s="1"/>
  <c r="BR107" i="7"/>
  <c r="AO107" i="7"/>
  <c r="AR107" i="7"/>
  <c r="AT107" i="7"/>
  <c r="AL108" i="7" s="1"/>
  <c r="BB107" i="7"/>
  <c r="BE107" i="7"/>
  <c r="BG107" i="7"/>
  <c r="AY108" i="7" s="1"/>
  <c r="O106" i="9"/>
  <c r="T106" i="9"/>
  <c r="L107" i="9" s="1"/>
  <c r="R106" i="9"/>
  <c r="AZ307" i="7"/>
  <c r="BU105" i="8"/>
  <c r="BM307" i="7"/>
  <c r="AO105" i="9"/>
  <c r="AT105" i="9"/>
  <c r="AL106" i="9" s="1"/>
  <c r="AR105" i="9"/>
  <c r="BC106" i="9" l="1"/>
  <c r="AB108" i="7"/>
  <c r="AE108" i="7"/>
  <c r="AG108" i="7"/>
  <c r="Y109" i="7" s="1"/>
  <c r="CH107" i="7"/>
  <c r="BH105" i="9"/>
  <c r="AU105" i="8"/>
  <c r="CC108" i="7"/>
  <c r="AP106" i="9"/>
  <c r="BC108" i="7"/>
  <c r="U107" i="7"/>
  <c r="Z310" i="7"/>
  <c r="Z306" i="9"/>
  <c r="AP106" i="8"/>
  <c r="BH107" i="7"/>
  <c r="AC106" i="9"/>
  <c r="BM307" i="8"/>
  <c r="AM308" i="7"/>
  <c r="BM308" i="7"/>
  <c r="BZ308" i="7"/>
  <c r="CC106" i="9"/>
  <c r="AH105" i="9"/>
  <c r="O106" i="8"/>
  <c r="R106" i="8"/>
  <c r="T106" i="8"/>
  <c r="L107" i="8" s="1"/>
  <c r="P107" i="9"/>
  <c r="AZ306" i="9"/>
  <c r="U106" i="9"/>
  <c r="AP108" i="7"/>
  <c r="AU107" i="7"/>
  <c r="AZ307" i="8"/>
  <c r="CD106" i="8"/>
  <c r="CA106" i="8"/>
  <c r="CF106" i="8"/>
  <c r="Z308" i="8"/>
  <c r="P108" i="7"/>
  <c r="CH105" i="9"/>
  <c r="AM306" i="8"/>
  <c r="BD106" i="8"/>
  <c r="BA106" i="8"/>
  <c r="BF106" i="8"/>
  <c r="BQ106" i="8"/>
  <c r="BN106" i="8"/>
  <c r="BS106" i="8"/>
  <c r="AU105" i="9"/>
  <c r="AZ308" i="7"/>
  <c r="BU107" i="7"/>
  <c r="BP106" i="9"/>
  <c r="AM306" i="9"/>
  <c r="AB106" i="8"/>
  <c r="AE106" i="8"/>
  <c r="AG106" i="8"/>
  <c r="Y107" i="8" s="1"/>
  <c r="BM306" i="9"/>
  <c r="BZ306" i="9"/>
  <c r="BP108" i="7"/>
  <c r="BU105" i="9"/>
  <c r="BZ307" i="8"/>
  <c r="Z311" i="7" l="1"/>
  <c r="AC109" i="7"/>
  <c r="AM309" i="7"/>
  <c r="BZ308" i="8"/>
  <c r="Q108" i="7"/>
  <c r="N108" i="7"/>
  <c r="S108" i="7"/>
  <c r="AD106" i="9"/>
  <c r="AA106" i="9"/>
  <c r="AF106" i="9"/>
  <c r="BO106" i="8"/>
  <c r="BR106" i="8"/>
  <c r="BT106" i="8"/>
  <c r="BL107" i="8" s="1"/>
  <c r="Z309" i="8"/>
  <c r="BD108" i="7"/>
  <c r="BA108" i="7"/>
  <c r="BF108" i="7"/>
  <c r="AH108" i="7"/>
  <c r="AZ309" i="7"/>
  <c r="BM308" i="8"/>
  <c r="AM307" i="9"/>
  <c r="AQ106" i="9"/>
  <c r="AN106" i="9"/>
  <c r="AS106" i="9"/>
  <c r="BM307" i="9"/>
  <c r="AC107" i="8"/>
  <c r="CD106" i="9"/>
  <c r="CA106" i="9"/>
  <c r="CF106" i="9"/>
  <c r="AQ108" i="7"/>
  <c r="AN108" i="7"/>
  <c r="AS108" i="7"/>
  <c r="AH106" i="8"/>
  <c r="Q107" i="9"/>
  <c r="N107" i="9"/>
  <c r="S107" i="9"/>
  <c r="AQ106" i="8"/>
  <c r="AN106" i="8"/>
  <c r="AS106" i="8"/>
  <c r="BD106" i="9"/>
  <c r="BA106" i="9"/>
  <c r="BF106" i="9"/>
  <c r="CD108" i="7"/>
  <c r="CA108" i="7"/>
  <c r="CF108" i="7"/>
  <c r="CB106" i="8"/>
  <c r="CE106" i="8"/>
  <c r="CG106" i="8"/>
  <c r="BY107" i="8" s="1"/>
  <c r="BQ106" i="9"/>
  <c r="BN106" i="9"/>
  <c r="BS106" i="9"/>
  <c r="BB106" i="8"/>
  <c r="BG106" i="8"/>
  <c r="AY107" i="8" s="1"/>
  <c r="BE106" i="8"/>
  <c r="P107" i="8"/>
  <c r="AZ307" i="9"/>
  <c r="BZ309" i="7"/>
  <c r="BQ108" i="7"/>
  <c r="BN108" i="7"/>
  <c r="BS108" i="7"/>
  <c r="BM309" i="7"/>
  <c r="Z307" i="9"/>
  <c r="BZ307" i="9"/>
  <c r="AM307" i="8"/>
  <c r="AZ308" i="8"/>
  <c r="U106" i="8"/>
  <c r="BM310" i="7" l="1"/>
  <c r="BB106" i="9"/>
  <c r="BG106" i="9"/>
  <c r="AY107" i="9" s="1"/>
  <c r="BE106" i="9"/>
  <c r="Z310" i="8"/>
  <c r="BZ309" i="8"/>
  <c r="AO108" i="7"/>
  <c r="AR108" i="7"/>
  <c r="AT108" i="7"/>
  <c r="AL109" i="7" s="1"/>
  <c r="AM308" i="9"/>
  <c r="AM310" i="7"/>
  <c r="BO106" i="9"/>
  <c r="BT106" i="9"/>
  <c r="BL107" i="9" s="1"/>
  <c r="BR106" i="9"/>
  <c r="BP107" i="8"/>
  <c r="BU106" i="8"/>
  <c r="AO106" i="9"/>
  <c r="AT106" i="9"/>
  <c r="AL107" i="9" s="1"/>
  <c r="AR106" i="9"/>
  <c r="BO108" i="7"/>
  <c r="BR108" i="7"/>
  <c r="BT108" i="7"/>
  <c r="BL109" i="7" s="1"/>
  <c r="BZ310" i="7"/>
  <c r="CB106" i="9"/>
  <c r="CG106" i="9"/>
  <c r="BY107" i="9" s="1"/>
  <c r="CE106" i="9"/>
  <c r="BM309" i="8"/>
  <c r="AD109" i="7"/>
  <c r="AA109" i="7"/>
  <c r="AF109" i="7"/>
  <c r="AZ310" i="7"/>
  <c r="AZ309" i="8"/>
  <c r="AB106" i="9"/>
  <c r="AE106" i="9"/>
  <c r="AG106" i="9"/>
  <c r="Y107" i="9" s="1"/>
  <c r="AO106" i="8"/>
  <c r="AR106" i="8"/>
  <c r="AT106" i="8"/>
  <c r="AL107" i="8" s="1"/>
  <c r="O107" i="9"/>
  <c r="T107" i="9"/>
  <c r="L108" i="9" s="1"/>
  <c r="R107" i="9"/>
  <c r="AZ308" i="9"/>
  <c r="CB108" i="7"/>
  <c r="CG108" i="7"/>
  <c r="BY109" i="7" s="1"/>
  <c r="CE108" i="7"/>
  <c r="BM308" i="9"/>
  <c r="BZ308" i="9"/>
  <c r="Z308" i="9"/>
  <c r="O108" i="7"/>
  <c r="R108" i="7"/>
  <c r="T108" i="7"/>
  <c r="L109" i="7" s="1"/>
  <c r="Z312" i="7"/>
  <c r="BC107" i="8"/>
  <c r="CC107" i="8"/>
  <c r="AM308" i="8"/>
  <c r="CH106" i="8"/>
  <c r="AD107" i="8"/>
  <c r="AA107" i="8"/>
  <c r="AF107" i="8"/>
  <c r="Q107" i="8"/>
  <c r="N107" i="8"/>
  <c r="S107" i="8"/>
  <c r="BH106" i="8"/>
  <c r="BB108" i="7"/>
  <c r="BE108" i="7"/>
  <c r="BG108" i="7"/>
  <c r="AY109" i="7" s="1"/>
  <c r="AC107" i="9" l="1"/>
  <c r="AB107" i="8"/>
  <c r="AE107" i="8"/>
  <c r="AG107" i="8"/>
  <c r="Y108" i="8" s="1"/>
  <c r="BM309" i="9"/>
  <c r="AU106" i="8"/>
  <c r="BM310" i="8"/>
  <c r="AU108" i="7"/>
  <c r="BC109" i="7"/>
  <c r="Z313" i="7"/>
  <c r="CH106" i="9"/>
  <c r="BH108" i="7"/>
  <c r="CH108" i="7"/>
  <c r="CC107" i="9"/>
  <c r="AZ311" i="7"/>
  <c r="BQ107" i="8"/>
  <c r="BN107" i="8"/>
  <c r="BS107" i="8"/>
  <c r="BZ310" i="8"/>
  <c r="U108" i="7"/>
  <c r="BZ311" i="7"/>
  <c r="BU106" i="9"/>
  <c r="Z311" i="8"/>
  <c r="BP107" i="9"/>
  <c r="BP109" i="7"/>
  <c r="AH106" i="9"/>
  <c r="AM311" i="7"/>
  <c r="BH106" i="9"/>
  <c r="P109" i="7"/>
  <c r="CD107" i="8"/>
  <c r="CA107" i="8"/>
  <c r="CF107" i="8"/>
  <c r="U107" i="9"/>
  <c r="AZ310" i="8"/>
  <c r="BC107" i="9"/>
  <c r="AM309" i="8"/>
  <c r="AZ309" i="9"/>
  <c r="Z309" i="9"/>
  <c r="BU108" i="7"/>
  <c r="O107" i="8"/>
  <c r="T107" i="8"/>
  <c r="L108" i="8" s="1"/>
  <c r="R107" i="8"/>
  <c r="BZ309" i="9"/>
  <c r="P108" i="9"/>
  <c r="AB109" i="7"/>
  <c r="AE109" i="7"/>
  <c r="AG109" i="7"/>
  <c r="Y110" i="7" s="1"/>
  <c r="AU106" i="9"/>
  <c r="AM309" i="9"/>
  <c r="CC109" i="7"/>
  <c r="AP107" i="9"/>
  <c r="BD107" i="8"/>
  <c r="BA107" i="8"/>
  <c r="BF107" i="8"/>
  <c r="AP107" i="8"/>
  <c r="AP109" i="7"/>
  <c r="BM311" i="7"/>
  <c r="BZ312" i="7" l="1"/>
  <c r="BQ109" i="7"/>
  <c r="BN109" i="7"/>
  <c r="BS109" i="7"/>
  <c r="BM311" i="8"/>
  <c r="AH109" i="7"/>
  <c r="Q108" i="9"/>
  <c r="N108" i="9"/>
  <c r="S108" i="9"/>
  <c r="AQ107" i="9"/>
  <c r="AN107" i="9"/>
  <c r="AS107" i="9"/>
  <c r="AQ109" i="7"/>
  <c r="AN109" i="7"/>
  <c r="AS109" i="7"/>
  <c r="BZ310" i="9"/>
  <c r="CB107" i="8"/>
  <c r="CG107" i="8"/>
  <c r="BY108" i="8" s="1"/>
  <c r="CE107" i="8"/>
  <c r="BQ107" i="9"/>
  <c r="BN107" i="9"/>
  <c r="BS107" i="9"/>
  <c r="BZ311" i="8"/>
  <c r="BM310" i="9"/>
  <c r="U107" i="8"/>
  <c r="AM310" i="9"/>
  <c r="BO107" i="8"/>
  <c r="BT107" i="8"/>
  <c r="BL108" i="8" s="1"/>
  <c r="BR107" i="8"/>
  <c r="Z314" i="7"/>
  <c r="AC108" i="8"/>
  <c r="Z312" i="8"/>
  <c r="AH107" i="8"/>
  <c r="AZ311" i="8"/>
  <c r="AZ310" i="9"/>
  <c r="CD109" i="7"/>
  <c r="CA109" i="7"/>
  <c r="CF109" i="7"/>
  <c r="AM310" i="8"/>
  <c r="AZ312" i="7"/>
  <c r="BD109" i="7"/>
  <c r="BA109" i="7"/>
  <c r="BF109" i="7"/>
  <c r="BM312" i="7"/>
  <c r="Q109" i="7"/>
  <c r="N109" i="7"/>
  <c r="S109" i="7"/>
  <c r="AQ107" i="8"/>
  <c r="AN107" i="8"/>
  <c r="AS107" i="8"/>
  <c r="AM312" i="7"/>
  <c r="AD107" i="9"/>
  <c r="AA107" i="9"/>
  <c r="AF107" i="9"/>
  <c r="Z310" i="9"/>
  <c r="P108" i="8"/>
  <c r="BB107" i="8"/>
  <c r="BE107" i="8"/>
  <c r="BG107" i="8"/>
  <c r="AY108" i="8" s="1"/>
  <c r="BD107" i="9"/>
  <c r="BA107" i="9"/>
  <c r="BF107" i="9"/>
  <c r="AC110" i="7"/>
  <c r="CD107" i="9"/>
  <c r="CA107" i="9"/>
  <c r="CF107" i="9"/>
  <c r="CC108" i="8" l="1"/>
  <c r="CB107" i="9"/>
  <c r="CE107" i="9"/>
  <c r="CG107" i="9"/>
  <c r="BY108" i="9" s="1"/>
  <c r="AD110" i="7"/>
  <c r="AA110" i="7"/>
  <c r="AF110" i="7"/>
  <c r="O109" i="7"/>
  <c r="T109" i="7"/>
  <c r="L110" i="7" s="1"/>
  <c r="R109" i="7"/>
  <c r="CB109" i="7"/>
  <c r="CG109" i="7"/>
  <c r="BY110" i="7" s="1"/>
  <c r="CE109" i="7"/>
  <c r="BZ311" i="9"/>
  <c r="AD108" i="8"/>
  <c r="AA108" i="8"/>
  <c r="AF108" i="8"/>
  <c r="BM311" i="9"/>
  <c r="AZ311" i="9"/>
  <c r="AO109" i="7"/>
  <c r="AR109" i="7"/>
  <c r="AT109" i="7"/>
  <c r="AL110" i="7" s="1"/>
  <c r="Z315" i="7"/>
  <c r="BM312" i="8"/>
  <c r="Z311" i="9"/>
  <c r="AB107" i="9"/>
  <c r="AG107" i="9"/>
  <c r="Y108" i="9" s="1"/>
  <c r="AE107" i="9"/>
  <c r="BC108" i="8"/>
  <c r="BZ312" i="8"/>
  <c r="BB109" i="7"/>
  <c r="BG109" i="7"/>
  <c r="AY110" i="7" s="1"/>
  <c r="BE109" i="7"/>
  <c r="BH107" i="8"/>
  <c r="AM313" i="7"/>
  <c r="BU107" i="8"/>
  <c r="AO107" i="9"/>
  <c r="AR107" i="9"/>
  <c r="AT107" i="9"/>
  <c r="AL108" i="9" s="1"/>
  <c r="BO109" i="7"/>
  <c r="BR109" i="7"/>
  <c r="BT109" i="7"/>
  <c r="BL110" i="7" s="1"/>
  <c r="AZ313" i="7"/>
  <c r="BP108" i="8"/>
  <c r="BO107" i="9"/>
  <c r="BR107" i="9"/>
  <c r="BT107" i="9"/>
  <c r="BL108" i="9" s="1"/>
  <c r="AZ312" i="8"/>
  <c r="Q108" i="8"/>
  <c r="N108" i="8"/>
  <c r="S108" i="8"/>
  <c r="Z313" i="8"/>
  <c r="BZ313" i="7"/>
  <c r="BM313" i="7"/>
  <c r="BB107" i="9"/>
  <c r="BE107" i="9"/>
  <c r="BG107" i="9"/>
  <c r="AY108" i="9" s="1"/>
  <c r="AO107" i="8"/>
  <c r="AT107" i="8"/>
  <c r="AL108" i="8" s="1"/>
  <c r="AR107" i="8"/>
  <c r="AM311" i="8"/>
  <c r="AM311" i="9"/>
  <c r="CH107" i="8"/>
  <c r="O108" i="9"/>
  <c r="T108" i="9"/>
  <c r="L109" i="9" s="1"/>
  <c r="R108" i="9"/>
  <c r="AH107" i="9" l="1"/>
  <c r="AZ314" i="7"/>
  <c r="AC108" i="9"/>
  <c r="BC108" i="9"/>
  <c r="O108" i="8"/>
  <c r="T108" i="8"/>
  <c r="L109" i="8" s="1"/>
  <c r="R108" i="8"/>
  <c r="BU109" i="7"/>
  <c r="BH109" i="7"/>
  <c r="CC110" i="7"/>
  <c r="Z312" i="9"/>
  <c r="P109" i="9"/>
  <c r="CH109" i="7"/>
  <c r="BM312" i="9"/>
  <c r="U109" i="7"/>
  <c r="BC110" i="7"/>
  <c r="AM312" i="9"/>
  <c r="BM314" i="7"/>
  <c r="P110" i="7"/>
  <c r="U108" i="9"/>
  <c r="BP110" i="7"/>
  <c r="AZ312" i="9"/>
  <c r="AP108" i="9"/>
  <c r="CC108" i="9"/>
  <c r="BP108" i="9"/>
  <c r="Z316" i="7"/>
  <c r="AB108" i="8"/>
  <c r="AE108" i="8"/>
  <c r="AG108" i="8"/>
  <c r="Y109" i="8" s="1"/>
  <c r="CH107" i="9"/>
  <c r="BM313" i="8"/>
  <c r="AM312" i="8"/>
  <c r="BZ313" i="8"/>
  <c r="AB110" i="7"/>
  <c r="AE110" i="7"/>
  <c r="AG110" i="7"/>
  <c r="Y111" i="7" s="1"/>
  <c r="BH107" i="9"/>
  <c r="AZ313" i="8"/>
  <c r="AU107" i="9"/>
  <c r="BU107" i="9"/>
  <c r="Z314" i="8"/>
  <c r="AP110" i="7"/>
  <c r="BZ314" i="7"/>
  <c r="AU107" i="8"/>
  <c r="BZ312" i="9"/>
  <c r="AP108" i="8"/>
  <c r="BQ108" i="8"/>
  <c r="BN108" i="8"/>
  <c r="BS108" i="8"/>
  <c r="AM314" i="7"/>
  <c r="BD108" i="8"/>
  <c r="BA108" i="8"/>
  <c r="BF108" i="8"/>
  <c r="AU109" i="7"/>
  <c r="CD108" i="8"/>
  <c r="CA108" i="8"/>
  <c r="CF108" i="8"/>
  <c r="BQ110" i="7" l="1"/>
  <c r="BN110" i="7"/>
  <c r="BS110" i="7"/>
  <c r="AH110" i="7"/>
  <c r="AC109" i="8"/>
  <c r="AZ313" i="9"/>
  <c r="BO108" i="8"/>
  <c r="BT108" i="8"/>
  <c r="BL109" i="8" s="1"/>
  <c r="BR108" i="8"/>
  <c r="Z315" i="8"/>
  <c r="AH108" i="8"/>
  <c r="BD108" i="9"/>
  <c r="BA108" i="9"/>
  <c r="BF108" i="9"/>
  <c r="Z317" i="7"/>
  <c r="BM313" i="9"/>
  <c r="AQ108" i="8"/>
  <c r="AN108" i="8"/>
  <c r="AS108" i="8"/>
  <c r="AZ315" i="7"/>
  <c r="BQ108" i="9"/>
  <c r="BN108" i="9"/>
  <c r="BS108" i="9"/>
  <c r="Q110" i="7"/>
  <c r="N110" i="7"/>
  <c r="S110" i="7"/>
  <c r="AD108" i="9"/>
  <c r="AA108" i="9"/>
  <c r="AF108" i="9"/>
  <c r="CB108" i="8"/>
  <c r="CG108" i="8"/>
  <c r="BY109" i="8" s="1"/>
  <c r="CE108" i="8"/>
  <c r="BZ314" i="8"/>
  <c r="AM313" i="8"/>
  <c r="Q109" i="9"/>
  <c r="N109" i="9"/>
  <c r="S109" i="9"/>
  <c r="CD110" i="7"/>
  <c r="CA110" i="7"/>
  <c r="CF110" i="7"/>
  <c r="BB108" i="8"/>
  <c r="BG108" i="8"/>
  <c r="AY109" i="8" s="1"/>
  <c r="BE108" i="8"/>
  <c r="AZ314" i="8"/>
  <c r="BM314" i="8"/>
  <c r="BM315" i="7"/>
  <c r="BZ313" i="9"/>
  <c r="U108" i="8"/>
  <c r="CD108" i="9"/>
  <c r="CA108" i="9"/>
  <c r="CF108" i="9"/>
  <c r="BZ315" i="7"/>
  <c r="AM313" i="9"/>
  <c r="P109" i="8"/>
  <c r="AQ108" i="9"/>
  <c r="AN108" i="9"/>
  <c r="AS108" i="9"/>
  <c r="AM315" i="7"/>
  <c r="AQ110" i="7"/>
  <c r="AN110" i="7"/>
  <c r="AS110" i="7"/>
  <c r="AC111" i="7"/>
  <c r="BD110" i="7"/>
  <c r="BA110" i="7"/>
  <c r="BF110" i="7"/>
  <c r="Z313" i="9"/>
  <c r="Q109" i="8" l="1"/>
  <c r="N109" i="8"/>
  <c r="S109" i="8"/>
  <c r="BC109" i="8"/>
  <c r="AO108" i="9"/>
  <c r="AR108" i="9"/>
  <c r="AT108" i="9"/>
  <c r="AL109" i="9" s="1"/>
  <c r="BP109" i="8"/>
  <c r="BH108" i="8"/>
  <c r="BO108" i="9"/>
  <c r="BR108" i="9"/>
  <c r="BT108" i="9"/>
  <c r="BL109" i="9" s="1"/>
  <c r="CH108" i="8"/>
  <c r="AZ314" i="9"/>
  <c r="AD111" i="7"/>
  <c r="AA111" i="7"/>
  <c r="AF111" i="7"/>
  <c r="BB110" i="7"/>
  <c r="BE110" i="7"/>
  <c r="BG110" i="7"/>
  <c r="AY111" i="7" s="1"/>
  <c r="BZ314" i="9"/>
  <c r="AM314" i="9"/>
  <c r="AZ316" i="7"/>
  <c r="AD109" i="8"/>
  <c r="AA109" i="8"/>
  <c r="AF109" i="8"/>
  <c r="BZ316" i="7"/>
  <c r="CC109" i="8"/>
  <c r="CB110" i="7"/>
  <c r="CG110" i="7"/>
  <c r="BY111" i="7" s="1"/>
  <c r="CE110" i="7"/>
  <c r="AO110" i="7"/>
  <c r="AR110" i="7"/>
  <c r="AT110" i="7"/>
  <c r="AL111" i="7" s="1"/>
  <c r="BM316" i="7"/>
  <c r="AB108" i="9"/>
  <c r="AE108" i="9"/>
  <c r="AG108" i="9"/>
  <c r="Y109" i="9" s="1"/>
  <c r="AO108" i="8"/>
  <c r="AR108" i="8"/>
  <c r="AT108" i="8"/>
  <c r="AL109" i="8" s="1"/>
  <c r="BZ315" i="8"/>
  <c r="BB108" i="9"/>
  <c r="BE108" i="9"/>
  <c r="BG108" i="9"/>
  <c r="AY109" i="9" s="1"/>
  <c r="CB108" i="9"/>
  <c r="CE108" i="9"/>
  <c r="CG108" i="9"/>
  <c r="BY109" i="9" s="1"/>
  <c r="BM314" i="9"/>
  <c r="Z316" i="8"/>
  <c r="BO110" i="7"/>
  <c r="BR110" i="7"/>
  <c r="BT110" i="7"/>
  <c r="BL111" i="7" s="1"/>
  <c r="AM316" i="7"/>
  <c r="O109" i="9"/>
  <c r="T109" i="9"/>
  <c r="L110" i="9" s="1"/>
  <c r="R109" i="9"/>
  <c r="BM315" i="8"/>
  <c r="O110" i="7"/>
  <c r="R110" i="7"/>
  <c r="T110" i="7"/>
  <c r="L111" i="7" s="1"/>
  <c r="Z314" i="9"/>
  <c r="AZ315" i="8"/>
  <c r="AM314" i="8"/>
  <c r="Z318" i="7"/>
  <c r="BU108" i="8"/>
  <c r="U110" i="7" l="1"/>
  <c r="BH108" i="9"/>
  <c r="AP111" i="7"/>
  <c r="BZ315" i="9"/>
  <c r="AB109" i="8"/>
  <c r="AE109" i="8"/>
  <c r="AG109" i="8"/>
  <c r="Y110" i="8" s="1"/>
  <c r="AU108" i="9"/>
  <c r="CH110" i="7"/>
  <c r="AM315" i="8"/>
  <c r="AP109" i="8"/>
  <c r="P110" i="9"/>
  <c r="AB111" i="7"/>
  <c r="AE111" i="7"/>
  <c r="AG111" i="7"/>
  <c r="Y112" i="7" s="1"/>
  <c r="Z317" i="8"/>
  <c r="AP109" i="9"/>
  <c r="BD109" i="8"/>
  <c r="BA109" i="8"/>
  <c r="BF109" i="8"/>
  <c r="BC109" i="9"/>
  <c r="AU110" i="7"/>
  <c r="BQ109" i="8"/>
  <c r="BN109" i="8"/>
  <c r="BS109" i="8"/>
  <c r="BZ316" i="8"/>
  <c r="BH110" i="7"/>
  <c r="CC111" i="7"/>
  <c r="Z319" i="7"/>
  <c r="BC111" i="7"/>
  <c r="AM317" i="7"/>
  <c r="CD109" i="8"/>
  <c r="CA109" i="8"/>
  <c r="CF109" i="8"/>
  <c r="BM317" i="7"/>
  <c r="U109" i="9"/>
  <c r="AZ316" i="8"/>
  <c r="CC109" i="9"/>
  <c r="AZ317" i="7"/>
  <c r="BP109" i="9"/>
  <c r="BU108" i="9"/>
  <c r="AH108" i="9"/>
  <c r="Z315" i="9"/>
  <c r="BP111" i="7"/>
  <c r="O109" i="8"/>
  <c r="R109" i="8"/>
  <c r="T109" i="8"/>
  <c r="L110" i="8" s="1"/>
  <c r="P111" i="7"/>
  <c r="AZ315" i="9"/>
  <c r="BM316" i="8"/>
  <c r="BM315" i="9"/>
  <c r="AU108" i="8"/>
  <c r="CH108" i="9"/>
  <c r="AC109" i="9"/>
  <c r="BU110" i="7"/>
  <c r="BZ317" i="7"/>
  <c r="AM315" i="9"/>
  <c r="BB109" i="8" l="1"/>
  <c r="BE109" i="8"/>
  <c r="BG109" i="8"/>
  <c r="AY110" i="8" s="1"/>
  <c r="AC110" i="8"/>
  <c r="AQ109" i="8"/>
  <c r="AN109" i="8"/>
  <c r="AS109" i="8"/>
  <c r="BZ316" i="9"/>
  <c r="BQ109" i="9"/>
  <c r="BN109" i="9"/>
  <c r="BS109" i="9"/>
  <c r="AZ318" i="7"/>
  <c r="AM316" i="9"/>
  <c r="Z316" i="9"/>
  <c r="BO109" i="8"/>
  <c r="BT109" i="8"/>
  <c r="BL110" i="8" s="1"/>
  <c r="BR109" i="8"/>
  <c r="AH109" i="8"/>
  <c r="AQ109" i="9"/>
  <c r="AN109" i="9"/>
  <c r="AS109" i="9"/>
  <c r="CD109" i="9"/>
  <c r="CA109" i="9"/>
  <c r="CF109" i="9"/>
  <c r="AZ317" i="8"/>
  <c r="AM316" i="8"/>
  <c r="AQ111" i="7"/>
  <c r="AN111" i="7"/>
  <c r="AS111" i="7"/>
  <c r="U109" i="8"/>
  <c r="CB109" i="8"/>
  <c r="CG109" i="8"/>
  <c r="BY110" i="8" s="1"/>
  <c r="CE109" i="8"/>
  <c r="Q110" i="9"/>
  <c r="N110" i="9"/>
  <c r="S110" i="9"/>
  <c r="BZ318" i="7"/>
  <c r="AM318" i="7"/>
  <c r="BM317" i="8"/>
  <c r="Z318" i="8"/>
  <c r="AD109" i="9"/>
  <c r="AA109" i="9"/>
  <c r="AF109" i="9"/>
  <c r="AZ316" i="9"/>
  <c r="Z320" i="7"/>
  <c r="BM318" i="7"/>
  <c r="BZ317" i="8"/>
  <c r="BD111" i="7"/>
  <c r="BA111" i="7"/>
  <c r="BF111" i="7"/>
  <c r="AC112" i="7"/>
  <c r="P110" i="8"/>
  <c r="BQ111" i="7"/>
  <c r="BN111" i="7"/>
  <c r="BS111" i="7"/>
  <c r="BM316" i="9"/>
  <c r="Q111" i="7"/>
  <c r="N111" i="7"/>
  <c r="S111" i="7"/>
  <c r="CD111" i="7"/>
  <c r="CA111" i="7"/>
  <c r="CF111" i="7"/>
  <c r="BD109" i="9"/>
  <c r="BA109" i="9"/>
  <c r="BF109" i="9"/>
  <c r="AH111" i="7"/>
  <c r="AO111" i="7" l="1"/>
  <c r="AR111" i="7"/>
  <c r="AT111" i="7"/>
  <c r="AL112" i="7" s="1"/>
  <c r="BZ318" i="8"/>
  <c r="BZ317" i="9"/>
  <c r="BM319" i="7"/>
  <c r="BM318" i="8"/>
  <c r="CB109" i="9"/>
  <c r="CE109" i="9"/>
  <c r="CG109" i="9"/>
  <c r="BY110" i="9" s="1"/>
  <c r="AM317" i="9"/>
  <c r="BO111" i="7"/>
  <c r="BT111" i="7"/>
  <c r="BL112" i="7" s="1"/>
  <c r="BR111" i="7"/>
  <c r="Z321" i="7"/>
  <c r="Q110" i="8"/>
  <c r="N110" i="8"/>
  <c r="S110" i="8"/>
  <c r="BZ319" i="7"/>
  <c r="BB109" i="9"/>
  <c r="BG109" i="9"/>
  <c r="AY110" i="9" s="1"/>
  <c r="BE109" i="9"/>
  <c r="AZ319" i="7"/>
  <c r="AD110" i="8"/>
  <c r="AA110" i="8"/>
  <c r="AF110" i="8"/>
  <c r="CB111" i="7"/>
  <c r="CE111" i="7"/>
  <c r="CG111" i="7"/>
  <c r="BY112" i="7" s="1"/>
  <c r="AD112" i="7"/>
  <c r="AA112" i="7"/>
  <c r="AF112" i="7"/>
  <c r="O110" i="9"/>
  <c r="T110" i="9"/>
  <c r="L111" i="9" s="1"/>
  <c r="R110" i="9"/>
  <c r="AZ318" i="8"/>
  <c r="AM319" i="7"/>
  <c r="AZ317" i="9"/>
  <c r="AM317" i="8"/>
  <c r="BU109" i="8"/>
  <c r="BC110" i="8"/>
  <c r="AO109" i="9"/>
  <c r="AR109" i="9"/>
  <c r="AT109" i="9"/>
  <c r="AL110" i="9" s="1"/>
  <c r="O111" i="7"/>
  <c r="R111" i="7"/>
  <c r="T111" i="7"/>
  <c r="L112" i="7" s="1"/>
  <c r="BB111" i="7"/>
  <c r="BE111" i="7"/>
  <c r="BG111" i="7"/>
  <c r="AY112" i="7" s="1"/>
  <c r="CH109" i="8"/>
  <c r="BP110" i="8"/>
  <c r="BO109" i="9"/>
  <c r="BR109" i="9"/>
  <c r="BT109" i="9"/>
  <c r="BL110" i="9" s="1"/>
  <c r="BH109" i="8"/>
  <c r="AO109" i="8"/>
  <c r="AT109" i="8"/>
  <c r="AL110" i="8" s="1"/>
  <c r="AR109" i="8"/>
  <c r="BM317" i="9"/>
  <c r="Z319" i="8"/>
  <c r="CC110" i="8"/>
  <c r="AB109" i="9"/>
  <c r="AE109" i="9"/>
  <c r="AG109" i="9"/>
  <c r="Y110" i="9" s="1"/>
  <c r="Z317" i="9"/>
  <c r="BM319" i="8" l="1"/>
  <c r="Z318" i="9"/>
  <c r="BQ110" i="8"/>
  <c r="BN110" i="8"/>
  <c r="BS110" i="8"/>
  <c r="AZ318" i="9"/>
  <c r="BU111" i="7"/>
  <c r="BM318" i="9"/>
  <c r="BP112" i="7"/>
  <c r="BC110" i="9"/>
  <c r="AP110" i="8"/>
  <c r="CC112" i="7"/>
  <c r="AZ320" i="7"/>
  <c r="AM318" i="9"/>
  <c r="BH111" i="7"/>
  <c r="BZ319" i="8"/>
  <c r="CC110" i="9"/>
  <c r="BM320" i="7"/>
  <c r="AU109" i="9"/>
  <c r="BZ320" i="7"/>
  <c r="BP110" i="9"/>
  <c r="P112" i="7"/>
  <c r="O110" i="8"/>
  <c r="T110" i="8"/>
  <c r="L111" i="8" s="1"/>
  <c r="R110" i="8"/>
  <c r="CH109" i="9"/>
  <c r="AP112" i="7"/>
  <c r="BH109" i="9"/>
  <c r="AH109" i="9"/>
  <c r="BC112" i="7"/>
  <c r="AM320" i="7"/>
  <c r="AZ319" i="8"/>
  <c r="CD110" i="8"/>
  <c r="CA110" i="8"/>
  <c r="CF110" i="8"/>
  <c r="U111" i="7"/>
  <c r="AB110" i="8"/>
  <c r="AG110" i="8"/>
  <c r="Y111" i="8" s="1"/>
  <c r="AE110" i="8"/>
  <c r="AU111" i="7"/>
  <c r="AP110" i="9"/>
  <c r="AC110" i="9"/>
  <c r="AB112" i="7"/>
  <c r="AG112" i="7"/>
  <c r="Y113" i="7" s="1"/>
  <c r="AE112" i="7"/>
  <c r="BZ318" i="9"/>
  <c r="AU109" i="8"/>
  <c r="BD110" i="8"/>
  <c r="BA110" i="8"/>
  <c r="BF110" i="8"/>
  <c r="CH111" i="7"/>
  <c r="Z320" i="8"/>
  <c r="BU109" i="9"/>
  <c r="U110" i="9"/>
  <c r="AM318" i="8"/>
  <c r="P111" i="9"/>
  <c r="Z322" i="7"/>
  <c r="P111" i="8" l="1"/>
  <c r="BM321" i="7"/>
  <c r="Q112" i="7"/>
  <c r="N112" i="7"/>
  <c r="S112" i="7"/>
  <c r="BZ320" i="8"/>
  <c r="BD110" i="9"/>
  <c r="BA110" i="9"/>
  <c r="BF110" i="9"/>
  <c r="AC113" i="7"/>
  <c r="BQ110" i="9"/>
  <c r="BN110" i="9"/>
  <c r="BS110" i="9"/>
  <c r="BO110" i="8"/>
  <c r="BT110" i="8"/>
  <c r="BL111" i="8" s="1"/>
  <c r="BR110" i="8"/>
  <c r="CD112" i="7"/>
  <c r="CA112" i="7"/>
  <c r="CF112" i="7"/>
  <c r="CB110" i="8"/>
  <c r="CG110" i="8"/>
  <c r="BY111" i="8" s="1"/>
  <c r="CE110" i="8"/>
  <c r="AQ112" i="7"/>
  <c r="AN112" i="7"/>
  <c r="AS112" i="7"/>
  <c r="BZ321" i="7"/>
  <c r="CD110" i="9"/>
  <c r="CA110" i="9"/>
  <c r="CF110" i="9"/>
  <c r="AD110" i="9"/>
  <c r="AA110" i="9"/>
  <c r="AF110" i="9"/>
  <c r="AZ319" i="9"/>
  <c r="Z319" i="9"/>
  <c r="Z323" i="7"/>
  <c r="BB110" i="8"/>
  <c r="BG110" i="8"/>
  <c r="AY111" i="8" s="1"/>
  <c r="BE110" i="8"/>
  <c r="AM319" i="8"/>
  <c r="AH110" i="8"/>
  <c r="BQ112" i="7"/>
  <c r="BN112" i="7"/>
  <c r="BS112" i="7"/>
  <c r="Z321" i="8"/>
  <c r="AQ110" i="8"/>
  <c r="AN110" i="8"/>
  <c r="AS110" i="8"/>
  <c r="Q111" i="9"/>
  <c r="N111" i="9"/>
  <c r="S111" i="9"/>
  <c r="AQ110" i="9"/>
  <c r="AN110" i="9"/>
  <c r="AS110" i="9"/>
  <c r="AZ320" i="8"/>
  <c r="AC111" i="8"/>
  <c r="AZ321" i="7"/>
  <c r="AM321" i="7"/>
  <c r="BD112" i="7"/>
  <c r="BA112" i="7"/>
  <c r="BF112" i="7"/>
  <c r="AM319" i="9"/>
  <c r="BZ319" i="9"/>
  <c r="AH112" i="7"/>
  <c r="U110" i="8"/>
  <c r="BM319" i="9"/>
  <c r="BM320" i="8"/>
  <c r="CB110" i="9" l="1"/>
  <c r="CE110" i="9"/>
  <c r="CG110" i="9"/>
  <c r="BY111" i="9" s="1"/>
  <c r="CB112" i="7"/>
  <c r="CE112" i="7"/>
  <c r="CG112" i="7"/>
  <c r="BY113" i="7" s="1"/>
  <c r="BB110" i="9"/>
  <c r="BG110" i="9"/>
  <c r="AY111" i="9" s="1"/>
  <c r="BE110" i="9"/>
  <c r="BM320" i="9"/>
  <c r="AD111" i="8"/>
  <c r="AA111" i="8"/>
  <c r="AF111" i="8"/>
  <c r="BC111" i="8"/>
  <c r="BB112" i="7"/>
  <c r="BG112" i="7"/>
  <c r="AY113" i="7" s="1"/>
  <c r="BE112" i="7"/>
  <c r="AZ321" i="8"/>
  <c r="Z322" i="8"/>
  <c r="Z324" i="7"/>
  <c r="BZ322" i="7"/>
  <c r="BU110" i="8"/>
  <c r="BP111" i="8"/>
  <c r="BZ321" i="8"/>
  <c r="Z320" i="9"/>
  <c r="AO110" i="8"/>
  <c r="AR110" i="8"/>
  <c r="AT110" i="8"/>
  <c r="AL111" i="8" s="1"/>
  <c r="AO112" i="7"/>
  <c r="AT112" i="7"/>
  <c r="AL113" i="7" s="1"/>
  <c r="AR112" i="7"/>
  <c r="O112" i="7"/>
  <c r="R112" i="7"/>
  <c r="T112" i="7"/>
  <c r="L113" i="7" s="1"/>
  <c r="BM321" i="8"/>
  <c r="AZ320" i="9"/>
  <c r="BO110" i="9"/>
  <c r="BR110" i="9"/>
  <c r="BT110" i="9"/>
  <c r="BL111" i="9" s="1"/>
  <c r="AM322" i="7"/>
  <c r="AO110" i="9"/>
  <c r="AT110" i="9"/>
  <c r="AL111" i="9" s="1"/>
  <c r="AR110" i="9"/>
  <c r="BM322" i="7"/>
  <c r="O111" i="9"/>
  <c r="T111" i="9"/>
  <c r="L112" i="9" s="1"/>
  <c r="R111" i="9"/>
  <c r="CH110" i="8"/>
  <c r="AD113" i="7"/>
  <c r="AA113" i="7"/>
  <c r="AF113" i="7"/>
  <c r="AM320" i="9"/>
  <c r="BH110" i="8"/>
  <c r="BO112" i="7"/>
  <c r="BT112" i="7"/>
  <c r="BL113" i="7" s="1"/>
  <c r="BR112" i="7"/>
  <c r="AZ322" i="7"/>
  <c r="AM320" i="8"/>
  <c r="AB110" i="9"/>
  <c r="AG110" i="9"/>
  <c r="Y111" i="9" s="1"/>
  <c r="AE110" i="9"/>
  <c r="CC111" i="8"/>
  <c r="Q111" i="8"/>
  <c r="N111" i="8"/>
  <c r="S111" i="8"/>
  <c r="BZ320" i="9"/>
  <c r="AU112" i="7" l="1"/>
  <c r="AZ322" i="8"/>
  <c r="BH110" i="9"/>
  <c r="AM321" i="9"/>
  <c r="BM323" i="7"/>
  <c r="BP111" i="9"/>
  <c r="AP113" i="7"/>
  <c r="BZ322" i="8"/>
  <c r="BC111" i="9"/>
  <c r="AZ323" i="7"/>
  <c r="BU110" i="9"/>
  <c r="BH112" i="7"/>
  <c r="AM321" i="8"/>
  <c r="BZ321" i="9"/>
  <c r="BQ111" i="8"/>
  <c r="BN111" i="8"/>
  <c r="BS111" i="8"/>
  <c r="BC113" i="7"/>
  <c r="CC113" i="7"/>
  <c r="AP111" i="8"/>
  <c r="AB113" i="7"/>
  <c r="AG113" i="7"/>
  <c r="Y114" i="7" s="1"/>
  <c r="AE113" i="7"/>
  <c r="AZ321" i="9"/>
  <c r="AU110" i="8"/>
  <c r="CH112" i="7"/>
  <c r="O111" i="8"/>
  <c r="T111" i="8"/>
  <c r="L112" i="8" s="1"/>
  <c r="R111" i="8"/>
  <c r="BU112" i="7"/>
  <c r="BD111" i="8"/>
  <c r="BA111" i="8"/>
  <c r="BF111" i="8"/>
  <c r="BP113" i="7"/>
  <c r="AU110" i="9"/>
  <c r="BZ323" i="7"/>
  <c r="CC111" i="9"/>
  <c r="CH110" i="9"/>
  <c r="BM322" i="8"/>
  <c r="CD111" i="8"/>
  <c r="CA111" i="8"/>
  <c r="CF111" i="8"/>
  <c r="P113" i="7"/>
  <c r="Z321" i="9"/>
  <c r="Z325" i="7"/>
  <c r="AB111" i="8"/>
  <c r="AE111" i="8"/>
  <c r="AG111" i="8"/>
  <c r="Y112" i="8" s="1"/>
  <c r="AP111" i="9"/>
  <c r="AH110" i="9"/>
  <c r="P112" i="9"/>
  <c r="Z323" i="8"/>
  <c r="BM321" i="9"/>
  <c r="U111" i="9"/>
  <c r="AM323" i="7"/>
  <c r="U112" i="7"/>
  <c r="AC111" i="9"/>
  <c r="AH113" i="7" l="1"/>
  <c r="AC114" i="7"/>
  <c r="Z324" i="8"/>
  <c r="AH111" i="8"/>
  <c r="BM323" i="8"/>
  <c r="AZ322" i="9"/>
  <c r="BD113" i="7"/>
  <c r="BA113" i="7"/>
  <c r="BF113" i="7"/>
  <c r="BQ111" i="9"/>
  <c r="BN111" i="9"/>
  <c r="BS111" i="9"/>
  <c r="BM324" i="7"/>
  <c r="AD111" i="9"/>
  <c r="AA111" i="9"/>
  <c r="AF111" i="9"/>
  <c r="Z326" i="7"/>
  <c r="CD111" i="9"/>
  <c r="CA111" i="9"/>
  <c r="CF111" i="9"/>
  <c r="AZ324" i="7"/>
  <c r="AM322" i="9"/>
  <c r="Q112" i="9"/>
  <c r="N112" i="9"/>
  <c r="S112" i="9"/>
  <c r="Z322" i="9"/>
  <c r="U111" i="8"/>
  <c r="Q113" i="7"/>
  <c r="N113" i="7"/>
  <c r="S113" i="7"/>
  <c r="BZ324" i="7"/>
  <c r="P112" i="8"/>
  <c r="AQ111" i="8"/>
  <c r="AN111" i="8"/>
  <c r="AS111" i="8"/>
  <c r="BZ322" i="9"/>
  <c r="BO111" i="8"/>
  <c r="BR111" i="8"/>
  <c r="BT111" i="8"/>
  <c r="BL112" i="8" s="1"/>
  <c r="AM324" i="7"/>
  <c r="BD111" i="9"/>
  <c r="BA111" i="9"/>
  <c r="BF111" i="9"/>
  <c r="BB111" i="8"/>
  <c r="BG111" i="8"/>
  <c r="AY112" i="8" s="1"/>
  <c r="BE111" i="8"/>
  <c r="CB111" i="8"/>
  <c r="CE111" i="8"/>
  <c r="CG111" i="8"/>
  <c r="BY112" i="8" s="1"/>
  <c r="CD113" i="7"/>
  <c r="CA113" i="7"/>
  <c r="CF113" i="7"/>
  <c r="BZ323" i="8"/>
  <c r="AZ323" i="8"/>
  <c r="BQ113" i="7"/>
  <c r="BN113" i="7"/>
  <c r="BS113" i="7"/>
  <c r="AM322" i="8"/>
  <c r="AQ113" i="7"/>
  <c r="AN113" i="7"/>
  <c r="AS113" i="7"/>
  <c r="AQ111" i="9"/>
  <c r="AN111" i="9"/>
  <c r="AS111" i="9"/>
  <c r="BM322" i="9"/>
  <c r="AC112" i="8"/>
  <c r="BO113" i="7" l="1"/>
  <c r="BT113" i="7"/>
  <c r="BL114" i="7" s="1"/>
  <c r="BR113" i="7"/>
  <c r="BH111" i="8"/>
  <c r="BP112" i="8"/>
  <c r="O112" i="9"/>
  <c r="R112" i="9"/>
  <c r="T112" i="9"/>
  <c r="L113" i="9" s="1"/>
  <c r="AB111" i="9"/>
  <c r="AG111" i="9"/>
  <c r="Y112" i="9" s="1"/>
  <c r="AE111" i="9"/>
  <c r="AZ324" i="8"/>
  <c r="BM325" i="7"/>
  <c r="BM323" i="9"/>
  <c r="BC112" i="8"/>
  <c r="BU111" i="8"/>
  <c r="O113" i="7"/>
  <c r="T113" i="7"/>
  <c r="L114" i="7" s="1"/>
  <c r="R113" i="7"/>
  <c r="AO111" i="9"/>
  <c r="AT111" i="9"/>
  <c r="AL112" i="9" s="1"/>
  <c r="AR111" i="9"/>
  <c r="BO111" i="9"/>
  <c r="BR111" i="9"/>
  <c r="BT111" i="9"/>
  <c r="BL112" i="9" s="1"/>
  <c r="BZ323" i="9"/>
  <c r="BB111" i="9"/>
  <c r="BE111" i="9"/>
  <c r="BG111" i="9"/>
  <c r="AY112" i="9" s="1"/>
  <c r="AO111" i="8"/>
  <c r="AR111" i="8"/>
  <c r="AT111" i="8"/>
  <c r="AL112" i="8" s="1"/>
  <c r="Z325" i="8"/>
  <c r="AZ325" i="7"/>
  <c r="BZ324" i="8"/>
  <c r="AO113" i="7"/>
  <c r="AT113" i="7"/>
  <c r="AL114" i="7" s="1"/>
  <c r="AR113" i="7"/>
  <c r="CB111" i="9"/>
  <c r="CE111" i="9"/>
  <c r="CG111" i="9"/>
  <c r="BY112" i="9" s="1"/>
  <c r="CB113" i="7"/>
  <c r="CG113" i="7"/>
  <c r="BY114" i="7" s="1"/>
  <c r="CE113" i="7"/>
  <c r="Q112" i="8"/>
  <c r="N112" i="8"/>
  <c r="S112" i="8"/>
  <c r="AM323" i="8"/>
  <c r="CC112" i="8"/>
  <c r="Z323" i="9"/>
  <c r="Z327" i="7"/>
  <c r="BB113" i="7"/>
  <c r="BG113" i="7"/>
  <c r="AY114" i="7" s="1"/>
  <c r="BE113" i="7"/>
  <c r="AD114" i="7"/>
  <c r="AA114" i="7"/>
  <c r="AF114" i="7"/>
  <c r="AM323" i="9"/>
  <c r="BM324" i="8"/>
  <c r="CH111" i="8"/>
  <c r="AM325" i="7"/>
  <c r="BZ325" i="7"/>
  <c r="AD112" i="8"/>
  <c r="AA112" i="8"/>
  <c r="AF112" i="8"/>
  <c r="AZ323" i="9"/>
  <c r="BZ324" i="9" l="1"/>
  <c r="AM324" i="8"/>
  <c r="AU113" i="7"/>
  <c r="AU111" i="8"/>
  <c r="BP112" i="9"/>
  <c r="BD112" i="8"/>
  <c r="BA112" i="8"/>
  <c r="BF112" i="8"/>
  <c r="P113" i="9"/>
  <c r="AZ324" i="9"/>
  <c r="AM326" i="7"/>
  <c r="BU111" i="9"/>
  <c r="U112" i="9"/>
  <c r="BM324" i="9"/>
  <c r="BH113" i="7"/>
  <c r="O112" i="8"/>
  <c r="T112" i="8"/>
  <c r="L113" i="8" s="1"/>
  <c r="R112" i="8"/>
  <c r="BC114" i="7"/>
  <c r="BQ112" i="8"/>
  <c r="BN112" i="8"/>
  <c r="BS112" i="8"/>
  <c r="CD112" i="8"/>
  <c r="CA112" i="8"/>
  <c r="CF112" i="8"/>
  <c r="CH113" i="7"/>
  <c r="AP112" i="9"/>
  <c r="AB112" i="8"/>
  <c r="AE112" i="8"/>
  <c r="AG112" i="8"/>
  <c r="Y113" i="8" s="1"/>
  <c r="Z328" i="7"/>
  <c r="CC114" i="7"/>
  <c r="AZ326" i="7"/>
  <c r="BM326" i="7"/>
  <c r="AP114" i="7"/>
  <c r="AU111" i="9"/>
  <c r="BZ325" i="8"/>
  <c r="BC112" i="9"/>
  <c r="U113" i="7"/>
  <c r="AZ325" i="8"/>
  <c r="Z324" i="9"/>
  <c r="Z326" i="8"/>
  <c r="BH111" i="9"/>
  <c r="P114" i="7"/>
  <c r="BU113" i="7"/>
  <c r="BM325" i="8"/>
  <c r="CC112" i="9"/>
  <c r="AH111" i="9"/>
  <c r="BP114" i="7"/>
  <c r="AP112" i="8"/>
  <c r="AB114" i="7"/>
  <c r="AE114" i="7"/>
  <c r="AG114" i="7"/>
  <c r="Y115" i="7" s="1"/>
  <c r="BZ326" i="7"/>
  <c r="AM324" i="9"/>
  <c r="CH111" i="9"/>
  <c r="AC112" i="9"/>
  <c r="BB112" i="8" l="1"/>
  <c r="BE112" i="8"/>
  <c r="BG112" i="8"/>
  <c r="AY113" i="8" s="1"/>
  <c r="AQ114" i="7"/>
  <c r="AN114" i="7"/>
  <c r="AS114" i="7"/>
  <c r="AQ112" i="9"/>
  <c r="AN112" i="9"/>
  <c r="AS112" i="9"/>
  <c r="BO112" i="8"/>
  <c r="BT112" i="8"/>
  <c r="BL113" i="8" s="1"/>
  <c r="BR112" i="8"/>
  <c r="AC115" i="7"/>
  <c r="AH114" i="7"/>
  <c r="BM326" i="8"/>
  <c r="AZ326" i="8"/>
  <c r="BQ112" i="9"/>
  <c r="BN112" i="9"/>
  <c r="BS112" i="9"/>
  <c r="AM327" i="7"/>
  <c r="BD114" i="7"/>
  <c r="BA114" i="7"/>
  <c r="BF114" i="7"/>
  <c r="Q114" i="7"/>
  <c r="N114" i="7"/>
  <c r="S114" i="7"/>
  <c r="AM325" i="9"/>
  <c r="P113" i="8"/>
  <c r="U112" i="8"/>
  <c r="CD114" i="7"/>
  <c r="CA114" i="7"/>
  <c r="CF114" i="7"/>
  <c r="AM325" i="8"/>
  <c r="BQ114" i="7"/>
  <c r="BN114" i="7"/>
  <c r="BS114" i="7"/>
  <c r="BZ327" i="7"/>
  <c r="BZ326" i="8"/>
  <c r="AZ325" i="9"/>
  <c r="AD112" i="9"/>
  <c r="AA112" i="9"/>
  <c r="AF112" i="9"/>
  <c r="BM327" i="7"/>
  <c r="AZ327" i="7"/>
  <c r="AQ112" i="8"/>
  <c r="AN112" i="8"/>
  <c r="AS112" i="8"/>
  <c r="BD112" i="9"/>
  <c r="BA112" i="9"/>
  <c r="BF112" i="9"/>
  <c r="Z329" i="7"/>
  <c r="Z327" i="8"/>
  <c r="Q113" i="9"/>
  <c r="N113" i="9"/>
  <c r="S113" i="9"/>
  <c r="AC113" i="8"/>
  <c r="CB112" i="8"/>
  <c r="CG112" i="8"/>
  <c r="BY113" i="8" s="1"/>
  <c r="CE112" i="8"/>
  <c r="BZ325" i="9"/>
  <c r="CD112" i="9"/>
  <c r="CA112" i="9"/>
  <c r="CF112" i="9"/>
  <c r="Z325" i="9"/>
  <c r="AH112" i="8"/>
  <c r="BM325" i="9"/>
  <c r="BO112" i="9" l="1"/>
  <c r="BT112" i="9"/>
  <c r="BL113" i="9" s="1"/>
  <c r="BR112" i="9"/>
  <c r="AB112" i="9"/>
  <c r="AE112" i="9"/>
  <c r="AG112" i="9"/>
  <c r="Y113" i="9" s="1"/>
  <c r="AM326" i="8"/>
  <c r="Z330" i="7"/>
  <c r="CH112" i="8"/>
  <c r="AM326" i="9"/>
  <c r="AZ327" i="8"/>
  <c r="AO112" i="9"/>
  <c r="AR112" i="9"/>
  <c r="AT112" i="9"/>
  <c r="AL113" i="9" s="1"/>
  <c r="BO114" i="7"/>
  <c r="BT114" i="7"/>
  <c r="BL115" i="7" s="1"/>
  <c r="BR114" i="7"/>
  <c r="Q113" i="8"/>
  <c r="N113" i="8"/>
  <c r="S113" i="8"/>
  <c r="BP113" i="8"/>
  <c r="BZ326" i="9"/>
  <c r="CC113" i="8"/>
  <c r="Z326" i="9"/>
  <c r="O114" i="7"/>
  <c r="R114" i="7"/>
  <c r="T114" i="7"/>
  <c r="L115" i="7" s="1"/>
  <c r="BB112" i="9"/>
  <c r="BE112" i="9"/>
  <c r="BG112" i="9"/>
  <c r="AY113" i="9" s="1"/>
  <c r="BM327" i="8"/>
  <c r="AO114" i="7"/>
  <c r="AR114" i="7"/>
  <c r="AT114" i="7"/>
  <c r="AL115" i="7" s="1"/>
  <c r="AD113" i="8"/>
  <c r="AA113" i="8"/>
  <c r="AF113" i="8"/>
  <c r="AZ326" i="9"/>
  <c r="CB112" i="9"/>
  <c r="CE112" i="9"/>
  <c r="CG112" i="9"/>
  <c r="BY113" i="9" s="1"/>
  <c r="B17" i="9"/>
  <c r="AO112" i="8"/>
  <c r="AT112" i="8"/>
  <c r="AL113" i="8" s="1"/>
  <c r="AR112" i="8"/>
  <c r="O113" i="9"/>
  <c r="T113" i="9"/>
  <c r="L114" i="9" s="1"/>
  <c r="R113" i="9"/>
  <c r="BZ327" i="8"/>
  <c r="CB114" i="7"/>
  <c r="CE114" i="7"/>
  <c r="CG114" i="7"/>
  <c r="BY115" i="7" s="1"/>
  <c r="BB114" i="7"/>
  <c r="BE114" i="7"/>
  <c r="BG114" i="7"/>
  <c r="AY115" i="7" s="1"/>
  <c r="BC113" i="8"/>
  <c r="BM326" i="9"/>
  <c r="AZ328" i="7"/>
  <c r="BZ328" i="7"/>
  <c r="AD115" i="7"/>
  <c r="AA115" i="7"/>
  <c r="AF115" i="7"/>
  <c r="BH112" i="8"/>
  <c r="AM328" i="7"/>
  <c r="Z328" i="8"/>
  <c r="BM328" i="7"/>
  <c r="BU112" i="8"/>
  <c r="AB115" i="7" l="1"/>
  <c r="AG115" i="7"/>
  <c r="Y116" i="7" s="1"/>
  <c r="AE115" i="7"/>
  <c r="J46" i="10" s="1"/>
  <c r="BC115" i="7"/>
  <c r="AB113" i="8"/>
  <c r="AG113" i="8"/>
  <c r="Y114" i="8" s="1"/>
  <c r="AE113" i="8"/>
  <c r="BP115" i="7"/>
  <c r="Z331" i="7"/>
  <c r="AU112" i="8"/>
  <c r="CD113" i="8"/>
  <c r="CA113" i="8"/>
  <c r="CF113" i="8"/>
  <c r="AP113" i="9"/>
  <c r="AM327" i="8"/>
  <c r="P115" i="7"/>
  <c r="AU112" i="9"/>
  <c r="U114" i="7"/>
  <c r="BZ327" i="9"/>
  <c r="AC113" i="9"/>
  <c r="Z329" i="8"/>
  <c r="CC113" i="9"/>
  <c r="AZ328" i="8"/>
  <c r="AH112" i="9"/>
  <c r="CC115" i="7"/>
  <c r="AP115" i="7"/>
  <c r="BM329" i="7"/>
  <c r="AZ329" i="7"/>
  <c r="CH114" i="7"/>
  <c r="BH114" i="7"/>
  <c r="AM329" i="7"/>
  <c r="BZ328" i="8"/>
  <c r="BM328" i="8"/>
  <c r="B17" i="8"/>
  <c r="AM327" i="9"/>
  <c r="BM327" i="9"/>
  <c r="P114" i="9"/>
  <c r="O113" i="8"/>
  <c r="R113" i="8"/>
  <c r="T113" i="8"/>
  <c r="L114" i="8" s="1"/>
  <c r="BU112" i="9"/>
  <c r="AZ327" i="9"/>
  <c r="BP113" i="9"/>
  <c r="BZ329" i="7"/>
  <c r="AP113" i="8"/>
  <c r="AU114" i="7"/>
  <c r="CH112" i="9"/>
  <c r="BQ113" i="8"/>
  <c r="BN113" i="8"/>
  <c r="BS113" i="8"/>
  <c r="U113" i="9"/>
  <c r="BD113" i="8"/>
  <c r="BA113" i="8"/>
  <c r="BF113" i="8"/>
  <c r="BC113" i="9"/>
  <c r="C19" i="7"/>
  <c r="C17" i="8"/>
  <c r="BH112" i="9"/>
  <c r="Z327" i="9"/>
  <c r="BU114" i="7"/>
  <c r="Z330" i="8" l="1"/>
  <c r="AM328" i="8"/>
  <c r="Z332" i="7"/>
  <c r="AQ113" i="8"/>
  <c r="AN113" i="8"/>
  <c r="AS113" i="8"/>
  <c r="BM329" i="8"/>
  <c r="Q114" i="9"/>
  <c r="N114" i="9"/>
  <c r="S114" i="9"/>
  <c r="AD113" i="9"/>
  <c r="AA113" i="9"/>
  <c r="AF113" i="9"/>
  <c r="AQ113" i="9"/>
  <c r="AN113" i="9"/>
  <c r="AS113" i="9"/>
  <c r="BZ330" i="7"/>
  <c r="BZ329" i="8"/>
  <c r="AQ115" i="7"/>
  <c r="AN115" i="7"/>
  <c r="AS115" i="7"/>
  <c r="BQ115" i="7"/>
  <c r="BN115" i="7"/>
  <c r="BS115" i="7"/>
  <c r="AH113" i="8"/>
  <c r="BB113" i="8"/>
  <c r="BG113" i="8"/>
  <c r="AY114" i="8" s="1"/>
  <c r="BE113" i="8"/>
  <c r="BM330" i="7"/>
  <c r="AM330" i="7"/>
  <c r="BM328" i="9"/>
  <c r="BZ328" i="9"/>
  <c r="AC114" i="8"/>
  <c r="CD115" i="7"/>
  <c r="CA115" i="7"/>
  <c r="CF115" i="7"/>
  <c r="G17" i="8"/>
  <c r="BQ113" i="9"/>
  <c r="BN113" i="9"/>
  <c r="BS113" i="9"/>
  <c r="AZ328" i="9"/>
  <c r="CB113" i="8"/>
  <c r="CE113" i="8"/>
  <c r="CG113" i="8"/>
  <c r="BY114" i="8" s="1"/>
  <c r="BD115" i="7"/>
  <c r="BA115" i="7"/>
  <c r="BF115" i="7"/>
  <c r="U113" i="8"/>
  <c r="Z328" i="9"/>
  <c r="F17" i="8"/>
  <c r="BO113" i="8"/>
  <c r="BT113" i="8"/>
  <c r="BL114" i="8" s="1"/>
  <c r="BR113" i="8"/>
  <c r="AM328" i="9"/>
  <c r="AZ329" i="8"/>
  <c r="AH115" i="7"/>
  <c r="BD113" i="9"/>
  <c r="BA113" i="9"/>
  <c r="BF113" i="9"/>
  <c r="AZ330" i="7"/>
  <c r="CD113" i="9"/>
  <c r="CA113" i="9"/>
  <c r="CF113" i="9"/>
  <c r="AC116" i="7"/>
  <c r="E17" i="8"/>
  <c r="P114" i="8"/>
  <c r="Q115" i="7"/>
  <c r="N115" i="7"/>
  <c r="S115" i="7"/>
  <c r="BP114" i="8" l="1"/>
  <c r="AD114" i="8"/>
  <c r="AA114" i="8"/>
  <c r="AF114" i="8"/>
  <c r="E17" i="9"/>
  <c r="BH113" i="8"/>
  <c r="BZ330" i="8"/>
  <c r="BC114" i="8"/>
  <c r="BZ331" i="7"/>
  <c r="BM330" i="8"/>
  <c r="CH113" i="8"/>
  <c r="AZ329" i="9"/>
  <c r="D17" i="8"/>
  <c r="BB113" i="9"/>
  <c r="BG113" i="9"/>
  <c r="AY114" i="9" s="1"/>
  <c r="BE113" i="9"/>
  <c r="AD116" i="7"/>
  <c r="AA116" i="7"/>
  <c r="AF116" i="7"/>
  <c r="D17" i="9"/>
  <c r="AO113" i="8"/>
  <c r="AR113" i="8"/>
  <c r="AT113" i="8"/>
  <c r="AL114" i="8" s="1"/>
  <c r="F17" i="9"/>
  <c r="G17" i="9"/>
  <c r="Z329" i="9"/>
  <c r="BO113" i="9"/>
  <c r="BR113" i="9"/>
  <c r="BT113" i="9"/>
  <c r="BL114" i="9" s="1"/>
  <c r="BZ329" i="9"/>
  <c r="AO113" i="9"/>
  <c r="AR113" i="9"/>
  <c r="AT113" i="9"/>
  <c r="AL114" i="9" s="1"/>
  <c r="J49" i="10"/>
  <c r="J50" i="10" s="1"/>
  <c r="J53" i="10"/>
  <c r="J55" i="10"/>
  <c r="F19" i="7"/>
  <c r="Z333" i="7"/>
  <c r="CB113" i="9"/>
  <c r="CG113" i="9"/>
  <c r="BY114" i="9" s="1"/>
  <c r="CE113" i="9"/>
  <c r="B19" i="7"/>
  <c r="AZ330" i="8"/>
  <c r="BO115" i="7"/>
  <c r="BT115" i="7"/>
  <c r="BL116" i="7" s="1"/>
  <c r="BR115" i="7"/>
  <c r="C17" i="9"/>
  <c r="AB113" i="9"/>
  <c r="AE113" i="9"/>
  <c r="AG113" i="9"/>
  <c r="Y114" i="9" s="1"/>
  <c r="AM329" i="8"/>
  <c r="O115" i="7"/>
  <c r="T115" i="7"/>
  <c r="L116" i="7" s="1"/>
  <c r="R115" i="7"/>
  <c r="AZ331" i="7"/>
  <c r="E19" i="7"/>
  <c r="BB115" i="7"/>
  <c r="BG115" i="7"/>
  <c r="AY116" i="7" s="1"/>
  <c r="BE115" i="7"/>
  <c r="G19" i="7"/>
  <c r="AM331" i="7"/>
  <c r="D19" i="7"/>
  <c r="BM329" i="9"/>
  <c r="Q114" i="8"/>
  <c r="N114" i="8"/>
  <c r="S114" i="8"/>
  <c r="AM329" i="9"/>
  <c r="CB115" i="7"/>
  <c r="CE115" i="7"/>
  <c r="CG115" i="7"/>
  <c r="BY116" i="7" s="1"/>
  <c r="AO115" i="7"/>
  <c r="AR115" i="7"/>
  <c r="AT115" i="7"/>
  <c r="AL116" i="7" s="1"/>
  <c r="Z331" i="8"/>
  <c r="BU113" i="8"/>
  <c r="CC114" i="8"/>
  <c r="BM331" i="7"/>
  <c r="O114" i="9"/>
  <c r="R114" i="9"/>
  <c r="T114" i="9"/>
  <c r="L115" i="9" s="1"/>
  <c r="AZ330" i="9" l="1"/>
  <c r="BZ331" i="8"/>
  <c r="AU115" i="7"/>
  <c r="BU113" i="9"/>
  <c r="BM332" i="7"/>
  <c r="BM330" i="9"/>
  <c r="AZ332" i="7"/>
  <c r="BU115" i="7"/>
  <c r="CD114" i="8"/>
  <c r="CA114" i="8"/>
  <c r="CF114" i="8"/>
  <c r="BP116" i="7"/>
  <c r="AB116" i="7"/>
  <c r="AE116" i="7"/>
  <c r="AG116" i="7"/>
  <c r="Y117" i="7" s="1"/>
  <c r="BM331" i="8"/>
  <c r="BP114" i="9"/>
  <c r="Z330" i="9"/>
  <c r="BZ332" i="7"/>
  <c r="AP116" i="7"/>
  <c r="U115" i="7"/>
  <c r="P116" i="7"/>
  <c r="AM330" i="8"/>
  <c r="AP114" i="9"/>
  <c r="BH113" i="9"/>
  <c r="AB114" i="8"/>
  <c r="AE114" i="8"/>
  <c r="AG114" i="8"/>
  <c r="Y115" i="8" s="1"/>
  <c r="U114" i="9"/>
  <c r="AM332" i="7"/>
  <c r="AM330" i="9"/>
  <c r="AU113" i="9"/>
  <c r="BC114" i="9"/>
  <c r="O114" i="8"/>
  <c r="T114" i="8"/>
  <c r="L115" i="8" s="1"/>
  <c r="R114" i="8"/>
  <c r="AZ331" i="8"/>
  <c r="BH115" i="7"/>
  <c r="AC114" i="9"/>
  <c r="CH113" i="9"/>
  <c r="AP114" i="8"/>
  <c r="BD114" i="8"/>
  <c r="BA114" i="8"/>
  <c r="BF114" i="8"/>
  <c r="Z334" i="7"/>
  <c r="CC116" i="7"/>
  <c r="CH115" i="7"/>
  <c r="P115" i="9"/>
  <c r="Z332" i="8"/>
  <c r="BC116" i="7"/>
  <c r="AH113" i="9"/>
  <c r="CC114" i="9"/>
  <c r="BZ330" i="9"/>
  <c r="AU113" i="8"/>
  <c r="BQ114" i="8"/>
  <c r="BN114" i="8"/>
  <c r="BS114" i="8"/>
  <c r="Z333" i="8" l="1"/>
  <c r="CD116" i="7"/>
  <c r="CA116" i="7"/>
  <c r="CF116" i="7"/>
  <c r="AM331" i="9"/>
  <c r="Q116" i="7"/>
  <c r="N116" i="7"/>
  <c r="S116" i="7"/>
  <c r="Q115" i="9"/>
  <c r="N115" i="9"/>
  <c r="S115" i="9"/>
  <c r="BZ331" i="9"/>
  <c r="P115" i="8"/>
  <c r="BM332" i="8"/>
  <c r="BZ332" i="8"/>
  <c r="AM333" i="7"/>
  <c r="CB114" i="8"/>
  <c r="CG114" i="8"/>
  <c r="BY115" i="8" s="1"/>
  <c r="CE114" i="8"/>
  <c r="AZ332" i="8"/>
  <c r="AH114" i="8"/>
  <c r="CD114" i="9"/>
  <c r="CA114" i="9"/>
  <c r="CF114" i="9"/>
  <c r="AZ331" i="9"/>
  <c r="BO114" i="8"/>
  <c r="BR114" i="8"/>
  <c r="BT114" i="8"/>
  <c r="BL115" i="8" s="1"/>
  <c r="BB114" i="8"/>
  <c r="BG114" i="8"/>
  <c r="AY115" i="8" s="1"/>
  <c r="BE114" i="8"/>
  <c r="AC117" i="7"/>
  <c r="BD114" i="9"/>
  <c r="BA114" i="9"/>
  <c r="BF114" i="9"/>
  <c r="AQ116" i="7"/>
  <c r="AN116" i="7"/>
  <c r="AS116" i="7"/>
  <c r="AH116" i="7"/>
  <c r="BM331" i="9"/>
  <c r="U114" i="8"/>
  <c r="AC115" i="8"/>
  <c r="AZ333" i="7"/>
  <c r="AQ114" i="8"/>
  <c r="AN114" i="8"/>
  <c r="AS114" i="8"/>
  <c r="AM331" i="8"/>
  <c r="Z335" i="7"/>
  <c r="Z331" i="9"/>
  <c r="BQ114" i="9"/>
  <c r="BN114" i="9"/>
  <c r="BS114" i="9"/>
  <c r="BD116" i="7"/>
  <c r="BA116" i="7"/>
  <c r="BF116" i="7"/>
  <c r="AD114" i="9"/>
  <c r="AA114" i="9"/>
  <c r="AF114" i="9"/>
  <c r="AQ114" i="9"/>
  <c r="AN114" i="9"/>
  <c r="AS114" i="9"/>
  <c r="BZ333" i="7"/>
  <c r="BQ116" i="7"/>
  <c r="BN116" i="7"/>
  <c r="BS116" i="7"/>
  <c r="BM333" i="7"/>
  <c r="AD117" i="7" l="1"/>
  <c r="AA117" i="7"/>
  <c r="AF117" i="7"/>
  <c r="AZ332" i="9"/>
  <c r="BB116" i="7"/>
  <c r="BE116" i="7"/>
  <c r="BG116" i="7"/>
  <c r="AY117" i="7" s="1"/>
  <c r="O116" i="7"/>
  <c r="T116" i="7"/>
  <c r="L117" i="7" s="1"/>
  <c r="R116" i="7"/>
  <c r="BZ334" i="7"/>
  <c r="BM333" i="8"/>
  <c r="AO114" i="8"/>
  <c r="AT114" i="8"/>
  <c r="AL115" i="8" s="1"/>
  <c r="AR114" i="8"/>
  <c r="BH114" i="8"/>
  <c r="Q115" i="8"/>
  <c r="N115" i="8"/>
  <c r="S115" i="8"/>
  <c r="AM332" i="9"/>
  <c r="BO114" i="9"/>
  <c r="BT114" i="9"/>
  <c r="BL115" i="9" s="1"/>
  <c r="BR114" i="9"/>
  <c r="BC115" i="8"/>
  <c r="AZ333" i="8"/>
  <c r="CB114" i="9"/>
  <c r="CG114" i="9"/>
  <c r="BY115" i="9" s="1"/>
  <c r="CE114" i="9"/>
  <c r="AO114" i="9"/>
  <c r="AR114" i="9"/>
  <c r="AT114" i="9"/>
  <c r="AL115" i="9" s="1"/>
  <c r="CB116" i="7"/>
  <c r="CE116" i="7"/>
  <c r="CG116" i="7"/>
  <c r="BY117" i="7" s="1"/>
  <c r="Z332" i="9"/>
  <c r="BP115" i="8"/>
  <c r="CH114" i="8"/>
  <c r="BZ332" i="9"/>
  <c r="BZ333" i="8"/>
  <c r="BM332" i="9"/>
  <c r="AZ334" i="7"/>
  <c r="AO116" i="7"/>
  <c r="AT116" i="7"/>
  <c r="AL117" i="7" s="1"/>
  <c r="AR116" i="7"/>
  <c r="Z336" i="7"/>
  <c r="AD115" i="8"/>
  <c r="AA115" i="8"/>
  <c r="AF115" i="8"/>
  <c r="BU114" i="8"/>
  <c r="CC115" i="8"/>
  <c r="BB114" i="9"/>
  <c r="BG114" i="9"/>
  <c r="AY115" i="9" s="1"/>
  <c r="BE114" i="9"/>
  <c r="O115" i="9"/>
  <c r="T115" i="9"/>
  <c r="L116" i="9" s="1"/>
  <c r="R115" i="9"/>
  <c r="Z334" i="8"/>
  <c r="BO116" i="7"/>
  <c r="BR116" i="7"/>
  <c r="BT116" i="7"/>
  <c r="BL117" i="7" s="1"/>
  <c r="AB114" i="9"/>
  <c r="AE114" i="9"/>
  <c r="AG114" i="9"/>
  <c r="Y115" i="9" s="1"/>
  <c r="BM334" i="7"/>
  <c r="AM332" i="8"/>
  <c r="AM334" i="7"/>
  <c r="Z333" i="9" l="1"/>
  <c r="AZ334" i="8"/>
  <c r="AM333" i="9"/>
  <c r="BC117" i="7"/>
  <c r="BH116" i="7"/>
  <c r="AM335" i="7"/>
  <c r="Z335" i="8"/>
  <c r="BZ335" i="7"/>
  <c r="AM333" i="8"/>
  <c r="U115" i="9"/>
  <c r="BM333" i="9"/>
  <c r="CH116" i="7"/>
  <c r="BM334" i="8"/>
  <c r="BD115" i="8"/>
  <c r="BA115" i="8"/>
  <c r="BF115" i="8"/>
  <c r="O115" i="8"/>
  <c r="R115" i="8"/>
  <c r="T115" i="8"/>
  <c r="L116" i="8" s="1"/>
  <c r="AZ333" i="9"/>
  <c r="BZ334" i="8"/>
  <c r="BM335" i="7"/>
  <c r="BH114" i="9"/>
  <c r="BU114" i="9"/>
  <c r="U116" i="7"/>
  <c r="CC117" i="7"/>
  <c r="P116" i="9"/>
  <c r="AC115" i="9"/>
  <c r="BZ333" i="9"/>
  <c r="AH114" i="9"/>
  <c r="BP115" i="9"/>
  <c r="AU114" i="8"/>
  <c r="P117" i="7"/>
  <c r="AZ335" i="7"/>
  <c r="AB115" i="8"/>
  <c r="AG115" i="8"/>
  <c r="Y116" i="8" s="1"/>
  <c r="AE115" i="8"/>
  <c r="AP115" i="9"/>
  <c r="Z337" i="7"/>
  <c r="AU114" i="9"/>
  <c r="BC115" i="9"/>
  <c r="CH114" i="9"/>
  <c r="AU116" i="7"/>
  <c r="CC115" i="9"/>
  <c r="AP115" i="8"/>
  <c r="BU116" i="7"/>
  <c r="BP117" i="7"/>
  <c r="CD115" i="8"/>
  <c r="CA115" i="8"/>
  <c r="CF115" i="8"/>
  <c r="AP117" i="7"/>
  <c r="AB117" i="7"/>
  <c r="AE117" i="7"/>
  <c r="AG117" i="7"/>
  <c r="Y118" i="7" s="1"/>
  <c r="BQ115" i="8"/>
  <c r="BN115" i="8"/>
  <c r="BS115" i="8"/>
  <c r="BD117" i="7" l="1"/>
  <c r="BA117" i="7"/>
  <c r="BF117" i="7"/>
  <c r="AZ336" i="7"/>
  <c r="BM336" i="7"/>
  <c r="U115" i="8"/>
  <c r="BQ117" i="7"/>
  <c r="BN117" i="7"/>
  <c r="BS117" i="7"/>
  <c r="Q116" i="9"/>
  <c r="N116" i="9"/>
  <c r="S116" i="9"/>
  <c r="BB115" i="8"/>
  <c r="BE115" i="8"/>
  <c r="BG115" i="8"/>
  <c r="AY116" i="8" s="1"/>
  <c r="AM334" i="8"/>
  <c r="AD115" i="9"/>
  <c r="AA115" i="9"/>
  <c r="AF115" i="9"/>
  <c r="Q117" i="7"/>
  <c r="N117" i="7"/>
  <c r="S117" i="7"/>
  <c r="BZ335" i="8"/>
  <c r="AM334" i="9"/>
  <c r="BO115" i="8"/>
  <c r="BT115" i="8"/>
  <c r="BL116" i="8" s="1"/>
  <c r="BR115" i="8"/>
  <c r="BD115" i="9"/>
  <c r="BA115" i="9"/>
  <c r="BF115" i="9"/>
  <c r="AC118" i="7"/>
  <c r="BZ336" i="7"/>
  <c r="Z338" i="7"/>
  <c r="CD117" i="7"/>
  <c r="CA117" i="7"/>
  <c r="CF117" i="7"/>
  <c r="AZ334" i="9"/>
  <c r="BM335" i="8"/>
  <c r="AZ335" i="8"/>
  <c r="Z336" i="8"/>
  <c r="Z334" i="9"/>
  <c r="AQ115" i="8"/>
  <c r="AN115" i="8"/>
  <c r="AS115" i="8"/>
  <c r="AQ117" i="7"/>
  <c r="AN117" i="7"/>
  <c r="AS117" i="7"/>
  <c r="CD115" i="9"/>
  <c r="CA115" i="9"/>
  <c r="CF115" i="9"/>
  <c r="AQ115" i="9"/>
  <c r="AN115" i="9"/>
  <c r="AS115" i="9"/>
  <c r="BQ115" i="9"/>
  <c r="BN115" i="9"/>
  <c r="BS115" i="9"/>
  <c r="AM336" i="7"/>
  <c r="AH117" i="7"/>
  <c r="AH115" i="8"/>
  <c r="CB115" i="8"/>
  <c r="CE115" i="8"/>
  <c r="CG115" i="8"/>
  <c r="BY116" i="8" s="1"/>
  <c r="AC116" i="8"/>
  <c r="BZ334" i="9"/>
  <c r="P116" i="8"/>
  <c r="BM334" i="9"/>
  <c r="BU115" i="8" l="1"/>
  <c r="AB115" i="9"/>
  <c r="AE115" i="9"/>
  <c r="AG115" i="9"/>
  <c r="Y116" i="9" s="1"/>
  <c r="AZ335" i="9"/>
  <c r="BP116" i="8"/>
  <c r="BO117" i="7"/>
  <c r="BR117" i="7"/>
  <c r="BT117" i="7"/>
  <c r="BL118" i="7" s="1"/>
  <c r="BO115" i="9"/>
  <c r="BR115" i="9"/>
  <c r="BT115" i="9"/>
  <c r="BL116" i="9" s="1"/>
  <c r="Z335" i="9"/>
  <c r="AM335" i="8"/>
  <c r="Z339" i="7"/>
  <c r="Q116" i="8"/>
  <c r="N116" i="8"/>
  <c r="S116" i="8"/>
  <c r="AO115" i="8"/>
  <c r="AT115" i="8"/>
  <c r="AL116" i="8" s="1"/>
  <c r="AR115" i="8"/>
  <c r="CB117" i="7"/>
  <c r="CE117" i="7"/>
  <c r="CG117" i="7"/>
  <c r="BY118" i="7" s="1"/>
  <c r="BZ335" i="9"/>
  <c r="Z337" i="8"/>
  <c r="AM335" i="9"/>
  <c r="BC116" i="8"/>
  <c r="BM337" i="7"/>
  <c r="AO115" i="9"/>
  <c r="AT115" i="9"/>
  <c r="AL116" i="9" s="1"/>
  <c r="AR115" i="9"/>
  <c r="AD116" i="8"/>
  <c r="AA116" i="8"/>
  <c r="AF116" i="8"/>
  <c r="BZ337" i="7"/>
  <c r="BH115" i="8"/>
  <c r="CC116" i="8"/>
  <c r="CB115" i="9"/>
  <c r="CG115" i="9"/>
  <c r="BY116" i="9" s="1"/>
  <c r="CE115" i="9"/>
  <c r="AZ336" i="8"/>
  <c r="AZ337" i="7"/>
  <c r="AD118" i="7"/>
  <c r="AA118" i="7"/>
  <c r="AF118" i="7"/>
  <c r="BZ336" i="8"/>
  <c r="BM335" i="9"/>
  <c r="CH115" i="8"/>
  <c r="O116" i="9"/>
  <c r="T116" i="9"/>
  <c r="L117" i="9" s="1"/>
  <c r="R116" i="9"/>
  <c r="AM337" i="7"/>
  <c r="AO117" i="7"/>
  <c r="AR117" i="7"/>
  <c r="AT117" i="7"/>
  <c r="AL118" i="7" s="1"/>
  <c r="BM336" i="8"/>
  <c r="O117" i="7"/>
  <c r="R117" i="7"/>
  <c r="T117" i="7"/>
  <c r="L118" i="7" s="1"/>
  <c r="BB117" i="7"/>
  <c r="BE117" i="7"/>
  <c r="BG117" i="7"/>
  <c r="AY118" i="7" s="1"/>
  <c r="BB115" i="9"/>
  <c r="BE115" i="9"/>
  <c r="BG115" i="9"/>
  <c r="AY116" i="9" s="1"/>
  <c r="U116" i="9" l="1"/>
  <c r="U117" i="7"/>
  <c r="CD116" i="8"/>
  <c r="CA116" i="8"/>
  <c r="CF116" i="8"/>
  <c r="AU115" i="9"/>
  <c r="AM336" i="8"/>
  <c r="BQ116" i="8"/>
  <c r="BN116" i="8"/>
  <c r="BS116" i="8"/>
  <c r="BH115" i="9"/>
  <c r="BZ337" i="8"/>
  <c r="CH117" i="7"/>
  <c r="Z336" i="9"/>
  <c r="AZ336" i="9"/>
  <c r="BC116" i="9"/>
  <c r="CC118" i="7"/>
  <c r="BM337" i="8"/>
  <c r="AZ338" i="7"/>
  <c r="AC116" i="9"/>
  <c r="BZ338" i="7"/>
  <c r="BM338" i="7"/>
  <c r="AU115" i="8"/>
  <c r="AH115" i="9"/>
  <c r="BZ336" i="9"/>
  <c r="AZ337" i="8"/>
  <c r="AP116" i="8"/>
  <c r="BP116" i="9"/>
  <c r="AB118" i="7"/>
  <c r="AG118" i="7"/>
  <c r="Y119" i="7" s="1"/>
  <c r="AE118" i="7"/>
  <c r="BU115" i="9"/>
  <c r="P117" i="9"/>
  <c r="Z340" i="7"/>
  <c r="AP116" i="9"/>
  <c r="BC118" i="7"/>
  <c r="BH117" i="7"/>
  <c r="CC116" i="9"/>
  <c r="AM336" i="9"/>
  <c r="O116" i="8"/>
  <c r="T116" i="8"/>
  <c r="L117" i="8" s="1"/>
  <c r="R116" i="8"/>
  <c r="BP118" i="7"/>
  <c r="AB116" i="8"/>
  <c r="AG116" i="8"/>
  <c r="Y117" i="8" s="1"/>
  <c r="AE116" i="8"/>
  <c r="AP118" i="7"/>
  <c r="AU117" i="7"/>
  <c r="AM338" i="7"/>
  <c r="BD116" i="8"/>
  <c r="BA116" i="8"/>
  <c r="BF116" i="8"/>
  <c r="CH115" i="9"/>
  <c r="BM336" i="9"/>
  <c r="P118" i="7"/>
  <c r="Z338" i="8"/>
  <c r="BU117" i="7"/>
  <c r="BZ339" i="7" l="1"/>
  <c r="BM337" i="9"/>
  <c r="AZ337" i="9"/>
  <c r="AM337" i="8"/>
  <c r="AH116" i="8"/>
  <c r="AC117" i="8"/>
  <c r="AD116" i="9"/>
  <c r="AA116" i="9"/>
  <c r="AF116" i="9"/>
  <c r="Z337" i="9"/>
  <c r="AQ118" i="7"/>
  <c r="AN118" i="7"/>
  <c r="AS118" i="7"/>
  <c r="Q117" i="9"/>
  <c r="N117" i="9"/>
  <c r="S117" i="9"/>
  <c r="AZ338" i="8"/>
  <c r="BZ337" i="9"/>
  <c r="AM339" i="7"/>
  <c r="BQ118" i="7"/>
  <c r="BN118" i="7"/>
  <c r="BS118" i="7"/>
  <c r="BD118" i="7"/>
  <c r="BA118" i="7"/>
  <c r="BF118" i="7"/>
  <c r="AH118" i="7"/>
  <c r="AZ339" i="7"/>
  <c r="Z339" i="8"/>
  <c r="AQ116" i="9"/>
  <c r="AN116" i="9"/>
  <c r="AS116" i="9"/>
  <c r="AC119" i="7"/>
  <c r="BB116" i="8"/>
  <c r="BG116" i="8"/>
  <c r="AY117" i="8" s="1"/>
  <c r="BE116" i="8"/>
  <c r="U116" i="8"/>
  <c r="BZ338" i="8"/>
  <c r="CB116" i="8"/>
  <c r="CE116" i="8"/>
  <c r="CG116" i="8"/>
  <c r="BY117" i="8" s="1"/>
  <c r="Q118" i="7"/>
  <c r="N118" i="7"/>
  <c r="S118" i="7"/>
  <c r="P117" i="8"/>
  <c r="Z341" i="7"/>
  <c r="BM338" i="8"/>
  <c r="BQ116" i="9"/>
  <c r="BN116" i="9"/>
  <c r="BS116" i="9"/>
  <c r="BM339" i="7"/>
  <c r="CD118" i="7"/>
  <c r="CA118" i="7"/>
  <c r="CF118" i="7"/>
  <c r="AQ116" i="8"/>
  <c r="AN116" i="8"/>
  <c r="AS116" i="8"/>
  <c r="AM337" i="9"/>
  <c r="CD116" i="9"/>
  <c r="CA116" i="9"/>
  <c r="CF116" i="9"/>
  <c r="BD116" i="9"/>
  <c r="BA116" i="9"/>
  <c r="BF116" i="9"/>
  <c r="BO116" i="8"/>
  <c r="BR116" i="8"/>
  <c r="BT116" i="8"/>
  <c r="BL117" i="8" s="1"/>
  <c r="BO116" i="9" l="1"/>
  <c r="BT116" i="9"/>
  <c r="BL117" i="9" s="1"/>
  <c r="BR116" i="9"/>
  <c r="AO116" i="9"/>
  <c r="AT116" i="9"/>
  <c r="AL117" i="9" s="1"/>
  <c r="AR116" i="9"/>
  <c r="BO118" i="7"/>
  <c r="BT118" i="7"/>
  <c r="BL119" i="7" s="1"/>
  <c r="BR118" i="7"/>
  <c r="AO118" i="7"/>
  <c r="AR118" i="7"/>
  <c r="AT118" i="7"/>
  <c r="AL119" i="7" s="1"/>
  <c r="CH116" i="8"/>
  <c r="BZ339" i="8"/>
  <c r="BB116" i="9"/>
  <c r="BG116" i="9"/>
  <c r="AY117" i="9" s="1"/>
  <c r="BE116" i="9"/>
  <c r="Z340" i="8"/>
  <c r="AM340" i="7"/>
  <c r="AO116" i="8"/>
  <c r="AR116" i="8"/>
  <c r="AT116" i="8"/>
  <c r="AL117" i="8" s="1"/>
  <c r="Z342" i="7"/>
  <c r="Z338" i="9"/>
  <c r="AM338" i="8"/>
  <c r="AZ340" i="7"/>
  <c r="BZ338" i="9"/>
  <c r="AM338" i="9"/>
  <c r="Q117" i="8"/>
  <c r="N117" i="8"/>
  <c r="S117" i="8"/>
  <c r="BH116" i="8"/>
  <c r="AB116" i="9"/>
  <c r="AG116" i="9"/>
  <c r="Y117" i="9" s="1"/>
  <c r="AE116" i="9"/>
  <c r="AZ338" i="9"/>
  <c r="BU116" i="8"/>
  <c r="BM339" i="8"/>
  <c r="CB116" i="9"/>
  <c r="CE116" i="9"/>
  <c r="CG116" i="9"/>
  <c r="BY117" i="9" s="1"/>
  <c r="CB118" i="7"/>
  <c r="CG118" i="7"/>
  <c r="BY119" i="7" s="1"/>
  <c r="CE118" i="7"/>
  <c r="BC117" i="8"/>
  <c r="AZ339" i="8"/>
  <c r="AD117" i="8"/>
  <c r="AA117" i="8"/>
  <c r="AF117" i="8"/>
  <c r="BM338" i="9"/>
  <c r="O118" i="7"/>
  <c r="R118" i="7"/>
  <c r="T118" i="7"/>
  <c r="L119" i="7" s="1"/>
  <c r="BB118" i="7"/>
  <c r="BG118" i="7"/>
  <c r="AY119" i="7" s="1"/>
  <c r="BE118" i="7"/>
  <c r="O117" i="9"/>
  <c r="R117" i="9"/>
  <c r="T117" i="9"/>
  <c r="L118" i="9" s="1"/>
  <c r="BZ340" i="7"/>
  <c r="BM340" i="7"/>
  <c r="BP117" i="8"/>
  <c r="CC117" i="8"/>
  <c r="AD119" i="7"/>
  <c r="AA119" i="7"/>
  <c r="AF119" i="7"/>
  <c r="BC117" i="9" l="1"/>
  <c r="BD117" i="8"/>
  <c r="BA117" i="8"/>
  <c r="BF117" i="8"/>
  <c r="Z343" i="7"/>
  <c r="BU118" i="7"/>
  <c r="U118" i="7"/>
  <c r="Z339" i="9"/>
  <c r="AB119" i="7"/>
  <c r="AG119" i="7"/>
  <c r="Y120" i="7" s="1"/>
  <c r="AE119" i="7"/>
  <c r="BP119" i="7"/>
  <c r="AZ339" i="9"/>
  <c r="CC119" i="7"/>
  <c r="AM339" i="9"/>
  <c r="AP117" i="8"/>
  <c r="AU116" i="8"/>
  <c r="BZ340" i="8"/>
  <c r="AU116" i="9"/>
  <c r="AP117" i="9"/>
  <c r="BC119" i="7"/>
  <c r="CH116" i="9"/>
  <c r="AM341" i="7"/>
  <c r="BZ341" i="7"/>
  <c r="CD117" i="8"/>
  <c r="CA117" i="8"/>
  <c r="CF117" i="8"/>
  <c r="AH116" i="9"/>
  <c r="AC117" i="9"/>
  <c r="AB117" i="8"/>
  <c r="AE117" i="8"/>
  <c r="AG117" i="8"/>
  <c r="Y118" i="8" s="1"/>
  <c r="U117" i="9"/>
  <c r="BH118" i="7"/>
  <c r="CC117" i="9"/>
  <c r="BZ339" i="9"/>
  <c r="BQ117" i="8"/>
  <c r="BN117" i="8"/>
  <c r="BS117" i="8"/>
  <c r="BM340" i="8"/>
  <c r="Z341" i="8"/>
  <c r="BU116" i="9"/>
  <c r="P118" i="9"/>
  <c r="CH118" i="7"/>
  <c r="BM339" i="9"/>
  <c r="AZ340" i="8"/>
  <c r="O117" i="8"/>
  <c r="T117" i="8"/>
  <c r="L118" i="8" s="1"/>
  <c r="R117" i="8"/>
  <c r="AM339" i="8"/>
  <c r="AP119" i="7"/>
  <c r="BP117" i="9"/>
  <c r="AZ341" i="7"/>
  <c r="BM341" i="7"/>
  <c r="P119" i="7"/>
  <c r="BH116" i="9"/>
  <c r="AU118" i="7"/>
  <c r="Z342" i="8" l="1"/>
  <c r="BM340" i="9"/>
  <c r="CD117" i="9"/>
  <c r="CA117" i="9"/>
  <c r="CF117" i="9"/>
  <c r="BD119" i="7"/>
  <c r="BA119" i="7"/>
  <c r="BF119" i="7"/>
  <c r="Z340" i="9"/>
  <c r="AQ117" i="9"/>
  <c r="AN117" i="9"/>
  <c r="AS117" i="9"/>
  <c r="AM340" i="9"/>
  <c r="BM341" i="8"/>
  <c r="CB117" i="8"/>
  <c r="CG117" i="8"/>
  <c r="BY118" i="8" s="1"/>
  <c r="CE117" i="8"/>
  <c r="Q118" i="9"/>
  <c r="N118" i="9"/>
  <c r="S118" i="9"/>
  <c r="CD119" i="7"/>
  <c r="CA119" i="7"/>
  <c r="CF119" i="7"/>
  <c r="AM340" i="8"/>
  <c r="AZ340" i="9"/>
  <c r="Z344" i="7"/>
  <c r="U117" i="8"/>
  <c r="BZ342" i="7"/>
  <c r="BZ341" i="8"/>
  <c r="BQ119" i="7"/>
  <c r="BN119" i="7"/>
  <c r="BS119" i="7"/>
  <c r="AH117" i="8"/>
  <c r="AH119" i="7"/>
  <c r="BB117" i="8"/>
  <c r="BE117" i="8"/>
  <c r="BG117" i="8"/>
  <c r="AY118" i="8" s="1"/>
  <c r="BQ117" i="9"/>
  <c r="BN117" i="9"/>
  <c r="BS117" i="9"/>
  <c r="AC120" i="7"/>
  <c r="AQ119" i="7"/>
  <c r="AN119" i="7"/>
  <c r="AS119" i="7"/>
  <c r="Q119" i="7"/>
  <c r="N119" i="7"/>
  <c r="S119" i="7"/>
  <c r="P118" i="8"/>
  <c r="AC118" i="8"/>
  <c r="BO117" i="8"/>
  <c r="BT117" i="8"/>
  <c r="BL118" i="8" s="1"/>
  <c r="BR117" i="8"/>
  <c r="AM342" i="7"/>
  <c r="AZ341" i="8"/>
  <c r="BZ340" i="9"/>
  <c r="BM342" i="7"/>
  <c r="AZ342" i="7"/>
  <c r="AD117" i="9"/>
  <c r="AA117" i="9"/>
  <c r="AF117" i="9"/>
  <c r="AQ117" i="8"/>
  <c r="AN117" i="8"/>
  <c r="AS117" i="8"/>
  <c r="BD117" i="9"/>
  <c r="BA117" i="9"/>
  <c r="BF117" i="9"/>
  <c r="O118" i="9" l="1"/>
  <c r="T118" i="9"/>
  <c r="L119" i="9" s="1"/>
  <c r="R118" i="9"/>
  <c r="BB117" i="9"/>
  <c r="BG117" i="9"/>
  <c r="AY118" i="9" s="1"/>
  <c r="BE117" i="9"/>
  <c r="BM343" i="7"/>
  <c r="Z341" i="9"/>
  <c r="AD120" i="7"/>
  <c r="AA120" i="7"/>
  <c r="AF120" i="7"/>
  <c r="Z345" i="7"/>
  <c r="CH117" i="8"/>
  <c r="CC118" i="8"/>
  <c r="BB119" i="7"/>
  <c r="BE119" i="7"/>
  <c r="BG119" i="7"/>
  <c r="AY120" i="7" s="1"/>
  <c r="AZ343" i="7"/>
  <c r="AZ341" i="9"/>
  <c r="BO117" i="9"/>
  <c r="BR117" i="9"/>
  <c r="BT117" i="9"/>
  <c r="BL118" i="9" s="1"/>
  <c r="BO119" i="7"/>
  <c r="BT119" i="7"/>
  <c r="BL120" i="7" s="1"/>
  <c r="BR119" i="7"/>
  <c r="AM341" i="8"/>
  <c r="BM342" i="8"/>
  <c r="CB117" i="9"/>
  <c r="CE117" i="9"/>
  <c r="CG117" i="9"/>
  <c r="BY118" i="9" s="1"/>
  <c r="AD118" i="8"/>
  <c r="AA118" i="8"/>
  <c r="AF118" i="8"/>
  <c r="AO117" i="8"/>
  <c r="AR117" i="8"/>
  <c r="AT117" i="8"/>
  <c r="AL118" i="8" s="1"/>
  <c r="O119" i="7"/>
  <c r="R119" i="7"/>
  <c r="T119" i="7"/>
  <c r="L120" i="7" s="1"/>
  <c r="BZ342" i="8"/>
  <c r="AM343" i="7"/>
  <c r="CB119" i="7"/>
  <c r="CE119" i="7"/>
  <c r="CG119" i="7"/>
  <c r="BY120" i="7" s="1"/>
  <c r="AM341" i="9"/>
  <c r="AZ342" i="8"/>
  <c r="BM341" i="9"/>
  <c r="BZ341" i="9"/>
  <c r="Q118" i="8"/>
  <c r="N118" i="8"/>
  <c r="S118" i="8"/>
  <c r="BH117" i="8"/>
  <c r="BU117" i="8"/>
  <c r="BZ343" i="7"/>
  <c r="AO117" i="9"/>
  <c r="AR117" i="9"/>
  <c r="AT117" i="9"/>
  <c r="AL118" i="9" s="1"/>
  <c r="Z343" i="8"/>
  <c r="BC118" i="8"/>
  <c r="AB117" i="9"/>
  <c r="AE117" i="9"/>
  <c r="AG117" i="9"/>
  <c r="Y118" i="9" s="1"/>
  <c r="AO119" i="7"/>
  <c r="AT119" i="7"/>
  <c r="AL120" i="7" s="1"/>
  <c r="AR119" i="7"/>
  <c r="BP118" i="8"/>
  <c r="CC118" i="9" l="1"/>
  <c r="BU117" i="9"/>
  <c r="BH119" i="7"/>
  <c r="AB120" i="7"/>
  <c r="AE120" i="7"/>
  <c r="AG120" i="7"/>
  <c r="Y121" i="7" s="1"/>
  <c r="BZ343" i="8"/>
  <c r="CD118" i="8"/>
  <c r="CA118" i="8"/>
  <c r="CF118" i="8"/>
  <c r="Z342" i="9"/>
  <c r="O118" i="8"/>
  <c r="R118" i="8"/>
  <c r="T118" i="8"/>
  <c r="L119" i="8" s="1"/>
  <c r="AP118" i="9"/>
  <c r="AM342" i="9"/>
  <c r="U119" i="7"/>
  <c r="BM343" i="8"/>
  <c r="BQ118" i="8"/>
  <c r="BN118" i="8"/>
  <c r="BS118" i="8"/>
  <c r="BZ342" i="9"/>
  <c r="CC120" i="7"/>
  <c r="BM344" i="7"/>
  <c r="BD118" i="8"/>
  <c r="BA118" i="8"/>
  <c r="BF118" i="8"/>
  <c r="P120" i="7"/>
  <c r="AU117" i="9"/>
  <c r="AP120" i="7"/>
  <c r="CH119" i="7"/>
  <c r="AP118" i="8"/>
  <c r="BH117" i="9"/>
  <c r="AZ343" i="8"/>
  <c r="BM342" i="9"/>
  <c r="AU117" i="8"/>
  <c r="AM342" i="8"/>
  <c r="AZ342" i="9"/>
  <c r="BC118" i="9"/>
  <c r="AM344" i="7"/>
  <c r="BU119" i="7"/>
  <c r="CH117" i="9"/>
  <c r="Z344" i="8"/>
  <c r="AC118" i="9"/>
  <c r="BP120" i="7"/>
  <c r="U118" i="9"/>
  <c r="AB118" i="8"/>
  <c r="AE118" i="8"/>
  <c r="AG118" i="8"/>
  <c r="Y119" i="8" s="1"/>
  <c r="AZ344" i="7"/>
  <c r="Z346" i="7"/>
  <c r="P119" i="9"/>
  <c r="AU119" i="7"/>
  <c r="BZ344" i="7"/>
  <c r="AH117" i="9"/>
  <c r="BP118" i="9"/>
  <c r="BC120" i="7"/>
  <c r="BZ345" i="7" l="1"/>
  <c r="BM343" i="9"/>
  <c r="P119" i="8"/>
  <c r="BZ344" i="8"/>
  <c r="U118" i="8"/>
  <c r="AC121" i="7"/>
  <c r="AH120" i="7"/>
  <c r="BZ343" i="9"/>
  <c r="Q120" i="7"/>
  <c r="N120" i="7"/>
  <c r="S120" i="7"/>
  <c r="BD118" i="9"/>
  <c r="BA118" i="9"/>
  <c r="BF118" i="9"/>
  <c r="BM344" i="8"/>
  <c r="Z343" i="9"/>
  <c r="AH118" i="8"/>
  <c r="AM345" i="7"/>
  <c r="BQ120" i="7"/>
  <c r="BN120" i="7"/>
  <c r="BS120" i="7"/>
  <c r="BQ118" i="9"/>
  <c r="BN118" i="9"/>
  <c r="BS118" i="9"/>
  <c r="AD118" i="9"/>
  <c r="AA118" i="9"/>
  <c r="AF118" i="9"/>
  <c r="BB118" i="8"/>
  <c r="BE118" i="8"/>
  <c r="BG118" i="8"/>
  <c r="AY119" i="8" s="1"/>
  <c r="Q119" i="9"/>
  <c r="N119" i="9"/>
  <c r="S119" i="9"/>
  <c r="Z347" i="7"/>
  <c r="Z345" i="8"/>
  <c r="AM343" i="8"/>
  <c r="AQ118" i="8"/>
  <c r="AN118" i="8"/>
  <c r="AS118" i="8"/>
  <c r="AZ343" i="9"/>
  <c r="AZ345" i="7"/>
  <c r="BM345" i="7"/>
  <c r="CB118" i="8"/>
  <c r="CE118" i="8"/>
  <c r="CG118" i="8"/>
  <c r="BY119" i="8" s="1"/>
  <c r="BO118" i="8"/>
  <c r="BR118" i="8"/>
  <c r="BT118" i="8"/>
  <c r="BL119" i="8" s="1"/>
  <c r="BD120" i="7"/>
  <c r="BA120" i="7"/>
  <c r="BF120" i="7"/>
  <c r="AZ344" i="8"/>
  <c r="AC119" i="8"/>
  <c r="CD120" i="7"/>
  <c r="CA120" i="7"/>
  <c r="CF120" i="7"/>
  <c r="AM343" i="9"/>
  <c r="CD118" i="9"/>
  <c r="CA118" i="9"/>
  <c r="CF118" i="9"/>
  <c r="AQ120" i="7"/>
  <c r="AN120" i="7"/>
  <c r="AS120" i="7"/>
  <c r="AQ118" i="9"/>
  <c r="AN118" i="9"/>
  <c r="AS118" i="9"/>
  <c r="AM344" i="9" l="1"/>
  <c r="AO118" i="9"/>
  <c r="AR118" i="9"/>
  <c r="AT118" i="9"/>
  <c r="AL119" i="9" s="1"/>
  <c r="CH118" i="8"/>
  <c r="AD121" i="7"/>
  <c r="AA121" i="7"/>
  <c r="AF121" i="7"/>
  <c r="AD119" i="8"/>
  <c r="AA119" i="8"/>
  <c r="AF119" i="8"/>
  <c r="AM344" i="8"/>
  <c r="BO120" i="7"/>
  <c r="BT120" i="7"/>
  <c r="BL121" i="7" s="1"/>
  <c r="BR120" i="7"/>
  <c r="BB118" i="9"/>
  <c r="BE118" i="9"/>
  <c r="BG118" i="9"/>
  <c r="AY119" i="9" s="1"/>
  <c r="BC119" i="8"/>
  <c r="AM346" i="7"/>
  <c r="BM346" i="7"/>
  <c r="BH118" i="8"/>
  <c r="O120" i="7"/>
  <c r="R120" i="7"/>
  <c r="T120" i="7"/>
  <c r="L121" i="7" s="1"/>
  <c r="BZ345" i="8"/>
  <c r="AZ346" i="7"/>
  <c r="CB118" i="9"/>
  <c r="CG118" i="9"/>
  <c r="BY119" i="9" s="1"/>
  <c r="CE118" i="9"/>
  <c r="BB120" i="7"/>
  <c r="BE120" i="7"/>
  <c r="BG120" i="7"/>
  <c r="AY121" i="7" s="1"/>
  <c r="AZ344" i="9"/>
  <c r="Q119" i="8"/>
  <c r="N119" i="8"/>
  <c r="S119" i="8"/>
  <c r="Z348" i="7"/>
  <c r="BP119" i="8"/>
  <c r="AB118" i="9"/>
  <c r="AE118" i="9"/>
  <c r="AG118" i="9"/>
  <c r="Y119" i="9" s="1"/>
  <c r="Z344" i="9"/>
  <c r="BZ344" i="9"/>
  <c r="AO120" i="7"/>
  <c r="AR120" i="7"/>
  <c r="AT120" i="7"/>
  <c r="AL121" i="7" s="1"/>
  <c r="Z346" i="8"/>
  <c r="AZ345" i="8"/>
  <c r="BM344" i="9"/>
  <c r="BU118" i="8"/>
  <c r="AO118" i="8"/>
  <c r="AR118" i="8"/>
  <c r="AT118" i="8"/>
  <c r="AL119" i="8" s="1"/>
  <c r="CB120" i="7"/>
  <c r="CG120" i="7"/>
  <c r="BY121" i="7" s="1"/>
  <c r="CE120" i="7"/>
  <c r="CC119" i="8"/>
  <c r="O119" i="9"/>
  <c r="T119" i="9"/>
  <c r="L120" i="9" s="1"/>
  <c r="R119" i="9"/>
  <c r="BO118" i="9"/>
  <c r="BR118" i="9"/>
  <c r="BT118" i="9"/>
  <c r="BL119" i="9" s="1"/>
  <c r="BM345" i="8"/>
  <c r="BZ346" i="7"/>
  <c r="BP121" i="7" l="1"/>
  <c r="CH120" i="7"/>
  <c r="BZ346" i="8"/>
  <c r="BZ347" i="7"/>
  <c r="AB121" i="7"/>
  <c r="AG121" i="7"/>
  <c r="Y122" i="7" s="1"/>
  <c r="AE121" i="7"/>
  <c r="AM347" i="7"/>
  <c r="BM346" i="8"/>
  <c r="AC119" i="9"/>
  <c r="P121" i="7"/>
  <c r="AZ347" i="7"/>
  <c r="U120" i="7"/>
  <c r="BM347" i="7"/>
  <c r="BM345" i="9"/>
  <c r="BC121" i="7"/>
  <c r="Z347" i="8"/>
  <c r="AP119" i="9"/>
  <c r="AU118" i="9"/>
  <c r="O119" i="8"/>
  <c r="T119" i="8"/>
  <c r="L120" i="8" s="1"/>
  <c r="R119" i="8"/>
  <c r="AH118" i="9"/>
  <c r="BH120" i="7"/>
  <c r="AP119" i="8"/>
  <c r="U119" i="9"/>
  <c r="CC119" i="9"/>
  <c r="BC119" i="9"/>
  <c r="Z345" i="9"/>
  <c r="AZ346" i="8"/>
  <c r="BP119" i="9"/>
  <c r="BD119" i="8"/>
  <c r="BA119" i="8"/>
  <c r="BF119" i="8"/>
  <c r="BU118" i="9"/>
  <c r="BQ119" i="8"/>
  <c r="BN119" i="8"/>
  <c r="BS119" i="8"/>
  <c r="CH118" i="9"/>
  <c r="AU118" i="8"/>
  <c r="AP121" i="7"/>
  <c r="P120" i="9"/>
  <c r="AU120" i="7"/>
  <c r="Z349" i="7"/>
  <c r="BH118" i="9"/>
  <c r="AM345" i="8"/>
  <c r="AM345" i="9"/>
  <c r="CC121" i="7"/>
  <c r="AZ345" i="9"/>
  <c r="CD119" i="8"/>
  <c r="CA119" i="8"/>
  <c r="CF119" i="8"/>
  <c r="BZ345" i="9"/>
  <c r="BU120" i="7"/>
  <c r="AB119" i="8"/>
  <c r="AE119" i="8"/>
  <c r="AG119" i="8"/>
  <c r="Y120" i="8" s="1"/>
  <c r="AQ119" i="8" l="1"/>
  <c r="AN119" i="8"/>
  <c r="AS119" i="8"/>
  <c r="Z350" i="7"/>
  <c r="AC122" i="7"/>
  <c r="AC120" i="8"/>
  <c r="AZ346" i="9"/>
  <c r="BD121" i="7"/>
  <c r="BA121" i="7"/>
  <c r="BF121" i="7"/>
  <c r="Q121" i="7"/>
  <c r="N121" i="7"/>
  <c r="S121" i="7"/>
  <c r="AH119" i="8"/>
  <c r="BD119" i="9"/>
  <c r="BA119" i="9"/>
  <c r="BF119" i="9"/>
  <c r="BZ348" i="7"/>
  <c r="BB119" i="8"/>
  <c r="BE119" i="8"/>
  <c r="BG119" i="8"/>
  <c r="AY120" i="8" s="1"/>
  <c r="P120" i="8"/>
  <c r="BM348" i="7"/>
  <c r="BM346" i="9"/>
  <c r="AM346" i="9"/>
  <c r="AQ121" i="7"/>
  <c r="AN121" i="7"/>
  <c r="AS121" i="7"/>
  <c r="CD119" i="9"/>
  <c r="CA119" i="9"/>
  <c r="CF119" i="9"/>
  <c r="BM347" i="8"/>
  <c r="BZ347" i="8"/>
  <c r="Q120" i="9"/>
  <c r="N120" i="9"/>
  <c r="S120" i="9"/>
  <c r="Z346" i="9"/>
  <c r="BZ346" i="9"/>
  <c r="AM346" i="8"/>
  <c r="AD119" i="9"/>
  <c r="AA119" i="9"/>
  <c r="AF119" i="9"/>
  <c r="BQ119" i="9"/>
  <c r="BN119" i="9"/>
  <c r="BS119" i="9"/>
  <c r="AQ119" i="9"/>
  <c r="AN119" i="9"/>
  <c r="AS119" i="9"/>
  <c r="AM348" i="7"/>
  <c r="BQ121" i="7"/>
  <c r="BN121" i="7"/>
  <c r="BS121" i="7"/>
  <c r="AH121" i="7"/>
  <c r="BO119" i="8"/>
  <c r="BT119" i="8"/>
  <c r="BL120" i="8" s="1"/>
  <c r="BR119" i="8"/>
  <c r="Z348" i="8"/>
  <c r="CD121" i="7"/>
  <c r="CA121" i="7"/>
  <c r="CF121" i="7"/>
  <c r="U119" i="8"/>
  <c r="CB119" i="8"/>
  <c r="CE119" i="8"/>
  <c r="CG119" i="8"/>
  <c r="BY120" i="8" s="1"/>
  <c r="AZ347" i="8"/>
  <c r="AZ348" i="7"/>
  <c r="BZ349" i="7" l="1"/>
  <c r="AZ347" i="9"/>
  <c r="BZ348" i="8"/>
  <c r="BM347" i="9"/>
  <c r="Z347" i="9"/>
  <c r="BB119" i="9"/>
  <c r="BE119" i="9"/>
  <c r="BG119" i="9"/>
  <c r="AY120" i="9" s="1"/>
  <c r="AD120" i="8"/>
  <c r="AA120" i="8"/>
  <c r="AF120" i="8"/>
  <c r="BM348" i="8"/>
  <c r="AZ348" i="8"/>
  <c r="BU119" i="8"/>
  <c r="BP120" i="8"/>
  <c r="CC120" i="8"/>
  <c r="CH119" i="8"/>
  <c r="BO119" i="9"/>
  <c r="BT119" i="9"/>
  <c r="BL120" i="9" s="1"/>
  <c r="BR119" i="9"/>
  <c r="AD122" i="7"/>
  <c r="AA122" i="7"/>
  <c r="AF122" i="7"/>
  <c r="BM349" i="7"/>
  <c r="BO121" i="7"/>
  <c r="BT121" i="7"/>
  <c r="BL122" i="7" s="1"/>
  <c r="BR121" i="7"/>
  <c r="AB119" i="9"/>
  <c r="AG119" i="9"/>
  <c r="Y120" i="9" s="1"/>
  <c r="AE119" i="9"/>
  <c r="CB119" i="9"/>
  <c r="CE119" i="9"/>
  <c r="CG119" i="9"/>
  <c r="BY120" i="9" s="1"/>
  <c r="Q120" i="8"/>
  <c r="N120" i="8"/>
  <c r="S120" i="8"/>
  <c r="AM347" i="9"/>
  <c r="O121" i="7"/>
  <c r="R121" i="7"/>
  <c r="T121" i="7"/>
  <c r="L122" i="7" s="1"/>
  <c r="Z351" i="7"/>
  <c r="CB121" i="7"/>
  <c r="CE121" i="7"/>
  <c r="CG121" i="7"/>
  <c r="BY122" i="7" s="1"/>
  <c r="BC120" i="8"/>
  <c r="AO119" i="9"/>
  <c r="AT119" i="9"/>
  <c r="AL120" i="9" s="1"/>
  <c r="AR119" i="9"/>
  <c r="O120" i="9"/>
  <c r="R120" i="9"/>
  <c r="T120" i="9"/>
  <c r="L121" i="9" s="1"/>
  <c r="AO121" i="7"/>
  <c r="AT121" i="7"/>
  <c r="AL122" i="7" s="1"/>
  <c r="AR121" i="7"/>
  <c r="BH119" i="8"/>
  <c r="AO119" i="8"/>
  <c r="AT119" i="8"/>
  <c r="AL120" i="8" s="1"/>
  <c r="AR119" i="8"/>
  <c r="AM349" i="7"/>
  <c r="AM347" i="8"/>
  <c r="AZ349" i="7"/>
  <c r="Z349" i="8"/>
  <c r="BZ347" i="9"/>
  <c r="BB121" i="7"/>
  <c r="BG121" i="7"/>
  <c r="AY122" i="7" s="1"/>
  <c r="BE121" i="7"/>
  <c r="AM348" i="9" l="1"/>
  <c r="BP122" i="7"/>
  <c r="Z348" i="9"/>
  <c r="P121" i="9"/>
  <c r="CC122" i="7"/>
  <c r="BM350" i="7"/>
  <c r="BU119" i="9"/>
  <c r="AZ349" i="8"/>
  <c r="AM348" i="8"/>
  <c r="BC122" i="7"/>
  <c r="BP120" i="9"/>
  <c r="BU121" i="7"/>
  <c r="BM349" i="8"/>
  <c r="BM348" i="9"/>
  <c r="AM350" i="7"/>
  <c r="Z352" i="7"/>
  <c r="CC120" i="9"/>
  <c r="P122" i="7"/>
  <c r="CH119" i="9"/>
  <c r="BZ349" i="8"/>
  <c r="AB122" i="7"/>
  <c r="AG122" i="7"/>
  <c r="Y123" i="7" s="1"/>
  <c r="AE122" i="7"/>
  <c r="BH121" i="7"/>
  <c r="AP120" i="8"/>
  <c r="AB120" i="8"/>
  <c r="AE120" i="8"/>
  <c r="AG120" i="8"/>
  <c r="Y121" i="8" s="1"/>
  <c r="U120" i="9"/>
  <c r="CH121" i="7"/>
  <c r="AU119" i="9"/>
  <c r="BZ348" i="9"/>
  <c r="AP120" i="9"/>
  <c r="U121" i="7"/>
  <c r="CD120" i="8"/>
  <c r="CA120" i="8"/>
  <c r="CF120" i="8"/>
  <c r="Z350" i="8"/>
  <c r="AH119" i="9"/>
  <c r="AZ348" i="9"/>
  <c r="AU119" i="8"/>
  <c r="BD120" i="8"/>
  <c r="BA120" i="8"/>
  <c r="BF120" i="8"/>
  <c r="AC120" i="9"/>
  <c r="BC120" i="9"/>
  <c r="O120" i="8"/>
  <c r="T120" i="8"/>
  <c r="L121" i="8" s="1"/>
  <c r="R120" i="8"/>
  <c r="AU121" i="7"/>
  <c r="AZ350" i="7"/>
  <c r="AP122" i="7"/>
  <c r="BQ120" i="8"/>
  <c r="BN120" i="8"/>
  <c r="BS120" i="8"/>
  <c r="BH119" i="9"/>
  <c r="BZ350" i="7"/>
  <c r="BB120" i="8" l="1"/>
  <c r="BG120" i="8"/>
  <c r="AY121" i="8" s="1"/>
  <c r="BE120" i="8"/>
  <c r="AZ351" i="7"/>
  <c r="BZ350" i="8"/>
  <c r="Z353" i="7"/>
  <c r="CD122" i="7"/>
  <c r="CA122" i="7"/>
  <c r="CF122" i="7"/>
  <c r="AC121" i="8"/>
  <c r="AM351" i="7"/>
  <c r="AM349" i="8"/>
  <c r="AZ350" i="8"/>
  <c r="Q121" i="9"/>
  <c r="N121" i="9"/>
  <c r="S121" i="9"/>
  <c r="BD122" i="7"/>
  <c r="BA122" i="7"/>
  <c r="BF122" i="7"/>
  <c r="AH120" i="8"/>
  <c r="BM349" i="9"/>
  <c r="P121" i="8"/>
  <c r="AQ120" i="9"/>
  <c r="AN120" i="9"/>
  <c r="AS120" i="9"/>
  <c r="Z349" i="9"/>
  <c r="BZ351" i="7"/>
  <c r="U120" i="8"/>
  <c r="BM350" i="8"/>
  <c r="Z351" i="8"/>
  <c r="BM351" i="7"/>
  <c r="AZ349" i="9"/>
  <c r="BO120" i="8"/>
  <c r="BT120" i="8"/>
  <c r="BL121" i="8" s="1"/>
  <c r="BR120" i="8"/>
  <c r="BZ349" i="9"/>
  <c r="AQ120" i="8"/>
  <c r="AN120" i="8"/>
  <c r="AS120" i="8"/>
  <c r="BD120" i="9"/>
  <c r="BA120" i="9"/>
  <c r="BF120" i="9"/>
  <c r="AD120" i="9"/>
  <c r="AA120" i="9"/>
  <c r="AF120" i="9"/>
  <c r="Q122" i="7"/>
  <c r="N122" i="7"/>
  <c r="S122" i="7"/>
  <c r="BQ122" i="7"/>
  <c r="BN122" i="7"/>
  <c r="BS122" i="7"/>
  <c r="AH122" i="7"/>
  <c r="CD120" i="9"/>
  <c r="CA120" i="9"/>
  <c r="CF120" i="9"/>
  <c r="AM349" i="9"/>
  <c r="AQ122" i="7"/>
  <c r="AN122" i="7"/>
  <c r="AS122" i="7"/>
  <c r="CB120" i="8"/>
  <c r="CG120" i="8"/>
  <c r="BY121" i="8" s="1"/>
  <c r="CE120" i="8"/>
  <c r="AC123" i="7"/>
  <c r="BQ120" i="9"/>
  <c r="BN120" i="9"/>
  <c r="BS120" i="9"/>
  <c r="AD123" i="7" l="1"/>
  <c r="AA123" i="7"/>
  <c r="AF123" i="7"/>
  <c r="BM351" i="8"/>
  <c r="O122" i="7"/>
  <c r="R122" i="7"/>
  <c r="T122" i="7"/>
  <c r="L123" i="7" s="1"/>
  <c r="BZ350" i="9"/>
  <c r="CB122" i="7"/>
  <c r="CG122" i="7"/>
  <c r="BY123" i="7" s="1"/>
  <c r="CE122" i="7"/>
  <c r="Q121" i="8"/>
  <c r="N121" i="8"/>
  <c r="S121" i="8"/>
  <c r="AM350" i="9"/>
  <c r="BU120" i="8"/>
  <c r="AZ351" i="8"/>
  <c r="Z354" i="7"/>
  <c r="BO120" i="9"/>
  <c r="BT120" i="9"/>
  <c r="BL121" i="9" s="1"/>
  <c r="BR120" i="9"/>
  <c r="AB120" i="9"/>
  <c r="AG120" i="9"/>
  <c r="Y121" i="9" s="1"/>
  <c r="AE120" i="9"/>
  <c r="BZ352" i="7"/>
  <c r="BM350" i="9"/>
  <c r="CC121" i="8"/>
  <c r="BZ351" i="8"/>
  <c r="CB120" i="9"/>
  <c r="CG120" i="9"/>
  <c r="BY121" i="9" s="1"/>
  <c r="CE120" i="9"/>
  <c r="BB120" i="9"/>
  <c r="BG120" i="9"/>
  <c r="AY121" i="9" s="1"/>
  <c r="BE120" i="9"/>
  <c r="AM350" i="8"/>
  <c r="AZ352" i="7"/>
  <c r="BP121" i="8"/>
  <c r="BM352" i="7"/>
  <c r="Z350" i="9"/>
  <c r="BB122" i="7"/>
  <c r="BE122" i="7"/>
  <c r="BG122" i="7"/>
  <c r="AY123" i="7" s="1"/>
  <c r="AM352" i="7"/>
  <c r="BH120" i="8"/>
  <c r="CH120" i="8"/>
  <c r="BO122" i="7"/>
  <c r="BT122" i="7"/>
  <c r="BL123" i="7" s="1"/>
  <c r="BR122" i="7"/>
  <c r="Z352" i="8"/>
  <c r="AD121" i="8"/>
  <c r="AA121" i="8"/>
  <c r="AF121" i="8"/>
  <c r="BC121" i="8"/>
  <c r="AZ350" i="9"/>
  <c r="AO120" i="8"/>
  <c r="AT120" i="8"/>
  <c r="AL121" i="8" s="1"/>
  <c r="AR120" i="8"/>
  <c r="AO122" i="7"/>
  <c r="AT122" i="7"/>
  <c r="AL123" i="7" s="1"/>
  <c r="AR122" i="7"/>
  <c r="AO120" i="9"/>
  <c r="AR120" i="9"/>
  <c r="AT120" i="9"/>
  <c r="AL121" i="9" s="1"/>
  <c r="O121" i="9"/>
  <c r="T121" i="9"/>
  <c r="L122" i="9" s="1"/>
  <c r="R121" i="9"/>
  <c r="P123" i="7" l="1"/>
  <c r="AH120" i="9"/>
  <c r="U122" i="7"/>
  <c r="Z353" i="8"/>
  <c r="BH120" i="9"/>
  <c r="BU120" i="9"/>
  <c r="BM352" i="8"/>
  <c r="AM351" i="8"/>
  <c r="BP121" i="9"/>
  <c r="O121" i="8"/>
  <c r="T121" i="8"/>
  <c r="L122" i="8" s="1"/>
  <c r="R121" i="8"/>
  <c r="Z351" i="9"/>
  <c r="BD121" i="8"/>
  <c r="BA121" i="8"/>
  <c r="BF121" i="8"/>
  <c r="BM353" i="7"/>
  <c r="CH122" i="7"/>
  <c r="BC123" i="7"/>
  <c r="AC121" i="9"/>
  <c r="BP123" i="7"/>
  <c r="AP121" i="9"/>
  <c r="BC121" i="9"/>
  <c r="CH120" i="9"/>
  <c r="CC123" i="7"/>
  <c r="CC121" i="9"/>
  <c r="AP123" i="7"/>
  <c r="BZ352" i="8"/>
  <c r="U121" i="9"/>
  <c r="CD121" i="8"/>
  <c r="CA121" i="8"/>
  <c r="CF121" i="8"/>
  <c r="AM351" i="9"/>
  <c r="AZ351" i="9"/>
  <c r="AU120" i="9"/>
  <c r="AU122" i="7"/>
  <c r="AB121" i="8"/>
  <c r="AG121" i="8"/>
  <c r="Y122" i="8" s="1"/>
  <c r="AE121" i="8"/>
  <c r="Z355" i="7"/>
  <c r="AB123" i="7"/>
  <c r="AE123" i="7"/>
  <c r="AG123" i="7"/>
  <c r="Y124" i="7" s="1"/>
  <c r="P122" i="9"/>
  <c r="BU122" i="7"/>
  <c r="BH122" i="7"/>
  <c r="BQ121" i="8"/>
  <c r="BN121" i="8"/>
  <c r="BS121" i="8"/>
  <c r="BM351" i="9"/>
  <c r="AU120" i="8"/>
  <c r="AZ352" i="8"/>
  <c r="BZ351" i="9"/>
  <c r="AP121" i="8"/>
  <c r="AM353" i="7"/>
  <c r="AZ353" i="7"/>
  <c r="BZ353" i="7"/>
  <c r="Q122" i="9" l="1"/>
  <c r="N122" i="9"/>
  <c r="S122" i="9"/>
  <c r="AQ121" i="9"/>
  <c r="AN121" i="9"/>
  <c r="AS121" i="9"/>
  <c r="BM354" i="7"/>
  <c r="Z354" i="8"/>
  <c r="AZ353" i="8"/>
  <c r="AC124" i="7"/>
  <c r="BB121" i="8"/>
  <c r="BE121" i="8"/>
  <c r="BG121" i="8"/>
  <c r="AY122" i="8" s="1"/>
  <c r="P122" i="8"/>
  <c r="BZ354" i="7"/>
  <c r="BZ353" i="8"/>
  <c r="BQ121" i="9"/>
  <c r="BN121" i="9"/>
  <c r="BS121" i="9"/>
  <c r="AZ354" i="7"/>
  <c r="BM352" i="9"/>
  <c r="AZ352" i="9"/>
  <c r="CD121" i="9"/>
  <c r="CA121" i="9"/>
  <c r="CF121" i="9"/>
  <c r="AD121" i="9"/>
  <c r="AA121" i="9"/>
  <c r="AF121" i="9"/>
  <c r="AM352" i="8"/>
  <c r="AQ123" i="7"/>
  <c r="AN123" i="7"/>
  <c r="AS123" i="7"/>
  <c r="AM352" i="9"/>
  <c r="BO121" i="8"/>
  <c r="BT121" i="8"/>
  <c r="BL122" i="8" s="1"/>
  <c r="BR121" i="8"/>
  <c r="AH121" i="8"/>
  <c r="AQ121" i="8"/>
  <c r="AN121" i="8"/>
  <c r="AS121" i="8"/>
  <c r="CB121" i="8"/>
  <c r="CE121" i="8"/>
  <c r="CG121" i="8"/>
  <c r="BY122" i="8" s="1"/>
  <c r="Z352" i="9"/>
  <c r="AC122" i="8"/>
  <c r="CD123" i="7"/>
  <c r="CA123" i="7"/>
  <c r="CF123" i="7"/>
  <c r="BM353" i="8"/>
  <c r="Q123" i="7"/>
  <c r="N123" i="7"/>
  <c r="S123" i="7"/>
  <c r="BD121" i="9"/>
  <c r="BA121" i="9"/>
  <c r="BF121" i="9"/>
  <c r="AH123" i="7"/>
  <c r="AM354" i="7"/>
  <c r="Z356" i="7"/>
  <c r="BQ123" i="7"/>
  <c r="BN123" i="7"/>
  <c r="BS123" i="7"/>
  <c r="BZ352" i="9"/>
  <c r="BD123" i="7"/>
  <c r="BA123" i="7"/>
  <c r="BF123" i="7"/>
  <c r="U121" i="8"/>
  <c r="BC122" i="8" l="1"/>
  <c r="BZ353" i="9"/>
  <c r="AD122" i="8"/>
  <c r="AA122" i="8"/>
  <c r="AF122" i="8"/>
  <c r="Z357" i="7"/>
  <c r="AO121" i="8"/>
  <c r="AT121" i="8"/>
  <c r="AL122" i="8" s="1"/>
  <c r="AR121" i="8"/>
  <c r="AM355" i="7"/>
  <c r="BH121" i="8"/>
  <c r="BB123" i="7"/>
  <c r="BE123" i="7"/>
  <c r="BG123" i="7"/>
  <c r="AY124" i="7" s="1"/>
  <c r="CB123" i="7"/>
  <c r="CG123" i="7"/>
  <c r="BY124" i="7" s="1"/>
  <c r="CE123" i="7"/>
  <c r="AM353" i="8"/>
  <c r="AZ355" i="7"/>
  <c r="BM355" i="7"/>
  <c r="BU121" i="8"/>
  <c r="AB121" i="9"/>
  <c r="AG121" i="9"/>
  <c r="Y122" i="9" s="1"/>
  <c r="AE121" i="9"/>
  <c r="BO121" i="9"/>
  <c r="BT121" i="9"/>
  <c r="BL122" i="9" s="1"/>
  <c r="BR121" i="9"/>
  <c r="AD124" i="7"/>
  <c r="AA124" i="7"/>
  <c r="AF124" i="7"/>
  <c r="AO121" i="9"/>
  <c r="AT121" i="9"/>
  <c r="AL122" i="9" s="1"/>
  <c r="AR121" i="9"/>
  <c r="BP122" i="8"/>
  <c r="AZ354" i="8"/>
  <c r="BZ354" i="8"/>
  <c r="Z353" i="9"/>
  <c r="CB121" i="9"/>
  <c r="CE121" i="9"/>
  <c r="CG121" i="9"/>
  <c r="BY122" i="9" s="1"/>
  <c r="Z355" i="8"/>
  <c r="O122" i="9"/>
  <c r="R122" i="9"/>
  <c r="T122" i="9"/>
  <c r="L123" i="9" s="1"/>
  <c r="BB121" i="9"/>
  <c r="BE121" i="9"/>
  <c r="BG121" i="9"/>
  <c r="AY122" i="9" s="1"/>
  <c r="CC122" i="8"/>
  <c r="AM353" i="9"/>
  <c r="BZ355" i="7"/>
  <c r="O123" i="7"/>
  <c r="T123" i="7"/>
  <c r="L124" i="7" s="1"/>
  <c r="R123" i="7"/>
  <c r="CH121" i="8"/>
  <c r="AZ353" i="9"/>
  <c r="BO123" i="7"/>
  <c r="BR123" i="7"/>
  <c r="BT123" i="7"/>
  <c r="BL124" i="7" s="1"/>
  <c r="Q122" i="8"/>
  <c r="N122" i="8"/>
  <c r="S122" i="8"/>
  <c r="BM354" i="8"/>
  <c r="AO123" i="7"/>
  <c r="AR123" i="7"/>
  <c r="AT123" i="7"/>
  <c r="AL124" i="7" s="1"/>
  <c r="BM353" i="9"/>
  <c r="AH121" i="9" l="1"/>
  <c r="AU121" i="8"/>
  <c r="CC124" i="7"/>
  <c r="AP122" i="8"/>
  <c r="BM354" i="9"/>
  <c r="AP124" i="7"/>
  <c r="O122" i="8"/>
  <c r="T122" i="8"/>
  <c r="L123" i="8" s="1"/>
  <c r="R122" i="8"/>
  <c r="BC122" i="9"/>
  <c r="AU121" i="9"/>
  <c r="BC124" i="7"/>
  <c r="Z358" i="7"/>
  <c r="BH121" i="9"/>
  <c r="BH123" i="7"/>
  <c r="CH123" i="7"/>
  <c r="Z354" i="9"/>
  <c r="BM356" i="7"/>
  <c r="AB122" i="8"/>
  <c r="AG122" i="8"/>
  <c r="Y123" i="8" s="1"/>
  <c r="AE122" i="8"/>
  <c r="CC122" i="9"/>
  <c r="AC122" i="9"/>
  <c r="AU123" i="7"/>
  <c r="U123" i="7"/>
  <c r="AP122" i="9"/>
  <c r="AZ354" i="9"/>
  <c r="BZ356" i="7"/>
  <c r="U122" i="9"/>
  <c r="P124" i="7"/>
  <c r="BP124" i="7"/>
  <c r="P123" i="9"/>
  <c r="AB124" i="7"/>
  <c r="AE124" i="7"/>
  <c r="AG124" i="7"/>
  <c r="Y125" i="7" s="1"/>
  <c r="BU121" i="9"/>
  <c r="AZ356" i="7"/>
  <c r="AM356" i="7"/>
  <c r="BZ354" i="9"/>
  <c r="CH121" i="9"/>
  <c r="BQ122" i="8"/>
  <c r="BN122" i="8"/>
  <c r="BS122" i="8"/>
  <c r="BU123" i="7"/>
  <c r="BZ355" i="8"/>
  <c r="BM355" i="8"/>
  <c r="AM354" i="9"/>
  <c r="BP122" i="9"/>
  <c r="CD122" i="8"/>
  <c r="CA122" i="8"/>
  <c r="CF122" i="8"/>
  <c r="Z356" i="8"/>
  <c r="AZ355" i="8"/>
  <c r="AM354" i="8"/>
  <c r="BD122" i="8"/>
  <c r="BA122" i="8"/>
  <c r="BF122" i="8"/>
  <c r="AM355" i="9" l="1"/>
  <c r="CB122" i="8"/>
  <c r="CG122" i="8"/>
  <c r="BY123" i="8" s="1"/>
  <c r="CE122" i="8"/>
  <c r="AZ357" i="7"/>
  <c r="BQ124" i="7"/>
  <c r="BN124" i="7"/>
  <c r="BS124" i="7"/>
  <c r="AQ124" i="7"/>
  <c r="AN124" i="7"/>
  <c r="AS124" i="7"/>
  <c r="Q124" i="7"/>
  <c r="N124" i="7"/>
  <c r="S124" i="7"/>
  <c r="BM357" i="7"/>
  <c r="Z359" i="7"/>
  <c r="BQ122" i="9"/>
  <c r="BN122" i="9"/>
  <c r="BS122" i="9"/>
  <c r="AD122" i="9"/>
  <c r="AA122" i="9"/>
  <c r="AF122" i="9"/>
  <c r="BM355" i="9"/>
  <c r="BB122" i="8"/>
  <c r="BG122" i="8"/>
  <c r="AY123" i="8" s="1"/>
  <c r="BE122" i="8"/>
  <c r="BO122" i="8"/>
  <c r="BR122" i="8"/>
  <c r="BT122" i="8"/>
  <c r="BL123" i="8" s="1"/>
  <c r="BD124" i="7"/>
  <c r="BA124" i="7"/>
  <c r="BF124" i="7"/>
  <c r="AQ122" i="8"/>
  <c r="AN122" i="8"/>
  <c r="AS122" i="8"/>
  <c r="Z355" i="9"/>
  <c r="AC125" i="7"/>
  <c r="CD124" i="7"/>
  <c r="CA124" i="7"/>
  <c r="CF124" i="7"/>
  <c r="AM355" i="8"/>
  <c r="AH124" i="7"/>
  <c r="BD122" i="9"/>
  <c r="BA122" i="9"/>
  <c r="BF122" i="9"/>
  <c r="CD122" i="9"/>
  <c r="CA122" i="9"/>
  <c r="CF122" i="9"/>
  <c r="BZ357" i="7"/>
  <c r="AZ356" i="8"/>
  <c r="AZ355" i="9"/>
  <c r="Z357" i="8"/>
  <c r="Q123" i="9"/>
  <c r="N123" i="9"/>
  <c r="S123" i="9"/>
  <c r="AQ122" i="9"/>
  <c r="AN122" i="9"/>
  <c r="AS122" i="9"/>
  <c r="BM356" i="8"/>
  <c r="BZ355" i="9"/>
  <c r="U122" i="8"/>
  <c r="BZ356" i="8"/>
  <c r="AH122" i="8"/>
  <c r="P123" i="8"/>
  <c r="AM357" i="7"/>
  <c r="AC123" i="8"/>
  <c r="BP123" i="8" l="1"/>
  <c r="AO124" i="7"/>
  <c r="AT124" i="7"/>
  <c r="AL125" i="7" s="1"/>
  <c r="AR124" i="7"/>
  <c r="Z358" i="8"/>
  <c r="BU122" i="8"/>
  <c r="Z356" i="9"/>
  <c r="BO122" i="9"/>
  <c r="BR122" i="9"/>
  <c r="BT122" i="9"/>
  <c r="BL123" i="9" s="1"/>
  <c r="BO124" i="7"/>
  <c r="BT124" i="7"/>
  <c r="BL125" i="7" s="1"/>
  <c r="BR124" i="7"/>
  <c r="BH122" i="8"/>
  <c r="Q123" i="8"/>
  <c r="N123" i="8"/>
  <c r="S123" i="8"/>
  <c r="AZ357" i="8"/>
  <c r="AO122" i="8"/>
  <c r="AR122" i="8"/>
  <c r="AT122" i="8"/>
  <c r="AL123" i="8" s="1"/>
  <c r="BC123" i="8"/>
  <c r="Z360" i="7"/>
  <c r="BM358" i="7"/>
  <c r="AZ358" i="7"/>
  <c r="CH122" i="8"/>
  <c r="BZ356" i="9"/>
  <c r="AO122" i="9"/>
  <c r="AT122" i="9"/>
  <c r="AL123" i="9" s="1"/>
  <c r="AR122" i="9"/>
  <c r="AM356" i="8"/>
  <c r="BB124" i="7"/>
  <c r="BE124" i="7"/>
  <c r="BG124" i="7"/>
  <c r="AY125" i="7" s="1"/>
  <c r="CB122" i="9"/>
  <c r="CE122" i="9"/>
  <c r="CG122" i="9"/>
  <c r="BY123" i="9" s="1"/>
  <c r="CC123" i="8"/>
  <c r="O124" i="7"/>
  <c r="R124" i="7"/>
  <c r="T124" i="7"/>
  <c r="L125" i="7" s="1"/>
  <c r="AZ356" i="9"/>
  <c r="BZ358" i="7"/>
  <c r="AB122" i="9"/>
  <c r="AE122" i="9"/>
  <c r="AG122" i="9"/>
  <c r="Y123" i="9" s="1"/>
  <c r="AM358" i="7"/>
  <c r="BM357" i="8"/>
  <c r="BM356" i="9"/>
  <c r="BZ357" i="8"/>
  <c r="O123" i="9"/>
  <c r="T123" i="9"/>
  <c r="L124" i="9" s="1"/>
  <c r="R123" i="9"/>
  <c r="CB124" i="7"/>
  <c r="CE124" i="7"/>
  <c r="CG124" i="7"/>
  <c r="BY125" i="7" s="1"/>
  <c r="AD123" i="8"/>
  <c r="AA123" i="8"/>
  <c r="AF123" i="8"/>
  <c r="BB122" i="9"/>
  <c r="BG122" i="9"/>
  <c r="AY123" i="9" s="1"/>
  <c r="BE122" i="9"/>
  <c r="AD125" i="7"/>
  <c r="AA125" i="7"/>
  <c r="AF125" i="7"/>
  <c r="AM356" i="9"/>
  <c r="AU122" i="9" l="1"/>
  <c r="CC125" i="7"/>
  <c r="BM358" i="8"/>
  <c r="AP123" i="9"/>
  <c r="Z361" i="7"/>
  <c r="AM357" i="9"/>
  <c r="CH124" i="7"/>
  <c r="BZ357" i="9"/>
  <c r="BP125" i="7"/>
  <c r="BU124" i="7"/>
  <c r="AU122" i="8"/>
  <c r="Z359" i="8"/>
  <c r="BZ359" i="7"/>
  <c r="BD123" i="8"/>
  <c r="BA123" i="8"/>
  <c r="BF123" i="8"/>
  <c r="CH122" i="9"/>
  <c r="AB125" i="7"/>
  <c r="AE125" i="7"/>
  <c r="AG125" i="7"/>
  <c r="Y126" i="7" s="1"/>
  <c r="AM359" i="7"/>
  <c r="U124" i="7"/>
  <c r="BP123" i="9"/>
  <c r="AU124" i="7"/>
  <c r="BC123" i="9"/>
  <c r="AH122" i="9"/>
  <c r="BH124" i="7"/>
  <c r="AZ359" i="7"/>
  <c r="BU122" i="9"/>
  <c r="AP125" i="7"/>
  <c r="CC123" i="9"/>
  <c r="U123" i="9"/>
  <c r="BH122" i="9"/>
  <c r="BC125" i="7"/>
  <c r="AZ358" i="8"/>
  <c r="AP123" i="8"/>
  <c r="P124" i="9"/>
  <c r="P125" i="7"/>
  <c r="BZ358" i="8"/>
  <c r="AC123" i="9"/>
  <c r="BM357" i="9"/>
  <c r="BM359" i="7"/>
  <c r="O123" i="8"/>
  <c r="R123" i="8"/>
  <c r="T123" i="8"/>
  <c r="L124" i="8" s="1"/>
  <c r="AZ357" i="9"/>
  <c r="AB123" i="8"/>
  <c r="AE123" i="8"/>
  <c r="AG123" i="8"/>
  <c r="Y124" i="8" s="1"/>
  <c r="CD123" i="8"/>
  <c r="CA123" i="8"/>
  <c r="CF123" i="8"/>
  <c r="AM357" i="8"/>
  <c r="Z357" i="9"/>
  <c r="BQ123" i="8"/>
  <c r="BN123" i="8"/>
  <c r="BS123" i="8"/>
  <c r="AH125" i="7" l="1"/>
  <c r="AM358" i="9"/>
  <c r="AC124" i="8"/>
  <c r="BM360" i="7"/>
  <c r="AQ123" i="8"/>
  <c r="AN123" i="8"/>
  <c r="AS123" i="8"/>
  <c r="BD123" i="9"/>
  <c r="BA123" i="9"/>
  <c r="BF123" i="9"/>
  <c r="Z362" i="7"/>
  <c r="AH123" i="8"/>
  <c r="AQ125" i="7"/>
  <c r="AN125" i="7"/>
  <c r="AS125" i="7"/>
  <c r="BQ125" i="7"/>
  <c r="BN125" i="7"/>
  <c r="BS125" i="7"/>
  <c r="BM358" i="9"/>
  <c r="AQ123" i="9"/>
  <c r="AN123" i="9"/>
  <c r="AS123" i="9"/>
  <c r="AD123" i="9"/>
  <c r="AA123" i="9"/>
  <c r="AF123" i="9"/>
  <c r="AZ359" i="8"/>
  <c r="BB123" i="8"/>
  <c r="BG123" i="8"/>
  <c r="AY124" i="8" s="1"/>
  <c r="BE123" i="8"/>
  <c r="BO123" i="8"/>
  <c r="BT123" i="8"/>
  <c r="BL124" i="8" s="1"/>
  <c r="BR123" i="8"/>
  <c r="Z358" i="9"/>
  <c r="AZ358" i="9"/>
  <c r="BQ123" i="9"/>
  <c r="BN123" i="9"/>
  <c r="BS123" i="9"/>
  <c r="BZ358" i="9"/>
  <c r="BD125" i="7"/>
  <c r="BA125" i="7"/>
  <c r="BF125" i="7"/>
  <c r="AZ360" i="7"/>
  <c r="BM359" i="8"/>
  <c r="CD123" i="9"/>
  <c r="CA123" i="9"/>
  <c r="CF123" i="9"/>
  <c r="U123" i="8"/>
  <c r="BZ360" i="7"/>
  <c r="CD125" i="7"/>
  <c r="CA125" i="7"/>
  <c r="CF125" i="7"/>
  <c r="AM360" i="7"/>
  <c r="P124" i="8"/>
  <c r="CB123" i="8"/>
  <c r="CE123" i="8"/>
  <c r="CG123" i="8"/>
  <c r="BY124" i="8" s="1"/>
  <c r="Z360" i="8"/>
  <c r="AM358" i="8"/>
  <c r="BZ359" i="8"/>
  <c r="Q125" i="7"/>
  <c r="N125" i="7"/>
  <c r="S125" i="7"/>
  <c r="Q124" i="9"/>
  <c r="N124" i="9"/>
  <c r="S124" i="9"/>
  <c r="AC126" i="7"/>
  <c r="CB123" i="9" l="1"/>
  <c r="CE123" i="9"/>
  <c r="CG123" i="9"/>
  <c r="BY124" i="9" s="1"/>
  <c r="BO123" i="9"/>
  <c r="BR123" i="9"/>
  <c r="BT123" i="9"/>
  <c r="BL124" i="9" s="1"/>
  <c r="AZ360" i="8"/>
  <c r="BO125" i="7"/>
  <c r="BT125" i="7"/>
  <c r="BL126" i="7" s="1"/>
  <c r="BR125" i="7"/>
  <c r="AO123" i="8"/>
  <c r="AR123" i="8"/>
  <c r="AT123" i="8"/>
  <c r="AL124" i="8" s="1"/>
  <c r="AM359" i="8"/>
  <c r="O124" i="9"/>
  <c r="R124" i="9"/>
  <c r="T124" i="9"/>
  <c r="L125" i="9" s="1"/>
  <c r="CB125" i="7"/>
  <c r="CE125" i="7"/>
  <c r="CG125" i="7"/>
  <c r="BY126" i="7" s="1"/>
  <c r="BM360" i="8"/>
  <c r="AZ359" i="9"/>
  <c r="AB123" i="9"/>
  <c r="AE123" i="9"/>
  <c r="AG123" i="9"/>
  <c r="Y124" i="9" s="1"/>
  <c r="AO125" i="7"/>
  <c r="AT125" i="7"/>
  <c r="AL126" i="7" s="1"/>
  <c r="AR125" i="7"/>
  <c r="BM361" i="7"/>
  <c r="AZ361" i="7"/>
  <c r="AD124" i="8"/>
  <c r="AA124" i="8"/>
  <c r="AF124" i="8"/>
  <c r="AD126" i="7"/>
  <c r="AA126" i="7"/>
  <c r="AF126" i="7"/>
  <c r="Z361" i="8"/>
  <c r="CC124" i="8"/>
  <c r="Z359" i="9"/>
  <c r="CH123" i="8"/>
  <c r="BU123" i="8"/>
  <c r="AO123" i="9"/>
  <c r="AR123" i="9"/>
  <c r="AT123" i="9"/>
  <c r="AL124" i="9" s="1"/>
  <c r="BZ361" i="7"/>
  <c r="BB125" i="7"/>
  <c r="BE125" i="7"/>
  <c r="BG125" i="7"/>
  <c r="AY126" i="7" s="1"/>
  <c r="BP124" i="8"/>
  <c r="Q124" i="8"/>
  <c r="N124" i="8"/>
  <c r="S124" i="8"/>
  <c r="Z363" i="7"/>
  <c r="BH123" i="8"/>
  <c r="BM359" i="9"/>
  <c r="AM359" i="9"/>
  <c r="AM361" i="7"/>
  <c r="BZ359" i="9"/>
  <c r="BC124" i="8"/>
  <c r="BB123" i="9"/>
  <c r="BE123" i="9"/>
  <c r="BG123" i="9"/>
  <c r="AY124" i="9" s="1"/>
  <c r="O125" i="7"/>
  <c r="T125" i="7"/>
  <c r="L126" i="7" s="1"/>
  <c r="R125" i="7"/>
  <c r="BZ360" i="8"/>
  <c r="BZ362" i="7" l="1"/>
  <c r="BM361" i="8"/>
  <c r="BD124" i="8"/>
  <c r="BA124" i="8"/>
  <c r="BF124" i="8"/>
  <c r="Z364" i="7"/>
  <c r="AU125" i="7"/>
  <c r="CC126" i="7"/>
  <c r="BU125" i="7"/>
  <c r="AP124" i="9"/>
  <c r="CD124" i="8"/>
  <c r="CA124" i="8"/>
  <c r="CF124" i="8"/>
  <c r="AZ362" i="7"/>
  <c r="AP126" i="7"/>
  <c r="CH125" i="7"/>
  <c r="BP126" i="7"/>
  <c r="BZ360" i="9"/>
  <c r="AU123" i="9"/>
  <c r="AM362" i="7"/>
  <c r="O124" i="8"/>
  <c r="R124" i="8"/>
  <c r="T124" i="8"/>
  <c r="L125" i="8" s="1"/>
  <c r="AC124" i="9"/>
  <c r="P125" i="9"/>
  <c r="Z362" i="8"/>
  <c r="AH123" i="9"/>
  <c r="U124" i="9"/>
  <c r="AZ361" i="8"/>
  <c r="BP124" i="9"/>
  <c r="BQ124" i="8"/>
  <c r="BN124" i="8"/>
  <c r="BS124" i="8"/>
  <c r="BU123" i="9"/>
  <c r="P126" i="7"/>
  <c r="AM360" i="9"/>
  <c r="BC126" i="7"/>
  <c r="AB126" i="7"/>
  <c r="AG126" i="7"/>
  <c r="Y127" i="7" s="1"/>
  <c r="AE126" i="7"/>
  <c r="BM362" i="7"/>
  <c r="AM360" i="8"/>
  <c r="AP124" i="8"/>
  <c r="CC124" i="9"/>
  <c r="BZ361" i="8"/>
  <c r="U125" i="7"/>
  <c r="BH125" i="7"/>
  <c r="BH123" i="9"/>
  <c r="BM360" i="9"/>
  <c r="Z360" i="9"/>
  <c r="AZ360" i="9"/>
  <c r="AU123" i="8"/>
  <c r="CH123" i="9"/>
  <c r="BC124" i="9"/>
  <c r="AB124" i="8"/>
  <c r="AG124" i="8"/>
  <c r="Y125" i="8" s="1"/>
  <c r="AE124" i="8"/>
  <c r="CD126" i="7" l="1"/>
  <c r="CA126" i="7"/>
  <c r="CF126" i="7"/>
  <c r="AH126" i="7"/>
  <c r="AM363" i="7"/>
  <c r="AQ126" i="7"/>
  <c r="AN126" i="7"/>
  <c r="AS126" i="7"/>
  <c r="AC127" i="7"/>
  <c r="Z363" i="8"/>
  <c r="AC125" i="8"/>
  <c r="AZ363" i="7"/>
  <c r="BM363" i="7"/>
  <c r="AH124" i="8"/>
  <c r="BO124" i="8"/>
  <c r="BR124" i="8"/>
  <c r="BT124" i="8"/>
  <c r="BL125" i="8" s="1"/>
  <c r="BZ362" i="8"/>
  <c r="BD126" i="7"/>
  <c r="BA126" i="7"/>
  <c r="BF126" i="7"/>
  <c r="Q125" i="9"/>
  <c r="N125" i="9"/>
  <c r="S125" i="9"/>
  <c r="Z365" i="7"/>
  <c r="BB124" i="8"/>
  <c r="BE124" i="8"/>
  <c r="BG124" i="8"/>
  <c r="AY125" i="8" s="1"/>
  <c r="AQ124" i="9"/>
  <c r="AN124" i="9"/>
  <c r="AS124" i="9"/>
  <c r="BQ124" i="9"/>
  <c r="BN124" i="9"/>
  <c r="BS124" i="9"/>
  <c r="BD124" i="9"/>
  <c r="BA124" i="9"/>
  <c r="BF124" i="9"/>
  <c r="BZ361" i="9"/>
  <c r="Q126" i="7"/>
  <c r="N126" i="7"/>
  <c r="S126" i="7"/>
  <c r="BQ126" i="7"/>
  <c r="BN126" i="7"/>
  <c r="BS126" i="7"/>
  <c r="BM362" i="8"/>
  <c r="CB124" i="8"/>
  <c r="CE124" i="8"/>
  <c r="CG124" i="8"/>
  <c r="BY125" i="8" s="1"/>
  <c r="Z361" i="9"/>
  <c r="AZ362" i="8"/>
  <c r="AD124" i="9"/>
  <c r="AA124" i="9"/>
  <c r="AF124" i="9"/>
  <c r="AM361" i="9"/>
  <c r="AQ124" i="8"/>
  <c r="AN124" i="8"/>
  <c r="AS124" i="8"/>
  <c r="P125" i="8"/>
  <c r="BZ363" i="7"/>
  <c r="CD124" i="9"/>
  <c r="CA124" i="9"/>
  <c r="CF124" i="9"/>
  <c r="BM361" i="9"/>
  <c r="AM361" i="8"/>
  <c r="AZ361" i="9"/>
  <c r="U124" i="8"/>
  <c r="BH124" i="8" l="1"/>
  <c r="BC125" i="8"/>
  <c r="AZ362" i="9"/>
  <c r="CC125" i="8"/>
  <c r="BZ362" i="9"/>
  <c r="BZ363" i="8"/>
  <c r="Z364" i="8"/>
  <c r="BB124" i="9"/>
  <c r="BE124" i="9"/>
  <c r="BG124" i="9"/>
  <c r="AY125" i="9" s="1"/>
  <c r="AM364" i="7"/>
  <c r="BP125" i="8"/>
  <c r="BM363" i="8"/>
  <c r="AD127" i="7"/>
  <c r="AA127" i="7"/>
  <c r="AF127" i="7"/>
  <c r="CH124" i="8"/>
  <c r="AM362" i="8"/>
  <c r="Z366" i="7"/>
  <c r="BU124" i="8"/>
  <c r="BM362" i="9"/>
  <c r="AM362" i="9"/>
  <c r="B18" i="9"/>
  <c r="CB124" i="9"/>
  <c r="CG124" i="9"/>
  <c r="BY125" i="9" s="1"/>
  <c r="CE124" i="9"/>
  <c r="AB124" i="9"/>
  <c r="AE124" i="9"/>
  <c r="AG124" i="9"/>
  <c r="Y125" i="9" s="1"/>
  <c r="BO126" i="7"/>
  <c r="BR126" i="7"/>
  <c r="BT126" i="7"/>
  <c r="BL127" i="7" s="1"/>
  <c r="O125" i="9"/>
  <c r="T125" i="9"/>
  <c r="L126" i="9" s="1"/>
  <c r="R125" i="9"/>
  <c r="BM364" i="7"/>
  <c r="Z362" i="9"/>
  <c r="BO124" i="9"/>
  <c r="BR124" i="9"/>
  <c r="BT124" i="9"/>
  <c r="BL125" i="9" s="1"/>
  <c r="Q125" i="8"/>
  <c r="N125" i="8"/>
  <c r="S125" i="8"/>
  <c r="AD125" i="8"/>
  <c r="AA125" i="8"/>
  <c r="AF125" i="8"/>
  <c r="AO124" i="8"/>
  <c r="AR124" i="8"/>
  <c r="AT124" i="8"/>
  <c r="AL125" i="8" s="1"/>
  <c r="AO124" i="9"/>
  <c r="AT124" i="9"/>
  <c r="AL125" i="9" s="1"/>
  <c r="AR124" i="9"/>
  <c r="AO126" i="7"/>
  <c r="AT126" i="7"/>
  <c r="AL127" i="7" s="1"/>
  <c r="AR126" i="7"/>
  <c r="CB126" i="7"/>
  <c r="CG126" i="7"/>
  <c r="BY127" i="7" s="1"/>
  <c r="CE126" i="7"/>
  <c r="BZ364" i="7"/>
  <c r="AZ363" i="8"/>
  <c r="O126" i="7"/>
  <c r="T126" i="7"/>
  <c r="L127" i="7" s="1"/>
  <c r="R126" i="7"/>
  <c r="BB126" i="7"/>
  <c r="BE126" i="7"/>
  <c r="BG126" i="7"/>
  <c r="AY127" i="7" s="1"/>
  <c r="AZ364" i="7"/>
  <c r="BC127" i="7" l="1"/>
  <c r="AZ365" i="7"/>
  <c r="CH126" i="7"/>
  <c r="AM365" i="7"/>
  <c r="AU124" i="8"/>
  <c r="BU124" i="9"/>
  <c r="CC127" i="7"/>
  <c r="AC125" i="9"/>
  <c r="BM363" i="9"/>
  <c r="C20" i="7"/>
  <c r="BC125" i="9"/>
  <c r="BZ363" i="9"/>
  <c r="C18" i="8"/>
  <c r="AH124" i="9"/>
  <c r="AB127" i="7"/>
  <c r="AE127" i="7"/>
  <c r="K46" i="10" s="1"/>
  <c r="AG127" i="7"/>
  <c r="Y128" i="7" s="1"/>
  <c r="BH124" i="9"/>
  <c r="CD125" i="8"/>
  <c r="CA125" i="8"/>
  <c r="CF125" i="8"/>
  <c r="AP127" i="7"/>
  <c r="Z363" i="9"/>
  <c r="CH124" i="9"/>
  <c r="BH126" i="7"/>
  <c r="Z367" i="7"/>
  <c r="AZ363" i="9"/>
  <c r="U126" i="7"/>
  <c r="B18" i="8"/>
  <c r="P127" i="7"/>
  <c r="BM365" i="7"/>
  <c r="AU124" i="9"/>
  <c r="U125" i="9"/>
  <c r="AM363" i="8"/>
  <c r="BM364" i="8"/>
  <c r="O125" i="8"/>
  <c r="R125" i="8"/>
  <c r="T125" i="8"/>
  <c r="L126" i="8" s="1"/>
  <c r="P126" i="9"/>
  <c r="Z365" i="8"/>
  <c r="AU126" i="7"/>
  <c r="AB125" i="8"/>
  <c r="AE125" i="8"/>
  <c r="AG125" i="8"/>
  <c r="Y126" i="8" s="1"/>
  <c r="BD125" i="8"/>
  <c r="BA125" i="8"/>
  <c r="BF125" i="8"/>
  <c r="CC125" i="9"/>
  <c r="AZ364" i="8"/>
  <c r="AP125" i="9"/>
  <c r="BP127" i="7"/>
  <c r="BQ125" i="8"/>
  <c r="BN125" i="8"/>
  <c r="BS125" i="8"/>
  <c r="BZ365" i="7"/>
  <c r="AP125" i="8"/>
  <c r="BP125" i="9"/>
  <c r="BU126" i="7"/>
  <c r="AM363" i="9"/>
  <c r="BZ364" i="8"/>
  <c r="L46" i="10" l="1"/>
  <c r="K49" i="10"/>
  <c r="K50" i="10" s="1"/>
  <c r="O15" i="10"/>
  <c r="BM366" i="7"/>
  <c r="E18" i="8"/>
  <c r="P126" i="8"/>
  <c r="CB125" i="8"/>
  <c r="CE125" i="8"/>
  <c r="CG125" i="8"/>
  <c r="BY126" i="8" s="1"/>
  <c r="BZ364" i="9"/>
  <c r="AM364" i="9"/>
  <c r="BB125" i="8"/>
  <c r="BE125" i="8"/>
  <c r="BG125" i="8"/>
  <c r="AY126" i="8" s="1"/>
  <c r="Q127" i="7"/>
  <c r="N127" i="7"/>
  <c r="S127" i="7"/>
  <c r="BD125" i="9"/>
  <c r="BA125" i="9"/>
  <c r="BF125" i="9"/>
  <c r="BZ365" i="8"/>
  <c r="AM366" i="7"/>
  <c r="G18" i="8"/>
  <c r="AH125" i="8"/>
  <c r="BM365" i="8"/>
  <c r="AC128" i="7"/>
  <c r="BM364" i="9"/>
  <c r="BO125" i="8"/>
  <c r="BT125" i="8"/>
  <c r="BL126" i="8" s="1"/>
  <c r="BR125" i="8"/>
  <c r="AH127" i="7"/>
  <c r="AM364" i="8"/>
  <c r="AQ125" i="8"/>
  <c r="AN125" i="8"/>
  <c r="AS125" i="8"/>
  <c r="AQ125" i="9"/>
  <c r="AN125" i="9"/>
  <c r="AS125" i="9"/>
  <c r="Z364" i="9"/>
  <c r="AD125" i="9"/>
  <c r="AA125" i="9"/>
  <c r="AF125" i="9"/>
  <c r="AZ366" i="7"/>
  <c r="AZ364" i="9"/>
  <c r="BZ366" i="7"/>
  <c r="AZ365" i="8"/>
  <c r="AQ127" i="7"/>
  <c r="AN127" i="7"/>
  <c r="AS127" i="7"/>
  <c r="CD127" i="7"/>
  <c r="CA127" i="7"/>
  <c r="CF127" i="7"/>
  <c r="U125" i="8"/>
  <c r="AC126" i="8"/>
  <c r="BQ125" i="9"/>
  <c r="BN125" i="9"/>
  <c r="BS125" i="9"/>
  <c r="BQ127" i="7"/>
  <c r="BN127" i="7"/>
  <c r="BS127" i="7"/>
  <c r="F18" i="8"/>
  <c r="CD125" i="9"/>
  <c r="CA125" i="9"/>
  <c r="CF125" i="9"/>
  <c r="Q126" i="9"/>
  <c r="N126" i="9"/>
  <c r="S126" i="9"/>
  <c r="BD127" i="7"/>
  <c r="BA127" i="7"/>
  <c r="BF127" i="7"/>
  <c r="P15" i="10" l="1"/>
  <c r="P17" i="10" s="1"/>
  <c r="O17" i="10"/>
  <c r="K53" i="10"/>
  <c r="L50" i="10"/>
  <c r="K55" i="10"/>
  <c r="E18" i="9"/>
  <c r="BO125" i="9"/>
  <c r="BT125" i="9"/>
  <c r="BL126" i="9" s="1"/>
  <c r="BR125" i="9"/>
  <c r="D18" i="9"/>
  <c r="AD128" i="7"/>
  <c r="AA128" i="7"/>
  <c r="AF128" i="7"/>
  <c r="BB125" i="9"/>
  <c r="BE125" i="9"/>
  <c r="BG125" i="9"/>
  <c r="AY126" i="9" s="1"/>
  <c r="BZ365" i="9"/>
  <c r="CC126" i="8"/>
  <c r="BZ367" i="7"/>
  <c r="B20" i="7"/>
  <c r="CH125" i="8"/>
  <c r="D18" i="8"/>
  <c r="O127" i="7"/>
  <c r="R127" i="7"/>
  <c r="T127" i="7"/>
  <c r="L128" i="7" s="1"/>
  <c r="Q126" i="8"/>
  <c r="N126" i="8"/>
  <c r="S126" i="8"/>
  <c r="CB127" i="7"/>
  <c r="CG127" i="7"/>
  <c r="BY128" i="7" s="1"/>
  <c r="CE127" i="7"/>
  <c r="BC126" i="8"/>
  <c r="O126" i="9"/>
  <c r="R126" i="9"/>
  <c r="T126" i="9"/>
  <c r="L127" i="9" s="1"/>
  <c r="AD126" i="8"/>
  <c r="AA126" i="8"/>
  <c r="AF126" i="8"/>
  <c r="G20" i="7"/>
  <c r="F20" i="7"/>
  <c r="AZ367" i="7"/>
  <c r="BU125" i="8"/>
  <c r="BH125" i="8"/>
  <c r="AZ365" i="9"/>
  <c r="AO125" i="8"/>
  <c r="AT125" i="8"/>
  <c r="AL126" i="8" s="1"/>
  <c r="AR125" i="8"/>
  <c r="E20" i="7"/>
  <c r="BO127" i="7"/>
  <c r="BR127" i="7"/>
  <c r="BT127" i="7"/>
  <c r="BL128" i="7" s="1"/>
  <c r="D20" i="7"/>
  <c r="C18" i="9"/>
  <c r="BP126" i="8"/>
  <c r="G18" i="9"/>
  <c r="AO125" i="9"/>
  <c r="AR125" i="9"/>
  <c r="AT125" i="9"/>
  <c r="AL126" i="9" s="1"/>
  <c r="CB125" i="9"/>
  <c r="CG125" i="9"/>
  <c r="BY126" i="9" s="1"/>
  <c r="CE125" i="9"/>
  <c r="BB127" i="7"/>
  <c r="BG127" i="7"/>
  <c r="AY128" i="7" s="1"/>
  <c r="BE127" i="7"/>
  <c r="AO127" i="7"/>
  <c r="AT127" i="7"/>
  <c r="AL128" i="7" s="1"/>
  <c r="AR127" i="7"/>
  <c r="AB125" i="9"/>
  <c r="AG125" i="9"/>
  <c r="Y126" i="9" s="1"/>
  <c r="AE125" i="9"/>
  <c r="AM365" i="8"/>
  <c r="AM367" i="7"/>
  <c r="BM367" i="7"/>
  <c r="BM365" i="9"/>
  <c r="Z365" i="9"/>
  <c r="F18" i="9"/>
  <c r="AM365" i="9"/>
  <c r="K56" i="10" l="1"/>
  <c r="L56" i="10"/>
  <c r="K54" i="10"/>
  <c r="L54" i="10"/>
  <c r="AB126" i="8"/>
  <c r="AE126" i="8"/>
  <c r="AG126" i="8"/>
  <c r="Y127" i="8" s="1"/>
  <c r="P127" i="9"/>
  <c r="U127" i="7"/>
  <c r="CD126" i="8"/>
  <c r="CA126" i="8"/>
  <c r="CF126" i="8"/>
  <c r="U126" i="9"/>
  <c r="BU125" i="9"/>
  <c r="BP126" i="9"/>
  <c r="AP126" i="9"/>
  <c r="AU125" i="9"/>
  <c r="P128" i="7"/>
  <c r="AU127" i="7"/>
  <c r="AP128" i="7"/>
  <c r="BH127" i="7"/>
  <c r="AP126" i="8"/>
  <c r="BC128" i="7"/>
  <c r="BQ126" i="8"/>
  <c r="BN126" i="8"/>
  <c r="BS126" i="8"/>
  <c r="BD126" i="8"/>
  <c r="BA126" i="8"/>
  <c r="BF126" i="8"/>
  <c r="BC126" i="9"/>
  <c r="AU125" i="8"/>
  <c r="BH125" i="9"/>
  <c r="CC128" i="7"/>
  <c r="BU127" i="7"/>
  <c r="CH127" i="7"/>
  <c r="CH125" i="9"/>
  <c r="AC126" i="9"/>
  <c r="CC126" i="9"/>
  <c r="AB128" i="7"/>
  <c r="AE128" i="7"/>
  <c r="AG128" i="7"/>
  <c r="Y129" i="7" s="1"/>
  <c r="AH125" i="9"/>
  <c r="BP128" i="7"/>
  <c r="O126" i="8"/>
  <c r="R126" i="8"/>
  <c r="T126" i="8"/>
  <c r="L127" i="8" s="1"/>
  <c r="BB126" i="8" l="1"/>
  <c r="BE126" i="8"/>
  <c r="BG126" i="8"/>
  <c r="AY127" i="8" s="1"/>
  <c r="AQ126" i="9"/>
  <c r="AN126" i="9"/>
  <c r="AS126" i="9"/>
  <c r="CD128" i="7"/>
  <c r="CA128" i="7"/>
  <c r="CF128" i="7"/>
  <c r="CB126" i="8"/>
  <c r="CE126" i="8"/>
  <c r="CG126" i="8"/>
  <c r="BY127" i="8" s="1"/>
  <c r="BQ126" i="9"/>
  <c r="BN126" i="9"/>
  <c r="BS126" i="9"/>
  <c r="AD126" i="9"/>
  <c r="AA126" i="9"/>
  <c r="AF126" i="9"/>
  <c r="Q127" i="9"/>
  <c r="N127" i="9"/>
  <c r="S127" i="9"/>
  <c r="P127" i="8"/>
  <c r="U126" i="8"/>
  <c r="AH128" i="7"/>
  <c r="Q128" i="7"/>
  <c r="N128" i="7"/>
  <c r="S128" i="7"/>
  <c r="AC127" i="8"/>
  <c r="AQ128" i="7"/>
  <c r="AN128" i="7"/>
  <c r="AS128" i="7"/>
  <c r="AH126" i="8"/>
  <c r="BO126" i="8"/>
  <c r="BT126" i="8"/>
  <c r="BL127" i="8" s="1"/>
  <c r="BR126" i="8"/>
  <c r="AC129" i="7"/>
  <c r="BD128" i="7"/>
  <c r="BA128" i="7"/>
  <c r="BF128" i="7"/>
  <c r="BQ128" i="7"/>
  <c r="BN128" i="7"/>
  <c r="BS128" i="7"/>
  <c r="CD126" i="9"/>
  <c r="CA126" i="9"/>
  <c r="CF126" i="9"/>
  <c r="BD126" i="9"/>
  <c r="BA126" i="9"/>
  <c r="BF126" i="9"/>
  <c r="AQ126" i="8"/>
  <c r="AN126" i="8"/>
  <c r="AS126" i="8"/>
  <c r="AB126" i="9" l="1"/>
  <c r="AG126" i="9"/>
  <c r="Y127" i="9" s="1"/>
  <c r="AE126" i="9"/>
  <c r="CB126" i="9"/>
  <c r="CG126" i="9"/>
  <c r="BY127" i="9" s="1"/>
  <c r="CE126" i="9"/>
  <c r="Q127" i="8"/>
  <c r="N127" i="8"/>
  <c r="S127" i="8"/>
  <c r="CB128" i="7"/>
  <c r="CE128" i="7"/>
  <c r="CG128" i="7"/>
  <c r="BY129" i="7" s="1"/>
  <c r="BP127" i="8"/>
  <c r="BO128" i="7"/>
  <c r="BT128" i="7"/>
  <c r="BL129" i="7" s="1"/>
  <c r="BR128" i="7"/>
  <c r="BO126" i="9"/>
  <c r="BR126" i="9"/>
  <c r="BT126" i="9"/>
  <c r="BL127" i="9" s="1"/>
  <c r="AO128" i="7"/>
  <c r="AR128" i="7"/>
  <c r="AT128" i="7"/>
  <c r="AL129" i="7" s="1"/>
  <c r="AO126" i="8"/>
  <c r="AT126" i="8"/>
  <c r="AL127" i="8" s="1"/>
  <c r="AR126" i="8"/>
  <c r="CC127" i="8"/>
  <c r="AO126" i="9"/>
  <c r="AT126" i="9"/>
  <c r="AL127" i="9" s="1"/>
  <c r="AR126" i="9"/>
  <c r="BB128" i="7"/>
  <c r="BG128" i="7"/>
  <c r="AY129" i="7" s="1"/>
  <c r="BE128" i="7"/>
  <c r="CH126" i="8"/>
  <c r="AD127" i="8"/>
  <c r="AA127" i="8"/>
  <c r="AF127" i="8"/>
  <c r="BC127" i="8"/>
  <c r="AD129" i="7"/>
  <c r="AA129" i="7"/>
  <c r="AF129" i="7"/>
  <c r="BB126" i="9"/>
  <c r="BE126" i="9"/>
  <c r="BG126" i="9"/>
  <c r="AY127" i="9" s="1"/>
  <c r="O128" i="7"/>
  <c r="T128" i="7"/>
  <c r="L129" i="7" s="1"/>
  <c r="R128" i="7"/>
  <c r="BH126" i="8"/>
  <c r="BU126" i="8"/>
  <c r="O127" i="9"/>
  <c r="R127" i="9"/>
  <c r="T127" i="9"/>
  <c r="L128" i="9" s="1"/>
  <c r="O127" i="8" l="1"/>
  <c r="T127" i="8"/>
  <c r="L128" i="8" s="1"/>
  <c r="R127" i="8"/>
  <c r="BU128" i="7"/>
  <c r="CH126" i="9"/>
  <c r="BP129" i="7"/>
  <c r="CC127" i="9"/>
  <c r="BU126" i="9"/>
  <c r="BH128" i="7"/>
  <c r="AU126" i="8"/>
  <c r="U128" i="7"/>
  <c r="AH126" i="9"/>
  <c r="AP127" i="8"/>
  <c r="BD127" i="8"/>
  <c r="BA127" i="8"/>
  <c r="BF127" i="8"/>
  <c r="BC129" i="7"/>
  <c r="AU128" i="7"/>
  <c r="BQ127" i="8"/>
  <c r="BN127" i="8"/>
  <c r="BS127" i="8"/>
  <c r="AB127" i="8"/>
  <c r="AG127" i="8"/>
  <c r="Y128" i="8" s="1"/>
  <c r="AE127" i="8"/>
  <c r="P129" i="7"/>
  <c r="AB129" i="7"/>
  <c r="AG129" i="7"/>
  <c r="Y130" i="7" s="1"/>
  <c r="AE129" i="7"/>
  <c r="AP129" i="7"/>
  <c r="AU126" i="9"/>
  <c r="CC129" i="7"/>
  <c r="AC127" i="9"/>
  <c r="P128" i="9"/>
  <c r="AP127" i="9"/>
  <c r="CH128" i="7"/>
  <c r="U127" i="9"/>
  <c r="BC127" i="9"/>
  <c r="BH126" i="9"/>
  <c r="CD127" i="8"/>
  <c r="CA127" i="8"/>
  <c r="CF127" i="8"/>
  <c r="BP127" i="9"/>
  <c r="AH129" i="7" l="1"/>
  <c r="CD127" i="9"/>
  <c r="CA127" i="9"/>
  <c r="CF127" i="9"/>
  <c r="AD127" i="9"/>
  <c r="AA127" i="9"/>
  <c r="AF127" i="9"/>
  <c r="AC130" i="7"/>
  <c r="BQ129" i="7"/>
  <c r="BN129" i="7"/>
  <c r="BS129" i="7"/>
  <c r="Q129" i="7"/>
  <c r="N129" i="7"/>
  <c r="S129" i="7"/>
  <c r="CD129" i="7"/>
  <c r="CA129" i="7"/>
  <c r="CF129" i="7"/>
  <c r="BB127" i="8"/>
  <c r="BE127" i="8"/>
  <c r="BG127" i="8"/>
  <c r="AY128" i="8" s="1"/>
  <c r="BD129" i="7"/>
  <c r="BA129" i="7"/>
  <c r="BF129" i="7"/>
  <c r="AC128" i="8"/>
  <c r="U127" i="8"/>
  <c r="BD127" i="9"/>
  <c r="BA127" i="9"/>
  <c r="BF127" i="9"/>
  <c r="AH127" i="8"/>
  <c r="AQ129" i="7"/>
  <c r="AN129" i="7"/>
  <c r="AS129" i="7"/>
  <c r="BQ127" i="9"/>
  <c r="BN127" i="9"/>
  <c r="BS127" i="9"/>
  <c r="AQ127" i="9"/>
  <c r="AN127" i="9"/>
  <c r="AS127" i="9"/>
  <c r="AQ127" i="8"/>
  <c r="AN127" i="8"/>
  <c r="AS127" i="8"/>
  <c r="P128" i="8"/>
  <c r="CB127" i="8"/>
  <c r="CE127" i="8"/>
  <c r="CG127" i="8"/>
  <c r="BY128" i="8" s="1"/>
  <c r="Q128" i="9"/>
  <c r="N128" i="9"/>
  <c r="S128" i="9"/>
  <c r="BO127" i="8"/>
  <c r="BR127" i="8"/>
  <c r="BT127" i="8"/>
  <c r="BL128" i="8" s="1"/>
  <c r="BC128" i="8" l="1"/>
  <c r="BH127" i="8"/>
  <c r="AD130" i="7"/>
  <c r="AA130" i="7"/>
  <c r="AF130" i="7"/>
  <c r="CH127" i="8"/>
  <c r="AO127" i="9"/>
  <c r="AT127" i="9"/>
  <c r="AL128" i="9" s="1"/>
  <c r="AR127" i="9"/>
  <c r="Q128" i="8"/>
  <c r="N128" i="8"/>
  <c r="S128" i="8"/>
  <c r="BP128" i="8"/>
  <c r="CB129" i="7"/>
  <c r="CE129" i="7"/>
  <c r="CG129" i="7"/>
  <c r="BY130" i="7" s="1"/>
  <c r="AB127" i="9"/>
  <c r="AE127" i="9"/>
  <c r="AG127" i="9"/>
  <c r="Y128" i="9" s="1"/>
  <c r="BB127" i="9"/>
  <c r="BG127" i="9"/>
  <c r="AY128" i="9" s="1"/>
  <c r="BE127" i="9"/>
  <c r="AO127" i="8"/>
  <c r="AT127" i="8"/>
  <c r="AL128" i="8" s="1"/>
  <c r="AR127" i="8"/>
  <c r="BO129" i="7"/>
  <c r="BR129" i="7"/>
  <c r="BT129" i="7"/>
  <c r="BL130" i="7" s="1"/>
  <c r="BO127" i="9"/>
  <c r="BR127" i="9"/>
  <c r="BT127" i="9"/>
  <c r="BL128" i="9" s="1"/>
  <c r="BU127" i="8"/>
  <c r="AD128" i="8"/>
  <c r="AA128" i="8"/>
  <c r="AF128" i="8"/>
  <c r="CB127" i="9"/>
  <c r="CE127" i="9"/>
  <c r="CG127" i="9"/>
  <c r="BY128" i="9" s="1"/>
  <c r="AO129" i="7"/>
  <c r="AT129" i="7"/>
  <c r="AL130" i="7" s="1"/>
  <c r="AR129" i="7"/>
  <c r="O128" i="9"/>
  <c r="R128" i="9"/>
  <c r="T128" i="9"/>
  <c r="L129" i="9" s="1"/>
  <c r="O129" i="7"/>
  <c r="T129" i="7"/>
  <c r="L130" i="7" s="1"/>
  <c r="R129" i="7"/>
  <c r="CC128" i="8"/>
  <c r="BB129" i="7"/>
  <c r="BE129" i="7"/>
  <c r="BG129" i="7"/>
  <c r="AY130" i="7" s="1"/>
  <c r="AP128" i="8" l="1"/>
  <c r="P129" i="9"/>
  <c r="BH127" i="9"/>
  <c r="BQ128" i="8"/>
  <c r="BN128" i="8"/>
  <c r="BS128" i="8"/>
  <c r="BC128" i="9"/>
  <c r="AP130" i="7"/>
  <c r="CD128" i="8"/>
  <c r="CA128" i="8"/>
  <c r="CF128" i="8"/>
  <c r="BP128" i="9"/>
  <c r="AU129" i="7"/>
  <c r="AB130" i="7"/>
  <c r="AE130" i="7"/>
  <c r="AG130" i="7"/>
  <c r="Y131" i="7" s="1"/>
  <c r="U128" i="9"/>
  <c r="CC128" i="9"/>
  <c r="BU127" i="9"/>
  <c r="CH127" i="9"/>
  <c r="AC128" i="9"/>
  <c r="BP130" i="7"/>
  <c r="AH127" i="9"/>
  <c r="AU127" i="9"/>
  <c r="BC130" i="7"/>
  <c r="BU129" i="7"/>
  <c r="AP128" i="9"/>
  <c r="BH129" i="7"/>
  <c r="CC130" i="7"/>
  <c r="O128" i="8"/>
  <c r="R128" i="8"/>
  <c r="T128" i="8"/>
  <c r="L129" i="8" s="1"/>
  <c r="U129" i="7"/>
  <c r="P130" i="7"/>
  <c r="AB128" i="8"/>
  <c r="AG128" i="8"/>
  <c r="Y129" i="8" s="1"/>
  <c r="AE128" i="8"/>
  <c r="AU127" i="8"/>
  <c r="CH129" i="7"/>
  <c r="BD128" i="8"/>
  <c r="BA128" i="8"/>
  <c r="BF128" i="8"/>
  <c r="BD128" i="9" l="1"/>
  <c r="BA128" i="9"/>
  <c r="BF128" i="9"/>
  <c r="CD128" i="9"/>
  <c r="CA128" i="9"/>
  <c r="CF128" i="9"/>
  <c r="AH128" i="8"/>
  <c r="CD130" i="7"/>
  <c r="CA130" i="7"/>
  <c r="CF130" i="7"/>
  <c r="AC129" i="8"/>
  <c r="BQ128" i="9"/>
  <c r="BN128" i="9"/>
  <c r="BS128" i="9"/>
  <c r="BO128" i="8"/>
  <c r="BR128" i="8"/>
  <c r="BT128" i="8"/>
  <c r="BL129" i="8" s="1"/>
  <c r="U128" i="8"/>
  <c r="AC131" i="7"/>
  <c r="AH130" i="7"/>
  <c r="AD128" i="9"/>
  <c r="AA128" i="9"/>
  <c r="AF128" i="9"/>
  <c r="Q129" i="9"/>
  <c r="N129" i="9"/>
  <c r="S129" i="9"/>
  <c r="P129" i="8"/>
  <c r="BD130" i="7"/>
  <c r="BA130" i="7"/>
  <c r="BF130" i="7"/>
  <c r="BQ130" i="7"/>
  <c r="BN130" i="7"/>
  <c r="BS130" i="7"/>
  <c r="CB128" i="8"/>
  <c r="CE128" i="8"/>
  <c r="CG128" i="8"/>
  <c r="BY129" i="8" s="1"/>
  <c r="AQ130" i="7"/>
  <c r="AN130" i="7"/>
  <c r="AS130" i="7"/>
  <c r="Q130" i="7"/>
  <c r="N130" i="7"/>
  <c r="S130" i="7"/>
  <c r="BB128" i="8"/>
  <c r="BG128" i="8"/>
  <c r="AY129" i="8" s="1"/>
  <c r="BE128" i="8"/>
  <c r="AQ128" i="9"/>
  <c r="AN128" i="9"/>
  <c r="AS128" i="9"/>
  <c r="AQ128" i="8"/>
  <c r="AN128" i="8"/>
  <c r="AS128" i="8"/>
  <c r="CB130" i="7" l="1"/>
  <c r="CE130" i="7"/>
  <c r="CG130" i="7"/>
  <c r="BY131" i="7" s="1"/>
  <c r="AD131" i="7"/>
  <c r="AA131" i="7"/>
  <c r="AF131" i="7"/>
  <c r="CC129" i="8"/>
  <c r="BP129" i="8"/>
  <c r="Q129" i="8"/>
  <c r="N129" i="8"/>
  <c r="S129" i="8"/>
  <c r="AO128" i="9"/>
  <c r="AT128" i="9"/>
  <c r="AL129" i="9" s="1"/>
  <c r="AR128" i="9"/>
  <c r="BU128" i="8"/>
  <c r="AO130" i="7"/>
  <c r="AR130" i="7"/>
  <c r="AT130" i="7"/>
  <c r="AL131" i="7" s="1"/>
  <c r="O129" i="9"/>
  <c r="T129" i="9"/>
  <c r="L130" i="9" s="1"/>
  <c r="R129" i="9"/>
  <c r="CH128" i="8"/>
  <c r="BH128" i="8"/>
  <c r="BO130" i="7"/>
  <c r="BR130" i="7"/>
  <c r="BT130" i="7"/>
  <c r="BL131" i="7" s="1"/>
  <c r="CB128" i="9"/>
  <c r="CE128" i="9"/>
  <c r="CG128" i="9"/>
  <c r="BY129" i="9" s="1"/>
  <c r="BO128" i="9"/>
  <c r="BT128" i="9"/>
  <c r="BL129" i="9" s="1"/>
  <c r="BR128" i="9"/>
  <c r="BC129" i="8"/>
  <c r="O130" i="7"/>
  <c r="T130" i="7"/>
  <c r="L131" i="7" s="1"/>
  <c r="R130" i="7"/>
  <c r="BB130" i="7"/>
  <c r="BE130" i="7"/>
  <c r="BG130" i="7"/>
  <c r="AY131" i="7" s="1"/>
  <c r="AD129" i="8"/>
  <c r="AA129" i="8"/>
  <c r="AF129" i="8"/>
  <c r="BB128" i="9"/>
  <c r="BE128" i="9"/>
  <c r="BG128" i="9"/>
  <c r="AY129" i="9" s="1"/>
  <c r="AO128" i="8"/>
  <c r="AT128" i="8"/>
  <c r="AL129" i="8" s="1"/>
  <c r="AR128" i="8"/>
  <c r="AB128" i="9"/>
  <c r="AG128" i="9"/>
  <c r="Y129" i="9" s="1"/>
  <c r="AE128" i="9"/>
  <c r="AB129" i="8" l="1"/>
  <c r="AG129" i="8"/>
  <c r="Y130" i="8" s="1"/>
  <c r="AE129" i="8"/>
  <c r="AC129" i="9"/>
  <c r="AP129" i="8"/>
  <c r="U130" i="7"/>
  <c r="BU128" i="9"/>
  <c r="P131" i="7"/>
  <c r="BP129" i="9"/>
  <c r="AB131" i="7"/>
  <c r="AG131" i="7"/>
  <c r="Y132" i="7" s="1"/>
  <c r="AE131" i="7"/>
  <c r="AU128" i="9"/>
  <c r="BC129" i="9"/>
  <c r="AP129" i="9"/>
  <c r="BH128" i="9"/>
  <c r="CC129" i="9"/>
  <c r="U129" i="9"/>
  <c r="P130" i="9"/>
  <c r="O129" i="8"/>
  <c r="T129" i="8"/>
  <c r="L130" i="8" s="1"/>
  <c r="R129" i="8"/>
  <c r="CC131" i="7"/>
  <c r="CH128" i="9"/>
  <c r="AH128" i="9"/>
  <c r="CH130" i="7"/>
  <c r="BC131" i="7"/>
  <c r="BP131" i="7"/>
  <c r="AP131" i="7"/>
  <c r="BH130" i="7"/>
  <c r="BU130" i="7"/>
  <c r="AU130" i="7"/>
  <c r="BQ129" i="8"/>
  <c r="BN129" i="8"/>
  <c r="BS129" i="8"/>
  <c r="AU128" i="8"/>
  <c r="BD129" i="8"/>
  <c r="BA129" i="8"/>
  <c r="BF129" i="8"/>
  <c r="CD129" i="8"/>
  <c r="CA129" i="8"/>
  <c r="CF129" i="8"/>
  <c r="AQ131" i="7" l="1"/>
  <c r="AN131" i="7"/>
  <c r="AS131" i="7"/>
  <c r="BD129" i="9"/>
  <c r="BA129" i="9"/>
  <c r="BF129" i="9"/>
  <c r="BQ131" i="7"/>
  <c r="BN131" i="7"/>
  <c r="BS131" i="7"/>
  <c r="BB129" i="8"/>
  <c r="BG129" i="8"/>
  <c r="AY130" i="8" s="1"/>
  <c r="BE129" i="8"/>
  <c r="Q131" i="7"/>
  <c r="N131" i="7"/>
  <c r="S131" i="7"/>
  <c r="AH131" i="7"/>
  <c r="AC132" i="7"/>
  <c r="AQ129" i="8"/>
  <c r="AN129" i="8"/>
  <c r="AS129" i="8"/>
  <c r="U129" i="8"/>
  <c r="AD129" i="9"/>
  <c r="AA129" i="9"/>
  <c r="AF129" i="9"/>
  <c r="CD129" i="9"/>
  <c r="CA129" i="9"/>
  <c r="CF129" i="9"/>
  <c r="CD131" i="7"/>
  <c r="CA131" i="7"/>
  <c r="CF131" i="7"/>
  <c r="AH129" i="8"/>
  <c r="AQ129" i="9"/>
  <c r="AN129" i="9"/>
  <c r="AS129" i="9"/>
  <c r="BO129" i="8"/>
  <c r="BT129" i="8"/>
  <c r="BL130" i="8" s="1"/>
  <c r="BR129" i="8"/>
  <c r="BD131" i="7"/>
  <c r="BA131" i="7"/>
  <c r="BF131" i="7"/>
  <c r="P130" i="8"/>
  <c r="BQ129" i="9"/>
  <c r="BN129" i="9"/>
  <c r="BS129" i="9"/>
  <c r="AC130" i="8"/>
  <c r="CB129" i="8"/>
  <c r="CE129" i="8"/>
  <c r="CG129" i="8"/>
  <c r="BY130" i="8" s="1"/>
  <c r="Q130" i="9"/>
  <c r="N130" i="9"/>
  <c r="S130" i="9"/>
  <c r="BC130" i="8" l="1"/>
  <c r="CB131" i="7"/>
  <c r="CE131" i="7"/>
  <c r="CG131" i="7"/>
  <c r="BY132" i="7" s="1"/>
  <c r="BH129" i="8"/>
  <c r="BB131" i="7"/>
  <c r="BG131" i="7"/>
  <c r="AY132" i="7" s="1"/>
  <c r="BE131" i="7"/>
  <c r="AD132" i="7"/>
  <c r="AA132" i="7"/>
  <c r="AF132" i="7"/>
  <c r="BO131" i="7"/>
  <c r="BR131" i="7"/>
  <c r="BT131" i="7"/>
  <c r="BL132" i="7" s="1"/>
  <c r="AO129" i="8"/>
  <c r="AT129" i="8"/>
  <c r="AL130" i="8" s="1"/>
  <c r="AR129" i="8"/>
  <c r="AD130" i="8"/>
  <c r="AA130" i="8"/>
  <c r="AF130" i="8"/>
  <c r="Q130" i="8"/>
  <c r="N130" i="8"/>
  <c r="S130" i="8"/>
  <c r="CH129" i="8"/>
  <c r="CB129" i="9"/>
  <c r="CG129" i="9"/>
  <c r="BY130" i="9" s="1"/>
  <c r="CE129" i="9"/>
  <c r="BP130" i="8"/>
  <c r="BB129" i="9"/>
  <c r="BE129" i="9"/>
  <c r="BG129" i="9"/>
  <c r="AY130" i="9" s="1"/>
  <c r="O130" i="9"/>
  <c r="T130" i="9"/>
  <c r="L131" i="9" s="1"/>
  <c r="R130" i="9"/>
  <c r="AB129" i="9"/>
  <c r="AG129" i="9"/>
  <c r="Y130" i="9" s="1"/>
  <c r="AE129" i="9"/>
  <c r="CC130" i="8"/>
  <c r="BO129" i="9"/>
  <c r="BT129" i="9"/>
  <c r="BL130" i="9" s="1"/>
  <c r="BR129" i="9"/>
  <c r="AO129" i="9"/>
  <c r="AT129" i="9"/>
  <c r="AL130" i="9" s="1"/>
  <c r="AR129" i="9"/>
  <c r="O131" i="7"/>
  <c r="T131" i="7"/>
  <c r="L132" i="7" s="1"/>
  <c r="R131" i="7"/>
  <c r="AO131" i="7"/>
  <c r="AR131" i="7"/>
  <c r="AT131" i="7"/>
  <c r="AL132" i="7" s="1"/>
  <c r="BU129" i="8"/>
  <c r="U130" i="9" l="1"/>
  <c r="AU129" i="8"/>
  <c r="AP132" i="7"/>
  <c r="BP130" i="9"/>
  <c r="P131" i="9"/>
  <c r="AP130" i="8"/>
  <c r="CD130" i="8"/>
  <c r="CA130" i="8"/>
  <c r="CF130" i="8"/>
  <c r="BP132" i="7"/>
  <c r="CC130" i="9"/>
  <c r="BU129" i="9"/>
  <c r="AU131" i="7"/>
  <c r="U131" i="7"/>
  <c r="BC130" i="9"/>
  <c r="O130" i="8"/>
  <c r="R130" i="8"/>
  <c r="T130" i="8"/>
  <c r="L131" i="8" s="1"/>
  <c r="BU131" i="7"/>
  <c r="CC132" i="7"/>
  <c r="BH129" i="9"/>
  <c r="CH131" i="7"/>
  <c r="AU129" i="9"/>
  <c r="AH129" i="9"/>
  <c r="AB132" i="7"/>
  <c r="AE132" i="7"/>
  <c r="AG132" i="7"/>
  <c r="Y133" i="7" s="1"/>
  <c r="AP130" i="9"/>
  <c r="BC132" i="7"/>
  <c r="P132" i="7"/>
  <c r="AC130" i="9"/>
  <c r="BQ130" i="8"/>
  <c r="BN130" i="8"/>
  <c r="BS130" i="8"/>
  <c r="CH129" i="9"/>
  <c r="AB130" i="8"/>
  <c r="AE130" i="8"/>
  <c r="AG130" i="8"/>
  <c r="Y131" i="8" s="1"/>
  <c r="BH131" i="7"/>
  <c r="BD130" i="8"/>
  <c r="BA130" i="8"/>
  <c r="BF130" i="8"/>
  <c r="AC131" i="8" l="1"/>
  <c r="AC133" i="7"/>
  <c r="CD132" i="7"/>
  <c r="CA132" i="7"/>
  <c r="CF132" i="7"/>
  <c r="AQ130" i="8"/>
  <c r="AN130" i="8"/>
  <c r="AS130" i="8"/>
  <c r="AH132" i="7"/>
  <c r="CD130" i="9"/>
  <c r="CA130" i="9"/>
  <c r="CF130" i="9"/>
  <c r="P131" i="8"/>
  <c r="BQ130" i="9"/>
  <c r="BN130" i="9"/>
  <c r="BS130" i="9"/>
  <c r="AH130" i="8"/>
  <c r="U130" i="8"/>
  <c r="AQ132" i="7"/>
  <c r="AN132" i="7"/>
  <c r="AS132" i="7"/>
  <c r="Q131" i="9"/>
  <c r="N131" i="9"/>
  <c r="S131" i="9"/>
  <c r="BO130" i="8"/>
  <c r="BR130" i="8"/>
  <c r="BT130" i="8"/>
  <c r="BL131" i="8" s="1"/>
  <c r="BQ132" i="7"/>
  <c r="BN132" i="7"/>
  <c r="BS132" i="7"/>
  <c r="AQ130" i="9"/>
  <c r="AN130" i="9"/>
  <c r="AS130" i="9"/>
  <c r="Q132" i="7"/>
  <c r="N132" i="7"/>
  <c r="S132" i="7"/>
  <c r="BD130" i="9"/>
  <c r="BA130" i="9"/>
  <c r="BF130" i="9"/>
  <c r="BB130" i="8"/>
  <c r="BG130" i="8"/>
  <c r="AY131" i="8" s="1"/>
  <c r="BE130" i="8"/>
  <c r="AD130" i="9"/>
  <c r="AA130" i="9"/>
  <c r="AF130" i="9"/>
  <c r="CB130" i="8"/>
  <c r="CG130" i="8"/>
  <c r="BY131" i="8" s="1"/>
  <c r="CE130" i="8"/>
  <c r="BD132" i="7"/>
  <c r="BA132" i="7"/>
  <c r="BF132" i="7"/>
  <c r="O132" i="7" l="1"/>
  <c r="R132" i="7"/>
  <c r="T132" i="7"/>
  <c r="L133" i="7" s="1"/>
  <c r="BP131" i="8"/>
  <c r="BU130" i="8"/>
  <c r="AO130" i="8"/>
  <c r="AR130" i="8"/>
  <c r="AT130" i="8"/>
  <c r="AL131" i="8" s="1"/>
  <c r="AB130" i="9"/>
  <c r="AG130" i="9"/>
  <c r="Y131" i="9" s="1"/>
  <c r="AE130" i="9"/>
  <c r="BH130" i="8"/>
  <c r="BC131" i="8"/>
  <c r="BO130" i="9"/>
  <c r="BT130" i="9"/>
  <c r="BL131" i="9" s="1"/>
  <c r="BR130" i="9"/>
  <c r="BO132" i="7"/>
  <c r="BT132" i="7"/>
  <c r="BL133" i="7" s="1"/>
  <c r="BR132" i="7"/>
  <c r="CB132" i="7"/>
  <c r="CE132" i="7"/>
  <c r="CG132" i="7"/>
  <c r="BY133" i="7" s="1"/>
  <c r="BB132" i="7"/>
  <c r="BE132" i="7"/>
  <c r="BG132" i="7"/>
  <c r="AY133" i="7" s="1"/>
  <c r="O131" i="9"/>
  <c r="R131" i="9"/>
  <c r="T131" i="9"/>
  <c r="L132" i="9" s="1"/>
  <c r="Q131" i="8"/>
  <c r="N131" i="8"/>
  <c r="S131" i="8"/>
  <c r="BB130" i="9"/>
  <c r="BG130" i="9"/>
  <c r="AY131" i="9" s="1"/>
  <c r="BE130" i="9"/>
  <c r="AO130" i="9"/>
  <c r="AR130" i="9"/>
  <c r="AT130" i="9"/>
  <c r="AL131" i="9" s="1"/>
  <c r="CH130" i="8"/>
  <c r="AD133" i="7"/>
  <c r="AA133" i="7"/>
  <c r="AF133" i="7"/>
  <c r="AO132" i="7"/>
  <c r="AT132" i="7"/>
  <c r="AL133" i="7" s="1"/>
  <c r="AR132" i="7"/>
  <c r="CB130" i="9"/>
  <c r="CE130" i="9"/>
  <c r="CG130" i="9"/>
  <c r="BY131" i="9" s="1"/>
  <c r="AD131" i="8"/>
  <c r="AA131" i="8"/>
  <c r="AF131" i="8"/>
  <c r="CC131" i="8"/>
  <c r="CC133" i="7" l="1"/>
  <c r="CH132" i="7"/>
  <c r="BD131" i="8"/>
  <c r="BA131" i="8"/>
  <c r="BF131" i="8"/>
  <c r="AU130" i="8"/>
  <c r="O131" i="8"/>
  <c r="T131" i="8"/>
  <c r="L132" i="8" s="1"/>
  <c r="R131" i="8"/>
  <c r="AB131" i="8"/>
  <c r="AG131" i="8"/>
  <c r="Y132" i="8" s="1"/>
  <c r="AE131" i="8"/>
  <c r="BU132" i="7"/>
  <c r="CD131" i="8"/>
  <c r="CA131" i="8"/>
  <c r="CF131" i="8"/>
  <c r="BP133" i="7"/>
  <c r="AH130" i="9"/>
  <c r="AC131" i="9"/>
  <c r="BQ131" i="8"/>
  <c r="BN131" i="8"/>
  <c r="BS131" i="8"/>
  <c r="AB133" i="7"/>
  <c r="AG133" i="7"/>
  <c r="Y134" i="7" s="1"/>
  <c r="AE133" i="7"/>
  <c r="P132" i="9"/>
  <c r="P133" i="7"/>
  <c r="AU132" i="7"/>
  <c r="AU130" i="9"/>
  <c r="BU130" i="9"/>
  <c r="U132" i="7"/>
  <c r="CC131" i="9"/>
  <c r="CH130" i="9"/>
  <c r="U131" i="9"/>
  <c r="AP131" i="9"/>
  <c r="AP133" i="7"/>
  <c r="BP131" i="9"/>
  <c r="BC133" i="7"/>
  <c r="BH130" i="9"/>
  <c r="BC131" i="9"/>
  <c r="BH132" i="7"/>
  <c r="AP131" i="8"/>
  <c r="P132" i="8" l="1"/>
  <c r="AQ133" i="7"/>
  <c r="AN133" i="7"/>
  <c r="AS133" i="7"/>
  <c r="BQ133" i="7"/>
  <c r="BN133" i="7"/>
  <c r="BS133" i="7"/>
  <c r="AC134" i="7"/>
  <c r="CB131" i="8"/>
  <c r="CE131" i="8"/>
  <c r="CG131" i="8"/>
  <c r="BY132" i="8" s="1"/>
  <c r="BD131" i="9"/>
  <c r="BA131" i="9"/>
  <c r="BF131" i="9"/>
  <c r="Q132" i="9"/>
  <c r="N132" i="9"/>
  <c r="S132" i="9"/>
  <c r="BB131" i="8"/>
  <c r="BE131" i="8"/>
  <c r="BG131" i="8"/>
  <c r="AY132" i="8" s="1"/>
  <c r="AH133" i="7"/>
  <c r="BO131" i="8"/>
  <c r="BT131" i="8"/>
  <c r="BL132" i="8" s="1"/>
  <c r="BR131" i="8"/>
  <c r="AQ131" i="9"/>
  <c r="AN131" i="9"/>
  <c r="AS131" i="9"/>
  <c r="AH131" i="8"/>
  <c r="CD131" i="9"/>
  <c r="CA131" i="9"/>
  <c r="CF131" i="9"/>
  <c r="BD133" i="7"/>
  <c r="BA133" i="7"/>
  <c r="BF133" i="7"/>
  <c r="AC132" i="8"/>
  <c r="AQ131" i="8"/>
  <c r="AN131" i="8"/>
  <c r="AS131" i="8"/>
  <c r="AD131" i="9"/>
  <c r="AA131" i="9"/>
  <c r="AF131" i="9"/>
  <c r="Q133" i="7"/>
  <c r="N133" i="7"/>
  <c r="S133" i="7"/>
  <c r="BQ131" i="9"/>
  <c r="BN131" i="9"/>
  <c r="BS131" i="9"/>
  <c r="U131" i="8"/>
  <c r="CD133" i="7"/>
  <c r="CA133" i="7"/>
  <c r="CF133" i="7"/>
  <c r="AO131" i="8" l="1"/>
  <c r="AT131" i="8"/>
  <c r="AL132" i="8" s="1"/>
  <c r="AR131" i="8"/>
  <c r="CH131" i="8"/>
  <c r="AD134" i="7"/>
  <c r="AA134" i="7"/>
  <c r="AF134" i="7"/>
  <c r="BP132" i="8"/>
  <c r="O132" i="9"/>
  <c r="R132" i="9"/>
  <c r="T132" i="9"/>
  <c r="L133" i="9" s="1"/>
  <c r="BO133" i="7"/>
  <c r="BT133" i="7"/>
  <c r="BL134" i="7" s="1"/>
  <c r="BR133" i="7"/>
  <c r="AO131" i="9"/>
  <c r="AR131" i="9"/>
  <c r="AT131" i="9"/>
  <c r="AL132" i="9" s="1"/>
  <c r="BU131" i="8"/>
  <c r="BB133" i="7"/>
  <c r="BG133" i="7"/>
  <c r="AY134" i="7" s="1"/>
  <c r="BE133" i="7"/>
  <c r="BB131" i="9"/>
  <c r="BE131" i="9"/>
  <c r="BG131" i="9"/>
  <c r="AY132" i="9" s="1"/>
  <c r="AO133" i="7"/>
  <c r="AR133" i="7"/>
  <c r="AT133" i="7"/>
  <c r="AL134" i="7" s="1"/>
  <c r="O133" i="7"/>
  <c r="T133" i="7"/>
  <c r="L134" i="7" s="1"/>
  <c r="R133" i="7"/>
  <c r="BH131" i="8"/>
  <c r="AD132" i="8"/>
  <c r="AA132" i="8"/>
  <c r="AF132" i="8"/>
  <c r="BC132" i="8"/>
  <c r="Q132" i="8"/>
  <c r="N132" i="8"/>
  <c r="S132" i="8"/>
  <c r="CB133" i="7"/>
  <c r="CG133" i="7"/>
  <c r="BY134" i="7" s="1"/>
  <c r="CE133" i="7"/>
  <c r="AB131" i="9"/>
  <c r="AE131" i="9"/>
  <c r="AG131" i="9"/>
  <c r="Y132" i="9" s="1"/>
  <c r="CB131" i="9"/>
  <c r="CE131" i="9"/>
  <c r="CG131" i="9"/>
  <c r="BY132" i="9" s="1"/>
  <c r="BO131" i="9"/>
  <c r="BT131" i="9"/>
  <c r="BL132" i="9" s="1"/>
  <c r="BR131" i="9"/>
  <c r="CC132" i="8"/>
  <c r="O132" i="8" l="1"/>
  <c r="T132" i="8"/>
  <c r="L133" i="8" s="1"/>
  <c r="R132" i="8"/>
  <c r="P134" i="7"/>
  <c r="AB134" i="7"/>
  <c r="AE134" i="7"/>
  <c r="AG134" i="7"/>
  <c r="Y135" i="7" s="1"/>
  <c r="CC132" i="9"/>
  <c r="BH133" i="7"/>
  <c r="BU133" i="7"/>
  <c r="BC134" i="7"/>
  <c r="BP134" i="7"/>
  <c r="P133" i="9"/>
  <c r="BP132" i="9"/>
  <c r="AC132" i="9"/>
  <c r="AP134" i="7"/>
  <c r="AH131" i="9"/>
  <c r="AU133" i="7"/>
  <c r="U132" i="9"/>
  <c r="CD132" i="8"/>
  <c r="CA132" i="8"/>
  <c r="CF132" i="8"/>
  <c r="AB132" i="8"/>
  <c r="AE132" i="8"/>
  <c r="AG132" i="8"/>
  <c r="Y133" i="8" s="1"/>
  <c r="BC132" i="9"/>
  <c r="AP132" i="9"/>
  <c r="CC134" i="7"/>
  <c r="BH131" i="9"/>
  <c r="AU131" i="9"/>
  <c r="AU131" i="8"/>
  <c r="CH131" i="9"/>
  <c r="BD132" i="8"/>
  <c r="BA132" i="8"/>
  <c r="BF132" i="8"/>
  <c r="AP132" i="8"/>
  <c r="CH133" i="7"/>
  <c r="BU131" i="9"/>
  <c r="U133" i="7"/>
  <c r="BQ132" i="8"/>
  <c r="BN132" i="8"/>
  <c r="BS132" i="8"/>
  <c r="AH132" i="8" l="1"/>
  <c r="BD132" i="9"/>
  <c r="BA132" i="9"/>
  <c r="BF132" i="9"/>
  <c r="Q133" i="9"/>
  <c r="N133" i="9"/>
  <c r="S133" i="9"/>
  <c r="AC133" i="8"/>
  <c r="CD132" i="9"/>
  <c r="CA132" i="9"/>
  <c r="CF132" i="9"/>
  <c r="AQ134" i="7"/>
  <c r="AN134" i="7"/>
  <c r="AS134" i="7"/>
  <c r="AC135" i="7"/>
  <c r="CB132" i="8"/>
  <c r="CG132" i="8"/>
  <c r="BY133" i="8" s="1"/>
  <c r="CE132" i="8"/>
  <c r="AH134" i="7"/>
  <c r="AD132" i="9"/>
  <c r="AA132" i="9"/>
  <c r="AF132" i="9"/>
  <c r="BQ134" i="7"/>
  <c r="BN134" i="7"/>
  <c r="BS134" i="7"/>
  <c r="CD134" i="7"/>
  <c r="CA134" i="7"/>
  <c r="CF134" i="7"/>
  <c r="Q134" i="7"/>
  <c r="N134" i="7"/>
  <c r="S134" i="7"/>
  <c r="BB132" i="8"/>
  <c r="BE132" i="8"/>
  <c r="BG132" i="8"/>
  <c r="AY133" i="8" s="1"/>
  <c r="BQ132" i="9"/>
  <c r="BN132" i="9"/>
  <c r="BS132" i="9"/>
  <c r="U132" i="8"/>
  <c r="AQ132" i="9"/>
  <c r="AN132" i="9"/>
  <c r="AS132" i="9"/>
  <c r="P133" i="8"/>
  <c r="AQ132" i="8"/>
  <c r="AN132" i="8"/>
  <c r="AS132" i="8"/>
  <c r="BD134" i="7"/>
  <c r="BA134" i="7"/>
  <c r="BF134" i="7"/>
  <c r="BO132" i="8"/>
  <c r="BT132" i="8"/>
  <c r="BL133" i="8" s="1"/>
  <c r="BR132" i="8"/>
  <c r="CB132" i="9" l="1"/>
  <c r="CG132" i="9"/>
  <c r="BY133" i="9" s="1"/>
  <c r="CE132" i="9"/>
  <c r="CB134" i="7"/>
  <c r="CG134" i="7"/>
  <c r="BY135" i="7" s="1"/>
  <c r="CE134" i="7"/>
  <c r="AO132" i="8"/>
  <c r="AT132" i="8"/>
  <c r="AL133" i="8" s="1"/>
  <c r="AR132" i="8"/>
  <c r="BC133" i="8"/>
  <c r="BH132" i="8"/>
  <c r="AD135" i="7"/>
  <c r="AA135" i="7"/>
  <c r="AF135" i="7"/>
  <c r="AD133" i="8"/>
  <c r="AA133" i="8"/>
  <c r="AF133" i="8"/>
  <c r="Q133" i="8"/>
  <c r="N133" i="8"/>
  <c r="S133" i="8"/>
  <c r="BO134" i="7"/>
  <c r="BR134" i="7"/>
  <c r="BT134" i="7"/>
  <c r="BL135" i="7" s="1"/>
  <c r="BU132" i="8"/>
  <c r="O134" i="7"/>
  <c r="T134" i="7"/>
  <c r="L135" i="7" s="1"/>
  <c r="R134" i="7"/>
  <c r="AO134" i="7"/>
  <c r="AR134" i="7"/>
  <c r="AT134" i="7"/>
  <c r="AL135" i="7" s="1"/>
  <c r="O133" i="9"/>
  <c r="R133" i="9"/>
  <c r="T133" i="9"/>
  <c r="L134" i="9" s="1"/>
  <c r="AB132" i="9"/>
  <c r="AG132" i="9"/>
  <c r="Y133" i="9" s="1"/>
  <c r="AE132" i="9"/>
  <c r="BB132" i="9"/>
  <c r="BG132" i="9"/>
  <c r="AY133" i="9" s="1"/>
  <c r="BE132" i="9"/>
  <c r="BP133" i="8"/>
  <c r="AO132" i="9"/>
  <c r="AT132" i="9"/>
  <c r="AL133" i="9" s="1"/>
  <c r="AR132" i="9"/>
  <c r="CH132" i="8"/>
  <c r="BB134" i="7"/>
  <c r="BE134" i="7"/>
  <c r="BG134" i="7"/>
  <c r="AY135" i="7" s="1"/>
  <c r="BO132" i="9"/>
  <c r="BT132" i="9"/>
  <c r="BL133" i="9" s="1"/>
  <c r="BR132" i="9"/>
  <c r="CC133" i="8"/>
  <c r="U134" i="7" l="1"/>
  <c r="BQ133" i="8"/>
  <c r="BN133" i="8"/>
  <c r="BS133" i="8"/>
  <c r="P135" i="7"/>
  <c r="O133" i="8"/>
  <c r="R133" i="8"/>
  <c r="T133" i="8"/>
  <c r="L134" i="8" s="1"/>
  <c r="BD133" i="8"/>
  <c r="BA133" i="8"/>
  <c r="BF133" i="8"/>
  <c r="AH132" i="9"/>
  <c r="AU132" i="8"/>
  <c r="BH134" i="7"/>
  <c r="BC133" i="9"/>
  <c r="AC133" i="9"/>
  <c r="AP133" i="8"/>
  <c r="BH132" i="9"/>
  <c r="AB133" i="8"/>
  <c r="AE133" i="8"/>
  <c r="AG133" i="8"/>
  <c r="Y134" i="8" s="1"/>
  <c r="P134" i="9"/>
  <c r="CH134" i="7"/>
  <c r="U133" i="9"/>
  <c r="CC135" i="7"/>
  <c r="AB135" i="7"/>
  <c r="AE135" i="7"/>
  <c r="AG135" i="7"/>
  <c r="Y136" i="7" s="1"/>
  <c r="BP133" i="9"/>
  <c r="BC135" i="7"/>
  <c r="AP135" i="7"/>
  <c r="CH132" i="9"/>
  <c r="AP133" i="9"/>
  <c r="AU134" i="7"/>
  <c r="BP135" i="7"/>
  <c r="CC133" i="9"/>
  <c r="CD133" i="8"/>
  <c r="CA133" i="8"/>
  <c r="CF133" i="8"/>
  <c r="AU132" i="9"/>
  <c r="BU132" i="9"/>
  <c r="BU134" i="7"/>
  <c r="P134" i="8" l="1"/>
  <c r="AH135" i="7"/>
  <c r="Q134" i="9"/>
  <c r="N134" i="9"/>
  <c r="S134" i="9"/>
  <c r="U133" i="8"/>
  <c r="BQ133" i="9"/>
  <c r="BN133" i="9"/>
  <c r="BS133" i="9"/>
  <c r="CD135" i="7"/>
  <c r="CA135" i="7"/>
  <c r="CF135" i="7"/>
  <c r="AC134" i="8"/>
  <c r="Q135" i="7"/>
  <c r="N135" i="7"/>
  <c r="S135" i="7"/>
  <c r="AH133" i="8"/>
  <c r="BD133" i="9"/>
  <c r="BA133" i="9"/>
  <c r="BF133" i="9"/>
  <c r="CB133" i="8"/>
  <c r="CG133" i="8"/>
  <c r="BY134" i="8" s="1"/>
  <c r="CE133" i="8"/>
  <c r="AQ135" i="7"/>
  <c r="AN135" i="7"/>
  <c r="AS135" i="7"/>
  <c r="CD133" i="9"/>
  <c r="CA133" i="9"/>
  <c r="CF133" i="9"/>
  <c r="BO133" i="8"/>
  <c r="BR133" i="8"/>
  <c r="BT133" i="8"/>
  <c r="BL134" i="8" s="1"/>
  <c r="AD133" i="9"/>
  <c r="AA133" i="9"/>
  <c r="AF133" i="9"/>
  <c r="AC136" i="7"/>
  <c r="BD135" i="7"/>
  <c r="BA135" i="7"/>
  <c r="BF135" i="7"/>
  <c r="AQ133" i="8"/>
  <c r="AN133" i="8"/>
  <c r="AS133" i="8"/>
  <c r="AQ133" i="9"/>
  <c r="AN133" i="9"/>
  <c r="AS133" i="9"/>
  <c r="BQ135" i="7"/>
  <c r="BN135" i="7"/>
  <c r="BS135" i="7"/>
  <c r="BB133" i="8"/>
  <c r="BG133" i="8"/>
  <c r="AY134" i="8" s="1"/>
  <c r="BE133" i="8"/>
  <c r="AO133" i="8" l="1"/>
  <c r="AT133" i="8"/>
  <c r="AL134" i="8" s="1"/>
  <c r="AR133" i="8"/>
  <c r="AO133" i="9"/>
  <c r="AR133" i="9"/>
  <c r="AT133" i="9"/>
  <c r="AL134" i="9" s="1"/>
  <c r="BB133" i="9"/>
  <c r="BE133" i="9"/>
  <c r="BG133" i="9"/>
  <c r="AY134" i="9" s="1"/>
  <c r="BB135" i="7"/>
  <c r="BG135" i="7"/>
  <c r="AY136" i="7" s="1"/>
  <c r="BE135" i="7"/>
  <c r="CB133" i="9"/>
  <c r="CG133" i="9"/>
  <c r="BY134" i="9" s="1"/>
  <c r="CE133" i="9"/>
  <c r="BO133" i="9"/>
  <c r="BT133" i="9"/>
  <c r="BL134" i="9" s="1"/>
  <c r="BR133" i="9"/>
  <c r="AD136" i="7"/>
  <c r="AA136" i="7"/>
  <c r="AF136" i="7"/>
  <c r="BH133" i="8"/>
  <c r="AO135" i="7"/>
  <c r="AR135" i="7"/>
  <c r="AT135" i="7"/>
  <c r="AL136" i="7" s="1"/>
  <c r="O135" i="7"/>
  <c r="R135" i="7"/>
  <c r="T135" i="7"/>
  <c r="L136" i="7" s="1"/>
  <c r="BC134" i="8"/>
  <c r="AB133" i="9"/>
  <c r="AG133" i="9"/>
  <c r="Y134" i="9" s="1"/>
  <c r="AE133" i="9"/>
  <c r="O134" i="9"/>
  <c r="T134" i="9"/>
  <c r="L135" i="9" s="1"/>
  <c r="R134" i="9"/>
  <c r="AD134" i="8"/>
  <c r="AA134" i="8"/>
  <c r="AF134" i="8"/>
  <c r="CC134" i="8"/>
  <c r="CH133" i="8"/>
  <c r="BO135" i="7"/>
  <c r="BT135" i="7"/>
  <c r="BL136" i="7" s="1"/>
  <c r="BR135" i="7"/>
  <c r="BP134" i="8"/>
  <c r="BU133" i="8"/>
  <c r="CB135" i="7"/>
  <c r="CE135" i="7"/>
  <c r="CG135" i="7"/>
  <c r="BY136" i="7" s="1"/>
  <c r="Q134" i="8"/>
  <c r="N134" i="8"/>
  <c r="S134" i="8"/>
  <c r="AP136" i="7" l="1"/>
  <c r="BC134" i="9"/>
  <c r="AH133" i="9"/>
  <c r="AU135" i="7"/>
  <c r="BH133" i="9"/>
  <c r="P135" i="9"/>
  <c r="BP136" i="7"/>
  <c r="BU133" i="9"/>
  <c r="CC136" i="7"/>
  <c r="CH135" i="7"/>
  <c r="BP134" i="9"/>
  <c r="CD134" i="8"/>
  <c r="CA134" i="8"/>
  <c r="CF134" i="8"/>
  <c r="CH133" i="9"/>
  <c r="AP134" i="9"/>
  <c r="BD134" i="8"/>
  <c r="BA134" i="8"/>
  <c r="BF134" i="8"/>
  <c r="CC134" i="9"/>
  <c r="AU133" i="9"/>
  <c r="BU135" i="7"/>
  <c r="AC134" i="9"/>
  <c r="BQ134" i="8"/>
  <c r="BN134" i="8"/>
  <c r="BS134" i="8"/>
  <c r="AB134" i="8"/>
  <c r="AG134" i="8"/>
  <c r="Y135" i="8" s="1"/>
  <c r="AE134" i="8"/>
  <c r="BH135" i="7"/>
  <c r="AU133" i="8"/>
  <c r="AB136" i="7"/>
  <c r="AE136" i="7"/>
  <c r="AG136" i="7"/>
  <c r="Y137" i="7" s="1"/>
  <c r="O134" i="8"/>
  <c r="T134" i="8"/>
  <c r="L135" i="8" s="1"/>
  <c r="R134" i="8"/>
  <c r="P136" i="7"/>
  <c r="BC136" i="7"/>
  <c r="AP134" i="8"/>
  <c r="U134" i="9"/>
  <c r="U135" i="7"/>
  <c r="BB134" i="8" l="1"/>
  <c r="BG134" i="8"/>
  <c r="AY135" i="8" s="1"/>
  <c r="BE134" i="8"/>
  <c r="AD134" i="9"/>
  <c r="AA134" i="9"/>
  <c r="AF134" i="9"/>
  <c r="BQ134" i="9"/>
  <c r="BN134" i="9"/>
  <c r="BS134" i="9"/>
  <c r="AQ134" i="9"/>
  <c r="AN134" i="9"/>
  <c r="AS134" i="9"/>
  <c r="CD136" i="7"/>
  <c r="CA136" i="7"/>
  <c r="CF136" i="7"/>
  <c r="AH136" i="7"/>
  <c r="Q136" i="7"/>
  <c r="N136" i="7"/>
  <c r="S136" i="7"/>
  <c r="AC135" i="8"/>
  <c r="CB134" i="8"/>
  <c r="CG134" i="8"/>
  <c r="BY135" i="8" s="1"/>
  <c r="CE134" i="8"/>
  <c r="BD134" i="9"/>
  <c r="BA134" i="9"/>
  <c r="BF134" i="9"/>
  <c r="BD136" i="7"/>
  <c r="BA136" i="7"/>
  <c r="BF136" i="7"/>
  <c r="AQ136" i="7"/>
  <c r="AN136" i="7"/>
  <c r="AS136" i="7"/>
  <c r="U134" i="8"/>
  <c r="P135" i="8"/>
  <c r="CD134" i="9"/>
  <c r="CA134" i="9"/>
  <c r="CF134" i="9"/>
  <c r="BQ136" i="7"/>
  <c r="BN136" i="7"/>
  <c r="BS136" i="7"/>
  <c r="Q135" i="9"/>
  <c r="N135" i="9"/>
  <c r="S135" i="9"/>
  <c r="AQ134" i="8"/>
  <c r="AN134" i="8"/>
  <c r="AS134" i="8"/>
  <c r="AH134" i="8"/>
  <c r="BO134" i="8"/>
  <c r="BT134" i="8"/>
  <c r="BL135" i="8" s="1"/>
  <c r="BR134" i="8"/>
  <c r="AC137" i="7"/>
  <c r="AO134" i="9" l="1"/>
  <c r="AR134" i="9"/>
  <c r="AT134" i="9"/>
  <c r="AL135" i="9" s="1"/>
  <c r="AO136" i="7"/>
  <c r="AT136" i="7"/>
  <c r="AL137" i="7" s="1"/>
  <c r="AR136" i="7"/>
  <c r="AD135" i="8"/>
  <c r="AA135" i="8"/>
  <c r="AF135" i="8"/>
  <c r="AO134" i="8"/>
  <c r="AT134" i="8"/>
  <c r="AL135" i="8" s="1"/>
  <c r="AR134" i="8"/>
  <c r="BO136" i="7"/>
  <c r="BT136" i="7"/>
  <c r="BL137" i="7" s="1"/>
  <c r="BR136" i="7"/>
  <c r="O136" i="7"/>
  <c r="R136" i="7"/>
  <c r="T136" i="7"/>
  <c r="L137" i="7" s="1"/>
  <c r="BO134" i="9"/>
  <c r="BR134" i="9"/>
  <c r="BT134" i="9"/>
  <c r="BL135" i="9" s="1"/>
  <c r="CB134" i="9"/>
  <c r="CG134" i="9"/>
  <c r="BY135" i="9" s="1"/>
  <c r="CE134" i="9"/>
  <c r="AB134" i="9"/>
  <c r="AE134" i="9"/>
  <c r="AG134" i="9"/>
  <c r="Y135" i="9" s="1"/>
  <c r="BU134" i="8"/>
  <c r="O135" i="9"/>
  <c r="T135" i="9"/>
  <c r="L136" i="9" s="1"/>
  <c r="R135" i="9"/>
  <c r="BB134" i="9"/>
  <c r="BG134" i="9"/>
  <c r="AY135" i="9" s="1"/>
  <c r="BE134" i="9"/>
  <c r="AD137" i="7"/>
  <c r="AA137" i="7"/>
  <c r="AF137" i="7"/>
  <c r="Q135" i="8"/>
  <c r="N135" i="8"/>
  <c r="S135" i="8"/>
  <c r="BH134" i="8"/>
  <c r="BB136" i="7"/>
  <c r="BE136" i="7"/>
  <c r="BG136" i="7"/>
  <c r="AY137" i="7" s="1"/>
  <c r="CH134" i="8"/>
  <c r="CB136" i="7"/>
  <c r="CG136" i="7"/>
  <c r="BY137" i="7" s="1"/>
  <c r="CE136" i="7"/>
  <c r="BC135" i="8"/>
  <c r="BP135" i="8"/>
  <c r="CC135" i="8"/>
  <c r="U135" i="9" l="1"/>
  <c r="BU136" i="7"/>
  <c r="BP137" i="7"/>
  <c r="BD135" i="8"/>
  <c r="BA135" i="8"/>
  <c r="BF135" i="8"/>
  <c r="AU136" i="7"/>
  <c r="CH136" i="7"/>
  <c r="O135" i="8"/>
  <c r="R135" i="8"/>
  <c r="T135" i="8"/>
  <c r="L136" i="8" s="1"/>
  <c r="AP137" i="7"/>
  <c r="AC135" i="9"/>
  <c r="AU134" i="8"/>
  <c r="CC137" i="7"/>
  <c r="CD135" i="8"/>
  <c r="CA135" i="8"/>
  <c r="CF135" i="8"/>
  <c r="AH134" i="9"/>
  <c r="BP135" i="9"/>
  <c r="AP135" i="8"/>
  <c r="AP135" i="9"/>
  <c r="AU134" i="9"/>
  <c r="BQ135" i="8"/>
  <c r="BN135" i="8"/>
  <c r="BS135" i="8"/>
  <c r="BU134" i="9"/>
  <c r="BC137" i="7"/>
  <c r="BH134" i="9"/>
  <c r="CH134" i="9"/>
  <c r="P137" i="7"/>
  <c r="AB135" i="8"/>
  <c r="AE135" i="8"/>
  <c r="AG135" i="8"/>
  <c r="Y136" i="8" s="1"/>
  <c r="P136" i="9"/>
  <c r="AB137" i="7"/>
  <c r="AE137" i="7"/>
  <c r="AG137" i="7"/>
  <c r="Y138" i="7" s="1"/>
  <c r="BH136" i="7"/>
  <c r="BC135" i="9"/>
  <c r="CC135" i="9"/>
  <c r="U136" i="7"/>
  <c r="P136" i="8" l="1"/>
  <c r="U135" i="8"/>
  <c r="BB135" i="8"/>
  <c r="BE135" i="8"/>
  <c r="BG135" i="8"/>
  <c r="AY136" i="8" s="1"/>
  <c r="BQ137" i="7"/>
  <c r="BN137" i="7"/>
  <c r="BS137" i="7"/>
  <c r="BD135" i="9"/>
  <c r="BA135" i="9"/>
  <c r="BF135" i="9"/>
  <c r="BO135" i="8"/>
  <c r="BR135" i="8"/>
  <c r="BT135" i="8"/>
  <c r="BL136" i="8" s="1"/>
  <c r="AC138" i="7"/>
  <c r="CD137" i="7"/>
  <c r="CA137" i="7"/>
  <c r="CF137" i="7"/>
  <c r="AH135" i="8"/>
  <c r="Q137" i="7"/>
  <c r="N137" i="7"/>
  <c r="S137" i="7"/>
  <c r="AQ137" i="7"/>
  <c r="AN137" i="7"/>
  <c r="AS137" i="7"/>
  <c r="AQ135" i="9"/>
  <c r="AN135" i="9"/>
  <c r="AS135" i="9"/>
  <c r="CD135" i="9"/>
  <c r="CA135" i="9"/>
  <c r="CF135" i="9"/>
  <c r="BD137" i="7"/>
  <c r="BA137" i="7"/>
  <c r="BF137" i="7"/>
  <c r="AC136" i="8"/>
  <c r="BQ135" i="9"/>
  <c r="BN135" i="9"/>
  <c r="BS135" i="9"/>
  <c r="CB135" i="8"/>
  <c r="CE135" i="8"/>
  <c r="CG135" i="8"/>
  <c r="BY136" i="8" s="1"/>
  <c r="AH137" i="7"/>
  <c r="Q136" i="9"/>
  <c r="N136" i="9"/>
  <c r="S136" i="9"/>
  <c r="AQ135" i="8"/>
  <c r="AN135" i="8"/>
  <c r="AS135" i="8"/>
  <c r="AD135" i="9"/>
  <c r="AA135" i="9"/>
  <c r="AF135" i="9"/>
  <c r="AD138" i="7" l="1"/>
  <c r="AA138" i="7"/>
  <c r="AF138" i="7"/>
  <c r="BB137" i="7"/>
  <c r="BG137" i="7"/>
  <c r="AY138" i="7" s="1"/>
  <c r="BE137" i="7"/>
  <c r="BP136" i="8"/>
  <c r="BH135" i="8"/>
  <c r="BU135" i="8"/>
  <c r="CC136" i="8"/>
  <c r="CB135" i="9"/>
  <c r="CG135" i="9"/>
  <c r="BY136" i="9" s="1"/>
  <c r="CE135" i="9"/>
  <c r="O137" i="7"/>
  <c r="R137" i="7"/>
  <c r="T137" i="7"/>
  <c r="L138" i="7" s="1"/>
  <c r="O136" i="9"/>
  <c r="T136" i="9"/>
  <c r="L137" i="9" s="1"/>
  <c r="R136" i="9"/>
  <c r="BB135" i="9"/>
  <c r="BE135" i="9"/>
  <c r="BG135" i="9"/>
  <c r="AY136" i="9" s="1"/>
  <c r="AB135" i="9"/>
  <c r="AE135" i="9"/>
  <c r="AG135" i="9"/>
  <c r="Y136" i="9" s="1"/>
  <c r="Q136" i="8"/>
  <c r="N136" i="8"/>
  <c r="S136" i="8"/>
  <c r="CH135" i="8"/>
  <c r="BO135" i="9"/>
  <c r="BT135" i="9"/>
  <c r="BL136" i="9" s="1"/>
  <c r="BR135" i="9"/>
  <c r="CB137" i="7"/>
  <c r="CG137" i="7"/>
  <c r="BY138" i="7" s="1"/>
  <c r="CE137" i="7"/>
  <c r="BO137" i="7"/>
  <c r="BR137" i="7"/>
  <c r="BT137" i="7"/>
  <c r="BL138" i="7" s="1"/>
  <c r="AO135" i="9"/>
  <c r="AT135" i="9"/>
  <c r="AL136" i="9" s="1"/>
  <c r="AR135" i="9"/>
  <c r="AO135" i="8"/>
  <c r="AR135" i="8"/>
  <c r="AT135" i="8"/>
  <c r="AL136" i="8" s="1"/>
  <c r="AD136" i="8"/>
  <c r="AA136" i="8"/>
  <c r="AF136" i="8"/>
  <c r="AO137" i="7"/>
  <c r="AR137" i="7"/>
  <c r="AT137" i="7"/>
  <c r="AL138" i="7" s="1"/>
  <c r="BC136" i="8"/>
  <c r="P138" i="7" l="1"/>
  <c r="AU135" i="8"/>
  <c r="AH135" i="9"/>
  <c r="AP138" i="7"/>
  <c r="BP136" i="9"/>
  <c r="U137" i="7"/>
  <c r="BU135" i="9"/>
  <c r="AU137" i="7"/>
  <c r="BQ136" i="8"/>
  <c r="BN136" i="8"/>
  <c r="BS136" i="8"/>
  <c r="CH137" i="7"/>
  <c r="AP136" i="8"/>
  <c r="BD136" i="8"/>
  <c r="BA136" i="8"/>
  <c r="BF136" i="8"/>
  <c r="AP136" i="9"/>
  <c r="BC136" i="9"/>
  <c r="BP138" i="7"/>
  <c r="BH135" i="9"/>
  <c r="CH135" i="9"/>
  <c r="CC136" i="9"/>
  <c r="AB136" i="8"/>
  <c r="AG136" i="8"/>
  <c r="Y137" i="8" s="1"/>
  <c r="AE136" i="8"/>
  <c r="CD136" i="8"/>
  <c r="CA136" i="8"/>
  <c r="CF136" i="8"/>
  <c r="BH137" i="7"/>
  <c r="BU137" i="7"/>
  <c r="CC138" i="7"/>
  <c r="BC138" i="7"/>
  <c r="U136" i="9"/>
  <c r="O136" i="8"/>
  <c r="T136" i="8"/>
  <c r="L137" i="8" s="1"/>
  <c r="R136" i="8"/>
  <c r="AU135" i="9"/>
  <c r="P137" i="9"/>
  <c r="AB138" i="7"/>
  <c r="AG138" i="7"/>
  <c r="Y139" i="7" s="1"/>
  <c r="AE138" i="7"/>
  <c r="AC136" i="9"/>
  <c r="AQ138" i="7" l="1"/>
  <c r="AN138" i="7"/>
  <c r="AS138" i="7"/>
  <c r="BD138" i="7"/>
  <c r="BA138" i="7"/>
  <c r="BF138" i="7"/>
  <c r="BO136" i="8"/>
  <c r="BR136" i="8"/>
  <c r="BT136" i="8"/>
  <c r="BL137" i="8" s="1"/>
  <c r="Q137" i="9"/>
  <c r="N137" i="9"/>
  <c r="S137" i="9"/>
  <c r="AH136" i="8"/>
  <c r="BD136" i="9"/>
  <c r="BA136" i="9"/>
  <c r="BF136" i="9"/>
  <c r="AC137" i="8"/>
  <c r="AQ136" i="9"/>
  <c r="AN136" i="9"/>
  <c r="AS136" i="9"/>
  <c r="CD136" i="9"/>
  <c r="CA136" i="9"/>
  <c r="CF136" i="9"/>
  <c r="BB136" i="8"/>
  <c r="BE136" i="8"/>
  <c r="BG136" i="8"/>
  <c r="AY137" i="8" s="1"/>
  <c r="CD138" i="7"/>
  <c r="CA138" i="7"/>
  <c r="CF138" i="7"/>
  <c r="AQ136" i="8"/>
  <c r="AN136" i="8"/>
  <c r="AS136" i="8"/>
  <c r="U136" i="8"/>
  <c r="AD136" i="9"/>
  <c r="AA136" i="9"/>
  <c r="AF136" i="9"/>
  <c r="P137" i="8"/>
  <c r="BQ138" i="7"/>
  <c r="BN138" i="7"/>
  <c r="BS138" i="7"/>
  <c r="BQ136" i="9"/>
  <c r="BN136" i="9"/>
  <c r="BS136" i="9"/>
  <c r="Q138" i="7"/>
  <c r="N138" i="7"/>
  <c r="S138" i="7"/>
  <c r="AH138" i="7"/>
  <c r="AC139" i="7"/>
  <c r="CB136" i="8"/>
  <c r="CG136" i="8"/>
  <c r="BY137" i="8" s="1"/>
  <c r="CE136" i="8"/>
  <c r="CB138" i="7" l="1"/>
  <c r="CE138" i="7"/>
  <c r="CG138" i="7"/>
  <c r="BY139" i="7" s="1"/>
  <c r="O137" i="9"/>
  <c r="R137" i="9"/>
  <c r="T137" i="9"/>
  <c r="L138" i="9" s="1"/>
  <c r="O138" i="7"/>
  <c r="T138" i="7"/>
  <c r="L139" i="7" s="1"/>
  <c r="R138" i="7"/>
  <c r="AB136" i="9"/>
  <c r="AG136" i="9"/>
  <c r="Y137" i="9" s="1"/>
  <c r="AE136" i="9"/>
  <c r="AO136" i="9"/>
  <c r="AR136" i="9"/>
  <c r="AT136" i="9"/>
  <c r="AL137" i="9" s="1"/>
  <c r="BP137" i="8"/>
  <c r="BU136" i="8"/>
  <c r="Q137" i="8"/>
  <c r="N137" i="8"/>
  <c r="S137" i="8"/>
  <c r="BC137" i="8"/>
  <c r="BO136" i="9"/>
  <c r="BT136" i="9"/>
  <c r="BL137" i="9" s="1"/>
  <c r="BR136" i="9"/>
  <c r="BH136" i="8"/>
  <c r="CH136" i="8"/>
  <c r="AD137" i="8"/>
  <c r="AA137" i="8"/>
  <c r="AF137" i="8"/>
  <c r="CC137" i="8"/>
  <c r="BB138" i="7"/>
  <c r="BE138" i="7"/>
  <c r="BG138" i="7"/>
  <c r="AY139" i="7" s="1"/>
  <c r="BO138" i="7"/>
  <c r="BT138" i="7"/>
  <c r="BL139" i="7" s="1"/>
  <c r="BR138" i="7"/>
  <c r="BB136" i="9"/>
  <c r="BE136" i="9"/>
  <c r="BG136" i="9"/>
  <c r="AY137" i="9" s="1"/>
  <c r="AD139" i="7"/>
  <c r="AA139" i="7"/>
  <c r="AF139" i="7"/>
  <c r="AO136" i="8"/>
  <c r="AT136" i="8"/>
  <c r="AL137" i="8" s="1"/>
  <c r="AR136" i="8"/>
  <c r="AO138" i="7"/>
  <c r="AT138" i="7"/>
  <c r="AL139" i="7" s="1"/>
  <c r="AR138" i="7"/>
  <c r="CB136" i="9"/>
  <c r="CG136" i="9"/>
  <c r="BY137" i="9" s="1"/>
  <c r="CE136" i="9"/>
  <c r="B19" i="9"/>
  <c r="BC137" i="9" l="1"/>
  <c r="BH136" i="9"/>
  <c r="AC137" i="9"/>
  <c r="B19" i="8"/>
  <c r="BH138" i="7"/>
  <c r="U138" i="7"/>
  <c r="AH136" i="9"/>
  <c r="AP139" i="7"/>
  <c r="P139" i="7"/>
  <c r="BU138" i="7"/>
  <c r="P138" i="9"/>
  <c r="AU138" i="7"/>
  <c r="BP139" i="7"/>
  <c r="BU136" i="9"/>
  <c r="AP137" i="9"/>
  <c r="U137" i="9"/>
  <c r="CH136" i="9"/>
  <c r="C21" i="7"/>
  <c r="BP137" i="9"/>
  <c r="AU136" i="9"/>
  <c r="AP137" i="8"/>
  <c r="BQ137" i="8"/>
  <c r="BN137" i="8"/>
  <c r="BS137" i="8"/>
  <c r="CD137" i="8"/>
  <c r="CA137" i="8"/>
  <c r="CF137" i="8"/>
  <c r="CC137" i="9"/>
  <c r="C19" i="8"/>
  <c r="CC139" i="7"/>
  <c r="BC139" i="7"/>
  <c r="AB139" i="7"/>
  <c r="AG139" i="7"/>
  <c r="Y140" i="7" s="1"/>
  <c r="AE139" i="7"/>
  <c r="AB137" i="8"/>
  <c r="AE137" i="8"/>
  <c r="AG137" i="8"/>
  <c r="Y138" i="8" s="1"/>
  <c r="BD137" i="8"/>
  <c r="BA137" i="8"/>
  <c r="BF137" i="8"/>
  <c r="CH138" i="7"/>
  <c r="O137" i="8"/>
  <c r="T137" i="8"/>
  <c r="L138" i="8" s="1"/>
  <c r="R137" i="8"/>
  <c r="AU136" i="8"/>
  <c r="Q138" i="9" l="1"/>
  <c r="N138" i="9"/>
  <c r="S138" i="9"/>
  <c r="BB137" i="8"/>
  <c r="BG137" i="8"/>
  <c r="AY138" i="8" s="1"/>
  <c r="BE137" i="8"/>
  <c r="AQ137" i="8"/>
  <c r="AN137" i="8"/>
  <c r="AS137" i="8"/>
  <c r="AC138" i="8"/>
  <c r="AQ137" i="9"/>
  <c r="AN137" i="9"/>
  <c r="AS137" i="9"/>
  <c r="AD137" i="9"/>
  <c r="AA137" i="9"/>
  <c r="AF137" i="9"/>
  <c r="G19" i="8"/>
  <c r="Q139" i="7"/>
  <c r="N139" i="7"/>
  <c r="S139" i="7"/>
  <c r="BD139" i="7"/>
  <c r="BA139" i="7"/>
  <c r="BF139" i="7"/>
  <c r="AH139" i="7"/>
  <c r="AQ139" i="7"/>
  <c r="AN139" i="7"/>
  <c r="AS139" i="7"/>
  <c r="CD137" i="9"/>
  <c r="CA137" i="9"/>
  <c r="CF137" i="9"/>
  <c r="AH137" i="8"/>
  <c r="AC140" i="7"/>
  <c r="BQ137" i="9"/>
  <c r="BN137" i="9"/>
  <c r="BS137" i="9"/>
  <c r="BQ139" i="7"/>
  <c r="BN139" i="7"/>
  <c r="BS139" i="7"/>
  <c r="CB137" i="8"/>
  <c r="CG137" i="8"/>
  <c r="BY138" i="8" s="1"/>
  <c r="CE137" i="8"/>
  <c r="U137" i="8"/>
  <c r="P138" i="8"/>
  <c r="F19" i="8"/>
  <c r="CD139" i="7"/>
  <c r="CA139" i="7"/>
  <c r="CF139" i="7"/>
  <c r="E19" i="8"/>
  <c r="BO137" i="8"/>
  <c r="BT137" i="8"/>
  <c r="BL138" i="8" s="1"/>
  <c r="BR137" i="8"/>
  <c r="BD137" i="9"/>
  <c r="BA137" i="9"/>
  <c r="BF137" i="9"/>
  <c r="AD138" i="8" l="1"/>
  <c r="AA138" i="8"/>
  <c r="AF138" i="8"/>
  <c r="F19" i="9"/>
  <c r="AO137" i="8"/>
  <c r="AR137" i="8"/>
  <c r="AT137" i="8"/>
  <c r="AL138" i="8" s="1"/>
  <c r="BO137" i="9"/>
  <c r="BT137" i="9"/>
  <c r="BL138" i="9" s="1"/>
  <c r="BR137" i="9"/>
  <c r="D21" i="7"/>
  <c r="BH137" i="8"/>
  <c r="E19" i="9"/>
  <c r="AD140" i="7"/>
  <c r="AA140" i="7"/>
  <c r="AF140" i="7"/>
  <c r="CH137" i="8"/>
  <c r="BC138" i="8"/>
  <c r="CB137" i="9"/>
  <c r="CG137" i="9"/>
  <c r="BY138" i="9" s="1"/>
  <c r="CE137" i="9"/>
  <c r="BB137" i="9"/>
  <c r="BG137" i="9"/>
  <c r="AY138" i="9" s="1"/>
  <c r="BE137" i="9"/>
  <c r="Q138" i="8"/>
  <c r="N138" i="8"/>
  <c r="S138" i="8"/>
  <c r="AO139" i="7"/>
  <c r="AR139" i="7"/>
  <c r="AT139" i="7"/>
  <c r="AL140" i="7" s="1"/>
  <c r="C19" i="9"/>
  <c r="BU137" i="8"/>
  <c r="BP138" i="8"/>
  <c r="AB137" i="9"/>
  <c r="AE137" i="9"/>
  <c r="AG137" i="9"/>
  <c r="Y138" i="9" s="1"/>
  <c r="G21" i="7"/>
  <c r="AO137" i="9"/>
  <c r="AR137" i="9"/>
  <c r="AT137" i="9"/>
  <c r="AL138" i="9" s="1"/>
  <c r="D19" i="8"/>
  <c r="E21" i="7"/>
  <c r="CC138" i="8"/>
  <c r="BB139" i="7"/>
  <c r="BG139" i="7"/>
  <c r="AY140" i="7" s="1"/>
  <c r="BE139" i="7"/>
  <c r="D19" i="9"/>
  <c r="F21" i="7"/>
  <c r="B21" i="7"/>
  <c r="O138" i="9"/>
  <c r="R138" i="9"/>
  <c r="T138" i="9"/>
  <c r="L139" i="9" s="1"/>
  <c r="CB139" i="7"/>
  <c r="CG139" i="7"/>
  <c r="BY140" i="7" s="1"/>
  <c r="CE139" i="7"/>
  <c r="BO139" i="7"/>
  <c r="BT139" i="7"/>
  <c r="BL140" i="7" s="1"/>
  <c r="BR139" i="7"/>
  <c r="G19" i="9"/>
  <c r="O139" i="7"/>
  <c r="T139" i="7"/>
  <c r="L140" i="7" s="1"/>
  <c r="R139" i="7"/>
  <c r="AB140" i="7" l="1"/>
  <c r="AG140" i="7"/>
  <c r="Y141" i="7" s="1"/>
  <c r="AE140" i="7"/>
  <c r="BP140" i="7"/>
  <c r="BQ138" i="8"/>
  <c r="BN138" i="8"/>
  <c r="BS138" i="8"/>
  <c r="BH137" i="9"/>
  <c r="AP138" i="8"/>
  <c r="BC138" i="9"/>
  <c r="AU137" i="8"/>
  <c r="AP138" i="9"/>
  <c r="CC138" i="9"/>
  <c r="P139" i="9"/>
  <c r="O138" i="8"/>
  <c r="R138" i="8"/>
  <c r="T138" i="8"/>
  <c r="L139" i="8" s="1"/>
  <c r="BU139" i="7"/>
  <c r="CC140" i="7"/>
  <c r="AU137" i="9"/>
  <c r="BH139" i="7"/>
  <c r="U138" i="9"/>
  <c r="BC140" i="7"/>
  <c r="AP140" i="7"/>
  <c r="U139" i="7"/>
  <c r="P140" i="7"/>
  <c r="AU139" i="7"/>
  <c r="BD138" i="8"/>
  <c r="BA138" i="8"/>
  <c r="BF138" i="8"/>
  <c r="BU137" i="9"/>
  <c r="CH137" i="9"/>
  <c r="CD138" i="8"/>
  <c r="CA138" i="8"/>
  <c r="CF138" i="8"/>
  <c r="AC138" i="9"/>
  <c r="BP138" i="9"/>
  <c r="AB138" i="8"/>
  <c r="AE138" i="8"/>
  <c r="AG138" i="8"/>
  <c r="Y139" i="8" s="1"/>
  <c r="CH139" i="7"/>
  <c r="AH137" i="9"/>
  <c r="AC139" i="8" l="1"/>
  <c r="CD140" i="7"/>
  <c r="CA140" i="7"/>
  <c r="CF140" i="7"/>
  <c r="CD138" i="9"/>
  <c r="CA138" i="9"/>
  <c r="CF138" i="9"/>
  <c r="AH138" i="8"/>
  <c r="AQ140" i="7"/>
  <c r="AN140" i="7"/>
  <c r="AS140" i="7"/>
  <c r="BD140" i="7"/>
  <c r="BA140" i="7"/>
  <c r="BF140" i="7"/>
  <c r="AQ138" i="9"/>
  <c r="AN138" i="9"/>
  <c r="AS138" i="9"/>
  <c r="BO138" i="8"/>
  <c r="BR138" i="8"/>
  <c r="BT138" i="8"/>
  <c r="BL139" i="8" s="1"/>
  <c r="BQ138" i="9"/>
  <c r="BN138" i="9"/>
  <c r="BS138" i="9"/>
  <c r="BB138" i="8"/>
  <c r="BE138" i="8"/>
  <c r="BG138" i="8"/>
  <c r="AY139" i="8" s="1"/>
  <c r="P139" i="8"/>
  <c r="BQ140" i="7"/>
  <c r="BN140" i="7"/>
  <c r="BS140" i="7"/>
  <c r="AD138" i="9"/>
  <c r="AA138" i="9"/>
  <c r="AF138" i="9"/>
  <c r="U138" i="8"/>
  <c r="AH140" i="7"/>
  <c r="CB138" i="8"/>
  <c r="CE138" i="8"/>
  <c r="CG138" i="8"/>
  <c r="BY139" i="8" s="1"/>
  <c r="Q140" i="7"/>
  <c r="N140" i="7"/>
  <c r="S140" i="7"/>
  <c r="AC141" i="7"/>
  <c r="BD138" i="9"/>
  <c r="BA138" i="9"/>
  <c r="BF138" i="9"/>
  <c r="Q139" i="9"/>
  <c r="N139" i="9"/>
  <c r="S139" i="9"/>
  <c r="AQ138" i="8"/>
  <c r="AN138" i="8"/>
  <c r="AS138" i="8"/>
  <c r="BP139" i="8" l="1"/>
  <c r="BU138" i="8"/>
  <c r="Q139" i="8"/>
  <c r="N139" i="8"/>
  <c r="S139" i="8"/>
  <c r="AO138" i="9"/>
  <c r="AR138" i="9"/>
  <c r="AT138" i="9"/>
  <c r="AL139" i="9" s="1"/>
  <c r="CB138" i="9"/>
  <c r="CG138" i="9"/>
  <c r="BY139" i="9" s="1"/>
  <c r="CE138" i="9"/>
  <c r="AD141" i="7"/>
  <c r="AA141" i="7"/>
  <c r="AF141" i="7"/>
  <c r="CH138" i="8"/>
  <c r="BB138" i="9"/>
  <c r="BG138" i="9"/>
  <c r="AY139" i="9" s="1"/>
  <c r="BE138" i="9"/>
  <c r="AO138" i="8"/>
  <c r="AR138" i="8"/>
  <c r="AT138" i="8"/>
  <c r="AL139" i="8" s="1"/>
  <c r="AB138" i="9"/>
  <c r="AE138" i="9"/>
  <c r="AG138" i="9"/>
  <c r="Y139" i="9" s="1"/>
  <c r="BH138" i="8"/>
  <c r="CB140" i="7"/>
  <c r="CE140" i="7"/>
  <c r="CG140" i="7"/>
  <c r="BY141" i="7" s="1"/>
  <c r="O140" i="7"/>
  <c r="T140" i="7"/>
  <c r="L141" i="7" s="1"/>
  <c r="R140" i="7"/>
  <c r="BB140" i="7"/>
  <c r="BE140" i="7"/>
  <c r="BG140" i="7"/>
  <c r="AY141" i="7" s="1"/>
  <c r="O139" i="9"/>
  <c r="T139" i="9"/>
  <c r="L140" i="9" s="1"/>
  <c r="R139" i="9"/>
  <c r="BO140" i="7"/>
  <c r="BT140" i="7"/>
  <c r="BL141" i="7" s="1"/>
  <c r="BR140" i="7"/>
  <c r="AO140" i="7"/>
  <c r="AR140" i="7"/>
  <c r="AT140" i="7"/>
  <c r="AL141" i="7" s="1"/>
  <c r="BC139" i="8"/>
  <c r="CC139" i="8"/>
  <c r="BO138" i="9"/>
  <c r="BT138" i="9"/>
  <c r="BL139" i="9" s="1"/>
  <c r="BR138" i="9"/>
  <c r="AD139" i="8"/>
  <c r="AA139" i="8"/>
  <c r="AF139" i="8"/>
  <c r="U140" i="7" l="1"/>
  <c r="AB141" i="7"/>
  <c r="AG141" i="7"/>
  <c r="Y142" i="7" s="1"/>
  <c r="AE141" i="7"/>
  <c r="AP139" i="8"/>
  <c r="CH138" i="9"/>
  <c r="BP139" i="9"/>
  <c r="CD139" i="8"/>
  <c r="CA139" i="8"/>
  <c r="CF139" i="8"/>
  <c r="AU138" i="8"/>
  <c r="CC139" i="9"/>
  <c r="AU140" i="7"/>
  <c r="AH138" i="9"/>
  <c r="P141" i="7"/>
  <c r="BP141" i="7"/>
  <c r="CC141" i="7"/>
  <c r="AP141" i="7"/>
  <c r="BU140" i="7"/>
  <c r="BH138" i="9"/>
  <c r="AB139" i="8"/>
  <c r="AG139" i="8"/>
  <c r="Y140" i="8" s="1"/>
  <c r="AE139" i="8"/>
  <c r="AP139" i="9"/>
  <c r="BD139" i="8"/>
  <c r="BA139" i="8"/>
  <c r="BF139" i="8"/>
  <c r="BC141" i="7"/>
  <c r="BQ139" i="8"/>
  <c r="BN139" i="8"/>
  <c r="BS139" i="8"/>
  <c r="AC139" i="9"/>
  <c r="U139" i="9"/>
  <c r="CH140" i="7"/>
  <c r="P140" i="9"/>
  <c r="BC139" i="9"/>
  <c r="AU138" i="9"/>
  <c r="BU138" i="9"/>
  <c r="BH140" i="7"/>
  <c r="O139" i="8"/>
  <c r="T139" i="8"/>
  <c r="L140" i="8" s="1"/>
  <c r="R139" i="8"/>
  <c r="AQ141" i="7" l="1"/>
  <c r="AN141" i="7"/>
  <c r="AS141" i="7"/>
  <c r="CD139" i="9"/>
  <c r="CA139" i="9"/>
  <c r="CF139" i="9"/>
  <c r="AQ139" i="8"/>
  <c r="AN139" i="8"/>
  <c r="AS139" i="8"/>
  <c r="BB139" i="8"/>
  <c r="BE139" i="8"/>
  <c r="BG139" i="8"/>
  <c r="AY140" i="8" s="1"/>
  <c r="CD141" i="7"/>
  <c r="CA141" i="7"/>
  <c r="CF141" i="7"/>
  <c r="AQ139" i="9"/>
  <c r="AN139" i="9"/>
  <c r="AS139" i="9"/>
  <c r="CB139" i="8"/>
  <c r="CE139" i="8"/>
  <c r="CG139" i="8"/>
  <c r="BY140" i="8" s="1"/>
  <c r="AH141" i="7"/>
  <c r="AC142" i="7"/>
  <c r="AD139" i="9"/>
  <c r="AA139" i="9"/>
  <c r="AF139" i="9"/>
  <c r="BD139" i="9"/>
  <c r="BA139" i="9"/>
  <c r="BF139" i="9"/>
  <c r="AH139" i="8"/>
  <c r="BQ141" i="7"/>
  <c r="BN141" i="7"/>
  <c r="BS141" i="7"/>
  <c r="U139" i="8"/>
  <c r="BO139" i="8"/>
  <c r="BT139" i="8"/>
  <c r="BL140" i="8" s="1"/>
  <c r="BR139" i="8"/>
  <c r="BQ139" i="9"/>
  <c r="BN139" i="9"/>
  <c r="BS139" i="9"/>
  <c r="Q140" i="9"/>
  <c r="N140" i="9"/>
  <c r="S140" i="9"/>
  <c r="P140" i="8"/>
  <c r="AC140" i="8"/>
  <c r="Q141" i="7"/>
  <c r="N141" i="7"/>
  <c r="S141" i="7"/>
  <c r="BD141" i="7"/>
  <c r="BA141" i="7"/>
  <c r="BF141" i="7"/>
  <c r="AO139" i="8" l="1"/>
  <c r="AR139" i="8"/>
  <c r="AT139" i="8"/>
  <c r="AL140" i="8" s="1"/>
  <c r="AB139" i="9"/>
  <c r="AG139" i="9"/>
  <c r="Y140" i="9" s="1"/>
  <c r="AE139" i="9"/>
  <c r="Q140" i="8"/>
  <c r="N140" i="8"/>
  <c r="S140" i="8"/>
  <c r="BO141" i="7"/>
  <c r="BR141" i="7"/>
  <c r="BT141" i="7"/>
  <c r="BL142" i="7" s="1"/>
  <c r="BB141" i="7"/>
  <c r="BE141" i="7"/>
  <c r="BG141" i="7"/>
  <c r="AY142" i="7" s="1"/>
  <c r="CB141" i="7"/>
  <c r="CE141" i="7"/>
  <c r="CG141" i="7"/>
  <c r="BY142" i="7" s="1"/>
  <c r="CB139" i="9"/>
  <c r="CE139" i="9"/>
  <c r="CG139" i="9"/>
  <c r="BY140" i="9" s="1"/>
  <c r="AD142" i="7"/>
  <c r="AA142" i="7"/>
  <c r="AF142" i="7"/>
  <c r="O140" i="9"/>
  <c r="R140" i="9"/>
  <c r="T140" i="9"/>
  <c r="L141" i="9" s="1"/>
  <c r="CH139" i="8"/>
  <c r="AO141" i="7"/>
  <c r="AR141" i="7"/>
  <c r="AT141" i="7"/>
  <c r="AL142" i="7" s="1"/>
  <c r="BC140" i="8"/>
  <c r="BO139" i="9"/>
  <c r="BT139" i="9"/>
  <c r="BL140" i="9" s="1"/>
  <c r="BR139" i="9"/>
  <c r="BH139" i="8"/>
  <c r="BB139" i="9"/>
  <c r="BE139" i="9"/>
  <c r="BG139" i="9"/>
  <c r="AY140" i="9" s="1"/>
  <c r="BP140" i="8"/>
  <c r="AO139" i="9"/>
  <c r="AT139" i="9"/>
  <c r="AL140" i="9" s="1"/>
  <c r="AR139" i="9"/>
  <c r="CC140" i="8"/>
  <c r="O141" i="7"/>
  <c r="T141" i="7"/>
  <c r="L142" i="7" s="1"/>
  <c r="R141" i="7"/>
  <c r="AD140" i="8"/>
  <c r="AA140" i="8"/>
  <c r="AF140" i="8"/>
  <c r="BU139" i="8"/>
  <c r="CC142" i="7" l="1"/>
  <c r="AB140" i="8"/>
  <c r="AE140" i="8"/>
  <c r="AG140" i="8"/>
  <c r="Y141" i="8" s="1"/>
  <c r="BC140" i="9"/>
  <c r="AU141" i="7"/>
  <c r="P142" i="7"/>
  <c r="AP140" i="8"/>
  <c r="AU139" i="9"/>
  <c r="BH139" i="9"/>
  <c r="U141" i="7"/>
  <c r="AB142" i="7"/>
  <c r="AG142" i="7"/>
  <c r="Y143" i="7" s="1"/>
  <c r="AE142" i="7"/>
  <c r="AU139" i="8"/>
  <c r="CC140" i="9"/>
  <c r="BP142" i="7"/>
  <c r="BU139" i="9"/>
  <c r="CH139" i="9"/>
  <c r="BU141" i="7"/>
  <c r="CD140" i="8"/>
  <c r="CA140" i="8"/>
  <c r="CF140" i="8"/>
  <c r="BP140" i="9"/>
  <c r="CH141" i="7"/>
  <c r="O140" i="8"/>
  <c r="R140" i="8"/>
  <c r="T140" i="8"/>
  <c r="L141" i="8" s="1"/>
  <c r="BD140" i="8"/>
  <c r="BA140" i="8"/>
  <c r="BF140" i="8"/>
  <c r="BQ140" i="8"/>
  <c r="BN140" i="8"/>
  <c r="BS140" i="8"/>
  <c r="P141" i="9"/>
  <c r="BC142" i="7"/>
  <c r="AH139" i="9"/>
  <c r="AP140" i="9"/>
  <c r="AP142" i="7"/>
  <c r="U140" i="9"/>
  <c r="BH141" i="7"/>
  <c r="AC140" i="9"/>
  <c r="BD142" i="7" l="1"/>
  <c r="BA142" i="7"/>
  <c r="BF142" i="7"/>
  <c r="AH142" i="7"/>
  <c r="Q142" i="7"/>
  <c r="N142" i="7"/>
  <c r="S142" i="7"/>
  <c r="Q141" i="9"/>
  <c r="N141" i="9"/>
  <c r="S141" i="9"/>
  <c r="AC143" i="7"/>
  <c r="AQ142" i="7"/>
  <c r="AN142" i="7"/>
  <c r="AS142" i="7"/>
  <c r="BD140" i="9"/>
  <c r="BA140" i="9"/>
  <c r="BF140" i="9"/>
  <c r="BQ142" i="7"/>
  <c r="BN142" i="7"/>
  <c r="BS142" i="7"/>
  <c r="AC141" i="8"/>
  <c r="AH140" i="8"/>
  <c r="BO140" i="8"/>
  <c r="BT140" i="8"/>
  <c r="BL141" i="8" s="1"/>
  <c r="BR140" i="8"/>
  <c r="AQ140" i="9"/>
  <c r="AN140" i="9"/>
  <c r="AS140" i="9"/>
  <c r="BQ140" i="9"/>
  <c r="BN140" i="9"/>
  <c r="BS140" i="9"/>
  <c r="CD140" i="9"/>
  <c r="CA140" i="9"/>
  <c r="CF140" i="9"/>
  <c r="P141" i="8"/>
  <c r="AQ140" i="8"/>
  <c r="AN140" i="8"/>
  <c r="AS140" i="8"/>
  <c r="BB140" i="8"/>
  <c r="BG140" i="8"/>
  <c r="AY141" i="8" s="1"/>
  <c r="BE140" i="8"/>
  <c r="AD140" i="9"/>
  <c r="AA140" i="9"/>
  <c r="AF140" i="9"/>
  <c r="U140" i="8"/>
  <c r="CB140" i="8"/>
  <c r="CE140" i="8"/>
  <c r="CG140" i="8"/>
  <c r="BY141" i="8" s="1"/>
  <c r="CD142" i="7"/>
  <c r="CA142" i="7"/>
  <c r="CF142" i="7"/>
  <c r="BU140" i="8" l="1"/>
  <c r="BB140" i="9"/>
  <c r="BE140" i="9"/>
  <c r="BG140" i="9"/>
  <c r="AY141" i="9" s="1"/>
  <c r="O141" i="9"/>
  <c r="T141" i="9"/>
  <c r="L142" i="9" s="1"/>
  <c r="R141" i="9"/>
  <c r="AD143" i="7"/>
  <c r="AA143" i="7"/>
  <c r="AF143" i="7"/>
  <c r="J13" i="6" s="1"/>
  <c r="AB140" i="9"/>
  <c r="AE140" i="9"/>
  <c r="AG140" i="9"/>
  <c r="Y141" i="9" s="1"/>
  <c r="CB140" i="9"/>
  <c r="CG140" i="9"/>
  <c r="BY141" i="9" s="1"/>
  <c r="CE140" i="9"/>
  <c r="BP141" i="8"/>
  <c r="BH140" i="8"/>
  <c r="O142" i="7"/>
  <c r="R142" i="7"/>
  <c r="T142" i="7"/>
  <c r="L143" i="7" s="1"/>
  <c r="Q141" i="8"/>
  <c r="N141" i="8"/>
  <c r="S141" i="8"/>
  <c r="CB142" i="7"/>
  <c r="CG142" i="7"/>
  <c r="BY143" i="7" s="1"/>
  <c r="CE142" i="7"/>
  <c r="BC141" i="8"/>
  <c r="CC141" i="8"/>
  <c r="AD141" i="8"/>
  <c r="AA141" i="8"/>
  <c r="AF141" i="8"/>
  <c r="J14" i="6" s="1"/>
  <c r="AO142" i="7"/>
  <c r="AT142" i="7"/>
  <c r="AL143" i="7" s="1"/>
  <c r="AR142" i="7"/>
  <c r="AO140" i="9"/>
  <c r="AR140" i="9"/>
  <c r="AT140" i="9"/>
  <c r="AL141" i="9" s="1"/>
  <c r="CH140" i="8"/>
  <c r="AO140" i="8"/>
  <c r="AT140" i="8"/>
  <c r="AL141" i="8" s="1"/>
  <c r="AR140" i="8"/>
  <c r="BB142" i="7"/>
  <c r="BG142" i="7"/>
  <c r="AY143" i="7" s="1"/>
  <c r="BE142" i="7"/>
  <c r="BO140" i="9"/>
  <c r="BT140" i="9"/>
  <c r="BL141" i="9" s="1"/>
  <c r="BR140" i="9"/>
  <c r="BO142" i="7"/>
  <c r="BT142" i="7"/>
  <c r="BL143" i="7" s="1"/>
  <c r="BR142" i="7"/>
  <c r="K14" i="6" l="1"/>
  <c r="O141" i="8"/>
  <c r="T141" i="8"/>
  <c r="L142" i="8" s="1"/>
  <c r="R141" i="8"/>
  <c r="BP141" i="9"/>
  <c r="BQ141" i="8"/>
  <c r="BN141" i="8"/>
  <c r="BS141" i="8"/>
  <c r="AB143" i="7"/>
  <c r="AG143" i="7"/>
  <c r="Y144" i="7" s="1"/>
  <c r="AE143" i="7"/>
  <c r="U141" i="9"/>
  <c r="CH140" i="9"/>
  <c r="BC143" i="7"/>
  <c r="CC141" i="9"/>
  <c r="P142" i="9"/>
  <c r="BC141" i="9"/>
  <c r="AP141" i="9"/>
  <c r="U142" i="7"/>
  <c r="AH140" i="9"/>
  <c r="BH140" i="9"/>
  <c r="AB141" i="8"/>
  <c r="AG141" i="8"/>
  <c r="Y142" i="8" s="1"/>
  <c r="AE141" i="8"/>
  <c r="AC141" i="9"/>
  <c r="BU140" i="9"/>
  <c r="BU142" i="7"/>
  <c r="CH142" i="7"/>
  <c r="AU140" i="8"/>
  <c r="CC143" i="7"/>
  <c r="P143" i="7"/>
  <c r="BH142" i="7"/>
  <c r="CD141" i="8"/>
  <c r="CA141" i="8"/>
  <c r="CF141" i="8"/>
  <c r="BD141" i="8"/>
  <c r="BA141" i="8"/>
  <c r="BF141" i="8"/>
  <c r="BP143" i="7"/>
  <c r="AU142" i="7"/>
  <c r="AP141" i="8"/>
  <c r="AU140" i="9"/>
  <c r="AP143" i="7"/>
  <c r="AH143" i="7" l="1"/>
  <c r="BB141" i="8"/>
  <c r="BE141" i="8"/>
  <c r="BG141" i="8"/>
  <c r="AY142" i="8" s="1"/>
  <c r="AC144" i="7"/>
  <c r="Q142" i="9"/>
  <c r="N142" i="9"/>
  <c r="S142" i="9"/>
  <c r="AQ141" i="8"/>
  <c r="AN141" i="8"/>
  <c r="AS141" i="8"/>
  <c r="CB141" i="8"/>
  <c r="CG141" i="8"/>
  <c r="BY142" i="8" s="1"/>
  <c r="CE141" i="8"/>
  <c r="CD141" i="9"/>
  <c r="CA141" i="9"/>
  <c r="CF141" i="9"/>
  <c r="BO141" i="8"/>
  <c r="BR141" i="8"/>
  <c r="BT141" i="8"/>
  <c r="BL142" i="8" s="1"/>
  <c r="BQ141" i="9"/>
  <c r="BN141" i="9"/>
  <c r="BS141" i="9"/>
  <c r="Q143" i="7"/>
  <c r="N143" i="7"/>
  <c r="S143" i="7"/>
  <c r="AD141" i="9"/>
  <c r="AA141" i="9"/>
  <c r="AF141" i="9"/>
  <c r="AH141" i="8"/>
  <c r="BD141" i="9"/>
  <c r="BA141" i="9"/>
  <c r="BF141" i="9"/>
  <c r="U141" i="8"/>
  <c r="AQ141" i="9"/>
  <c r="AN141" i="9"/>
  <c r="AS141" i="9"/>
  <c r="J15" i="6" s="1"/>
  <c r="K15" i="6" s="1"/>
  <c r="AQ143" i="7"/>
  <c r="AN143" i="7"/>
  <c r="AS143" i="7"/>
  <c r="CD143" i="7"/>
  <c r="CA143" i="7"/>
  <c r="CF143" i="7"/>
  <c r="AC142" i="8"/>
  <c r="P142" i="8"/>
  <c r="BD143" i="7"/>
  <c r="BA143" i="7"/>
  <c r="BF143" i="7"/>
  <c r="BQ143" i="7"/>
  <c r="BN143" i="7"/>
  <c r="BS143" i="7"/>
  <c r="Q142" i="8" l="1"/>
  <c r="N142" i="8"/>
  <c r="S142" i="8"/>
  <c r="BP142" i="8"/>
  <c r="BU141" i="8"/>
  <c r="AB141" i="9"/>
  <c r="AG141" i="9"/>
  <c r="Y142" i="9" s="1"/>
  <c r="AE141" i="9"/>
  <c r="O142" i="9"/>
  <c r="R142" i="9"/>
  <c r="T142" i="9"/>
  <c r="L143" i="9" s="1"/>
  <c r="CB141" i="9"/>
  <c r="CE141" i="9"/>
  <c r="CG141" i="9"/>
  <c r="BY142" i="9" s="1"/>
  <c r="AD144" i="7"/>
  <c r="AA144" i="7"/>
  <c r="AF144" i="7"/>
  <c r="AO143" i="7"/>
  <c r="AT143" i="7"/>
  <c r="AL144" i="7" s="1"/>
  <c r="AR143" i="7"/>
  <c r="AO141" i="9"/>
  <c r="AT141" i="9"/>
  <c r="AL142" i="9" s="1"/>
  <c r="AR141" i="9"/>
  <c r="O143" i="7"/>
  <c r="T143" i="7"/>
  <c r="L144" i="7" s="1"/>
  <c r="R143" i="7"/>
  <c r="CH141" i="8"/>
  <c r="BC142" i="8"/>
  <c r="AD142" i="8"/>
  <c r="AA142" i="8"/>
  <c r="AF142" i="8"/>
  <c r="BO143" i="7"/>
  <c r="BT143" i="7"/>
  <c r="BL144" i="7" s="1"/>
  <c r="BR143" i="7"/>
  <c r="BO141" i="9"/>
  <c r="BR141" i="9"/>
  <c r="BT141" i="9"/>
  <c r="BL142" i="9" s="1"/>
  <c r="CC142" i="8"/>
  <c r="BH141" i="8"/>
  <c r="CB143" i="7"/>
  <c r="CG143" i="7"/>
  <c r="BY144" i="7" s="1"/>
  <c r="CE143" i="7"/>
  <c r="BB141" i="9"/>
  <c r="BG141" i="9"/>
  <c r="AY142" i="9" s="1"/>
  <c r="BE141" i="9"/>
  <c r="BB143" i="7"/>
  <c r="BE143" i="7"/>
  <c r="BG143" i="7"/>
  <c r="AY144" i="7" s="1"/>
  <c r="AO141" i="8"/>
  <c r="AR141" i="8"/>
  <c r="AT141" i="8"/>
  <c r="AL142" i="8" s="1"/>
  <c r="P144" i="7" l="1"/>
  <c r="CH141" i="9"/>
  <c r="AB144" i="7"/>
  <c r="AE144" i="7"/>
  <c r="AG144" i="7"/>
  <c r="Y145" i="7" s="1"/>
  <c r="CC142" i="9"/>
  <c r="U143" i="7"/>
  <c r="BH143" i="7"/>
  <c r="CD142" i="8"/>
  <c r="CA142" i="8"/>
  <c r="CF142" i="8"/>
  <c r="AU141" i="9"/>
  <c r="AB142" i="8"/>
  <c r="AG142" i="8"/>
  <c r="Y143" i="8" s="1"/>
  <c r="AE142" i="8"/>
  <c r="AP142" i="9"/>
  <c r="BQ142" i="8"/>
  <c r="BN142" i="8"/>
  <c r="BS142" i="8"/>
  <c r="BD142" i="8"/>
  <c r="BA142" i="8"/>
  <c r="BF142" i="8"/>
  <c r="P143" i="9"/>
  <c r="AU141" i="8"/>
  <c r="BC142" i="9"/>
  <c r="AU143" i="7"/>
  <c r="U142" i="9"/>
  <c r="BC144" i="7"/>
  <c r="BP142" i="9"/>
  <c r="AP144" i="7"/>
  <c r="CC144" i="7"/>
  <c r="AP142" i="8"/>
  <c r="BH141" i="9"/>
  <c r="BU141" i="9"/>
  <c r="BU143" i="7"/>
  <c r="AH141" i="9"/>
  <c r="O142" i="8"/>
  <c r="R142" i="8"/>
  <c r="T142" i="8"/>
  <c r="L143" i="8" s="1"/>
  <c r="CH143" i="7"/>
  <c r="BP144" i="7"/>
  <c r="AC142" i="9"/>
  <c r="AH142" i="8" l="1"/>
  <c r="CD142" i="9"/>
  <c r="CA142" i="9"/>
  <c r="CF142" i="9"/>
  <c r="BQ144" i="7"/>
  <c r="BN144" i="7"/>
  <c r="BS144" i="7"/>
  <c r="BB142" i="8"/>
  <c r="BE142" i="8"/>
  <c r="BG142" i="8"/>
  <c r="AY143" i="8" s="1"/>
  <c r="AC145" i="7"/>
  <c r="Q143" i="9"/>
  <c r="N143" i="9"/>
  <c r="S143" i="9"/>
  <c r="AH144" i="7"/>
  <c r="BQ142" i="9"/>
  <c r="BN142" i="9"/>
  <c r="BS142" i="9"/>
  <c r="AQ142" i="8"/>
  <c r="AN142" i="8"/>
  <c r="AS142" i="8"/>
  <c r="P143" i="8"/>
  <c r="BO142" i="8"/>
  <c r="BT142" i="8"/>
  <c r="BL143" i="8" s="1"/>
  <c r="BR142" i="8"/>
  <c r="U142" i="8"/>
  <c r="CB142" i="8"/>
  <c r="CE142" i="8"/>
  <c r="CG142" i="8"/>
  <c r="BY143" i="8" s="1"/>
  <c r="AD142" i="9"/>
  <c r="AA142" i="9"/>
  <c r="AF142" i="9"/>
  <c r="BD142" i="9"/>
  <c r="BA142" i="9"/>
  <c r="BF142" i="9"/>
  <c r="Q144" i="7"/>
  <c r="N144" i="7"/>
  <c r="S144" i="7"/>
  <c r="AC143" i="8"/>
  <c r="BD144" i="7"/>
  <c r="BA144" i="7"/>
  <c r="BF144" i="7"/>
  <c r="CD144" i="7"/>
  <c r="CA144" i="7"/>
  <c r="CF144" i="7"/>
  <c r="AQ142" i="9"/>
  <c r="AN142" i="9"/>
  <c r="AS142" i="9"/>
  <c r="AQ144" i="7"/>
  <c r="AN144" i="7"/>
  <c r="AS144" i="7"/>
  <c r="AD143" i="8" l="1"/>
  <c r="AA143" i="8"/>
  <c r="AF143" i="8"/>
  <c r="CC143" i="8"/>
  <c r="AO142" i="8"/>
  <c r="AR142" i="8"/>
  <c r="AT142" i="8"/>
  <c r="AL143" i="8" s="1"/>
  <c r="BC143" i="8"/>
  <c r="BH142" i="8"/>
  <c r="BO142" i="9"/>
  <c r="BR142" i="9"/>
  <c r="BT142" i="9"/>
  <c r="BL143" i="9" s="1"/>
  <c r="BO144" i="7"/>
  <c r="BT144" i="7"/>
  <c r="BL145" i="7" s="1"/>
  <c r="BR144" i="7"/>
  <c r="CB144" i="7"/>
  <c r="CG144" i="7"/>
  <c r="BY145" i="7" s="1"/>
  <c r="CE144" i="7"/>
  <c r="CB142" i="9"/>
  <c r="CE142" i="9"/>
  <c r="CG142" i="9"/>
  <c r="BY143" i="9" s="1"/>
  <c r="BU142" i="8"/>
  <c r="Q143" i="8"/>
  <c r="N143" i="8"/>
  <c r="S143" i="8"/>
  <c r="O144" i="7"/>
  <c r="T144" i="7"/>
  <c r="L145" i="7" s="1"/>
  <c r="R144" i="7"/>
  <c r="BP143" i="8"/>
  <c r="AO142" i="9"/>
  <c r="AT142" i="9"/>
  <c r="AL143" i="9" s="1"/>
  <c r="AR142" i="9"/>
  <c r="CH142" i="8"/>
  <c r="BB142" i="9"/>
  <c r="BE142" i="9"/>
  <c r="BG142" i="9"/>
  <c r="AY143" i="9" s="1"/>
  <c r="O143" i="9"/>
  <c r="T143" i="9"/>
  <c r="L144" i="9" s="1"/>
  <c r="R143" i="9"/>
  <c r="AB142" i="9"/>
  <c r="AG142" i="9"/>
  <c r="Y143" i="9" s="1"/>
  <c r="AE142" i="9"/>
  <c r="AO144" i="7"/>
  <c r="AT144" i="7"/>
  <c r="AL145" i="7" s="1"/>
  <c r="AR144" i="7"/>
  <c r="BB144" i="7"/>
  <c r="BE144" i="7"/>
  <c r="BG144" i="7"/>
  <c r="AY145" i="7" s="1"/>
  <c r="AD145" i="7"/>
  <c r="AA145" i="7"/>
  <c r="AF145" i="7"/>
  <c r="O143" i="8" l="1"/>
  <c r="T143" i="8"/>
  <c r="L144" i="8" s="1"/>
  <c r="R143" i="8"/>
  <c r="CH144" i="7"/>
  <c r="BD143" i="8"/>
  <c r="BA143" i="8"/>
  <c r="BF143" i="8"/>
  <c r="CC145" i="7"/>
  <c r="P144" i="9"/>
  <c r="AP143" i="9"/>
  <c r="BC143" i="9"/>
  <c r="AP143" i="8"/>
  <c r="AU142" i="8"/>
  <c r="AP145" i="7"/>
  <c r="BH142" i="9"/>
  <c r="BP145" i="7"/>
  <c r="CD143" i="8"/>
  <c r="CA143" i="8"/>
  <c r="CF143" i="8"/>
  <c r="BH144" i="7"/>
  <c r="U143" i="9"/>
  <c r="AU142" i="9"/>
  <c r="BP143" i="9"/>
  <c r="AU144" i="7"/>
  <c r="BQ143" i="8"/>
  <c r="BN143" i="8"/>
  <c r="BS143" i="8"/>
  <c r="AB145" i="7"/>
  <c r="AG145" i="7"/>
  <c r="Y146" i="7" s="1"/>
  <c r="AE145" i="7"/>
  <c r="AB143" i="8"/>
  <c r="AE143" i="8"/>
  <c r="AG143" i="8"/>
  <c r="Y144" i="8" s="1"/>
  <c r="AC143" i="9"/>
  <c r="U144" i="7"/>
  <c r="P145" i="7"/>
  <c r="BU144" i="7"/>
  <c r="AH142" i="9"/>
  <c r="CC143" i="9"/>
  <c r="CH142" i="9"/>
  <c r="BU142" i="9"/>
  <c r="BC145" i="7"/>
  <c r="AC146" i="7" l="1"/>
  <c r="AQ145" i="7"/>
  <c r="AN145" i="7"/>
  <c r="AS145" i="7"/>
  <c r="CD145" i="7"/>
  <c r="CA145" i="7"/>
  <c r="CF145" i="7"/>
  <c r="AQ143" i="8"/>
  <c r="AN143" i="8"/>
  <c r="AS143" i="8"/>
  <c r="BB143" i="8"/>
  <c r="BE143" i="8"/>
  <c r="BG143" i="8"/>
  <c r="AY144" i="8" s="1"/>
  <c r="Q145" i="7"/>
  <c r="N145" i="7"/>
  <c r="S145" i="7"/>
  <c r="CD143" i="9"/>
  <c r="CA143" i="9"/>
  <c r="CF143" i="9"/>
  <c r="BO143" i="8"/>
  <c r="BT143" i="8"/>
  <c r="BL144" i="8" s="1"/>
  <c r="BR143" i="8"/>
  <c r="CB143" i="8"/>
  <c r="CE143" i="8"/>
  <c r="CG143" i="8"/>
  <c r="BY144" i="8" s="1"/>
  <c r="AD143" i="9"/>
  <c r="AA143" i="9"/>
  <c r="AF143" i="9"/>
  <c r="AC144" i="8"/>
  <c r="BD143" i="9"/>
  <c r="BA143" i="9"/>
  <c r="BF143" i="9"/>
  <c r="BD145" i="7"/>
  <c r="BA145" i="7"/>
  <c r="BF145" i="7"/>
  <c r="AH143" i="8"/>
  <c r="BQ145" i="7"/>
  <c r="BN145" i="7"/>
  <c r="BS145" i="7"/>
  <c r="U143" i="8"/>
  <c r="AQ143" i="9"/>
  <c r="AN143" i="9"/>
  <c r="AS143" i="9"/>
  <c r="P144" i="8"/>
  <c r="AH145" i="7"/>
  <c r="BQ143" i="9"/>
  <c r="BN143" i="9"/>
  <c r="BS143" i="9"/>
  <c r="Q144" i="9"/>
  <c r="N144" i="9"/>
  <c r="S144" i="9"/>
  <c r="BB143" i="9" l="1"/>
  <c r="BG143" i="9"/>
  <c r="AY144" i="9" s="1"/>
  <c r="BE143" i="9"/>
  <c r="BP144" i="8"/>
  <c r="AO143" i="8"/>
  <c r="AT143" i="8"/>
  <c r="AL144" i="8" s="1"/>
  <c r="AR143" i="8"/>
  <c r="AD144" i="8"/>
  <c r="AA144" i="8"/>
  <c r="AF144" i="8"/>
  <c r="CB143" i="9"/>
  <c r="CG143" i="9"/>
  <c r="BY144" i="9" s="1"/>
  <c r="CE143" i="9"/>
  <c r="CB145" i="7"/>
  <c r="CE145" i="7"/>
  <c r="CG145" i="7"/>
  <c r="BY146" i="7" s="1"/>
  <c r="BO145" i="7"/>
  <c r="BT145" i="7"/>
  <c r="BL146" i="7" s="1"/>
  <c r="BR145" i="7"/>
  <c r="O145" i="7"/>
  <c r="R145" i="7"/>
  <c r="T145" i="7"/>
  <c r="L146" i="7" s="1"/>
  <c r="CC144" i="8"/>
  <c r="AO145" i="7"/>
  <c r="AR145" i="7"/>
  <c r="AT145" i="7"/>
  <c r="AL146" i="7" s="1"/>
  <c r="Q144" i="8"/>
  <c r="N144" i="8"/>
  <c r="S144" i="8"/>
  <c r="O144" i="9"/>
  <c r="R144" i="9"/>
  <c r="T144" i="9"/>
  <c r="L145" i="9" s="1"/>
  <c r="BB145" i="7"/>
  <c r="BG145" i="7"/>
  <c r="AY146" i="7" s="1"/>
  <c r="BE145" i="7"/>
  <c r="CH143" i="8"/>
  <c r="BH143" i="8"/>
  <c r="AB143" i="9"/>
  <c r="AE143" i="9"/>
  <c r="AG143" i="9"/>
  <c r="Y144" i="9" s="1"/>
  <c r="AO143" i="9"/>
  <c r="AT143" i="9"/>
  <c r="AL144" i="9" s="1"/>
  <c r="AR143" i="9"/>
  <c r="BC144" i="8"/>
  <c r="BO143" i="9"/>
  <c r="BT143" i="9"/>
  <c r="BL144" i="9" s="1"/>
  <c r="BR143" i="9"/>
  <c r="AD146" i="7"/>
  <c r="AA146" i="7"/>
  <c r="AF146" i="7"/>
  <c r="BU143" i="8"/>
  <c r="AP146" i="7" l="1"/>
  <c r="AB144" i="8"/>
  <c r="AE144" i="8"/>
  <c r="AG144" i="8"/>
  <c r="Y145" i="8" s="1"/>
  <c r="BD144" i="8"/>
  <c r="BA144" i="8"/>
  <c r="BF144" i="8"/>
  <c r="AU145" i="7"/>
  <c r="BH145" i="7"/>
  <c r="CC146" i="7"/>
  <c r="AU143" i="9"/>
  <c r="BC146" i="7"/>
  <c r="CH145" i="7"/>
  <c r="AU143" i="8"/>
  <c r="AP144" i="8"/>
  <c r="AP144" i="9"/>
  <c r="CD144" i="8"/>
  <c r="CA144" i="8"/>
  <c r="CF144" i="8"/>
  <c r="P145" i="9"/>
  <c r="AB146" i="7"/>
  <c r="AG146" i="7"/>
  <c r="Y147" i="7" s="1"/>
  <c r="AE146" i="7"/>
  <c r="U144" i="9"/>
  <c r="P146" i="7"/>
  <c r="CH143" i="9"/>
  <c r="AC144" i="9"/>
  <c r="AH143" i="9"/>
  <c r="U145" i="7"/>
  <c r="CC144" i="9"/>
  <c r="BQ144" i="8"/>
  <c r="BN144" i="8"/>
  <c r="BS144" i="8"/>
  <c r="BU143" i="9"/>
  <c r="BH143" i="9"/>
  <c r="BP144" i="9"/>
  <c r="O144" i="8"/>
  <c r="R144" i="8"/>
  <c r="T144" i="8"/>
  <c r="L145" i="8" s="1"/>
  <c r="BU145" i="7"/>
  <c r="BC144" i="9"/>
  <c r="BP146" i="7"/>
  <c r="CB144" i="8" l="1"/>
  <c r="CG144" i="8"/>
  <c r="BY145" i="8" s="1"/>
  <c r="CE144" i="8"/>
  <c r="BD146" i="7"/>
  <c r="BA146" i="7"/>
  <c r="BF146" i="7"/>
  <c r="BO144" i="8"/>
  <c r="BR144" i="8"/>
  <c r="BT144" i="8"/>
  <c r="BL145" i="8" s="1"/>
  <c r="BB144" i="8"/>
  <c r="BE144" i="8"/>
  <c r="BG144" i="8"/>
  <c r="AY145" i="8" s="1"/>
  <c r="BQ146" i="7"/>
  <c r="BN146" i="7"/>
  <c r="BS146" i="7"/>
  <c r="AD144" i="9"/>
  <c r="AA144" i="9"/>
  <c r="AF144" i="9"/>
  <c r="P145" i="8"/>
  <c r="U144" i="8"/>
  <c r="Q146" i="7"/>
  <c r="N146" i="7"/>
  <c r="S146" i="7"/>
  <c r="AQ144" i="9"/>
  <c r="AN144" i="9"/>
  <c r="AS144" i="9"/>
  <c r="Q145" i="9"/>
  <c r="N145" i="9"/>
  <c r="S145" i="9"/>
  <c r="AC145" i="8"/>
  <c r="BD144" i="9"/>
  <c r="BA144" i="9"/>
  <c r="BF144" i="9"/>
  <c r="CD144" i="9"/>
  <c r="CA144" i="9"/>
  <c r="CF144" i="9"/>
  <c r="AH144" i="8"/>
  <c r="BQ144" i="9"/>
  <c r="BN144" i="9"/>
  <c r="BS144" i="9"/>
  <c r="AH146" i="7"/>
  <c r="AC147" i="7"/>
  <c r="AQ144" i="8"/>
  <c r="AN144" i="8"/>
  <c r="AS144" i="8"/>
  <c r="CD146" i="7"/>
  <c r="CA146" i="7"/>
  <c r="CF146" i="7"/>
  <c r="AQ146" i="7"/>
  <c r="AN146" i="7"/>
  <c r="AS146" i="7"/>
  <c r="BP145" i="8" l="1"/>
  <c r="Q145" i="8"/>
  <c r="N145" i="8"/>
  <c r="S145" i="8"/>
  <c r="BU144" i="8"/>
  <c r="AB144" i="9"/>
  <c r="AE144" i="9"/>
  <c r="AG144" i="9"/>
  <c r="Y145" i="9" s="1"/>
  <c r="AO144" i="8"/>
  <c r="AR144" i="8"/>
  <c r="AT144" i="8"/>
  <c r="AL145" i="8" s="1"/>
  <c r="AD147" i="7"/>
  <c r="AA147" i="7"/>
  <c r="AF147" i="7"/>
  <c r="AO144" i="9"/>
  <c r="AR144" i="9"/>
  <c r="AT144" i="9"/>
  <c r="AL145" i="9" s="1"/>
  <c r="BB146" i="7"/>
  <c r="BE146" i="7"/>
  <c r="BG146" i="7"/>
  <c r="AY147" i="7" s="1"/>
  <c r="AO146" i="7"/>
  <c r="AT146" i="7"/>
  <c r="AL147" i="7" s="1"/>
  <c r="AR146" i="7"/>
  <c r="CB144" i="9"/>
  <c r="CG144" i="9"/>
  <c r="BY145" i="9" s="1"/>
  <c r="CE144" i="9"/>
  <c r="BO144" i="9"/>
  <c r="BT144" i="9"/>
  <c r="BL145" i="9" s="1"/>
  <c r="BR144" i="9"/>
  <c r="BO146" i="7"/>
  <c r="BT146" i="7"/>
  <c r="BL147" i="7" s="1"/>
  <c r="BR146" i="7"/>
  <c r="CH144" i="8"/>
  <c r="BB144" i="9"/>
  <c r="BG144" i="9"/>
  <c r="AY145" i="9" s="1"/>
  <c r="BE144" i="9"/>
  <c r="O146" i="7"/>
  <c r="R146" i="7"/>
  <c r="T146" i="7"/>
  <c r="L147" i="7" s="1"/>
  <c r="BC145" i="8"/>
  <c r="CC145" i="8"/>
  <c r="BH144" i="8"/>
  <c r="O145" i="9"/>
  <c r="R145" i="9"/>
  <c r="T145" i="9"/>
  <c r="L146" i="9" s="1"/>
  <c r="CB146" i="7"/>
  <c r="CG146" i="7"/>
  <c r="BY147" i="7" s="1"/>
  <c r="CE146" i="7"/>
  <c r="AD145" i="8"/>
  <c r="AA145" i="8"/>
  <c r="AF145" i="8"/>
  <c r="CC147" i="7" l="1"/>
  <c r="U146" i="7"/>
  <c r="AB147" i="7"/>
  <c r="AG147" i="7"/>
  <c r="Y148" i="7" s="1"/>
  <c r="AE147" i="7"/>
  <c r="AP147" i="7"/>
  <c r="BH144" i="9"/>
  <c r="BC147" i="7"/>
  <c r="BU144" i="9"/>
  <c r="BH146" i="7"/>
  <c r="AP145" i="8"/>
  <c r="BP147" i="7"/>
  <c r="BP145" i="9"/>
  <c r="AU144" i="8"/>
  <c r="BC145" i="9"/>
  <c r="AB145" i="8"/>
  <c r="AE145" i="8"/>
  <c r="AG145" i="8"/>
  <c r="Y146" i="8" s="1"/>
  <c r="O145" i="8"/>
  <c r="R145" i="8"/>
  <c r="T145" i="8"/>
  <c r="L146" i="8" s="1"/>
  <c r="AU146" i="7"/>
  <c r="CH146" i="7"/>
  <c r="U145" i="9"/>
  <c r="CH144" i="9"/>
  <c r="AC145" i="9"/>
  <c r="AP145" i="9"/>
  <c r="CC145" i="9"/>
  <c r="AU144" i="9"/>
  <c r="AH144" i="9"/>
  <c r="BQ145" i="8"/>
  <c r="BN145" i="8"/>
  <c r="BS145" i="8"/>
  <c r="BD145" i="8"/>
  <c r="BA145" i="8"/>
  <c r="BF145" i="8"/>
  <c r="P147" i="7"/>
  <c r="BU146" i="7"/>
  <c r="P146" i="9"/>
  <c r="CD145" i="8"/>
  <c r="CA145" i="8"/>
  <c r="CF145" i="8"/>
  <c r="AH147" i="7" l="1"/>
  <c r="AC148" i="7"/>
  <c r="AQ145" i="8"/>
  <c r="AN145" i="8"/>
  <c r="AS145" i="8"/>
  <c r="Q146" i="9"/>
  <c r="N146" i="9"/>
  <c r="S146" i="9"/>
  <c r="BD145" i="9"/>
  <c r="BA145" i="9"/>
  <c r="BF145" i="9"/>
  <c r="CD147" i="7"/>
  <c r="CA147" i="7"/>
  <c r="CF147" i="7"/>
  <c r="AH145" i="8"/>
  <c r="CD145" i="9"/>
  <c r="CA145" i="9"/>
  <c r="CF145" i="9"/>
  <c r="P146" i="8"/>
  <c r="BQ145" i="9"/>
  <c r="BN145" i="9"/>
  <c r="BS145" i="9"/>
  <c r="AQ145" i="9"/>
  <c r="AN145" i="9"/>
  <c r="AS145" i="9"/>
  <c r="U145" i="8"/>
  <c r="BD147" i="7"/>
  <c r="BA147" i="7"/>
  <c r="BF147" i="7"/>
  <c r="CB145" i="8"/>
  <c r="CG145" i="8"/>
  <c r="BY146" i="8" s="1"/>
  <c r="CE145" i="8"/>
  <c r="BB145" i="8"/>
  <c r="BE145" i="8"/>
  <c r="BG145" i="8"/>
  <c r="AY146" i="8" s="1"/>
  <c r="AD145" i="9"/>
  <c r="AA145" i="9"/>
  <c r="AF145" i="9"/>
  <c r="BQ147" i="7"/>
  <c r="BN147" i="7"/>
  <c r="BS147" i="7"/>
  <c r="BO145" i="8"/>
  <c r="BT145" i="8"/>
  <c r="BL146" i="8" s="1"/>
  <c r="BR145" i="8"/>
  <c r="Q147" i="7"/>
  <c r="N147" i="7"/>
  <c r="S147" i="7"/>
  <c r="AC146" i="8"/>
  <c r="AQ147" i="7"/>
  <c r="AN147" i="7"/>
  <c r="AS147" i="7"/>
  <c r="BH145" i="8" l="1"/>
  <c r="CB145" i="9"/>
  <c r="CG145" i="9"/>
  <c r="BY146" i="9" s="1"/>
  <c r="CE145" i="9"/>
  <c r="AO145" i="9"/>
  <c r="AR145" i="9"/>
  <c r="AT145" i="9"/>
  <c r="AL146" i="9" s="1"/>
  <c r="CH145" i="8"/>
  <c r="O146" i="9"/>
  <c r="T146" i="9"/>
  <c r="L147" i="9" s="1"/>
  <c r="R146" i="9"/>
  <c r="AO147" i="7"/>
  <c r="AR147" i="7"/>
  <c r="AT147" i="7"/>
  <c r="AL148" i="7" s="1"/>
  <c r="AO145" i="8"/>
  <c r="AR145" i="8"/>
  <c r="AT145" i="8"/>
  <c r="AL146" i="8" s="1"/>
  <c r="O147" i="7"/>
  <c r="T147" i="7"/>
  <c r="L148" i="7" s="1"/>
  <c r="R147" i="7"/>
  <c r="BP146" i="8"/>
  <c r="BO145" i="9"/>
  <c r="BT145" i="9"/>
  <c r="BL146" i="9" s="1"/>
  <c r="BR145" i="9"/>
  <c r="BB145" i="9"/>
  <c r="BE145" i="9"/>
  <c r="BG145" i="9"/>
  <c r="AY146" i="9" s="1"/>
  <c r="CC146" i="8"/>
  <c r="BO147" i="7"/>
  <c r="BT147" i="7"/>
  <c r="BL148" i="7" s="1"/>
  <c r="BR147" i="7"/>
  <c r="AD146" i="8"/>
  <c r="AA146" i="8"/>
  <c r="AF146" i="8"/>
  <c r="CB147" i="7"/>
  <c r="CE147" i="7"/>
  <c r="CG147" i="7"/>
  <c r="BY148" i="7" s="1"/>
  <c r="AD148" i="7"/>
  <c r="AA148" i="7"/>
  <c r="AF148" i="7"/>
  <c r="BU145" i="8"/>
  <c r="AB145" i="9"/>
  <c r="AG145" i="9"/>
  <c r="Y146" i="9" s="1"/>
  <c r="AE145" i="9"/>
  <c r="Q146" i="8"/>
  <c r="N146" i="8"/>
  <c r="S146" i="8"/>
  <c r="BC146" i="8"/>
  <c r="BB147" i="7"/>
  <c r="BG147" i="7"/>
  <c r="AY148" i="7" s="1"/>
  <c r="BE147" i="7"/>
  <c r="U147" i="7" l="1"/>
  <c r="AU147" i="7"/>
  <c r="BD146" i="8"/>
  <c r="BA146" i="8"/>
  <c r="BF146" i="8"/>
  <c r="AB148" i="7"/>
  <c r="AE148" i="7"/>
  <c r="AG148" i="7"/>
  <c r="Y149" i="7" s="1"/>
  <c r="CD146" i="8"/>
  <c r="CA146" i="8"/>
  <c r="CF146" i="8"/>
  <c r="P148" i="7"/>
  <c r="O146" i="8"/>
  <c r="T146" i="8"/>
  <c r="L147" i="8" s="1"/>
  <c r="R146" i="8"/>
  <c r="BH145" i="9"/>
  <c r="AP146" i="9"/>
  <c r="CC148" i="7"/>
  <c r="CH147" i="7"/>
  <c r="AP146" i="8"/>
  <c r="AU145" i="9"/>
  <c r="AU145" i="8"/>
  <c r="CH145" i="9"/>
  <c r="CC146" i="9"/>
  <c r="BC146" i="9"/>
  <c r="AH145" i="9"/>
  <c r="BH147" i="7"/>
  <c r="BC148" i="7"/>
  <c r="BU147" i="7"/>
  <c r="U146" i="9"/>
  <c r="AC146" i="9"/>
  <c r="BU145" i="9"/>
  <c r="AB146" i="8"/>
  <c r="AG146" i="8"/>
  <c r="Y147" i="8" s="1"/>
  <c r="AE146" i="8"/>
  <c r="BP146" i="9"/>
  <c r="BQ146" i="8"/>
  <c r="BN146" i="8"/>
  <c r="BS146" i="8"/>
  <c r="P147" i="9"/>
  <c r="BP148" i="7"/>
  <c r="AP148" i="7"/>
  <c r="CD148" i="7" l="1"/>
  <c r="CA148" i="7"/>
  <c r="CF148" i="7"/>
  <c r="AC149" i="7"/>
  <c r="BQ148" i="7"/>
  <c r="BN148" i="7"/>
  <c r="BS148" i="7"/>
  <c r="BD148" i="7"/>
  <c r="BA148" i="7"/>
  <c r="BF148" i="7"/>
  <c r="AH146" i="8"/>
  <c r="AH148" i="7"/>
  <c r="AQ146" i="9"/>
  <c r="AN146" i="9"/>
  <c r="AS146" i="9"/>
  <c r="Q147" i="9"/>
  <c r="N147" i="9"/>
  <c r="S147" i="9"/>
  <c r="BQ146" i="9"/>
  <c r="BN146" i="9"/>
  <c r="BS146" i="9"/>
  <c r="AC147" i="8"/>
  <c r="AD146" i="9"/>
  <c r="AA146" i="9"/>
  <c r="AF146" i="9"/>
  <c r="U146" i="8"/>
  <c r="BB146" i="8"/>
  <c r="BE146" i="8"/>
  <c r="BG146" i="8"/>
  <c r="AY147" i="8" s="1"/>
  <c r="P147" i="8"/>
  <c r="BD146" i="9"/>
  <c r="BA146" i="9"/>
  <c r="BF146" i="9"/>
  <c r="AQ146" i="8"/>
  <c r="AN146" i="8"/>
  <c r="AS146" i="8"/>
  <c r="AQ148" i="7"/>
  <c r="AN148" i="7"/>
  <c r="AS148" i="7"/>
  <c r="CD146" i="9"/>
  <c r="CA146" i="9"/>
  <c r="CF146" i="9"/>
  <c r="Q148" i="7"/>
  <c r="N148" i="7"/>
  <c r="S148" i="7"/>
  <c r="BO146" i="8"/>
  <c r="BT146" i="8"/>
  <c r="BL147" i="8" s="1"/>
  <c r="BR146" i="8"/>
  <c r="CB146" i="8"/>
  <c r="CG146" i="8"/>
  <c r="BY147" i="8" s="1"/>
  <c r="CE146" i="8"/>
  <c r="O148" i="7" l="1"/>
  <c r="R148" i="7"/>
  <c r="T148" i="7"/>
  <c r="L149" i="7" s="1"/>
  <c r="AO146" i="8"/>
  <c r="AT146" i="8"/>
  <c r="AL147" i="8" s="1"/>
  <c r="AR146" i="8"/>
  <c r="BB148" i="7"/>
  <c r="BE148" i="7"/>
  <c r="BG148" i="7"/>
  <c r="AY149" i="7" s="1"/>
  <c r="CH146" i="8"/>
  <c r="BB146" i="9"/>
  <c r="BG146" i="9"/>
  <c r="AY147" i="9" s="1"/>
  <c r="BE146" i="9"/>
  <c r="BO148" i="7"/>
  <c r="BT148" i="7"/>
  <c r="BL149" i="7" s="1"/>
  <c r="BR148" i="7"/>
  <c r="O147" i="9"/>
  <c r="R147" i="9"/>
  <c r="T147" i="9"/>
  <c r="L148" i="9" s="1"/>
  <c r="AB146" i="9"/>
  <c r="AG146" i="9"/>
  <c r="Y147" i="9" s="1"/>
  <c r="AE146" i="9"/>
  <c r="CB146" i="9"/>
  <c r="CG146" i="9"/>
  <c r="BY147" i="9" s="1"/>
  <c r="CE146" i="9"/>
  <c r="AD147" i="8"/>
  <c r="AA147" i="8"/>
  <c r="AF147" i="8"/>
  <c r="AD149" i="7"/>
  <c r="AA149" i="7"/>
  <c r="AF149" i="7"/>
  <c r="AO146" i="9"/>
  <c r="AR146" i="9"/>
  <c r="AT146" i="9"/>
  <c r="AL147" i="9" s="1"/>
  <c r="BC147" i="8"/>
  <c r="BU146" i="8"/>
  <c r="BH146" i="8"/>
  <c r="BO146" i="9"/>
  <c r="BT146" i="9"/>
  <c r="BL147" i="9" s="1"/>
  <c r="BR146" i="9"/>
  <c r="CB148" i="7"/>
  <c r="CE148" i="7"/>
  <c r="CG148" i="7"/>
  <c r="BY149" i="7" s="1"/>
  <c r="CC147" i="8"/>
  <c r="Q147" i="8"/>
  <c r="N147" i="8"/>
  <c r="S147" i="8"/>
  <c r="BP147" i="8"/>
  <c r="AO148" i="7"/>
  <c r="AT148" i="7"/>
  <c r="AL149" i="7" s="1"/>
  <c r="AR148" i="7"/>
  <c r="BU146" i="9" l="1"/>
  <c r="O147" i="8"/>
  <c r="T147" i="8"/>
  <c r="L148" i="8" s="1"/>
  <c r="R147" i="8"/>
  <c r="BC149" i="7"/>
  <c r="CC147" i="9"/>
  <c r="BU148" i="7"/>
  <c r="BP149" i="7"/>
  <c r="BH148" i="7"/>
  <c r="AP147" i="9"/>
  <c r="AU146" i="9"/>
  <c r="AH146" i="9"/>
  <c r="BH146" i="9"/>
  <c r="AB149" i="7"/>
  <c r="AE149" i="7"/>
  <c r="AG149" i="7"/>
  <c r="Y150" i="7" s="1"/>
  <c r="BC147" i="9"/>
  <c r="AU146" i="8"/>
  <c r="BP147" i="9"/>
  <c r="CH146" i="9"/>
  <c r="AP147" i="8"/>
  <c r="AC147" i="9"/>
  <c r="P148" i="9"/>
  <c r="AU148" i="7"/>
  <c r="CD147" i="8"/>
  <c r="CA147" i="8"/>
  <c r="CF147" i="8"/>
  <c r="AP149" i="7"/>
  <c r="CC149" i="7"/>
  <c r="U147" i="9"/>
  <c r="P149" i="7"/>
  <c r="CH148" i="7"/>
  <c r="U148" i="7"/>
  <c r="BQ147" i="8"/>
  <c r="BN147" i="8"/>
  <c r="BS147" i="8"/>
  <c r="BD147" i="8"/>
  <c r="BA147" i="8"/>
  <c r="BF147" i="8"/>
  <c r="AB147" i="8"/>
  <c r="AG147" i="8"/>
  <c r="Y148" i="8" s="1"/>
  <c r="AE147" i="8"/>
  <c r="BB147" i="8" l="1"/>
  <c r="BG147" i="8"/>
  <c r="AY148" i="8" s="1"/>
  <c r="BE147" i="8"/>
  <c r="BD147" i="9"/>
  <c r="BA147" i="9"/>
  <c r="BF147" i="9"/>
  <c r="CD147" i="9"/>
  <c r="CA147" i="9"/>
  <c r="CF147" i="9"/>
  <c r="AC150" i="7"/>
  <c r="AH149" i="7"/>
  <c r="AQ147" i="9"/>
  <c r="AN147" i="9"/>
  <c r="AS147" i="9"/>
  <c r="BD149" i="7"/>
  <c r="BA149" i="7"/>
  <c r="BF149" i="7"/>
  <c r="BO147" i="8"/>
  <c r="BT147" i="8"/>
  <c r="BL148" i="8" s="1"/>
  <c r="BR147" i="8"/>
  <c r="AQ149" i="7"/>
  <c r="AN149" i="7"/>
  <c r="AS149" i="7"/>
  <c r="CB147" i="8"/>
  <c r="CG147" i="8"/>
  <c r="BY148" i="8" s="1"/>
  <c r="CE147" i="8"/>
  <c r="U147" i="8"/>
  <c r="AD147" i="9"/>
  <c r="AA147" i="9"/>
  <c r="AF147" i="9"/>
  <c r="P148" i="8"/>
  <c r="BQ149" i="7"/>
  <c r="BN149" i="7"/>
  <c r="BS149" i="7"/>
  <c r="CD149" i="7"/>
  <c r="CA149" i="7"/>
  <c r="CF149" i="7"/>
  <c r="AC148" i="8"/>
  <c r="AQ147" i="8"/>
  <c r="AN147" i="8"/>
  <c r="AS147" i="8"/>
  <c r="AH147" i="8"/>
  <c r="Q149" i="7"/>
  <c r="N149" i="7"/>
  <c r="S149" i="7"/>
  <c r="Q148" i="9"/>
  <c r="N148" i="9"/>
  <c r="S148" i="9"/>
  <c r="BQ147" i="9"/>
  <c r="BN147" i="9"/>
  <c r="BS147" i="9"/>
  <c r="AD150" i="7" l="1"/>
  <c r="AA150" i="7"/>
  <c r="AF150" i="7"/>
  <c r="AB147" i="9"/>
  <c r="AE147" i="9"/>
  <c r="AG147" i="9"/>
  <c r="Y148" i="9" s="1"/>
  <c r="BP148" i="8"/>
  <c r="CB147" i="9"/>
  <c r="CE147" i="9"/>
  <c r="CG147" i="9"/>
  <c r="BY148" i="9" s="1"/>
  <c r="BB149" i="7"/>
  <c r="BE149" i="7"/>
  <c r="BG149" i="7"/>
  <c r="AY150" i="7" s="1"/>
  <c r="BB147" i="9"/>
  <c r="BE147" i="9"/>
  <c r="BG147" i="9"/>
  <c r="AY148" i="9" s="1"/>
  <c r="BU147" i="8"/>
  <c r="CB149" i="7"/>
  <c r="CE149" i="7"/>
  <c r="CG149" i="7"/>
  <c r="BY150" i="7" s="1"/>
  <c r="AO147" i="8"/>
  <c r="AT147" i="8"/>
  <c r="AL148" i="8" s="1"/>
  <c r="AR147" i="8"/>
  <c r="CC148" i="8"/>
  <c r="AO147" i="9"/>
  <c r="AT147" i="9"/>
  <c r="AL148" i="9" s="1"/>
  <c r="AR147" i="9"/>
  <c r="BH147" i="8"/>
  <c r="BC148" i="8"/>
  <c r="CH147" i="8"/>
  <c r="BO147" i="9"/>
  <c r="BR147" i="9"/>
  <c r="BT147" i="9"/>
  <c r="BL148" i="9" s="1"/>
  <c r="BO149" i="7"/>
  <c r="BT149" i="7"/>
  <c r="BL150" i="7" s="1"/>
  <c r="BR149" i="7"/>
  <c r="O148" i="9"/>
  <c r="R148" i="9"/>
  <c r="T148" i="9"/>
  <c r="L149" i="9" s="1"/>
  <c r="AO149" i="7"/>
  <c r="AR149" i="7"/>
  <c r="AT149" i="7"/>
  <c r="AL150" i="7" s="1"/>
  <c r="O149" i="7"/>
  <c r="T149" i="7"/>
  <c r="L150" i="7" s="1"/>
  <c r="R149" i="7"/>
  <c r="AD148" i="8"/>
  <c r="AA148" i="8"/>
  <c r="AF148" i="8"/>
  <c r="Q148" i="8"/>
  <c r="N148" i="8"/>
  <c r="S148" i="8"/>
  <c r="BC148" i="9" l="1"/>
  <c r="BH147" i="9"/>
  <c r="BQ148" i="8"/>
  <c r="BN148" i="8"/>
  <c r="BS148" i="8"/>
  <c r="BU149" i="7"/>
  <c r="AC148" i="9"/>
  <c r="BP148" i="9"/>
  <c r="AP148" i="9"/>
  <c r="BU147" i="9"/>
  <c r="AP150" i="7"/>
  <c r="BP150" i="7"/>
  <c r="BD148" i="8"/>
  <c r="BA148" i="8"/>
  <c r="BF148" i="8"/>
  <c r="CD148" i="8"/>
  <c r="CA148" i="8"/>
  <c r="CF148" i="8"/>
  <c r="AH147" i="9"/>
  <c r="AU149" i="7"/>
  <c r="AU147" i="8"/>
  <c r="BC150" i="7"/>
  <c r="U149" i="7"/>
  <c r="AP148" i="8"/>
  <c r="BH149" i="7"/>
  <c r="P150" i="7"/>
  <c r="P149" i="9"/>
  <c r="U148" i="9"/>
  <c r="CC150" i="7"/>
  <c r="AB150" i="7"/>
  <c r="AG150" i="7"/>
  <c r="Y151" i="7" s="1"/>
  <c r="AE150" i="7"/>
  <c r="O148" i="8"/>
  <c r="T148" i="8"/>
  <c r="L149" i="8" s="1"/>
  <c r="R148" i="8"/>
  <c r="CH149" i="7"/>
  <c r="CC148" i="9"/>
  <c r="AB148" i="8"/>
  <c r="AE148" i="8"/>
  <c r="AG148" i="8"/>
  <c r="Y149" i="8" s="1"/>
  <c r="AU147" i="9"/>
  <c r="CH147" i="9"/>
  <c r="Q149" i="9" l="1"/>
  <c r="N149" i="9"/>
  <c r="S149" i="9"/>
  <c r="AD148" i="9"/>
  <c r="AA148" i="9"/>
  <c r="AF148" i="9"/>
  <c r="AH150" i="7"/>
  <c r="AC149" i="8"/>
  <c r="AC151" i="7"/>
  <c r="Q150" i="7"/>
  <c r="N150" i="7"/>
  <c r="S150" i="7"/>
  <c r="AH148" i="8"/>
  <c r="AQ150" i="7"/>
  <c r="AN150" i="7"/>
  <c r="AS150" i="7"/>
  <c r="BQ150" i="7"/>
  <c r="BN150" i="7"/>
  <c r="BS150" i="7"/>
  <c r="CD150" i="7"/>
  <c r="CA150" i="7"/>
  <c r="CF150" i="7"/>
  <c r="AQ148" i="8"/>
  <c r="AN148" i="8"/>
  <c r="AS148" i="8"/>
  <c r="BO148" i="8"/>
  <c r="BR148" i="8"/>
  <c r="BT148" i="8"/>
  <c r="BL149" i="8" s="1"/>
  <c r="CD148" i="9"/>
  <c r="CA148" i="9"/>
  <c r="CF148" i="9"/>
  <c r="CB148" i="8"/>
  <c r="CE148" i="8"/>
  <c r="CG148" i="8"/>
  <c r="BY149" i="8" s="1"/>
  <c r="AQ148" i="9"/>
  <c r="AN148" i="9"/>
  <c r="AS148" i="9"/>
  <c r="U148" i="8"/>
  <c r="BQ148" i="9"/>
  <c r="BN148" i="9"/>
  <c r="BS148" i="9"/>
  <c r="P149" i="8"/>
  <c r="BD150" i="7"/>
  <c r="BA150" i="7"/>
  <c r="BF150" i="7"/>
  <c r="BB148" i="8"/>
  <c r="BE148" i="8"/>
  <c r="BG148" i="8"/>
  <c r="AY149" i="8" s="1"/>
  <c r="BD148" i="9"/>
  <c r="BA148" i="9"/>
  <c r="BF148" i="9"/>
  <c r="BP149" i="8" l="1"/>
  <c r="BB150" i="7"/>
  <c r="BE150" i="7"/>
  <c r="BG150" i="7"/>
  <c r="AY151" i="7" s="1"/>
  <c r="AO148" i="9"/>
  <c r="AR148" i="9"/>
  <c r="AT148" i="9"/>
  <c r="AL149" i="9" s="1"/>
  <c r="AO150" i="7"/>
  <c r="AT150" i="7"/>
  <c r="AL151" i="7" s="1"/>
  <c r="AR150" i="7"/>
  <c r="AO148" i="8"/>
  <c r="AT148" i="8"/>
  <c r="AL149" i="8" s="1"/>
  <c r="AR148" i="8"/>
  <c r="BO148" i="9"/>
  <c r="BT148" i="9"/>
  <c r="BL149" i="9" s="1"/>
  <c r="BR148" i="9"/>
  <c r="CC149" i="8"/>
  <c r="CH148" i="8"/>
  <c r="AB148" i="9"/>
  <c r="AE148" i="9"/>
  <c r="AG148" i="9"/>
  <c r="Y149" i="9" s="1"/>
  <c r="Q149" i="8"/>
  <c r="N149" i="8"/>
  <c r="S149" i="8"/>
  <c r="CB150" i="7"/>
  <c r="CE150" i="7"/>
  <c r="CG150" i="7"/>
  <c r="BY151" i="7" s="1"/>
  <c r="BH148" i="8"/>
  <c r="CB148" i="9"/>
  <c r="CE148" i="9"/>
  <c r="CG148" i="9"/>
  <c r="BY149" i="9" s="1"/>
  <c r="B20" i="9"/>
  <c r="BU148" i="8"/>
  <c r="BB148" i="9"/>
  <c r="BG148" i="9"/>
  <c r="AY149" i="9" s="1"/>
  <c r="BE148" i="9"/>
  <c r="AD151" i="7"/>
  <c r="AA151" i="7"/>
  <c r="AF151" i="7"/>
  <c r="O149" i="9"/>
  <c r="R149" i="9"/>
  <c r="T149" i="9"/>
  <c r="L150" i="9" s="1"/>
  <c r="O150" i="7"/>
  <c r="R150" i="7"/>
  <c r="T150" i="7"/>
  <c r="L151" i="7" s="1"/>
  <c r="BC149" i="8"/>
  <c r="BO150" i="7"/>
  <c r="BR150" i="7"/>
  <c r="BT150" i="7"/>
  <c r="BL151" i="7" s="1"/>
  <c r="AD149" i="8"/>
  <c r="AA149" i="8"/>
  <c r="AF149" i="8"/>
  <c r="BU148" i="9" l="1"/>
  <c r="BP149" i="9"/>
  <c r="AC149" i="9"/>
  <c r="AP149" i="9"/>
  <c r="CH148" i="9"/>
  <c r="BH148" i="9"/>
  <c r="AH148" i="9"/>
  <c r="AU148" i="9"/>
  <c r="P150" i="9"/>
  <c r="AU148" i="8"/>
  <c r="BC151" i="7"/>
  <c r="O149" i="8"/>
  <c r="T149" i="8"/>
  <c r="L150" i="8" s="1"/>
  <c r="R149" i="8"/>
  <c r="U149" i="9"/>
  <c r="CC151" i="7"/>
  <c r="AP149" i="8"/>
  <c r="BH150" i="7"/>
  <c r="B20" i="8"/>
  <c r="U150" i="7"/>
  <c r="C20" i="8"/>
  <c r="BP151" i="7"/>
  <c r="BD149" i="8"/>
  <c r="BA149" i="8"/>
  <c r="BF149" i="8"/>
  <c r="P151" i="7"/>
  <c r="BC149" i="9"/>
  <c r="AB149" i="8"/>
  <c r="AE149" i="8"/>
  <c r="AG149" i="8"/>
  <c r="Y150" i="8" s="1"/>
  <c r="CH150" i="7"/>
  <c r="BU150" i="7"/>
  <c r="CD149" i="8"/>
  <c r="CA149" i="8"/>
  <c r="CF149" i="8"/>
  <c r="AP151" i="7"/>
  <c r="C22" i="7"/>
  <c r="AB151" i="7"/>
  <c r="AG151" i="7"/>
  <c r="Y152" i="7" s="1"/>
  <c r="AE151" i="7"/>
  <c r="CC149" i="9"/>
  <c r="AU150" i="7"/>
  <c r="BQ149" i="8"/>
  <c r="BN149" i="8"/>
  <c r="BS149" i="8"/>
  <c r="F20" i="8" l="1"/>
  <c r="AH151" i="7"/>
  <c r="AC152" i="7"/>
  <c r="BQ151" i="7"/>
  <c r="BN151" i="7"/>
  <c r="BS151" i="7"/>
  <c r="CD151" i="7"/>
  <c r="CA151" i="7"/>
  <c r="CF151" i="7"/>
  <c r="AC150" i="8"/>
  <c r="Q150" i="9"/>
  <c r="N150" i="9"/>
  <c r="S150" i="9"/>
  <c r="AH149" i="8"/>
  <c r="AQ149" i="9"/>
  <c r="AN149" i="9"/>
  <c r="AS149" i="9"/>
  <c r="U149" i="8"/>
  <c r="P150" i="8"/>
  <c r="BO149" i="8"/>
  <c r="BR149" i="8"/>
  <c r="BT149" i="8"/>
  <c r="BL150" i="8" s="1"/>
  <c r="AQ151" i="7"/>
  <c r="AN151" i="7"/>
  <c r="AS151" i="7"/>
  <c r="BD149" i="9"/>
  <c r="BA149" i="9"/>
  <c r="BF149" i="9"/>
  <c r="AD149" i="9"/>
  <c r="AA149" i="9"/>
  <c r="AF149" i="9"/>
  <c r="Q151" i="7"/>
  <c r="N151" i="7"/>
  <c r="S151" i="7"/>
  <c r="CB149" i="8"/>
  <c r="CG149" i="8"/>
  <c r="BY150" i="8" s="1"/>
  <c r="CE149" i="8"/>
  <c r="E20" i="8"/>
  <c r="BQ149" i="9"/>
  <c r="BN149" i="9"/>
  <c r="BS149" i="9"/>
  <c r="G20" i="8"/>
  <c r="BB149" i="8"/>
  <c r="BE149" i="8"/>
  <c r="BG149" i="8"/>
  <c r="AY150" i="8" s="1"/>
  <c r="BD151" i="7"/>
  <c r="BA151" i="7"/>
  <c r="BF151" i="7"/>
  <c r="CD149" i="9"/>
  <c r="CA149" i="9"/>
  <c r="CF149" i="9"/>
  <c r="AQ149" i="8"/>
  <c r="AN149" i="8"/>
  <c r="AS149" i="8"/>
  <c r="G22" i="7" l="1"/>
  <c r="CC150" i="8"/>
  <c r="D22" i="7"/>
  <c r="CB151" i="7"/>
  <c r="CE151" i="7"/>
  <c r="CG151" i="7"/>
  <c r="BY152" i="7" s="1"/>
  <c r="D20" i="9"/>
  <c r="CH149" i="8"/>
  <c r="AO149" i="9"/>
  <c r="AR149" i="9"/>
  <c r="AT149" i="9"/>
  <c r="AL150" i="9" s="1"/>
  <c r="F22" i="7"/>
  <c r="BP150" i="8"/>
  <c r="BO151" i="7"/>
  <c r="BR151" i="7"/>
  <c r="BT151" i="7"/>
  <c r="BL152" i="7" s="1"/>
  <c r="BO149" i="9"/>
  <c r="BR149" i="9"/>
  <c r="BT149" i="9"/>
  <c r="BL150" i="9" s="1"/>
  <c r="O151" i="7"/>
  <c r="T151" i="7"/>
  <c r="L152" i="7" s="1"/>
  <c r="R151" i="7"/>
  <c r="BU149" i="8"/>
  <c r="AD152" i="7"/>
  <c r="AA152" i="7"/>
  <c r="AF152" i="7"/>
  <c r="D20" i="8"/>
  <c r="AO151" i="7"/>
  <c r="AR151" i="7"/>
  <c r="AT151" i="7"/>
  <c r="AL152" i="7" s="1"/>
  <c r="CB149" i="9"/>
  <c r="CG149" i="9"/>
  <c r="BY150" i="9" s="1"/>
  <c r="CE149" i="9"/>
  <c r="C20" i="9"/>
  <c r="AB149" i="9"/>
  <c r="AE149" i="9"/>
  <c r="AG149" i="9"/>
  <c r="Y150" i="9" s="1"/>
  <c r="O150" i="9"/>
  <c r="T150" i="9"/>
  <c r="L151" i="9" s="1"/>
  <c r="R150" i="9"/>
  <c r="BH149" i="8"/>
  <c r="F20" i="9"/>
  <c r="B22" i="7"/>
  <c r="E22" i="7"/>
  <c r="AO149" i="8"/>
  <c r="AT149" i="8"/>
  <c r="AL150" i="8" s="1"/>
  <c r="AR149" i="8"/>
  <c r="G20" i="9"/>
  <c r="BB151" i="7"/>
  <c r="BG151" i="7"/>
  <c r="AY152" i="7" s="1"/>
  <c r="BE151" i="7"/>
  <c r="E20" i="9"/>
  <c r="AD150" i="8"/>
  <c r="AA150" i="8"/>
  <c r="AF150" i="8"/>
  <c r="Q150" i="8"/>
  <c r="N150" i="8"/>
  <c r="S150" i="8"/>
  <c r="BC150" i="8"/>
  <c r="BB149" i="9"/>
  <c r="BE149" i="9"/>
  <c r="BG149" i="9"/>
  <c r="AY150" i="9" s="1"/>
  <c r="BP152" i="7" l="1"/>
  <c r="BU151" i="7"/>
  <c r="AB152" i="7"/>
  <c r="AE152" i="7"/>
  <c r="AG152" i="7"/>
  <c r="Y153" i="7" s="1"/>
  <c r="CC152" i="7"/>
  <c r="BH151" i="7"/>
  <c r="O150" i="8"/>
  <c r="T150" i="8"/>
  <c r="L151" i="8" s="1"/>
  <c r="R150" i="8"/>
  <c r="BQ150" i="8"/>
  <c r="BN150" i="8"/>
  <c r="BS150" i="8"/>
  <c r="CH151" i="7"/>
  <c r="CH149" i="9"/>
  <c r="AH149" i="9"/>
  <c r="U150" i="9"/>
  <c r="CC150" i="9"/>
  <c r="AU149" i="8"/>
  <c r="P151" i="9"/>
  <c r="U151" i="7"/>
  <c r="BC150" i="9"/>
  <c r="AP150" i="8"/>
  <c r="AP152" i="7"/>
  <c r="P152" i="7"/>
  <c r="AP150" i="9"/>
  <c r="BH149" i="9"/>
  <c r="AB150" i="8"/>
  <c r="AG150" i="8"/>
  <c r="Y151" i="8" s="1"/>
  <c r="AE150" i="8"/>
  <c r="AU151" i="7"/>
  <c r="AU149" i="9"/>
  <c r="CD150" i="8"/>
  <c r="CA150" i="8"/>
  <c r="CF150" i="8"/>
  <c r="AC150" i="9"/>
  <c r="BP150" i="9"/>
  <c r="BC152" i="7"/>
  <c r="BD150" i="8"/>
  <c r="BA150" i="8"/>
  <c r="BF150" i="8"/>
  <c r="BU149" i="9"/>
  <c r="BD152" i="7" l="1"/>
  <c r="BA152" i="7"/>
  <c r="BF152" i="7"/>
  <c r="AQ150" i="9"/>
  <c r="AN150" i="9"/>
  <c r="AS150" i="9"/>
  <c r="Q151" i="9"/>
  <c r="N151" i="9"/>
  <c r="S151" i="9"/>
  <c r="CD152" i="7"/>
  <c r="CA152" i="7"/>
  <c r="CF152" i="7"/>
  <c r="AC153" i="7"/>
  <c r="AH150" i="8"/>
  <c r="AH152" i="7"/>
  <c r="AD150" i="9"/>
  <c r="AA150" i="9"/>
  <c r="AF150" i="9"/>
  <c r="AC151" i="8"/>
  <c r="CD150" i="9"/>
  <c r="CA150" i="9"/>
  <c r="CF150" i="9"/>
  <c r="BO150" i="8"/>
  <c r="BT150" i="8"/>
  <c r="BL151" i="8" s="1"/>
  <c r="BR150" i="8"/>
  <c r="Q152" i="7"/>
  <c r="N152" i="7"/>
  <c r="S152" i="7"/>
  <c r="BQ150" i="9"/>
  <c r="BN150" i="9"/>
  <c r="BS150" i="9"/>
  <c r="AQ152" i="7"/>
  <c r="AN152" i="7"/>
  <c r="AS152" i="7"/>
  <c r="CB150" i="8"/>
  <c r="CE150" i="8"/>
  <c r="CG150" i="8"/>
  <c r="BY151" i="8" s="1"/>
  <c r="BD150" i="9"/>
  <c r="BA150" i="9"/>
  <c r="BF150" i="9"/>
  <c r="U150" i="8"/>
  <c r="AQ150" i="8"/>
  <c r="AN150" i="8"/>
  <c r="AS150" i="8"/>
  <c r="BB150" i="8"/>
  <c r="BG150" i="8"/>
  <c r="AY151" i="8" s="1"/>
  <c r="BE150" i="8"/>
  <c r="P151" i="8"/>
  <c r="BQ152" i="7"/>
  <c r="BN152" i="7"/>
  <c r="BS152" i="7"/>
  <c r="CB150" i="9" l="1"/>
  <c r="CG150" i="9"/>
  <c r="BY151" i="9" s="1"/>
  <c r="CE150" i="9"/>
  <c r="O152" i="7"/>
  <c r="R152" i="7"/>
  <c r="T152" i="7"/>
  <c r="L153" i="7" s="1"/>
  <c r="AB150" i="9"/>
  <c r="AG150" i="9"/>
  <c r="Y151" i="9" s="1"/>
  <c r="AE150" i="9"/>
  <c r="CB152" i="7"/>
  <c r="CE152" i="7"/>
  <c r="CG152" i="7"/>
  <c r="BY153" i="7" s="1"/>
  <c r="AO152" i="7"/>
  <c r="AT152" i="7"/>
  <c r="AL153" i="7" s="1"/>
  <c r="AR152" i="7"/>
  <c r="AO150" i="8"/>
  <c r="AT150" i="8"/>
  <c r="AL151" i="8" s="1"/>
  <c r="AR150" i="8"/>
  <c r="BU150" i="8"/>
  <c r="BO152" i="7"/>
  <c r="BT152" i="7"/>
  <c r="BL153" i="7" s="1"/>
  <c r="BR152" i="7"/>
  <c r="BP151" i="8"/>
  <c r="O151" i="9"/>
  <c r="R151" i="9"/>
  <c r="T151" i="9"/>
  <c r="L152" i="9" s="1"/>
  <c r="BB150" i="9"/>
  <c r="BE150" i="9"/>
  <c r="BG150" i="9"/>
  <c r="AY151" i="9" s="1"/>
  <c r="AO150" i="9"/>
  <c r="AR150" i="9"/>
  <c r="AT150" i="9"/>
  <c r="AL151" i="9" s="1"/>
  <c r="AD151" i="8"/>
  <c r="AA151" i="8"/>
  <c r="AF151" i="8"/>
  <c r="AD153" i="7"/>
  <c r="AA153" i="7"/>
  <c r="AF153" i="7"/>
  <c r="CH150" i="8"/>
  <c r="BB152" i="7"/>
  <c r="BG152" i="7"/>
  <c r="AY153" i="7" s="1"/>
  <c r="BE152" i="7"/>
  <c r="Q151" i="8"/>
  <c r="N151" i="8"/>
  <c r="S151" i="8"/>
  <c r="CC151" i="8"/>
  <c r="BO150" i="9"/>
  <c r="BR150" i="9"/>
  <c r="BT150" i="9"/>
  <c r="BL151" i="9" s="1"/>
  <c r="BH150" i="8"/>
  <c r="BC151" i="8"/>
  <c r="AP151" i="8" l="1"/>
  <c r="BC151" i="9"/>
  <c r="BQ151" i="8"/>
  <c r="BN151" i="8"/>
  <c r="BS151" i="8"/>
  <c r="AH150" i="9"/>
  <c r="BU150" i="9"/>
  <c r="BH150" i="9"/>
  <c r="AU152" i="7"/>
  <c r="AC151" i="9"/>
  <c r="AB153" i="7"/>
  <c r="AG153" i="7"/>
  <c r="Y154" i="7" s="1"/>
  <c r="AE153" i="7"/>
  <c r="BP153" i="7"/>
  <c r="P153" i="7"/>
  <c r="CD151" i="8"/>
  <c r="CA151" i="8"/>
  <c r="CF151" i="8"/>
  <c r="CC153" i="7"/>
  <c r="U152" i="7"/>
  <c r="AP153" i="7"/>
  <c r="CH152" i="7"/>
  <c r="AB151" i="8"/>
  <c r="AG151" i="8"/>
  <c r="Y152" i="8" s="1"/>
  <c r="AE151" i="8"/>
  <c r="CH150" i="9"/>
  <c r="CC151" i="9"/>
  <c r="BH152" i="7"/>
  <c r="O151" i="8"/>
  <c r="T151" i="8"/>
  <c r="L152" i="8" s="1"/>
  <c r="R151" i="8"/>
  <c r="BD151" i="8"/>
  <c r="BA151" i="8"/>
  <c r="BF151" i="8"/>
  <c r="P152" i="9"/>
  <c r="BC153" i="7"/>
  <c r="U151" i="9"/>
  <c r="BP151" i="9"/>
  <c r="BU152" i="7"/>
  <c r="AP151" i="9"/>
  <c r="AU150" i="9"/>
  <c r="AU150" i="8"/>
  <c r="AQ153" i="7" l="1"/>
  <c r="AN153" i="7"/>
  <c r="AS153" i="7"/>
  <c r="Q153" i="7"/>
  <c r="N153" i="7"/>
  <c r="S153" i="7"/>
  <c r="BQ153" i="7"/>
  <c r="BN153" i="7"/>
  <c r="BS153" i="7"/>
  <c r="AC154" i="7"/>
  <c r="AC152" i="8"/>
  <c r="BO151" i="8"/>
  <c r="BR151" i="8"/>
  <c r="BT151" i="8"/>
  <c r="BL152" i="8" s="1"/>
  <c r="BQ151" i="9"/>
  <c r="BN151" i="9"/>
  <c r="BS151" i="9"/>
  <c r="AD151" i="9"/>
  <c r="AA151" i="9"/>
  <c r="AF151" i="9"/>
  <c r="CD153" i="7"/>
  <c r="CA153" i="7"/>
  <c r="CF153" i="7"/>
  <c r="P152" i="8"/>
  <c r="AQ151" i="9"/>
  <c r="AN151" i="9"/>
  <c r="AS151" i="9"/>
  <c r="BD151" i="9"/>
  <c r="BA151" i="9"/>
  <c r="BF151" i="9"/>
  <c r="BB151" i="8"/>
  <c r="BE151" i="8"/>
  <c r="BG151" i="8"/>
  <c r="AY152" i="8" s="1"/>
  <c r="U151" i="8"/>
  <c r="AH153" i="7"/>
  <c r="AH151" i="8"/>
  <c r="BD153" i="7"/>
  <c r="BA153" i="7"/>
  <c r="BF153" i="7"/>
  <c r="CB151" i="8"/>
  <c r="CE151" i="8"/>
  <c r="CG151" i="8"/>
  <c r="BY152" i="8" s="1"/>
  <c r="Q152" i="9"/>
  <c r="N152" i="9"/>
  <c r="S152" i="9"/>
  <c r="CD151" i="9"/>
  <c r="CA151" i="9"/>
  <c r="CF151" i="9"/>
  <c r="AQ151" i="8"/>
  <c r="AN151" i="8"/>
  <c r="AS151" i="8"/>
  <c r="CC152" i="8" l="1"/>
  <c r="BO153" i="7"/>
  <c r="BR153" i="7"/>
  <c r="BT153" i="7"/>
  <c r="BL154" i="7" s="1"/>
  <c r="BO151" i="9"/>
  <c r="BT151" i="9"/>
  <c r="BL152" i="9" s="1"/>
  <c r="BR151" i="9"/>
  <c r="AO151" i="9"/>
  <c r="AR151" i="9"/>
  <c r="AT151" i="9"/>
  <c r="AL152" i="9" s="1"/>
  <c r="BC152" i="8"/>
  <c r="O152" i="9"/>
  <c r="R152" i="9"/>
  <c r="T152" i="9"/>
  <c r="L153" i="9" s="1"/>
  <c r="CH151" i="8"/>
  <c r="BB151" i="9"/>
  <c r="BG151" i="9"/>
  <c r="AY152" i="9" s="1"/>
  <c r="BE151" i="9"/>
  <c r="O153" i="7"/>
  <c r="R153" i="7"/>
  <c r="T153" i="7"/>
  <c r="L154" i="7" s="1"/>
  <c r="BB153" i="7"/>
  <c r="BE153" i="7"/>
  <c r="BG153" i="7"/>
  <c r="AY154" i="7" s="1"/>
  <c r="AD154" i="7"/>
  <c r="AA154" i="7"/>
  <c r="AF154" i="7"/>
  <c r="BH151" i="8"/>
  <c r="Q152" i="8"/>
  <c r="N152" i="8"/>
  <c r="S152" i="8"/>
  <c r="AO151" i="8"/>
  <c r="AT151" i="8"/>
  <c r="AL152" i="8" s="1"/>
  <c r="AR151" i="8"/>
  <c r="BP152" i="8"/>
  <c r="BU151" i="8"/>
  <c r="CB153" i="7"/>
  <c r="CE153" i="7"/>
  <c r="CG153" i="7"/>
  <c r="BY154" i="7" s="1"/>
  <c r="CB151" i="9"/>
  <c r="CE151" i="9"/>
  <c r="CG151" i="9"/>
  <c r="BY152" i="9" s="1"/>
  <c r="AD152" i="8"/>
  <c r="AA152" i="8"/>
  <c r="AF152" i="8"/>
  <c r="AB151" i="9"/>
  <c r="AG151" i="9"/>
  <c r="Y152" i="9" s="1"/>
  <c r="AE151" i="9"/>
  <c r="AO153" i="7"/>
  <c r="AR153" i="7"/>
  <c r="AT153" i="7"/>
  <c r="AL154" i="7" s="1"/>
  <c r="AP152" i="9" l="1"/>
  <c r="AU151" i="9"/>
  <c r="BH153" i="7"/>
  <c r="AH151" i="9"/>
  <c r="CH153" i="7"/>
  <c r="O152" i="8"/>
  <c r="T152" i="8"/>
  <c r="L153" i="8" s="1"/>
  <c r="R152" i="8"/>
  <c r="BU151" i="9"/>
  <c r="BP152" i="9"/>
  <c r="BC154" i="7"/>
  <c r="P154" i="7"/>
  <c r="BP154" i="7"/>
  <c r="BQ152" i="8"/>
  <c r="BN152" i="8"/>
  <c r="BS152" i="8"/>
  <c r="U153" i="7"/>
  <c r="U152" i="9"/>
  <c r="BU153" i="7"/>
  <c r="P153" i="9"/>
  <c r="AB152" i="8"/>
  <c r="AE152" i="8"/>
  <c r="AG152" i="8"/>
  <c r="Y153" i="8" s="1"/>
  <c r="BH151" i="9"/>
  <c r="AB154" i="7"/>
  <c r="AE154" i="7"/>
  <c r="AG154" i="7"/>
  <c r="Y155" i="7" s="1"/>
  <c r="CC152" i="9"/>
  <c r="BC152" i="9"/>
  <c r="AU153" i="7"/>
  <c r="CC154" i="7"/>
  <c r="AC152" i="9"/>
  <c r="AU151" i="8"/>
  <c r="AP154" i="7"/>
  <c r="CH151" i="9"/>
  <c r="AP152" i="8"/>
  <c r="BD152" i="8"/>
  <c r="BA152" i="8"/>
  <c r="BF152" i="8"/>
  <c r="CD152" i="8"/>
  <c r="CA152" i="8"/>
  <c r="CF152" i="8"/>
  <c r="BB152" i="8" l="1"/>
  <c r="BG152" i="8"/>
  <c r="AY153" i="8" s="1"/>
  <c r="BE152" i="8"/>
  <c r="CD154" i="7"/>
  <c r="CA154" i="7"/>
  <c r="CF154" i="7"/>
  <c r="BD154" i="7"/>
  <c r="BA154" i="7"/>
  <c r="BF154" i="7"/>
  <c r="P153" i="8"/>
  <c r="AD152" i="9"/>
  <c r="AA152" i="9"/>
  <c r="AF152" i="9"/>
  <c r="AH152" i="8"/>
  <c r="BD152" i="9"/>
  <c r="BA152" i="9"/>
  <c r="BF152" i="9"/>
  <c r="BQ152" i="9"/>
  <c r="BN152" i="9"/>
  <c r="BS152" i="9"/>
  <c r="CD152" i="9"/>
  <c r="CA152" i="9"/>
  <c r="CF152" i="9"/>
  <c r="AQ152" i="8"/>
  <c r="AN152" i="8"/>
  <c r="AS152" i="8"/>
  <c r="AC153" i="8"/>
  <c r="BO152" i="8"/>
  <c r="BR152" i="8"/>
  <c r="BT152" i="8"/>
  <c r="BL153" i="8" s="1"/>
  <c r="CB152" i="8"/>
  <c r="CG152" i="8"/>
  <c r="BY153" i="8" s="1"/>
  <c r="CE152" i="8"/>
  <c r="BQ154" i="7"/>
  <c r="BN154" i="7"/>
  <c r="BS154" i="7"/>
  <c r="AH154" i="7"/>
  <c r="AQ154" i="7"/>
  <c r="AN154" i="7"/>
  <c r="AS154" i="7"/>
  <c r="Q153" i="9"/>
  <c r="N153" i="9"/>
  <c r="S153" i="9"/>
  <c r="AC155" i="7"/>
  <c r="Q154" i="7"/>
  <c r="N154" i="7"/>
  <c r="S154" i="7"/>
  <c r="U152" i="8"/>
  <c r="AQ152" i="9"/>
  <c r="AN152" i="9"/>
  <c r="AS152" i="9"/>
  <c r="BO154" i="7" l="1"/>
  <c r="BR154" i="7"/>
  <c r="BT154" i="7"/>
  <c r="BL155" i="7" s="1"/>
  <c r="AD153" i="8"/>
  <c r="AA153" i="8"/>
  <c r="AF153" i="8"/>
  <c r="BB152" i="9"/>
  <c r="BG152" i="9"/>
  <c r="AY153" i="9" s="1"/>
  <c r="BE152" i="9"/>
  <c r="Q153" i="8"/>
  <c r="N153" i="8"/>
  <c r="S153" i="8"/>
  <c r="AD155" i="7"/>
  <c r="AA155" i="7"/>
  <c r="AF155" i="7"/>
  <c r="BB154" i="7"/>
  <c r="BE154" i="7"/>
  <c r="BG154" i="7"/>
  <c r="AY155" i="7" s="1"/>
  <c r="O153" i="9"/>
  <c r="T153" i="9"/>
  <c r="L154" i="9" s="1"/>
  <c r="R153" i="9"/>
  <c r="AO152" i="8"/>
  <c r="AR152" i="8"/>
  <c r="AT152" i="8"/>
  <c r="AL153" i="8" s="1"/>
  <c r="CH152" i="8"/>
  <c r="CC153" i="8"/>
  <c r="CB154" i="7"/>
  <c r="CG154" i="7"/>
  <c r="BY155" i="7" s="1"/>
  <c r="CE154" i="7"/>
  <c r="CB152" i="9"/>
  <c r="CG152" i="9"/>
  <c r="BY153" i="9" s="1"/>
  <c r="CE152" i="9"/>
  <c r="BH152" i="8"/>
  <c r="BP153" i="8"/>
  <c r="BO152" i="9"/>
  <c r="BR152" i="9"/>
  <c r="BT152" i="9"/>
  <c r="BL153" i="9" s="1"/>
  <c r="AB152" i="9"/>
  <c r="AG152" i="9"/>
  <c r="Y153" i="9" s="1"/>
  <c r="AE152" i="9"/>
  <c r="BC153" i="8"/>
  <c r="AO152" i="9"/>
  <c r="AT152" i="9"/>
  <c r="AL153" i="9" s="1"/>
  <c r="AR152" i="9"/>
  <c r="AO154" i="7"/>
  <c r="AR154" i="7"/>
  <c r="AT154" i="7"/>
  <c r="AL155" i="7" s="1"/>
  <c r="O154" i="7"/>
  <c r="R154" i="7"/>
  <c r="T154" i="7"/>
  <c r="L155" i="7" s="1"/>
  <c r="BU152" i="8"/>
  <c r="P154" i="9" l="1"/>
  <c r="O153" i="8"/>
  <c r="R153" i="8"/>
  <c r="T153" i="8"/>
  <c r="L154" i="8" s="1"/>
  <c r="BP153" i="9"/>
  <c r="AU154" i="7"/>
  <c r="BH152" i="9"/>
  <c r="BC153" i="9"/>
  <c r="BU152" i="9"/>
  <c r="BQ153" i="8"/>
  <c r="BN153" i="8"/>
  <c r="BS153" i="8"/>
  <c r="BH154" i="7"/>
  <c r="CD153" i="8"/>
  <c r="CA153" i="8"/>
  <c r="CF153" i="8"/>
  <c r="AB153" i="8"/>
  <c r="AE153" i="8"/>
  <c r="AG153" i="8"/>
  <c r="Y154" i="8" s="1"/>
  <c r="BC155" i="7"/>
  <c r="AP153" i="9"/>
  <c r="AP153" i="8"/>
  <c r="AP155" i="7"/>
  <c r="AU152" i="9"/>
  <c r="BP155" i="7"/>
  <c r="CH154" i="7"/>
  <c r="CC155" i="7"/>
  <c r="AU152" i="8"/>
  <c r="U154" i="7"/>
  <c r="AC153" i="9"/>
  <c r="P155" i="7"/>
  <c r="AB155" i="7"/>
  <c r="AE155" i="7"/>
  <c r="AG155" i="7"/>
  <c r="Y156" i="7" s="1"/>
  <c r="BD153" i="8"/>
  <c r="BA153" i="8"/>
  <c r="BF153" i="8"/>
  <c r="CH152" i="9"/>
  <c r="BU154" i="7"/>
  <c r="AH152" i="9"/>
  <c r="CC153" i="9"/>
  <c r="U153" i="9"/>
  <c r="AQ153" i="8" l="1"/>
  <c r="AN153" i="8"/>
  <c r="AS153" i="8"/>
  <c r="AH155" i="7"/>
  <c r="AC156" i="7"/>
  <c r="Q155" i="7"/>
  <c r="N155" i="7"/>
  <c r="S155" i="7"/>
  <c r="AQ153" i="9"/>
  <c r="AN153" i="9"/>
  <c r="AS153" i="9"/>
  <c r="BQ155" i="7"/>
  <c r="BN155" i="7"/>
  <c r="BS155" i="7"/>
  <c r="BD155" i="7"/>
  <c r="BA155" i="7"/>
  <c r="BF155" i="7"/>
  <c r="BO153" i="8"/>
  <c r="BR153" i="8"/>
  <c r="BT153" i="8"/>
  <c r="BL154" i="8" s="1"/>
  <c r="BQ153" i="9"/>
  <c r="BN153" i="9"/>
  <c r="BS153" i="9"/>
  <c r="P154" i="8"/>
  <c r="U153" i="8"/>
  <c r="AC154" i="8"/>
  <c r="AH153" i="8"/>
  <c r="AD153" i="9"/>
  <c r="AA153" i="9"/>
  <c r="AF153" i="9"/>
  <c r="AQ155" i="7"/>
  <c r="AN155" i="7"/>
  <c r="AS155" i="7"/>
  <c r="BB153" i="8"/>
  <c r="BG153" i="8"/>
  <c r="AY154" i="8" s="1"/>
  <c r="BE153" i="8"/>
  <c r="CB153" i="8"/>
  <c r="CG153" i="8"/>
  <c r="BY154" i="8" s="1"/>
  <c r="CE153" i="8"/>
  <c r="Q154" i="9"/>
  <c r="N154" i="9"/>
  <c r="S154" i="9"/>
  <c r="CD153" i="9"/>
  <c r="CA153" i="9"/>
  <c r="CF153" i="9"/>
  <c r="CD155" i="7"/>
  <c r="CA155" i="7"/>
  <c r="CF155" i="7"/>
  <c r="BD153" i="9"/>
  <c r="BA153" i="9"/>
  <c r="BF153" i="9"/>
  <c r="BU153" i="8" l="1"/>
  <c r="O155" i="7"/>
  <c r="R155" i="7"/>
  <c r="T155" i="7"/>
  <c r="L156" i="7" s="1"/>
  <c r="AO155" i="7"/>
  <c r="AT155" i="7"/>
  <c r="AL156" i="7" s="1"/>
  <c r="AR155" i="7"/>
  <c r="O154" i="9"/>
  <c r="T154" i="9"/>
  <c r="L155" i="9" s="1"/>
  <c r="R154" i="9"/>
  <c r="AB153" i="9"/>
  <c r="AG153" i="9"/>
  <c r="Y154" i="9" s="1"/>
  <c r="AE153" i="9"/>
  <c r="BB155" i="7"/>
  <c r="BG155" i="7"/>
  <c r="AY156" i="7" s="1"/>
  <c r="BE155" i="7"/>
  <c r="AO153" i="9"/>
  <c r="AR153" i="9"/>
  <c r="AT153" i="9"/>
  <c r="AL154" i="9" s="1"/>
  <c r="CC154" i="8"/>
  <c r="AD156" i="7"/>
  <c r="AA156" i="7"/>
  <c r="AF156" i="7"/>
  <c r="CB153" i="9"/>
  <c r="CG153" i="9"/>
  <c r="BY154" i="9" s="1"/>
  <c r="CE153" i="9"/>
  <c r="CH153" i="8"/>
  <c r="BO155" i="7"/>
  <c r="BT155" i="7"/>
  <c r="BL156" i="7" s="1"/>
  <c r="BR155" i="7"/>
  <c r="AD154" i="8"/>
  <c r="AA154" i="8"/>
  <c r="AF154" i="8"/>
  <c r="BB153" i="9"/>
  <c r="BG153" i="9"/>
  <c r="AY154" i="9" s="1"/>
  <c r="BE153" i="9"/>
  <c r="BH153" i="8"/>
  <c r="Q154" i="8"/>
  <c r="N154" i="8"/>
  <c r="S154" i="8"/>
  <c r="BP154" i="8"/>
  <c r="CB155" i="7"/>
  <c r="CG155" i="7"/>
  <c r="BY156" i="7" s="1"/>
  <c r="CE155" i="7"/>
  <c r="BC154" i="8"/>
  <c r="BO153" i="9"/>
  <c r="BR153" i="9"/>
  <c r="BT153" i="9"/>
  <c r="BL154" i="9" s="1"/>
  <c r="AO153" i="8"/>
  <c r="AR153" i="8"/>
  <c r="AT153" i="8"/>
  <c r="AL154" i="8" s="1"/>
  <c r="AU155" i="7" l="1"/>
  <c r="O154" i="8"/>
  <c r="T154" i="8"/>
  <c r="L155" i="8" s="1"/>
  <c r="R154" i="8"/>
  <c r="AP156" i="7"/>
  <c r="BH155" i="7"/>
  <c r="BC156" i="7"/>
  <c r="P156" i="7"/>
  <c r="BP154" i="9"/>
  <c r="AU153" i="9"/>
  <c r="U155" i="7"/>
  <c r="BP156" i="7"/>
  <c r="CD154" i="8"/>
  <c r="CA154" i="8"/>
  <c r="CF154" i="8"/>
  <c r="BD154" i="8"/>
  <c r="BA154" i="8"/>
  <c r="BF154" i="8"/>
  <c r="BH153" i="9"/>
  <c r="CH153" i="9"/>
  <c r="AH153" i="9"/>
  <c r="CC154" i="9"/>
  <c r="AC154" i="9"/>
  <c r="BC154" i="9"/>
  <c r="U154" i="9"/>
  <c r="BU153" i="9"/>
  <c r="BU155" i="7"/>
  <c r="CC156" i="7"/>
  <c r="BQ154" i="8"/>
  <c r="BN154" i="8"/>
  <c r="BS154" i="8"/>
  <c r="P155" i="9"/>
  <c r="CH155" i="7"/>
  <c r="AP154" i="8"/>
  <c r="AU153" i="8"/>
  <c r="AB154" i="8"/>
  <c r="AE154" i="8"/>
  <c r="AG154" i="8"/>
  <c r="Y155" i="8" s="1"/>
  <c r="AB156" i="7"/>
  <c r="AE156" i="7"/>
  <c r="AG156" i="7"/>
  <c r="Y157" i="7" s="1"/>
  <c r="AP154" i="9"/>
  <c r="AC155" i="8" l="1"/>
  <c r="AH154" i="8"/>
  <c r="BD154" i="9"/>
  <c r="BA154" i="9"/>
  <c r="BF154" i="9"/>
  <c r="BO154" i="8"/>
  <c r="BR154" i="8"/>
  <c r="BT154" i="8"/>
  <c r="BL155" i="8" s="1"/>
  <c r="AQ156" i="7"/>
  <c r="AN156" i="7"/>
  <c r="AS156" i="7"/>
  <c r="AQ154" i="8"/>
  <c r="AN154" i="8"/>
  <c r="AS154" i="8"/>
  <c r="BQ154" i="9"/>
  <c r="BN154" i="9"/>
  <c r="BS154" i="9"/>
  <c r="U154" i="8"/>
  <c r="Q156" i="7"/>
  <c r="N156" i="7"/>
  <c r="S156" i="7"/>
  <c r="P155" i="8"/>
  <c r="BQ156" i="7"/>
  <c r="BN156" i="7"/>
  <c r="BS156" i="7"/>
  <c r="BB154" i="8"/>
  <c r="BG154" i="8"/>
  <c r="AY155" i="8" s="1"/>
  <c r="BE154" i="8"/>
  <c r="AQ154" i="9"/>
  <c r="AN154" i="9"/>
  <c r="AS154" i="9"/>
  <c r="CD154" i="9"/>
  <c r="CA154" i="9"/>
  <c r="CF154" i="9"/>
  <c r="CD156" i="7"/>
  <c r="CA156" i="7"/>
  <c r="CF156" i="7"/>
  <c r="AD154" i="9"/>
  <c r="AA154" i="9"/>
  <c r="AF154" i="9"/>
  <c r="CB154" i="8"/>
  <c r="CG154" i="8"/>
  <c r="BY155" i="8" s="1"/>
  <c r="CE154" i="8"/>
  <c r="AC157" i="7"/>
  <c r="AH156" i="7"/>
  <c r="Q155" i="9"/>
  <c r="N155" i="9"/>
  <c r="S155" i="9"/>
  <c r="BD156" i="7"/>
  <c r="BA156" i="7"/>
  <c r="BF156" i="7"/>
  <c r="AO154" i="8" l="1"/>
  <c r="AT154" i="8"/>
  <c r="AL155" i="8" s="1"/>
  <c r="AR154" i="8"/>
  <c r="BP155" i="8"/>
  <c r="CB154" i="9"/>
  <c r="CG154" i="9"/>
  <c r="BY155" i="9" s="1"/>
  <c r="CE154" i="9"/>
  <c r="Q155" i="8"/>
  <c r="N155" i="8"/>
  <c r="S155" i="8"/>
  <c r="BU154" i="8"/>
  <c r="AD157" i="7"/>
  <c r="AA157" i="7"/>
  <c r="AF157" i="7"/>
  <c r="AO156" i="7"/>
  <c r="AR156" i="7"/>
  <c r="AT156" i="7"/>
  <c r="AL157" i="7" s="1"/>
  <c r="CC155" i="8"/>
  <c r="AO154" i="9"/>
  <c r="AT154" i="9"/>
  <c r="AL155" i="9" s="1"/>
  <c r="AR154" i="9"/>
  <c r="O156" i="7"/>
  <c r="T156" i="7"/>
  <c r="L157" i="7" s="1"/>
  <c r="R156" i="7"/>
  <c r="BB154" i="9"/>
  <c r="BE154" i="9"/>
  <c r="BG154" i="9"/>
  <c r="AY155" i="9" s="1"/>
  <c r="BB156" i="7"/>
  <c r="BG156" i="7"/>
  <c r="AY157" i="7" s="1"/>
  <c r="BE156" i="7"/>
  <c r="BH154" i="8"/>
  <c r="CH154" i="8"/>
  <c r="AB154" i="9"/>
  <c r="AE154" i="9"/>
  <c r="AG154" i="9"/>
  <c r="Y155" i="9" s="1"/>
  <c r="BC155" i="8"/>
  <c r="BO154" i="9"/>
  <c r="BR154" i="9"/>
  <c r="BT154" i="9"/>
  <c r="BL155" i="9" s="1"/>
  <c r="AD155" i="8"/>
  <c r="AA155" i="8"/>
  <c r="AF155" i="8"/>
  <c r="O155" i="9"/>
  <c r="R155" i="9"/>
  <c r="T155" i="9"/>
  <c r="L156" i="9" s="1"/>
  <c r="CB156" i="7"/>
  <c r="CE156" i="7"/>
  <c r="CG156" i="7"/>
  <c r="BY157" i="7" s="1"/>
  <c r="BO156" i="7"/>
  <c r="BT156" i="7"/>
  <c r="BL157" i="7" s="1"/>
  <c r="BR156" i="7"/>
  <c r="CD155" i="8" l="1"/>
  <c r="CA155" i="8"/>
  <c r="CF155" i="8"/>
  <c r="O155" i="8"/>
  <c r="R155" i="8"/>
  <c r="T155" i="8"/>
  <c r="L156" i="8" s="1"/>
  <c r="BP155" i="9"/>
  <c r="BU154" i="9"/>
  <c r="P156" i="9"/>
  <c r="BC155" i="9"/>
  <c r="U155" i="9"/>
  <c r="BH154" i="9"/>
  <c r="AP157" i="7"/>
  <c r="AU156" i="7"/>
  <c r="CH154" i="9"/>
  <c r="CC155" i="9"/>
  <c r="U156" i="7"/>
  <c r="AB155" i="8"/>
  <c r="AG155" i="8"/>
  <c r="Y156" i="8" s="1"/>
  <c r="AE155" i="8"/>
  <c r="BC157" i="7"/>
  <c r="BQ155" i="8"/>
  <c r="BN155" i="8"/>
  <c r="BS155" i="8"/>
  <c r="BD155" i="8"/>
  <c r="BA155" i="8"/>
  <c r="BF155" i="8"/>
  <c r="AU154" i="9"/>
  <c r="AB157" i="7"/>
  <c r="AE157" i="7"/>
  <c r="AG157" i="7"/>
  <c r="Y158" i="7" s="1"/>
  <c r="CH156" i="7"/>
  <c r="BH156" i="7"/>
  <c r="AP155" i="9"/>
  <c r="AU154" i="8"/>
  <c r="BP157" i="7"/>
  <c r="AP155" i="8"/>
  <c r="AC155" i="9"/>
  <c r="P157" i="7"/>
  <c r="AH154" i="9"/>
  <c r="BU156" i="7"/>
  <c r="CC157" i="7"/>
  <c r="AC158" i="7" l="1"/>
  <c r="AH155" i="8"/>
  <c r="AQ157" i="7"/>
  <c r="AN157" i="7"/>
  <c r="AS157" i="7"/>
  <c r="BQ155" i="9"/>
  <c r="BN155" i="9"/>
  <c r="BS155" i="9"/>
  <c r="P156" i="8"/>
  <c r="BD157" i="7"/>
  <c r="BA157" i="7"/>
  <c r="BF157" i="7"/>
  <c r="AH157" i="7"/>
  <c r="U155" i="8"/>
  <c r="AQ155" i="8"/>
  <c r="AN155" i="8"/>
  <c r="AS155" i="8"/>
  <c r="BQ157" i="7"/>
  <c r="BN157" i="7"/>
  <c r="BS157" i="7"/>
  <c r="AC156" i="8"/>
  <c r="BB155" i="8"/>
  <c r="BE155" i="8"/>
  <c r="BG155" i="8"/>
  <c r="AY156" i="8" s="1"/>
  <c r="AQ155" i="9"/>
  <c r="AN155" i="9"/>
  <c r="AS155" i="9"/>
  <c r="CD157" i="7"/>
  <c r="CA157" i="7"/>
  <c r="CF157" i="7"/>
  <c r="Q157" i="7"/>
  <c r="N157" i="7"/>
  <c r="S157" i="7"/>
  <c r="CD155" i="9"/>
  <c r="CA155" i="9"/>
  <c r="CF155" i="9"/>
  <c r="BO155" i="8"/>
  <c r="BT155" i="8"/>
  <c r="BL156" i="8" s="1"/>
  <c r="BR155" i="8"/>
  <c r="BD155" i="9"/>
  <c r="BA155" i="9"/>
  <c r="BF155" i="9"/>
  <c r="CB155" i="8"/>
  <c r="CG155" i="8"/>
  <c r="BY156" i="8" s="1"/>
  <c r="CE155" i="8"/>
  <c r="AD155" i="9"/>
  <c r="AA155" i="9"/>
  <c r="AF155" i="9"/>
  <c r="Q156" i="9"/>
  <c r="N156" i="9"/>
  <c r="S156" i="9"/>
  <c r="AO155" i="8" l="1"/>
  <c r="AR155" i="8"/>
  <c r="AT155" i="8"/>
  <c r="AL156" i="8" s="1"/>
  <c r="Q156" i="8"/>
  <c r="N156" i="8"/>
  <c r="S156" i="8"/>
  <c r="BO155" i="9"/>
  <c r="BR155" i="9"/>
  <c r="BT155" i="9"/>
  <c r="BL156" i="9" s="1"/>
  <c r="CC156" i="8"/>
  <c r="BH155" i="8"/>
  <c r="BC156" i="8"/>
  <c r="AO157" i="7"/>
  <c r="AR157" i="7"/>
  <c r="AT157" i="7"/>
  <c r="AL158" i="7" s="1"/>
  <c r="CB155" i="9"/>
  <c r="CG155" i="9"/>
  <c r="BY156" i="9" s="1"/>
  <c r="CE155" i="9"/>
  <c r="O156" i="9"/>
  <c r="R156" i="9"/>
  <c r="T156" i="9"/>
  <c r="L157" i="9" s="1"/>
  <c r="AD156" i="8"/>
  <c r="AA156" i="8"/>
  <c r="AF156" i="8"/>
  <c r="CH155" i="8"/>
  <c r="O157" i="7"/>
  <c r="T157" i="7"/>
  <c r="L158" i="7" s="1"/>
  <c r="R157" i="7"/>
  <c r="BB155" i="9"/>
  <c r="BG155" i="9"/>
  <c r="AY156" i="9" s="1"/>
  <c r="BE155" i="9"/>
  <c r="AB155" i="9"/>
  <c r="AE155" i="9"/>
  <c r="AG155" i="9"/>
  <c r="Y156" i="9" s="1"/>
  <c r="BU155" i="8"/>
  <c r="CB157" i="7"/>
  <c r="CG157" i="7"/>
  <c r="BY158" i="7" s="1"/>
  <c r="CE157" i="7"/>
  <c r="BB157" i="7"/>
  <c r="BE157" i="7"/>
  <c r="BG157" i="7"/>
  <c r="AY158" i="7" s="1"/>
  <c r="BP156" i="8"/>
  <c r="BO157" i="7"/>
  <c r="BT157" i="7"/>
  <c r="BL158" i="7" s="1"/>
  <c r="BR157" i="7"/>
  <c r="AD158" i="7"/>
  <c r="AA158" i="7"/>
  <c r="AF158" i="7"/>
  <c r="AO155" i="9"/>
  <c r="AT155" i="9"/>
  <c r="AL156" i="9" s="1"/>
  <c r="AR155" i="9"/>
  <c r="BH155" i="9" l="1"/>
  <c r="CD156" i="8"/>
  <c r="CA156" i="8"/>
  <c r="CF156" i="8"/>
  <c r="BC156" i="9"/>
  <c r="P157" i="9"/>
  <c r="BP156" i="9"/>
  <c r="AH155" i="9"/>
  <c r="BH157" i="7"/>
  <c r="AB158" i="7"/>
  <c r="AG158" i="7"/>
  <c r="Y159" i="7" s="1"/>
  <c r="AE158" i="7"/>
  <c r="U156" i="9"/>
  <c r="BU155" i="9"/>
  <c r="CH157" i="7"/>
  <c r="U157" i="7"/>
  <c r="CC158" i="7"/>
  <c r="P158" i="7"/>
  <c r="BQ156" i="8"/>
  <c r="BN156" i="8"/>
  <c r="BS156" i="8"/>
  <c r="O156" i="8"/>
  <c r="R156" i="8"/>
  <c r="T156" i="8"/>
  <c r="L157" i="8" s="1"/>
  <c r="BP158" i="7"/>
  <c r="CH155" i="9"/>
  <c r="BD156" i="8"/>
  <c r="BA156" i="8"/>
  <c r="BF156" i="8"/>
  <c r="AP156" i="8"/>
  <c r="AP156" i="9"/>
  <c r="BU157" i="7"/>
  <c r="AU155" i="9"/>
  <c r="CC156" i="9"/>
  <c r="AU155" i="8"/>
  <c r="AC156" i="9"/>
  <c r="AP158" i="7"/>
  <c r="BC158" i="7"/>
  <c r="AB156" i="8"/>
  <c r="AG156" i="8"/>
  <c r="Y157" i="8" s="1"/>
  <c r="AE156" i="8"/>
  <c r="AU157" i="7"/>
  <c r="Q158" i="7" l="1"/>
  <c r="N158" i="7"/>
  <c r="S158" i="7"/>
  <c r="BB156" i="8"/>
  <c r="BE156" i="8"/>
  <c r="BG156" i="8"/>
  <c r="AY157" i="8" s="1"/>
  <c r="Q157" i="9"/>
  <c r="N157" i="9"/>
  <c r="S157" i="9"/>
  <c r="AH156" i="8"/>
  <c r="CD156" i="9"/>
  <c r="CA156" i="9"/>
  <c r="CF156" i="9"/>
  <c r="BQ156" i="9"/>
  <c r="BN156" i="9"/>
  <c r="BS156" i="9"/>
  <c r="BD156" i="9"/>
  <c r="BA156" i="9"/>
  <c r="BF156" i="9"/>
  <c r="AC157" i="8"/>
  <c r="P157" i="8"/>
  <c r="CD158" i="7"/>
  <c r="CA158" i="7"/>
  <c r="CF158" i="7"/>
  <c r="BD158" i="7"/>
  <c r="BA158" i="7"/>
  <c r="BF158" i="7"/>
  <c r="AC159" i="7"/>
  <c r="AQ156" i="9"/>
  <c r="AN156" i="9"/>
  <c r="AS156" i="9"/>
  <c r="BQ158" i="7"/>
  <c r="BN158" i="7"/>
  <c r="BS158" i="7"/>
  <c r="AH158" i="7"/>
  <c r="AQ158" i="7"/>
  <c r="AN158" i="7"/>
  <c r="AS158" i="7"/>
  <c r="U156" i="8"/>
  <c r="CB156" i="8"/>
  <c r="CG156" i="8"/>
  <c r="BY157" i="8" s="1"/>
  <c r="CE156" i="8"/>
  <c r="AD156" i="9"/>
  <c r="AA156" i="9"/>
  <c r="AF156" i="9"/>
  <c r="AQ156" i="8"/>
  <c r="AN156" i="8"/>
  <c r="AS156" i="8"/>
  <c r="BO156" i="8"/>
  <c r="BT156" i="8"/>
  <c r="BL157" i="8" s="1"/>
  <c r="BR156" i="8"/>
  <c r="AB156" i="9" l="1"/>
  <c r="AE156" i="9"/>
  <c r="AG156" i="9"/>
  <c r="Y157" i="9" s="1"/>
  <c r="AO158" i="7"/>
  <c r="AR158" i="7"/>
  <c r="AT158" i="7"/>
  <c r="AL159" i="7" s="1"/>
  <c r="AD157" i="8"/>
  <c r="AA157" i="8"/>
  <c r="AF157" i="8"/>
  <c r="O157" i="9"/>
  <c r="T157" i="9"/>
  <c r="L158" i="9" s="1"/>
  <c r="R157" i="9"/>
  <c r="BB156" i="9"/>
  <c r="BE156" i="9"/>
  <c r="BG156" i="9"/>
  <c r="AY157" i="9" s="1"/>
  <c r="AD159" i="7"/>
  <c r="AA159" i="7"/>
  <c r="AF159" i="7"/>
  <c r="CB158" i="7"/>
  <c r="CG158" i="7"/>
  <c r="BY159" i="7" s="1"/>
  <c r="CE158" i="7"/>
  <c r="BC157" i="8"/>
  <c r="BB158" i="7"/>
  <c r="BG158" i="7"/>
  <c r="AY159" i="7" s="1"/>
  <c r="BE158" i="7"/>
  <c r="BU156" i="8"/>
  <c r="BP157" i="8"/>
  <c r="CH156" i="8"/>
  <c r="BO158" i="7"/>
  <c r="BR158" i="7"/>
  <c r="BT158" i="7"/>
  <c r="BL159" i="7" s="1"/>
  <c r="BH156" i="8"/>
  <c r="BO156" i="9"/>
  <c r="BR156" i="9"/>
  <c r="BT156" i="9"/>
  <c r="BL157" i="9" s="1"/>
  <c r="AO156" i="9"/>
  <c r="AT156" i="9"/>
  <c r="AL157" i="9" s="1"/>
  <c r="AR156" i="9"/>
  <c r="O158" i="7"/>
  <c r="R158" i="7"/>
  <c r="T158" i="7"/>
  <c r="L159" i="7" s="1"/>
  <c r="CC157" i="8"/>
  <c r="Q157" i="8"/>
  <c r="N157" i="8"/>
  <c r="S157" i="8"/>
  <c r="AO156" i="8"/>
  <c r="AR156" i="8"/>
  <c r="AT156" i="8"/>
  <c r="AL157" i="8" s="1"/>
  <c r="CB156" i="9"/>
  <c r="CE156" i="9"/>
  <c r="CG156" i="9"/>
  <c r="BY157" i="9" s="1"/>
  <c r="BH156" i="9" l="1"/>
  <c r="AU156" i="9"/>
  <c r="AB157" i="8"/>
  <c r="AG157" i="8"/>
  <c r="Y158" i="8" s="1"/>
  <c r="AE157" i="8"/>
  <c r="BD157" i="8"/>
  <c r="BA157" i="8"/>
  <c r="BF157" i="8"/>
  <c r="AP159" i="7"/>
  <c r="CH158" i="7"/>
  <c r="AU158" i="7"/>
  <c r="AU156" i="8"/>
  <c r="BQ157" i="8"/>
  <c r="BN157" i="8"/>
  <c r="BS157" i="8"/>
  <c r="BP157" i="9"/>
  <c r="P158" i="9"/>
  <c r="AP157" i="9"/>
  <c r="O157" i="8"/>
  <c r="R157" i="8"/>
  <c r="T157" i="8"/>
  <c r="L158" i="8" s="1"/>
  <c r="AC157" i="9"/>
  <c r="CC159" i="7"/>
  <c r="BU156" i="9"/>
  <c r="AH156" i="9"/>
  <c r="BU158" i="7"/>
  <c r="CH156" i="9"/>
  <c r="BH158" i="7"/>
  <c r="BC159" i="7"/>
  <c r="CC157" i="9"/>
  <c r="CD157" i="8"/>
  <c r="CA157" i="8"/>
  <c r="CF157" i="8"/>
  <c r="P159" i="7"/>
  <c r="U157" i="9"/>
  <c r="AB159" i="7"/>
  <c r="AE159" i="7"/>
  <c r="AG159" i="7"/>
  <c r="Y160" i="7" s="1"/>
  <c r="U158" i="7"/>
  <c r="AP157" i="8"/>
  <c r="BP159" i="7"/>
  <c r="BC157" i="9"/>
  <c r="U157" i="8" l="1"/>
  <c r="BB157" i="8"/>
  <c r="BE157" i="8"/>
  <c r="BG157" i="8"/>
  <c r="AY158" i="8" s="1"/>
  <c r="BO157" i="8"/>
  <c r="BR157" i="8"/>
  <c r="BT157" i="8"/>
  <c r="BL158" i="8" s="1"/>
  <c r="BQ159" i="7"/>
  <c r="BN159" i="7"/>
  <c r="BS159" i="7"/>
  <c r="AH157" i="8"/>
  <c r="CB157" i="8"/>
  <c r="CG157" i="8"/>
  <c r="BY158" i="8" s="1"/>
  <c r="CE157" i="8"/>
  <c r="AQ157" i="9"/>
  <c r="AN157" i="9"/>
  <c r="AS157" i="9"/>
  <c r="AC158" i="8"/>
  <c r="Q158" i="9"/>
  <c r="N158" i="9"/>
  <c r="S158" i="9"/>
  <c r="AQ157" i="8"/>
  <c r="AN157" i="8"/>
  <c r="AS157" i="8"/>
  <c r="AC160" i="7"/>
  <c r="Q159" i="7"/>
  <c r="N159" i="7"/>
  <c r="S159" i="7"/>
  <c r="AH159" i="7"/>
  <c r="CD159" i="7"/>
  <c r="CA159" i="7"/>
  <c r="CF159" i="7"/>
  <c r="BD159" i="7"/>
  <c r="BA159" i="7"/>
  <c r="BF159" i="7"/>
  <c r="AD157" i="9"/>
  <c r="AA157" i="9"/>
  <c r="AF157" i="9"/>
  <c r="AQ159" i="7"/>
  <c r="AN159" i="7"/>
  <c r="AS159" i="7"/>
  <c r="CD157" i="9"/>
  <c r="CA157" i="9"/>
  <c r="CF157" i="9"/>
  <c r="BQ157" i="9"/>
  <c r="BN157" i="9"/>
  <c r="BS157" i="9"/>
  <c r="BD157" i="9"/>
  <c r="BA157" i="9"/>
  <c r="BF157" i="9"/>
  <c r="P158" i="8"/>
  <c r="AD158" i="8" l="1"/>
  <c r="AA158" i="8"/>
  <c r="AF158" i="8"/>
  <c r="BO159" i="7"/>
  <c r="BR159" i="7"/>
  <c r="BT159" i="7"/>
  <c r="BL160" i="7" s="1"/>
  <c r="BB157" i="9"/>
  <c r="BE157" i="9"/>
  <c r="BG157" i="9"/>
  <c r="AY158" i="9" s="1"/>
  <c r="BP158" i="8"/>
  <c r="O159" i="7"/>
  <c r="R159" i="7"/>
  <c r="T159" i="7"/>
  <c r="L160" i="7" s="1"/>
  <c r="AO157" i="9"/>
  <c r="AR157" i="9"/>
  <c r="AT157" i="9"/>
  <c r="AL158" i="9" s="1"/>
  <c r="BU157" i="8"/>
  <c r="BO157" i="9"/>
  <c r="BT157" i="9"/>
  <c r="BL158" i="9" s="1"/>
  <c r="BR157" i="9"/>
  <c r="AD160" i="7"/>
  <c r="AA160" i="7"/>
  <c r="AF160" i="7"/>
  <c r="O158" i="9"/>
  <c r="R158" i="9"/>
  <c r="T158" i="9"/>
  <c r="L159" i="9" s="1"/>
  <c r="CH157" i="8"/>
  <c r="BC158" i="8"/>
  <c r="BB159" i="7"/>
  <c r="BE159" i="7"/>
  <c r="BG159" i="7"/>
  <c r="AY160" i="7" s="1"/>
  <c r="BH157" i="8"/>
  <c r="AB157" i="9"/>
  <c r="AG157" i="9"/>
  <c r="Y158" i="9" s="1"/>
  <c r="AE157" i="9"/>
  <c r="CB157" i="9"/>
  <c r="CG157" i="9"/>
  <c r="BY158" i="9" s="1"/>
  <c r="CE157" i="9"/>
  <c r="AO157" i="8"/>
  <c r="AR157" i="8"/>
  <c r="AT157" i="8"/>
  <c r="AL158" i="8" s="1"/>
  <c r="Q158" i="8"/>
  <c r="N158" i="8"/>
  <c r="S158" i="8"/>
  <c r="CC158" i="8"/>
  <c r="AO159" i="7"/>
  <c r="AT159" i="7"/>
  <c r="AL160" i="7" s="1"/>
  <c r="AR159" i="7"/>
  <c r="CB159" i="7"/>
  <c r="CE159" i="7"/>
  <c r="CG159" i="7"/>
  <c r="BY160" i="7" s="1"/>
  <c r="O158" i="8" l="1"/>
  <c r="R158" i="8"/>
  <c r="T158" i="8"/>
  <c r="L159" i="8" s="1"/>
  <c r="AC158" i="9"/>
  <c r="U158" i="9"/>
  <c r="AU157" i="9"/>
  <c r="BC158" i="9"/>
  <c r="BH157" i="9"/>
  <c r="AP158" i="8"/>
  <c r="P160" i="7"/>
  <c r="AP160" i="7"/>
  <c r="AB160" i="7"/>
  <c r="AG160" i="7"/>
  <c r="Y161" i="7" s="1"/>
  <c r="AE160" i="7"/>
  <c r="U159" i="7"/>
  <c r="BP160" i="7"/>
  <c r="BU159" i="7"/>
  <c r="AU157" i="8"/>
  <c r="BH159" i="7"/>
  <c r="BU157" i="9"/>
  <c r="BP158" i="9"/>
  <c r="BQ158" i="8"/>
  <c r="BN158" i="8"/>
  <c r="BS158" i="8"/>
  <c r="AB158" i="8"/>
  <c r="AG158" i="8"/>
  <c r="Y159" i="8" s="1"/>
  <c r="AE158" i="8"/>
  <c r="CC160" i="7"/>
  <c r="CH159" i="7"/>
  <c r="CC158" i="9"/>
  <c r="BC160" i="7"/>
  <c r="CH157" i="9"/>
  <c r="BD158" i="8"/>
  <c r="BA158" i="8"/>
  <c r="BF158" i="8"/>
  <c r="CD158" i="8"/>
  <c r="CA158" i="8"/>
  <c r="CF158" i="8"/>
  <c r="AU159" i="7"/>
  <c r="AH157" i="9"/>
  <c r="P159" i="9"/>
  <c r="AP158" i="9"/>
  <c r="AC159" i="8" l="1"/>
  <c r="AH160" i="7"/>
  <c r="AC161" i="7"/>
  <c r="BD158" i="9"/>
  <c r="BA158" i="9"/>
  <c r="BF158" i="9"/>
  <c r="BD160" i="7"/>
  <c r="BA160" i="7"/>
  <c r="BF160" i="7"/>
  <c r="AQ160" i="7"/>
  <c r="AN160" i="7"/>
  <c r="AS160" i="7"/>
  <c r="BB158" i="8"/>
  <c r="BG158" i="8"/>
  <c r="AY159" i="8" s="1"/>
  <c r="BE158" i="8"/>
  <c r="AH158" i="8"/>
  <c r="Q160" i="7"/>
  <c r="N160" i="7"/>
  <c r="S160" i="7"/>
  <c r="AD158" i="9"/>
  <c r="AA158" i="9"/>
  <c r="AF158" i="9"/>
  <c r="CD158" i="9"/>
  <c r="CA158" i="9"/>
  <c r="CF158" i="9"/>
  <c r="BO158" i="8"/>
  <c r="BR158" i="8"/>
  <c r="BT158" i="8"/>
  <c r="BL159" i="8" s="1"/>
  <c r="AQ158" i="9"/>
  <c r="AN158" i="9"/>
  <c r="AS158" i="9"/>
  <c r="AQ158" i="8"/>
  <c r="AN158" i="8"/>
  <c r="AS158" i="8"/>
  <c r="CB158" i="8"/>
  <c r="CE158" i="8"/>
  <c r="CG158" i="8"/>
  <c r="BY159" i="8" s="1"/>
  <c r="U158" i="8"/>
  <c r="P159" i="8"/>
  <c r="Q159" i="9"/>
  <c r="N159" i="9"/>
  <c r="S159" i="9"/>
  <c r="CD160" i="7"/>
  <c r="CA160" i="7"/>
  <c r="CF160" i="7"/>
  <c r="BQ158" i="9"/>
  <c r="BN158" i="9"/>
  <c r="BS158" i="9"/>
  <c r="BQ160" i="7"/>
  <c r="BN160" i="7"/>
  <c r="BS160" i="7"/>
  <c r="BU158" i="8" l="1"/>
  <c r="BB160" i="7"/>
  <c r="BE160" i="7"/>
  <c r="BG160" i="7"/>
  <c r="AY161" i="7" s="1"/>
  <c r="CH158" i="8"/>
  <c r="CB160" i="7"/>
  <c r="CG160" i="7"/>
  <c r="BY161" i="7" s="1"/>
  <c r="CE160" i="7"/>
  <c r="CB158" i="9"/>
  <c r="CG158" i="9"/>
  <c r="BY159" i="9" s="1"/>
  <c r="CE158" i="9"/>
  <c r="BB158" i="9"/>
  <c r="BG158" i="9"/>
  <c r="AY159" i="9" s="1"/>
  <c r="BE158" i="9"/>
  <c r="BH158" i="8"/>
  <c r="AO158" i="8"/>
  <c r="AT158" i="8"/>
  <c r="AL159" i="8" s="1"/>
  <c r="AR158" i="8"/>
  <c r="BC159" i="8"/>
  <c r="AD161" i="7"/>
  <c r="AA161" i="7"/>
  <c r="AF161" i="7"/>
  <c r="BO158" i="9"/>
  <c r="BT158" i="9"/>
  <c r="BL159" i="9" s="1"/>
  <c r="BR158" i="9"/>
  <c r="CC159" i="8"/>
  <c r="O160" i="7"/>
  <c r="T160" i="7"/>
  <c r="L161" i="7" s="1"/>
  <c r="R160" i="7"/>
  <c r="Q159" i="8"/>
  <c r="N159" i="8"/>
  <c r="S159" i="8"/>
  <c r="AO158" i="9"/>
  <c r="AT158" i="9"/>
  <c r="AL159" i="9" s="1"/>
  <c r="AR158" i="9"/>
  <c r="AO160" i="7"/>
  <c r="AT160" i="7"/>
  <c r="AL161" i="7" s="1"/>
  <c r="AR160" i="7"/>
  <c r="AD159" i="8"/>
  <c r="AA159" i="8"/>
  <c r="AF159" i="8"/>
  <c r="O159" i="9"/>
  <c r="T159" i="9"/>
  <c r="L160" i="9" s="1"/>
  <c r="R159" i="9"/>
  <c r="BO160" i="7"/>
  <c r="BT160" i="7"/>
  <c r="BL161" i="7" s="1"/>
  <c r="BR160" i="7"/>
  <c r="AB158" i="9"/>
  <c r="AG158" i="9"/>
  <c r="Y159" i="9" s="1"/>
  <c r="AE158" i="9"/>
  <c r="BP159" i="8"/>
  <c r="P160" i="9" l="1"/>
  <c r="BU160" i="7"/>
  <c r="BP161" i="7"/>
  <c r="BH158" i="9"/>
  <c r="BC159" i="9"/>
  <c r="BC161" i="7"/>
  <c r="BH160" i="7"/>
  <c r="BD159" i="8"/>
  <c r="BA159" i="8"/>
  <c r="BF159" i="8"/>
  <c r="CH158" i="9"/>
  <c r="BP159" i="9"/>
  <c r="CC159" i="9"/>
  <c r="AU158" i="9"/>
  <c r="CD159" i="8"/>
  <c r="CA159" i="8"/>
  <c r="CF159" i="8"/>
  <c r="BU158" i="9"/>
  <c r="BQ159" i="8"/>
  <c r="BN159" i="8"/>
  <c r="BS159" i="8"/>
  <c r="AB159" i="8"/>
  <c r="AG159" i="8"/>
  <c r="Y160" i="8" s="1"/>
  <c r="AE159" i="8"/>
  <c r="O159" i="8"/>
  <c r="T159" i="8"/>
  <c r="L160" i="8" s="1"/>
  <c r="R159" i="8"/>
  <c r="AH158" i="9"/>
  <c r="AU158" i="8"/>
  <c r="CH160" i="7"/>
  <c r="AB161" i="7"/>
  <c r="AE161" i="7"/>
  <c r="AG161" i="7"/>
  <c r="Y162" i="7" s="1"/>
  <c r="AP159" i="8"/>
  <c r="CC161" i="7"/>
  <c r="U159" i="9"/>
  <c r="AP159" i="9"/>
  <c r="AC159" i="9"/>
  <c r="AU160" i="7"/>
  <c r="U160" i="7"/>
  <c r="AP161" i="7"/>
  <c r="P161" i="7"/>
  <c r="AQ159" i="8" l="1"/>
  <c r="AN159" i="8"/>
  <c r="AS159" i="8"/>
  <c r="P160" i="8"/>
  <c r="AC162" i="7"/>
  <c r="CB159" i="8"/>
  <c r="CG159" i="8"/>
  <c r="BY160" i="8" s="1"/>
  <c r="CE159" i="8"/>
  <c r="U159" i="8"/>
  <c r="BQ159" i="9"/>
  <c r="BN159" i="9"/>
  <c r="BS159" i="9"/>
  <c r="AD159" i="9"/>
  <c r="AA159" i="9"/>
  <c r="AF159" i="9"/>
  <c r="BB159" i="8"/>
  <c r="BG159" i="8"/>
  <c r="AY160" i="8" s="1"/>
  <c r="BE159" i="8"/>
  <c r="AH161" i="7"/>
  <c r="AH159" i="8"/>
  <c r="CD159" i="9"/>
  <c r="CA159" i="9"/>
  <c r="CF159" i="9"/>
  <c r="AC160" i="8"/>
  <c r="BQ161" i="7"/>
  <c r="BN161" i="7"/>
  <c r="BS161" i="7"/>
  <c r="BD161" i="7"/>
  <c r="BA161" i="7"/>
  <c r="BF161" i="7"/>
  <c r="BO159" i="8"/>
  <c r="BR159" i="8"/>
  <c r="BT159" i="8"/>
  <c r="BL160" i="8" s="1"/>
  <c r="Q161" i="7"/>
  <c r="N161" i="7"/>
  <c r="S161" i="7"/>
  <c r="AQ161" i="7"/>
  <c r="AN161" i="7"/>
  <c r="AS161" i="7"/>
  <c r="CD161" i="7"/>
  <c r="CA161" i="7"/>
  <c r="CF161" i="7"/>
  <c r="Q160" i="9"/>
  <c r="N160" i="9"/>
  <c r="S160" i="9"/>
  <c r="AQ159" i="9"/>
  <c r="AN159" i="9"/>
  <c r="AS159" i="9"/>
  <c r="BD159" i="9"/>
  <c r="BA159" i="9"/>
  <c r="BF159" i="9"/>
  <c r="AD160" i="8" l="1"/>
  <c r="AA160" i="8"/>
  <c r="AF160" i="8"/>
  <c r="CH159" i="8"/>
  <c r="BP160" i="8"/>
  <c r="AB159" i="9"/>
  <c r="AE159" i="9"/>
  <c r="AG159" i="9"/>
  <c r="Y160" i="9" s="1"/>
  <c r="CC160" i="8"/>
  <c r="CB161" i="7"/>
  <c r="CG161" i="7"/>
  <c r="BY162" i="7" s="1"/>
  <c r="CE161" i="7"/>
  <c r="BU159" i="8"/>
  <c r="CB159" i="9"/>
  <c r="CG159" i="9"/>
  <c r="BY160" i="9" s="1"/>
  <c r="CE159" i="9"/>
  <c r="BO159" i="9"/>
  <c r="BT159" i="9"/>
  <c r="BL160" i="9" s="1"/>
  <c r="BR159" i="9"/>
  <c r="AD162" i="7"/>
  <c r="AA162" i="7"/>
  <c r="AF162" i="7"/>
  <c r="Q160" i="8"/>
  <c r="N160" i="8"/>
  <c r="S160" i="8"/>
  <c r="BB161" i="7"/>
  <c r="BG161" i="7"/>
  <c r="AY162" i="7" s="1"/>
  <c r="BE161" i="7"/>
  <c r="AO161" i="7"/>
  <c r="AT161" i="7"/>
  <c r="AL162" i="7" s="1"/>
  <c r="AR161" i="7"/>
  <c r="AO159" i="9"/>
  <c r="AR159" i="9"/>
  <c r="AT159" i="9"/>
  <c r="AL160" i="9" s="1"/>
  <c r="AO159" i="8"/>
  <c r="AR159" i="8"/>
  <c r="AT159" i="8"/>
  <c r="AL160" i="8" s="1"/>
  <c r="BH159" i="8"/>
  <c r="O160" i="9"/>
  <c r="T160" i="9"/>
  <c r="L161" i="9" s="1"/>
  <c r="R160" i="9"/>
  <c r="BB159" i="9"/>
  <c r="BG159" i="9"/>
  <c r="AY160" i="9" s="1"/>
  <c r="BE159" i="9"/>
  <c r="O161" i="7"/>
  <c r="T161" i="7"/>
  <c r="L162" i="7" s="1"/>
  <c r="R161" i="7"/>
  <c r="BO161" i="7"/>
  <c r="BR161" i="7"/>
  <c r="BT161" i="7"/>
  <c r="BL162" i="7" s="1"/>
  <c r="BC160" i="8"/>
  <c r="CC160" i="9" l="1"/>
  <c r="AH159" i="9"/>
  <c r="AP160" i="9"/>
  <c r="BU161" i="7"/>
  <c r="U160" i="9"/>
  <c r="AU159" i="9"/>
  <c r="O160" i="8"/>
  <c r="R160" i="8"/>
  <c r="T160" i="8"/>
  <c r="L161" i="8" s="1"/>
  <c r="BQ160" i="8"/>
  <c r="BN160" i="8"/>
  <c r="BS160" i="8"/>
  <c r="BP162" i="7"/>
  <c r="AU161" i="7"/>
  <c r="CH161" i="7"/>
  <c r="CC162" i="7"/>
  <c r="U161" i="7"/>
  <c r="BH161" i="7"/>
  <c r="BU159" i="9"/>
  <c r="AB160" i="8"/>
  <c r="AE160" i="8"/>
  <c r="AG160" i="8"/>
  <c r="Y161" i="8" s="1"/>
  <c r="AB162" i="7"/>
  <c r="AE162" i="7"/>
  <c r="AG162" i="7"/>
  <c r="Y163" i="7" s="1"/>
  <c r="AP160" i="8"/>
  <c r="BC162" i="7"/>
  <c r="BP160" i="9"/>
  <c r="P161" i="9"/>
  <c r="AP162" i="7"/>
  <c r="P162" i="7"/>
  <c r="CD160" i="8"/>
  <c r="CA160" i="8"/>
  <c r="CF160" i="8"/>
  <c r="BH159" i="9"/>
  <c r="AU159" i="8"/>
  <c r="BD160" i="8"/>
  <c r="BA160" i="8"/>
  <c r="BF160" i="8"/>
  <c r="BC160" i="9"/>
  <c r="CH159" i="9"/>
  <c r="AC160" i="9"/>
  <c r="BD160" i="9" l="1"/>
  <c r="BA160" i="9"/>
  <c r="BF160" i="9"/>
  <c r="BQ162" i="7"/>
  <c r="BN162" i="7"/>
  <c r="BS162" i="7"/>
  <c r="AQ160" i="9"/>
  <c r="AN160" i="9"/>
  <c r="AS160" i="9"/>
  <c r="AQ162" i="7"/>
  <c r="AN162" i="7"/>
  <c r="AS162" i="7"/>
  <c r="CB160" i="8"/>
  <c r="CG160" i="8"/>
  <c r="BY161" i="8" s="1"/>
  <c r="CE160" i="8"/>
  <c r="BB160" i="8"/>
  <c r="BG160" i="8"/>
  <c r="AY161" i="8" s="1"/>
  <c r="BE160" i="8"/>
  <c r="Q162" i="7"/>
  <c r="N162" i="7"/>
  <c r="S162" i="7"/>
  <c r="AH162" i="7"/>
  <c r="AC161" i="8"/>
  <c r="CD162" i="7"/>
  <c r="CA162" i="7"/>
  <c r="CF162" i="7"/>
  <c r="P161" i="8"/>
  <c r="AQ160" i="8"/>
  <c r="AN160" i="8"/>
  <c r="AS160" i="8"/>
  <c r="AC163" i="7"/>
  <c r="BO160" i="8"/>
  <c r="BR160" i="8"/>
  <c r="BT160" i="8"/>
  <c r="BL161" i="8" s="1"/>
  <c r="AD160" i="9"/>
  <c r="AA160" i="9"/>
  <c r="AF160" i="9"/>
  <c r="AH160" i="8"/>
  <c r="U160" i="8"/>
  <c r="BD162" i="7"/>
  <c r="BA162" i="7"/>
  <c r="BF162" i="7"/>
  <c r="Q161" i="9"/>
  <c r="N161" i="9"/>
  <c r="S161" i="9"/>
  <c r="CD160" i="9"/>
  <c r="CA160" i="9"/>
  <c r="CF160" i="9"/>
  <c r="BQ160" i="9"/>
  <c r="BN160" i="9"/>
  <c r="BS160" i="9"/>
  <c r="CB160" i="9" l="1"/>
  <c r="CE160" i="9"/>
  <c r="CG160" i="9"/>
  <c r="BY161" i="9" s="1"/>
  <c r="AD163" i="7"/>
  <c r="AA163" i="7"/>
  <c r="AF163" i="7"/>
  <c r="AO162" i="7"/>
  <c r="AT162" i="7"/>
  <c r="AL163" i="7" s="1"/>
  <c r="AR162" i="7"/>
  <c r="BH160" i="8"/>
  <c r="AO160" i="8"/>
  <c r="AR160" i="8"/>
  <c r="AT160" i="8"/>
  <c r="AL161" i="8" s="1"/>
  <c r="O162" i="7"/>
  <c r="R162" i="7"/>
  <c r="T162" i="7"/>
  <c r="L163" i="7" s="1"/>
  <c r="AO160" i="9"/>
  <c r="AT160" i="9"/>
  <c r="AL161" i="9" s="1"/>
  <c r="AR160" i="9"/>
  <c r="BC161" i="8"/>
  <c r="O161" i="9"/>
  <c r="T161" i="9"/>
  <c r="L162" i="9" s="1"/>
  <c r="R161" i="9"/>
  <c r="Q161" i="8"/>
  <c r="N161" i="8"/>
  <c r="S161" i="8"/>
  <c r="AB160" i="9"/>
  <c r="AG160" i="9"/>
  <c r="Y161" i="9" s="1"/>
  <c r="AE160" i="9"/>
  <c r="CB162" i="7"/>
  <c r="CE162" i="7"/>
  <c r="CG162" i="7"/>
  <c r="BY163" i="7" s="1"/>
  <c r="BO162" i="7"/>
  <c r="BR162" i="7"/>
  <c r="BT162" i="7"/>
  <c r="BL163" i="7" s="1"/>
  <c r="BO160" i="9"/>
  <c r="BT160" i="9"/>
  <c r="BL161" i="9" s="1"/>
  <c r="BR160" i="9"/>
  <c r="BP161" i="8"/>
  <c r="CH160" i="8"/>
  <c r="BB162" i="7"/>
  <c r="BE162" i="7"/>
  <c r="BG162" i="7"/>
  <c r="AY163" i="7" s="1"/>
  <c r="BU160" i="8"/>
  <c r="AD161" i="8"/>
  <c r="AA161" i="8"/>
  <c r="AF161" i="8"/>
  <c r="CC161" i="8"/>
  <c r="B21" i="9"/>
  <c r="BB160" i="9"/>
  <c r="BE160" i="9"/>
  <c r="BG160" i="9"/>
  <c r="AY161" i="9" s="1"/>
  <c r="B21" i="8" l="1"/>
  <c r="O161" i="8"/>
  <c r="T161" i="8"/>
  <c r="L162" i="8" s="1"/>
  <c r="R161" i="8"/>
  <c r="BP161" i="9"/>
  <c r="AU160" i="9"/>
  <c r="BH162" i="7"/>
  <c r="BP163" i="7"/>
  <c r="AP161" i="9"/>
  <c r="AU162" i="7"/>
  <c r="BU162" i="7"/>
  <c r="AP163" i="7"/>
  <c r="U161" i="9"/>
  <c r="P163" i="7"/>
  <c r="P162" i="9"/>
  <c r="U162" i="7"/>
  <c r="C23" i="7"/>
  <c r="CH162" i="7"/>
  <c r="AB163" i="7"/>
  <c r="AE163" i="7"/>
  <c r="AG163" i="7"/>
  <c r="Y164" i="7" s="1"/>
  <c r="BC163" i="7"/>
  <c r="CC163" i="7"/>
  <c r="CD161" i="8"/>
  <c r="CA161" i="8"/>
  <c r="CF161" i="8"/>
  <c r="AP161" i="8"/>
  <c r="BC161" i="9"/>
  <c r="AH160" i="9"/>
  <c r="AU160" i="8"/>
  <c r="CC161" i="9"/>
  <c r="BQ161" i="8"/>
  <c r="BN161" i="8"/>
  <c r="BS161" i="8"/>
  <c r="BH160" i="9"/>
  <c r="C21" i="8"/>
  <c r="AB161" i="8"/>
  <c r="AG161" i="8"/>
  <c r="Y162" i="8" s="1"/>
  <c r="AE161" i="8"/>
  <c r="AC161" i="9"/>
  <c r="CH160" i="9"/>
  <c r="BU160" i="9"/>
  <c r="BD161" i="8"/>
  <c r="BA161" i="8"/>
  <c r="BF161" i="8"/>
  <c r="AC164" i="7" l="1"/>
  <c r="BQ163" i="7"/>
  <c r="BN163" i="7"/>
  <c r="BS163" i="7"/>
  <c r="BD161" i="9"/>
  <c r="BA161" i="9"/>
  <c r="BF161" i="9"/>
  <c r="AH163" i="7"/>
  <c r="AQ163" i="7"/>
  <c r="AN163" i="7"/>
  <c r="AS163" i="7"/>
  <c r="BO161" i="8"/>
  <c r="BR161" i="8"/>
  <c r="BT161" i="8"/>
  <c r="BL162" i="8" s="1"/>
  <c r="G21" i="8"/>
  <c r="AD161" i="9"/>
  <c r="AA161" i="9"/>
  <c r="AF161" i="9"/>
  <c r="F21" i="8"/>
  <c r="CB161" i="8"/>
  <c r="CG161" i="8"/>
  <c r="BY162" i="8" s="1"/>
  <c r="CE161" i="8"/>
  <c r="BQ161" i="9"/>
  <c r="BN161" i="9"/>
  <c r="BS161" i="9"/>
  <c r="U161" i="8"/>
  <c r="P162" i="8"/>
  <c r="CD163" i="7"/>
  <c r="CA163" i="7"/>
  <c r="CF163" i="7"/>
  <c r="Q162" i="9"/>
  <c r="N162" i="9"/>
  <c r="S162" i="9"/>
  <c r="AQ161" i="9"/>
  <c r="AN161" i="9"/>
  <c r="AS161" i="9"/>
  <c r="AQ161" i="8"/>
  <c r="AN161" i="8"/>
  <c r="AS161" i="8"/>
  <c r="BD163" i="7"/>
  <c r="BA163" i="7"/>
  <c r="BF163" i="7"/>
  <c r="E21" i="8"/>
  <c r="BB161" i="8"/>
  <c r="BE161" i="8"/>
  <c r="BG161" i="8"/>
  <c r="AY162" i="8" s="1"/>
  <c r="CD161" i="9"/>
  <c r="CA161" i="9"/>
  <c r="CF161" i="9"/>
  <c r="AH161" i="8"/>
  <c r="AC162" i="8"/>
  <c r="Q163" i="7"/>
  <c r="N163" i="7"/>
  <c r="S163" i="7"/>
  <c r="B23" i="7" l="1"/>
  <c r="D21" i="9"/>
  <c r="AO161" i="9"/>
  <c r="AT161" i="9"/>
  <c r="AL162" i="9" s="1"/>
  <c r="AR161" i="9"/>
  <c r="BC162" i="8"/>
  <c r="AO161" i="8"/>
  <c r="AR161" i="8"/>
  <c r="AT161" i="8"/>
  <c r="AL162" i="8" s="1"/>
  <c r="Q162" i="8"/>
  <c r="N162" i="8"/>
  <c r="S162" i="8"/>
  <c r="C21" i="9"/>
  <c r="BH161" i="8"/>
  <c r="AB161" i="9"/>
  <c r="AG161" i="9"/>
  <c r="Y162" i="9" s="1"/>
  <c r="AE161" i="9"/>
  <c r="O163" i="7"/>
  <c r="R163" i="7"/>
  <c r="T163" i="7"/>
  <c r="L164" i="7" s="1"/>
  <c r="E21" i="9"/>
  <c r="BO161" i="9"/>
  <c r="BR161" i="9"/>
  <c r="BT161" i="9"/>
  <c r="BL162" i="9" s="1"/>
  <c r="BP162" i="8"/>
  <c r="BB161" i="9"/>
  <c r="BG161" i="9"/>
  <c r="AY162" i="9" s="1"/>
  <c r="BE161" i="9"/>
  <c r="BU161" i="8"/>
  <c r="F23" i="7"/>
  <c r="D23" i="7"/>
  <c r="BO163" i="7"/>
  <c r="BT163" i="7"/>
  <c r="BL164" i="7" s="1"/>
  <c r="BR163" i="7"/>
  <c r="E23" i="7"/>
  <c r="O162" i="9"/>
  <c r="T162" i="9"/>
  <c r="L163" i="9" s="1"/>
  <c r="R162" i="9"/>
  <c r="CH161" i="8"/>
  <c r="CB163" i="7"/>
  <c r="CG163" i="7"/>
  <c r="BY164" i="7" s="1"/>
  <c r="CE163" i="7"/>
  <c r="AO163" i="7"/>
  <c r="AR163" i="7"/>
  <c r="AT163" i="7"/>
  <c r="AL164" i="7" s="1"/>
  <c r="AD162" i="8"/>
  <c r="AA162" i="8"/>
  <c r="AF162" i="8"/>
  <c r="BB163" i="7"/>
  <c r="BG163" i="7"/>
  <c r="AY164" i="7" s="1"/>
  <c r="BE163" i="7"/>
  <c r="CC162" i="8"/>
  <c r="G23" i="7"/>
  <c r="AD164" i="7"/>
  <c r="AA164" i="7"/>
  <c r="AF164" i="7"/>
  <c r="F21" i="9"/>
  <c r="G21" i="9"/>
  <c r="CB161" i="9"/>
  <c r="CG161" i="9"/>
  <c r="BY162" i="9" s="1"/>
  <c r="CE161" i="9"/>
  <c r="D21" i="8"/>
  <c r="BU163" i="7" l="1"/>
  <c r="BQ162" i="8"/>
  <c r="BN162" i="8"/>
  <c r="BS162" i="8"/>
  <c r="AC162" i="9"/>
  <c r="AP162" i="8"/>
  <c r="AU161" i="8"/>
  <c r="CC164" i="7"/>
  <c r="BP164" i="7"/>
  <c r="CD162" i="8"/>
  <c r="CA162" i="8"/>
  <c r="CF162" i="8"/>
  <c r="BP162" i="9"/>
  <c r="BU161" i="9"/>
  <c r="BD162" i="8"/>
  <c r="BA162" i="8"/>
  <c r="BF162" i="8"/>
  <c r="AU161" i="9"/>
  <c r="CC162" i="9"/>
  <c r="CH163" i="7"/>
  <c r="BC164" i="7"/>
  <c r="AP162" i="9"/>
  <c r="AB162" i="8"/>
  <c r="AE162" i="8"/>
  <c r="AG162" i="8"/>
  <c r="Y163" i="8" s="1"/>
  <c r="U162" i="9"/>
  <c r="P164" i="7"/>
  <c r="BH163" i="7"/>
  <c r="AB164" i="7"/>
  <c r="AG164" i="7"/>
  <c r="Y165" i="7" s="1"/>
  <c r="AE164" i="7"/>
  <c r="AP164" i="7"/>
  <c r="BH161" i="9"/>
  <c r="U163" i="7"/>
  <c r="P163" i="9"/>
  <c r="AU163" i="7"/>
  <c r="BC162" i="9"/>
  <c r="O162" i="8"/>
  <c r="T162" i="8"/>
  <c r="L163" i="8" s="1"/>
  <c r="R162" i="8"/>
  <c r="CH161" i="9"/>
  <c r="AH161" i="9"/>
  <c r="U162" i="8" l="1"/>
  <c r="Q164" i="7"/>
  <c r="N164" i="7"/>
  <c r="S164" i="7"/>
  <c r="CD164" i="7"/>
  <c r="CA164" i="7"/>
  <c r="CF164" i="7"/>
  <c r="CD162" i="9"/>
  <c r="CA162" i="9"/>
  <c r="CF162" i="9"/>
  <c r="AQ162" i="8"/>
  <c r="AN162" i="8"/>
  <c r="AS162" i="8"/>
  <c r="P163" i="8"/>
  <c r="AQ164" i="7"/>
  <c r="AN164" i="7"/>
  <c r="AS164" i="7"/>
  <c r="BD162" i="9"/>
  <c r="BA162" i="9"/>
  <c r="BF162" i="9"/>
  <c r="BQ162" i="9"/>
  <c r="BN162" i="9"/>
  <c r="BS162" i="9"/>
  <c r="AC165" i="7"/>
  <c r="AC163" i="8"/>
  <c r="AD162" i="9"/>
  <c r="AA162" i="9"/>
  <c r="AF162" i="9"/>
  <c r="CB162" i="8"/>
  <c r="CE162" i="8"/>
  <c r="CG162" i="8"/>
  <c r="BY163" i="8" s="1"/>
  <c r="BO162" i="8"/>
  <c r="BR162" i="8"/>
  <c r="BT162" i="8"/>
  <c r="BL163" i="8" s="1"/>
  <c r="AH162" i="8"/>
  <c r="AH164" i="7"/>
  <c r="Q163" i="9"/>
  <c r="N163" i="9"/>
  <c r="S163" i="9"/>
  <c r="BB162" i="8"/>
  <c r="BG162" i="8"/>
  <c r="AY163" i="8" s="1"/>
  <c r="BE162" i="8"/>
  <c r="BQ164" i="7"/>
  <c r="BN164" i="7"/>
  <c r="BS164" i="7"/>
  <c r="AQ162" i="9"/>
  <c r="AN162" i="9"/>
  <c r="AS162" i="9"/>
  <c r="BD164" i="7"/>
  <c r="BA164" i="7"/>
  <c r="BF164" i="7"/>
  <c r="BO164" i="7" l="1"/>
  <c r="BR164" i="7"/>
  <c r="BT164" i="7"/>
  <c r="BL165" i="7" s="1"/>
  <c r="BH162" i="8"/>
  <c r="BB162" i="9"/>
  <c r="BG162" i="9"/>
  <c r="AY163" i="9" s="1"/>
  <c r="BE162" i="9"/>
  <c r="BP163" i="8"/>
  <c r="AB162" i="9"/>
  <c r="AE162" i="9"/>
  <c r="AG162" i="9"/>
  <c r="Y163" i="9" s="1"/>
  <c r="CB164" i="7"/>
  <c r="CG164" i="7"/>
  <c r="BY165" i="7" s="1"/>
  <c r="CE164" i="7"/>
  <c r="BU162" i="8"/>
  <c r="AO164" i="7"/>
  <c r="AT164" i="7"/>
  <c r="AL165" i="7" s="1"/>
  <c r="AR164" i="7"/>
  <c r="O163" i="9"/>
  <c r="T163" i="9"/>
  <c r="L164" i="9" s="1"/>
  <c r="R163" i="9"/>
  <c r="AD165" i="7"/>
  <c r="AA165" i="7"/>
  <c r="AF165" i="7"/>
  <c r="AO162" i="8"/>
  <c r="AT162" i="8"/>
  <c r="AL163" i="8" s="1"/>
  <c r="AR162" i="8"/>
  <c r="O164" i="7"/>
  <c r="R164" i="7"/>
  <c r="T164" i="7"/>
  <c r="L165" i="7" s="1"/>
  <c r="BC163" i="8"/>
  <c r="AD163" i="8"/>
  <c r="AA163" i="8"/>
  <c r="AF163" i="8"/>
  <c r="Q163" i="8"/>
  <c r="N163" i="8"/>
  <c r="S163" i="8"/>
  <c r="AO162" i="9"/>
  <c r="AT162" i="9"/>
  <c r="AL163" i="9" s="1"/>
  <c r="AR162" i="9"/>
  <c r="CH162" i="8"/>
  <c r="BO162" i="9"/>
  <c r="BR162" i="9"/>
  <c r="BT162" i="9"/>
  <c r="BL163" i="9" s="1"/>
  <c r="BB164" i="7"/>
  <c r="BE164" i="7"/>
  <c r="BG164" i="7"/>
  <c r="AY165" i="7" s="1"/>
  <c r="CC163" i="8"/>
  <c r="CB162" i="9"/>
  <c r="CE162" i="9"/>
  <c r="CG162" i="9"/>
  <c r="BY163" i="9" s="1"/>
  <c r="AB163" i="8" l="1"/>
  <c r="AE163" i="8"/>
  <c r="AG163" i="8"/>
  <c r="Y164" i="8" s="1"/>
  <c r="BQ163" i="8"/>
  <c r="BN163" i="8"/>
  <c r="BS163" i="8"/>
  <c r="AU162" i="9"/>
  <c r="BD163" i="8"/>
  <c r="BA163" i="8"/>
  <c r="BF163" i="8"/>
  <c r="U163" i="9"/>
  <c r="BH162" i="9"/>
  <c r="AP163" i="9"/>
  <c r="AU164" i="7"/>
  <c r="CH164" i="7"/>
  <c r="P164" i="9"/>
  <c r="CC163" i="9"/>
  <c r="O163" i="8"/>
  <c r="R163" i="8"/>
  <c r="T163" i="8"/>
  <c r="L164" i="8" s="1"/>
  <c r="AU162" i="8"/>
  <c r="AP165" i="7"/>
  <c r="CC165" i="7"/>
  <c r="CD163" i="8"/>
  <c r="CA163" i="8"/>
  <c r="CF163" i="8"/>
  <c r="AB165" i="7"/>
  <c r="AE165" i="7"/>
  <c r="AG165" i="7"/>
  <c r="Y166" i="7" s="1"/>
  <c r="BH164" i="7"/>
  <c r="P165" i="7"/>
  <c r="U164" i="7"/>
  <c r="AP163" i="8"/>
  <c r="BC165" i="7"/>
  <c r="BC163" i="9"/>
  <c r="BP165" i="7"/>
  <c r="CH162" i="9"/>
  <c r="BP163" i="9"/>
  <c r="AC163" i="9"/>
  <c r="BU164" i="7"/>
  <c r="BU162" i="9"/>
  <c r="AH162" i="9"/>
  <c r="BD163" i="9" l="1"/>
  <c r="BA163" i="9"/>
  <c r="BF163" i="9"/>
  <c r="BQ165" i="7"/>
  <c r="BN165" i="7"/>
  <c r="BS165" i="7"/>
  <c r="Q165" i="7"/>
  <c r="N165" i="7"/>
  <c r="S165" i="7"/>
  <c r="AQ165" i="7"/>
  <c r="AN165" i="7"/>
  <c r="AS165" i="7"/>
  <c r="AC166" i="7"/>
  <c r="AQ163" i="9"/>
  <c r="AN163" i="9"/>
  <c r="AS163" i="9"/>
  <c r="AH165" i="7"/>
  <c r="U163" i="8"/>
  <c r="BD165" i="7"/>
  <c r="BA165" i="7"/>
  <c r="BF165" i="7"/>
  <c r="AQ163" i="8"/>
  <c r="AN163" i="8"/>
  <c r="AS163" i="8"/>
  <c r="AD163" i="9"/>
  <c r="AA163" i="9"/>
  <c r="AF163" i="9"/>
  <c r="P164" i="8"/>
  <c r="CB163" i="8"/>
  <c r="CE163" i="8"/>
  <c r="CG163" i="8"/>
  <c r="BY164" i="8" s="1"/>
  <c r="Q164" i="9"/>
  <c r="N164" i="9"/>
  <c r="S164" i="9"/>
  <c r="AC164" i="8"/>
  <c r="CD165" i="7"/>
  <c r="CA165" i="7"/>
  <c r="CF165" i="7"/>
  <c r="AH163" i="8"/>
  <c r="BO163" i="8"/>
  <c r="BT163" i="8"/>
  <c r="BL164" i="8" s="1"/>
  <c r="BR163" i="8"/>
  <c r="BQ163" i="9"/>
  <c r="BN163" i="9"/>
  <c r="BS163" i="9"/>
  <c r="CD163" i="9"/>
  <c r="CA163" i="9"/>
  <c r="CF163" i="9"/>
  <c r="BB163" i="8"/>
  <c r="BG163" i="8"/>
  <c r="AY164" i="8" s="1"/>
  <c r="BE163" i="8"/>
  <c r="AB163" i="9" l="1"/>
  <c r="AE163" i="9"/>
  <c r="AG163" i="9"/>
  <c r="Y164" i="9" s="1"/>
  <c r="BB165" i="7"/>
  <c r="BG165" i="7"/>
  <c r="AY166" i="7" s="1"/>
  <c r="BE165" i="7"/>
  <c r="AO165" i="7"/>
  <c r="AR165" i="7"/>
  <c r="AT165" i="7"/>
  <c r="AL166" i="7" s="1"/>
  <c r="BU163" i="8"/>
  <c r="BP164" i="8"/>
  <c r="BO163" i="9"/>
  <c r="BR163" i="9"/>
  <c r="BT163" i="9"/>
  <c r="BL164" i="9" s="1"/>
  <c r="AD164" i="8"/>
  <c r="AA164" i="8"/>
  <c r="AF164" i="8"/>
  <c r="BO165" i="7"/>
  <c r="BT165" i="7"/>
  <c r="BL166" i="7" s="1"/>
  <c r="BR165" i="7"/>
  <c r="AO163" i="9"/>
  <c r="AT163" i="9"/>
  <c r="AL164" i="9" s="1"/>
  <c r="AR163" i="9"/>
  <c r="O165" i="7"/>
  <c r="R165" i="7"/>
  <c r="T165" i="7"/>
  <c r="L166" i="7" s="1"/>
  <c r="BC164" i="8"/>
  <c r="BH163" i="8"/>
  <c r="CC164" i="8"/>
  <c r="CH163" i="8"/>
  <c r="AO163" i="8"/>
  <c r="AR163" i="8"/>
  <c r="AT163" i="8"/>
  <c r="AL164" i="8" s="1"/>
  <c r="AD166" i="7"/>
  <c r="AA166" i="7"/>
  <c r="AF166" i="7"/>
  <c r="CB163" i="9"/>
  <c r="CE163" i="9"/>
  <c r="CG163" i="9"/>
  <c r="BY164" i="9" s="1"/>
  <c r="BB163" i="9"/>
  <c r="BG163" i="9"/>
  <c r="AY164" i="9" s="1"/>
  <c r="BE163" i="9"/>
  <c r="O164" i="9"/>
  <c r="T164" i="9"/>
  <c r="L165" i="9" s="1"/>
  <c r="R164" i="9"/>
  <c r="CB165" i="7"/>
  <c r="CG165" i="7"/>
  <c r="BY166" i="7" s="1"/>
  <c r="CE165" i="7"/>
  <c r="Q164" i="8"/>
  <c r="N164" i="8"/>
  <c r="S164" i="8"/>
  <c r="CH165" i="7" l="1"/>
  <c r="AB166" i="7"/>
  <c r="AG166" i="7"/>
  <c r="Y167" i="7" s="1"/>
  <c r="AE166" i="7"/>
  <c r="CD164" i="8"/>
  <c r="CA164" i="8"/>
  <c r="CF164" i="8"/>
  <c r="BU165" i="7"/>
  <c r="BQ164" i="8"/>
  <c r="BN164" i="8"/>
  <c r="BS164" i="8"/>
  <c r="BP166" i="7"/>
  <c r="CC166" i="7"/>
  <c r="AU163" i="8"/>
  <c r="AP166" i="7"/>
  <c r="CC164" i="9"/>
  <c r="AP164" i="8"/>
  <c r="AU165" i="7"/>
  <c r="P166" i="7"/>
  <c r="AB164" i="8"/>
  <c r="AE164" i="8"/>
  <c r="AG164" i="8"/>
  <c r="Y165" i="8" s="1"/>
  <c r="BH165" i="7"/>
  <c r="CH163" i="9"/>
  <c r="BD164" i="8"/>
  <c r="BA164" i="8"/>
  <c r="BF164" i="8"/>
  <c r="U164" i="9"/>
  <c r="BC166" i="7"/>
  <c r="BP164" i="9"/>
  <c r="AU163" i="9"/>
  <c r="BU163" i="9"/>
  <c r="AC164" i="9"/>
  <c r="P165" i="9"/>
  <c r="O164" i="8"/>
  <c r="R164" i="8"/>
  <c r="T164" i="8"/>
  <c r="L165" i="8" s="1"/>
  <c r="BH163" i="9"/>
  <c r="AP164" i="9"/>
  <c r="AH163" i="9"/>
  <c r="U165" i="7"/>
  <c r="BC164" i="9"/>
  <c r="BQ164" i="9" l="1"/>
  <c r="BN164" i="9"/>
  <c r="BS164" i="9"/>
  <c r="AC165" i="8"/>
  <c r="BO164" i="8"/>
  <c r="BT164" i="8"/>
  <c r="BL165" i="8" s="1"/>
  <c r="BR164" i="8"/>
  <c r="Q165" i="9"/>
  <c r="N165" i="9"/>
  <c r="S165" i="9"/>
  <c r="AH164" i="8"/>
  <c r="CD164" i="9"/>
  <c r="CA164" i="9"/>
  <c r="CF164" i="9"/>
  <c r="AQ166" i="7"/>
  <c r="AN166" i="7"/>
  <c r="AS166" i="7"/>
  <c r="AD164" i="9"/>
  <c r="AA164" i="9"/>
  <c r="AF164" i="9"/>
  <c r="CB164" i="8"/>
  <c r="CG164" i="8"/>
  <c r="BY165" i="8" s="1"/>
  <c r="CE164" i="8"/>
  <c r="BD166" i="7"/>
  <c r="BA166" i="7"/>
  <c r="BF166" i="7"/>
  <c r="BB164" i="8"/>
  <c r="BG164" i="8"/>
  <c r="AY165" i="8" s="1"/>
  <c r="BE164" i="8"/>
  <c r="CD166" i="7"/>
  <c r="CA166" i="7"/>
  <c r="CF166" i="7"/>
  <c r="AH166" i="7"/>
  <c r="Q166" i="7"/>
  <c r="N166" i="7"/>
  <c r="S166" i="7"/>
  <c r="AC167" i="7"/>
  <c r="U164" i="8"/>
  <c r="AQ164" i="9"/>
  <c r="AN164" i="9"/>
  <c r="AS164" i="9"/>
  <c r="P165" i="8"/>
  <c r="BD164" i="9"/>
  <c r="BA164" i="9"/>
  <c r="BF164" i="9"/>
  <c r="BQ166" i="7"/>
  <c r="BN166" i="7"/>
  <c r="BS166" i="7"/>
  <c r="AQ164" i="8"/>
  <c r="AN164" i="8"/>
  <c r="AS164" i="8"/>
  <c r="BC165" i="8" l="1"/>
  <c r="O165" i="9"/>
  <c r="T165" i="9"/>
  <c r="L166" i="9" s="1"/>
  <c r="R165" i="9"/>
  <c r="BB166" i="7"/>
  <c r="BE166" i="7"/>
  <c r="BG166" i="7"/>
  <c r="AY167" i="7" s="1"/>
  <c r="AO166" i="7"/>
  <c r="AR166" i="7"/>
  <c r="AT166" i="7"/>
  <c r="AL167" i="7" s="1"/>
  <c r="O166" i="7"/>
  <c r="T166" i="7"/>
  <c r="L167" i="7" s="1"/>
  <c r="R166" i="7"/>
  <c r="CH164" i="8"/>
  <c r="CC165" i="8"/>
  <c r="AD165" i="8"/>
  <c r="AA165" i="8"/>
  <c r="AF165" i="8"/>
  <c r="BU164" i="8"/>
  <c r="BB164" i="9"/>
  <c r="BG164" i="9"/>
  <c r="AY165" i="9" s="1"/>
  <c r="BE164" i="9"/>
  <c r="AO164" i="9"/>
  <c r="AR164" i="9"/>
  <c r="AT164" i="9"/>
  <c r="AL165" i="9" s="1"/>
  <c r="AO164" i="8"/>
  <c r="AR164" i="8"/>
  <c r="AT164" i="8"/>
  <c r="AL165" i="8" s="1"/>
  <c r="CB164" i="9"/>
  <c r="CE164" i="9"/>
  <c r="CG164" i="9"/>
  <c r="BY165" i="9" s="1"/>
  <c r="BO164" i="9"/>
  <c r="BT164" i="9"/>
  <c r="BL165" i="9" s="1"/>
  <c r="BR164" i="9"/>
  <c r="Q165" i="8"/>
  <c r="N165" i="8"/>
  <c r="S165" i="8"/>
  <c r="BP165" i="8"/>
  <c r="CB166" i="7"/>
  <c r="CE166" i="7"/>
  <c r="CG166" i="7"/>
  <c r="BY167" i="7" s="1"/>
  <c r="BO166" i="7"/>
  <c r="BT166" i="7"/>
  <c r="BL167" i="7" s="1"/>
  <c r="BR166" i="7"/>
  <c r="AD167" i="7"/>
  <c r="AA167" i="7"/>
  <c r="AF167" i="7"/>
  <c r="BH164" i="8"/>
  <c r="AB164" i="9"/>
  <c r="AE164" i="9"/>
  <c r="AG164" i="9"/>
  <c r="Y165" i="9" s="1"/>
  <c r="BQ165" i="8" l="1"/>
  <c r="BN165" i="8"/>
  <c r="BS165" i="8"/>
  <c r="CC165" i="9"/>
  <c r="BC165" i="9"/>
  <c r="AB167" i="7"/>
  <c r="AE167" i="7"/>
  <c r="AG167" i="7"/>
  <c r="Y168" i="7" s="1"/>
  <c r="BC167" i="7"/>
  <c r="U165" i="9"/>
  <c r="P166" i="9"/>
  <c r="BU166" i="7"/>
  <c r="AU164" i="8"/>
  <c r="BP165" i="9"/>
  <c r="U166" i="7"/>
  <c r="CD165" i="8"/>
  <c r="CA165" i="8"/>
  <c r="CF165" i="8"/>
  <c r="O165" i="8"/>
  <c r="R165" i="8"/>
  <c r="T165" i="8"/>
  <c r="L166" i="8" s="1"/>
  <c r="AP165" i="9"/>
  <c r="P167" i="7"/>
  <c r="BU164" i="9"/>
  <c r="AP165" i="8"/>
  <c r="CC167" i="7"/>
  <c r="AU164" i="9"/>
  <c r="AP167" i="7"/>
  <c r="CH164" i="9"/>
  <c r="BH166" i="7"/>
  <c r="BP167" i="7"/>
  <c r="AC165" i="9"/>
  <c r="BD165" i="8"/>
  <c r="BA165" i="8"/>
  <c r="BF165" i="8"/>
  <c r="AH164" i="9"/>
  <c r="CH166" i="7"/>
  <c r="AU166" i="7"/>
  <c r="BH164" i="9"/>
  <c r="AB165" i="8"/>
  <c r="AG165" i="8"/>
  <c r="Y166" i="8" s="1"/>
  <c r="AE165" i="8"/>
  <c r="P166" i="8" l="1"/>
  <c r="AC168" i="7"/>
  <c r="BD165" i="9"/>
  <c r="BA165" i="9"/>
  <c r="BF165" i="9"/>
  <c r="U165" i="8"/>
  <c r="AH167" i="7"/>
  <c r="AQ165" i="8"/>
  <c r="AN165" i="8"/>
  <c r="AS165" i="8"/>
  <c r="Q167" i="7"/>
  <c r="N167" i="7"/>
  <c r="S167" i="7"/>
  <c r="CD165" i="9"/>
  <c r="CA165" i="9"/>
  <c r="CF165" i="9"/>
  <c r="CD167" i="7"/>
  <c r="CA167" i="7"/>
  <c r="CF167" i="7"/>
  <c r="AH165" i="8"/>
  <c r="AC166" i="8"/>
  <c r="BO165" i="8"/>
  <c r="BT165" i="8"/>
  <c r="BL166" i="8" s="1"/>
  <c r="BR165" i="8"/>
  <c r="AD165" i="9"/>
  <c r="AA165" i="9"/>
  <c r="AF165" i="9"/>
  <c r="AQ167" i="7"/>
  <c r="AN167" i="7"/>
  <c r="AS167" i="7"/>
  <c r="Q166" i="9"/>
  <c r="N166" i="9"/>
  <c r="S166" i="9"/>
  <c r="BQ167" i="7"/>
  <c r="BN167" i="7"/>
  <c r="BS167" i="7"/>
  <c r="CB165" i="8"/>
  <c r="CE165" i="8"/>
  <c r="CG165" i="8"/>
  <c r="BY166" i="8" s="1"/>
  <c r="BB165" i="8"/>
  <c r="BE165" i="8"/>
  <c r="BG165" i="8"/>
  <c r="AY166" i="8" s="1"/>
  <c r="BQ165" i="9"/>
  <c r="BN165" i="9"/>
  <c r="BS165" i="9"/>
  <c r="AQ165" i="9"/>
  <c r="AN165" i="9"/>
  <c r="AS165" i="9"/>
  <c r="BD167" i="7"/>
  <c r="BA167" i="7"/>
  <c r="BF167" i="7"/>
  <c r="BO167" i="7" l="1"/>
  <c r="BR167" i="7"/>
  <c r="BT167" i="7"/>
  <c r="BL168" i="7" s="1"/>
  <c r="BP166" i="8"/>
  <c r="CB165" i="9"/>
  <c r="CG165" i="9"/>
  <c r="BY166" i="9" s="1"/>
  <c r="CE165" i="9"/>
  <c r="BH165" i="8"/>
  <c r="O167" i="7"/>
  <c r="R167" i="7"/>
  <c r="T167" i="7"/>
  <c r="L168" i="7" s="1"/>
  <c r="AD168" i="7"/>
  <c r="AA168" i="7"/>
  <c r="AF168" i="7"/>
  <c r="O166" i="9"/>
  <c r="R166" i="9"/>
  <c r="T166" i="9"/>
  <c r="L167" i="9" s="1"/>
  <c r="BB165" i="9"/>
  <c r="BG165" i="9"/>
  <c r="AY166" i="9" s="1"/>
  <c r="BE165" i="9"/>
  <c r="BB167" i="7"/>
  <c r="BE167" i="7"/>
  <c r="BG167" i="7"/>
  <c r="AY168" i="7" s="1"/>
  <c r="AO165" i="8"/>
  <c r="AT165" i="8"/>
  <c r="AL166" i="8" s="1"/>
  <c r="AR165" i="8"/>
  <c r="BO165" i="9"/>
  <c r="BT165" i="9"/>
  <c r="BL166" i="9" s="1"/>
  <c r="BR165" i="9"/>
  <c r="CH165" i="8"/>
  <c r="AB165" i="9"/>
  <c r="AG165" i="9"/>
  <c r="Y166" i="9" s="1"/>
  <c r="AE165" i="9"/>
  <c r="BC166" i="8"/>
  <c r="AD166" i="8"/>
  <c r="AA166" i="8"/>
  <c r="AF166" i="8"/>
  <c r="AO167" i="7"/>
  <c r="AT167" i="7"/>
  <c r="AL168" i="7" s="1"/>
  <c r="AR167" i="7"/>
  <c r="CC166" i="8"/>
  <c r="AO165" i="9"/>
  <c r="AT165" i="9"/>
  <c r="AL166" i="9" s="1"/>
  <c r="AR165" i="9"/>
  <c r="CB167" i="7"/>
  <c r="CE167" i="7"/>
  <c r="CG167" i="7"/>
  <c r="BY168" i="7" s="1"/>
  <c r="Q166" i="8"/>
  <c r="N166" i="8"/>
  <c r="S166" i="8"/>
  <c r="BU165" i="8"/>
  <c r="U166" i="9" l="1"/>
  <c r="BU165" i="9"/>
  <c r="BC168" i="7"/>
  <c r="BP166" i="9"/>
  <c r="BH167" i="7"/>
  <c r="AB166" i="8"/>
  <c r="AE166" i="8"/>
  <c r="AG166" i="8"/>
  <c r="Y167" i="8" s="1"/>
  <c r="AB168" i="7"/>
  <c r="AE168" i="7"/>
  <c r="AG168" i="7"/>
  <c r="Y169" i="7" s="1"/>
  <c r="CH165" i="9"/>
  <c r="CH167" i="7"/>
  <c r="AU165" i="9"/>
  <c r="CC166" i="9"/>
  <c r="AP166" i="9"/>
  <c r="BH165" i="9"/>
  <c r="BD166" i="8"/>
  <c r="BA166" i="8"/>
  <c r="BF166" i="8"/>
  <c r="BC166" i="9"/>
  <c r="P168" i="7"/>
  <c r="CC168" i="7"/>
  <c r="AP166" i="8"/>
  <c r="U167" i="7"/>
  <c r="BQ166" i="8"/>
  <c r="BN166" i="8"/>
  <c r="BS166" i="8"/>
  <c r="CD166" i="8"/>
  <c r="CA166" i="8"/>
  <c r="CF166" i="8"/>
  <c r="AC166" i="9"/>
  <c r="BP168" i="7"/>
  <c r="AU167" i="7"/>
  <c r="BU167" i="7"/>
  <c r="AU165" i="8"/>
  <c r="AH165" i="9"/>
  <c r="O166" i="8"/>
  <c r="T166" i="8"/>
  <c r="L167" i="8" s="1"/>
  <c r="R166" i="8"/>
  <c r="AP168" i="7"/>
  <c r="P167" i="9"/>
  <c r="AQ168" i="7" l="1"/>
  <c r="AN168" i="7"/>
  <c r="AS168" i="7"/>
  <c r="BO166" i="8"/>
  <c r="BR166" i="8"/>
  <c r="BT166" i="8"/>
  <c r="BL167" i="8" s="1"/>
  <c r="BB166" i="8"/>
  <c r="BE166" i="8"/>
  <c r="BG166" i="8"/>
  <c r="AY167" i="8" s="1"/>
  <c r="AQ166" i="8"/>
  <c r="AN166" i="8"/>
  <c r="AS166" i="8"/>
  <c r="BQ166" i="9"/>
  <c r="BN166" i="9"/>
  <c r="BS166" i="9"/>
  <c r="P167" i="8"/>
  <c r="BD168" i="7"/>
  <c r="BA168" i="7"/>
  <c r="BF168" i="7"/>
  <c r="AC169" i="7"/>
  <c r="BQ168" i="7"/>
  <c r="BN168" i="7"/>
  <c r="BS168" i="7"/>
  <c r="AQ166" i="9"/>
  <c r="AN166" i="9"/>
  <c r="AS166" i="9"/>
  <c r="CB166" i="8"/>
  <c r="CG166" i="8"/>
  <c r="BY167" i="8" s="1"/>
  <c r="CE166" i="8"/>
  <c r="Q168" i="7"/>
  <c r="N168" i="7"/>
  <c r="S168" i="7"/>
  <c r="AC167" i="8"/>
  <c r="U166" i="8"/>
  <c r="AD166" i="9"/>
  <c r="AA166" i="9"/>
  <c r="AF166" i="9"/>
  <c r="CD168" i="7"/>
  <c r="CA168" i="7"/>
  <c r="CF168" i="7"/>
  <c r="Q167" i="9"/>
  <c r="N167" i="9"/>
  <c r="S167" i="9"/>
  <c r="AH168" i="7"/>
  <c r="BD166" i="9"/>
  <c r="BA166" i="9"/>
  <c r="BF166" i="9"/>
  <c r="CD166" i="9"/>
  <c r="CA166" i="9"/>
  <c r="CF166" i="9"/>
  <c r="AH166" i="8"/>
  <c r="AO166" i="8" l="1"/>
  <c r="AR166" i="8"/>
  <c r="AT166" i="8"/>
  <c r="AL167" i="8" s="1"/>
  <c r="BH166" i="8"/>
  <c r="Q167" i="8"/>
  <c r="N167" i="8"/>
  <c r="S167" i="8"/>
  <c r="BB168" i="7"/>
  <c r="BG168" i="7"/>
  <c r="AY169" i="7" s="1"/>
  <c r="BE168" i="7"/>
  <c r="CC167" i="8"/>
  <c r="BP167" i="8"/>
  <c r="BU166" i="8"/>
  <c r="AD169" i="7"/>
  <c r="AA169" i="7"/>
  <c r="AF169" i="7"/>
  <c r="BO166" i="9"/>
  <c r="BR166" i="9"/>
  <c r="BT166" i="9"/>
  <c r="BL167" i="9" s="1"/>
  <c r="O168" i="7"/>
  <c r="T168" i="7"/>
  <c r="L169" i="7" s="1"/>
  <c r="R168" i="7"/>
  <c r="CB168" i="7"/>
  <c r="CG168" i="7"/>
  <c r="BY169" i="7" s="1"/>
  <c r="CE168" i="7"/>
  <c r="CH166" i="8"/>
  <c r="AB166" i="9"/>
  <c r="AE166" i="9"/>
  <c r="AG166" i="9"/>
  <c r="Y167" i="9" s="1"/>
  <c r="O167" i="9"/>
  <c r="T167" i="9"/>
  <c r="L168" i="9" s="1"/>
  <c r="R167" i="9"/>
  <c r="BC167" i="8"/>
  <c r="AO166" i="9"/>
  <c r="AT166" i="9"/>
  <c r="AL167" i="9" s="1"/>
  <c r="AR166" i="9"/>
  <c r="CB166" i="9"/>
  <c r="CE166" i="9"/>
  <c r="CG166" i="9"/>
  <c r="BY167" i="9" s="1"/>
  <c r="AD167" i="8"/>
  <c r="AA167" i="8"/>
  <c r="AF167" i="8"/>
  <c r="BO168" i="7"/>
  <c r="BR168" i="7"/>
  <c r="BT168" i="7"/>
  <c r="BL169" i="7" s="1"/>
  <c r="AO168" i="7"/>
  <c r="AR168" i="7"/>
  <c r="AT168" i="7"/>
  <c r="AL169" i="7" s="1"/>
  <c r="BB166" i="9"/>
  <c r="BG166" i="9"/>
  <c r="AY167" i="9" s="1"/>
  <c r="BE166" i="9"/>
  <c r="AU166" i="9" l="1"/>
  <c r="BP167" i="9"/>
  <c r="BQ167" i="8"/>
  <c r="BN167" i="8"/>
  <c r="BS167" i="8"/>
  <c r="CC167" i="9"/>
  <c r="CH166" i="9"/>
  <c r="AC167" i="9"/>
  <c r="BU166" i="9"/>
  <c r="AH166" i="9"/>
  <c r="AU168" i="7"/>
  <c r="BH168" i="7"/>
  <c r="BC169" i="7"/>
  <c r="AP169" i="7"/>
  <c r="AP167" i="9"/>
  <c r="BP169" i="7"/>
  <c r="CH168" i="7"/>
  <c r="AB169" i="7"/>
  <c r="AE169" i="7"/>
  <c r="AG169" i="7"/>
  <c r="Y170" i="7" s="1"/>
  <c r="AP167" i="8"/>
  <c r="BD167" i="8"/>
  <c r="BA167" i="8"/>
  <c r="BF167" i="8"/>
  <c r="CC169" i="7"/>
  <c r="AU166" i="8"/>
  <c r="CD167" i="8"/>
  <c r="CA167" i="8"/>
  <c r="CF167" i="8"/>
  <c r="AB167" i="8"/>
  <c r="AG167" i="8"/>
  <c r="Y168" i="8" s="1"/>
  <c r="AE167" i="8"/>
  <c r="U168" i="7"/>
  <c r="BH166" i="9"/>
  <c r="P169" i="7"/>
  <c r="O167" i="8"/>
  <c r="R167" i="8"/>
  <c r="T167" i="8"/>
  <c r="L168" i="8" s="1"/>
  <c r="BU168" i="7"/>
  <c r="U167" i="9"/>
  <c r="BC167" i="9"/>
  <c r="P168" i="9"/>
  <c r="CD167" i="9" l="1"/>
  <c r="CA167" i="9"/>
  <c r="CF167" i="9"/>
  <c r="AH167" i="8"/>
  <c r="BO167" i="8"/>
  <c r="BT167" i="8"/>
  <c r="BL168" i="8" s="1"/>
  <c r="BR167" i="8"/>
  <c r="BB167" i="8"/>
  <c r="BG167" i="8"/>
  <c r="AY168" i="8" s="1"/>
  <c r="BE167" i="8"/>
  <c r="AQ167" i="9"/>
  <c r="AN167" i="9"/>
  <c r="AS167" i="9"/>
  <c r="BQ167" i="9"/>
  <c r="BN167" i="9"/>
  <c r="BS167" i="9"/>
  <c r="AH169" i="7"/>
  <c r="AC168" i="8"/>
  <c r="P168" i="8"/>
  <c r="U167" i="8"/>
  <c r="AQ169" i="7"/>
  <c r="AN169" i="7"/>
  <c r="AS169" i="7"/>
  <c r="BQ169" i="7"/>
  <c r="BN169" i="7"/>
  <c r="BS169" i="7"/>
  <c r="CB167" i="8"/>
  <c r="CE167" i="8"/>
  <c r="CG167" i="8"/>
  <c r="BY168" i="8" s="1"/>
  <c r="BD169" i="7"/>
  <c r="BA169" i="7"/>
  <c r="BF169" i="7"/>
  <c r="CD169" i="7"/>
  <c r="CA169" i="7"/>
  <c r="CF169" i="7"/>
  <c r="Q168" i="9"/>
  <c r="N168" i="9"/>
  <c r="S168" i="9"/>
  <c r="AQ167" i="8"/>
  <c r="AN167" i="8"/>
  <c r="AS167" i="8"/>
  <c r="BD167" i="9"/>
  <c r="BA167" i="9"/>
  <c r="BF167" i="9"/>
  <c r="Q169" i="7"/>
  <c r="N169" i="7"/>
  <c r="S169" i="7"/>
  <c r="AC170" i="7"/>
  <c r="AD167" i="9"/>
  <c r="AA167" i="9"/>
  <c r="AF167" i="9"/>
  <c r="BU167" i="8" l="1"/>
  <c r="BO167" i="9"/>
  <c r="BR167" i="9"/>
  <c r="BT167" i="9"/>
  <c r="BL168" i="9" s="1"/>
  <c r="BP168" i="8"/>
  <c r="BH167" i="8"/>
  <c r="BB169" i="7"/>
  <c r="BG169" i="7"/>
  <c r="AY170" i="7" s="1"/>
  <c r="BE169" i="7"/>
  <c r="AO167" i="8"/>
  <c r="AT167" i="8"/>
  <c r="AL168" i="8" s="1"/>
  <c r="AR167" i="8"/>
  <c r="Q168" i="8"/>
  <c r="N168" i="8"/>
  <c r="S168" i="8"/>
  <c r="BB167" i="9"/>
  <c r="BG167" i="9"/>
  <c r="AY168" i="9" s="1"/>
  <c r="BE167" i="9"/>
  <c r="AB167" i="9"/>
  <c r="AE167" i="9"/>
  <c r="AG167" i="9"/>
  <c r="Y168" i="9" s="1"/>
  <c r="CH167" i="8"/>
  <c r="AD170" i="7"/>
  <c r="AA170" i="7"/>
  <c r="AF170" i="7"/>
  <c r="BO169" i="7"/>
  <c r="BR169" i="7"/>
  <c r="BT169" i="7"/>
  <c r="BL170" i="7" s="1"/>
  <c r="CB169" i="7"/>
  <c r="CG169" i="7"/>
  <c r="BY170" i="7" s="1"/>
  <c r="CE169" i="7"/>
  <c r="BC168" i="8"/>
  <c r="AO169" i="7"/>
  <c r="AT169" i="7"/>
  <c r="AL170" i="7" s="1"/>
  <c r="AR169" i="7"/>
  <c r="CC168" i="8"/>
  <c r="O168" i="9"/>
  <c r="T168" i="9"/>
  <c r="L169" i="9" s="1"/>
  <c r="R168" i="9"/>
  <c r="AD168" i="8"/>
  <c r="AA168" i="8"/>
  <c r="AF168" i="8"/>
  <c r="AO167" i="9"/>
  <c r="AT167" i="9"/>
  <c r="AL168" i="9" s="1"/>
  <c r="AR167" i="9"/>
  <c r="CB167" i="9"/>
  <c r="CG167" i="9"/>
  <c r="BY168" i="9" s="1"/>
  <c r="CE167" i="9"/>
  <c r="O169" i="7"/>
  <c r="R169" i="7"/>
  <c r="T169" i="7"/>
  <c r="L170" i="7" s="1"/>
  <c r="O168" i="8" l="1"/>
  <c r="T168" i="8"/>
  <c r="L169" i="8" s="1"/>
  <c r="R168" i="8"/>
  <c r="BD168" i="8"/>
  <c r="BA168" i="8"/>
  <c r="BF168" i="8"/>
  <c r="CH169" i="7"/>
  <c r="CC170" i="7"/>
  <c r="AC168" i="9"/>
  <c r="U169" i="7"/>
  <c r="BQ168" i="8"/>
  <c r="BN168" i="8"/>
  <c r="BS168" i="8"/>
  <c r="CH167" i="9"/>
  <c r="CC168" i="9"/>
  <c r="BH167" i="9"/>
  <c r="BP168" i="9"/>
  <c r="P169" i="9"/>
  <c r="BP170" i="7"/>
  <c r="BC168" i="9"/>
  <c r="BU167" i="9"/>
  <c r="P170" i="7"/>
  <c r="U168" i="9"/>
  <c r="AH167" i="9"/>
  <c r="CD168" i="8"/>
  <c r="CA168" i="8"/>
  <c r="CF168" i="8"/>
  <c r="AU167" i="9"/>
  <c r="AU169" i="7"/>
  <c r="BU169" i="7"/>
  <c r="AU167" i="8"/>
  <c r="AP168" i="9"/>
  <c r="AP170" i="7"/>
  <c r="AP168" i="8"/>
  <c r="BH169" i="7"/>
  <c r="AB170" i="7"/>
  <c r="AG170" i="7"/>
  <c r="Y171" i="7" s="1"/>
  <c r="AE170" i="7"/>
  <c r="AB168" i="8"/>
  <c r="AG168" i="8"/>
  <c r="Y169" i="8" s="1"/>
  <c r="AE168" i="8"/>
  <c r="BC170" i="7"/>
  <c r="Q170" i="7" l="1"/>
  <c r="N170" i="7"/>
  <c r="S170" i="7"/>
  <c r="AD168" i="9"/>
  <c r="AA168" i="9"/>
  <c r="AF168" i="9"/>
  <c r="CD170" i="7"/>
  <c r="CA170" i="7"/>
  <c r="CF170" i="7"/>
  <c r="AQ168" i="8"/>
  <c r="AN168" i="8"/>
  <c r="AS168" i="8"/>
  <c r="CD168" i="9"/>
  <c r="CA168" i="9"/>
  <c r="CF168" i="9"/>
  <c r="BD168" i="9"/>
  <c r="BA168" i="9"/>
  <c r="BF168" i="9"/>
  <c r="BD170" i="7"/>
  <c r="BA170" i="7"/>
  <c r="BF170" i="7"/>
  <c r="AC169" i="8"/>
  <c r="BQ168" i="9"/>
  <c r="BN168" i="9"/>
  <c r="BS168" i="9"/>
  <c r="AH170" i="7"/>
  <c r="AC171" i="7"/>
  <c r="AQ170" i="7"/>
  <c r="AN170" i="7"/>
  <c r="AS170" i="7"/>
  <c r="CB168" i="8"/>
  <c r="CG168" i="8"/>
  <c r="BY169" i="8" s="1"/>
  <c r="CE168" i="8"/>
  <c r="BB168" i="8"/>
  <c r="BG168" i="8"/>
  <c r="AY169" i="8" s="1"/>
  <c r="BE168" i="8"/>
  <c r="AQ168" i="9"/>
  <c r="AN168" i="9"/>
  <c r="AS168" i="9"/>
  <c r="BQ170" i="7"/>
  <c r="BN170" i="7"/>
  <c r="BS170" i="7"/>
  <c r="BO168" i="8"/>
  <c r="BR168" i="8"/>
  <c r="BT168" i="8"/>
  <c r="BL169" i="8" s="1"/>
  <c r="Q169" i="9"/>
  <c r="N169" i="9"/>
  <c r="S169" i="9"/>
  <c r="U168" i="8"/>
  <c r="P169" i="8"/>
  <c r="AH168" i="8"/>
  <c r="BB168" i="9" l="1"/>
  <c r="BG168" i="9"/>
  <c r="AY169" i="9" s="1"/>
  <c r="BE168" i="9"/>
  <c r="BC169" i="8"/>
  <c r="CB170" i="7"/>
  <c r="CE170" i="7"/>
  <c r="CG170" i="7"/>
  <c r="BY171" i="7" s="1"/>
  <c r="BP169" i="8"/>
  <c r="BO168" i="9"/>
  <c r="BT168" i="9"/>
  <c r="BL169" i="9" s="1"/>
  <c r="BR168" i="9"/>
  <c r="AO168" i="9"/>
  <c r="AT168" i="9"/>
  <c r="AL169" i="9" s="1"/>
  <c r="AR168" i="9"/>
  <c r="BH168" i="8"/>
  <c r="CH168" i="8"/>
  <c r="CB168" i="9"/>
  <c r="CE168" i="9"/>
  <c r="CG168" i="9"/>
  <c r="BY169" i="9" s="1"/>
  <c r="O169" i="9"/>
  <c r="T169" i="9"/>
  <c r="L170" i="9" s="1"/>
  <c r="R169" i="9"/>
  <c r="AB168" i="9"/>
  <c r="AE168" i="9"/>
  <c r="AG168" i="9"/>
  <c r="Y169" i="9" s="1"/>
  <c r="AD171" i="7"/>
  <c r="AA171" i="7"/>
  <c r="AF171" i="7"/>
  <c r="CC169" i="8"/>
  <c r="AD169" i="8"/>
  <c r="AA169" i="8"/>
  <c r="AF169" i="8"/>
  <c r="BB170" i="7"/>
  <c r="BE170" i="7"/>
  <c r="BG170" i="7"/>
  <c r="AY171" i="7" s="1"/>
  <c r="AO168" i="8"/>
  <c r="AR168" i="8"/>
  <c r="AT168" i="8"/>
  <c r="AL169" i="8" s="1"/>
  <c r="BU168" i="8"/>
  <c r="Q169" i="8"/>
  <c r="N169" i="8"/>
  <c r="S169" i="8"/>
  <c r="AO170" i="7"/>
  <c r="AT170" i="7"/>
  <c r="AL171" i="7" s="1"/>
  <c r="AR170" i="7"/>
  <c r="O170" i="7"/>
  <c r="R170" i="7"/>
  <c r="T170" i="7"/>
  <c r="L171" i="7" s="1"/>
  <c r="BO170" i="7"/>
  <c r="BT170" i="7"/>
  <c r="BL171" i="7" s="1"/>
  <c r="BR170" i="7"/>
  <c r="CC171" i="7" l="1"/>
  <c r="P171" i="7"/>
  <c r="AP169" i="8"/>
  <c r="CH170" i="7"/>
  <c r="CD169" i="8"/>
  <c r="CA169" i="8"/>
  <c r="CF169" i="8"/>
  <c r="U169" i="9"/>
  <c r="AU168" i="9"/>
  <c r="AP169" i="9"/>
  <c r="P170" i="9"/>
  <c r="AP171" i="7"/>
  <c r="BH170" i="7"/>
  <c r="AB171" i="7"/>
  <c r="AG171" i="7"/>
  <c r="Y172" i="7" s="1"/>
  <c r="AE171" i="7"/>
  <c r="BD169" i="8"/>
  <c r="BA169" i="8"/>
  <c r="BF169" i="8"/>
  <c r="BC171" i="7"/>
  <c r="U170" i="7"/>
  <c r="AU168" i="8"/>
  <c r="AU170" i="7"/>
  <c r="CC169" i="9"/>
  <c r="BU168" i="9"/>
  <c r="BH168" i="9"/>
  <c r="O169" i="8"/>
  <c r="T169" i="8"/>
  <c r="L170" i="8" s="1"/>
  <c r="R169" i="8"/>
  <c r="CH168" i="9"/>
  <c r="BP169" i="9"/>
  <c r="BC169" i="9"/>
  <c r="AC169" i="9"/>
  <c r="AH168" i="9"/>
  <c r="BU170" i="7"/>
  <c r="BP171" i="7"/>
  <c r="AB169" i="8"/>
  <c r="AG169" i="8"/>
  <c r="Y170" i="8" s="1"/>
  <c r="AE169" i="8"/>
  <c r="BQ169" i="8"/>
  <c r="BN169" i="8"/>
  <c r="BS169" i="8"/>
  <c r="AC170" i="8" l="1"/>
  <c r="BD171" i="7"/>
  <c r="BA171" i="7"/>
  <c r="BF171" i="7"/>
  <c r="Q170" i="9"/>
  <c r="N170" i="9"/>
  <c r="S170" i="9"/>
  <c r="BD169" i="9"/>
  <c r="BA169" i="9"/>
  <c r="BF169" i="9"/>
  <c r="BB169" i="8"/>
  <c r="BG169" i="8"/>
  <c r="AY170" i="8" s="1"/>
  <c r="BE169" i="8"/>
  <c r="AQ169" i="9"/>
  <c r="AN169" i="9"/>
  <c r="AS169" i="9"/>
  <c r="BQ169" i="9"/>
  <c r="BN169" i="9"/>
  <c r="BS169" i="9"/>
  <c r="AH171" i="7"/>
  <c r="AC172" i="7"/>
  <c r="AQ169" i="8"/>
  <c r="AN169" i="8"/>
  <c r="AS169" i="8"/>
  <c r="BQ171" i="7"/>
  <c r="BN171" i="7"/>
  <c r="BS171" i="7"/>
  <c r="Q171" i="7"/>
  <c r="N171" i="7"/>
  <c r="S171" i="7"/>
  <c r="BO169" i="8"/>
  <c r="BT169" i="8"/>
  <c r="BL170" i="8" s="1"/>
  <c r="BR169" i="8"/>
  <c r="U169" i="8"/>
  <c r="AD169" i="9"/>
  <c r="AA169" i="9"/>
  <c r="AF169" i="9"/>
  <c r="P170" i="8"/>
  <c r="AQ171" i="7"/>
  <c r="AN171" i="7"/>
  <c r="AS171" i="7"/>
  <c r="CB169" i="8"/>
  <c r="CE169" i="8"/>
  <c r="CG169" i="8"/>
  <c r="BY170" i="8" s="1"/>
  <c r="CD171" i="7"/>
  <c r="CA171" i="7"/>
  <c r="CF171" i="7"/>
  <c r="CD169" i="9"/>
  <c r="CA169" i="9"/>
  <c r="CF169" i="9"/>
  <c r="AH169" i="8"/>
  <c r="BO169" i="9" l="1"/>
  <c r="BT169" i="9"/>
  <c r="BL170" i="9" s="1"/>
  <c r="BR169" i="9"/>
  <c r="BB169" i="9"/>
  <c r="BE169" i="9"/>
  <c r="BG169" i="9"/>
  <c r="AY170" i="9" s="1"/>
  <c r="CC170" i="8"/>
  <c r="BP170" i="8"/>
  <c r="AO171" i="7"/>
  <c r="AT171" i="7"/>
  <c r="AL172" i="7" s="1"/>
  <c r="AR171" i="7"/>
  <c r="O170" i="9"/>
  <c r="R170" i="9"/>
  <c r="T170" i="9"/>
  <c r="L171" i="9" s="1"/>
  <c r="BO171" i="7"/>
  <c r="BR171" i="7"/>
  <c r="BT171" i="7"/>
  <c r="BL172" i="7" s="1"/>
  <c r="CH169" i="8"/>
  <c r="BU169" i="8"/>
  <c r="Q170" i="8"/>
  <c r="N170" i="8"/>
  <c r="S170" i="8"/>
  <c r="CB169" i="9"/>
  <c r="CG169" i="9"/>
  <c r="BY170" i="9" s="1"/>
  <c r="CE169" i="9"/>
  <c r="AO169" i="9"/>
  <c r="AR169" i="9"/>
  <c r="AT169" i="9"/>
  <c r="AL170" i="9" s="1"/>
  <c r="BB171" i="7"/>
  <c r="BE171" i="7"/>
  <c r="BG171" i="7"/>
  <c r="AY172" i="7" s="1"/>
  <c r="AO169" i="8"/>
  <c r="AR169" i="8"/>
  <c r="AT169" i="8"/>
  <c r="AL170" i="8" s="1"/>
  <c r="AD172" i="7"/>
  <c r="AA172" i="7"/>
  <c r="AF172" i="7"/>
  <c r="AB169" i="9"/>
  <c r="AG169" i="9"/>
  <c r="Y170" i="9" s="1"/>
  <c r="AE169" i="9"/>
  <c r="O171" i="7"/>
  <c r="R171" i="7"/>
  <c r="T171" i="7"/>
  <c r="L172" i="7" s="1"/>
  <c r="BH169" i="8"/>
  <c r="AD170" i="8"/>
  <c r="AA170" i="8"/>
  <c r="AF170" i="8"/>
  <c r="CB171" i="7"/>
  <c r="CG171" i="7"/>
  <c r="BY172" i="7" s="1"/>
  <c r="CE171" i="7"/>
  <c r="BC170" i="8"/>
  <c r="CD170" i="8" l="1"/>
  <c r="CA170" i="8"/>
  <c r="CF170" i="8"/>
  <c r="BC170" i="9"/>
  <c r="BH171" i="7"/>
  <c r="AP170" i="9"/>
  <c r="AP172" i="7"/>
  <c r="BH169" i="9"/>
  <c r="AB170" i="8"/>
  <c r="AG170" i="8"/>
  <c r="Y171" i="8" s="1"/>
  <c r="AE170" i="8"/>
  <c r="AB172" i="7"/>
  <c r="AE172" i="7"/>
  <c r="AG172" i="7"/>
  <c r="Y173" i="7" s="1"/>
  <c r="AU171" i="7"/>
  <c r="CH169" i="9"/>
  <c r="CC170" i="9"/>
  <c r="AU169" i="9"/>
  <c r="BU169" i="9"/>
  <c r="P172" i="7"/>
  <c r="BP170" i="9"/>
  <c r="BP172" i="7"/>
  <c r="BD170" i="8"/>
  <c r="BA170" i="8"/>
  <c r="BF170" i="8"/>
  <c r="U171" i="7"/>
  <c r="O170" i="8"/>
  <c r="T170" i="8"/>
  <c r="L171" i="8" s="1"/>
  <c r="R170" i="8"/>
  <c r="AH169" i="9"/>
  <c r="U170" i="9"/>
  <c r="AP170" i="8"/>
  <c r="BU171" i="7"/>
  <c r="AU169" i="8"/>
  <c r="CH171" i="7"/>
  <c r="P171" i="9"/>
  <c r="CC172" i="7"/>
  <c r="AC170" i="9"/>
  <c r="BC172" i="7"/>
  <c r="BQ170" i="8"/>
  <c r="BN170" i="8"/>
  <c r="BS170" i="8"/>
  <c r="AQ170" i="8" l="1"/>
  <c r="AN170" i="8"/>
  <c r="AS170" i="8"/>
  <c r="BQ170" i="9"/>
  <c r="BN170" i="9"/>
  <c r="BS170" i="9"/>
  <c r="AQ170" i="9"/>
  <c r="AN170" i="9"/>
  <c r="AS170" i="9"/>
  <c r="AD170" i="9"/>
  <c r="AA170" i="9"/>
  <c r="AF170" i="9"/>
  <c r="Q172" i="7"/>
  <c r="N172" i="7"/>
  <c r="S172" i="7"/>
  <c r="AH172" i="7"/>
  <c r="BD170" i="9"/>
  <c r="BA170" i="9"/>
  <c r="BF170" i="9"/>
  <c r="AC173" i="7"/>
  <c r="AH170" i="8"/>
  <c r="AC171" i="8"/>
  <c r="BD172" i="7"/>
  <c r="BA172" i="7"/>
  <c r="BF172" i="7"/>
  <c r="CD172" i="7"/>
  <c r="CA172" i="7"/>
  <c r="CF172" i="7"/>
  <c r="Q171" i="9"/>
  <c r="N171" i="9"/>
  <c r="S171" i="9"/>
  <c r="U170" i="8"/>
  <c r="BB170" i="8"/>
  <c r="BG170" i="8"/>
  <c r="AY171" i="8" s="1"/>
  <c r="BE170" i="8"/>
  <c r="CB170" i="8"/>
  <c r="CE170" i="8"/>
  <c r="CG170" i="8"/>
  <c r="BY171" i="8" s="1"/>
  <c r="BO170" i="8"/>
  <c r="BT170" i="8"/>
  <c r="BL171" i="8" s="1"/>
  <c r="BR170" i="8"/>
  <c r="P171" i="8"/>
  <c r="CD170" i="9"/>
  <c r="CA170" i="9"/>
  <c r="CF170" i="9"/>
  <c r="AQ172" i="7"/>
  <c r="AN172" i="7"/>
  <c r="AS172" i="7"/>
  <c r="BQ172" i="7"/>
  <c r="BN172" i="7"/>
  <c r="BS172" i="7"/>
  <c r="CB172" i="7" l="1"/>
  <c r="CG172" i="7"/>
  <c r="BY173" i="7" s="1"/>
  <c r="CE172" i="7"/>
  <c r="AB170" i="9"/>
  <c r="AE170" i="9"/>
  <c r="AG170" i="9"/>
  <c r="Y171" i="9" s="1"/>
  <c r="AO170" i="9"/>
  <c r="AR170" i="9"/>
  <c r="AT170" i="9"/>
  <c r="AL171" i="9" s="1"/>
  <c r="BH170" i="8"/>
  <c r="BC171" i="8"/>
  <c r="CH170" i="8"/>
  <c r="BB170" i="9"/>
  <c r="BE170" i="9"/>
  <c r="BG170" i="9"/>
  <c r="AY171" i="9" s="1"/>
  <c r="CB170" i="9"/>
  <c r="CE170" i="9"/>
  <c r="CG170" i="9"/>
  <c r="BY171" i="9" s="1"/>
  <c r="BO170" i="9"/>
  <c r="BR170" i="9"/>
  <c r="BT170" i="9"/>
  <c r="BL171" i="9" s="1"/>
  <c r="BB172" i="7"/>
  <c r="BG172" i="7"/>
  <c r="AY173" i="7" s="1"/>
  <c r="BE172" i="7"/>
  <c r="Q171" i="8"/>
  <c r="N171" i="8"/>
  <c r="S171" i="8"/>
  <c r="AD171" i="8"/>
  <c r="AA171" i="8"/>
  <c r="AF171" i="8"/>
  <c r="BU170" i="8"/>
  <c r="BO172" i="7"/>
  <c r="BT172" i="7"/>
  <c r="BL173" i="7" s="1"/>
  <c r="BR172" i="7"/>
  <c r="O172" i="7"/>
  <c r="T172" i="7"/>
  <c r="L173" i="7" s="1"/>
  <c r="R172" i="7"/>
  <c r="AO172" i="7"/>
  <c r="AT172" i="7"/>
  <c r="AL173" i="7" s="1"/>
  <c r="AR172" i="7"/>
  <c r="BP171" i="8"/>
  <c r="O171" i="9"/>
  <c r="R171" i="9"/>
  <c r="T171" i="9"/>
  <c r="L172" i="9" s="1"/>
  <c r="AD173" i="7"/>
  <c r="AA173" i="7"/>
  <c r="AF173" i="7"/>
  <c r="AO170" i="8"/>
  <c r="AR170" i="8"/>
  <c r="AT170" i="8"/>
  <c r="AL171" i="8" s="1"/>
  <c r="CC171" i="8"/>
  <c r="AU172" i="7" l="1"/>
  <c r="BH170" i="9"/>
  <c r="AP173" i="7"/>
  <c r="AP171" i="9"/>
  <c r="AP171" i="8"/>
  <c r="AU170" i="8"/>
  <c r="AU170" i="9"/>
  <c r="AB173" i="7"/>
  <c r="AG173" i="7"/>
  <c r="Y174" i="7" s="1"/>
  <c r="AE173" i="7"/>
  <c r="U172" i="7"/>
  <c r="AB171" i="8"/>
  <c r="AE171" i="8"/>
  <c r="AG171" i="8"/>
  <c r="Y172" i="8" s="1"/>
  <c r="AC171" i="9"/>
  <c r="BP171" i="9"/>
  <c r="AH170" i="9"/>
  <c r="BU172" i="7"/>
  <c r="O171" i="8"/>
  <c r="T171" i="8"/>
  <c r="L172" i="8" s="1"/>
  <c r="R171" i="8"/>
  <c r="BU170" i="9"/>
  <c r="U171" i="9"/>
  <c r="BP173" i="7"/>
  <c r="P173" i="7"/>
  <c r="P172" i="9"/>
  <c r="CD171" i="8"/>
  <c r="CA171" i="8"/>
  <c r="CF171" i="8"/>
  <c r="BH172" i="7"/>
  <c r="CC171" i="9"/>
  <c r="CH172" i="7"/>
  <c r="BQ171" i="8"/>
  <c r="BN171" i="8"/>
  <c r="BS171" i="8"/>
  <c r="BC173" i="7"/>
  <c r="CH170" i="9"/>
  <c r="BD171" i="8"/>
  <c r="BA171" i="8"/>
  <c r="BF171" i="8"/>
  <c r="CC173" i="7"/>
  <c r="BC171" i="9"/>
  <c r="AH173" i="7" l="1"/>
  <c r="AQ171" i="9"/>
  <c r="AN171" i="9"/>
  <c r="AS171" i="9"/>
  <c r="CD171" i="9"/>
  <c r="CA171" i="9"/>
  <c r="CF171" i="9"/>
  <c r="BQ173" i="7"/>
  <c r="BN173" i="7"/>
  <c r="BS173" i="7"/>
  <c r="AC174" i="7"/>
  <c r="BD173" i="7"/>
  <c r="BA173" i="7"/>
  <c r="BF173" i="7"/>
  <c r="BB171" i="8"/>
  <c r="BE171" i="8"/>
  <c r="BG171" i="8"/>
  <c r="AY172" i="8" s="1"/>
  <c r="AQ171" i="8"/>
  <c r="AN171" i="8"/>
  <c r="AS171" i="8"/>
  <c r="CB171" i="8"/>
  <c r="CG171" i="8"/>
  <c r="BY172" i="8" s="1"/>
  <c r="CE171" i="8"/>
  <c r="BQ171" i="9"/>
  <c r="BN171" i="9"/>
  <c r="BS171" i="9"/>
  <c r="AQ173" i="7"/>
  <c r="AN173" i="7"/>
  <c r="AS173" i="7"/>
  <c r="P172" i="8"/>
  <c r="Q172" i="9"/>
  <c r="N172" i="9"/>
  <c r="S172" i="9"/>
  <c r="AD171" i="9"/>
  <c r="AA171" i="9"/>
  <c r="AF171" i="9"/>
  <c r="U171" i="8"/>
  <c r="BO171" i="8"/>
  <c r="BT171" i="8"/>
  <c r="BL172" i="8" s="1"/>
  <c r="BR171" i="8"/>
  <c r="BD171" i="9"/>
  <c r="BA171" i="9"/>
  <c r="BF171" i="9"/>
  <c r="Q173" i="7"/>
  <c r="N173" i="7"/>
  <c r="S173" i="7"/>
  <c r="AC172" i="8"/>
  <c r="CD173" i="7"/>
  <c r="CA173" i="7"/>
  <c r="CF173" i="7"/>
  <c r="AH171" i="8"/>
  <c r="BO173" i="7" l="1"/>
  <c r="BR173" i="7"/>
  <c r="BT173" i="7"/>
  <c r="BL174" i="7" s="1"/>
  <c r="BC172" i="8"/>
  <c r="CB171" i="9"/>
  <c r="CE171" i="9"/>
  <c r="CG171" i="9"/>
  <c r="BY172" i="9" s="1"/>
  <c r="BH171" i="8"/>
  <c r="O173" i="7"/>
  <c r="T173" i="7"/>
  <c r="L174" i="7" s="1"/>
  <c r="R173" i="7"/>
  <c r="CB173" i="7"/>
  <c r="CE173" i="7"/>
  <c r="CG173" i="7"/>
  <c r="BY174" i="7" s="1"/>
  <c r="AO171" i="8"/>
  <c r="AT171" i="8"/>
  <c r="AL172" i="8" s="1"/>
  <c r="AR171" i="8"/>
  <c r="BU171" i="8"/>
  <c r="BB173" i="7"/>
  <c r="BE173" i="7"/>
  <c r="BG173" i="7"/>
  <c r="AY174" i="7" s="1"/>
  <c r="BB171" i="9"/>
  <c r="BE171" i="9"/>
  <c r="BG171" i="9"/>
  <c r="AY172" i="9" s="1"/>
  <c r="BP172" i="8"/>
  <c r="CH171" i="8"/>
  <c r="AB171" i="9"/>
  <c r="AG171" i="9"/>
  <c r="Y172" i="9" s="1"/>
  <c r="AE171" i="9"/>
  <c r="AO173" i="7"/>
  <c r="AR173" i="7"/>
  <c r="AT173" i="7"/>
  <c r="AL174" i="7" s="1"/>
  <c r="O172" i="9"/>
  <c r="T172" i="9"/>
  <c r="L173" i="9" s="1"/>
  <c r="R172" i="9"/>
  <c r="BO171" i="9"/>
  <c r="BR171" i="9"/>
  <c r="BT171" i="9"/>
  <c r="BL172" i="9" s="1"/>
  <c r="AO171" i="9"/>
  <c r="AR171" i="9"/>
  <c r="AT171" i="9"/>
  <c r="AL172" i="9" s="1"/>
  <c r="AD172" i="8"/>
  <c r="AA172" i="8"/>
  <c r="AF172" i="8"/>
  <c r="Q172" i="8"/>
  <c r="N172" i="8"/>
  <c r="S172" i="8"/>
  <c r="CC172" i="8"/>
  <c r="AD174" i="7"/>
  <c r="AA174" i="7"/>
  <c r="AF174" i="7"/>
  <c r="U172" i="9" l="1"/>
  <c r="CC172" i="9"/>
  <c r="P173" i="9"/>
  <c r="P174" i="7"/>
  <c r="CH171" i="9"/>
  <c r="U173" i="7"/>
  <c r="O172" i="8"/>
  <c r="T172" i="8"/>
  <c r="L173" i="8" s="1"/>
  <c r="R172" i="8"/>
  <c r="AU171" i="8"/>
  <c r="AB172" i="8"/>
  <c r="AG172" i="8"/>
  <c r="Y173" i="8" s="1"/>
  <c r="AE172" i="8"/>
  <c r="BQ172" i="8"/>
  <c r="BN172" i="8"/>
  <c r="BS172" i="8"/>
  <c r="AP172" i="8"/>
  <c r="BD172" i="8"/>
  <c r="BA172" i="8"/>
  <c r="BF172" i="8"/>
  <c r="AP174" i="7"/>
  <c r="BC172" i="9"/>
  <c r="BP174" i="7"/>
  <c r="BU173" i="7"/>
  <c r="AH171" i="9"/>
  <c r="BC174" i="7"/>
  <c r="CH173" i="7"/>
  <c r="AU171" i="9"/>
  <c r="CC174" i="7"/>
  <c r="BP172" i="9"/>
  <c r="AC172" i="9"/>
  <c r="BH173" i="7"/>
  <c r="AP172" i="9"/>
  <c r="AU173" i="7"/>
  <c r="BH171" i="9"/>
  <c r="AB174" i="7"/>
  <c r="AE174" i="7"/>
  <c r="AG174" i="7"/>
  <c r="Y175" i="7" s="1"/>
  <c r="CD172" i="8"/>
  <c r="CA172" i="8"/>
  <c r="CF172" i="8"/>
  <c r="BU171" i="9"/>
  <c r="BO172" i="8" l="1"/>
  <c r="BT172" i="8"/>
  <c r="BL173" i="8" s="1"/>
  <c r="BR172" i="8"/>
  <c r="AH172" i="8"/>
  <c r="CB172" i="8"/>
  <c r="CG172" i="8"/>
  <c r="BY173" i="8" s="1"/>
  <c r="CE172" i="8"/>
  <c r="Q174" i="7"/>
  <c r="N174" i="7"/>
  <c r="S174" i="7"/>
  <c r="BD172" i="9"/>
  <c r="BA172" i="9"/>
  <c r="BF172" i="9"/>
  <c r="AC175" i="7"/>
  <c r="BD174" i="7"/>
  <c r="BA174" i="7"/>
  <c r="BF174" i="7"/>
  <c r="AC173" i="8"/>
  <c r="AH174" i="7"/>
  <c r="AQ174" i="7"/>
  <c r="AN174" i="7"/>
  <c r="AS174" i="7"/>
  <c r="AD172" i="9"/>
  <c r="AA172" i="9"/>
  <c r="AF172" i="9"/>
  <c r="Q173" i="9"/>
  <c r="N173" i="9"/>
  <c r="S173" i="9"/>
  <c r="BQ174" i="7"/>
  <c r="BN174" i="7"/>
  <c r="BS174" i="7"/>
  <c r="BQ172" i="9"/>
  <c r="BN172" i="9"/>
  <c r="BS172" i="9"/>
  <c r="BB172" i="8"/>
  <c r="BE172" i="8"/>
  <c r="BG172" i="8"/>
  <c r="AY173" i="8" s="1"/>
  <c r="U172" i="8"/>
  <c r="CD172" i="9"/>
  <c r="CA172" i="9"/>
  <c r="CF172" i="9"/>
  <c r="CD174" i="7"/>
  <c r="CA174" i="7"/>
  <c r="CF174" i="7"/>
  <c r="AQ172" i="8"/>
  <c r="AN172" i="8"/>
  <c r="AS172" i="8"/>
  <c r="P173" i="8"/>
  <c r="AQ172" i="9"/>
  <c r="AN172" i="9"/>
  <c r="AS172" i="9"/>
  <c r="Q173" i="8" l="1"/>
  <c r="N173" i="8"/>
  <c r="S173" i="8"/>
  <c r="O174" i="7"/>
  <c r="T174" i="7"/>
  <c r="L175" i="7" s="1"/>
  <c r="R174" i="7"/>
  <c r="AO172" i="8"/>
  <c r="AT172" i="8"/>
  <c r="AL173" i="8" s="1"/>
  <c r="AR172" i="8"/>
  <c r="BH172" i="8"/>
  <c r="O173" i="9"/>
  <c r="R173" i="9"/>
  <c r="T173" i="9"/>
  <c r="L174" i="9" s="1"/>
  <c r="CH172" i="8"/>
  <c r="CC173" i="8"/>
  <c r="BC173" i="8"/>
  <c r="BB174" i="7"/>
  <c r="BG174" i="7"/>
  <c r="AY175" i="7" s="1"/>
  <c r="BE174" i="7"/>
  <c r="B22" i="9"/>
  <c r="CB174" i="7"/>
  <c r="CG174" i="7"/>
  <c r="BY175" i="7" s="1"/>
  <c r="CE174" i="7"/>
  <c r="AB172" i="9"/>
  <c r="AE172" i="9"/>
  <c r="AG172" i="9"/>
  <c r="Y173" i="9" s="1"/>
  <c r="AD175" i="7"/>
  <c r="AA175" i="7"/>
  <c r="AF175" i="7"/>
  <c r="AD173" i="8"/>
  <c r="AA173" i="8"/>
  <c r="AF173" i="8"/>
  <c r="BO172" i="9"/>
  <c r="BR172" i="9"/>
  <c r="BT172" i="9"/>
  <c r="BL173" i="9" s="1"/>
  <c r="AO172" i="9"/>
  <c r="AR172" i="9"/>
  <c r="AT172" i="9"/>
  <c r="AL173" i="9" s="1"/>
  <c r="BO174" i="7"/>
  <c r="BR174" i="7"/>
  <c r="BT174" i="7"/>
  <c r="BL175" i="7" s="1"/>
  <c r="BU172" i="8"/>
  <c r="CB172" i="9"/>
  <c r="CG172" i="9"/>
  <c r="BY173" i="9" s="1"/>
  <c r="CE172" i="9"/>
  <c r="AO174" i="7"/>
  <c r="AR174" i="7"/>
  <c r="AT174" i="7"/>
  <c r="AL175" i="7" s="1"/>
  <c r="BB172" i="9"/>
  <c r="BE172" i="9"/>
  <c r="BG172" i="9"/>
  <c r="AY173" i="9" s="1"/>
  <c r="BP173" i="8"/>
  <c r="BP175" i="7" l="1"/>
  <c r="BD173" i="8"/>
  <c r="BA173" i="8"/>
  <c r="BF173" i="8"/>
  <c r="AP173" i="8"/>
  <c r="AB173" i="8"/>
  <c r="AE173" i="8"/>
  <c r="AG173" i="8"/>
  <c r="Y174" i="8" s="1"/>
  <c r="P175" i="7"/>
  <c r="BU174" i="7"/>
  <c r="CD173" i="8"/>
  <c r="CA173" i="8"/>
  <c r="CF173" i="8"/>
  <c r="U174" i="7"/>
  <c r="CH172" i="9"/>
  <c r="CC173" i="9"/>
  <c r="AU174" i="7"/>
  <c r="P174" i="9"/>
  <c r="AU172" i="9"/>
  <c r="C24" i="7"/>
  <c r="BH174" i="7"/>
  <c r="U173" i="9"/>
  <c r="AB175" i="7"/>
  <c r="AG175" i="7"/>
  <c r="Y176" i="7" s="1"/>
  <c r="AE175" i="7"/>
  <c r="BC175" i="7"/>
  <c r="B22" i="8"/>
  <c r="AP175" i="7"/>
  <c r="C22" i="8"/>
  <c r="BC173" i="9"/>
  <c r="BH172" i="9"/>
  <c r="BP173" i="9"/>
  <c r="AC173" i="9"/>
  <c r="O173" i="8"/>
  <c r="T173" i="8"/>
  <c r="L174" i="8" s="1"/>
  <c r="R173" i="8"/>
  <c r="CH174" i="7"/>
  <c r="CC175" i="7"/>
  <c r="AP173" i="9"/>
  <c r="BQ173" i="8"/>
  <c r="BN173" i="8"/>
  <c r="BS173" i="8"/>
  <c r="BU172" i="9"/>
  <c r="AH172" i="9"/>
  <c r="AU172" i="8"/>
  <c r="BO173" i="8" l="1"/>
  <c r="BR173" i="8"/>
  <c r="BT173" i="8"/>
  <c r="BL174" i="8" s="1"/>
  <c r="BD175" i="7"/>
  <c r="BA175" i="7"/>
  <c r="BF175" i="7"/>
  <c r="AQ173" i="9"/>
  <c r="AN173" i="9"/>
  <c r="AS173" i="9"/>
  <c r="BQ173" i="9"/>
  <c r="BN173" i="9"/>
  <c r="BS173" i="9"/>
  <c r="CD173" i="9"/>
  <c r="CA173" i="9"/>
  <c r="CF173" i="9"/>
  <c r="AC174" i="8"/>
  <c r="CD175" i="7"/>
  <c r="CA175" i="7"/>
  <c r="CF175" i="7"/>
  <c r="Q175" i="7"/>
  <c r="N175" i="7"/>
  <c r="S175" i="7"/>
  <c r="AH175" i="7"/>
  <c r="AH173" i="8"/>
  <c r="AC176" i="7"/>
  <c r="BD173" i="9"/>
  <c r="BA173" i="9"/>
  <c r="BF173" i="9"/>
  <c r="AQ173" i="8"/>
  <c r="AN173" i="8"/>
  <c r="AS173" i="8"/>
  <c r="Q174" i="9"/>
  <c r="N174" i="9"/>
  <c r="S174" i="9"/>
  <c r="E22" i="8"/>
  <c r="CB173" i="8"/>
  <c r="CE173" i="8"/>
  <c r="CG173" i="8"/>
  <c r="BY174" i="8" s="1"/>
  <c r="BB173" i="8"/>
  <c r="BG173" i="8"/>
  <c r="AY174" i="8" s="1"/>
  <c r="BE173" i="8"/>
  <c r="U173" i="8"/>
  <c r="AQ175" i="7"/>
  <c r="AN175" i="7"/>
  <c r="AS175" i="7"/>
  <c r="P174" i="8"/>
  <c r="G22" i="8"/>
  <c r="F22" i="8"/>
  <c r="AD173" i="9"/>
  <c r="AA173" i="9"/>
  <c r="AF173" i="9"/>
  <c r="BQ175" i="7"/>
  <c r="BN175" i="7"/>
  <c r="BS175" i="7"/>
  <c r="BO173" i="9" l="1"/>
  <c r="BR173" i="9"/>
  <c r="BT173" i="9"/>
  <c r="BL174" i="9" s="1"/>
  <c r="BH173" i="8"/>
  <c r="AO173" i="8"/>
  <c r="AT173" i="8"/>
  <c r="AL174" i="8" s="1"/>
  <c r="AR173" i="8"/>
  <c r="O175" i="7"/>
  <c r="R175" i="7"/>
  <c r="T175" i="7"/>
  <c r="L176" i="7" s="1"/>
  <c r="D22" i="9"/>
  <c r="D22" i="8"/>
  <c r="G24" i="7"/>
  <c r="AO173" i="9"/>
  <c r="AT173" i="9"/>
  <c r="AL174" i="9" s="1"/>
  <c r="AR173" i="9"/>
  <c r="BB173" i="9"/>
  <c r="BE173" i="9"/>
  <c r="BG173" i="9"/>
  <c r="AY174" i="9" s="1"/>
  <c r="CB175" i="7"/>
  <c r="CE175" i="7"/>
  <c r="CG175" i="7"/>
  <c r="BY176" i="7" s="1"/>
  <c r="CC174" i="8"/>
  <c r="D24" i="7"/>
  <c r="CH173" i="8"/>
  <c r="E24" i="7"/>
  <c r="B24" i="7"/>
  <c r="BB175" i="7"/>
  <c r="BE175" i="7"/>
  <c r="BG175" i="7"/>
  <c r="AY176" i="7" s="1"/>
  <c r="Q174" i="8"/>
  <c r="N174" i="8"/>
  <c r="S174" i="8"/>
  <c r="C22" i="9"/>
  <c r="F24" i="7"/>
  <c r="BC174" i="8"/>
  <c r="AO175" i="7"/>
  <c r="AT175" i="7"/>
  <c r="AL176" i="7" s="1"/>
  <c r="AR175" i="7"/>
  <c r="AD176" i="7"/>
  <c r="AA176" i="7"/>
  <c r="AF176" i="7"/>
  <c r="AD174" i="8"/>
  <c r="AA174" i="8"/>
  <c r="AF174" i="8"/>
  <c r="BP174" i="8"/>
  <c r="G22" i="9"/>
  <c r="CB173" i="9"/>
  <c r="CE173" i="9"/>
  <c r="CG173" i="9"/>
  <c r="BY174" i="9" s="1"/>
  <c r="BU173" i="8"/>
  <c r="F22" i="9"/>
  <c r="BO175" i="7"/>
  <c r="BR175" i="7"/>
  <c r="BT175" i="7"/>
  <c r="BL176" i="7" s="1"/>
  <c r="E22" i="9"/>
  <c r="AB173" i="9"/>
  <c r="AE173" i="9"/>
  <c r="AG173" i="9"/>
  <c r="Y174" i="9" s="1"/>
  <c r="O174" i="9"/>
  <c r="T174" i="9"/>
  <c r="L175" i="9" s="1"/>
  <c r="R174" i="9"/>
  <c r="AC174" i="9" l="1"/>
  <c r="BQ174" i="8"/>
  <c r="BN174" i="8"/>
  <c r="BS174" i="8"/>
  <c r="AH173" i="9"/>
  <c r="BC174" i="9"/>
  <c r="P176" i="7"/>
  <c r="BH173" i="9"/>
  <c r="U175" i="7"/>
  <c r="AU173" i="9"/>
  <c r="AU173" i="8"/>
  <c r="CC174" i="9"/>
  <c r="AB174" i="8"/>
  <c r="AE174" i="8"/>
  <c r="AG174" i="8"/>
  <c r="Y175" i="8" s="1"/>
  <c r="O174" i="8"/>
  <c r="R174" i="8"/>
  <c r="T174" i="8"/>
  <c r="L175" i="8" s="1"/>
  <c r="AP174" i="9"/>
  <c r="AP174" i="8"/>
  <c r="AB176" i="7"/>
  <c r="AE176" i="7"/>
  <c r="AG176" i="7"/>
  <c r="Y177" i="7" s="1"/>
  <c r="BP176" i="7"/>
  <c r="AU175" i="7"/>
  <c r="BC176" i="7"/>
  <c r="BU175" i="7"/>
  <c r="AP176" i="7"/>
  <c r="BH175" i="7"/>
  <c r="CH173" i="9"/>
  <c r="U174" i="9"/>
  <c r="P175" i="9"/>
  <c r="CD174" i="8"/>
  <c r="CA174" i="8"/>
  <c r="CF174" i="8"/>
  <c r="BP174" i="9"/>
  <c r="CC176" i="7"/>
  <c r="BU173" i="9"/>
  <c r="BD174" i="8"/>
  <c r="BA174" i="8"/>
  <c r="BF174" i="8"/>
  <c r="CH175" i="7"/>
  <c r="Q176" i="7" l="1"/>
  <c r="N176" i="7"/>
  <c r="S176" i="7"/>
  <c r="AH176" i="7"/>
  <c r="AQ174" i="8"/>
  <c r="AN174" i="8"/>
  <c r="AS174" i="8"/>
  <c r="CD174" i="9"/>
  <c r="CA174" i="9"/>
  <c r="CF174" i="9"/>
  <c r="BD174" i="9"/>
  <c r="BA174" i="9"/>
  <c r="BF174" i="9"/>
  <c r="CD176" i="7"/>
  <c r="CA176" i="7"/>
  <c r="CF176" i="7"/>
  <c r="BD176" i="7"/>
  <c r="BA176" i="7"/>
  <c r="BF176" i="7"/>
  <c r="AQ174" i="9"/>
  <c r="AN174" i="9"/>
  <c r="AS174" i="9"/>
  <c r="P175" i="8"/>
  <c r="BQ174" i="9"/>
  <c r="BN174" i="9"/>
  <c r="BS174" i="9"/>
  <c r="U174" i="8"/>
  <c r="BO174" i="8"/>
  <c r="BT174" i="8"/>
  <c r="BL175" i="8" s="1"/>
  <c r="BR174" i="8"/>
  <c r="CB174" i="8"/>
  <c r="CG174" i="8"/>
  <c r="BY175" i="8" s="1"/>
  <c r="CE174" i="8"/>
  <c r="Q175" i="9"/>
  <c r="N175" i="9"/>
  <c r="S175" i="9"/>
  <c r="AQ176" i="7"/>
  <c r="AN176" i="7"/>
  <c r="AS176" i="7"/>
  <c r="BQ176" i="7"/>
  <c r="BN176" i="7"/>
  <c r="BS176" i="7"/>
  <c r="AC175" i="8"/>
  <c r="AD174" i="9"/>
  <c r="AA174" i="9"/>
  <c r="AF174" i="9"/>
  <c r="BB174" i="8"/>
  <c r="BG174" i="8"/>
  <c r="AY175" i="8" s="1"/>
  <c r="BE174" i="8"/>
  <c r="AC177" i="7"/>
  <c r="AH174" i="8"/>
  <c r="BH174" i="8" l="1"/>
  <c r="CB174" i="9"/>
  <c r="CE174" i="9"/>
  <c r="CG174" i="9"/>
  <c r="BY175" i="9" s="1"/>
  <c r="BC175" i="8"/>
  <c r="AB174" i="9"/>
  <c r="AG174" i="9"/>
  <c r="Y175" i="9" s="1"/>
  <c r="AE174" i="9"/>
  <c r="AO174" i="8"/>
  <c r="AR174" i="8"/>
  <c r="AT174" i="8"/>
  <c r="AL175" i="8" s="1"/>
  <c r="BB176" i="7"/>
  <c r="BE176" i="7"/>
  <c r="BG176" i="7"/>
  <c r="AY177" i="7" s="1"/>
  <c r="O175" i="9"/>
  <c r="T175" i="9"/>
  <c r="L176" i="9" s="1"/>
  <c r="R175" i="9"/>
  <c r="BO174" i="9"/>
  <c r="BT174" i="9"/>
  <c r="BL175" i="9" s="1"/>
  <c r="BR174" i="9"/>
  <c r="AO176" i="7"/>
  <c r="AT176" i="7"/>
  <c r="AL177" i="7" s="1"/>
  <c r="AR176" i="7"/>
  <c r="AD175" i="8"/>
  <c r="AA175" i="8"/>
  <c r="AF175" i="8"/>
  <c r="AD177" i="7"/>
  <c r="AA177" i="7"/>
  <c r="AF177" i="7"/>
  <c r="Q175" i="8"/>
  <c r="N175" i="8"/>
  <c r="S175" i="8"/>
  <c r="CB176" i="7"/>
  <c r="CE176" i="7"/>
  <c r="CG176" i="7"/>
  <c r="BY177" i="7" s="1"/>
  <c r="CC175" i="8"/>
  <c r="CH174" i="8"/>
  <c r="BO176" i="7"/>
  <c r="BT176" i="7"/>
  <c r="BL177" i="7" s="1"/>
  <c r="BR176" i="7"/>
  <c r="BU174" i="8"/>
  <c r="AO174" i="9"/>
  <c r="AR174" i="9"/>
  <c r="AT174" i="9"/>
  <c r="AL175" i="9" s="1"/>
  <c r="BB174" i="9"/>
  <c r="BE174" i="9"/>
  <c r="BG174" i="9"/>
  <c r="AY175" i="9" s="1"/>
  <c r="O176" i="7"/>
  <c r="R176" i="7"/>
  <c r="T176" i="7"/>
  <c r="L177" i="7" s="1"/>
  <c r="BP175" i="8"/>
  <c r="AU174" i="8" l="1"/>
  <c r="BP177" i="7"/>
  <c r="CH176" i="7"/>
  <c r="BH174" i="9"/>
  <c r="AP175" i="8"/>
  <c r="O175" i="8"/>
  <c r="T175" i="8"/>
  <c r="L176" i="8" s="1"/>
  <c r="R175" i="8"/>
  <c r="BC175" i="9"/>
  <c r="AU176" i="7"/>
  <c r="BD175" i="8"/>
  <c r="BA175" i="8"/>
  <c r="BF175" i="8"/>
  <c r="AP177" i="7"/>
  <c r="BU174" i="9"/>
  <c r="BP175" i="9"/>
  <c r="CC175" i="9"/>
  <c r="AU174" i="9"/>
  <c r="AB177" i="7"/>
  <c r="AG177" i="7"/>
  <c r="Y178" i="7" s="1"/>
  <c r="AE177" i="7"/>
  <c r="CH174" i="9"/>
  <c r="U175" i="9"/>
  <c r="AP175" i="9"/>
  <c r="P176" i="9"/>
  <c r="AH174" i="9"/>
  <c r="BQ175" i="8"/>
  <c r="BN175" i="8"/>
  <c r="BS175" i="8"/>
  <c r="AB175" i="8"/>
  <c r="AG175" i="8"/>
  <c r="Y176" i="8" s="1"/>
  <c r="AE175" i="8"/>
  <c r="AC175" i="9"/>
  <c r="P177" i="7"/>
  <c r="BC177" i="7"/>
  <c r="U176" i="7"/>
  <c r="CD175" i="8"/>
  <c r="CA175" i="8"/>
  <c r="CF175" i="8"/>
  <c r="BU176" i="7"/>
  <c r="CC177" i="7"/>
  <c r="BH176" i="7"/>
  <c r="AH175" i="8" l="1"/>
  <c r="BB175" i="8"/>
  <c r="BE175" i="8"/>
  <c r="BG175" i="8"/>
  <c r="AY176" i="8" s="1"/>
  <c r="CB175" i="8"/>
  <c r="CG175" i="8"/>
  <c r="BY176" i="8" s="1"/>
  <c r="CE175" i="8"/>
  <c r="AQ175" i="9"/>
  <c r="AN175" i="9"/>
  <c r="AS175" i="9"/>
  <c r="BQ177" i="7"/>
  <c r="BN177" i="7"/>
  <c r="BS177" i="7"/>
  <c r="CD175" i="9"/>
  <c r="CA175" i="9"/>
  <c r="CF175" i="9"/>
  <c r="BD177" i="7"/>
  <c r="BA177" i="7"/>
  <c r="BF177" i="7"/>
  <c r="BQ175" i="9"/>
  <c r="BN175" i="9"/>
  <c r="BS175" i="9"/>
  <c r="BD175" i="9"/>
  <c r="BA175" i="9"/>
  <c r="BF175" i="9"/>
  <c r="AQ177" i="7"/>
  <c r="AN177" i="7"/>
  <c r="AS177" i="7"/>
  <c r="AC176" i="8"/>
  <c r="U175" i="8"/>
  <c r="Q176" i="9"/>
  <c r="N176" i="9"/>
  <c r="S176" i="9"/>
  <c r="BO175" i="8"/>
  <c r="BT175" i="8"/>
  <c r="BL176" i="8" s="1"/>
  <c r="BR175" i="8"/>
  <c r="P176" i="8"/>
  <c r="CD177" i="7"/>
  <c r="CA177" i="7"/>
  <c r="CF177" i="7"/>
  <c r="AH177" i="7"/>
  <c r="Q177" i="7"/>
  <c r="N177" i="7"/>
  <c r="S177" i="7"/>
  <c r="AD175" i="9"/>
  <c r="AA175" i="9"/>
  <c r="AF175" i="9"/>
  <c r="AC178" i="7"/>
  <c r="AQ175" i="8"/>
  <c r="AN175" i="8"/>
  <c r="AS175" i="8"/>
  <c r="AD176" i="8" l="1"/>
  <c r="AA176" i="8"/>
  <c r="AF176" i="8"/>
  <c r="AO175" i="9"/>
  <c r="AT175" i="9"/>
  <c r="AL176" i="9" s="1"/>
  <c r="AR175" i="9"/>
  <c r="CH175" i="8"/>
  <c r="CB175" i="9"/>
  <c r="CE175" i="9"/>
  <c r="CG175" i="9"/>
  <c r="BY176" i="9" s="1"/>
  <c r="CC176" i="8"/>
  <c r="BB177" i="7"/>
  <c r="BG177" i="7"/>
  <c r="AY178" i="7" s="1"/>
  <c r="BE177" i="7"/>
  <c r="BP176" i="8"/>
  <c r="AO177" i="7"/>
  <c r="AT177" i="7"/>
  <c r="AL178" i="7" s="1"/>
  <c r="AR177" i="7"/>
  <c r="BC176" i="8"/>
  <c r="BH175" i="8"/>
  <c r="Q176" i="8"/>
  <c r="N176" i="8"/>
  <c r="S176" i="8"/>
  <c r="AO175" i="8"/>
  <c r="AR175" i="8"/>
  <c r="AT175" i="8"/>
  <c r="AL176" i="8" s="1"/>
  <c r="BB175" i="9"/>
  <c r="BG175" i="9"/>
  <c r="AY176" i="9" s="1"/>
  <c r="BE175" i="9"/>
  <c r="AD178" i="7"/>
  <c r="AA178" i="7"/>
  <c r="AF178" i="7"/>
  <c r="O176" i="9"/>
  <c r="R176" i="9"/>
  <c r="T176" i="9"/>
  <c r="L177" i="9" s="1"/>
  <c r="O177" i="7"/>
  <c r="T177" i="7"/>
  <c r="L178" i="7" s="1"/>
  <c r="R177" i="7"/>
  <c r="BO175" i="9"/>
  <c r="BR175" i="9"/>
  <c r="BT175" i="9"/>
  <c r="BL176" i="9" s="1"/>
  <c r="BO177" i="7"/>
  <c r="BR177" i="7"/>
  <c r="BT177" i="7"/>
  <c r="BL178" i="7" s="1"/>
  <c r="BU175" i="8"/>
  <c r="CB177" i="7"/>
  <c r="CG177" i="7"/>
  <c r="BY178" i="7" s="1"/>
  <c r="CE177" i="7"/>
  <c r="AB175" i="9"/>
  <c r="AE175" i="9"/>
  <c r="AG175" i="9"/>
  <c r="Y176" i="9" s="1"/>
  <c r="BU177" i="7" l="1"/>
  <c r="U176" i="9"/>
  <c r="CH177" i="7"/>
  <c r="CC178" i="7"/>
  <c r="BP176" i="9"/>
  <c r="O176" i="8"/>
  <c r="R176" i="8"/>
  <c r="T176" i="8"/>
  <c r="L177" i="8" s="1"/>
  <c r="AP178" i="7"/>
  <c r="BU175" i="9"/>
  <c r="AB178" i="7"/>
  <c r="AG178" i="7"/>
  <c r="Y179" i="7" s="1"/>
  <c r="AE178" i="7"/>
  <c r="CH175" i="9"/>
  <c r="BQ176" i="8"/>
  <c r="BN176" i="8"/>
  <c r="BS176" i="8"/>
  <c r="BH177" i="7"/>
  <c r="AU175" i="9"/>
  <c r="AP176" i="9"/>
  <c r="BC178" i="7"/>
  <c r="P178" i="7"/>
  <c r="BC176" i="9"/>
  <c r="BP178" i="7"/>
  <c r="P177" i="9"/>
  <c r="U177" i="7"/>
  <c r="BH175" i="9"/>
  <c r="BD176" i="8"/>
  <c r="BA176" i="8"/>
  <c r="BF176" i="8"/>
  <c r="AC176" i="9"/>
  <c r="AH175" i="9"/>
  <c r="AP176" i="8"/>
  <c r="CD176" i="8"/>
  <c r="CA176" i="8"/>
  <c r="CF176" i="8"/>
  <c r="AB176" i="8"/>
  <c r="AE176" i="8"/>
  <c r="AG176" i="8"/>
  <c r="Y177" i="8" s="1"/>
  <c r="AU175" i="8"/>
  <c r="AU177" i="7"/>
  <c r="CC176" i="9"/>
  <c r="BD178" i="7" l="1"/>
  <c r="BA178" i="7"/>
  <c r="BF178" i="7"/>
  <c r="BQ176" i="9"/>
  <c r="BN176" i="9"/>
  <c r="BS176" i="9"/>
  <c r="CD176" i="9"/>
  <c r="CA176" i="9"/>
  <c r="CF176" i="9"/>
  <c r="AC177" i="8"/>
  <c r="AH178" i="7"/>
  <c r="AQ176" i="9"/>
  <c r="AN176" i="9"/>
  <c r="AS176" i="9"/>
  <c r="AC179" i="7"/>
  <c r="CD178" i="7"/>
  <c r="CA178" i="7"/>
  <c r="CF178" i="7"/>
  <c r="AH176" i="8"/>
  <c r="Q177" i="9"/>
  <c r="N177" i="9"/>
  <c r="S177" i="9"/>
  <c r="AD176" i="9"/>
  <c r="AA176" i="9"/>
  <c r="AF176" i="9"/>
  <c r="BQ178" i="7"/>
  <c r="BN178" i="7"/>
  <c r="BS178" i="7"/>
  <c r="AQ178" i="7"/>
  <c r="AN178" i="7"/>
  <c r="AS178" i="7"/>
  <c r="P177" i="8"/>
  <c r="BD176" i="9"/>
  <c r="BA176" i="9"/>
  <c r="BF176" i="9"/>
  <c r="BO176" i="8"/>
  <c r="BR176" i="8"/>
  <c r="BT176" i="8"/>
  <c r="BL177" i="8" s="1"/>
  <c r="U176" i="8"/>
  <c r="CB176" i="8"/>
  <c r="CG176" i="8"/>
  <c r="BY177" i="8" s="1"/>
  <c r="CE176" i="8"/>
  <c r="BB176" i="8"/>
  <c r="BG176" i="8"/>
  <c r="AY177" i="8" s="1"/>
  <c r="BE176" i="8"/>
  <c r="AQ176" i="8"/>
  <c r="AN176" i="8"/>
  <c r="AS176" i="8"/>
  <c r="Q178" i="7"/>
  <c r="N178" i="7"/>
  <c r="S178" i="7"/>
  <c r="BO178" i="7" l="1"/>
  <c r="BR178" i="7"/>
  <c r="BT178" i="7"/>
  <c r="BL179" i="7" s="1"/>
  <c r="CB178" i="7"/>
  <c r="CE178" i="7"/>
  <c r="CG178" i="7"/>
  <c r="BY179" i="7" s="1"/>
  <c r="CB176" i="9"/>
  <c r="CG176" i="9"/>
  <c r="BY177" i="9" s="1"/>
  <c r="CE176" i="9"/>
  <c r="AD179" i="7"/>
  <c r="AA179" i="7"/>
  <c r="AF179" i="7"/>
  <c r="BC177" i="8"/>
  <c r="AB176" i="9"/>
  <c r="AG176" i="9"/>
  <c r="Y177" i="9" s="1"/>
  <c r="AE176" i="9"/>
  <c r="BO176" i="9"/>
  <c r="BR176" i="9"/>
  <c r="BT176" i="9"/>
  <c r="BL177" i="9" s="1"/>
  <c r="AO176" i="9"/>
  <c r="AR176" i="9"/>
  <c r="AT176" i="9"/>
  <c r="AL177" i="9" s="1"/>
  <c r="BB176" i="9"/>
  <c r="BG176" i="9"/>
  <c r="AY177" i="9" s="1"/>
  <c r="BE176" i="9"/>
  <c r="CH176" i="8"/>
  <c r="O178" i="7"/>
  <c r="R178" i="7"/>
  <c r="T178" i="7"/>
  <c r="L179" i="7" s="1"/>
  <c r="BB178" i="7"/>
  <c r="BE178" i="7"/>
  <c r="BG178" i="7"/>
  <c r="AY179" i="7" s="1"/>
  <c r="CC177" i="8"/>
  <c r="BP177" i="8"/>
  <c r="AO176" i="8"/>
  <c r="AT176" i="8"/>
  <c r="AL177" i="8" s="1"/>
  <c r="AR176" i="8"/>
  <c r="BU176" i="8"/>
  <c r="Q177" i="8"/>
  <c r="N177" i="8"/>
  <c r="S177" i="8"/>
  <c r="O177" i="9"/>
  <c r="R177" i="9"/>
  <c r="T177" i="9"/>
  <c r="L178" i="9" s="1"/>
  <c r="AD177" i="8"/>
  <c r="AA177" i="8"/>
  <c r="AF177" i="8"/>
  <c r="AO178" i="7"/>
  <c r="AR178" i="7"/>
  <c r="AT178" i="7"/>
  <c r="AL179" i="7" s="1"/>
  <c r="BH176" i="8"/>
  <c r="BH176" i="9" l="1"/>
  <c r="CD177" i="8"/>
  <c r="CA177" i="8"/>
  <c r="CF177" i="8"/>
  <c r="BC177" i="9"/>
  <c r="BP177" i="9"/>
  <c r="CH176" i="9"/>
  <c r="BC179" i="7"/>
  <c r="BU176" i="9"/>
  <c r="CC177" i="9"/>
  <c r="BH178" i="7"/>
  <c r="AU176" i="8"/>
  <c r="AH176" i="9"/>
  <c r="CC179" i="7"/>
  <c r="AB179" i="7"/>
  <c r="AE179" i="7"/>
  <c r="AG179" i="7"/>
  <c r="Y180" i="7" s="1"/>
  <c r="AB177" i="8"/>
  <c r="AG177" i="8"/>
  <c r="Y178" i="8" s="1"/>
  <c r="AE177" i="8"/>
  <c r="AP177" i="9"/>
  <c r="AP177" i="8"/>
  <c r="AU176" i="9"/>
  <c r="AC177" i="9"/>
  <c r="CH178" i="7"/>
  <c r="P179" i="7"/>
  <c r="BP179" i="7"/>
  <c r="AU178" i="7"/>
  <c r="O177" i="8"/>
  <c r="R177" i="8"/>
  <c r="T177" i="8"/>
  <c r="L178" i="8" s="1"/>
  <c r="P178" i="9"/>
  <c r="BQ177" i="8"/>
  <c r="BN177" i="8"/>
  <c r="BS177" i="8"/>
  <c r="BD177" i="8"/>
  <c r="BA177" i="8"/>
  <c r="BF177" i="8"/>
  <c r="BU178" i="7"/>
  <c r="U178" i="7"/>
  <c r="U177" i="9"/>
  <c r="AP179" i="7"/>
  <c r="AD177" i="9" l="1"/>
  <c r="AA177" i="9"/>
  <c r="AF177" i="9"/>
  <c r="AQ179" i="7"/>
  <c r="AN179" i="7"/>
  <c r="AS179" i="7"/>
  <c r="BQ179" i="7"/>
  <c r="BN179" i="7"/>
  <c r="BS179" i="7"/>
  <c r="BB177" i="8"/>
  <c r="BE177" i="8"/>
  <c r="BG177" i="8"/>
  <c r="AY178" i="8" s="1"/>
  <c r="AQ177" i="9"/>
  <c r="AN177" i="9"/>
  <c r="AS177" i="9"/>
  <c r="BQ177" i="9"/>
  <c r="BN177" i="9"/>
  <c r="BS177" i="9"/>
  <c r="Q179" i="7"/>
  <c r="N179" i="7"/>
  <c r="S179" i="7"/>
  <c r="AH177" i="8"/>
  <c r="AC178" i="8"/>
  <c r="BD177" i="9"/>
  <c r="BA177" i="9"/>
  <c r="BF177" i="9"/>
  <c r="CD177" i="9"/>
  <c r="CA177" i="9"/>
  <c r="CF177" i="9"/>
  <c r="BO177" i="8"/>
  <c r="BT177" i="8"/>
  <c r="BL178" i="8" s="1"/>
  <c r="BR177" i="8"/>
  <c r="Q178" i="9"/>
  <c r="N178" i="9"/>
  <c r="S178" i="9"/>
  <c r="AC180" i="7"/>
  <c r="CB177" i="8"/>
  <c r="CE177" i="8"/>
  <c r="CG177" i="8"/>
  <c r="BY178" i="8" s="1"/>
  <c r="AH179" i="7"/>
  <c r="P178" i="8"/>
  <c r="CD179" i="7"/>
  <c r="CA179" i="7"/>
  <c r="CF179" i="7"/>
  <c r="BD179" i="7"/>
  <c r="BA179" i="7"/>
  <c r="BF179" i="7"/>
  <c r="U177" i="8"/>
  <c r="AQ177" i="8"/>
  <c r="AN177" i="8"/>
  <c r="AS177" i="8"/>
  <c r="O179" i="7" l="1"/>
  <c r="R179" i="7"/>
  <c r="T179" i="7"/>
  <c r="L180" i="7" s="1"/>
  <c r="BO179" i="7"/>
  <c r="BR179" i="7"/>
  <c r="BT179" i="7"/>
  <c r="BL180" i="7" s="1"/>
  <c r="BP178" i="8"/>
  <c r="BH177" i="8"/>
  <c r="CH177" i="8"/>
  <c r="CB177" i="9"/>
  <c r="CE177" i="9"/>
  <c r="CG177" i="9"/>
  <c r="BY178" i="9" s="1"/>
  <c r="BO177" i="9"/>
  <c r="BR177" i="9"/>
  <c r="BT177" i="9"/>
  <c r="BL178" i="9" s="1"/>
  <c r="AO179" i="7"/>
  <c r="AR179" i="7"/>
  <c r="AT179" i="7"/>
  <c r="AL180" i="7" s="1"/>
  <c r="CC178" i="8"/>
  <c r="CB179" i="7"/>
  <c r="CG179" i="7"/>
  <c r="BY180" i="7" s="1"/>
  <c r="CE179" i="7"/>
  <c r="O178" i="9"/>
  <c r="R178" i="9"/>
  <c r="T178" i="9"/>
  <c r="L179" i="9" s="1"/>
  <c r="AD178" i="8"/>
  <c r="AA178" i="8"/>
  <c r="AF178" i="8"/>
  <c r="AO177" i="9"/>
  <c r="AT177" i="9"/>
  <c r="AL178" i="9" s="1"/>
  <c r="AR177" i="9"/>
  <c r="AO177" i="8"/>
  <c r="AR177" i="8"/>
  <c r="AT177" i="8"/>
  <c r="AL178" i="8" s="1"/>
  <c r="AB177" i="9"/>
  <c r="AE177" i="9"/>
  <c r="AG177" i="9"/>
  <c r="Y178" i="9" s="1"/>
  <c r="BB179" i="7"/>
  <c r="BG179" i="7"/>
  <c r="AY180" i="7" s="1"/>
  <c r="BE179" i="7"/>
  <c r="AD180" i="7"/>
  <c r="AA180" i="7"/>
  <c r="AF180" i="7"/>
  <c r="BB177" i="9"/>
  <c r="BE177" i="9"/>
  <c r="BG177" i="9"/>
  <c r="AY178" i="9" s="1"/>
  <c r="Q178" i="8"/>
  <c r="N178" i="8"/>
  <c r="S178" i="8"/>
  <c r="BU177" i="8"/>
  <c r="BC178" i="8"/>
  <c r="O178" i="8" l="1"/>
  <c r="R178" i="8"/>
  <c r="T178" i="8"/>
  <c r="L179" i="8" s="1"/>
  <c r="AB180" i="7"/>
  <c r="AG180" i="7"/>
  <c r="Y181" i="7" s="1"/>
  <c r="AE180" i="7"/>
  <c r="BP178" i="9"/>
  <c r="BQ178" i="8"/>
  <c r="BN178" i="8"/>
  <c r="BS178" i="8"/>
  <c r="BU177" i="9"/>
  <c r="BH179" i="7"/>
  <c r="CH179" i="7"/>
  <c r="CC178" i="9"/>
  <c r="BP180" i="7"/>
  <c r="AP178" i="9"/>
  <c r="CH177" i="9"/>
  <c r="BU179" i="7"/>
  <c r="AU177" i="9"/>
  <c r="CC180" i="7"/>
  <c r="AC178" i="9"/>
  <c r="CD178" i="8"/>
  <c r="CA178" i="8"/>
  <c r="CF178" i="8"/>
  <c r="BH177" i="9"/>
  <c r="AP178" i="8"/>
  <c r="P179" i="9"/>
  <c r="AP180" i="7"/>
  <c r="P180" i="7"/>
  <c r="BC180" i="7"/>
  <c r="BC178" i="9"/>
  <c r="AU177" i="8"/>
  <c r="U178" i="9"/>
  <c r="AU179" i="7"/>
  <c r="U179" i="7"/>
  <c r="AH177" i="9"/>
  <c r="AB178" i="8"/>
  <c r="AE178" i="8"/>
  <c r="AG178" i="8"/>
  <c r="Y179" i="8" s="1"/>
  <c r="BD178" i="8"/>
  <c r="BA178" i="8"/>
  <c r="BF178" i="8"/>
  <c r="BQ180" i="7" l="1"/>
  <c r="BN180" i="7"/>
  <c r="BS180" i="7"/>
  <c r="AQ178" i="8"/>
  <c r="AN178" i="8"/>
  <c r="AS178" i="8"/>
  <c r="AC179" i="8"/>
  <c r="AH178" i="8"/>
  <c r="BD178" i="9"/>
  <c r="BA178" i="9"/>
  <c r="BF178" i="9"/>
  <c r="CD178" i="9"/>
  <c r="CA178" i="9"/>
  <c r="CF178" i="9"/>
  <c r="BO178" i="8"/>
  <c r="BT178" i="8"/>
  <c r="BL179" i="8" s="1"/>
  <c r="BR178" i="8"/>
  <c r="CD180" i="7"/>
  <c r="CA180" i="7"/>
  <c r="CF180" i="7"/>
  <c r="BD180" i="7"/>
  <c r="BA180" i="7"/>
  <c r="BF180" i="7"/>
  <c r="BQ178" i="9"/>
  <c r="BN178" i="9"/>
  <c r="BS178" i="9"/>
  <c r="Q180" i="7"/>
  <c r="N180" i="7"/>
  <c r="S180" i="7"/>
  <c r="CB178" i="8"/>
  <c r="CG178" i="8"/>
  <c r="BY179" i="8" s="1"/>
  <c r="CE178" i="8"/>
  <c r="AH180" i="7"/>
  <c r="AC181" i="7"/>
  <c r="AQ178" i="9"/>
  <c r="AN178" i="9"/>
  <c r="AS178" i="9"/>
  <c r="AQ180" i="7"/>
  <c r="AN180" i="7"/>
  <c r="AS180" i="7"/>
  <c r="AD178" i="9"/>
  <c r="AA178" i="9"/>
  <c r="AF178" i="9"/>
  <c r="P179" i="8"/>
  <c r="U178" i="8"/>
  <c r="BB178" i="8"/>
  <c r="BG178" i="8"/>
  <c r="AY179" i="8" s="1"/>
  <c r="BE178" i="8"/>
  <c r="Q179" i="9"/>
  <c r="N179" i="9"/>
  <c r="S179" i="9"/>
  <c r="AO180" i="7" l="1"/>
  <c r="AR180" i="7"/>
  <c r="AT180" i="7"/>
  <c r="AL181" i="7" s="1"/>
  <c r="CB180" i="7"/>
  <c r="CE180" i="7"/>
  <c r="CG180" i="7"/>
  <c r="BY181" i="7" s="1"/>
  <c r="CC179" i="8"/>
  <c r="AD179" i="8"/>
  <c r="AA179" i="8"/>
  <c r="AF179" i="8"/>
  <c r="CH178" i="8"/>
  <c r="BU178" i="8"/>
  <c r="BP179" i="8"/>
  <c r="Q179" i="8"/>
  <c r="N179" i="8"/>
  <c r="S179" i="8"/>
  <c r="AO178" i="9"/>
  <c r="AT178" i="9"/>
  <c r="AL179" i="9" s="1"/>
  <c r="AR178" i="9"/>
  <c r="AO178" i="8"/>
  <c r="AR178" i="8"/>
  <c r="AT178" i="8"/>
  <c r="AL179" i="8" s="1"/>
  <c r="O180" i="7"/>
  <c r="T180" i="7"/>
  <c r="L181" i="7" s="1"/>
  <c r="R180" i="7"/>
  <c r="BO178" i="9"/>
  <c r="BR178" i="9"/>
  <c r="BT178" i="9"/>
  <c r="BL179" i="9" s="1"/>
  <c r="AD181" i="7"/>
  <c r="AA181" i="7"/>
  <c r="AF181" i="7"/>
  <c r="CB178" i="9"/>
  <c r="CE178" i="9"/>
  <c r="CG178" i="9"/>
  <c r="BY179" i="9" s="1"/>
  <c r="O179" i="9"/>
  <c r="T179" i="9"/>
  <c r="L180" i="9" s="1"/>
  <c r="R179" i="9"/>
  <c r="BC179" i="8"/>
  <c r="BO180" i="7"/>
  <c r="BR180" i="7"/>
  <c r="BT180" i="7"/>
  <c r="BL181" i="7" s="1"/>
  <c r="BH178" i="8"/>
  <c r="AB178" i="9"/>
  <c r="AG178" i="9"/>
  <c r="Y179" i="9" s="1"/>
  <c r="AE178" i="9"/>
  <c r="BB180" i="7"/>
  <c r="BE180" i="7"/>
  <c r="BG180" i="7"/>
  <c r="AY181" i="7" s="1"/>
  <c r="BB178" i="9"/>
  <c r="BG178" i="9"/>
  <c r="AY179" i="9" s="1"/>
  <c r="BE178" i="9"/>
  <c r="AH178" i="9" l="1"/>
  <c r="CD179" i="8"/>
  <c r="CA179" i="8"/>
  <c r="CF179" i="8"/>
  <c r="AP179" i="9"/>
  <c r="CC181" i="7"/>
  <c r="BD179" i="8"/>
  <c r="BA179" i="8"/>
  <c r="BF179" i="8"/>
  <c r="BP179" i="9"/>
  <c r="CH180" i="7"/>
  <c r="BU178" i="9"/>
  <c r="AP181" i="7"/>
  <c r="AC179" i="9"/>
  <c r="AB181" i="7"/>
  <c r="AE181" i="7"/>
  <c r="AG181" i="7"/>
  <c r="Y182" i="7" s="1"/>
  <c r="U179" i="9"/>
  <c r="BH178" i="9"/>
  <c r="P180" i="9"/>
  <c r="BC179" i="9"/>
  <c r="BP181" i="7"/>
  <c r="AU180" i="7"/>
  <c r="AU178" i="9"/>
  <c r="O179" i="8"/>
  <c r="R179" i="8"/>
  <c r="T179" i="8"/>
  <c r="L180" i="8" s="1"/>
  <c r="U180" i="7"/>
  <c r="AB179" i="8"/>
  <c r="AG179" i="8"/>
  <c r="Y180" i="8" s="1"/>
  <c r="AE179" i="8"/>
  <c r="P181" i="7"/>
  <c r="BU180" i="7"/>
  <c r="BC181" i="7"/>
  <c r="CC179" i="9"/>
  <c r="AU178" i="8"/>
  <c r="BH180" i="7"/>
  <c r="CH178" i="9"/>
  <c r="AP179" i="8"/>
  <c r="BQ179" i="8"/>
  <c r="BN179" i="8"/>
  <c r="BS179" i="8"/>
  <c r="AQ179" i="8" l="1"/>
  <c r="AN179" i="8"/>
  <c r="AS179" i="8"/>
  <c r="AQ181" i="7"/>
  <c r="AN181" i="7"/>
  <c r="AS181" i="7"/>
  <c r="CD181" i="7"/>
  <c r="CA181" i="7"/>
  <c r="CF181" i="7"/>
  <c r="Q181" i="7"/>
  <c r="N181" i="7"/>
  <c r="S181" i="7"/>
  <c r="AQ179" i="9"/>
  <c r="AN179" i="9"/>
  <c r="AS179" i="9"/>
  <c r="AH179" i="8"/>
  <c r="CB179" i="8"/>
  <c r="CE179" i="8"/>
  <c r="CG179" i="8"/>
  <c r="BY180" i="8" s="1"/>
  <c r="AC180" i="8"/>
  <c r="BQ181" i="7"/>
  <c r="BN181" i="7"/>
  <c r="BS181" i="7"/>
  <c r="AC182" i="7"/>
  <c r="AH181" i="7"/>
  <c r="BQ179" i="9"/>
  <c r="BN179" i="9"/>
  <c r="BS179" i="9"/>
  <c r="BD179" i="9"/>
  <c r="BA179" i="9"/>
  <c r="BF179" i="9"/>
  <c r="Q180" i="9"/>
  <c r="N180" i="9"/>
  <c r="S180" i="9"/>
  <c r="CD179" i="9"/>
  <c r="CA179" i="9"/>
  <c r="CF179" i="9"/>
  <c r="P180" i="8"/>
  <c r="AD179" i="9"/>
  <c r="AA179" i="9"/>
  <c r="AF179" i="9"/>
  <c r="BB179" i="8"/>
  <c r="BE179" i="8"/>
  <c r="BG179" i="8"/>
  <c r="AY180" i="8" s="1"/>
  <c r="BO179" i="8"/>
  <c r="BT179" i="8"/>
  <c r="BL180" i="8" s="1"/>
  <c r="BR179" i="8"/>
  <c r="BD181" i="7"/>
  <c r="BA181" i="7"/>
  <c r="BF181" i="7"/>
  <c r="U179" i="8"/>
  <c r="CH179" i="8" l="1"/>
  <c r="O181" i="7"/>
  <c r="R181" i="7"/>
  <c r="T181" i="7"/>
  <c r="L182" i="7" s="1"/>
  <c r="AD182" i="7"/>
  <c r="AA182" i="7"/>
  <c r="AF182" i="7"/>
  <c r="CB181" i="7"/>
  <c r="CE181" i="7"/>
  <c r="CG181" i="7"/>
  <c r="BY182" i="7" s="1"/>
  <c r="CB179" i="9"/>
  <c r="CG179" i="9"/>
  <c r="BY180" i="9" s="1"/>
  <c r="CE179" i="9"/>
  <c r="AO181" i="7"/>
  <c r="AT181" i="7"/>
  <c r="AL182" i="7" s="1"/>
  <c r="AR181" i="7"/>
  <c r="BH179" i="8"/>
  <c r="O180" i="9"/>
  <c r="T180" i="9"/>
  <c r="L181" i="9" s="1"/>
  <c r="R180" i="9"/>
  <c r="BO181" i="7"/>
  <c r="BT181" i="7"/>
  <c r="BL182" i="7" s="1"/>
  <c r="BR181" i="7"/>
  <c r="BO179" i="9"/>
  <c r="BT179" i="9"/>
  <c r="BL180" i="9" s="1"/>
  <c r="BR179" i="9"/>
  <c r="BC180" i="8"/>
  <c r="BB179" i="9"/>
  <c r="BE179" i="9"/>
  <c r="BG179" i="9"/>
  <c r="AY180" i="9" s="1"/>
  <c r="AD180" i="8"/>
  <c r="AA180" i="8"/>
  <c r="AF180" i="8"/>
  <c r="AO179" i="9"/>
  <c r="AT179" i="9"/>
  <c r="AL180" i="9" s="1"/>
  <c r="AR179" i="9"/>
  <c r="AO179" i="8"/>
  <c r="AT179" i="8"/>
  <c r="AL180" i="8" s="1"/>
  <c r="AR179" i="8"/>
  <c r="BB181" i="7"/>
  <c r="BE181" i="7"/>
  <c r="BG181" i="7"/>
  <c r="AY182" i="7" s="1"/>
  <c r="AB179" i="9"/>
  <c r="AG179" i="9"/>
  <c r="Y180" i="9" s="1"/>
  <c r="AE179" i="9"/>
  <c r="BU179" i="8"/>
  <c r="Q180" i="8"/>
  <c r="N180" i="8"/>
  <c r="S180" i="8"/>
  <c r="BP180" i="8"/>
  <c r="CC180" i="8"/>
  <c r="BH179" i="9" l="1"/>
  <c r="U180" i="9"/>
  <c r="CH179" i="9"/>
  <c r="AP180" i="8"/>
  <c r="CC180" i="9"/>
  <c r="BD180" i="8"/>
  <c r="BA180" i="8"/>
  <c r="BF180" i="8"/>
  <c r="AU179" i="9"/>
  <c r="BU179" i="9"/>
  <c r="P182" i="7"/>
  <c r="O180" i="8"/>
  <c r="T180" i="8"/>
  <c r="L181" i="8" s="1"/>
  <c r="R180" i="8"/>
  <c r="P181" i="9"/>
  <c r="AC180" i="9"/>
  <c r="AU181" i="7"/>
  <c r="CC182" i="7"/>
  <c r="U181" i="7"/>
  <c r="AP182" i="7"/>
  <c r="CH181" i="7"/>
  <c r="BH181" i="7"/>
  <c r="AB180" i="8"/>
  <c r="AG180" i="8"/>
  <c r="Y181" i="8" s="1"/>
  <c r="AE180" i="8"/>
  <c r="BU181" i="7"/>
  <c r="BC182" i="7"/>
  <c r="BP182" i="7"/>
  <c r="AH179" i="9"/>
  <c r="AP180" i="9"/>
  <c r="BP180" i="9"/>
  <c r="CD180" i="8"/>
  <c r="CA180" i="8"/>
  <c r="CF180" i="8"/>
  <c r="BQ180" i="8"/>
  <c r="BN180" i="8"/>
  <c r="BS180" i="8"/>
  <c r="AU179" i="8"/>
  <c r="BC180" i="9"/>
  <c r="AB182" i="7"/>
  <c r="AG182" i="7"/>
  <c r="Y183" i="7" s="1"/>
  <c r="AE182" i="7"/>
  <c r="Q182" i="7" l="1"/>
  <c r="N182" i="7"/>
  <c r="S182" i="7"/>
  <c r="BD180" i="9"/>
  <c r="BA180" i="9"/>
  <c r="BF180" i="9"/>
  <c r="BQ180" i="9"/>
  <c r="BN180" i="9"/>
  <c r="BS180" i="9"/>
  <c r="AH180" i="8"/>
  <c r="AC181" i="8"/>
  <c r="CD182" i="7"/>
  <c r="CA182" i="7"/>
  <c r="CF182" i="7"/>
  <c r="BO180" i="8"/>
  <c r="BT180" i="8"/>
  <c r="BL181" i="8" s="1"/>
  <c r="BR180" i="8"/>
  <c r="Q181" i="9"/>
  <c r="N181" i="9"/>
  <c r="S181" i="9"/>
  <c r="AQ182" i="7"/>
  <c r="AN182" i="7"/>
  <c r="AS182" i="7"/>
  <c r="AQ180" i="9"/>
  <c r="AN180" i="9"/>
  <c r="AS180" i="9"/>
  <c r="AD180" i="9"/>
  <c r="AA180" i="9"/>
  <c r="AF180" i="9"/>
  <c r="BQ182" i="7"/>
  <c r="BN182" i="7"/>
  <c r="BS182" i="7"/>
  <c r="CD180" i="9"/>
  <c r="CA180" i="9"/>
  <c r="CF180" i="9"/>
  <c r="BB180" i="8"/>
  <c r="BE180" i="8"/>
  <c r="BG180" i="8"/>
  <c r="AY181" i="8" s="1"/>
  <c r="AH182" i="7"/>
  <c r="AC183" i="7"/>
  <c r="U180" i="8"/>
  <c r="P181" i="8"/>
  <c r="CB180" i="8"/>
  <c r="CE180" i="8"/>
  <c r="CG180" i="8"/>
  <c r="BY181" i="8" s="1"/>
  <c r="BD182" i="7"/>
  <c r="BA182" i="7"/>
  <c r="BF182" i="7"/>
  <c r="AQ180" i="8"/>
  <c r="AN180" i="8"/>
  <c r="AS180" i="8"/>
  <c r="CH180" i="8" l="1"/>
  <c r="AO180" i="9"/>
  <c r="AT180" i="9"/>
  <c r="AL181" i="9" s="1"/>
  <c r="AR180" i="9"/>
  <c r="BO180" i="9"/>
  <c r="BT180" i="9"/>
  <c r="BL181" i="9" s="1"/>
  <c r="BR180" i="9"/>
  <c r="BC181" i="8"/>
  <c r="BH180" i="8"/>
  <c r="AO182" i="7"/>
  <c r="AT182" i="7"/>
  <c r="AL183" i="7" s="1"/>
  <c r="AR182" i="7"/>
  <c r="Q181" i="8"/>
  <c r="N181" i="8"/>
  <c r="S181" i="8"/>
  <c r="CB180" i="9"/>
  <c r="CG180" i="9"/>
  <c r="BY181" i="9" s="1"/>
  <c r="CE180" i="9"/>
  <c r="CB182" i="7"/>
  <c r="CE182" i="7"/>
  <c r="CG182" i="7"/>
  <c r="BY183" i="7" s="1"/>
  <c r="O181" i="9"/>
  <c r="R181" i="9"/>
  <c r="T181" i="9"/>
  <c r="L182" i="9" s="1"/>
  <c r="BB180" i="9"/>
  <c r="BE180" i="9"/>
  <c r="BG180" i="9"/>
  <c r="AY181" i="9" s="1"/>
  <c r="AD181" i="8"/>
  <c r="AA181" i="8"/>
  <c r="AF181" i="8"/>
  <c r="AD183" i="7"/>
  <c r="AA183" i="7"/>
  <c r="AF183" i="7"/>
  <c r="BU180" i="8"/>
  <c r="AB180" i="9"/>
  <c r="AE180" i="9"/>
  <c r="AG180" i="9"/>
  <c r="Y181" i="9" s="1"/>
  <c r="BP181" i="8"/>
  <c r="O182" i="7"/>
  <c r="R182" i="7"/>
  <c r="T182" i="7"/>
  <c r="L183" i="7" s="1"/>
  <c r="AO180" i="8"/>
  <c r="AR180" i="8"/>
  <c r="AT180" i="8"/>
  <c r="AL181" i="8" s="1"/>
  <c r="BO182" i="7"/>
  <c r="BT182" i="7"/>
  <c r="BL183" i="7" s="1"/>
  <c r="BR182" i="7"/>
  <c r="BB182" i="7"/>
  <c r="BG182" i="7"/>
  <c r="AY183" i="7" s="1"/>
  <c r="BE182" i="7"/>
  <c r="CC181" i="8"/>
  <c r="BP181" i="9" l="1"/>
  <c r="AC181" i="9"/>
  <c r="AU182" i="7"/>
  <c r="AB181" i="8"/>
  <c r="AE181" i="8"/>
  <c r="AG181" i="8"/>
  <c r="Y182" i="8" s="1"/>
  <c r="AP181" i="8"/>
  <c r="BH180" i="9"/>
  <c r="CH180" i="9"/>
  <c r="BC181" i="9"/>
  <c r="AU180" i="9"/>
  <c r="AP183" i="7"/>
  <c r="AP181" i="9"/>
  <c r="U181" i="9"/>
  <c r="BU182" i="7"/>
  <c r="BQ181" i="8"/>
  <c r="BN181" i="8"/>
  <c r="BS181" i="8"/>
  <c r="BP183" i="7"/>
  <c r="BH182" i="7"/>
  <c r="O181" i="8"/>
  <c r="T181" i="8"/>
  <c r="L182" i="8" s="1"/>
  <c r="R181" i="8"/>
  <c r="BD181" i="8"/>
  <c r="BA181" i="8"/>
  <c r="BF181" i="8"/>
  <c r="P182" i="9"/>
  <c r="CD181" i="8"/>
  <c r="CA181" i="8"/>
  <c r="CF181" i="8"/>
  <c r="P183" i="7"/>
  <c r="BC183" i="7"/>
  <c r="U182" i="7"/>
  <c r="AB183" i="7"/>
  <c r="AG183" i="7"/>
  <c r="Y184" i="7" s="1"/>
  <c r="AE183" i="7"/>
  <c r="CC183" i="7"/>
  <c r="BU180" i="9"/>
  <c r="AH180" i="9"/>
  <c r="AU180" i="8"/>
  <c r="CC181" i="9"/>
  <c r="CH182" i="7"/>
  <c r="AQ181" i="8" l="1"/>
  <c r="AN181" i="8"/>
  <c r="AS181" i="8"/>
  <c r="CB181" i="8"/>
  <c r="CE181" i="8"/>
  <c r="CG181" i="8"/>
  <c r="BY182" i="8" s="1"/>
  <c r="AQ183" i="7"/>
  <c r="AN183" i="7"/>
  <c r="AS183" i="7"/>
  <c r="BQ183" i="7"/>
  <c r="BN183" i="7"/>
  <c r="BS183" i="7"/>
  <c r="AH183" i="7"/>
  <c r="BO181" i="8"/>
  <c r="BR181" i="8"/>
  <c r="BT181" i="8"/>
  <c r="BL182" i="8" s="1"/>
  <c r="AC182" i="8"/>
  <c r="Q182" i="9"/>
  <c r="N182" i="9"/>
  <c r="S182" i="9"/>
  <c r="AH181" i="8"/>
  <c r="CD183" i="7"/>
  <c r="CA183" i="7"/>
  <c r="CF183" i="7"/>
  <c r="AC184" i="7"/>
  <c r="CD181" i="9"/>
  <c r="CA181" i="9"/>
  <c r="CF181" i="9"/>
  <c r="BB181" i="8"/>
  <c r="BG181" i="8"/>
  <c r="AY182" i="8" s="1"/>
  <c r="BE181" i="8"/>
  <c r="BD181" i="9"/>
  <c r="BA181" i="9"/>
  <c r="BF181" i="9"/>
  <c r="U181" i="8"/>
  <c r="P182" i="8"/>
  <c r="AD181" i="9"/>
  <c r="AA181" i="9"/>
  <c r="AF181" i="9"/>
  <c r="BD183" i="7"/>
  <c r="BA183" i="7"/>
  <c r="BF183" i="7"/>
  <c r="Q183" i="7"/>
  <c r="N183" i="7"/>
  <c r="S183" i="7"/>
  <c r="AQ181" i="9"/>
  <c r="AN181" i="9"/>
  <c r="AS181" i="9"/>
  <c r="BQ181" i="9"/>
  <c r="BN181" i="9"/>
  <c r="BS181" i="9"/>
  <c r="BO183" i="7" l="1"/>
  <c r="BR183" i="7"/>
  <c r="BT183" i="7"/>
  <c r="BL184" i="7" s="1"/>
  <c r="AO183" i="7"/>
  <c r="AR183" i="7"/>
  <c r="AT183" i="7"/>
  <c r="AL184" i="7" s="1"/>
  <c r="O183" i="7"/>
  <c r="T183" i="7"/>
  <c r="L184" i="7" s="1"/>
  <c r="R183" i="7"/>
  <c r="AD184" i="7"/>
  <c r="AA184" i="7"/>
  <c r="AF184" i="7"/>
  <c r="CB181" i="9"/>
  <c r="CE181" i="9"/>
  <c r="CG181" i="9"/>
  <c r="BY182" i="9" s="1"/>
  <c r="CC182" i="8"/>
  <c r="CB183" i="7"/>
  <c r="CE183" i="7"/>
  <c r="CG183" i="7"/>
  <c r="BY184" i="7" s="1"/>
  <c r="BO181" i="9"/>
  <c r="BT181" i="9"/>
  <c r="BL182" i="9" s="1"/>
  <c r="BR181" i="9"/>
  <c r="BU181" i="8"/>
  <c r="CH181" i="8"/>
  <c r="BB183" i="7"/>
  <c r="BG183" i="7"/>
  <c r="AY184" i="7" s="1"/>
  <c r="BE183" i="7"/>
  <c r="BH181" i="8"/>
  <c r="Q182" i="8"/>
  <c r="N182" i="8"/>
  <c r="S182" i="8"/>
  <c r="BC182" i="8"/>
  <c r="BB181" i="9"/>
  <c r="BE181" i="9"/>
  <c r="BG181" i="9"/>
  <c r="AY182" i="9" s="1"/>
  <c r="BP182" i="8"/>
  <c r="AO181" i="9"/>
  <c r="AT181" i="9"/>
  <c r="AL182" i="9" s="1"/>
  <c r="AR181" i="9"/>
  <c r="AO181" i="8"/>
  <c r="AT181" i="8"/>
  <c r="AL182" i="8" s="1"/>
  <c r="AR181" i="8"/>
  <c r="AD182" i="8"/>
  <c r="AA182" i="8"/>
  <c r="AF182" i="8"/>
  <c r="AB181" i="9"/>
  <c r="AE181" i="9"/>
  <c r="AG181" i="9"/>
  <c r="Y182" i="9" s="1"/>
  <c r="O182" i="9"/>
  <c r="R182" i="9"/>
  <c r="T182" i="9"/>
  <c r="L183" i="9" s="1"/>
  <c r="CH183" i="7" l="1"/>
  <c r="BC182" i="9"/>
  <c r="AH181" i="9"/>
  <c r="AU181" i="9"/>
  <c r="BD182" i="8"/>
  <c r="BA182" i="8"/>
  <c r="BF182" i="8"/>
  <c r="CD182" i="8"/>
  <c r="CA182" i="8"/>
  <c r="CF182" i="8"/>
  <c r="U183" i="7"/>
  <c r="AP182" i="9"/>
  <c r="BU181" i="9"/>
  <c r="CC182" i="9"/>
  <c r="P184" i="7"/>
  <c r="O182" i="8"/>
  <c r="R182" i="8"/>
  <c r="T182" i="8"/>
  <c r="L183" i="8" s="1"/>
  <c r="BP182" i="9"/>
  <c r="CH181" i="9"/>
  <c r="CC184" i="7"/>
  <c r="AP184" i="7"/>
  <c r="AU183" i="7"/>
  <c r="AP182" i="8"/>
  <c r="BQ182" i="8"/>
  <c r="BN182" i="8"/>
  <c r="BS182" i="8"/>
  <c r="P183" i="9"/>
  <c r="BC184" i="7"/>
  <c r="BP184" i="7"/>
  <c r="AB184" i="7"/>
  <c r="AE184" i="7"/>
  <c r="AG184" i="7"/>
  <c r="Y185" i="7" s="1"/>
  <c r="BU183" i="7"/>
  <c r="AB182" i="8"/>
  <c r="AE182" i="8"/>
  <c r="AG182" i="8"/>
  <c r="Y183" i="8" s="1"/>
  <c r="BH183" i="7"/>
  <c r="AU181" i="8"/>
  <c r="BH181" i="9"/>
  <c r="U182" i="9"/>
  <c r="AC182" i="9"/>
  <c r="AH184" i="7" l="1"/>
  <c r="BO182" i="8"/>
  <c r="BT182" i="8"/>
  <c r="BL183" i="8" s="1"/>
  <c r="BR182" i="8"/>
  <c r="CD182" i="9"/>
  <c r="CA182" i="9"/>
  <c r="CF182" i="9"/>
  <c r="AD182" i="9"/>
  <c r="AA182" i="9"/>
  <c r="AF182" i="9"/>
  <c r="BB182" i="8"/>
  <c r="BG182" i="8"/>
  <c r="AY183" i="8" s="1"/>
  <c r="BE182" i="8"/>
  <c r="AH182" i="8"/>
  <c r="CD184" i="7"/>
  <c r="CA184" i="7"/>
  <c r="CF184" i="7"/>
  <c r="BQ184" i="7"/>
  <c r="BN184" i="7"/>
  <c r="BS184" i="7"/>
  <c r="BQ182" i="9"/>
  <c r="BN182" i="9"/>
  <c r="BS182" i="9"/>
  <c r="AQ182" i="9"/>
  <c r="AN182" i="9"/>
  <c r="AS182" i="9"/>
  <c r="AQ182" i="8"/>
  <c r="AN182" i="8"/>
  <c r="AS182" i="8"/>
  <c r="AC183" i="8"/>
  <c r="P183" i="8"/>
  <c r="BD184" i="7"/>
  <c r="BA184" i="7"/>
  <c r="BF184" i="7"/>
  <c r="U182" i="8"/>
  <c r="BD182" i="9"/>
  <c r="BA182" i="9"/>
  <c r="BF182" i="9"/>
  <c r="Q183" i="9"/>
  <c r="N183" i="9"/>
  <c r="S183" i="9"/>
  <c r="Q184" i="7"/>
  <c r="N184" i="7"/>
  <c r="S184" i="7"/>
  <c r="AC185" i="7"/>
  <c r="AQ184" i="7"/>
  <c r="AN184" i="7"/>
  <c r="AS184" i="7"/>
  <c r="CB182" i="8"/>
  <c r="CG182" i="8"/>
  <c r="BY183" i="8" s="1"/>
  <c r="CE182" i="8"/>
  <c r="AB182" i="9" l="1"/>
  <c r="AE182" i="9"/>
  <c r="AG182" i="9"/>
  <c r="Y183" i="9" s="1"/>
  <c r="AD185" i="7"/>
  <c r="AA185" i="7"/>
  <c r="AF185" i="7"/>
  <c r="AO182" i="8"/>
  <c r="AR182" i="8"/>
  <c r="AT182" i="8"/>
  <c r="AL183" i="8" s="1"/>
  <c r="CB184" i="7"/>
  <c r="CE184" i="7"/>
  <c r="CG184" i="7"/>
  <c r="BY185" i="7" s="1"/>
  <c r="CB182" i="9"/>
  <c r="CE182" i="9"/>
  <c r="CG182" i="9"/>
  <c r="BY183" i="9" s="1"/>
  <c r="Q183" i="8"/>
  <c r="N183" i="8"/>
  <c r="S183" i="8"/>
  <c r="O183" i="9"/>
  <c r="T183" i="9"/>
  <c r="L184" i="9" s="1"/>
  <c r="R183" i="9"/>
  <c r="BU182" i="8"/>
  <c r="O184" i="7"/>
  <c r="T184" i="7"/>
  <c r="L185" i="7" s="1"/>
  <c r="R184" i="7"/>
  <c r="BP183" i="8"/>
  <c r="BO184" i="7"/>
  <c r="BT184" i="7"/>
  <c r="BL185" i="7" s="1"/>
  <c r="BR184" i="7"/>
  <c r="AO184" i="7"/>
  <c r="AR184" i="7"/>
  <c r="AT184" i="7"/>
  <c r="AL185" i="7" s="1"/>
  <c r="BB184" i="7"/>
  <c r="BE184" i="7"/>
  <c r="BG184" i="7"/>
  <c r="AY185" i="7" s="1"/>
  <c r="CH182" i="8"/>
  <c r="BO182" i="9"/>
  <c r="BT182" i="9"/>
  <c r="BL183" i="9" s="1"/>
  <c r="BR182" i="9"/>
  <c r="BC183" i="8"/>
  <c r="AO182" i="9"/>
  <c r="AT182" i="9"/>
  <c r="AL183" i="9" s="1"/>
  <c r="AR182" i="9"/>
  <c r="CC183" i="8"/>
  <c r="BH182" i="8"/>
  <c r="BB182" i="9"/>
  <c r="BG182" i="9"/>
  <c r="AY183" i="9" s="1"/>
  <c r="BE182" i="9"/>
  <c r="AD183" i="8"/>
  <c r="AA183" i="8"/>
  <c r="AF183" i="8"/>
  <c r="AU182" i="8" l="1"/>
  <c r="CD183" i="8"/>
  <c r="CA183" i="8"/>
  <c r="CF183" i="8"/>
  <c r="BQ183" i="8"/>
  <c r="BN183" i="8"/>
  <c r="BS183" i="8"/>
  <c r="AU182" i="9"/>
  <c r="O183" i="8"/>
  <c r="T183" i="8"/>
  <c r="L184" i="8" s="1"/>
  <c r="R183" i="8"/>
  <c r="BC185" i="7"/>
  <c r="CC183" i="9"/>
  <c r="AB185" i="7"/>
  <c r="AE185" i="7"/>
  <c r="AG185" i="7"/>
  <c r="Y186" i="7" s="1"/>
  <c r="CH182" i="9"/>
  <c r="BH184" i="7"/>
  <c r="BC183" i="9"/>
  <c r="AP185" i="7"/>
  <c r="AU184" i="7"/>
  <c r="AC183" i="9"/>
  <c r="CH184" i="7"/>
  <c r="AH182" i="9"/>
  <c r="BH182" i="9"/>
  <c r="U184" i="7"/>
  <c r="P185" i="7"/>
  <c r="BU182" i="9"/>
  <c r="BP183" i="9"/>
  <c r="BP185" i="7"/>
  <c r="AP183" i="9"/>
  <c r="BD183" i="8"/>
  <c r="BA183" i="8"/>
  <c r="BF183" i="8"/>
  <c r="CC185" i="7"/>
  <c r="BU184" i="7"/>
  <c r="U183" i="9"/>
  <c r="AB183" i="8"/>
  <c r="AG183" i="8"/>
  <c r="Y184" i="8" s="1"/>
  <c r="AE183" i="8"/>
  <c r="P184" i="9"/>
  <c r="AP183" i="8"/>
  <c r="AC184" i="8" l="1"/>
  <c r="BB183" i="8"/>
  <c r="BE183" i="8"/>
  <c r="BG183" i="8"/>
  <c r="AY184" i="8" s="1"/>
  <c r="Q185" i="7"/>
  <c r="N185" i="7"/>
  <c r="S185" i="7"/>
  <c r="AD183" i="9"/>
  <c r="AA183" i="9"/>
  <c r="AF183" i="9"/>
  <c r="AC186" i="7"/>
  <c r="AQ183" i="9"/>
  <c r="AN183" i="9"/>
  <c r="AS183" i="9"/>
  <c r="AH185" i="7"/>
  <c r="BO183" i="8"/>
  <c r="BR183" i="8"/>
  <c r="BT183" i="8"/>
  <c r="BL184" i="8" s="1"/>
  <c r="AQ185" i="7"/>
  <c r="AN185" i="7"/>
  <c r="AS185" i="7"/>
  <c r="CD183" i="9"/>
  <c r="CA183" i="9"/>
  <c r="CF183" i="9"/>
  <c r="BQ185" i="7"/>
  <c r="BN185" i="7"/>
  <c r="BS185" i="7"/>
  <c r="BQ183" i="9"/>
  <c r="BN183" i="9"/>
  <c r="BS183" i="9"/>
  <c r="CB183" i="8"/>
  <c r="CE183" i="8"/>
  <c r="CG183" i="8"/>
  <c r="BY184" i="8" s="1"/>
  <c r="AH183" i="8"/>
  <c r="P184" i="8"/>
  <c r="AQ183" i="8"/>
  <c r="AN183" i="8"/>
  <c r="AS183" i="8"/>
  <c r="BD183" i="9"/>
  <c r="BA183" i="9"/>
  <c r="BF183" i="9"/>
  <c r="BD185" i="7"/>
  <c r="BA185" i="7"/>
  <c r="BF185" i="7"/>
  <c r="CD185" i="7"/>
  <c r="CA185" i="7"/>
  <c r="CF185" i="7"/>
  <c r="Q184" i="9"/>
  <c r="N184" i="9"/>
  <c r="S184" i="9"/>
  <c r="U183" i="8"/>
  <c r="BP184" i="8" l="1"/>
  <c r="AB183" i="9"/>
  <c r="AE183" i="9"/>
  <c r="AG183" i="9"/>
  <c r="Y184" i="9" s="1"/>
  <c r="AO183" i="8"/>
  <c r="AR183" i="8"/>
  <c r="AT183" i="8"/>
  <c r="AL184" i="8" s="1"/>
  <c r="BB185" i="7"/>
  <c r="BG185" i="7"/>
  <c r="AY186" i="7" s="1"/>
  <c r="BE185" i="7"/>
  <c r="Q184" i="8"/>
  <c r="N184" i="8"/>
  <c r="S184" i="8"/>
  <c r="O185" i="7"/>
  <c r="R185" i="7"/>
  <c r="T185" i="7"/>
  <c r="L186" i="7" s="1"/>
  <c r="CB185" i="7"/>
  <c r="CG185" i="7"/>
  <c r="BY186" i="7" s="1"/>
  <c r="CE185" i="7"/>
  <c r="BO185" i="7"/>
  <c r="BR185" i="7"/>
  <c r="BT185" i="7"/>
  <c r="BL186" i="7" s="1"/>
  <c r="BB183" i="9"/>
  <c r="BG183" i="9"/>
  <c r="AY184" i="9" s="1"/>
  <c r="BE183" i="9"/>
  <c r="CC184" i="8"/>
  <c r="BC184" i="8"/>
  <c r="BH183" i="8"/>
  <c r="O184" i="9"/>
  <c r="R184" i="9"/>
  <c r="T184" i="9"/>
  <c r="L185" i="9" s="1"/>
  <c r="CB183" i="9"/>
  <c r="CG183" i="9"/>
  <c r="BY184" i="9" s="1"/>
  <c r="CE183" i="9"/>
  <c r="AO183" i="9"/>
  <c r="AT183" i="9"/>
  <c r="AL184" i="9" s="1"/>
  <c r="AR183" i="9"/>
  <c r="AD184" i="8"/>
  <c r="AA184" i="8"/>
  <c r="AF184" i="8"/>
  <c r="BU183" i="8"/>
  <c r="CH183" i="8"/>
  <c r="BO183" i="9"/>
  <c r="BT183" i="9"/>
  <c r="BL184" i="9" s="1"/>
  <c r="BR183" i="9"/>
  <c r="AO185" i="7"/>
  <c r="AT185" i="7"/>
  <c r="AL186" i="7" s="1"/>
  <c r="AR185" i="7"/>
  <c r="AD186" i="7"/>
  <c r="AA186" i="7"/>
  <c r="AF186" i="7"/>
  <c r="CC184" i="9" l="1"/>
  <c r="CD184" i="8"/>
  <c r="CA184" i="8"/>
  <c r="CF184" i="8"/>
  <c r="BC186" i="7"/>
  <c r="CH183" i="9"/>
  <c r="BH185" i="7"/>
  <c r="BH183" i="9"/>
  <c r="P185" i="9"/>
  <c r="BC184" i="9"/>
  <c r="P186" i="7"/>
  <c r="U184" i="9"/>
  <c r="U185" i="7"/>
  <c r="AP184" i="8"/>
  <c r="AU183" i="8"/>
  <c r="AP186" i="7"/>
  <c r="CC186" i="7"/>
  <c r="AB184" i="8"/>
  <c r="AG184" i="8"/>
  <c r="Y185" i="8" s="1"/>
  <c r="AE184" i="8"/>
  <c r="BP186" i="7"/>
  <c r="O184" i="8"/>
  <c r="R184" i="8"/>
  <c r="T184" i="8"/>
  <c r="L185" i="8" s="1"/>
  <c r="AC184" i="9"/>
  <c r="AB186" i="7"/>
  <c r="AG186" i="7"/>
  <c r="Y187" i="7" s="1"/>
  <c r="AE186" i="7"/>
  <c r="BP184" i="9"/>
  <c r="BU185" i="7"/>
  <c r="AH183" i="9"/>
  <c r="BU183" i="9"/>
  <c r="AU183" i="9"/>
  <c r="AU185" i="7"/>
  <c r="AP184" i="9"/>
  <c r="BD184" i="8"/>
  <c r="BA184" i="8"/>
  <c r="BF184" i="8"/>
  <c r="CH185" i="7"/>
  <c r="BQ184" i="8"/>
  <c r="BN184" i="8"/>
  <c r="BS184" i="8"/>
  <c r="U184" i="8" l="1"/>
  <c r="AQ186" i="7"/>
  <c r="AN186" i="7"/>
  <c r="AS186" i="7"/>
  <c r="Q186" i="7"/>
  <c r="N186" i="7"/>
  <c r="S186" i="7"/>
  <c r="BB184" i="8"/>
  <c r="BG184" i="8"/>
  <c r="AY185" i="8" s="1"/>
  <c r="BE184" i="8"/>
  <c r="BQ186" i="7"/>
  <c r="BN186" i="7"/>
  <c r="BS186" i="7"/>
  <c r="AQ184" i="9"/>
  <c r="AN184" i="9"/>
  <c r="AS184" i="9"/>
  <c r="AH184" i="8"/>
  <c r="BD184" i="9"/>
  <c r="BA184" i="9"/>
  <c r="BF184" i="9"/>
  <c r="BQ184" i="9"/>
  <c r="BN184" i="9"/>
  <c r="BS184" i="9"/>
  <c r="AH186" i="7"/>
  <c r="AC185" i="8"/>
  <c r="BD186" i="7"/>
  <c r="BA186" i="7"/>
  <c r="BF186" i="7"/>
  <c r="CB184" i="8"/>
  <c r="CG184" i="8"/>
  <c r="BY185" i="8" s="1"/>
  <c r="CE184" i="8"/>
  <c r="BO184" i="8"/>
  <c r="BT184" i="8"/>
  <c r="BL185" i="8" s="1"/>
  <c r="BR184" i="8"/>
  <c r="AD184" i="9"/>
  <c r="AA184" i="9"/>
  <c r="AF184" i="9"/>
  <c r="CD186" i="7"/>
  <c r="CA186" i="7"/>
  <c r="CF186" i="7"/>
  <c r="AC187" i="7"/>
  <c r="AQ184" i="8"/>
  <c r="AN184" i="8"/>
  <c r="AS184" i="8"/>
  <c r="Q185" i="9"/>
  <c r="N185" i="9"/>
  <c r="S185" i="9"/>
  <c r="P185" i="8"/>
  <c r="CD184" i="9"/>
  <c r="CA184" i="9"/>
  <c r="CF184" i="9"/>
  <c r="BH184" i="8" l="1"/>
  <c r="AB184" i="9"/>
  <c r="AG184" i="9"/>
  <c r="Y185" i="9" s="1"/>
  <c r="AE184" i="9"/>
  <c r="AD185" i="8"/>
  <c r="AA185" i="8"/>
  <c r="AF185" i="8"/>
  <c r="BC185" i="8"/>
  <c r="AO184" i="8"/>
  <c r="AT184" i="8"/>
  <c r="AL185" i="8" s="1"/>
  <c r="AR184" i="8"/>
  <c r="O185" i="9"/>
  <c r="R185" i="9"/>
  <c r="T185" i="9"/>
  <c r="L186" i="9" s="1"/>
  <c r="BU184" i="8"/>
  <c r="BP185" i="8"/>
  <c r="O186" i="7"/>
  <c r="R186" i="7"/>
  <c r="T186" i="7"/>
  <c r="L187" i="7" s="1"/>
  <c r="B23" i="9"/>
  <c r="CB184" i="9"/>
  <c r="CG184" i="9"/>
  <c r="BY185" i="9" s="1"/>
  <c r="CE184" i="9"/>
  <c r="AD187" i="7"/>
  <c r="AA187" i="7"/>
  <c r="AF187" i="7"/>
  <c r="BB186" i="7"/>
  <c r="BG186" i="7"/>
  <c r="AY187" i="7" s="1"/>
  <c r="BE186" i="7"/>
  <c r="AO184" i="9"/>
  <c r="AR184" i="9"/>
  <c r="AT184" i="9"/>
  <c r="AL185" i="9" s="1"/>
  <c r="CH184" i="8"/>
  <c r="BO184" i="9"/>
  <c r="BR184" i="9"/>
  <c r="BT184" i="9"/>
  <c r="BL185" i="9" s="1"/>
  <c r="Q185" i="8"/>
  <c r="N185" i="8"/>
  <c r="S185" i="8"/>
  <c r="CB186" i="7"/>
  <c r="CG186" i="7"/>
  <c r="BY187" i="7" s="1"/>
  <c r="CE186" i="7"/>
  <c r="CC185" i="8"/>
  <c r="AO186" i="7"/>
  <c r="AR186" i="7"/>
  <c r="AT186" i="7"/>
  <c r="AL187" i="7" s="1"/>
  <c r="BB184" i="9"/>
  <c r="BG184" i="9"/>
  <c r="AY185" i="9" s="1"/>
  <c r="BE184" i="9"/>
  <c r="BO186" i="7"/>
  <c r="BT186" i="7"/>
  <c r="BL187" i="7" s="1"/>
  <c r="BR186" i="7"/>
  <c r="AU184" i="9" l="1"/>
  <c r="U185" i="9"/>
  <c r="AB185" i="8"/>
  <c r="AE185" i="8"/>
  <c r="AG185" i="8"/>
  <c r="Y186" i="8" s="1"/>
  <c r="AP185" i="9"/>
  <c r="C23" i="8"/>
  <c r="BP185" i="9"/>
  <c r="AH184" i="9"/>
  <c r="AP187" i="7"/>
  <c r="BH186" i="7"/>
  <c r="AU186" i="7"/>
  <c r="P187" i="7"/>
  <c r="AU184" i="8"/>
  <c r="AC185" i="9"/>
  <c r="P186" i="9"/>
  <c r="BU184" i="9"/>
  <c r="U186" i="7"/>
  <c r="AP185" i="8"/>
  <c r="BP187" i="7"/>
  <c r="O185" i="8"/>
  <c r="R185" i="8"/>
  <c r="T185" i="8"/>
  <c r="L186" i="8" s="1"/>
  <c r="BC187" i="7"/>
  <c r="BU186" i="7"/>
  <c r="CD185" i="8"/>
  <c r="CA185" i="8"/>
  <c r="CF185" i="8"/>
  <c r="C25" i="7"/>
  <c r="BQ185" i="8"/>
  <c r="BN185" i="8"/>
  <c r="BS185" i="8"/>
  <c r="CC185" i="9"/>
  <c r="BH184" i="9"/>
  <c r="CC187" i="7"/>
  <c r="CH186" i="7"/>
  <c r="AB187" i="7"/>
  <c r="AG187" i="7"/>
  <c r="Y188" i="7" s="1"/>
  <c r="AE187" i="7"/>
  <c r="BD185" i="8"/>
  <c r="BA185" i="8"/>
  <c r="BF185" i="8"/>
  <c r="BC185" i="9"/>
  <c r="B23" i="8"/>
  <c r="CH184" i="9"/>
  <c r="BD185" i="9" l="1"/>
  <c r="BA185" i="9"/>
  <c r="BF185" i="9"/>
  <c r="G23" i="8"/>
  <c r="AQ185" i="8"/>
  <c r="AN185" i="8"/>
  <c r="AS185" i="8"/>
  <c r="Q187" i="7"/>
  <c r="N187" i="7"/>
  <c r="S187" i="7"/>
  <c r="BQ185" i="9"/>
  <c r="BN185" i="9"/>
  <c r="BS185" i="9"/>
  <c r="BB185" i="8"/>
  <c r="BE185" i="8"/>
  <c r="BG185" i="8"/>
  <c r="AY186" i="8" s="1"/>
  <c r="CD187" i="7"/>
  <c r="CA187" i="7"/>
  <c r="CF187" i="7"/>
  <c r="BQ187" i="7"/>
  <c r="BN187" i="7"/>
  <c r="BS187" i="7"/>
  <c r="E23" i="8"/>
  <c r="CB185" i="8"/>
  <c r="CE185" i="8"/>
  <c r="CG185" i="8"/>
  <c r="BY186" i="8" s="1"/>
  <c r="AQ185" i="9"/>
  <c r="AN185" i="9"/>
  <c r="AS185" i="9"/>
  <c r="AC186" i="8"/>
  <c r="AH185" i="8"/>
  <c r="BD187" i="7"/>
  <c r="BA187" i="7"/>
  <c r="BF187" i="7"/>
  <c r="Q186" i="9"/>
  <c r="N186" i="9"/>
  <c r="S186" i="9"/>
  <c r="AQ187" i="7"/>
  <c r="AN187" i="7"/>
  <c r="AS187" i="7"/>
  <c r="P186" i="8"/>
  <c r="F23" i="8"/>
  <c r="BO185" i="8"/>
  <c r="BR185" i="8"/>
  <c r="BT185" i="8"/>
  <c r="BL186" i="8" s="1"/>
  <c r="U185" i="8"/>
  <c r="AD185" i="9"/>
  <c r="AA185" i="9"/>
  <c r="AF185" i="9"/>
  <c r="CD185" i="9"/>
  <c r="CA185" i="9"/>
  <c r="CF185" i="9"/>
  <c r="AH187" i="7"/>
  <c r="AC188" i="7"/>
  <c r="AB185" i="9" l="1"/>
  <c r="AG185" i="9"/>
  <c r="Y186" i="9" s="1"/>
  <c r="AE185" i="9"/>
  <c r="D25" i="7"/>
  <c r="F25" i="7"/>
  <c r="B25" i="7"/>
  <c r="D23" i="9"/>
  <c r="BO187" i="7"/>
  <c r="BT187" i="7"/>
  <c r="BL188" i="7" s="1"/>
  <c r="BR187" i="7"/>
  <c r="O187" i="7"/>
  <c r="R187" i="7"/>
  <c r="T187" i="7"/>
  <c r="L188" i="7" s="1"/>
  <c r="AD188" i="7"/>
  <c r="AA188" i="7"/>
  <c r="AF188" i="7"/>
  <c r="AO185" i="9"/>
  <c r="AR185" i="9"/>
  <c r="AT185" i="9"/>
  <c r="AL186" i="9" s="1"/>
  <c r="G25" i="7"/>
  <c r="D23" i="8"/>
  <c r="BP186" i="8"/>
  <c r="CB187" i="7"/>
  <c r="CE187" i="7"/>
  <c r="CG187" i="7"/>
  <c r="BY188" i="7" s="1"/>
  <c r="AO185" i="8"/>
  <c r="AR185" i="8"/>
  <c r="AT185" i="8"/>
  <c r="AL186" i="8" s="1"/>
  <c r="O186" i="9"/>
  <c r="R186" i="9"/>
  <c r="T186" i="9"/>
  <c r="L187" i="9" s="1"/>
  <c r="AO187" i="7"/>
  <c r="AT187" i="7"/>
  <c r="AL188" i="7" s="1"/>
  <c r="AR187" i="7"/>
  <c r="E25" i="7"/>
  <c r="C23" i="9"/>
  <c r="BU185" i="8"/>
  <c r="BH185" i="8"/>
  <c r="G23" i="9"/>
  <c r="F23" i="9"/>
  <c r="AD186" i="8"/>
  <c r="AA186" i="8"/>
  <c r="AF186" i="8"/>
  <c r="BC186" i="8"/>
  <c r="BB187" i="7"/>
  <c r="BE187" i="7"/>
  <c r="BG187" i="7"/>
  <c r="AY188" i="7" s="1"/>
  <c r="CC186" i="8"/>
  <c r="CH185" i="8"/>
  <c r="E23" i="9"/>
  <c r="CB185" i="9"/>
  <c r="CE185" i="9"/>
  <c r="CG185" i="9"/>
  <c r="BY186" i="9" s="1"/>
  <c r="Q186" i="8"/>
  <c r="N186" i="8"/>
  <c r="S186" i="8"/>
  <c r="BB185" i="9"/>
  <c r="BG185" i="9"/>
  <c r="AY186" i="9" s="1"/>
  <c r="BE185" i="9"/>
  <c r="BO185" i="9"/>
  <c r="BT185" i="9"/>
  <c r="BL186" i="9" s="1"/>
  <c r="BR185" i="9"/>
  <c r="AU185" i="8" l="1"/>
  <c r="AP186" i="9"/>
  <c r="AU187" i="7"/>
  <c r="AU185" i="9"/>
  <c r="BH187" i="7"/>
  <c r="AP188" i="7"/>
  <c r="CC188" i="7"/>
  <c r="BC188" i="7"/>
  <c r="O186" i="8"/>
  <c r="T186" i="8"/>
  <c r="L187" i="8" s="1"/>
  <c r="R186" i="8"/>
  <c r="CH187" i="7"/>
  <c r="BC186" i="9"/>
  <c r="CC186" i="9"/>
  <c r="CH185" i="9"/>
  <c r="BD186" i="8"/>
  <c r="BA186" i="8"/>
  <c r="BF186" i="8"/>
  <c r="CD186" i="8"/>
  <c r="CA186" i="8"/>
  <c r="CF186" i="8"/>
  <c r="BQ186" i="8"/>
  <c r="BN186" i="8"/>
  <c r="BS186" i="8"/>
  <c r="P188" i="7"/>
  <c r="AB188" i="7"/>
  <c r="AE188" i="7"/>
  <c r="AG188" i="7"/>
  <c r="Y189" i="7" s="1"/>
  <c r="BU185" i="9"/>
  <c r="U187" i="7"/>
  <c r="P187" i="9"/>
  <c r="AH185" i="9"/>
  <c r="AP186" i="8"/>
  <c r="BP186" i="9"/>
  <c r="AB186" i="8"/>
  <c r="AE186" i="8"/>
  <c r="AG186" i="8"/>
  <c r="Y187" i="8" s="1"/>
  <c r="U186" i="9"/>
  <c r="BU187" i="7"/>
  <c r="AC186" i="9"/>
  <c r="BH185" i="9"/>
  <c r="BP188" i="7"/>
  <c r="AQ188" i="7" l="1"/>
  <c r="AN188" i="7"/>
  <c r="AS188" i="7"/>
  <c r="CB186" i="8"/>
  <c r="CE186" i="8"/>
  <c r="CG186" i="8"/>
  <c r="BY187" i="8" s="1"/>
  <c r="AC189" i="7"/>
  <c r="BD186" i="9"/>
  <c r="BA186" i="9"/>
  <c r="BF186" i="9"/>
  <c r="AH188" i="7"/>
  <c r="AQ186" i="8"/>
  <c r="AN186" i="8"/>
  <c r="AS186" i="8"/>
  <c r="AD186" i="9"/>
  <c r="AA186" i="9"/>
  <c r="AF186" i="9"/>
  <c r="Q188" i="7"/>
  <c r="N188" i="7"/>
  <c r="S188" i="7"/>
  <c r="Q187" i="9"/>
  <c r="N187" i="9"/>
  <c r="S187" i="9"/>
  <c r="BB186" i="8"/>
  <c r="BG186" i="8"/>
  <c r="AY187" i="8" s="1"/>
  <c r="BE186" i="8"/>
  <c r="U186" i="8"/>
  <c r="AC187" i="8"/>
  <c r="P187" i="8"/>
  <c r="AH186" i="8"/>
  <c r="BO186" i="8"/>
  <c r="BR186" i="8"/>
  <c r="BT186" i="8"/>
  <c r="BL187" i="8" s="1"/>
  <c r="AQ186" i="9"/>
  <c r="AN186" i="9"/>
  <c r="AS186" i="9"/>
  <c r="BQ188" i="7"/>
  <c r="BN188" i="7"/>
  <c r="BS188" i="7"/>
  <c r="BD188" i="7"/>
  <c r="BA188" i="7"/>
  <c r="BF188" i="7"/>
  <c r="CD188" i="7"/>
  <c r="CA188" i="7"/>
  <c r="CF188" i="7"/>
  <c r="BQ186" i="9"/>
  <c r="BN186" i="9"/>
  <c r="BS186" i="9"/>
  <c r="CD186" i="9"/>
  <c r="CA186" i="9"/>
  <c r="CF186" i="9"/>
  <c r="O187" i="9" l="1"/>
  <c r="R187" i="9"/>
  <c r="T187" i="9"/>
  <c r="L188" i="9" s="1"/>
  <c r="BO186" i="9"/>
  <c r="BR186" i="9"/>
  <c r="BT186" i="9"/>
  <c r="BL187" i="9" s="1"/>
  <c r="Q187" i="8"/>
  <c r="N187" i="8"/>
  <c r="S187" i="8"/>
  <c r="BB186" i="9"/>
  <c r="BE186" i="9"/>
  <c r="BG186" i="9"/>
  <c r="AY187" i="9" s="1"/>
  <c r="O188" i="7"/>
  <c r="R188" i="7"/>
  <c r="T188" i="7"/>
  <c r="L189" i="7" s="1"/>
  <c r="AD189" i="7"/>
  <c r="AA189" i="7"/>
  <c r="AF189" i="7"/>
  <c r="AB186" i="9"/>
  <c r="AG186" i="9"/>
  <c r="Y187" i="9" s="1"/>
  <c r="AE186" i="9"/>
  <c r="CC187" i="8"/>
  <c r="BO188" i="7"/>
  <c r="BR188" i="7"/>
  <c r="BT188" i="7"/>
  <c r="BL189" i="7" s="1"/>
  <c r="AO186" i="9"/>
  <c r="AT186" i="9"/>
  <c r="AL187" i="9" s="1"/>
  <c r="AR186" i="9"/>
  <c r="CH186" i="8"/>
  <c r="CB186" i="9"/>
  <c r="CG186" i="9"/>
  <c r="BY187" i="9" s="1"/>
  <c r="CE186" i="9"/>
  <c r="BP187" i="8"/>
  <c r="BH186" i="8"/>
  <c r="CB188" i="7"/>
  <c r="CG188" i="7"/>
  <c r="BY189" i="7" s="1"/>
  <c r="CE188" i="7"/>
  <c r="AD187" i="8"/>
  <c r="AA187" i="8"/>
  <c r="AF187" i="8"/>
  <c r="BU186" i="8"/>
  <c r="BC187" i="8"/>
  <c r="AO186" i="8"/>
  <c r="AR186" i="8"/>
  <c r="AT186" i="8"/>
  <c r="AL187" i="8" s="1"/>
  <c r="AO188" i="7"/>
  <c r="AR188" i="7"/>
  <c r="AT188" i="7"/>
  <c r="AL189" i="7" s="1"/>
  <c r="BB188" i="7"/>
  <c r="BG188" i="7"/>
  <c r="AY189" i="7" s="1"/>
  <c r="BE188" i="7"/>
  <c r="AC187" i="9" l="1"/>
  <c r="BD187" i="8"/>
  <c r="BA187" i="8"/>
  <c r="BF187" i="8"/>
  <c r="AU186" i="9"/>
  <c r="O187" i="8"/>
  <c r="R187" i="8"/>
  <c r="T187" i="8"/>
  <c r="L188" i="8" s="1"/>
  <c r="AB189" i="7"/>
  <c r="AE189" i="7"/>
  <c r="AG189" i="7"/>
  <c r="Y190" i="7" s="1"/>
  <c r="AU188" i="7"/>
  <c r="AB187" i="8"/>
  <c r="AE187" i="8"/>
  <c r="AG187" i="8"/>
  <c r="Y188" i="8" s="1"/>
  <c r="BP187" i="9"/>
  <c r="CH186" i="9"/>
  <c r="BP189" i="7"/>
  <c r="P189" i="7"/>
  <c r="BU186" i="9"/>
  <c r="CC187" i="9"/>
  <c r="BU188" i="7"/>
  <c r="BH188" i="7"/>
  <c r="P188" i="9"/>
  <c r="AU186" i="8"/>
  <c r="BC187" i="9"/>
  <c r="U187" i="9"/>
  <c r="CH188" i="7"/>
  <c r="CD187" i="8"/>
  <c r="CA187" i="8"/>
  <c r="CF187" i="8"/>
  <c r="BH186" i="9"/>
  <c r="BQ187" i="8"/>
  <c r="BN187" i="8"/>
  <c r="BS187" i="8"/>
  <c r="AP187" i="9"/>
  <c r="AP189" i="7"/>
  <c r="U188" i="7"/>
  <c r="AP187" i="8"/>
  <c r="CC189" i="7"/>
  <c r="BC189" i="7"/>
  <c r="AH186" i="9"/>
  <c r="Q189" i="7" l="1"/>
  <c r="N189" i="7"/>
  <c r="S189" i="7"/>
  <c r="BD189" i="7"/>
  <c r="BA189" i="7"/>
  <c r="BF189" i="7"/>
  <c r="BO187" i="8"/>
  <c r="BR187" i="8"/>
  <c r="BT187" i="8"/>
  <c r="BL188" i="8" s="1"/>
  <c r="Q188" i="9"/>
  <c r="N188" i="9"/>
  <c r="S188" i="9"/>
  <c r="BQ189" i="7"/>
  <c r="BN189" i="7"/>
  <c r="BS189" i="7"/>
  <c r="BB187" i="8"/>
  <c r="BE187" i="8"/>
  <c r="BG187" i="8"/>
  <c r="AY188" i="8" s="1"/>
  <c r="CD189" i="7"/>
  <c r="CA189" i="7"/>
  <c r="CF189" i="7"/>
  <c r="CB187" i="8"/>
  <c r="CG187" i="8"/>
  <c r="BY188" i="8" s="1"/>
  <c r="CE187" i="8"/>
  <c r="AQ189" i="7"/>
  <c r="AN189" i="7"/>
  <c r="AS189" i="7"/>
  <c r="AH189" i="7"/>
  <c r="AC190" i="7"/>
  <c r="AD187" i="9"/>
  <c r="AA187" i="9"/>
  <c r="AF187" i="9"/>
  <c r="BQ187" i="9"/>
  <c r="BN187" i="9"/>
  <c r="BS187" i="9"/>
  <c r="AC188" i="8"/>
  <c r="AQ187" i="8"/>
  <c r="AN187" i="8"/>
  <c r="AS187" i="8"/>
  <c r="AQ187" i="9"/>
  <c r="AN187" i="9"/>
  <c r="AS187" i="9"/>
  <c r="CD187" i="9"/>
  <c r="CA187" i="9"/>
  <c r="CF187" i="9"/>
  <c r="AH187" i="8"/>
  <c r="P188" i="8"/>
  <c r="BD187" i="9"/>
  <c r="BA187" i="9"/>
  <c r="BF187" i="9"/>
  <c r="U187" i="8"/>
  <c r="AO187" i="8" l="1"/>
  <c r="AR187" i="8"/>
  <c r="AT187" i="8"/>
  <c r="AL188" i="8" s="1"/>
  <c r="BU187" i="8"/>
  <c r="CB189" i="7"/>
  <c r="CE189" i="7"/>
  <c r="CG189" i="7"/>
  <c r="BY190" i="7" s="1"/>
  <c r="BP188" i="8"/>
  <c r="Q188" i="8"/>
  <c r="N188" i="8"/>
  <c r="S188" i="8"/>
  <c r="BC188" i="8"/>
  <c r="BH187" i="8"/>
  <c r="BB189" i="7"/>
  <c r="BG189" i="7"/>
  <c r="AY190" i="7" s="1"/>
  <c r="BE189" i="7"/>
  <c r="AO189" i="7"/>
  <c r="AT189" i="7"/>
  <c r="AL190" i="7" s="1"/>
  <c r="AR189" i="7"/>
  <c r="BO187" i="9"/>
  <c r="BT187" i="9"/>
  <c r="BL188" i="9" s="1"/>
  <c r="BR187" i="9"/>
  <c r="BO189" i="7"/>
  <c r="BR189" i="7"/>
  <c r="BT189" i="7"/>
  <c r="BL190" i="7" s="1"/>
  <c r="CB187" i="9"/>
  <c r="CG187" i="9"/>
  <c r="BY188" i="9" s="1"/>
  <c r="CE187" i="9"/>
  <c r="BB187" i="9"/>
  <c r="BG187" i="9"/>
  <c r="AY188" i="9" s="1"/>
  <c r="BE187" i="9"/>
  <c r="CH187" i="8"/>
  <c r="AD188" i="8"/>
  <c r="AA188" i="8"/>
  <c r="AF188" i="8"/>
  <c r="CC188" i="8"/>
  <c r="AB187" i="9"/>
  <c r="AE187" i="9"/>
  <c r="AG187" i="9"/>
  <c r="Y188" i="9" s="1"/>
  <c r="O188" i="9"/>
  <c r="R188" i="9"/>
  <c r="T188" i="9"/>
  <c r="L189" i="9" s="1"/>
  <c r="O189" i="7"/>
  <c r="R189" i="7"/>
  <c r="T189" i="7"/>
  <c r="L190" i="7" s="1"/>
  <c r="AD190" i="7"/>
  <c r="AA190" i="7"/>
  <c r="AF190" i="7"/>
  <c r="AO187" i="9"/>
  <c r="AT187" i="9"/>
  <c r="AL188" i="9" s="1"/>
  <c r="AR187" i="9"/>
  <c r="AC188" i="9" l="1"/>
  <c r="BH189" i="7"/>
  <c r="BH187" i="9"/>
  <c r="BU189" i="7"/>
  <c r="BC190" i="7"/>
  <c r="BQ188" i="8"/>
  <c r="BN188" i="8"/>
  <c r="BS188" i="8"/>
  <c r="BP190" i="7"/>
  <c r="AH187" i="9"/>
  <c r="BC188" i="9"/>
  <c r="CC190" i="7"/>
  <c r="U188" i="9"/>
  <c r="O188" i="8"/>
  <c r="R188" i="8"/>
  <c r="T188" i="8"/>
  <c r="L189" i="8" s="1"/>
  <c r="BU187" i="9"/>
  <c r="CH189" i="7"/>
  <c r="AB190" i="7"/>
  <c r="AE190" i="7"/>
  <c r="AG190" i="7"/>
  <c r="Y191" i="7" s="1"/>
  <c r="CH187" i="9"/>
  <c r="BP188" i="9"/>
  <c r="AU189" i="7"/>
  <c r="CC188" i="9"/>
  <c r="P190" i="7"/>
  <c r="AP190" i="7"/>
  <c r="AP188" i="8"/>
  <c r="AU187" i="9"/>
  <c r="BD188" i="8"/>
  <c r="BA188" i="8"/>
  <c r="BF188" i="8"/>
  <c r="AU187" i="8"/>
  <c r="CD188" i="8"/>
  <c r="CA188" i="8"/>
  <c r="CF188" i="8"/>
  <c r="U189" i="7"/>
  <c r="AP188" i="9"/>
  <c r="P189" i="9"/>
  <c r="AB188" i="8"/>
  <c r="AE188" i="8"/>
  <c r="AG188" i="8"/>
  <c r="Y189" i="8" s="1"/>
  <c r="AH188" i="8" l="1"/>
  <c r="BD188" i="9"/>
  <c r="BA188" i="9"/>
  <c r="BF188" i="9"/>
  <c r="Q189" i="9"/>
  <c r="N189" i="9"/>
  <c r="S189" i="9"/>
  <c r="BB188" i="8"/>
  <c r="BG188" i="8"/>
  <c r="AY189" i="8" s="1"/>
  <c r="BE188" i="8"/>
  <c r="CD188" i="9"/>
  <c r="CA188" i="9"/>
  <c r="CF188" i="9"/>
  <c r="P189" i="8"/>
  <c r="BQ190" i="7"/>
  <c r="BN190" i="7"/>
  <c r="BS190" i="7"/>
  <c r="AD188" i="9"/>
  <c r="AA188" i="9"/>
  <c r="AF188" i="9"/>
  <c r="BQ188" i="9"/>
  <c r="BN188" i="9"/>
  <c r="BS188" i="9"/>
  <c r="U188" i="8"/>
  <c r="AQ188" i="9"/>
  <c r="AN188" i="9"/>
  <c r="AS188" i="9"/>
  <c r="BO188" i="8"/>
  <c r="BR188" i="8"/>
  <c r="BT188" i="8"/>
  <c r="BL189" i="8" s="1"/>
  <c r="AC191" i="7"/>
  <c r="AQ188" i="8"/>
  <c r="AN188" i="8"/>
  <c r="AS188" i="8"/>
  <c r="CB188" i="8"/>
  <c r="CG188" i="8"/>
  <c r="BY189" i="8" s="1"/>
  <c r="CE188" i="8"/>
  <c r="AQ190" i="7"/>
  <c r="AN190" i="7"/>
  <c r="AS190" i="7"/>
  <c r="AH190" i="7"/>
  <c r="CD190" i="7"/>
  <c r="CA190" i="7"/>
  <c r="CF190" i="7"/>
  <c r="BD190" i="7"/>
  <c r="BA190" i="7"/>
  <c r="BF190" i="7"/>
  <c r="AC189" i="8"/>
  <c r="Q190" i="7"/>
  <c r="N190" i="7"/>
  <c r="S190" i="7"/>
  <c r="CB190" i="7" l="1"/>
  <c r="CG190" i="7"/>
  <c r="BY191" i="7" s="1"/>
  <c r="CE190" i="7"/>
  <c r="CH188" i="8"/>
  <c r="CC189" i="8"/>
  <c r="BP189" i="8"/>
  <c r="BH188" i="8"/>
  <c r="BU188" i="8"/>
  <c r="AB188" i="9"/>
  <c r="AG188" i="9"/>
  <c r="Y189" i="9" s="1"/>
  <c r="AE188" i="9"/>
  <c r="BC189" i="8"/>
  <c r="BB190" i="7"/>
  <c r="BG190" i="7"/>
  <c r="AY191" i="7" s="1"/>
  <c r="BE190" i="7"/>
  <c r="AO188" i="8"/>
  <c r="AR188" i="8"/>
  <c r="AT188" i="8"/>
  <c r="AL189" i="8" s="1"/>
  <c r="BO190" i="7"/>
  <c r="BT190" i="7"/>
  <c r="BL191" i="7" s="1"/>
  <c r="BR190" i="7"/>
  <c r="O189" i="9"/>
  <c r="R189" i="9"/>
  <c r="T189" i="9"/>
  <c r="L190" i="9" s="1"/>
  <c r="AO188" i="9"/>
  <c r="AT188" i="9"/>
  <c r="AL189" i="9" s="1"/>
  <c r="AR188" i="9"/>
  <c r="O190" i="7"/>
  <c r="R190" i="7"/>
  <c r="T190" i="7"/>
  <c r="L191" i="7" s="1"/>
  <c r="Q189" i="8"/>
  <c r="N189" i="8"/>
  <c r="S189" i="8"/>
  <c r="AD189" i="8"/>
  <c r="AA189" i="8"/>
  <c r="AF189" i="8"/>
  <c r="AD191" i="7"/>
  <c r="AA191" i="7"/>
  <c r="AF191" i="7"/>
  <c r="BB188" i="9"/>
  <c r="BE188" i="9"/>
  <c r="BG188" i="9"/>
  <c r="AY189" i="9" s="1"/>
  <c r="AO190" i="7"/>
  <c r="AT190" i="7"/>
  <c r="AL191" i="7" s="1"/>
  <c r="AR190" i="7"/>
  <c r="BO188" i="9"/>
  <c r="BT188" i="9"/>
  <c r="BL189" i="9" s="1"/>
  <c r="BR188" i="9"/>
  <c r="CB188" i="9"/>
  <c r="CE188" i="9"/>
  <c r="CG188" i="9"/>
  <c r="BY189" i="9" s="1"/>
  <c r="U189" i="9" l="1"/>
  <c r="BU190" i="7"/>
  <c r="BC191" i="7"/>
  <c r="O189" i="8"/>
  <c r="T189" i="8"/>
  <c r="L190" i="8" s="1"/>
  <c r="R189" i="8"/>
  <c r="BC189" i="9"/>
  <c r="BP191" i="7"/>
  <c r="BQ189" i="8"/>
  <c r="BN189" i="8"/>
  <c r="BS189" i="8"/>
  <c r="BH188" i="9"/>
  <c r="U190" i="7"/>
  <c r="BD189" i="8"/>
  <c r="BA189" i="8"/>
  <c r="BF189" i="8"/>
  <c r="CD189" i="8"/>
  <c r="CA189" i="8"/>
  <c r="CF189" i="8"/>
  <c r="BH190" i="7"/>
  <c r="AH188" i="9"/>
  <c r="AB191" i="7"/>
  <c r="AE191" i="7"/>
  <c r="AG191" i="7"/>
  <c r="Y192" i="7" s="1"/>
  <c r="AU188" i="9"/>
  <c r="AC189" i="9"/>
  <c r="CH188" i="9"/>
  <c r="AP189" i="8"/>
  <c r="P191" i="7"/>
  <c r="CC189" i="9"/>
  <c r="AP189" i="9"/>
  <c r="AU188" i="8"/>
  <c r="CH190" i="7"/>
  <c r="AU190" i="7"/>
  <c r="AB189" i="8"/>
  <c r="AG189" i="8"/>
  <c r="Y190" i="8" s="1"/>
  <c r="AE189" i="8"/>
  <c r="CC191" i="7"/>
  <c r="BU188" i="9"/>
  <c r="BP189" i="9"/>
  <c r="AP191" i="7"/>
  <c r="P190" i="9"/>
  <c r="Q191" i="7" l="1"/>
  <c r="N191" i="7"/>
  <c r="S191" i="7"/>
  <c r="BD189" i="9"/>
  <c r="BA189" i="9"/>
  <c r="BF189" i="9"/>
  <c r="BB189" i="8"/>
  <c r="BE189" i="8"/>
  <c r="BG189" i="8"/>
  <c r="AY190" i="8" s="1"/>
  <c r="U189" i="8"/>
  <c r="P190" i="8"/>
  <c r="AQ189" i="8"/>
  <c r="AN189" i="8"/>
  <c r="AS189" i="8"/>
  <c r="CD191" i="7"/>
  <c r="CA191" i="7"/>
  <c r="CF191" i="7"/>
  <c r="BQ189" i="9"/>
  <c r="BN189" i="9"/>
  <c r="BS189" i="9"/>
  <c r="AQ189" i="9"/>
  <c r="AN189" i="9"/>
  <c r="AS189" i="9"/>
  <c r="AH189" i="8"/>
  <c r="AD189" i="9"/>
  <c r="AA189" i="9"/>
  <c r="AF189" i="9"/>
  <c r="BD191" i="7"/>
  <c r="BA191" i="7"/>
  <c r="BF191" i="7"/>
  <c r="Q190" i="9"/>
  <c r="N190" i="9"/>
  <c r="S190" i="9"/>
  <c r="BO189" i="8"/>
  <c r="BR189" i="8"/>
  <c r="BT189" i="8"/>
  <c r="BL190" i="8" s="1"/>
  <c r="AC190" i="8"/>
  <c r="AQ191" i="7"/>
  <c r="AN191" i="7"/>
  <c r="AS191" i="7"/>
  <c r="AC192" i="7"/>
  <c r="CB189" i="8"/>
  <c r="CE189" i="8"/>
  <c r="CG189" i="8"/>
  <c r="BY190" i="8" s="1"/>
  <c r="CD189" i="9"/>
  <c r="CA189" i="9"/>
  <c r="CF189" i="9"/>
  <c r="AH191" i="7"/>
  <c r="BQ191" i="7"/>
  <c r="BN191" i="7"/>
  <c r="BS191" i="7"/>
  <c r="CC190" i="8" l="1"/>
  <c r="BP190" i="8"/>
  <c r="BU189" i="8"/>
  <c r="CH189" i="8"/>
  <c r="BO189" i="9"/>
  <c r="BR189" i="9"/>
  <c r="BT189" i="9"/>
  <c r="BL190" i="9" s="1"/>
  <c r="BC190" i="8"/>
  <c r="AB189" i="9"/>
  <c r="AG189" i="9"/>
  <c r="Y190" i="9" s="1"/>
  <c r="AE189" i="9"/>
  <c r="BH189" i="8"/>
  <c r="AD192" i="7"/>
  <c r="AA192" i="7"/>
  <c r="AF192" i="7"/>
  <c r="O190" i="9"/>
  <c r="R190" i="9"/>
  <c r="T190" i="9"/>
  <c r="L191" i="9" s="1"/>
  <c r="CB191" i="7"/>
  <c r="CE191" i="7"/>
  <c r="CG191" i="7"/>
  <c r="BY192" i="7" s="1"/>
  <c r="BO191" i="7"/>
  <c r="BT191" i="7"/>
  <c r="BL192" i="7" s="1"/>
  <c r="BR191" i="7"/>
  <c r="BB189" i="9"/>
  <c r="BE189" i="9"/>
  <c r="BG189" i="9"/>
  <c r="AY190" i="9" s="1"/>
  <c r="AO191" i="7"/>
  <c r="AR191" i="7"/>
  <c r="AT191" i="7"/>
  <c r="AL192" i="7" s="1"/>
  <c r="AO189" i="8"/>
  <c r="AT189" i="8"/>
  <c r="AL190" i="8" s="1"/>
  <c r="AR189" i="8"/>
  <c r="Q190" i="8"/>
  <c r="N190" i="8"/>
  <c r="S190" i="8"/>
  <c r="O191" i="7"/>
  <c r="R191" i="7"/>
  <c r="T191" i="7"/>
  <c r="L192" i="7" s="1"/>
  <c r="AD190" i="8"/>
  <c r="AA190" i="8"/>
  <c r="AF190" i="8"/>
  <c r="CB189" i="9"/>
  <c r="CG189" i="9"/>
  <c r="BY190" i="9" s="1"/>
  <c r="CE189" i="9"/>
  <c r="BB191" i="7"/>
  <c r="BG191" i="7"/>
  <c r="AY192" i="7" s="1"/>
  <c r="BE191" i="7"/>
  <c r="AO189" i="9"/>
  <c r="AR189" i="9"/>
  <c r="AT189" i="9"/>
  <c r="AL190" i="9" s="1"/>
  <c r="BU189" i="9" l="1"/>
  <c r="AB192" i="7"/>
  <c r="AE192" i="7"/>
  <c r="AG192" i="7"/>
  <c r="Y193" i="7" s="1"/>
  <c r="CC190" i="9"/>
  <c r="AU191" i="7"/>
  <c r="CH189" i="9"/>
  <c r="AP192" i="7"/>
  <c r="CC192" i="7"/>
  <c r="CH191" i="7"/>
  <c r="AB190" i="8"/>
  <c r="AG190" i="8"/>
  <c r="Y191" i="8" s="1"/>
  <c r="AE190" i="8"/>
  <c r="AU189" i="8"/>
  <c r="AH189" i="9"/>
  <c r="AP190" i="8"/>
  <c r="AC190" i="9"/>
  <c r="BC190" i="9"/>
  <c r="BP192" i="7"/>
  <c r="BQ190" i="8"/>
  <c r="BN190" i="8"/>
  <c r="BS190" i="8"/>
  <c r="AP190" i="9"/>
  <c r="P192" i="7"/>
  <c r="AU189" i="9"/>
  <c r="BH189" i="9"/>
  <c r="BH191" i="7"/>
  <c r="U190" i="9"/>
  <c r="BD190" i="8"/>
  <c r="BA190" i="8"/>
  <c r="BF190" i="8"/>
  <c r="U191" i="7"/>
  <c r="P191" i="9"/>
  <c r="BC192" i="7"/>
  <c r="O190" i="8"/>
  <c r="T190" i="8"/>
  <c r="L191" i="8" s="1"/>
  <c r="R190" i="8"/>
  <c r="BU191" i="7"/>
  <c r="BP190" i="9"/>
  <c r="CD190" i="8"/>
  <c r="CA190" i="8"/>
  <c r="CF190" i="8"/>
  <c r="BQ190" i="9" l="1"/>
  <c r="BN190" i="9"/>
  <c r="BS190" i="9"/>
  <c r="AH190" i="8"/>
  <c r="AQ192" i="7"/>
  <c r="AN192" i="7"/>
  <c r="AS192" i="7"/>
  <c r="BD190" i="9"/>
  <c r="BA190" i="9"/>
  <c r="BF190" i="9"/>
  <c r="AC191" i="8"/>
  <c r="AD190" i="9"/>
  <c r="AA190" i="9"/>
  <c r="AF190" i="9"/>
  <c r="Q192" i="7"/>
  <c r="N192" i="7"/>
  <c r="S192" i="7"/>
  <c r="BB190" i="8"/>
  <c r="BG190" i="8"/>
  <c r="AY191" i="8" s="1"/>
  <c r="BE190" i="8"/>
  <c r="AQ190" i="8"/>
  <c r="AN190" i="8"/>
  <c r="AS190" i="8"/>
  <c r="U190" i="8"/>
  <c r="AQ190" i="9"/>
  <c r="AN190" i="9"/>
  <c r="AS190" i="9"/>
  <c r="CD190" i="9"/>
  <c r="CA190" i="9"/>
  <c r="CF190" i="9"/>
  <c r="P191" i="8"/>
  <c r="AC193" i="7"/>
  <c r="AH192" i="7"/>
  <c r="CD192" i="7"/>
  <c r="CA192" i="7"/>
  <c r="CF192" i="7"/>
  <c r="BO190" i="8"/>
  <c r="BT190" i="8"/>
  <c r="BL191" i="8" s="1"/>
  <c r="BR190" i="8"/>
  <c r="BD192" i="7"/>
  <c r="BA192" i="7"/>
  <c r="BF192" i="7"/>
  <c r="CB190" i="8"/>
  <c r="CG190" i="8"/>
  <c r="BY191" i="8" s="1"/>
  <c r="CE190" i="8"/>
  <c r="Q191" i="9"/>
  <c r="N191" i="9"/>
  <c r="S191" i="9"/>
  <c r="BQ192" i="7"/>
  <c r="BN192" i="7"/>
  <c r="BS192" i="7"/>
  <c r="AO190" i="9" l="1"/>
  <c r="AT190" i="9"/>
  <c r="AL191" i="9" s="1"/>
  <c r="AR190" i="9"/>
  <c r="BB190" i="9"/>
  <c r="BE190" i="9"/>
  <c r="BG190" i="9"/>
  <c r="AY191" i="9" s="1"/>
  <c r="O192" i="7"/>
  <c r="R192" i="7"/>
  <c r="T192" i="7"/>
  <c r="L193" i="7" s="1"/>
  <c r="AO192" i="7"/>
  <c r="AT192" i="7"/>
  <c r="AL193" i="7" s="1"/>
  <c r="AR192" i="7"/>
  <c r="Q191" i="8"/>
  <c r="N191" i="8"/>
  <c r="S191" i="8"/>
  <c r="BO192" i="7"/>
  <c r="BT192" i="7"/>
  <c r="BL193" i="7" s="1"/>
  <c r="BR192" i="7"/>
  <c r="BP191" i="8"/>
  <c r="AO190" i="8"/>
  <c r="AR190" i="8"/>
  <c r="AT190" i="8"/>
  <c r="AL191" i="8" s="1"/>
  <c r="BU190" i="8"/>
  <c r="CB190" i="9"/>
  <c r="CG190" i="9"/>
  <c r="BY191" i="9" s="1"/>
  <c r="CE190" i="9"/>
  <c r="BB192" i="7"/>
  <c r="BE192" i="7"/>
  <c r="BG192" i="7"/>
  <c r="AY193" i="7" s="1"/>
  <c r="O191" i="9"/>
  <c r="R191" i="9"/>
  <c r="T191" i="9"/>
  <c r="L192" i="9" s="1"/>
  <c r="BH190" i="8"/>
  <c r="AB190" i="9"/>
  <c r="AE190" i="9"/>
  <c r="AG190" i="9"/>
  <c r="Y191" i="9" s="1"/>
  <c r="CC191" i="8"/>
  <c r="BC191" i="8"/>
  <c r="BO190" i="9"/>
  <c r="BT190" i="9"/>
  <c r="BL191" i="9" s="1"/>
  <c r="BR190" i="9"/>
  <c r="AD193" i="7"/>
  <c r="AA193" i="7"/>
  <c r="AF193" i="7"/>
  <c r="CB192" i="7"/>
  <c r="CG192" i="7"/>
  <c r="BY193" i="7" s="1"/>
  <c r="CE192" i="7"/>
  <c r="CH190" i="8"/>
  <c r="AD191" i="8"/>
  <c r="AA191" i="8"/>
  <c r="AF191" i="8"/>
  <c r="BP193" i="7" l="1"/>
  <c r="BP191" i="9"/>
  <c r="CC191" i="9"/>
  <c r="BC191" i="9"/>
  <c r="P192" i="9"/>
  <c r="O191" i="8"/>
  <c r="T191" i="8"/>
  <c r="L192" i="8" s="1"/>
  <c r="R191" i="8"/>
  <c r="BH190" i="9"/>
  <c r="BD191" i="8"/>
  <c r="BA191" i="8"/>
  <c r="BF191" i="8"/>
  <c r="AU192" i="7"/>
  <c r="AU190" i="9"/>
  <c r="AP191" i="8"/>
  <c r="AU190" i="8"/>
  <c r="AP193" i="7"/>
  <c r="AP191" i="9"/>
  <c r="CH192" i="7"/>
  <c r="U191" i="9"/>
  <c r="CC193" i="7"/>
  <c r="BH192" i="7"/>
  <c r="CD191" i="8"/>
  <c r="CA191" i="8"/>
  <c r="CF191" i="8"/>
  <c r="P193" i="7"/>
  <c r="BC193" i="7"/>
  <c r="AB191" i="8"/>
  <c r="AG191" i="8"/>
  <c r="Y192" i="8" s="1"/>
  <c r="AE191" i="8"/>
  <c r="BQ191" i="8"/>
  <c r="BN191" i="8"/>
  <c r="BS191" i="8"/>
  <c r="U192" i="7"/>
  <c r="AB193" i="7"/>
  <c r="AG193" i="7"/>
  <c r="Y194" i="7" s="1"/>
  <c r="AE193" i="7"/>
  <c r="AC191" i="9"/>
  <c r="BU190" i="9"/>
  <c r="AH190" i="9"/>
  <c r="CH190" i="9"/>
  <c r="BU192" i="7"/>
  <c r="BD191" i="9" l="1"/>
  <c r="BA191" i="9"/>
  <c r="BF191" i="9"/>
  <c r="AQ191" i="9"/>
  <c r="AN191" i="9"/>
  <c r="AS191" i="9"/>
  <c r="BB191" i="8"/>
  <c r="BG191" i="8"/>
  <c r="AY192" i="8" s="1"/>
  <c r="BE191" i="8"/>
  <c r="BO191" i="8"/>
  <c r="BT191" i="8"/>
  <c r="BL192" i="8" s="1"/>
  <c r="BR191" i="8"/>
  <c r="CB191" i="8"/>
  <c r="CG191" i="8"/>
  <c r="BY192" i="8" s="1"/>
  <c r="CE191" i="8"/>
  <c r="AQ193" i="7"/>
  <c r="AN193" i="7"/>
  <c r="AS193" i="7"/>
  <c r="AH191" i="8"/>
  <c r="AC192" i="8"/>
  <c r="U191" i="8"/>
  <c r="CD191" i="9"/>
  <c r="CA191" i="9"/>
  <c r="CF191" i="9"/>
  <c r="CD193" i="7"/>
  <c r="CA193" i="7"/>
  <c r="CF193" i="7"/>
  <c r="AQ191" i="8"/>
  <c r="AN191" i="8"/>
  <c r="AS191" i="8"/>
  <c r="P192" i="8"/>
  <c r="AD191" i="9"/>
  <c r="AA191" i="9"/>
  <c r="AF191" i="9"/>
  <c r="AH193" i="7"/>
  <c r="AC194" i="7"/>
  <c r="BQ191" i="9"/>
  <c r="BN191" i="9"/>
  <c r="BS191" i="9"/>
  <c r="BD193" i="7"/>
  <c r="BA193" i="7"/>
  <c r="BF193" i="7"/>
  <c r="Q192" i="9"/>
  <c r="N192" i="9"/>
  <c r="S192" i="9"/>
  <c r="Q193" i="7"/>
  <c r="N193" i="7"/>
  <c r="S193" i="7"/>
  <c r="BQ193" i="7"/>
  <c r="BN193" i="7"/>
  <c r="BS193" i="7"/>
  <c r="AO193" i="7" l="1"/>
  <c r="AT193" i="7"/>
  <c r="AL194" i="7" s="1"/>
  <c r="AR193" i="7"/>
  <c r="AB191" i="9"/>
  <c r="AG191" i="9"/>
  <c r="Y192" i="9" s="1"/>
  <c r="AE191" i="9"/>
  <c r="BH191" i="8"/>
  <c r="BC192" i="8"/>
  <c r="Q192" i="8"/>
  <c r="N192" i="8"/>
  <c r="S192" i="8"/>
  <c r="CB191" i="9"/>
  <c r="CE191" i="9"/>
  <c r="CG191" i="9"/>
  <c r="BY192" i="9" s="1"/>
  <c r="BO193" i="7"/>
  <c r="BT193" i="7"/>
  <c r="BL194" i="7" s="1"/>
  <c r="BR193" i="7"/>
  <c r="CH191" i="8"/>
  <c r="CC192" i="8"/>
  <c r="AO191" i="9"/>
  <c r="AR191" i="9"/>
  <c r="AT191" i="9"/>
  <c r="AL192" i="9" s="1"/>
  <c r="AO191" i="8"/>
  <c r="AT191" i="8"/>
  <c r="AL192" i="8" s="1"/>
  <c r="AR191" i="8"/>
  <c r="AD192" i="8"/>
  <c r="AA192" i="8"/>
  <c r="AF192" i="8"/>
  <c r="O192" i="9"/>
  <c r="T192" i="9"/>
  <c r="L193" i="9" s="1"/>
  <c r="R192" i="9"/>
  <c r="BB193" i="7"/>
  <c r="BG193" i="7"/>
  <c r="AY194" i="7" s="1"/>
  <c r="BE193" i="7"/>
  <c r="AD194" i="7"/>
  <c r="AA194" i="7"/>
  <c r="AF194" i="7"/>
  <c r="BU191" i="8"/>
  <c r="O193" i="7"/>
  <c r="R193" i="7"/>
  <c r="T193" i="7"/>
  <c r="L194" i="7" s="1"/>
  <c r="CB193" i="7"/>
  <c r="CG193" i="7"/>
  <c r="BY194" i="7" s="1"/>
  <c r="CE193" i="7"/>
  <c r="BP192" i="8"/>
  <c r="BB191" i="9"/>
  <c r="BE191" i="9"/>
  <c r="BG191" i="9"/>
  <c r="AY192" i="9" s="1"/>
  <c r="BO191" i="9"/>
  <c r="BT191" i="9"/>
  <c r="BL192" i="9" s="1"/>
  <c r="BR191" i="9"/>
  <c r="P193" i="9" l="1"/>
  <c r="AU191" i="9"/>
  <c r="CC192" i="9"/>
  <c r="CH191" i="9"/>
  <c r="AH191" i="9"/>
  <c r="AC192" i="9"/>
  <c r="BC192" i="9"/>
  <c r="BH191" i="9"/>
  <c r="CD192" i="8"/>
  <c r="CA192" i="8"/>
  <c r="CF192" i="8"/>
  <c r="AB192" i="8"/>
  <c r="AE192" i="8"/>
  <c r="AG192" i="8"/>
  <c r="Y193" i="8" s="1"/>
  <c r="O192" i="8"/>
  <c r="R192" i="8"/>
  <c r="T192" i="8"/>
  <c r="L193" i="8" s="1"/>
  <c r="AB194" i="7"/>
  <c r="AE194" i="7"/>
  <c r="AG194" i="7"/>
  <c r="Y195" i="7" s="1"/>
  <c r="AU193" i="7"/>
  <c r="AP194" i="7"/>
  <c r="AP192" i="8"/>
  <c r="BU193" i="7"/>
  <c r="BQ192" i="8"/>
  <c r="BN192" i="8"/>
  <c r="BS192" i="8"/>
  <c r="AU191" i="8"/>
  <c r="CH193" i="7"/>
  <c r="BH193" i="7"/>
  <c r="CC194" i="7"/>
  <c r="BC194" i="7"/>
  <c r="BP194" i="7"/>
  <c r="BD192" i="8"/>
  <c r="BA192" i="8"/>
  <c r="BF192" i="8"/>
  <c r="BU191" i="9"/>
  <c r="BP192" i="9"/>
  <c r="P194" i="7"/>
  <c r="U193" i="7"/>
  <c r="U192" i="9"/>
  <c r="AP192" i="9"/>
  <c r="AH192" i="8" l="1"/>
  <c r="AD192" i="9"/>
  <c r="AA192" i="9"/>
  <c r="AF192" i="9"/>
  <c r="AQ194" i="7"/>
  <c r="AN194" i="7"/>
  <c r="AS194" i="7"/>
  <c r="CB192" i="8"/>
  <c r="CE192" i="8"/>
  <c r="CG192" i="8"/>
  <c r="BY193" i="8" s="1"/>
  <c r="Q194" i="7"/>
  <c r="N194" i="7"/>
  <c r="S194" i="7"/>
  <c r="AC195" i="7"/>
  <c r="AH194" i="7"/>
  <c r="BB192" i="8"/>
  <c r="BE192" i="8"/>
  <c r="BG192" i="8"/>
  <c r="AY193" i="8" s="1"/>
  <c r="BO192" i="8"/>
  <c r="BT192" i="8"/>
  <c r="BL193" i="8" s="1"/>
  <c r="BR192" i="8"/>
  <c r="CD192" i="9"/>
  <c r="CA192" i="9"/>
  <c r="CF192" i="9"/>
  <c r="BQ194" i="7"/>
  <c r="BN194" i="7"/>
  <c r="BS194" i="7"/>
  <c r="AQ192" i="9"/>
  <c r="AN192" i="9"/>
  <c r="AS192" i="9"/>
  <c r="BD194" i="7"/>
  <c r="BA194" i="7"/>
  <c r="BF194" i="7"/>
  <c r="U192" i="8"/>
  <c r="Q193" i="9"/>
  <c r="N193" i="9"/>
  <c r="S193" i="9"/>
  <c r="BQ192" i="9"/>
  <c r="BN192" i="9"/>
  <c r="BS192" i="9"/>
  <c r="P193" i="8"/>
  <c r="CD194" i="7"/>
  <c r="CA194" i="7"/>
  <c r="CF194" i="7"/>
  <c r="AQ192" i="8"/>
  <c r="AN192" i="8"/>
  <c r="AS192" i="8"/>
  <c r="AC193" i="8"/>
  <c r="BD192" i="9"/>
  <c r="BA192" i="9"/>
  <c r="BF192" i="9"/>
  <c r="BO194" i="7" l="1"/>
  <c r="BR194" i="7"/>
  <c r="BT194" i="7"/>
  <c r="BL195" i="7" s="1"/>
  <c r="O193" i="9"/>
  <c r="T193" i="9"/>
  <c r="L194" i="9" s="1"/>
  <c r="R193" i="9"/>
  <c r="CB194" i="7"/>
  <c r="CG194" i="7"/>
  <c r="BY195" i="7" s="1"/>
  <c r="CE194" i="7"/>
  <c r="CB192" i="9"/>
  <c r="CG192" i="9"/>
  <c r="BY193" i="9" s="1"/>
  <c r="CE192" i="9"/>
  <c r="AD195" i="7"/>
  <c r="AA195" i="7"/>
  <c r="AF195" i="7"/>
  <c r="AO194" i="7"/>
  <c r="AR194" i="7"/>
  <c r="AT194" i="7"/>
  <c r="AL195" i="7" s="1"/>
  <c r="BU192" i="8"/>
  <c r="O194" i="7"/>
  <c r="T194" i="7"/>
  <c r="L195" i="7" s="1"/>
  <c r="R194" i="7"/>
  <c r="Q193" i="8"/>
  <c r="N193" i="8"/>
  <c r="S193" i="8"/>
  <c r="BC193" i="8"/>
  <c r="CH192" i="8"/>
  <c r="AB192" i="9"/>
  <c r="AE192" i="9"/>
  <c r="AG192" i="9"/>
  <c r="Y193" i="9" s="1"/>
  <c r="BB192" i="9"/>
  <c r="BG192" i="9"/>
  <c r="AY193" i="9" s="1"/>
  <c r="BE192" i="9"/>
  <c r="BB194" i="7"/>
  <c r="BG194" i="7"/>
  <c r="AY195" i="7" s="1"/>
  <c r="BE194" i="7"/>
  <c r="CC193" i="8"/>
  <c r="AD193" i="8"/>
  <c r="AA193" i="8"/>
  <c r="AF193" i="8"/>
  <c r="AO192" i="9"/>
  <c r="AT192" i="9"/>
  <c r="AL193" i="9" s="1"/>
  <c r="AR192" i="9"/>
  <c r="BH192" i="8"/>
  <c r="BP193" i="8"/>
  <c r="BO192" i="9"/>
  <c r="BR192" i="9"/>
  <c r="BT192" i="9"/>
  <c r="BL193" i="9" s="1"/>
  <c r="AO192" i="8"/>
  <c r="AR192" i="8"/>
  <c r="AT192" i="8"/>
  <c r="AL193" i="8" s="1"/>
  <c r="U193" i="9" l="1"/>
  <c r="AB193" i="8"/>
  <c r="AE193" i="8"/>
  <c r="AG193" i="8"/>
  <c r="Y194" i="8" s="1"/>
  <c r="BQ193" i="8"/>
  <c r="BN193" i="8"/>
  <c r="BS193" i="8"/>
  <c r="CD193" i="8"/>
  <c r="CA193" i="8"/>
  <c r="CF193" i="8"/>
  <c r="AB195" i="7"/>
  <c r="AE195" i="7"/>
  <c r="AG195" i="7"/>
  <c r="Y196" i="7" s="1"/>
  <c r="P194" i="9"/>
  <c r="BC195" i="7"/>
  <c r="CH192" i="9"/>
  <c r="BD193" i="8"/>
  <c r="BA193" i="8"/>
  <c r="BF193" i="8"/>
  <c r="CC193" i="9"/>
  <c r="BU192" i="9"/>
  <c r="AH192" i="9"/>
  <c r="AP193" i="8"/>
  <c r="AU192" i="9"/>
  <c r="BH192" i="9"/>
  <c r="O193" i="8"/>
  <c r="T193" i="8"/>
  <c r="L194" i="8" s="1"/>
  <c r="R193" i="8"/>
  <c r="BP195" i="7"/>
  <c r="BC193" i="9"/>
  <c r="AP195" i="7"/>
  <c r="BU194" i="7"/>
  <c r="AU194" i="7"/>
  <c r="CH194" i="7"/>
  <c r="P195" i="7"/>
  <c r="BH194" i="7"/>
  <c r="AU192" i="8"/>
  <c r="AP193" i="9"/>
  <c r="BP193" i="9"/>
  <c r="AC193" i="9"/>
  <c r="U194" i="7"/>
  <c r="CC195" i="7"/>
  <c r="BQ195" i="7" l="1"/>
  <c r="BN195" i="7"/>
  <c r="BS195" i="7"/>
  <c r="CB193" i="8"/>
  <c r="CE193" i="8"/>
  <c r="CG193" i="8"/>
  <c r="BY194" i="8" s="1"/>
  <c r="P194" i="8"/>
  <c r="U193" i="8"/>
  <c r="BQ193" i="9"/>
  <c r="BN193" i="9"/>
  <c r="BS193" i="9"/>
  <c r="AQ193" i="9"/>
  <c r="AN193" i="9"/>
  <c r="AS193" i="9"/>
  <c r="BD195" i="7"/>
  <c r="BA195" i="7"/>
  <c r="BF195" i="7"/>
  <c r="BO193" i="8"/>
  <c r="BR193" i="8"/>
  <c r="BT193" i="8"/>
  <c r="BL194" i="8" s="1"/>
  <c r="AC194" i="8"/>
  <c r="AD193" i="9"/>
  <c r="AA193" i="9"/>
  <c r="AF193" i="9"/>
  <c r="AQ195" i="7"/>
  <c r="AN195" i="7"/>
  <c r="AS195" i="7"/>
  <c r="Q194" i="9"/>
  <c r="N194" i="9"/>
  <c r="S194" i="9"/>
  <c r="AH193" i="8"/>
  <c r="CD193" i="9"/>
  <c r="CA193" i="9"/>
  <c r="CF193" i="9"/>
  <c r="CD195" i="7"/>
  <c r="CA195" i="7"/>
  <c r="CF195" i="7"/>
  <c r="AQ193" i="8"/>
  <c r="AN193" i="8"/>
  <c r="AS193" i="8"/>
  <c r="BB193" i="8"/>
  <c r="BE193" i="8"/>
  <c r="BG193" i="8"/>
  <c r="AY194" i="8" s="1"/>
  <c r="AC196" i="7"/>
  <c r="BD193" i="9"/>
  <c r="BA193" i="9"/>
  <c r="BF193" i="9"/>
  <c r="AH195" i="7"/>
  <c r="Q195" i="7"/>
  <c r="N195" i="7"/>
  <c r="S195" i="7"/>
  <c r="AD196" i="7" l="1"/>
  <c r="AA196" i="7"/>
  <c r="AF196" i="7"/>
  <c r="AB193" i="9"/>
  <c r="AG193" i="9"/>
  <c r="Y194" i="9" s="1"/>
  <c r="AE193" i="9"/>
  <c r="Q194" i="8"/>
  <c r="N194" i="8"/>
  <c r="S194" i="8"/>
  <c r="AD194" i="8"/>
  <c r="AA194" i="8"/>
  <c r="AF194" i="8"/>
  <c r="AO193" i="9"/>
  <c r="AR193" i="9"/>
  <c r="AT193" i="9"/>
  <c r="AL194" i="9" s="1"/>
  <c r="BH193" i="8"/>
  <c r="CB193" i="9"/>
  <c r="CG193" i="9"/>
  <c r="BY194" i="9" s="1"/>
  <c r="CE193" i="9"/>
  <c r="BC194" i="8"/>
  <c r="BP194" i="8"/>
  <c r="CC194" i="8"/>
  <c r="BO193" i="9"/>
  <c r="BT193" i="9"/>
  <c r="BL194" i="9" s="1"/>
  <c r="BR193" i="9"/>
  <c r="CH193" i="8"/>
  <c r="O194" i="9"/>
  <c r="R194" i="9"/>
  <c r="T194" i="9"/>
  <c r="L195" i="9" s="1"/>
  <c r="BB195" i="7"/>
  <c r="BE195" i="7"/>
  <c r="BG195" i="7"/>
  <c r="AY196" i="7" s="1"/>
  <c r="CB195" i="7"/>
  <c r="CG195" i="7"/>
  <c r="BY196" i="7" s="1"/>
  <c r="CE195" i="7"/>
  <c r="AO195" i="7"/>
  <c r="AT195" i="7"/>
  <c r="AL196" i="7" s="1"/>
  <c r="AR195" i="7"/>
  <c r="BO195" i="7"/>
  <c r="BT195" i="7"/>
  <c r="BL196" i="7" s="1"/>
  <c r="BR195" i="7"/>
  <c r="O195" i="7"/>
  <c r="T195" i="7"/>
  <c r="L196" i="7" s="1"/>
  <c r="R195" i="7"/>
  <c r="BU193" i="8"/>
  <c r="AO193" i="8"/>
  <c r="AT193" i="8"/>
  <c r="AL194" i="8" s="1"/>
  <c r="AR193" i="8"/>
  <c r="BB193" i="9"/>
  <c r="BG193" i="9"/>
  <c r="AY194" i="9" s="1"/>
  <c r="BE193" i="9"/>
  <c r="BP194" i="9" l="1"/>
  <c r="AU193" i="8"/>
  <c r="AU195" i="7"/>
  <c r="P195" i="9"/>
  <c r="BU193" i="9"/>
  <c r="AP196" i="7"/>
  <c r="U194" i="9"/>
  <c r="CD194" i="8"/>
  <c r="CA194" i="8"/>
  <c r="CF194" i="8"/>
  <c r="AP194" i="9"/>
  <c r="AU193" i="9"/>
  <c r="BP196" i="7"/>
  <c r="CC194" i="9"/>
  <c r="AP194" i="8"/>
  <c r="CC196" i="7"/>
  <c r="AH193" i="9"/>
  <c r="BQ194" i="8"/>
  <c r="BN194" i="8"/>
  <c r="BS194" i="8"/>
  <c r="AC194" i="9"/>
  <c r="AB194" i="8"/>
  <c r="AG194" i="8"/>
  <c r="Y195" i="8" s="1"/>
  <c r="AE194" i="8"/>
  <c r="P196" i="7"/>
  <c r="BH193" i="9"/>
  <c r="BC196" i="7"/>
  <c r="BD194" i="8"/>
  <c r="BA194" i="8"/>
  <c r="BF194" i="8"/>
  <c r="AB196" i="7"/>
  <c r="AE196" i="7"/>
  <c r="AG196" i="7"/>
  <c r="Y197" i="7" s="1"/>
  <c r="CH195" i="7"/>
  <c r="U195" i="7"/>
  <c r="BC194" i="9"/>
  <c r="BU195" i="7"/>
  <c r="BH195" i="7"/>
  <c r="CH193" i="9"/>
  <c r="O194" i="8"/>
  <c r="R194" i="8"/>
  <c r="T194" i="8"/>
  <c r="L195" i="8" s="1"/>
  <c r="AH194" i="8" l="1"/>
  <c r="AQ196" i="7"/>
  <c r="AN196" i="7"/>
  <c r="AS196" i="7"/>
  <c r="AC195" i="8"/>
  <c r="CD196" i="7"/>
  <c r="CA196" i="7"/>
  <c r="CF196" i="7"/>
  <c r="BB194" i="8"/>
  <c r="BG194" i="8"/>
  <c r="AY195" i="8" s="1"/>
  <c r="BE194" i="8"/>
  <c r="AD194" i="9"/>
  <c r="AA194" i="9"/>
  <c r="AF194" i="9"/>
  <c r="AQ194" i="9"/>
  <c r="AN194" i="9"/>
  <c r="AS194" i="9"/>
  <c r="Q195" i="9"/>
  <c r="N195" i="9"/>
  <c r="S195" i="9"/>
  <c r="AQ194" i="8"/>
  <c r="AN194" i="8"/>
  <c r="AS194" i="8"/>
  <c r="CB194" i="8"/>
  <c r="CE194" i="8"/>
  <c r="CG194" i="8"/>
  <c r="BY195" i="8" s="1"/>
  <c r="BO194" i="8"/>
  <c r="BR194" i="8"/>
  <c r="BT194" i="8"/>
  <c r="BL195" i="8" s="1"/>
  <c r="CD194" i="9"/>
  <c r="CA194" i="9"/>
  <c r="CF194" i="9"/>
  <c r="AH196" i="7"/>
  <c r="BD194" i="9"/>
  <c r="BA194" i="9"/>
  <c r="BF194" i="9"/>
  <c r="Q196" i="7"/>
  <c r="N196" i="7"/>
  <c r="S196" i="7"/>
  <c r="BQ196" i="7"/>
  <c r="BN196" i="7"/>
  <c r="BS196" i="7"/>
  <c r="BD196" i="7"/>
  <c r="BA196" i="7"/>
  <c r="BF196" i="7"/>
  <c r="P195" i="8"/>
  <c r="U194" i="8"/>
  <c r="AC197" i="7"/>
  <c r="BQ194" i="9"/>
  <c r="BN194" i="9"/>
  <c r="BS194" i="9"/>
  <c r="AD197" i="7" l="1"/>
  <c r="AA197" i="7"/>
  <c r="AF197" i="7"/>
  <c r="BC195" i="8"/>
  <c r="CB194" i="9"/>
  <c r="CG194" i="9"/>
  <c r="BY195" i="9" s="1"/>
  <c r="CE194" i="9"/>
  <c r="BO196" i="7"/>
  <c r="BT196" i="7"/>
  <c r="BL197" i="7" s="1"/>
  <c r="BR196" i="7"/>
  <c r="O195" i="9"/>
  <c r="R195" i="9"/>
  <c r="T195" i="9"/>
  <c r="L196" i="9" s="1"/>
  <c r="CB196" i="7"/>
  <c r="CE196" i="7"/>
  <c r="CG196" i="7"/>
  <c r="BY197" i="7" s="1"/>
  <c r="O196" i="7"/>
  <c r="T196" i="7"/>
  <c r="L197" i="7" s="1"/>
  <c r="R196" i="7"/>
  <c r="BU194" i="8"/>
  <c r="AD195" i="8"/>
  <c r="AA195" i="8"/>
  <c r="AF195" i="8"/>
  <c r="AO194" i="9"/>
  <c r="AR194" i="9"/>
  <c r="AT194" i="9"/>
  <c r="AL195" i="9" s="1"/>
  <c r="BB194" i="9"/>
  <c r="BE194" i="9"/>
  <c r="BG194" i="9"/>
  <c r="AY195" i="9" s="1"/>
  <c r="AO196" i="7"/>
  <c r="AR196" i="7"/>
  <c r="AT196" i="7"/>
  <c r="AL197" i="7" s="1"/>
  <c r="BP195" i="8"/>
  <c r="Q195" i="8"/>
  <c r="N195" i="8"/>
  <c r="S195" i="8"/>
  <c r="CC195" i="8"/>
  <c r="CH194" i="8"/>
  <c r="AB194" i="9"/>
  <c r="AG194" i="9"/>
  <c r="Y195" i="9" s="1"/>
  <c r="AE194" i="9"/>
  <c r="BO194" i="9"/>
  <c r="BT194" i="9"/>
  <c r="BL195" i="9" s="1"/>
  <c r="BR194" i="9"/>
  <c r="BB196" i="7"/>
  <c r="BG196" i="7"/>
  <c r="AY197" i="7" s="1"/>
  <c r="BE196" i="7"/>
  <c r="AO194" i="8"/>
  <c r="AR194" i="8"/>
  <c r="AT194" i="8"/>
  <c r="AL195" i="8" s="1"/>
  <c r="BH194" i="8"/>
  <c r="O195" i="8" l="1"/>
  <c r="T195" i="8"/>
  <c r="L196" i="8" s="1"/>
  <c r="R195" i="8"/>
  <c r="P197" i="7"/>
  <c r="AP195" i="9"/>
  <c r="CH194" i="9"/>
  <c r="AU194" i="9"/>
  <c r="CC197" i="7"/>
  <c r="CC195" i="9"/>
  <c r="CH196" i="7"/>
  <c r="AP195" i="8"/>
  <c r="P196" i="9"/>
  <c r="BD195" i="8"/>
  <c r="BA195" i="8"/>
  <c r="BF195" i="8"/>
  <c r="AB195" i="8"/>
  <c r="AE195" i="8"/>
  <c r="AG195" i="8"/>
  <c r="Y196" i="8" s="1"/>
  <c r="U195" i="9"/>
  <c r="BP195" i="9"/>
  <c r="AC195" i="9"/>
  <c r="BQ195" i="8"/>
  <c r="BN195" i="8"/>
  <c r="BS195" i="8"/>
  <c r="AU194" i="8"/>
  <c r="AH194" i="9"/>
  <c r="AP197" i="7"/>
  <c r="AU196" i="7"/>
  <c r="BH196" i="7"/>
  <c r="AB197" i="7"/>
  <c r="AG197" i="7"/>
  <c r="Y198" i="7" s="1"/>
  <c r="AE197" i="7"/>
  <c r="BC197" i="7"/>
  <c r="BC195" i="9"/>
  <c r="BU196" i="7"/>
  <c r="CD195" i="8"/>
  <c r="CA195" i="8"/>
  <c r="CF195" i="8"/>
  <c r="BH194" i="9"/>
  <c r="BU194" i="9"/>
  <c r="U196" i="7"/>
  <c r="BP197" i="7"/>
  <c r="BD195" i="9" l="1"/>
  <c r="BA195" i="9"/>
  <c r="BF195" i="9"/>
  <c r="AD195" i="9"/>
  <c r="AA195" i="9"/>
  <c r="AF195" i="9"/>
  <c r="Q196" i="9"/>
  <c r="N196" i="9"/>
  <c r="S196" i="9"/>
  <c r="BD197" i="7"/>
  <c r="BA197" i="7"/>
  <c r="BF197" i="7"/>
  <c r="AQ195" i="9"/>
  <c r="AN195" i="9"/>
  <c r="AS195" i="9"/>
  <c r="CB195" i="8"/>
  <c r="CG195" i="8"/>
  <c r="BY196" i="8" s="1"/>
  <c r="CE195" i="8"/>
  <c r="AC198" i="7"/>
  <c r="Q197" i="7"/>
  <c r="N197" i="7"/>
  <c r="S197" i="7"/>
  <c r="BQ195" i="9"/>
  <c r="BN195" i="9"/>
  <c r="BS195" i="9"/>
  <c r="AQ195" i="8"/>
  <c r="AN195" i="8"/>
  <c r="AS195" i="8"/>
  <c r="BB195" i="8"/>
  <c r="BE195" i="8"/>
  <c r="BG195" i="8"/>
  <c r="AY196" i="8" s="1"/>
  <c r="AQ197" i="7"/>
  <c r="AN197" i="7"/>
  <c r="AS197" i="7"/>
  <c r="U195" i="8"/>
  <c r="BO195" i="8"/>
  <c r="BR195" i="8"/>
  <c r="BT195" i="8"/>
  <c r="BL196" i="8" s="1"/>
  <c r="AC196" i="8"/>
  <c r="CD195" i="9"/>
  <c r="CA195" i="9"/>
  <c r="CF195" i="9"/>
  <c r="AH197" i="7"/>
  <c r="BQ197" i="7"/>
  <c r="BN197" i="7"/>
  <c r="BS197" i="7"/>
  <c r="AH195" i="8"/>
  <c r="P196" i="8"/>
  <c r="CD197" i="7"/>
  <c r="CA197" i="7"/>
  <c r="CF197" i="7"/>
  <c r="BB197" i="7" l="1"/>
  <c r="BE197" i="7"/>
  <c r="BG197" i="7"/>
  <c r="AY198" i="7" s="1"/>
  <c r="BP196" i="8"/>
  <c r="BC196" i="8"/>
  <c r="AD198" i="7"/>
  <c r="AA198" i="7"/>
  <c r="AF198" i="7"/>
  <c r="O196" i="9"/>
  <c r="R196" i="9"/>
  <c r="T196" i="9"/>
  <c r="L197" i="9" s="1"/>
  <c r="BU195" i="8"/>
  <c r="BH195" i="8"/>
  <c r="AO197" i="7"/>
  <c r="AR197" i="7"/>
  <c r="AT197" i="7"/>
  <c r="AL198" i="7" s="1"/>
  <c r="O197" i="7"/>
  <c r="R197" i="7"/>
  <c r="T197" i="7"/>
  <c r="L198" i="7" s="1"/>
  <c r="BO197" i="7"/>
  <c r="BT197" i="7"/>
  <c r="BL198" i="7" s="1"/>
  <c r="BR197" i="7"/>
  <c r="CB197" i="7"/>
  <c r="CG197" i="7"/>
  <c r="BY198" i="7" s="1"/>
  <c r="CE197" i="7"/>
  <c r="CH195" i="8"/>
  <c r="CC196" i="8"/>
  <c r="AB195" i="9"/>
  <c r="AE195" i="9"/>
  <c r="AG195" i="9"/>
  <c r="Y196" i="9" s="1"/>
  <c r="CB195" i="9"/>
  <c r="CG195" i="9"/>
  <c r="BY196" i="9" s="1"/>
  <c r="CE195" i="9"/>
  <c r="Q196" i="8"/>
  <c r="N196" i="8"/>
  <c r="S196" i="8"/>
  <c r="AO195" i="9"/>
  <c r="AT195" i="9"/>
  <c r="AL196" i="9" s="1"/>
  <c r="AR195" i="9"/>
  <c r="BB195" i="9"/>
  <c r="BG195" i="9"/>
  <c r="AY196" i="9" s="1"/>
  <c r="BE195" i="9"/>
  <c r="AO195" i="8"/>
  <c r="AR195" i="8"/>
  <c r="AT195" i="8"/>
  <c r="AL196" i="8" s="1"/>
  <c r="AD196" i="8"/>
  <c r="AA196" i="8"/>
  <c r="AF196" i="8"/>
  <c r="BO195" i="9"/>
  <c r="BT195" i="9"/>
  <c r="BL196" i="9" s="1"/>
  <c r="BR195" i="9"/>
  <c r="BD196" i="8" l="1"/>
  <c r="BA196" i="8"/>
  <c r="BF196" i="8"/>
  <c r="BU197" i="7"/>
  <c r="AP196" i="8"/>
  <c r="BQ196" i="8"/>
  <c r="BN196" i="8"/>
  <c r="BS196" i="8"/>
  <c r="BC198" i="7"/>
  <c r="BH195" i="9"/>
  <c r="CH195" i="9"/>
  <c r="U197" i="7"/>
  <c r="P197" i="9"/>
  <c r="BH197" i="7"/>
  <c r="AC196" i="9"/>
  <c r="CC196" i="9"/>
  <c r="CD196" i="8"/>
  <c r="CA196" i="8"/>
  <c r="CF196" i="8"/>
  <c r="U196" i="9"/>
  <c r="AP198" i="7"/>
  <c r="BP196" i="9"/>
  <c r="AU195" i="9"/>
  <c r="AP196" i="9"/>
  <c r="AU197" i="7"/>
  <c r="AU195" i="8"/>
  <c r="AH195" i="9"/>
  <c r="BU195" i="9"/>
  <c r="AB198" i="7"/>
  <c r="AE198" i="7"/>
  <c r="AG198" i="7"/>
  <c r="Y199" i="7" s="1"/>
  <c r="CC198" i="7"/>
  <c r="BP198" i="7"/>
  <c r="O196" i="8"/>
  <c r="T196" i="8"/>
  <c r="L197" i="8" s="1"/>
  <c r="R196" i="8"/>
  <c r="P198" i="7"/>
  <c r="BC196" i="9"/>
  <c r="AB196" i="8"/>
  <c r="AG196" i="8"/>
  <c r="Y197" i="8" s="1"/>
  <c r="AE196" i="8"/>
  <c r="CH197" i="7"/>
  <c r="BO196" i="8" l="1"/>
  <c r="BR196" i="8"/>
  <c r="BT196" i="8"/>
  <c r="BL197" i="8" s="1"/>
  <c r="AC197" i="8"/>
  <c r="AQ198" i="7"/>
  <c r="AN198" i="7"/>
  <c r="AS198" i="7"/>
  <c r="Q197" i="9"/>
  <c r="N197" i="9"/>
  <c r="S197" i="9"/>
  <c r="AQ196" i="8"/>
  <c r="AN196" i="8"/>
  <c r="AS196" i="8"/>
  <c r="BQ198" i="7"/>
  <c r="BN198" i="7"/>
  <c r="BS198" i="7"/>
  <c r="AH198" i="7"/>
  <c r="AQ196" i="9"/>
  <c r="AN196" i="9"/>
  <c r="AS196" i="9"/>
  <c r="CB196" i="8"/>
  <c r="CE196" i="8"/>
  <c r="CG196" i="8"/>
  <c r="BY197" i="8" s="1"/>
  <c r="AH196" i="8"/>
  <c r="BD196" i="9"/>
  <c r="BA196" i="9"/>
  <c r="BF196" i="9"/>
  <c r="Q198" i="7"/>
  <c r="N198" i="7"/>
  <c r="S198" i="7"/>
  <c r="U196" i="8"/>
  <c r="BB196" i="8"/>
  <c r="BG196" i="8"/>
  <c r="AY197" i="8" s="1"/>
  <c r="BE196" i="8"/>
  <c r="CD198" i="7"/>
  <c r="CA198" i="7"/>
  <c r="CF198" i="7"/>
  <c r="AC199" i="7"/>
  <c r="P197" i="8"/>
  <c r="CD196" i="9"/>
  <c r="CA196" i="9"/>
  <c r="CF196" i="9"/>
  <c r="BQ196" i="9"/>
  <c r="BN196" i="9"/>
  <c r="BS196" i="9"/>
  <c r="AD196" i="9"/>
  <c r="AA196" i="9"/>
  <c r="AF196" i="9"/>
  <c r="BD198" i="7"/>
  <c r="BA198" i="7"/>
  <c r="BF198" i="7"/>
  <c r="O197" i="9" l="1"/>
  <c r="R197" i="9"/>
  <c r="T197" i="9"/>
  <c r="L198" i="9" s="1"/>
  <c r="Q197" i="8"/>
  <c r="N197" i="8"/>
  <c r="S197" i="8"/>
  <c r="B24" i="9"/>
  <c r="O198" i="7"/>
  <c r="T198" i="7"/>
  <c r="L199" i="7" s="1"/>
  <c r="R198" i="7"/>
  <c r="AO196" i="9"/>
  <c r="AT196" i="9"/>
  <c r="AL197" i="9" s="1"/>
  <c r="AR196" i="9"/>
  <c r="AO198" i="7"/>
  <c r="AT198" i="7"/>
  <c r="AL199" i="7" s="1"/>
  <c r="AR198" i="7"/>
  <c r="AD199" i="7"/>
  <c r="AA199" i="7"/>
  <c r="AF199" i="7"/>
  <c r="BB196" i="9"/>
  <c r="BE196" i="9"/>
  <c r="BG196" i="9"/>
  <c r="AY197" i="9" s="1"/>
  <c r="AD197" i="8"/>
  <c r="AA197" i="8"/>
  <c r="AF197" i="8"/>
  <c r="AB196" i="9"/>
  <c r="AG196" i="9"/>
  <c r="Y197" i="9" s="1"/>
  <c r="AE196" i="9"/>
  <c r="BB198" i="7"/>
  <c r="BG198" i="7"/>
  <c r="AY199" i="7" s="1"/>
  <c r="BE198" i="7"/>
  <c r="BO198" i="7"/>
  <c r="BT198" i="7"/>
  <c r="BL199" i="7" s="1"/>
  <c r="BR198" i="7"/>
  <c r="BO196" i="9"/>
  <c r="BR196" i="9"/>
  <c r="BT196" i="9"/>
  <c r="BL197" i="9" s="1"/>
  <c r="BP197" i="8"/>
  <c r="CB198" i="7"/>
  <c r="CE198" i="7"/>
  <c r="CG198" i="7"/>
  <c r="BY199" i="7" s="1"/>
  <c r="BH196" i="8"/>
  <c r="BC197" i="8"/>
  <c r="BU196" i="8"/>
  <c r="CB196" i="9"/>
  <c r="CG196" i="9"/>
  <c r="BY197" i="9" s="1"/>
  <c r="CE196" i="9"/>
  <c r="CC197" i="8"/>
  <c r="AO196" i="8"/>
  <c r="AT196" i="8"/>
  <c r="AL197" i="8" s="1"/>
  <c r="AR196" i="8"/>
  <c r="CH196" i="8"/>
  <c r="BU196" i="9" l="1"/>
  <c r="AB197" i="8"/>
  <c r="AG197" i="8"/>
  <c r="Y198" i="8" s="1"/>
  <c r="AE197" i="8"/>
  <c r="AB199" i="7"/>
  <c r="AG199" i="7"/>
  <c r="Y200" i="7" s="1"/>
  <c r="AE199" i="7"/>
  <c r="U198" i="7"/>
  <c r="P199" i="7"/>
  <c r="AU198" i="7"/>
  <c r="CD197" i="8"/>
  <c r="CA197" i="8"/>
  <c r="CF197" i="8"/>
  <c r="BD197" i="8"/>
  <c r="BA197" i="8"/>
  <c r="BF197" i="8"/>
  <c r="BP199" i="7"/>
  <c r="BC197" i="9"/>
  <c r="AP199" i="7"/>
  <c r="B24" i="8"/>
  <c r="BC199" i="7"/>
  <c r="O197" i="8"/>
  <c r="R197" i="8"/>
  <c r="T197" i="8"/>
  <c r="L198" i="8" s="1"/>
  <c r="CH198" i="7"/>
  <c r="BH198" i="7"/>
  <c r="P198" i="9"/>
  <c r="CH196" i="9"/>
  <c r="CC197" i="9"/>
  <c r="BH196" i="9"/>
  <c r="AH196" i="9"/>
  <c r="U197" i="9"/>
  <c r="BU198" i="7"/>
  <c r="CC199" i="7"/>
  <c r="AC197" i="9"/>
  <c r="AU196" i="9"/>
  <c r="AU196" i="8"/>
  <c r="BQ197" i="8"/>
  <c r="BN197" i="8"/>
  <c r="BS197" i="8"/>
  <c r="AP197" i="9"/>
  <c r="AP197" i="8"/>
  <c r="BP197" i="9"/>
  <c r="C24" i="8"/>
  <c r="C26" i="7"/>
  <c r="CD197" i="9" l="1"/>
  <c r="CA197" i="9"/>
  <c r="CF197" i="9"/>
  <c r="P198" i="8"/>
  <c r="BD197" i="9"/>
  <c r="BA197" i="9"/>
  <c r="BF197" i="9"/>
  <c r="CD199" i="7"/>
  <c r="CA199" i="7"/>
  <c r="CF199" i="7"/>
  <c r="U197" i="8"/>
  <c r="BQ199" i="7"/>
  <c r="BN199" i="7"/>
  <c r="BS199" i="7"/>
  <c r="F24" i="8"/>
  <c r="BO197" i="8"/>
  <c r="BR197" i="8"/>
  <c r="BT197" i="8"/>
  <c r="BL198" i="8" s="1"/>
  <c r="Q198" i="9"/>
  <c r="N198" i="9"/>
  <c r="S198" i="9"/>
  <c r="E24" i="8"/>
  <c r="AH199" i="7"/>
  <c r="BD199" i="7"/>
  <c r="BA199" i="7"/>
  <c r="BF199" i="7"/>
  <c r="BB197" i="8"/>
  <c r="BE197" i="8"/>
  <c r="BG197" i="8"/>
  <c r="AY198" i="8" s="1"/>
  <c r="AC200" i="7"/>
  <c r="Q199" i="7"/>
  <c r="N199" i="7"/>
  <c r="S199" i="7"/>
  <c r="AQ197" i="9"/>
  <c r="AN197" i="9"/>
  <c r="AS197" i="9"/>
  <c r="G24" i="8"/>
  <c r="AH197" i="8"/>
  <c r="AC198" i="8"/>
  <c r="AQ199" i="7"/>
  <c r="AN199" i="7"/>
  <c r="AS199" i="7"/>
  <c r="CB197" i="8"/>
  <c r="CE197" i="8"/>
  <c r="CG197" i="8"/>
  <c r="BY198" i="8" s="1"/>
  <c r="BQ197" i="9"/>
  <c r="BN197" i="9"/>
  <c r="BS197" i="9"/>
  <c r="AD197" i="9"/>
  <c r="AA197" i="9"/>
  <c r="AF197" i="9"/>
  <c r="AQ197" i="8"/>
  <c r="AN197" i="8"/>
  <c r="AS197" i="8"/>
  <c r="AD200" i="7" l="1"/>
  <c r="AA200" i="7"/>
  <c r="AF200" i="7"/>
  <c r="G26" i="7"/>
  <c r="CB199" i="7"/>
  <c r="CE199" i="7"/>
  <c r="CG199" i="7"/>
  <c r="BY200" i="7" s="1"/>
  <c r="CH197" i="8"/>
  <c r="BH197" i="8"/>
  <c r="BP198" i="8"/>
  <c r="BU197" i="8"/>
  <c r="E24" i="9"/>
  <c r="D24" i="8"/>
  <c r="BC198" i="8"/>
  <c r="C24" i="9"/>
  <c r="E26" i="7"/>
  <c r="BB197" i="9"/>
  <c r="BE197" i="9"/>
  <c r="BG197" i="9"/>
  <c r="AY198" i="9" s="1"/>
  <c r="AO197" i="9"/>
  <c r="AR197" i="9"/>
  <c r="AT197" i="9"/>
  <c r="AL198" i="9" s="1"/>
  <c r="Q198" i="8"/>
  <c r="N198" i="8"/>
  <c r="S198" i="8"/>
  <c r="AO199" i="7"/>
  <c r="AT199" i="7"/>
  <c r="AL200" i="7" s="1"/>
  <c r="AR199" i="7"/>
  <c r="F26" i="7"/>
  <c r="D26" i="7"/>
  <c r="B26" i="7"/>
  <c r="BO199" i="7"/>
  <c r="BR199" i="7"/>
  <c r="BT199" i="7"/>
  <c r="BL200" i="7" s="1"/>
  <c r="G24" i="9"/>
  <c r="O198" i="9"/>
  <c r="R198" i="9"/>
  <c r="T198" i="9"/>
  <c r="L199" i="9" s="1"/>
  <c r="AB197" i="9"/>
  <c r="AG197" i="9"/>
  <c r="Y198" i="9" s="1"/>
  <c r="AE197" i="9"/>
  <c r="D24" i="9"/>
  <c r="BB199" i="7"/>
  <c r="BE199" i="7"/>
  <c r="BG199" i="7"/>
  <c r="AY200" i="7" s="1"/>
  <c r="F24" i="9"/>
  <c r="AD198" i="8"/>
  <c r="AA198" i="8"/>
  <c r="AF198" i="8"/>
  <c r="BO197" i="9"/>
  <c r="BT197" i="9"/>
  <c r="BL198" i="9" s="1"/>
  <c r="BR197" i="9"/>
  <c r="O199" i="7"/>
  <c r="R199" i="7"/>
  <c r="T199" i="7"/>
  <c r="L200" i="7" s="1"/>
  <c r="CB197" i="9"/>
  <c r="CE197" i="9"/>
  <c r="CG197" i="9"/>
  <c r="BY198" i="9" s="1"/>
  <c r="AO197" i="8"/>
  <c r="AR197" i="8"/>
  <c r="AT197" i="8"/>
  <c r="AL198" i="8" s="1"/>
  <c r="CC198" i="8"/>
  <c r="U198" i="9" l="1"/>
  <c r="BC198" i="9"/>
  <c r="BH197" i="9"/>
  <c r="BC200" i="7"/>
  <c r="CC200" i="7"/>
  <c r="P200" i="7"/>
  <c r="BH199" i="7"/>
  <c r="BP200" i="7"/>
  <c r="AU199" i="7"/>
  <c r="CH199" i="7"/>
  <c r="CC198" i="9"/>
  <c r="U199" i="7"/>
  <c r="AP200" i="7"/>
  <c r="BU197" i="9"/>
  <c r="BQ198" i="8"/>
  <c r="BN198" i="8"/>
  <c r="BS198" i="8"/>
  <c r="AH197" i="9"/>
  <c r="O198" i="8"/>
  <c r="R198" i="8"/>
  <c r="T198" i="8"/>
  <c r="L199" i="8" s="1"/>
  <c r="CD198" i="8"/>
  <c r="CA198" i="8"/>
  <c r="CF198" i="8"/>
  <c r="AC198" i="9"/>
  <c r="AP198" i="8"/>
  <c r="AP198" i="9"/>
  <c r="BD198" i="8"/>
  <c r="BA198" i="8"/>
  <c r="BF198" i="8"/>
  <c r="AB200" i="7"/>
  <c r="AE200" i="7"/>
  <c r="AG200" i="7"/>
  <c r="Y201" i="7" s="1"/>
  <c r="CH197" i="9"/>
  <c r="BU199" i="7"/>
  <c r="BP198" i="9"/>
  <c r="AU197" i="8"/>
  <c r="AB198" i="8"/>
  <c r="AE198" i="8"/>
  <c r="AG198" i="8"/>
  <c r="Y199" i="8" s="1"/>
  <c r="P199" i="9"/>
  <c r="AU197" i="9"/>
  <c r="AH198" i="8" l="1"/>
  <c r="AH200" i="7"/>
  <c r="BO198" i="8"/>
  <c r="BT198" i="8"/>
  <c r="BL199" i="8" s="1"/>
  <c r="BR198" i="8"/>
  <c r="CD200" i="7"/>
  <c r="CA200" i="7"/>
  <c r="CF200" i="7"/>
  <c r="AC199" i="8"/>
  <c r="CD198" i="9"/>
  <c r="CA198" i="9"/>
  <c r="CF198" i="9"/>
  <c r="BB198" i="8"/>
  <c r="BE198" i="8"/>
  <c r="BG198" i="8"/>
  <c r="AY199" i="8" s="1"/>
  <c r="CB198" i="8"/>
  <c r="CG198" i="8"/>
  <c r="BY199" i="8" s="1"/>
  <c r="CE198" i="8"/>
  <c r="AD198" i="9"/>
  <c r="AA198" i="9"/>
  <c r="AF198" i="9"/>
  <c r="AQ198" i="9"/>
  <c r="AN198" i="9"/>
  <c r="AS198" i="9"/>
  <c r="BD200" i="7"/>
  <c r="BA200" i="7"/>
  <c r="BF200" i="7"/>
  <c r="BQ200" i="7"/>
  <c r="BN200" i="7"/>
  <c r="BS200" i="7"/>
  <c r="AQ200" i="7"/>
  <c r="AN200" i="7"/>
  <c r="AS200" i="7"/>
  <c r="P199" i="8"/>
  <c r="BQ198" i="9"/>
  <c r="BN198" i="9"/>
  <c r="BS198" i="9"/>
  <c r="U198" i="8"/>
  <c r="Q200" i="7"/>
  <c r="N200" i="7"/>
  <c r="S200" i="7"/>
  <c r="BD198" i="9"/>
  <c r="BA198" i="9"/>
  <c r="BF198" i="9"/>
  <c r="Q199" i="9"/>
  <c r="N199" i="9"/>
  <c r="S199" i="9"/>
  <c r="AQ198" i="8"/>
  <c r="AN198" i="8"/>
  <c r="AS198" i="8"/>
  <c r="AC201" i="7"/>
  <c r="O199" i="9" l="1"/>
  <c r="R199" i="9"/>
  <c r="T199" i="9"/>
  <c r="L200" i="9" s="1"/>
  <c r="CH198" i="8"/>
  <c r="CB200" i="7"/>
  <c r="CG200" i="7"/>
  <c r="BY201" i="7" s="1"/>
  <c r="CE200" i="7"/>
  <c r="CC199" i="8"/>
  <c r="BO198" i="9"/>
  <c r="BT198" i="9"/>
  <c r="BL199" i="9" s="1"/>
  <c r="BR198" i="9"/>
  <c r="BU198" i="8"/>
  <c r="BC199" i="8"/>
  <c r="BP199" i="8"/>
  <c r="BB200" i="7"/>
  <c r="BE200" i="7"/>
  <c r="BG200" i="7"/>
  <c r="AY201" i="7" s="1"/>
  <c r="BH198" i="8"/>
  <c r="BB198" i="9"/>
  <c r="BG198" i="9"/>
  <c r="AY199" i="9" s="1"/>
  <c r="BE198" i="9"/>
  <c r="AD201" i="7"/>
  <c r="AA201" i="7"/>
  <c r="AF201" i="7"/>
  <c r="Q199" i="8"/>
  <c r="N199" i="8"/>
  <c r="S199" i="8"/>
  <c r="AO198" i="9"/>
  <c r="AT198" i="9"/>
  <c r="AL199" i="9" s="1"/>
  <c r="AR198" i="9"/>
  <c r="CB198" i="9"/>
  <c r="CG198" i="9"/>
  <c r="BY199" i="9" s="1"/>
  <c r="CE198" i="9"/>
  <c r="AO198" i="8"/>
  <c r="AT198" i="8"/>
  <c r="AL199" i="8" s="1"/>
  <c r="AR198" i="8"/>
  <c r="O200" i="7"/>
  <c r="T200" i="7"/>
  <c r="L201" i="7" s="1"/>
  <c r="R200" i="7"/>
  <c r="AD199" i="8"/>
  <c r="AA199" i="8"/>
  <c r="AF199" i="8"/>
  <c r="AO200" i="7"/>
  <c r="AT200" i="7"/>
  <c r="AL201" i="7" s="1"/>
  <c r="AR200" i="7"/>
  <c r="AB198" i="9"/>
  <c r="AG198" i="9"/>
  <c r="Y199" i="9" s="1"/>
  <c r="AE198" i="9"/>
  <c r="BO200" i="7"/>
  <c r="BR200" i="7"/>
  <c r="BT200" i="7"/>
  <c r="BL201" i="7" s="1"/>
  <c r="AP201" i="7" l="1"/>
  <c r="AH198" i="9"/>
  <c r="P201" i="7"/>
  <c r="AC199" i="9"/>
  <c r="AU198" i="8"/>
  <c r="O199" i="8"/>
  <c r="R199" i="8"/>
  <c r="T199" i="8"/>
  <c r="L200" i="8" s="1"/>
  <c r="CD199" i="8"/>
  <c r="CA199" i="8"/>
  <c r="CF199" i="8"/>
  <c r="BQ199" i="8"/>
  <c r="BN199" i="8"/>
  <c r="BS199" i="8"/>
  <c r="CH200" i="7"/>
  <c r="CC201" i="7"/>
  <c r="AP199" i="8"/>
  <c r="BD199" i="8"/>
  <c r="BA199" i="8"/>
  <c r="BF199" i="8"/>
  <c r="CH198" i="9"/>
  <c r="CC199" i="9"/>
  <c r="AU200" i="7"/>
  <c r="AB199" i="8"/>
  <c r="AE199" i="8"/>
  <c r="AG199" i="8"/>
  <c r="Y200" i="8" s="1"/>
  <c r="BP201" i="7"/>
  <c r="BH198" i="9"/>
  <c r="BC201" i="7"/>
  <c r="BU198" i="9"/>
  <c r="P200" i="9"/>
  <c r="BC199" i="9"/>
  <c r="BH200" i="7"/>
  <c r="BP199" i="9"/>
  <c r="U199" i="9"/>
  <c r="AB201" i="7"/>
  <c r="AE201" i="7"/>
  <c r="AG201" i="7"/>
  <c r="Y202" i="7" s="1"/>
  <c r="BU200" i="7"/>
  <c r="AU198" i="9"/>
  <c r="U200" i="7"/>
  <c r="AP199" i="9"/>
  <c r="BO199" i="8" l="1"/>
  <c r="BR199" i="8"/>
  <c r="BT199" i="8"/>
  <c r="BL200" i="8" s="1"/>
  <c r="BB199" i="8"/>
  <c r="BE199" i="8"/>
  <c r="BG199" i="8"/>
  <c r="AY200" i="8" s="1"/>
  <c r="AC200" i="8"/>
  <c r="Q200" i="9"/>
  <c r="N200" i="9"/>
  <c r="S200" i="9"/>
  <c r="AD199" i="9"/>
  <c r="AA199" i="9"/>
  <c r="AF199" i="9"/>
  <c r="BD199" i="9"/>
  <c r="BA199" i="9"/>
  <c r="BF199" i="9"/>
  <c r="AH199" i="8"/>
  <c r="AH201" i="7"/>
  <c r="CB199" i="8"/>
  <c r="CE199" i="8"/>
  <c r="CG199" i="8"/>
  <c r="BY200" i="8" s="1"/>
  <c r="Q201" i="7"/>
  <c r="N201" i="7"/>
  <c r="S201" i="7"/>
  <c r="AC202" i="7"/>
  <c r="CD201" i="7"/>
  <c r="CA201" i="7"/>
  <c r="CF201" i="7"/>
  <c r="AQ199" i="9"/>
  <c r="AN199" i="9"/>
  <c r="AS199" i="9"/>
  <c r="CD199" i="9"/>
  <c r="CA199" i="9"/>
  <c r="CF199" i="9"/>
  <c r="BQ201" i="7"/>
  <c r="BN201" i="7"/>
  <c r="BS201" i="7"/>
  <c r="AQ199" i="8"/>
  <c r="AN199" i="8"/>
  <c r="AS199" i="8"/>
  <c r="BD201" i="7"/>
  <c r="BA201" i="7"/>
  <c r="BF201" i="7"/>
  <c r="BQ199" i="9"/>
  <c r="BN199" i="9"/>
  <c r="BS199" i="9"/>
  <c r="P200" i="8"/>
  <c r="AQ201" i="7"/>
  <c r="AN201" i="7"/>
  <c r="AS201" i="7"/>
  <c r="U199" i="8"/>
  <c r="BO199" i="9" l="1"/>
  <c r="BT199" i="9"/>
  <c r="BL200" i="9" s="1"/>
  <c r="BR199" i="9"/>
  <c r="O200" i="9"/>
  <c r="T200" i="9"/>
  <c r="L201" i="9" s="1"/>
  <c r="R200" i="9"/>
  <c r="AD202" i="7"/>
  <c r="AA202" i="7"/>
  <c r="AF202" i="7"/>
  <c r="AD200" i="8"/>
  <c r="AA200" i="8"/>
  <c r="AF200" i="8"/>
  <c r="BB199" i="9"/>
  <c r="BE199" i="9"/>
  <c r="BG199" i="9"/>
  <c r="AY200" i="9" s="1"/>
  <c r="BC200" i="8"/>
  <c r="BB201" i="7"/>
  <c r="BG201" i="7"/>
  <c r="AY202" i="7" s="1"/>
  <c r="BE201" i="7"/>
  <c r="CB199" i="9"/>
  <c r="CE199" i="9"/>
  <c r="CG199" i="9"/>
  <c r="BY200" i="9" s="1"/>
  <c r="O201" i="7"/>
  <c r="R201" i="7"/>
  <c r="T201" i="7"/>
  <c r="L202" i="7" s="1"/>
  <c r="BH199" i="8"/>
  <c r="AB199" i="9"/>
  <c r="AE199" i="9"/>
  <c r="AG199" i="9"/>
  <c r="Y200" i="9" s="1"/>
  <c r="AO199" i="8"/>
  <c r="AT199" i="8"/>
  <c r="AL200" i="8" s="1"/>
  <c r="AR199" i="8"/>
  <c r="AO199" i="9"/>
  <c r="AT199" i="9"/>
  <c r="AL200" i="9" s="1"/>
  <c r="AR199" i="9"/>
  <c r="AO201" i="7"/>
  <c r="AT201" i="7"/>
  <c r="AL202" i="7" s="1"/>
  <c r="AR201" i="7"/>
  <c r="CC200" i="8"/>
  <c r="BP200" i="8"/>
  <c r="CH199" i="8"/>
  <c r="BU199" i="8"/>
  <c r="Q200" i="8"/>
  <c r="N200" i="8"/>
  <c r="S200" i="8"/>
  <c r="BO201" i="7"/>
  <c r="BT201" i="7"/>
  <c r="BL202" i="7" s="1"/>
  <c r="BR201" i="7"/>
  <c r="CB201" i="7"/>
  <c r="CE201" i="7"/>
  <c r="CG201" i="7"/>
  <c r="BY202" i="7" s="1"/>
  <c r="BC200" i="9" l="1"/>
  <c r="U200" i="9"/>
  <c r="AP200" i="8"/>
  <c r="BH199" i="9"/>
  <c r="P201" i="9"/>
  <c r="BP202" i="7"/>
  <c r="AB200" i="8"/>
  <c r="AG200" i="8"/>
  <c r="Y201" i="8" s="1"/>
  <c r="AE200" i="8"/>
  <c r="CD200" i="8"/>
  <c r="CA200" i="8"/>
  <c r="CF200" i="8"/>
  <c r="BU199" i="9"/>
  <c r="BH201" i="7"/>
  <c r="BP200" i="9"/>
  <c r="AH199" i="9"/>
  <c r="BC202" i="7"/>
  <c r="AC200" i="9"/>
  <c r="O200" i="8"/>
  <c r="T200" i="8"/>
  <c r="L201" i="8" s="1"/>
  <c r="R200" i="8"/>
  <c r="AP202" i="7"/>
  <c r="AB202" i="7"/>
  <c r="AG202" i="7"/>
  <c r="Y203" i="7" s="1"/>
  <c r="AE202" i="7"/>
  <c r="BU201" i="7"/>
  <c r="BQ200" i="8"/>
  <c r="BN200" i="8"/>
  <c r="BS200" i="8"/>
  <c r="CC200" i="9"/>
  <c r="AU201" i="7"/>
  <c r="AU199" i="8"/>
  <c r="CH199" i="9"/>
  <c r="AU199" i="9"/>
  <c r="CC202" i="7"/>
  <c r="AP200" i="9"/>
  <c r="P202" i="7"/>
  <c r="BD200" i="8"/>
  <c r="BA200" i="8"/>
  <c r="BF200" i="8"/>
  <c r="CH201" i="7"/>
  <c r="U201" i="7"/>
  <c r="AC203" i="7" l="1"/>
  <c r="U200" i="8"/>
  <c r="BB200" i="8"/>
  <c r="BG200" i="8"/>
  <c r="AY201" i="8" s="1"/>
  <c r="BE200" i="8"/>
  <c r="CD200" i="9"/>
  <c r="CA200" i="9"/>
  <c r="CF200" i="9"/>
  <c r="P201" i="8"/>
  <c r="BQ202" i="7"/>
  <c r="BN202" i="7"/>
  <c r="BS202" i="7"/>
  <c r="Q201" i="9"/>
  <c r="N201" i="9"/>
  <c r="S201" i="9"/>
  <c r="Q202" i="7"/>
  <c r="N202" i="7"/>
  <c r="S202" i="7"/>
  <c r="BO200" i="8"/>
  <c r="BR200" i="8"/>
  <c r="BT200" i="8"/>
  <c r="BL201" i="8" s="1"/>
  <c r="AD200" i="9"/>
  <c r="AA200" i="9"/>
  <c r="AF200" i="9"/>
  <c r="AQ200" i="8"/>
  <c r="AN200" i="8"/>
  <c r="AS200" i="8"/>
  <c r="CD202" i="7"/>
  <c r="CA202" i="7"/>
  <c r="CF202" i="7"/>
  <c r="AH202" i="7"/>
  <c r="BD202" i="7"/>
  <c r="BA202" i="7"/>
  <c r="BF202" i="7"/>
  <c r="AH200" i="8"/>
  <c r="AC201" i="8"/>
  <c r="AQ200" i="9"/>
  <c r="AN200" i="9"/>
  <c r="AS200" i="9"/>
  <c r="CB200" i="8"/>
  <c r="CE200" i="8"/>
  <c r="CG200" i="8"/>
  <c r="BY201" i="8" s="1"/>
  <c r="AQ202" i="7"/>
  <c r="AN202" i="7"/>
  <c r="AS202" i="7"/>
  <c r="BD200" i="9"/>
  <c r="BA200" i="9"/>
  <c r="BF200" i="9"/>
  <c r="BQ200" i="9"/>
  <c r="BN200" i="9"/>
  <c r="BS200" i="9"/>
  <c r="AO202" i="7" l="1"/>
  <c r="AT202" i="7"/>
  <c r="AL203" i="7" s="1"/>
  <c r="AR202" i="7"/>
  <c r="AO200" i="8"/>
  <c r="AT200" i="8"/>
  <c r="AL201" i="8" s="1"/>
  <c r="AR200" i="8"/>
  <c r="CB200" i="9"/>
  <c r="CE200" i="9"/>
  <c r="CG200" i="9"/>
  <c r="BY201" i="9" s="1"/>
  <c r="BH200" i="8"/>
  <c r="O201" i="9"/>
  <c r="R201" i="9"/>
  <c r="T201" i="9"/>
  <c r="L202" i="9" s="1"/>
  <c r="BC201" i="8"/>
  <c r="BB202" i="7"/>
  <c r="BG202" i="7"/>
  <c r="AY203" i="7" s="1"/>
  <c r="BE202" i="7"/>
  <c r="AB200" i="9"/>
  <c r="AG200" i="9"/>
  <c r="Y201" i="9" s="1"/>
  <c r="AE200" i="9"/>
  <c r="BO200" i="9"/>
  <c r="BT200" i="9"/>
  <c r="BL201" i="9" s="1"/>
  <c r="BR200" i="9"/>
  <c r="CH200" i="8"/>
  <c r="BP201" i="8"/>
  <c r="BO202" i="7"/>
  <c r="BR202" i="7"/>
  <c r="BT202" i="7"/>
  <c r="BL203" i="7" s="1"/>
  <c r="CC201" i="8"/>
  <c r="BU200" i="8"/>
  <c r="AO200" i="9"/>
  <c r="AT200" i="9"/>
  <c r="AL201" i="9" s="1"/>
  <c r="AR200" i="9"/>
  <c r="CB202" i="7"/>
  <c r="CE202" i="7"/>
  <c r="CG202" i="7"/>
  <c r="BY203" i="7" s="1"/>
  <c r="O202" i="7"/>
  <c r="T202" i="7"/>
  <c r="L203" i="7" s="1"/>
  <c r="R202" i="7"/>
  <c r="Q201" i="8"/>
  <c r="N201" i="8"/>
  <c r="S201" i="8"/>
  <c r="AD203" i="7"/>
  <c r="AA203" i="7"/>
  <c r="AF203" i="7"/>
  <c r="BB200" i="9"/>
  <c r="BG200" i="9"/>
  <c r="AY201" i="9" s="1"/>
  <c r="BE200" i="9"/>
  <c r="AD201" i="8"/>
  <c r="AA201" i="8"/>
  <c r="AF201" i="8"/>
  <c r="BH200" i="9" l="1"/>
  <c r="BU200" i="9"/>
  <c r="CD201" i="8"/>
  <c r="CA201" i="8"/>
  <c r="CF201" i="8"/>
  <c r="BP201" i="9"/>
  <c r="BD201" i="8"/>
  <c r="BA201" i="8"/>
  <c r="BF201" i="8"/>
  <c r="P202" i="9"/>
  <c r="AH200" i="9"/>
  <c r="U201" i="9"/>
  <c r="CC203" i="7"/>
  <c r="BP203" i="7"/>
  <c r="AC201" i="9"/>
  <c r="AU200" i="8"/>
  <c r="AU200" i="9"/>
  <c r="BC203" i="7"/>
  <c r="AP201" i="8"/>
  <c r="BH202" i="7"/>
  <c r="AP201" i="9"/>
  <c r="BQ201" i="8"/>
  <c r="BN201" i="8"/>
  <c r="BS201" i="8"/>
  <c r="BC201" i="9"/>
  <c r="AB203" i="7"/>
  <c r="AG203" i="7"/>
  <c r="Y204" i="7" s="1"/>
  <c r="AE203" i="7"/>
  <c r="CH202" i="7"/>
  <c r="BU202" i="7"/>
  <c r="AU202" i="7"/>
  <c r="AB201" i="8"/>
  <c r="AG201" i="8"/>
  <c r="Y202" i="8" s="1"/>
  <c r="AE201" i="8"/>
  <c r="CC201" i="9"/>
  <c r="AP203" i="7"/>
  <c r="O201" i="8"/>
  <c r="T201" i="8"/>
  <c r="L202" i="8" s="1"/>
  <c r="R201" i="8"/>
  <c r="U202" i="7"/>
  <c r="P203" i="7"/>
  <c r="CH200" i="9"/>
  <c r="AH201" i="8" l="1"/>
  <c r="BB201" i="8"/>
  <c r="BE201" i="8"/>
  <c r="BG201" i="8"/>
  <c r="AY202" i="8" s="1"/>
  <c r="BD201" i="9"/>
  <c r="BA201" i="9"/>
  <c r="BF201" i="9"/>
  <c r="BD203" i="7"/>
  <c r="BA203" i="7"/>
  <c r="BF203" i="7"/>
  <c r="P202" i="8"/>
  <c r="AC202" i="8"/>
  <c r="BQ201" i="9"/>
  <c r="BN201" i="9"/>
  <c r="BS201" i="9"/>
  <c r="CB201" i="8"/>
  <c r="CE201" i="8"/>
  <c r="CG201" i="8"/>
  <c r="BY202" i="8" s="1"/>
  <c r="Q202" i="9"/>
  <c r="N202" i="9"/>
  <c r="S202" i="9"/>
  <c r="AC204" i="7"/>
  <c r="CD203" i="7"/>
  <c r="CA203" i="7"/>
  <c r="CF203" i="7"/>
  <c r="AQ201" i="9"/>
  <c r="AN201" i="9"/>
  <c r="AS201" i="9"/>
  <c r="AD201" i="9"/>
  <c r="AA201" i="9"/>
  <c r="AF201" i="9"/>
  <c r="AQ203" i="7"/>
  <c r="AN203" i="7"/>
  <c r="AS203" i="7"/>
  <c r="CD201" i="9"/>
  <c r="CA201" i="9"/>
  <c r="CF201" i="9"/>
  <c r="U201" i="8"/>
  <c r="BO201" i="8"/>
  <c r="BR201" i="8"/>
  <c r="BT201" i="8"/>
  <c r="BL202" i="8" s="1"/>
  <c r="Q203" i="7"/>
  <c r="N203" i="7"/>
  <c r="S203" i="7"/>
  <c r="AH203" i="7"/>
  <c r="AQ201" i="8"/>
  <c r="AN201" i="8"/>
  <c r="AS201" i="8"/>
  <c r="BQ203" i="7"/>
  <c r="BN203" i="7"/>
  <c r="BS203" i="7"/>
  <c r="CC202" i="8" l="1"/>
  <c r="CH201" i="8"/>
  <c r="BB203" i="7"/>
  <c r="BE203" i="7"/>
  <c r="BG203" i="7"/>
  <c r="AY204" i="7" s="1"/>
  <c r="BB201" i="9"/>
  <c r="BE201" i="9"/>
  <c r="BG201" i="9"/>
  <c r="AY202" i="9" s="1"/>
  <c r="CB203" i="7"/>
  <c r="CE203" i="7"/>
  <c r="CG203" i="7"/>
  <c r="BY204" i="7" s="1"/>
  <c r="BO201" i="9"/>
  <c r="BR201" i="9"/>
  <c r="BT201" i="9"/>
  <c r="BL202" i="9" s="1"/>
  <c r="BO203" i="7"/>
  <c r="BT203" i="7"/>
  <c r="BL204" i="7" s="1"/>
  <c r="BR203" i="7"/>
  <c r="BC202" i="8"/>
  <c r="AO201" i="9"/>
  <c r="AT201" i="9"/>
  <c r="AL202" i="9" s="1"/>
  <c r="AR201" i="9"/>
  <c r="BH201" i="8"/>
  <c r="O203" i="7"/>
  <c r="T203" i="7"/>
  <c r="L204" i="7" s="1"/>
  <c r="R203" i="7"/>
  <c r="AO203" i="7"/>
  <c r="AT203" i="7"/>
  <c r="AL204" i="7" s="1"/>
  <c r="AR203" i="7"/>
  <c r="AD202" i="8"/>
  <c r="AA202" i="8"/>
  <c r="AF202" i="8"/>
  <c r="CB201" i="9"/>
  <c r="CE201" i="9"/>
  <c r="CG201" i="9"/>
  <c r="BY202" i="9" s="1"/>
  <c r="AD204" i="7"/>
  <c r="AA204" i="7"/>
  <c r="AF204" i="7"/>
  <c r="AO201" i="8"/>
  <c r="AR201" i="8"/>
  <c r="AT201" i="8"/>
  <c r="AL202" i="8" s="1"/>
  <c r="BP202" i="8"/>
  <c r="O202" i="9"/>
  <c r="T202" i="9"/>
  <c r="L203" i="9" s="1"/>
  <c r="R202" i="9"/>
  <c r="Q202" i="8"/>
  <c r="N202" i="8"/>
  <c r="S202" i="8"/>
  <c r="BU201" i="8"/>
  <c r="AB201" i="9"/>
  <c r="AG201" i="9"/>
  <c r="Y202" i="9" s="1"/>
  <c r="AE201" i="9"/>
  <c r="BU201" i="9" l="1"/>
  <c r="AP204" i="7"/>
  <c r="AB204" i="7"/>
  <c r="AE204" i="7"/>
  <c r="AG204" i="7"/>
  <c r="Y205" i="7" s="1"/>
  <c r="BP202" i="9"/>
  <c r="CC204" i="7"/>
  <c r="AB202" i="8"/>
  <c r="AE202" i="8"/>
  <c r="AG202" i="8"/>
  <c r="Y203" i="8" s="1"/>
  <c r="O202" i="8"/>
  <c r="T202" i="8"/>
  <c r="L203" i="8" s="1"/>
  <c r="R202" i="8"/>
  <c r="AU203" i="7"/>
  <c r="U202" i="9"/>
  <c r="P203" i="9"/>
  <c r="CC202" i="9"/>
  <c r="U203" i="7"/>
  <c r="AP202" i="9"/>
  <c r="CH203" i="7"/>
  <c r="BC204" i="7"/>
  <c r="BH203" i="7"/>
  <c r="AU201" i="9"/>
  <c r="CH201" i="9"/>
  <c r="AH201" i="9"/>
  <c r="BC202" i="9"/>
  <c r="BH201" i="9"/>
  <c r="P204" i="7"/>
  <c r="BD202" i="8"/>
  <c r="BA202" i="8"/>
  <c r="BF202" i="8"/>
  <c r="AU201" i="8"/>
  <c r="BU203" i="7"/>
  <c r="AC202" i="9"/>
  <c r="BQ202" i="8"/>
  <c r="BN202" i="8"/>
  <c r="BS202" i="8"/>
  <c r="AP202" i="8"/>
  <c r="BP204" i="7"/>
  <c r="CD202" i="8"/>
  <c r="CA202" i="8"/>
  <c r="CF202" i="8"/>
  <c r="BQ202" i="9" l="1"/>
  <c r="BN202" i="9"/>
  <c r="BS202" i="9"/>
  <c r="AC205" i="7"/>
  <c r="U202" i="8"/>
  <c r="AH204" i="7"/>
  <c r="BQ204" i="7"/>
  <c r="BN204" i="7"/>
  <c r="BS204" i="7"/>
  <c r="P203" i="8"/>
  <c r="AQ204" i="7"/>
  <c r="AN204" i="7"/>
  <c r="AS204" i="7"/>
  <c r="AH202" i="8"/>
  <c r="BD202" i="9"/>
  <c r="BA202" i="9"/>
  <c r="BF202" i="9"/>
  <c r="AQ202" i="8"/>
  <c r="AN202" i="8"/>
  <c r="AS202" i="8"/>
  <c r="AQ202" i="9"/>
  <c r="AN202" i="9"/>
  <c r="AS202" i="9"/>
  <c r="AC203" i="8"/>
  <c r="AD202" i="9"/>
  <c r="AA202" i="9"/>
  <c r="AF202" i="9"/>
  <c r="CD202" i="9"/>
  <c r="CA202" i="9"/>
  <c r="CF202" i="9"/>
  <c r="Q203" i="9"/>
  <c r="N203" i="9"/>
  <c r="S203" i="9"/>
  <c r="CB202" i="8"/>
  <c r="CG202" i="8"/>
  <c r="BY203" i="8" s="1"/>
  <c r="CE202" i="8"/>
  <c r="CD204" i="7"/>
  <c r="CA204" i="7"/>
  <c r="CF204" i="7"/>
  <c r="BB202" i="8"/>
  <c r="BG202" i="8"/>
  <c r="AY203" i="8" s="1"/>
  <c r="BE202" i="8"/>
  <c r="BO202" i="8"/>
  <c r="BR202" i="8"/>
  <c r="BT202" i="8"/>
  <c r="BL203" i="8" s="1"/>
  <c r="Q204" i="7"/>
  <c r="N204" i="7"/>
  <c r="S204" i="7"/>
  <c r="BD204" i="7"/>
  <c r="BA204" i="7"/>
  <c r="BF204" i="7"/>
  <c r="BO204" i="7" l="1"/>
  <c r="BT204" i="7"/>
  <c r="BL205" i="7" s="1"/>
  <c r="BR204" i="7"/>
  <c r="BU202" i="8"/>
  <c r="CC203" i="8"/>
  <c r="AD203" i="8"/>
  <c r="AA203" i="8"/>
  <c r="AF203" i="8"/>
  <c r="BH202" i="8"/>
  <c r="BC203" i="8"/>
  <c r="O203" i="9"/>
  <c r="R203" i="9"/>
  <c r="T203" i="9"/>
  <c r="L204" i="9" s="1"/>
  <c r="AO204" i="7"/>
  <c r="AR204" i="7"/>
  <c r="AT204" i="7"/>
  <c r="AL205" i="7" s="1"/>
  <c r="AD205" i="7"/>
  <c r="AA205" i="7"/>
  <c r="AF205" i="7"/>
  <c r="AO202" i="9"/>
  <c r="AT202" i="9"/>
  <c r="AL203" i="9" s="1"/>
  <c r="AR202" i="9"/>
  <c r="BB204" i="7"/>
  <c r="BG204" i="7"/>
  <c r="AY205" i="7" s="1"/>
  <c r="BE204" i="7"/>
  <c r="AO202" i="8"/>
  <c r="AR202" i="8"/>
  <c r="AT202" i="8"/>
  <c r="AL203" i="8" s="1"/>
  <c r="Q203" i="8"/>
  <c r="N203" i="8"/>
  <c r="S203" i="8"/>
  <c r="BO202" i="9"/>
  <c r="BT202" i="9"/>
  <c r="BL203" i="9" s="1"/>
  <c r="BR202" i="9"/>
  <c r="CB202" i="9"/>
  <c r="CE202" i="9"/>
  <c r="CG202" i="9"/>
  <c r="BY203" i="9" s="1"/>
  <c r="O204" i="7"/>
  <c r="T204" i="7"/>
  <c r="L205" i="7" s="1"/>
  <c r="R204" i="7"/>
  <c r="CB204" i="7"/>
  <c r="CG204" i="7"/>
  <c r="BY205" i="7" s="1"/>
  <c r="CE204" i="7"/>
  <c r="BP203" i="8"/>
  <c r="CH202" i="8"/>
  <c r="AB202" i="9"/>
  <c r="AG202" i="9"/>
  <c r="Y203" i="9" s="1"/>
  <c r="AE202" i="9"/>
  <c r="BB202" i="9"/>
  <c r="BE202" i="9"/>
  <c r="BG202" i="9"/>
  <c r="AY203" i="9" s="1"/>
  <c r="CH202" i="9" l="1"/>
  <c r="P204" i="9"/>
  <c r="AU202" i="9"/>
  <c r="U203" i="9"/>
  <c r="CD203" i="8"/>
  <c r="CA203" i="8"/>
  <c r="CF203" i="8"/>
  <c r="AP203" i="9"/>
  <c r="BD203" i="8"/>
  <c r="BA203" i="8"/>
  <c r="BF203" i="8"/>
  <c r="CH204" i="7"/>
  <c r="AP203" i="8"/>
  <c r="AB205" i="7"/>
  <c r="AG205" i="7"/>
  <c r="Y206" i="7" s="1"/>
  <c r="AE205" i="7"/>
  <c r="BU204" i="7"/>
  <c r="BC205" i="7"/>
  <c r="BP205" i="7"/>
  <c r="CC203" i="9"/>
  <c r="CC205" i="7"/>
  <c r="BC203" i="9"/>
  <c r="AP205" i="7"/>
  <c r="O203" i="8"/>
  <c r="T203" i="8"/>
  <c r="L204" i="8" s="1"/>
  <c r="R203" i="8"/>
  <c r="BQ203" i="8"/>
  <c r="BN203" i="8"/>
  <c r="BS203" i="8"/>
  <c r="BH202" i="9"/>
  <c r="U204" i="7"/>
  <c r="BP203" i="9"/>
  <c r="AU204" i="7"/>
  <c r="AC203" i="9"/>
  <c r="AU202" i="8"/>
  <c r="BU202" i="9"/>
  <c r="P205" i="7"/>
  <c r="AH202" i="9"/>
  <c r="BH204" i="7"/>
  <c r="AB203" i="8"/>
  <c r="AG203" i="8"/>
  <c r="Y204" i="8" s="1"/>
  <c r="AE203" i="8"/>
  <c r="AQ203" i="8" l="1"/>
  <c r="AN203" i="8"/>
  <c r="AS203" i="8"/>
  <c r="CD203" i="9"/>
  <c r="CA203" i="9"/>
  <c r="CF203" i="9"/>
  <c r="CB203" i="8"/>
  <c r="CE203" i="8"/>
  <c r="CG203" i="8"/>
  <c r="BY204" i="8" s="1"/>
  <c r="P204" i="8"/>
  <c r="BQ203" i="9"/>
  <c r="BN203" i="9"/>
  <c r="BS203" i="9"/>
  <c r="AQ205" i="7"/>
  <c r="AN205" i="7"/>
  <c r="AS205" i="7"/>
  <c r="Q205" i="7"/>
  <c r="N205" i="7"/>
  <c r="S205" i="7"/>
  <c r="BQ205" i="7"/>
  <c r="BN205" i="7"/>
  <c r="BS205" i="7"/>
  <c r="BD203" i="9"/>
  <c r="BA203" i="9"/>
  <c r="BF203" i="9"/>
  <c r="BB203" i="8"/>
  <c r="BE203" i="8"/>
  <c r="BG203" i="8"/>
  <c r="AY204" i="8" s="1"/>
  <c r="BD205" i="7"/>
  <c r="BA205" i="7"/>
  <c r="BF205" i="7"/>
  <c r="Q204" i="9"/>
  <c r="N204" i="9"/>
  <c r="S204" i="9"/>
  <c r="BO203" i="8"/>
  <c r="BT203" i="8"/>
  <c r="BL204" i="8" s="1"/>
  <c r="BR203" i="8"/>
  <c r="CD205" i="7"/>
  <c r="CA205" i="7"/>
  <c r="CF205" i="7"/>
  <c r="AH205" i="7"/>
  <c r="AH203" i="8"/>
  <c r="AC204" i="8"/>
  <c r="AD203" i="9"/>
  <c r="AA203" i="9"/>
  <c r="AF203" i="9"/>
  <c r="AC206" i="7"/>
  <c r="AQ203" i="9"/>
  <c r="AN203" i="9"/>
  <c r="AS203" i="9"/>
  <c r="U203" i="8"/>
  <c r="BB205" i="7" l="1"/>
  <c r="BE205" i="7"/>
  <c r="BG205" i="7"/>
  <c r="AY206" i="7" s="1"/>
  <c r="Q204" i="8"/>
  <c r="N204" i="8"/>
  <c r="S204" i="8"/>
  <c r="AD206" i="7"/>
  <c r="AA206" i="7"/>
  <c r="AF206" i="7"/>
  <c r="O205" i="7"/>
  <c r="R205" i="7"/>
  <c r="T205" i="7"/>
  <c r="L206" i="7" s="1"/>
  <c r="BC204" i="8"/>
  <c r="CC204" i="8"/>
  <c r="CB205" i="7"/>
  <c r="CG205" i="7"/>
  <c r="BY206" i="7" s="1"/>
  <c r="CE205" i="7"/>
  <c r="BH203" i="8"/>
  <c r="CH203" i="8"/>
  <c r="BP204" i="8"/>
  <c r="CB203" i="9"/>
  <c r="CE203" i="9"/>
  <c r="CG203" i="9"/>
  <c r="BY204" i="9" s="1"/>
  <c r="AD204" i="8"/>
  <c r="AA204" i="8"/>
  <c r="AF204" i="8"/>
  <c r="AO205" i="7"/>
  <c r="AT205" i="7"/>
  <c r="AL206" i="7" s="1"/>
  <c r="AR205" i="7"/>
  <c r="BU203" i="8"/>
  <c r="O204" i="9"/>
  <c r="T204" i="9"/>
  <c r="L205" i="9" s="1"/>
  <c r="R204" i="9"/>
  <c r="BO205" i="7"/>
  <c r="BR205" i="7"/>
  <c r="BT205" i="7"/>
  <c r="BL206" i="7" s="1"/>
  <c r="BB203" i="9"/>
  <c r="BG203" i="9"/>
  <c r="AY204" i="9" s="1"/>
  <c r="BE203" i="9"/>
  <c r="BO203" i="9"/>
  <c r="BR203" i="9"/>
  <c r="BT203" i="9"/>
  <c r="BL204" i="9" s="1"/>
  <c r="AO203" i="8"/>
  <c r="AR203" i="8"/>
  <c r="AT203" i="8"/>
  <c r="AL204" i="8" s="1"/>
  <c r="AB203" i="9"/>
  <c r="AG203" i="9"/>
  <c r="Y204" i="9" s="1"/>
  <c r="AE203" i="9"/>
  <c r="AO203" i="9"/>
  <c r="AT203" i="9"/>
  <c r="AL204" i="9" s="1"/>
  <c r="AR203" i="9"/>
  <c r="AC204" i="9" l="1"/>
  <c r="BQ204" i="8"/>
  <c r="BN204" i="8"/>
  <c r="BS204" i="8"/>
  <c r="CC206" i="7"/>
  <c r="AU205" i="7"/>
  <c r="AP206" i="7"/>
  <c r="O204" i="8"/>
  <c r="R204" i="8"/>
  <c r="T204" i="8"/>
  <c r="L205" i="8" s="1"/>
  <c r="CD204" i="8"/>
  <c r="CA204" i="8"/>
  <c r="CF204" i="8"/>
  <c r="BP204" i="9"/>
  <c r="BP206" i="7"/>
  <c r="AB204" i="8"/>
  <c r="AE204" i="8"/>
  <c r="AG204" i="8"/>
  <c r="Y205" i="8" s="1"/>
  <c r="BU203" i="9"/>
  <c r="BU205" i="7"/>
  <c r="BD204" i="8"/>
  <c r="BA204" i="8"/>
  <c r="BF204" i="8"/>
  <c r="BC206" i="7"/>
  <c r="CC204" i="9"/>
  <c r="P206" i="7"/>
  <c r="BH205" i="7"/>
  <c r="U205" i="7"/>
  <c r="AP204" i="8"/>
  <c r="AU203" i="8"/>
  <c r="AU203" i="9"/>
  <c r="U204" i="9"/>
  <c r="CH203" i="9"/>
  <c r="AP204" i="9"/>
  <c r="BH203" i="9"/>
  <c r="P205" i="9"/>
  <c r="BC204" i="9"/>
  <c r="AH203" i="9"/>
  <c r="CH205" i="7"/>
  <c r="AB206" i="7"/>
  <c r="AE206" i="7"/>
  <c r="AG206" i="7"/>
  <c r="Y207" i="7" s="1"/>
  <c r="CB204" i="8" l="1"/>
  <c r="CE204" i="8"/>
  <c r="CG204" i="8"/>
  <c r="BY205" i="8" s="1"/>
  <c r="BD204" i="9"/>
  <c r="BA204" i="9"/>
  <c r="BF204" i="9"/>
  <c r="Q206" i="7"/>
  <c r="N206" i="7"/>
  <c r="S206" i="7"/>
  <c r="CD206" i="7"/>
  <c r="CA206" i="7"/>
  <c r="CF206" i="7"/>
  <c r="AC205" i="8"/>
  <c r="Q205" i="9"/>
  <c r="N205" i="9"/>
  <c r="S205" i="9"/>
  <c r="AH204" i="8"/>
  <c r="P205" i="8"/>
  <c r="BO204" i="8"/>
  <c r="BT204" i="8"/>
  <c r="BL205" i="8" s="1"/>
  <c r="BR204" i="8"/>
  <c r="CD204" i="9"/>
  <c r="CA204" i="9"/>
  <c r="CF204" i="9"/>
  <c r="U204" i="8"/>
  <c r="AC207" i="7"/>
  <c r="AQ204" i="8"/>
  <c r="AN204" i="8"/>
  <c r="AS204" i="8"/>
  <c r="BD206" i="7"/>
  <c r="BA206" i="7"/>
  <c r="BF206" i="7"/>
  <c r="BQ206" i="7"/>
  <c r="BN206" i="7"/>
  <c r="BS206" i="7"/>
  <c r="AQ206" i="7"/>
  <c r="AN206" i="7"/>
  <c r="AS206" i="7"/>
  <c r="AQ204" i="9"/>
  <c r="AN204" i="9"/>
  <c r="AS204" i="9"/>
  <c r="BB204" i="8"/>
  <c r="BE204" i="8"/>
  <c r="BG204" i="8"/>
  <c r="AY205" i="8" s="1"/>
  <c r="BQ204" i="9"/>
  <c r="BN204" i="9"/>
  <c r="BS204" i="9"/>
  <c r="AD204" i="9"/>
  <c r="AA204" i="9"/>
  <c r="AF204" i="9"/>
  <c r="AH206" i="7"/>
  <c r="AO206" i="7" l="1"/>
  <c r="AR206" i="7"/>
  <c r="AT206" i="7"/>
  <c r="AL207" i="7" s="1"/>
  <c r="BO204" i="9"/>
  <c r="BT204" i="9"/>
  <c r="BL205" i="9" s="1"/>
  <c r="BR204" i="9"/>
  <c r="BC205" i="8"/>
  <c r="AD207" i="7"/>
  <c r="AA207" i="7"/>
  <c r="AF207" i="7"/>
  <c r="BH204" i="8"/>
  <c r="O206" i="7"/>
  <c r="R206" i="7"/>
  <c r="T206" i="7"/>
  <c r="L207" i="7" s="1"/>
  <c r="BO206" i="7"/>
  <c r="BT206" i="7"/>
  <c r="BL207" i="7" s="1"/>
  <c r="BR206" i="7"/>
  <c r="O205" i="9"/>
  <c r="R205" i="9"/>
  <c r="T205" i="9"/>
  <c r="L206" i="9" s="1"/>
  <c r="CB204" i="9"/>
  <c r="CG204" i="9"/>
  <c r="BY205" i="9" s="1"/>
  <c r="CE204" i="9"/>
  <c r="AO204" i="9"/>
  <c r="AT204" i="9"/>
  <c r="AL205" i="9" s="1"/>
  <c r="AR204" i="9"/>
  <c r="AD205" i="8"/>
  <c r="AA205" i="8"/>
  <c r="AF205" i="8"/>
  <c r="BB204" i="9"/>
  <c r="BE204" i="9"/>
  <c r="BG204" i="9"/>
  <c r="AY205" i="9" s="1"/>
  <c r="BB206" i="7"/>
  <c r="BG206" i="7"/>
  <c r="AY207" i="7" s="1"/>
  <c r="BE206" i="7"/>
  <c r="BU204" i="8"/>
  <c r="BP205" i="8"/>
  <c r="AB204" i="9"/>
  <c r="AG204" i="9"/>
  <c r="Y205" i="9" s="1"/>
  <c r="AE204" i="9"/>
  <c r="CB206" i="7"/>
  <c r="CE206" i="7"/>
  <c r="CG206" i="7"/>
  <c r="BY207" i="7" s="1"/>
  <c r="CC205" i="8"/>
  <c r="AO204" i="8"/>
  <c r="AR204" i="8"/>
  <c r="AT204" i="8"/>
  <c r="AL205" i="8" s="1"/>
  <c r="CH204" i="8"/>
  <c r="Q205" i="8"/>
  <c r="N205" i="8"/>
  <c r="S205" i="8"/>
  <c r="BD205" i="8" l="1"/>
  <c r="BA205" i="8"/>
  <c r="BF205" i="8"/>
  <c r="CH204" i="9"/>
  <c r="BU204" i="9"/>
  <c r="CC207" i="7"/>
  <c r="U206" i="7"/>
  <c r="AU204" i="8"/>
  <c r="BC205" i="9"/>
  <c r="CC205" i="9"/>
  <c r="BP205" i="9"/>
  <c r="BH206" i="7"/>
  <c r="BC207" i="7"/>
  <c r="AH204" i="9"/>
  <c r="U205" i="9"/>
  <c r="AP207" i="7"/>
  <c r="P207" i="7"/>
  <c r="AU206" i="7"/>
  <c r="P206" i="9"/>
  <c r="AB207" i="7"/>
  <c r="AE207" i="7"/>
  <c r="AG207" i="7"/>
  <c r="Y208" i="7" s="1"/>
  <c r="AP205" i="9"/>
  <c r="CH206" i="7"/>
  <c r="BU206" i="7"/>
  <c r="AP205" i="8"/>
  <c r="AC205" i="9"/>
  <c r="BH204" i="9"/>
  <c r="AB205" i="8"/>
  <c r="AG205" i="8"/>
  <c r="Y206" i="8" s="1"/>
  <c r="AE205" i="8"/>
  <c r="BQ205" i="8"/>
  <c r="BN205" i="8"/>
  <c r="BS205" i="8"/>
  <c r="O205" i="8"/>
  <c r="R205" i="8"/>
  <c r="T205" i="8"/>
  <c r="L206" i="8" s="1"/>
  <c r="CD205" i="8"/>
  <c r="CA205" i="8"/>
  <c r="CF205" i="8"/>
  <c r="AU204" i="9"/>
  <c r="BP207" i="7"/>
  <c r="AQ205" i="9" l="1"/>
  <c r="AN205" i="9"/>
  <c r="AS205" i="9"/>
  <c r="BD207" i="7"/>
  <c r="BA207" i="7"/>
  <c r="BF207" i="7"/>
  <c r="CB205" i="8"/>
  <c r="CG205" i="8"/>
  <c r="BY206" i="8" s="1"/>
  <c r="CE205" i="8"/>
  <c r="P206" i="8"/>
  <c r="AC208" i="7"/>
  <c r="Q207" i="7"/>
  <c r="N207" i="7"/>
  <c r="S207" i="7"/>
  <c r="CD207" i="7"/>
  <c r="CA207" i="7"/>
  <c r="CF207" i="7"/>
  <c r="AD205" i="9"/>
  <c r="AA205" i="9"/>
  <c r="AF205" i="9"/>
  <c r="AH207" i="7"/>
  <c r="U205" i="8"/>
  <c r="AQ205" i="8"/>
  <c r="AN205" i="8"/>
  <c r="AS205" i="8"/>
  <c r="AQ207" i="7"/>
  <c r="AN207" i="7"/>
  <c r="AS207" i="7"/>
  <c r="BQ205" i="9"/>
  <c r="BN205" i="9"/>
  <c r="BS205" i="9"/>
  <c r="CD205" i="9"/>
  <c r="CA205" i="9"/>
  <c r="CF205" i="9"/>
  <c r="BQ207" i="7"/>
  <c r="BN207" i="7"/>
  <c r="BS207" i="7"/>
  <c r="BD205" i="9"/>
  <c r="BA205" i="9"/>
  <c r="BF205" i="9"/>
  <c r="AH205" i="8"/>
  <c r="AC206" i="8"/>
  <c r="Q206" i="9"/>
  <c r="N206" i="9"/>
  <c r="S206" i="9"/>
  <c r="BB205" i="8"/>
  <c r="BE205" i="8"/>
  <c r="BG205" i="8"/>
  <c r="AY206" i="8" s="1"/>
  <c r="BO205" i="8"/>
  <c r="BT205" i="8"/>
  <c r="BL206" i="8" s="1"/>
  <c r="BR205" i="8"/>
  <c r="BO207" i="7" l="1"/>
  <c r="BR207" i="7"/>
  <c r="BT207" i="7"/>
  <c r="BL208" i="7" s="1"/>
  <c r="AO207" i="7"/>
  <c r="AT207" i="7"/>
  <c r="AL208" i="7" s="1"/>
  <c r="AR207" i="7"/>
  <c r="Q206" i="8"/>
  <c r="N206" i="8"/>
  <c r="S206" i="8"/>
  <c r="AB205" i="9"/>
  <c r="AE205" i="9"/>
  <c r="AG205" i="9"/>
  <c r="Y206" i="9" s="1"/>
  <c r="CH205" i="8"/>
  <c r="CC206" i="8"/>
  <c r="AO205" i="8"/>
  <c r="AR205" i="8"/>
  <c r="AT205" i="8"/>
  <c r="AL206" i="8" s="1"/>
  <c r="CB205" i="9"/>
  <c r="CE205" i="9"/>
  <c r="CG205" i="9"/>
  <c r="BY206" i="9" s="1"/>
  <c r="O206" i="9"/>
  <c r="T206" i="9"/>
  <c r="L207" i="9" s="1"/>
  <c r="R206" i="9"/>
  <c r="BB207" i="7"/>
  <c r="BE207" i="7"/>
  <c r="BG207" i="7"/>
  <c r="AY208" i="7" s="1"/>
  <c r="O207" i="7"/>
  <c r="T207" i="7"/>
  <c r="L208" i="7" s="1"/>
  <c r="R207" i="7"/>
  <c r="BC206" i="8"/>
  <c r="BB205" i="9"/>
  <c r="BG205" i="9"/>
  <c r="AY206" i="9" s="1"/>
  <c r="BE205" i="9"/>
  <c r="BO205" i="9"/>
  <c r="BR205" i="9"/>
  <c r="BT205" i="9"/>
  <c r="BL206" i="9" s="1"/>
  <c r="BH205" i="8"/>
  <c r="AD208" i="7"/>
  <c r="AA208" i="7"/>
  <c r="AF208" i="7"/>
  <c r="AO205" i="9"/>
  <c r="AR205" i="9"/>
  <c r="AT205" i="9"/>
  <c r="AL206" i="9" s="1"/>
  <c r="AD206" i="8"/>
  <c r="AA206" i="8"/>
  <c r="AF206" i="8"/>
  <c r="BU205" i="8"/>
  <c r="CB207" i="7"/>
  <c r="CE207" i="7"/>
  <c r="CG207" i="7"/>
  <c r="BY208" i="7" s="1"/>
  <c r="BP206" i="8"/>
  <c r="AP206" i="8" l="1"/>
  <c r="O206" i="8"/>
  <c r="R206" i="8"/>
  <c r="T206" i="8"/>
  <c r="L207" i="8" s="1"/>
  <c r="BC206" i="9"/>
  <c r="AB208" i="7"/>
  <c r="AG208" i="7"/>
  <c r="Y209" i="7" s="1"/>
  <c r="AE208" i="7"/>
  <c r="BD206" i="8"/>
  <c r="BA206" i="8"/>
  <c r="BF206" i="8"/>
  <c r="U206" i="9"/>
  <c r="AU205" i="9"/>
  <c r="AU207" i="7"/>
  <c r="BQ206" i="8"/>
  <c r="BN206" i="8"/>
  <c r="BS206" i="8"/>
  <c r="AU205" i="8"/>
  <c r="CD206" i="8"/>
  <c r="CA206" i="8"/>
  <c r="CF206" i="8"/>
  <c r="AP208" i="7"/>
  <c r="BP208" i="7"/>
  <c r="CC208" i="7"/>
  <c r="CH207" i="7"/>
  <c r="U207" i="7"/>
  <c r="BU207" i="7"/>
  <c r="P207" i="9"/>
  <c r="AB206" i="8"/>
  <c r="AE206" i="8"/>
  <c r="AG206" i="8"/>
  <c r="Y207" i="8" s="1"/>
  <c r="BU205" i="9"/>
  <c r="CC206" i="9"/>
  <c r="AH205" i="9"/>
  <c r="P208" i="7"/>
  <c r="BC208" i="7"/>
  <c r="CH205" i="9"/>
  <c r="BP206" i="9"/>
  <c r="AC206" i="9"/>
  <c r="AP206" i="9"/>
  <c r="BH205" i="9"/>
  <c r="BH207" i="7"/>
  <c r="AC207" i="8" l="1"/>
  <c r="AH208" i="7"/>
  <c r="BO206" i="8"/>
  <c r="BR206" i="8"/>
  <c r="BT206" i="8"/>
  <c r="BL207" i="8" s="1"/>
  <c r="AC209" i="7"/>
  <c r="Q208" i="7"/>
  <c r="N208" i="7"/>
  <c r="S208" i="7"/>
  <c r="BD206" i="9"/>
  <c r="BA206" i="9"/>
  <c r="BF206" i="9"/>
  <c r="BD208" i="7"/>
  <c r="BA208" i="7"/>
  <c r="BF208" i="7"/>
  <c r="AQ208" i="7"/>
  <c r="AN208" i="7"/>
  <c r="AS208" i="7"/>
  <c r="P207" i="8"/>
  <c r="BQ208" i="7"/>
  <c r="BN208" i="7"/>
  <c r="BS208" i="7"/>
  <c r="AD206" i="9"/>
  <c r="AA206" i="9"/>
  <c r="AF206" i="9"/>
  <c r="U206" i="8"/>
  <c r="AQ206" i="9"/>
  <c r="AN206" i="9"/>
  <c r="AS206" i="9"/>
  <c r="Q207" i="9"/>
  <c r="N207" i="9"/>
  <c r="S207" i="9"/>
  <c r="AH206" i="8"/>
  <c r="CD206" i="9"/>
  <c r="CA206" i="9"/>
  <c r="CF206" i="9"/>
  <c r="CB206" i="8"/>
  <c r="CE206" i="8"/>
  <c r="CG206" i="8"/>
  <c r="BY207" i="8" s="1"/>
  <c r="AQ206" i="8"/>
  <c r="AN206" i="8"/>
  <c r="AS206" i="8"/>
  <c r="BQ206" i="9"/>
  <c r="BN206" i="9"/>
  <c r="BS206" i="9"/>
  <c r="CD208" i="7"/>
  <c r="CA208" i="7"/>
  <c r="CF208" i="7"/>
  <c r="BB206" i="8"/>
  <c r="BG206" i="8"/>
  <c r="AY207" i="8" s="1"/>
  <c r="BE206" i="8"/>
  <c r="AB206" i="9" l="1"/>
  <c r="AG206" i="9"/>
  <c r="Y207" i="9" s="1"/>
  <c r="AE206" i="9"/>
  <c r="AD209" i="7"/>
  <c r="AA209" i="7"/>
  <c r="AF209" i="7"/>
  <c r="BB208" i="7"/>
  <c r="BE208" i="7"/>
  <c r="BG208" i="7"/>
  <c r="AY209" i="7" s="1"/>
  <c r="AO206" i="8"/>
  <c r="AT206" i="8"/>
  <c r="AL207" i="8" s="1"/>
  <c r="AR206" i="8"/>
  <c r="BO208" i="7"/>
  <c r="BR208" i="7"/>
  <c r="BT208" i="7"/>
  <c r="BL209" i="7" s="1"/>
  <c r="BP207" i="8"/>
  <c r="BU206" i="8"/>
  <c r="BB206" i="9"/>
  <c r="BE206" i="9"/>
  <c r="BG206" i="9"/>
  <c r="AY207" i="9" s="1"/>
  <c r="BO206" i="9"/>
  <c r="BR206" i="9"/>
  <c r="BT206" i="9"/>
  <c r="BL207" i="9" s="1"/>
  <c r="Q207" i="8"/>
  <c r="N207" i="8"/>
  <c r="S207" i="8"/>
  <c r="BC207" i="8"/>
  <c r="CC207" i="8"/>
  <c r="O207" i="9"/>
  <c r="R207" i="9"/>
  <c r="T207" i="9"/>
  <c r="L208" i="9" s="1"/>
  <c r="AO206" i="9"/>
  <c r="AR206" i="9"/>
  <c r="AT206" i="9"/>
  <c r="AL207" i="9" s="1"/>
  <c r="AO208" i="7"/>
  <c r="AT208" i="7"/>
  <c r="AL209" i="7" s="1"/>
  <c r="AR208" i="7"/>
  <c r="BH206" i="8"/>
  <c r="CB206" i="9"/>
  <c r="CG206" i="9"/>
  <c r="BY207" i="9" s="1"/>
  <c r="CE206" i="9"/>
  <c r="AD207" i="8"/>
  <c r="AA207" i="8"/>
  <c r="AF207" i="8"/>
  <c r="CH206" i="8"/>
  <c r="CB208" i="7"/>
  <c r="CE208" i="7"/>
  <c r="CG208" i="7"/>
  <c r="BY209" i="7" s="1"/>
  <c r="O208" i="7"/>
  <c r="R208" i="7"/>
  <c r="T208" i="7"/>
  <c r="L209" i="7" s="1"/>
  <c r="BH206" i="9" l="1"/>
  <c r="CH206" i="9"/>
  <c r="CD207" i="8"/>
  <c r="CA207" i="8"/>
  <c r="CF207" i="8"/>
  <c r="BC209" i="7"/>
  <c r="CC207" i="9"/>
  <c r="BH208" i="7"/>
  <c r="AU208" i="7"/>
  <c r="BC207" i="9"/>
  <c r="BD207" i="8"/>
  <c r="BA207" i="8"/>
  <c r="BF207" i="8"/>
  <c r="AP207" i="9"/>
  <c r="O207" i="8"/>
  <c r="R207" i="8"/>
  <c r="T207" i="8"/>
  <c r="L208" i="8" s="1"/>
  <c r="BQ207" i="8"/>
  <c r="BN207" i="8"/>
  <c r="BS207" i="8"/>
  <c r="BP209" i="7"/>
  <c r="AB209" i="7"/>
  <c r="AE209" i="7"/>
  <c r="AG209" i="7"/>
  <c r="Y210" i="7" s="1"/>
  <c r="CC209" i="7"/>
  <c r="P209" i="7"/>
  <c r="BU208" i="7"/>
  <c r="P208" i="9"/>
  <c r="BP207" i="9"/>
  <c r="AH206" i="9"/>
  <c r="U207" i="9"/>
  <c r="BU206" i="9"/>
  <c r="AC207" i="9"/>
  <c r="AP207" i="8"/>
  <c r="AP209" i="7"/>
  <c r="CH208" i="7"/>
  <c r="AU206" i="9"/>
  <c r="U208" i="7"/>
  <c r="AB207" i="8"/>
  <c r="AG207" i="8"/>
  <c r="Y208" i="8" s="1"/>
  <c r="AE207" i="8"/>
  <c r="AU206" i="8"/>
  <c r="Q208" i="9" l="1"/>
  <c r="N208" i="9"/>
  <c r="S208" i="9"/>
  <c r="AH209" i="7"/>
  <c r="BD209" i="7"/>
  <c r="BA209" i="7"/>
  <c r="BF209" i="7"/>
  <c r="BB207" i="8"/>
  <c r="BE207" i="8"/>
  <c r="BG207" i="8"/>
  <c r="AY208" i="8" s="1"/>
  <c r="AD207" i="9"/>
  <c r="AA207" i="9"/>
  <c r="AF207" i="9"/>
  <c r="BQ209" i="7"/>
  <c r="BN209" i="7"/>
  <c r="BS209" i="7"/>
  <c r="CB207" i="8"/>
  <c r="CE207" i="8"/>
  <c r="CG207" i="8"/>
  <c r="BY208" i="8" s="1"/>
  <c r="BD207" i="9"/>
  <c r="BA207" i="9"/>
  <c r="BF207" i="9"/>
  <c r="AH207" i="8"/>
  <c r="AC208" i="8"/>
  <c r="BO207" i="8"/>
  <c r="BT207" i="8"/>
  <c r="BL208" i="8" s="1"/>
  <c r="BR207" i="8"/>
  <c r="Q209" i="7"/>
  <c r="N209" i="7"/>
  <c r="S209" i="7"/>
  <c r="AQ209" i="7"/>
  <c r="AN209" i="7"/>
  <c r="AS209" i="7"/>
  <c r="P208" i="8"/>
  <c r="CD209" i="7"/>
  <c r="CA209" i="7"/>
  <c r="CF209" i="7"/>
  <c r="U207" i="8"/>
  <c r="AQ207" i="8"/>
  <c r="AN207" i="8"/>
  <c r="AS207" i="8"/>
  <c r="BQ207" i="9"/>
  <c r="BN207" i="9"/>
  <c r="BS207" i="9"/>
  <c r="AC210" i="7"/>
  <c r="AQ207" i="9"/>
  <c r="AN207" i="9"/>
  <c r="AS207" i="9"/>
  <c r="CD207" i="9"/>
  <c r="CA207" i="9"/>
  <c r="CF207" i="9"/>
  <c r="BC208" i="8" l="1"/>
  <c r="BH207" i="8"/>
  <c r="BU207" i="8"/>
  <c r="CH207" i="8"/>
  <c r="CB209" i="7"/>
  <c r="CG209" i="7"/>
  <c r="BY210" i="7" s="1"/>
  <c r="CE209" i="7"/>
  <c r="CC208" i="8"/>
  <c r="Q208" i="8"/>
  <c r="N208" i="8"/>
  <c r="S208" i="8"/>
  <c r="BP208" i="8"/>
  <c r="BB209" i="7"/>
  <c r="BE209" i="7"/>
  <c r="BG209" i="7"/>
  <c r="AY210" i="7" s="1"/>
  <c r="BO209" i="7"/>
  <c r="BR209" i="7"/>
  <c r="BT209" i="7"/>
  <c r="BL210" i="7" s="1"/>
  <c r="AO209" i="7"/>
  <c r="AR209" i="7"/>
  <c r="AT209" i="7"/>
  <c r="AL210" i="7" s="1"/>
  <c r="AD208" i="8"/>
  <c r="AA208" i="8"/>
  <c r="AF208" i="8"/>
  <c r="BB207" i="9"/>
  <c r="BE207" i="9"/>
  <c r="BG207" i="9"/>
  <c r="AY208" i="9" s="1"/>
  <c r="CB207" i="9"/>
  <c r="CG207" i="9"/>
  <c r="BY208" i="9" s="1"/>
  <c r="CE207" i="9"/>
  <c r="AO207" i="9"/>
  <c r="AR207" i="9"/>
  <c r="AT207" i="9"/>
  <c r="AL208" i="9" s="1"/>
  <c r="O209" i="7"/>
  <c r="T209" i="7"/>
  <c r="L210" i="7" s="1"/>
  <c r="R209" i="7"/>
  <c r="AB207" i="9"/>
  <c r="AG207" i="9"/>
  <c r="Y208" i="9" s="1"/>
  <c r="AE207" i="9"/>
  <c r="O208" i="9"/>
  <c r="R208" i="9"/>
  <c r="T208" i="9"/>
  <c r="L209" i="9" s="1"/>
  <c r="BO207" i="9"/>
  <c r="BT207" i="9"/>
  <c r="BL208" i="9" s="1"/>
  <c r="BR207" i="9"/>
  <c r="AO207" i="8"/>
  <c r="AR207" i="8"/>
  <c r="AT207" i="8"/>
  <c r="AL208" i="8" s="1"/>
  <c r="AD210" i="7"/>
  <c r="AA210" i="7"/>
  <c r="AF210" i="7"/>
  <c r="CH207" i="9" l="1"/>
  <c r="CC208" i="9"/>
  <c r="AP210" i="7"/>
  <c r="AU207" i="8"/>
  <c r="AU209" i="7"/>
  <c r="BQ208" i="8"/>
  <c r="BN208" i="8"/>
  <c r="BS208" i="8"/>
  <c r="AB208" i="8"/>
  <c r="AE208" i="8"/>
  <c r="AG208" i="8"/>
  <c r="Y209" i="8" s="1"/>
  <c r="BP210" i="7"/>
  <c r="O208" i="8"/>
  <c r="R208" i="8"/>
  <c r="T208" i="8"/>
  <c r="L209" i="8" s="1"/>
  <c r="U209" i="7"/>
  <c r="BU207" i="9"/>
  <c r="BU209" i="7"/>
  <c r="AH207" i="9"/>
  <c r="AP208" i="9"/>
  <c r="P210" i="7"/>
  <c r="AU207" i="9"/>
  <c r="BC208" i="9"/>
  <c r="BC210" i="7"/>
  <c r="BD208" i="8"/>
  <c r="BA208" i="8"/>
  <c r="BF208" i="8"/>
  <c r="BH207" i="9"/>
  <c r="BH209" i="7"/>
  <c r="AP208" i="8"/>
  <c r="AC208" i="9"/>
  <c r="BP208" i="9"/>
  <c r="CD208" i="8"/>
  <c r="CA208" i="8"/>
  <c r="CF208" i="8"/>
  <c r="AB210" i="7"/>
  <c r="AE210" i="7"/>
  <c r="AG210" i="7"/>
  <c r="Y211" i="7" s="1"/>
  <c r="P209" i="9"/>
  <c r="U208" i="9"/>
  <c r="CH209" i="7"/>
  <c r="CC210" i="7"/>
  <c r="BQ208" i="9" l="1"/>
  <c r="BN208" i="9"/>
  <c r="BS208" i="9"/>
  <c r="CB208" i="8"/>
  <c r="CG208" i="8"/>
  <c r="BY209" i="8" s="1"/>
  <c r="CE208" i="8"/>
  <c r="BO208" i="8"/>
  <c r="BR208" i="8"/>
  <c r="BT208" i="8"/>
  <c r="BL209" i="8" s="1"/>
  <c r="P209" i="8"/>
  <c r="BB208" i="8"/>
  <c r="BG208" i="8"/>
  <c r="AY209" i="8" s="1"/>
  <c r="BE208" i="8"/>
  <c r="U208" i="8"/>
  <c r="AQ208" i="9"/>
  <c r="AN208" i="9"/>
  <c r="AS208" i="9"/>
  <c r="BQ210" i="7"/>
  <c r="BN210" i="7"/>
  <c r="BS210" i="7"/>
  <c r="AQ210" i="7"/>
  <c r="AN210" i="7"/>
  <c r="AS210" i="7"/>
  <c r="Q209" i="9"/>
  <c r="N209" i="9"/>
  <c r="S209" i="9"/>
  <c r="AC209" i="8"/>
  <c r="AH208" i="8"/>
  <c r="AC211" i="7"/>
  <c r="BD208" i="9"/>
  <c r="BA208" i="9"/>
  <c r="BF208" i="9"/>
  <c r="CD210" i="7"/>
  <c r="CA210" i="7"/>
  <c r="CF210" i="7"/>
  <c r="AH210" i="7"/>
  <c r="CD208" i="9"/>
  <c r="CA208" i="9"/>
  <c r="CF208" i="9"/>
  <c r="AD208" i="9"/>
  <c r="AA208" i="9"/>
  <c r="AF208" i="9"/>
  <c r="BD210" i="7"/>
  <c r="BA210" i="7"/>
  <c r="BF210" i="7"/>
  <c r="AQ208" i="8"/>
  <c r="AN208" i="8"/>
  <c r="AS208" i="8"/>
  <c r="Q210" i="7"/>
  <c r="N210" i="7"/>
  <c r="S210" i="7"/>
  <c r="AO208" i="9" l="1"/>
  <c r="AR208" i="9"/>
  <c r="AT208" i="9"/>
  <c r="AL209" i="9" s="1"/>
  <c r="AB208" i="9"/>
  <c r="AG208" i="9"/>
  <c r="Y209" i="9" s="1"/>
  <c r="AE208" i="9"/>
  <c r="B25" i="9"/>
  <c r="BP209" i="8"/>
  <c r="CB210" i="7"/>
  <c r="CG210" i="7"/>
  <c r="BY211" i="7" s="1"/>
  <c r="CE210" i="7"/>
  <c r="O209" i="9"/>
  <c r="T209" i="9"/>
  <c r="L210" i="9" s="1"/>
  <c r="R209" i="9"/>
  <c r="BU208" i="8"/>
  <c r="BH208" i="8"/>
  <c r="AD209" i="8"/>
  <c r="AA209" i="8"/>
  <c r="AF209" i="8"/>
  <c r="AO208" i="8"/>
  <c r="AT208" i="8"/>
  <c r="AL209" i="8" s="1"/>
  <c r="AR208" i="8"/>
  <c r="BB210" i="7"/>
  <c r="BE210" i="7"/>
  <c r="BG210" i="7"/>
  <c r="AY211" i="7" s="1"/>
  <c r="BC209" i="8"/>
  <c r="O210" i="7"/>
  <c r="T210" i="7"/>
  <c r="L211" i="7" s="1"/>
  <c r="R210" i="7"/>
  <c r="BB208" i="9"/>
  <c r="BG208" i="9"/>
  <c r="AY209" i="9" s="1"/>
  <c r="BE208" i="9"/>
  <c r="AO210" i="7"/>
  <c r="AT210" i="7"/>
  <c r="AL211" i="7" s="1"/>
  <c r="AR210" i="7"/>
  <c r="CH208" i="8"/>
  <c r="Q209" i="8"/>
  <c r="N209" i="8"/>
  <c r="S209" i="8"/>
  <c r="CC209" i="8"/>
  <c r="BO210" i="7"/>
  <c r="BR210" i="7"/>
  <c r="BT210" i="7"/>
  <c r="BL211" i="7" s="1"/>
  <c r="AD211" i="7"/>
  <c r="AA211" i="7"/>
  <c r="AF211" i="7"/>
  <c r="CB208" i="9"/>
  <c r="CE208" i="9"/>
  <c r="CG208" i="9"/>
  <c r="BY209" i="9" s="1"/>
  <c r="BO208" i="9"/>
  <c r="BR208" i="9"/>
  <c r="BT208" i="9"/>
  <c r="BL209" i="9" s="1"/>
  <c r="BP209" i="9" l="1"/>
  <c r="BU208" i="9"/>
  <c r="CC209" i="9"/>
  <c r="BP211" i="7"/>
  <c r="BD209" i="8"/>
  <c r="BA209" i="8"/>
  <c r="BF209" i="8"/>
  <c r="CH208" i="9"/>
  <c r="AU210" i="7"/>
  <c r="BU210" i="7"/>
  <c r="AP211" i="7"/>
  <c r="BQ209" i="8"/>
  <c r="BN209" i="8"/>
  <c r="BS209" i="8"/>
  <c r="BC209" i="9"/>
  <c r="BH210" i="7"/>
  <c r="U209" i="9"/>
  <c r="BH208" i="9"/>
  <c r="C27" i="7"/>
  <c r="P210" i="9"/>
  <c r="AH208" i="9"/>
  <c r="AB211" i="7"/>
  <c r="AG211" i="7"/>
  <c r="Y212" i="7" s="1"/>
  <c r="AE211" i="7"/>
  <c r="CD209" i="8"/>
  <c r="CA209" i="8"/>
  <c r="CF209" i="8"/>
  <c r="AU208" i="8"/>
  <c r="AC209" i="9"/>
  <c r="CH210" i="7"/>
  <c r="CC211" i="7"/>
  <c r="AP209" i="9"/>
  <c r="BC211" i="7"/>
  <c r="B25" i="8"/>
  <c r="AP209" i="8"/>
  <c r="U210" i="7"/>
  <c r="C25" i="8"/>
  <c r="AU208" i="9"/>
  <c r="O209" i="8"/>
  <c r="T209" i="8"/>
  <c r="L210" i="8" s="1"/>
  <c r="R209" i="8"/>
  <c r="P211" i="7"/>
  <c r="AB209" i="8"/>
  <c r="AE209" i="8"/>
  <c r="AG209" i="8"/>
  <c r="Y210" i="8" s="1"/>
  <c r="U209" i="8" l="1"/>
  <c r="AQ211" i="7"/>
  <c r="AN211" i="7"/>
  <c r="AS211" i="7"/>
  <c r="BQ211" i="7"/>
  <c r="BN211" i="7"/>
  <c r="BS211" i="7"/>
  <c r="CD209" i="9"/>
  <c r="CA209" i="9"/>
  <c r="CF209" i="9"/>
  <c r="AQ209" i="9"/>
  <c r="AN209" i="9"/>
  <c r="AS209" i="9"/>
  <c r="AH211" i="7"/>
  <c r="P210" i="8"/>
  <c r="G25" i="8"/>
  <c r="AC210" i="8"/>
  <c r="AH209" i="8"/>
  <c r="CD211" i="7"/>
  <c r="CA211" i="7"/>
  <c r="CF211" i="7"/>
  <c r="AC212" i="7"/>
  <c r="BQ209" i="9"/>
  <c r="BN209" i="9"/>
  <c r="BS209" i="9"/>
  <c r="BD211" i="7"/>
  <c r="BA211" i="7"/>
  <c r="BF211" i="7"/>
  <c r="CB209" i="8"/>
  <c r="CG209" i="8"/>
  <c r="BY210" i="8" s="1"/>
  <c r="CE209" i="8"/>
  <c r="BD209" i="9"/>
  <c r="BA209" i="9"/>
  <c r="BF209" i="9"/>
  <c r="E25" i="8"/>
  <c r="AQ209" i="8"/>
  <c r="AN209" i="8"/>
  <c r="AS209" i="8"/>
  <c r="AD209" i="9"/>
  <c r="AA209" i="9"/>
  <c r="AF209" i="9"/>
  <c r="Q210" i="9"/>
  <c r="N210" i="9"/>
  <c r="S210" i="9"/>
  <c r="F25" i="8"/>
  <c r="BB209" i="8"/>
  <c r="BE209" i="8"/>
  <c r="BG209" i="8"/>
  <c r="AY210" i="8" s="1"/>
  <c r="Q211" i="7"/>
  <c r="N211" i="7"/>
  <c r="S211" i="7"/>
  <c r="BO209" i="8"/>
  <c r="BR209" i="8"/>
  <c r="BT209" i="8"/>
  <c r="BL210" i="8" s="1"/>
  <c r="BU209" i="8" l="1"/>
  <c r="F25" i="9"/>
  <c r="BH209" i="8"/>
  <c r="E27" i="7"/>
  <c r="BP210" i="8"/>
  <c r="BB211" i="7"/>
  <c r="BE211" i="7"/>
  <c r="BG211" i="7"/>
  <c r="AY212" i="7" s="1"/>
  <c r="AD210" i="8"/>
  <c r="AA210" i="8"/>
  <c r="AF210" i="8"/>
  <c r="G25" i="9"/>
  <c r="CB209" i="9"/>
  <c r="CE209" i="9"/>
  <c r="CG209" i="9"/>
  <c r="BY210" i="9" s="1"/>
  <c r="F27" i="7"/>
  <c r="Q210" i="8"/>
  <c r="N210" i="8"/>
  <c r="S210" i="8"/>
  <c r="BO211" i="7"/>
  <c r="BR211" i="7"/>
  <c r="BT211" i="7"/>
  <c r="BL212" i="7" s="1"/>
  <c r="E25" i="9"/>
  <c r="AD212" i="7"/>
  <c r="AA212" i="7"/>
  <c r="AF212" i="7"/>
  <c r="B27" i="7"/>
  <c r="O211" i="7"/>
  <c r="R211" i="7"/>
  <c r="T211" i="7"/>
  <c r="L212" i="7" s="1"/>
  <c r="BB209" i="9"/>
  <c r="BG209" i="9"/>
  <c r="AY210" i="9" s="1"/>
  <c r="BE209" i="9"/>
  <c r="D27" i="7"/>
  <c r="C25" i="9"/>
  <c r="AB209" i="9"/>
  <c r="AG209" i="9"/>
  <c r="Y210" i="9" s="1"/>
  <c r="AE209" i="9"/>
  <c r="G27" i="7"/>
  <c r="AO211" i="7"/>
  <c r="AR211" i="7"/>
  <c r="AT211" i="7"/>
  <c r="AL212" i="7" s="1"/>
  <c r="CH209" i="8"/>
  <c r="CB211" i="7"/>
  <c r="CG211" i="7"/>
  <c r="BY212" i="7" s="1"/>
  <c r="CE211" i="7"/>
  <c r="D25" i="9"/>
  <c r="CC210" i="8"/>
  <c r="AO209" i="9"/>
  <c r="AT209" i="9"/>
  <c r="AL210" i="9" s="1"/>
  <c r="AR209" i="9"/>
  <c r="BO209" i="9"/>
  <c r="BT209" i="9"/>
  <c r="BL210" i="9" s="1"/>
  <c r="BR209" i="9"/>
  <c r="O210" i="9"/>
  <c r="T210" i="9"/>
  <c r="L211" i="9" s="1"/>
  <c r="R210" i="9"/>
  <c r="D25" i="8"/>
  <c r="BC210" i="8"/>
  <c r="AO209" i="8"/>
  <c r="AT209" i="8"/>
  <c r="AL210" i="8" s="1"/>
  <c r="AR209" i="8"/>
  <c r="AB212" i="7" l="1"/>
  <c r="AE212" i="7"/>
  <c r="AG212" i="7"/>
  <c r="Y213" i="7" s="1"/>
  <c r="CC210" i="9"/>
  <c r="BQ210" i="8"/>
  <c r="BN210" i="8"/>
  <c r="BS210" i="8"/>
  <c r="AP210" i="9"/>
  <c r="CH209" i="9"/>
  <c r="AU209" i="9"/>
  <c r="AP212" i="7"/>
  <c r="BH211" i="7"/>
  <c r="U210" i="9"/>
  <c r="AU211" i="7"/>
  <c r="BH209" i="9"/>
  <c r="P211" i="9"/>
  <c r="CD210" i="8"/>
  <c r="CA210" i="8"/>
  <c r="CF210" i="8"/>
  <c r="BC210" i="9"/>
  <c r="BP212" i="7"/>
  <c r="BU211" i="7"/>
  <c r="AB210" i="8"/>
  <c r="AE210" i="8"/>
  <c r="AG210" i="8"/>
  <c r="Y211" i="8" s="1"/>
  <c r="AU209" i="8"/>
  <c r="BU209" i="9"/>
  <c r="CH211" i="7"/>
  <c r="AH209" i="9"/>
  <c r="U211" i="7"/>
  <c r="AP210" i="8"/>
  <c r="P212" i="7"/>
  <c r="BP210" i="9"/>
  <c r="BD210" i="8"/>
  <c r="BA210" i="8"/>
  <c r="BF210" i="8"/>
  <c r="CC212" i="7"/>
  <c r="AC210" i="9"/>
  <c r="O210" i="8"/>
  <c r="R210" i="8"/>
  <c r="T210" i="8"/>
  <c r="L211" i="8" s="1"/>
  <c r="BC212" i="7"/>
  <c r="AQ210" i="9" l="1"/>
  <c r="AN210" i="9"/>
  <c r="AS210" i="9"/>
  <c r="AD210" i="9"/>
  <c r="AA210" i="9"/>
  <c r="AF210" i="9"/>
  <c r="AC211" i="8"/>
  <c r="AH210" i="8"/>
  <c r="AQ212" i="7"/>
  <c r="AN212" i="7"/>
  <c r="AS212" i="7"/>
  <c r="CD212" i="7"/>
  <c r="CA212" i="7"/>
  <c r="CF212" i="7"/>
  <c r="Q211" i="9"/>
  <c r="N211" i="9"/>
  <c r="S211" i="9"/>
  <c r="BO210" i="8"/>
  <c r="BR210" i="8"/>
  <c r="BT210" i="8"/>
  <c r="BL211" i="8" s="1"/>
  <c r="BD212" i="7"/>
  <c r="BA212" i="7"/>
  <c r="BF212" i="7"/>
  <c r="U210" i="8"/>
  <c r="AQ210" i="8"/>
  <c r="AN210" i="8"/>
  <c r="AS210" i="8"/>
  <c r="BD210" i="9"/>
  <c r="BA210" i="9"/>
  <c r="BF210" i="9"/>
  <c r="CB210" i="8"/>
  <c r="CE210" i="8"/>
  <c r="CG210" i="8"/>
  <c r="BY211" i="8" s="1"/>
  <c r="CD210" i="9"/>
  <c r="CA210" i="9"/>
  <c r="CF210" i="9"/>
  <c r="BB210" i="8"/>
  <c r="BG210" i="8"/>
  <c r="AY211" i="8" s="1"/>
  <c r="BE210" i="8"/>
  <c r="BQ210" i="9"/>
  <c r="BN210" i="9"/>
  <c r="BS210" i="9"/>
  <c r="AC213" i="7"/>
  <c r="P211" i="8"/>
  <c r="Q212" i="7"/>
  <c r="N212" i="7"/>
  <c r="S212" i="7"/>
  <c r="AH212" i="7"/>
  <c r="BQ212" i="7"/>
  <c r="BN212" i="7"/>
  <c r="BS212" i="7"/>
  <c r="BH210" i="8" l="1"/>
  <c r="O211" i="9"/>
  <c r="R211" i="9"/>
  <c r="T211" i="9"/>
  <c r="L212" i="9" s="1"/>
  <c r="AD211" i="8"/>
  <c r="AA211" i="8"/>
  <c r="AF211" i="8"/>
  <c r="Q211" i="8"/>
  <c r="N211" i="8"/>
  <c r="S211" i="8"/>
  <c r="AO210" i="8"/>
  <c r="AR210" i="8"/>
  <c r="AT210" i="8"/>
  <c r="AL211" i="8" s="1"/>
  <c r="BC211" i="8"/>
  <c r="O212" i="7"/>
  <c r="T212" i="7"/>
  <c r="L213" i="7" s="1"/>
  <c r="R212" i="7"/>
  <c r="CC211" i="8"/>
  <c r="BB212" i="7"/>
  <c r="BG212" i="7"/>
  <c r="AY213" i="7" s="1"/>
  <c r="BE212" i="7"/>
  <c r="AB210" i="9"/>
  <c r="AE210" i="9"/>
  <c r="AG210" i="9"/>
  <c r="Y211" i="9" s="1"/>
  <c r="CB210" i="9"/>
  <c r="CG210" i="9"/>
  <c r="BY211" i="9" s="1"/>
  <c r="CE210" i="9"/>
  <c r="BP211" i="8"/>
  <c r="AO212" i="7"/>
  <c r="AR212" i="7"/>
  <c r="AT212" i="7"/>
  <c r="AL213" i="7" s="1"/>
  <c r="CB212" i="7"/>
  <c r="CE212" i="7"/>
  <c r="CG212" i="7"/>
  <c r="BY213" i="7" s="1"/>
  <c r="BO212" i="7"/>
  <c r="BT212" i="7"/>
  <c r="BL213" i="7" s="1"/>
  <c r="BR212" i="7"/>
  <c r="AD213" i="7"/>
  <c r="AA213" i="7"/>
  <c r="AF213" i="7"/>
  <c r="CH210" i="8"/>
  <c r="BU210" i="8"/>
  <c r="BB210" i="9"/>
  <c r="BE210" i="9"/>
  <c r="BG210" i="9"/>
  <c r="AY211" i="9" s="1"/>
  <c r="AO210" i="9"/>
  <c r="AR210" i="9"/>
  <c r="AT210" i="9"/>
  <c r="AL211" i="9" s="1"/>
  <c r="BO210" i="9"/>
  <c r="BT210" i="9"/>
  <c r="BL211" i="9" s="1"/>
  <c r="BR210" i="9"/>
  <c r="AP213" i="7" l="1"/>
  <c r="BH212" i="7"/>
  <c r="P213" i="7"/>
  <c r="AU212" i="7"/>
  <c r="BC213" i="7"/>
  <c r="AB211" i="8"/>
  <c r="AE211" i="8"/>
  <c r="AG211" i="8"/>
  <c r="Y212" i="8" s="1"/>
  <c r="AB213" i="7"/>
  <c r="AE213" i="7"/>
  <c r="AG213" i="7"/>
  <c r="Y214" i="7" s="1"/>
  <c r="O211" i="8"/>
  <c r="T211" i="8"/>
  <c r="L212" i="8" s="1"/>
  <c r="R211" i="8"/>
  <c r="AP211" i="9"/>
  <c r="AU210" i="9"/>
  <c r="BD211" i="8"/>
  <c r="BA211" i="8"/>
  <c r="BF211" i="8"/>
  <c r="BC211" i="9"/>
  <c r="BH210" i="9"/>
  <c r="BQ211" i="8"/>
  <c r="BN211" i="8"/>
  <c r="BS211" i="8"/>
  <c r="CD211" i="8"/>
  <c r="CA211" i="8"/>
  <c r="CF211" i="8"/>
  <c r="P212" i="9"/>
  <c r="BU212" i="7"/>
  <c r="U211" i="9"/>
  <c r="U212" i="7"/>
  <c r="CC211" i="9"/>
  <c r="AP211" i="8"/>
  <c r="AU210" i="8"/>
  <c r="BU210" i="9"/>
  <c r="CC213" i="7"/>
  <c r="AC211" i="9"/>
  <c r="BP213" i="7"/>
  <c r="CH210" i="9"/>
  <c r="BP211" i="9"/>
  <c r="CH212" i="7"/>
  <c r="AH210" i="9"/>
  <c r="BQ211" i="9" l="1"/>
  <c r="BN211" i="9"/>
  <c r="BS211" i="9"/>
  <c r="CD213" i="7"/>
  <c r="CA213" i="7"/>
  <c r="CF213" i="7"/>
  <c r="AQ211" i="9"/>
  <c r="AN211" i="9"/>
  <c r="AS211" i="9"/>
  <c r="BD213" i="7"/>
  <c r="BA213" i="7"/>
  <c r="BF213" i="7"/>
  <c r="U211" i="8"/>
  <c r="P212" i="8"/>
  <c r="BO211" i="8"/>
  <c r="BR211" i="8"/>
  <c r="BT211" i="8"/>
  <c r="BL212" i="8" s="1"/>
  <c r="AQ211" i="8"/>
  <c r="AN211" i="8"/>
  <c r="AS211" i="8"/>
  <c r="AC214" i="7"/>
  <c r="Q213" i="7"/>
  <c r="N213" i="7"/>
  <c r="S213" i="7"/>
  <c r="BD211" i="9"/>
  <c r="BA211" i="9"/>
  <c r="BF211" i="9"/>
  <c r="AH213" i="7"/>
  <c r="Q212" i="9"/>
  <c r="N212" i="9"/>
  <c r="S212" i="9"/>
  <c r="BB211" i="8"/>
  <c r="BE211" i="8"/>
  <c r="BG211" i="8"/>
  <c r="AY212" i="8" s="1"/>
  <c r="BQ213" i="7"/>
  <c r="BN213" i="7"/>
  <c r="BS213" i="7"/>
  <c r="CD211" i="9"/>
  <c r="CA211" i="9"/>
  <c r="CF211" i="9"/>
  <c r="AC212" i="8"/>
  <c r="AQ213" i="7"/>
  <c r="AN213" i="7"/>
  <c r="AS213" i="7"/>
  <c r="AD211" i="9"/>
  <c r="AA211" i="9"/>
  <c r="AF211" i="9"/>
  <c r="CB211" i="8"/>
  <c r="CG211" i="8"/>
  <c r="BY212" i="8" s="1"/>
  <c r="CE211" i="8"/>
  <c r="AH211" i="8"/>
  <c r="CB211" i="9" l="1"/>
  <c r="CG211" i="9"/>
  <c r="BY212" i="9" s="1"/>
  <c r="CE211" i="9"/>
  <c r="AO211" i="8"/>
  <c r="AT211" i="8"/>
  <c r="AL212" i="8" s="1"/>
  <c r="AR211" i="8"/>
  <c r="CC212" i="8"/>
  <c r="AO211" i="9"/>
  <c r="AT211" i="9"/>
  <c r="AL212" i="9" s="1"/>
  <c r="AR211" i="9"/>
  <c r="BP212" i="8"/>
  <c r="BB213" i="7"/>
  <c r="BE213" i="7"/>
  <c r="BG213" i="7"/>
  <c r="AY214" i="7" s="1"/>
  <c r="BU211" i="8"/>
  <c r="BH211" i="8"/>
  <c r="BO213" i="7"/>
  <c r="BT213" i="7"/>
  <c r="BL214" i="7" s="1"/>
  <c r="BR213" i="7"/>
  <c r="BB211" i="9"/>
  <c r="BG211" i="9"/>
  <c r="AY212" i="9" s="1"/>
  <c r="BE211" i="9"/>
  <c r="CH211" i="8"/>
  <c r="BC212" i="8"/>
  <c r="Q212" i="8"/>
  <c r="N212" i="8"/>
  <c r="S212" i="8"/>
  <c r="CB213" i="7"/>
  <c r="CE213" i="7"/>
  <c r="CG213" i="7"/>
  <c r="BY214" i="7" s="1"/>
  <c r="AO213" i="7"/>
  <c r="AT213" i="7"/>
  <c r="AL214" i="7" s="1"/>
  <c r="AR213" i="7"/>
  <c r="O213" i="7"/>
  <c r="T213" i="7"/>
  <c r="L214" i="7" s="1"/>
  <c r="R213" i="7"/>
  <c r="BO211" i="9"/>
  <c r="BR211" i="9"/>
  <c r="BT211" i="9"/>
  <c r="BL212" i="9" s="1"/>
  <c r="AD212" i="8"/>
  <c r="AA212" i="8"/>
  <c r="AF212" i="8"/>
  <c r="AB211" i="9"/>
  <c r="AG211" i="9"/>
  <c r="Y212" i="9" s="1"/>
  <c r="AE211" i="9"/>
  <c r="O212" i="9"/>
  <c r="T212" i="9"/>
  <c r="L213" i="9" s="1"/>
  <c r="R212" i="9"/>
  <c r="AD214" i="7"/>
  <c r="AA214" i="7"/>
  <c r="AF214" i="7"/>
  <c r="BP214" i="7" l="1"/>
  <c r="AU211" i="8"/>
  <c r="O212" i="8"/>
  <c r="R212" i="8"/>
  <c r="T212" i="8"/>
  <c r="L213" i="8" s="1"/>
  <c r="U213" i="7"/>
  <c r="BQ212" i="8"/>
  <c r="BN212" i="8"/>
  <c r="BS212" i="8"/>
  <c r="AP212" i="8"/>
  <c r="CH211" i="9"/>
  <c r="CC212" i="9"/>
  <c r="AU213" i="7"/>
  <c r="AU211" i="9"/>
  <c r="AP212" i="9"/>
  <c r="AC212" i="9"/>
  <c r="P213" i="9"/>
  <c r="AH211" i="9"/>
  <c r="P214" i="7"/>
  <c r="AP214" i="7"/>
  <c r="AB212" i="8"/>
  <c r="AG212" i="8"/>
  <c r="Y213" i="8" s="1"/>
  <c r="AE212" i="8"/>
  <c r="CC214" i="7"/>
  <c r="AB214" i="7"/>
  <c r="AG214" i="7"/>
  <c r="Y215" i="7" s="1"/>
  <c r="AE214" i="7"/>
  <c r="BC214" i="7"/>
  <c r="CH213" i="7"/>
  <c r="BU211" i="9"/>
  <c r="BH213" i="7"/>
  <c r="CD212" i="8"/>
  <c r="CA212" i="8"/>
  <c r="CF212" i="8"/>
  <c r="BD212" i="8"/>
  <c r="BA212" i="8"/>
  <c r="BF212" i="8"/>
  <c r="BH211" i="9"/>
  <c r="BC212" i="9"/>
  <c r="BP212" i="9"/>
  <c r="U212" i="9"/>
  <c r="BU213" i="7"/>
  <c r="BQ212" i="9" l="1"/>
  <c r="BN212" i="9"/>
  <c r="BS212" i="9"/>
  <c r="BO212" i="8"/>
  <c r="BR212" i="8"/>
  <c r="BT212" i="8"/>
  <c r="BL213" i="8" s="1"/>
  <c r="CD214" i="7"/>
  <c r="CA214" i="7"/>
  <c r="CF214" i="7"/>
  <c r="AH212" i="8"/>
  <c r="BD212" i="9"/>
  <c r="BA212" i="9"/>
  <c r="BF212" i="9"/>
  <c r="AC213" i="8"/>
  <c r="AD212" i="9"/>
  <c r="AA212" i="9"/>
  <c r="AF212" i="9"/>
  <c r="P213" i="8"/>
  <c r="Q213" i="9"/>
  <c r="N213" i="9"/>
  <c r="S213" i="9"/>
  <c r="U212" i="8"/>
  <c r="Q214" i="7"/>
  <c r="N214" i="7"/>
  <c r="S214" i="7"/>
  <c r="BB212" i="8"/>
  <c r="BG212" i="8"/>
  <c r="AY213" i="8" s="1"/>
  <c r="BE212" i="8"/>
  <c r="BD214" i="7"/>
  <c r="BA214" i="7"/>
  <c r="BF214" i="7"/>
  <c r="CD212" i="9"/>
  <c r="CA212" i="9"/>
  <c r="CF212" i="9"/>
  <c r="AH214" i="7"/>
  <c r="AQ212" i="8"/>
  <c r="AN212" i="8"/>
  <c r="AS212" i="8"/>
  <c r="AQ214" i="7"/>
  <c r="AN214" i="7"/>
  <c r="AS214" i="7"/>
  <c r="AC215" i="7"/>
  <c r="AQ212" i="9"/>
  <c r="AN212" i="9"/>
  <c r="AS212" i="9"/>
  <c r="CB212" i="8"/>
  <c r="CE212" i="8"/>
  <c r="CG212" i="8"/>
  <c r="BY213" i="8" s="1"/>
  <c r="BQ214" i="7"/>
  <c r="BN214" i="7"/>
  <c r="BS214" i="7"/>
  <c r="AO212" i="9" l="1"/>
  <c r="AT212" i="9"/>
  <c r="AL213" i="9" s="1"/>
  <c r="AR212" i="9"/>
  <c r="AD215" i="7"/>
  <c r="AA215" i="7"/>
  <c r="AF215" i="7"/>
  <c r="AD213" i="8"/>
  <c r="AA213" i="8"/>
  <c r="AF213" i="8"/>
  <c r="BP213" i="8"/>
  <c r="CB214" i="7"/>
  <c r="CE214" i="7"/>
  <c r="CG214" i="7"/>
  <c r="BY215" i="7" s="1"/>
  <c r="AO214" i="7"/>
  <c r="AT214" i="7"/>
  <c r="AL215" i="7" s="1"/>
  <c r="AR214" i="7"/>
  <c r="BO214" i="7"/>
  <c r="BT214" i="7"/>
  <c r="BL215" i="7" s="1"/>
  <c r="BR214" i="7"/>
  <c r="BB212" i="9"/>
  <c r="BE212" i="9"/>
  <c r="BG212" i="9"/>
  <c r="AY213" i="9" s="1"/>
  <c r="BU212" i="8"/>
  <c r="Q213" i="8"/>
  <c r="N213" i="8"/>
  <c r="S213" i="8"/>
  <c r="BB214" i="7"/>
  <c r="BG214" i="7"/>
  <c r="AY215" i="7" s="1"/>
  <c r="BE214" i="7"/>
  <c r="O213" i="9"/>
  <c r="R213" i="9"/>
  <c r="T213" i="9"/>
  <c r="L214" i="9" s="1"/>
  <c r="BO212" i="9"/>
  <c r="BT212" i="9"/>
  <c r="BL213" i="9" s="1"/>
  <c r="BR212" i="9"/>
  <c r="AB212" i="9"/>
  <c r="AE212" i="9"/>
  <c r="AG212" i="9"/>
  <c r="Y213" i="9" s="1"/>
  <c r="CB212" i="9"/>
  <c r="CG212" i="9"/>
  <c r="BY213" i="9" s="1"/>
  <c r="CE212" i="9"/>
  <c r="BH212" i="8"/>
  <c r="CC213" i="8"/>
  <c r="AO212" i="8"/>
  <c r="AT212" i="8"/>
  <c r="AL213" i="8" s="1"/>
  <c r="AR212" i="8"/>
  <c r="BC213" i="8"/>
  <c r="CH212" i="8"/>
  <c r="O214" i="7"/>
  <c r="T214" i="7"/>
  <c r="L215" i="7" s="1"/>
  <c r="R214" i="7"/>
  <c r="AP213" i="8" l="1"/>
  <c r="CC215" i="7"/>
  <c r="CH212" i="9"/>
  <c r="P214" i="9"/>
  <c r="BC213" i="9"/>
  <c r="CH214" i="7"/>
  <c r="U213" i="9"/>
  <c r="BD213" i="8"/>
  <c r="BA213" i="8"/>
  <c r="BF213" i="8"/>
  <c r="CC213" i="9"/>
  <c r="AB213" i="8"/>
  <c r="AE213" i="8"/>
  <c r="AG213" i="8"/>
  <c r="Y214" i="8" s="1"/>
  <c r="BH212" i="9"/>
  <c r="AU212" i="8"/>
  <c r="AC213" i="9"/>
  <c r="BH214" i="7"/>
  <c r="BU214" i="7"/>
  <c r="BQ213" i="8"/>
  <c r="BN213" i="8"/>
  <c r="BS213" i="8"/>
  <c r="AH212" i="9"/>
  <c r="BC215" i="7"/>
  <c r="BP215" i="7"/>
  <c r="AB215" i="7"/>
  <c r="AE215" i="7"/>
  <c r="AG215" i="7"/>
  <c r="Y216" i="7" s="1"/>
  <c r="U214" i="7"/>
  <c r="CD213" i="8"/>
  <c r="CA213" i="8"/>
  <c r="CF213" i="8"/>
  <c r="AP215" i="7"/>
  <c r="O213" i="8"/>
  <c r="R213" i="8"/>
  <c r="T213" i="8"/>
  <c r="L214" i="8" s="1"/>
  <c r="AU212" i="9"/>
  <c r="AP213" i="9"/>
  <c r="AU214" i="7"/>
  <c r="BU212" i="9"/>
  <c r="P215" i="7"/>
  <c r="BP213" i="9"/>
  <c r="AH213" i="8" l="1"/>
  <c r="BD213" i="9"/>
  <c r="BA213" i="9"/>
  <c r="BF213" i="9"/>
  <c r="AQ215" i="7"/>
  <c r="AN215" i="7"/>
  <c r="AS215" i="7"/>
  <c r="CD213" i="9"/>
  <c r="CA213" i="9"/>
  <c r="CF213" i="9"/>
  <c r="Q214" i="9"/>
  <c r="N214" i="9"/>
  <c r="S214" i="9"/>
  <c r="P214" i="8"/>
  <c r="Q215" i="7"/>
  <c r="N215" i="7"/>
  <c r="S215" i="7"/>
  <c r="CB213" i="8"/>
  <c r="CG213" i="8"/>
  <c r="BY214" i="8" s="1"/>
  <c r="CE213" i="8"/>
  <c r="BQ215" i="7"/>
  <c r="BN215" i="7"/>
  <c r="BS215" i="7"/>
  <c r="AD213" i="9"/>
  <c r="AA213" i="9"/>
  <c r="AF213" i="9"/>
  <c r="BB213" i="8"/>
  <c r="BE213" i="8"/>
  <c r="BG213" i="8"/>
  <c r="AY214" i="8" s="1"/>
  <c r="BQ213" i="9"/>
  <c r="BN213" i="9"/>
  <c r="BS213" i="9"/>
  <c r="AQ213" i="9"/>
  <c r="AN213" i="9"/>
  <c r="AS213" i="9"/>
  <c r="BD215" i="7"/>
  <c r="BA215" i="7"/>
  <c r="BF215" i="7"/>
  <c r="AC216" i="7"/>
  <c r="CD215" i="7"/>
  <c r="CA215" i="7"/>
  <c r="CF215" i="7"/>
  <c r="AH215" i="7"/>
  <c r="AQ213" i="8"/>
  <c r="AN213" i="8"/>
  <c r="AS213" i="8"/>
  <c r="U213" i="8"/>
  <c r="BO213" i="8"/>
  <c r="BT213" i="8"/>
  <c r="BL214" i="8" s="1"/>
  <c r="BR213" i="8"/>
  <c r="AC214" i="8"/>
  <c r="CC214" i="8" l="1"/>
  <c r="AD214" i="8"/>
  <c r="AA214" i="8"/>
  <c r="AF214" i="8"/>
  <c r="BB215" i="7"/>
  <c r="BG215" i="7"/>
  <c r="AY216" i="7" s="1"/>
  <c r="BE215" i="7"/>
  <c r="BO213" i="9"/>
  <c r="BT213" i="9"/>
  <c r="BL214" i="9" s="1"/>
  <c r="BR213" i="9"/>
  <c r="AO213" i="8"/>
  <c r="AT213" i="8"/>
  <c r="AL214" i="8" s="1"/>
  <c r="AR213" i="8"/>
  <c r="CB213" i="9"/>
  <c r="CE213" i="9"/>
  <c r="CG213" i="9"/>
  <c r="BY214" i="9" s="1"/>
  <c r="BH213" i="8"/>
  <c r="O215" i="7"/>
  <c r="R215" i="7"/>
  <c r="T215" i="7"/>
  <c r="L216" i="7" s="1"/>
  <c r="BC214" i="8"/>
  <c r="AO215" i="7"/>
  <c r="AT215" i="7"/>
  <c r="AL216" i="7" s="1"/>
  <c r="AR215" i="7"/>
  <c r="Q214" i="8"/>
  <c r="N214" i="8"/>
  <c r="S214" i="8"/>
  <c r="AB213" i="9"/>
  <c r="AE213" i="9"/>
  <c r="AG213" i="9"/>
  <c r="Y214" i="9" s="1"/>
  <c r="BB213" i="9"/>
  <c r="BE213" i="9"/>
  <c r="BG213" i="9"/>
  <c r="AY214" i="9" s="1"/>
  <c r="BP214" i="8"/>
  <c r="AD216" i="7"/>
  <c r="AA216" i="7"/>
  <c r="AF216" i="7"/>
  <c r="AO213" i="9"/>
  <c r="AR213" i="9"/>
  <c r="AT213" i="9"/>
  <c r="AL214" i="9" s="1"/>
  <c r="BO215" i="7"/>
  <c r="BT215" i="7"/>
  <c r="BL216" i="7" s="1"/>
  <c r="BR215" i="7"/>
  <c r="BU213" i="8"/>
  <c r="CB215" i="7"/>
  <c r="CE215" i="7"/>
  <c r="CG215" i="7"/>
  <c r="BY216" i="7" s="1"/>
  <c r="O214" i="9"/>
  <c r="R214" i="9"/>
  <c r="T214" i="9"/>
  <c r="L215" i="9" s="1"/>
  <c r="CH213" i="8"/>
  <c r="AP216" i="7" l="1"/>
  <c r="BH215" i="7"/>
  <c r="BH213" i="9"/>
  <c r="U215" i="7"/>
  <c r="AB216" i="7"/>
  <c r="AG216" i="7"/>
  <c r="Y217" i="7" s="1"/>
  <c r="AE216" i="7"/>
  <c r="AC214" i="9"/>
  <c r="BC216" i="7"/>
  <c r="U214" i="9"/>
  <c r="BP214" i="9"/>
  <c r="AH213" i="9"/>
  <c r="AU213" i="9"/>
  <c r="AU215" i="7"/>
  <c r="CC216" i="7"/>
  <c r="CC214" i="9"/>
  <c r="CH215" i="7"/>
  <c r="BD214" i="8"/>
  <c r="BA214" i="8"/>
  <c r="BF214" i="8"/>
  <c r="CH213" i="9"/>
  <c r="AB214" i="8"/>
  <c r="AE214" i="8"/>
  <c r="AG214" i="8"/>
  <c r="Y215" i="8" s="1"/>
  <c r="AU213" i="8"/>
  <c r="AP214" i="8"/>
  <c r="BU215" i="7"/>
  <c r="BP216" i="7"/>
  <c r="O214" i="8"/>
  <c r="R214" i="8"/>
  <c r="T214" i="8"/>
  <c r="L215" i="8" s="1"/>
  <c r="BQ214" i="8"/>
  <c r="BN214" i="8"/>
  <c r="BS214" i="8"/>
  <c r="P215" i="9"/>
  <c r="AP214" i="9"/>
  <c r="BC214" i="9"/>
  <c r="P216" i="7"/>
  <c r="BU213" i="9"/>
  <c r="CD214" i="8"/>
  <c r="CA214" i="8"/>
  <c r="CF214" i="8"/>
  <c r="BB214" i="8" l="1"/>
  <c r="BG214" i="8"/>
  <c r="AY215" i="8" s="1"/>
  <c r="BE214" i="8"/>
  <c r="Q216" i="7"/>
  <c r="N216" i="7"/>
  <c r="S216" i="7"/>
  <c r="AH216" i="7"/>
  <c r="U214" i="8"/>
  <c r="AC217" i="7"/>
  <c r="AH214" i="8"/>
  <c r="CD214" i="9"/>
  <c r="CA214" i="9"/>
  <c r="CF214" i="9"/>
  <c r="P215" i="8"/>
  <c r="BQ216" i="7"/>
  <c r="BN216" i="7"/>
  <c r="BS216" i="7"/>
  <c r="BQ214" i="9"/>
  <c r="BN214" i="9"/>
  <c r="BS214" i="9"/>
  <c r="CD216" i="7"/>
  <c r="CA216" i="7"/>
  <c r="CF216" i="7"/>
  <c r="BD216" i="7"/>
  <c r="BA216" i="7"/>
  <c r="BF216" i="7"/>
  <c r="Q215" i="9"/>
  <c r="N215" i="9"/>
  <c r="S215" i="9"/>
  <c r="AQ214" i="8"/>
  <c r="AN214" i="8"/>
  <c r="AS214" i="8"/>
  <c r="BO214" i="8"/>
  <c r="BT214" i="8"/>
  <c r="BL215" i="8" s="1"/>
  <c r="BR214" i="8"/>
  <c r="AQ216" i="7"/>
  <c r="AN216" i="7"/>
  <c r="AS216" i="7"/>
  <c r="AC215" i="8"/>
  <c r="BD214" i="9"/>
  <c r="BA214" i="9"/>
  <c r="BF214" i="9"/>
  <c r="AQ214" i="9"/>
  <c r="AN214" i="9"/>
  <c r="AS214" i="9"/>
  <c r="CB214" i="8"/>
  <c r="CG214" i="8"/>
  <c r="BY215" i="8" s="1"/>
  <c r="CE214" i="8"/>
  <c r="AD214" i="9"/>
  <c r="AA214" i="9"/>
  <c r="AF214" i="9"/>
  <c r="CB214" i="9" l="1"/>
  <c r="CE214" i="9"/>
  <c r="CG214" i="9"/>
  <c r="BY215" i="9" s="1"/>
  <c r="AO214" i="8"/>
  <c r="AR214" i="8"/>
  <c r="AT214" i="8"/>
  <c r="AL215" i="8" s="1"/>
  <c r="CB216" i="7"/>
  <c r="CE216" i="7"/>
  <c r="CG216" i="7"/>
  <c r="BY217" i="7" s="1"/>
  <c r="BO214" i="9"/>
  <c r="BR214" i="9"/>
  <c r="BT214" i="9"/>
  <c r="BL215" i="9" s="1"/>
  <c r="O215" i="9"/>
  <c r="T215" i="9"/>
  <c r="L216" i="9" s="1"/>
  <c r="R215" i="9"/>
  <c r="O216" i="7"/>
  <c r="R216" i="7"/>
  <c r="T216" i="7"/>
  <c r="L217" i="7" s="1"/>
  <c r="BO216" i="7"/>
  <c r="BT216" i="7"/>
  <c r="BL217" i="7" s="1"/>
  <c r="BR216" i="7"/>
  <c r="BB214" i="9"/>
  <c r="BE214" i="9"/>
  <c r="BG214" i="9"/>
  <c r="AY215" i="9" s="1"/>
  <c r="AD215" i="8"/>
  <c r="AA215" i="8"/>
  <c r="AF215" i="8"/>
  <c r="CH214" i="8"/>
  <c r="AO216" i="7"/>
  <c r="AT216" i="7"/>
  <c r="AL217" i="7" s="1"/>
  <c r="AR216" i="7"/>
  <c r="AD217" i="7"/>
  <c r="AA217" i="7"/>
  <c r="AF217" i="7"/>
  <c r="BH214" i="8"/>
  <c r="BP215" i="8"/>
  <c r="AO214" i="9"/>
  <c r="AT214" i="9"/>
  <c r="AL215" i="9" s="1"/>
  <c r="AR214" i="9"/>
  <c r="AB214" i="9"/>
  <c r="AE214" i="9"/>
  <c r="AG214" i="9"/>
  <c r="Y215" i="9" s="1"/>
  <c r="CC215" i="8"/>
  <c r="BC215" i="8"/>
  <c r="BB216" i="7"/>
  <c r="BG216" i="7"/>
  <c r="AY217" i="7" s="1"/>
  <c r="BE216" i="7"/>
  <c r="Q215" i="8"/>
  <c r="N215" i="8"/>
  <c r="S215" i="8"/>
  <c r="BU214" i="8"/>
  <c r="U215" i="9" l="1"/>
  <c r="AP215" i="8"/>
  <c r="BC215" i="9"/>
  <c r="P216" i="9"/>
  <c r="AU214" i="8"/>
  <c r="BH216" i="7"/>
  <c r="AB217" i="7"/>
  <c r="AG217" i="7"/>
  <c r="Y218" i="7" s="1"/>
  <c r="AE217" i="7"/>
  <c r="AU216" i="7"/>
  <c r="BH214" i="9"/>
  <c r="AU214" i="9"/>
  <c r="AP217" i="7"/>
  <c r="BP215" i="9"/>
  <c r="BU214" i="9"/>
  <c r="BC217" i="7"/>
  <c r="BU216" i="7"/>
  <c r="BP217" i="7"/>
  <c r="CD215" i="8"/>
  <c r="CA215" i="8"/>
  <c r="CF215" i="8"/>
  <c r="BQ215" i="8"/>
  <c r="BN215" i="8"/>
  <c r="BS215" i="8"/>
  <c r="CC217" i="7"/>
  <c r="CC215" i="9"/>
  <c r="BD215" i="8"/>
  <c r="BA215" i="8"/>
  <c r="BF215" i="8"/>
  <c r="AP215" i="9"/>
  <c r="CH216" i="7"/>
  <c r="CH214" i="9"/>
  <c r="O215" i="8"/>
  <c r="R215" i="8"/>
  <c r="T215" i="8"/>
  <c r="L216" i="8" s="1"/>
  <c r="AC215" i="9"/>
  <c r="AB215" i="8"/>
  <c r="AG215" i="8"/>
  <c r="Y216" i="8" s="1"/>
  <c r="AE215" i="8"/>
  <c r="P217" i="7"/>
  <c r="AH214" i="9"/>
  <c r="U216" i="7"/>
  <c r="U215" i="8" l="1"/>
  <c r="BQ217" i="7"/>
  <c r="BN217" i="7"/>
  <c r="BS217" i="7"/>
  <c r="Q216" i="9"/>
  <c r="N216" i="9"/>
  <c r="S216" i="9"/>
  <c r="CD217" i="7"/>
  <c r="CA217" i="7"/>
  <c r="CF217" i="7"/>
  <c r="BD217" i="7"/>
  <c r="BA217" i="7"/>
  <c r="BF217" i="7"/>
  <c r="Q217" i="7"/>
  <c r="N217" i="7"/>
  <c r="S217" i="7"/>
  <c r="BD215" i="9"/>
  <c r="BA215" i="9"/>
  <c r="BF215" i="9"/>
  <c r="CD215" i="9"/>
  <c r="CA215" i="9"/>
  <c r="CF215" i="9"/>
  <c r="AH215" i="8"/>
  <c r="BO215" i="8"/>
  <c r="BR215" i="8"/>
  <c r="BT215" i="8"/>
  <c r="BL216" i="8" s="1"/>
  <c r="BQ215" i="9"/>
  <c r="BN215" i="9"/>
  <c r="BS215" i="9"/>
  <c r="AH217" i="7"/>
  <c r="AC218" i="7"/>
  <c r="AQ215" i="8"/>
  <c r="AN215" i="8"/>
  <c r="AS215" i="8"/>
  <c r="AC216" i="8"/>
  <c r="AD215" i="9"/>
  <c r="AA215" i="9"/>
  <c r="AF215" i="9"/>
  <c r="CB215" i="8"/>
  <c r="CE215" i="8"/>
  <c r="CG215" i="8"/>
  <c r="BY216" i="8" s="1"/>
  <c r="AQ215" i="9"/>
  <c r="AN215" i="9"/>
  <c r="AS215" i="9"/>
  <c r="AQ217" i="7"/>
  <c r="AN217" i="7"/>
  <c r="AS217" i="7"/>
  <c r="P216" i="8"/>
  <c r="BB215" i="8"/>
  <c r="BE215" i="8"/>
  <c r="BG215" i="8"/>
  <c r="AY216" i="8" s="1"/>
  <c r="AO217" i="7" l="1"/>
  <c r="AT217" i="7"/>
  <c r="AL218" i="7" s="1"/>
  <c r="AR217" i="7"/>
  <c r="CB217" i="7"/>
  <c r="CG217" i="7"/>
  <c r="BY218" i="7" s="1"/>
  <c r="CE217" i="7"/>
  <c r="AB215" i="9"/>
  <c r="AG215" i="9"/>
  <c r="Y216" i="9" s="1"/>
  <c r="AE215" i="9"/>
  <c r="CB215" i="9"/>
  <c r="CG215" i="9"/>
  <c r="BY216" i="9" s="1"/>
  <c r="CE215" i="9"/>
  <c r="AD216" i="8"/>
  <c r="AA216" i="8"/>
  <c r="AF216" i="8"/>
  <c r="BB215" i="9"/>
  <c r="BE215" i="9"/>
  <c r="BG215" i="9"/>
  <c r="AY216" i="9" s="1"/>
  <c r="O216" i="9"/>
  <c r="R216" i="9"/>
  <c r="T216" i="9"/>
  <c r="L217" i="9" s="1"/>
  <c r="BH215" i="8"/>
  <c r="AO215" i="8"/>
  <c r="AT215" i="8"/>
  <c r="AL216" i="8" s="1"/>
  <c r="AR215" i="8"/>
  <c r="AO215" i="9"/>
  <c r="AT215" i="9"/>
  <c r="AL216" i="9" s="1"/>
  <c r="AR215" i="9"/>
  <c r="BC216" i="8"/>
  <c r="BP216" i="8"/>
  <c r="BU215" i="8"/>
  <c r="O217" i="7"/>
  <c r="T217" i="7"/>
  <c r="L218" i="7" s="1"/>
  <c r="R217" i="7"/>
  <c r="BO217" i="7"/>
  <c r="BT217" i="7"/>
  <c r="BL218" i="7" s="1"/>
  <c r="BR217" i="7"/>
  <c r="CC216" i="8"/>
  <c r="AD218" i="7"/>
  <c r="AA218" i="7"/>
  <c r="AF218" i="7"/>
  <c r="BO215" i="9"/>
  <c r="BT215" i="9"/>
  <c r="BL216" i="9" s="1"/>
  <c r="BR215" i="9"/>
  <c r="CH215" i="8"/>
  <c r="Q216" i="8"/>
  <c r="N216" i="8"/>
  <c r="S216" i="8"/>
  <c r="BB217" i="7"/>
  <c r="BE217" i="7"/>
  <c r="BG217" i="7"/>
  <c r="AY218" i="7" s="1"/>
  <c r="AP216" i="8" l="1"/>
  <c r="BH215" i="9"/>
  <c r="AC216" i="9"/>
  <c r="O216" i="8"/>
  <c r="R216" i="8"/>
  <c r="T216" i="8"/>
  <c r="L217" i="8" s="1"/>
  <c r="CD216" i="8"/>
  <c r="CA216" i="8"/>
  <c r="CF216" i="8"/>
  <c r="BQ216" i="8"/>
  <c r="BN216" i="8"/>
  <c r="BS216" i="8"/>
  <c r="BD216" i="8"/>
  <c r="BA216" i="8"/>
  <c r="BF216" i="8"/>
  <c r="AB216" i="8"/>
  <c r="AE216" i="8"/>
  <c r="AG216" i="8"/>
  <c r="Y217" i="8" s="1"/>
  <c r="CH217" i="7"/>
  <c r="CC218" i="7"/>
  <c r="BU217" i="7"/>
  <c r="BP218" i="7"/>
  <c r="BC218" i="7"/>
  <c r="BP216" i="9"/>
  <c r="P217" i="9"/>
  <c r="AP216" i="9"/>
  <c r="U216" i="9"/>
  <c r="CH215" i="9"/>
  <c r="AU217" i="7"/>
  <c r="CC216" i="9"/>
  <c r="AP218" i="7"/>
  <c r="BU215" i="9"/>
  <c r="U217" i="7"/>
  <c r="P218" i="7"/>
  <c r="AU215" i="9"/>
  <c r="BH217" i="7"/>
  <c r="AB218" i="7"/>
  <c r="AG218" i="7"/>
  <c r="Y219" i="7" s="1"/>
  <c r="AE218" i="7"/>
  <c r="AU215" i="8"/>
  <c r="BC216" i="9"/>
  <c r="AH215" i="9"/>
  <c r="BB216" i="8" l="1"/>
  <c r="BG216" i="8"/>
  <c r="AY217" i="8" s="1"/>
  <c r="BE216" i="8"/>
  <c r="CB216" i="8"/>
  <c r="CE216" i="8"/>
  <c r="CG216" i="8"/>
  <c r="BY217" i="8" s="1"/>
  <c r="P217" i="8"/>
  <c r="U216" i="8"/>
  <c r="CD218" i="7"/>
  <c r="CA218" i="7"/>
  <c r="CF218" i="7"/>
  <c r="AD216" i="9"/>
  <c r="AA216" i="9"/>
  <c r="AF216" i="9"/>
  <c r="BQ218" i="7"/>
  <c r="BN218" i="7"/>
  <c r="BS218" i="7"/>
  <c r="AH218" i="7"/>
  <c r="Q217" i="9"/>
  <c r="N217" i="9"/>
  <c r="S217" i="9"/>
  <c r="BQ216" i="9"/>
  <c r="BN216" i="9"/>
  <c r="BS216" i="9"/>
  <c r="AQ216" i="9"/>
  <c r="AN216" i="9"/>
  <c r="AS216" i="9"/>
  <c r="AC217" i="8"/>
  <c r="AC219" i="7"/>
  <c r="AQ218" i="7"/>
  <c r="AN218" i="7"/>
  <c r="AS218" i="7"/>
  <c r="CD216" i="9"/>
  <c r="CA216" i="9"/>
  <c r="CF216" i="9"/>
  <c r="Q218" i="7"/>
  <c r="N218" i="7"/>
  <c r="S218" i="7"/>
  <c r="BD218" i="7"/>
  <c r="BA218" i="7"/>
  <c r="BF218" i="7"/>
  <c r="AH216" i="8"/>
  <c r="BO216" i="8"/>
  <c r="BR216" i="8"/>
  <c r="BT216" i="8"/>
  <c r="BL217" i="8" s="1"/>
  <c r="AQ216" i="8"/>
  <c r="AN216" i="8"/>
  <c r="AS216" i="8"/>
  <c r="BD216" i="9"/>
  <c r="BA216" i="9"/>
  <c r="BF216" i="9"/>
  <c r="BO218" i="7" l="1"/>
  <c r="BT218" i="7"/>
  <c r="BL219" i="7" s="1"/>
  <c r="BR218" i="7"/>
  <c r="BU216" i="8"/>
  <c r="CB216" i="9"/>
  <c r="CE216" i="9"/>
  <c r="CG216" i="9"/>
  <c r="BY217" i="9" s="1"/>
  <c r="Q217" i="8"/>
  <c r="N217" i="8"/>
  <c r="S217" i="8"/>
  <c r="AB216" i="9"/>
  <c r="AE216" i="9"/>
  <c r="AG216" i="9"/>
  <c r="Y217" i="9" s="1"/>
  <c r="AO218" i="7"/>
  <c r="AR218" i="7"/>
  <c r="AT218" i="7"/>
  <c r="AL219" i="7" s="1"/>
  <c r="BO216" i="9"/>
  <c r="BT216" i="9"/>
  <c r="BL217" i="9" s="1"/>
  <c r="BR216" i="9"/>
  <c r="CC217" i="8"/>
  <c r="AD219" i="7"/>
  <c r="AA219" i="7"/>
  <c r="AF219" i="7"/>
  <c r="O217" i="9"/>
  <c r="T217" i="9"/>
  <c r="L218" i="9" s="1"/>
  <c r="R217" i="9"/>
  <c r="BB216" i="9"/>
  <c r="BG216" i="9"/>
  <c r="AY217" i="9" s="1"/>
  <c r="BE216" i="9"/>
  <c r="BB218" i="7"/>
  <c r="BE218" i="7"/>
  <c r="BG218" i="7"/>
  <c r="AY219" i="7" s="1"/>
  <c r="CH216" i="8"/>
  <c r="AD217" i="8"/>
  <c r="AA217" i="8"/>
  <c r="AF217" i="8"/>
  <c r="BP217" i="8"/>
  <c r="CB218" i="7"/>
  <c r="CG218" i="7"/>
  <c r="BY219" i="7" s="1"/>
  <c r="CE218" i="7"/>
  <c r="BH216" i="8"/>
  <c r="AO216" i="8"/>
  <c r="AT216" i="8"/>
  <c r="AL217" i="8" s="1"/>
  <c r="AR216" i="8"/>
  <c r="O218" i="7"/>
  <c r="R218" i="7"/>
  <c r="T218" i="7"/>
  <c r="L219" i="7" s="1"/>
  <c r="BC217" i="8"/>
  <c r="AO216" i="9"/>
  <c r="AR216" i="9"/>
  <c r="AT216" i="9"/>
  <c r="AL217" i="9" s="1"/>
  <c r="O217" i="8" l="1"/>
  <c r="R217" i="8"/>
  <c r="T217" i="8"/>
  <c r="L218" i="8" s="1"/>
  <c r="BC219" i="7"/>
  <c r="BH218" i="7"/>
  <c r="CD217" i="8"/>
  <c r="CA217" i="8"/>
  <c r="CF217" i="8"/>
  <c r="AP219" i="7"/>
  <c r="CC217" i="9"/>
  <c r="AU218" i="7"/>
  <c r="CH216" i="9"/>
  <c r="CC219" i="7"/>
  <c r="U218" i="7"/>
  <c r="AC217" i="9"/>
  <c r="BH216" i="9"/>
  <c r="BQ217" i="8"/>
  <c r="BN217" i="8"/>
  <c r="BS217" i="8"/>
  <c r="AP217" i="9"/>
  <c r="U217" i="9"/>
  <c r="AH216" i="9"/>
  <c r="AB219" i="7"/>
  <c r="AE219" i="7"/>
  <c r="AG219" i="7"/>
  <c r="Y220" i="7" s="1"/>
  <c r="P219" i="7"/>
  <c r="BU218" i="7"/>
  <c r="AB217" i="8"/>
  <c r="AG217" i="8"/>
  <c r="Y218" i="8" s="1"/>
  <c r="AE217" i="8"/>
  <c r="P218" i="9"/>
  <c r="BU216" i="9"/>
  <c r="BP217" i="9"/>
  <c r="BP219" i="7"/>
  <c r="AU216" i="8"/>
  <c r="AP217" i="8"/>
  <c r="BC217" i="9"/>
  <c r="AU216" i="9"/>
  <c r="BD217" i="8"/>
  <c r="BA217" i="8"/>
  <c r="BF217" i="8"/>
  <c r="CH218" i="7"/>
  <c r="BO217" i="8" l="1"/>
  <c r="BT217" i="8"/>
  <c r="BL218" i="8" s="1"/>
  <c r="BR217" i="8"/>
  <c r="BB217" i="8"/>
  <c r="BE217" i="8"/>
  <c r="BG217" i="8"/>
  <c r="AY218" i="8" s="1"/>
  <c r="AC220" i="7"/>
  <c r="BD219" i="7"/>
  <c r="BA219" i="7"/>
  <c r="BF219" i="7"/>
  <c r="Q218" i="9"/>
  <c r="N218" i="9"/>
  <c r="S218" i="9"/>
  <c r="AD217" i="9"/>
  <c r="AA217" i="9"/>
  <c r="AF217" i="9"/>
  <c r="P218" i="8"/>
  <c r="BQ217" i="9"/>
  <c r="BN217" i="9"/>
  <c r="BS217" i="9"/>
  <c r="AH219" i="7"/>
  <c r="BD217" i="9"/>
  <c r="BA217" i="9"/>
  <c r="BF217" i="9"/>
  <c r="CD217" i="9"/>
  <c r="CA217" i="9"/>
  <c r="CF217" i="9"/>
  <c r="U217" i="8"/>
  <c r="AQ217" i="8"/>
  <c r="AN217" i="8"/>
  <c r="AS217" i="8"/>
  <c r="AC218" i="8"/>
  <c r="AQ219" i="7"/>
  <c r="AN219" i="7"/>
  <c r="AS219" i="7"/>
  <c r="AH217" i="8"/>
  <c r="AQ217" i="9"/>
  <c r="AN217" i="9"/>
  <c r="AS217" i="9"/>
  <c r="CB217" i="8"/>
  <c r="CG217" i="8"/>
  <c r="BY218" i="8" s="1"/>
  <c r="CE217" i="8"/>
  <c r="BQ219" i="7"/>
  <c r="BN219" i="7"/>
  <c r="BS219" i="7"/>
  <c r="Q219" i="7"/>
  <c r="N219" i="7"/>
  <c r="S219" i="7"/>
  <c r="CD219" i="7"/>
  <c r="CA219" i="7"/>
  <c r="CF219" i="7"/>
  <c r="BB219" i="7" l="1"/>
  <c r="BG219" i="7"/>
  <c r="AY220" i="7" s="1"/>
  <c r="BE219" i="7"/>
  <c r="AD220" i="7"/>
  <c r="AA220" i="7"/>
  <c r="AF220" i="7"/>
  <c r="AO219" i="7"/>
  <c r="AT219" i="7"/>
  <c r="AL220" i="7" s="1"/>
  <c r="AR219" i="7"/>
  <c r="CB219" i="7"/>
  <c r="CE219" i="7"/>
  <c r="CG219" i="7"/>
  <c r="BY220" i="7" s="1"/>
  <c r="BC218" i="8"/>
  <c r="CB217" i="9"/>
  <c r="CG217" i="9"/>
  <c r="BY218" i="9" s="1"/>
  <c r="CE217" i="9"/>
  <c r="BH217" i="8"/>
  <c r="AB217" i="9"/>
  <c r="AG217" i="9"/>
  <c r="Y218" i="9" s="1"/>
  <c r="AE217" i="9"/>
  <c r="BO219" i="7"/>
  <c r="BR219" i="7"/>
  <c r="BT219" i="7"/>
  <c r="BL220" i="7" s="1"/>
  <c r="BO217" i="9"/>
  <c r="BR217" i="9"/>
  <c r="BT217" i="9"/>
  <c r="BL218" i="9" s="1"/>
  <c r="BU217" i="8"/>
  <c r="AO217" i="8"/>
  <c r="AT217" i="8"/>
  <c r="AL218" i="8" s="1"/>
  <c r="AR217" i="8"/>
  <c r="CH217" i="8"/>
  <c r="AD218" i="8"/>
  <c r="AA218" i="8"/>
  <c r="AF218" i="8"/>
  <c r="BB217" i="9"/>
  <c r="BG217" i="9"/>
  <c r="AY218" i="9" s="1"/>
  <c r="BE217" i="9"/>
  <c r="BP218" i="8"/>
  <c r="Q218" i="8"/>
  <c r="N218" i="8"/>
  <c r="S218" i="8"/>
  <c r="CC218" i="8"/>
  <c r="O219" i="7"/>
  <c r="R219" i="7"/>
  <c r="T219" i="7"/>
  <c r="L220" i="7" s="1"/>
  <c r="AO217" i="9"/>
  <c r="AT217" i="9"/>
  <c r="AL218" i="9" s="1"/>
  <c r="AR217" i="9"/>
  <c r="O218" i="9"/>
  <c r="R218" i="9"/>
  <c r="T218" i="9"/>
  <c r="L219" i="9" s="1"/>
  <c r="P220" i="7" l="1"/>
  <c r="AU217" i="8"/>
  <c r="AP218" i="8"/>
  <c r="AH217" i="9"/>
  <c r="AC218" i="9"/>
  <c r="BD218" i="8"/>
  <c r="BA218" i="8"/>
  <c r="BF218" i="8"/>
  <c r="AB220" i="7"/>
  <c r="AG220" i="7"/>
  <c r="Y221" i="7" s="1"/>
  <c r="AE220" i="7"/>
  <c r="BH217" i="9"/>
  <c r="BQ218" i="8"/>
  <c r="BN218" i="8"/>
  <c r="BS218" i="8"/>
  <c r="CC220" i="7"/>
  <c r="BH219" i="7"/>
  <c r="U219" i="7"/>
  <c r="CH219" i="7"/>
  <c r="BC220" i="7"/>
  <c r="P219" i="9"/>
  <c r="BP218" i="9"/>
  <c r="U218" i="9"/>
  <c r="O218" i="8"/>
  <c r="R218" i="8"/>
  <c r="T218" i="8"/>
  <c r="L219" i="8" s="1"/>
  <c r="AB218" i="8"/>
  <c r="AG218" i="8"/>
  <c r="Y219" i="8" s="1"/>
  <c r="AE218" i="8"/>
  <c r="BU217" i="9"/>
  <c r="BC218" i="9"/>
  <c r="AU219" i="7"/>
  <c r="BP220" i="7"/>
  <c r="CH217" i="9"/>
  <c r="AP220" i="7"/>
  <c r="CD218" i="8"/>
  <c r="CA218" i="8"/>
  <c r="CF218" i="8"/>
  <c r="AU217" i="9"/>
  <c r="AP218" i="9"/>
  <c r="BU219" i="7"/>
  <c r="CC218" i="9"/>
  <c r="BQ218" i="9" l="1"/>
  <c r="BN218" i="9"/>
  <c r="BS218" i="9"/>
  <c r="AC219" i="8"/>
  <c r="BD220" i="7"/>
  <c r="BA220" i="7"/>
  <c r="BF220" i="7"/>
  <c r="AD218" i="9"/>
  <c r="AA218" i="9"/>
  <c r="AF218" i="9"/>
  <c r="P219" i="8"/>
  <c r="U218" i="8"/>
  <c r="BO218" i="8"/>
  <c r="BR218" i="8"/>
  <c r="BT218" i="8"/>
  <c r="BL219" i="8" s="1"/>
  <c r="CB218" i="8"/>
  <c r="CG218" i="8"/>
  <c r="BY219" i="8" s="1"/>
  <c r="CE218" i="8"/>
  <c r="BQ220" i="7"/>
  <c r="BN220" i="7"/>
  <c r="BS220" i="7"/>
  <c r="AQ218" i="9"/>
  <c r="AN218" i="9"/>
  <c r="AS218" i="9"/>
  <c r="AQ218" i="8"/>
  <c r="AN218" i="8"/>
  <c r="AS218" i="8"/>
  <c r="AH220" i="7"/>
  <c r="CD218" i="9"/>
  <c r="CA218" i="9"/>
  <c r="CF218" i="9"/>
  <c r="BD218" i="9"/>
  <c r="BA218" i="9"/>
  <c r="BF218" i="9"/>
  <c r="AC221" i="7"/>
  <c r="AQ220" i="7"/>
  <c r="AN220" i="7"/>
  <c r="AS220" i="7"/>
  <c r="CD220" i="7"/>
  <c r="CA220" i="7"/>
  <c r="CF220" i="7"/>
  <c r="Q220" i="7"/>
  <c r="N220" i="7"/>
  <c r="S220" i="7"/>
  <c r="AH218" i="8"/>
  <c r="Q219" i="9"/>
  <c r="N219" i="9"/>
  <c r="S219" i="9"/>
  <c r="BB218" i="8"/>
  <c r="BE218" i="8"/>
  <c r="BG218" i="8"/>
  <c r="AY219" i="8" s="1"/>
  <c r="BU218" i="8" l="1"/>
  <c r="BH218" i="8"/>
  <c r="CB220" i="7"/>
  <c r="CG220" i="7"/>
  <c r="BY221" i="7" s="1"/>
  <c r="CE220" i="7"/>
  <c r="O220" i="7"/>
  <c r="T220" i="7"/>
  <c r="L221" i="7" s="1"/>
  <c r="R220" i="7"/>
  <c r="BB218" i="9"/>
  <c r="BE218" i="9"/>
  <c r="BG218" i="9"/>
  <c r="AY219" i="9" s="1"/>
  <c r="AO218" i="9"/>
  <c r="AR218" i="9"/>
  <c r="AT218" i="9"/>
  <c r="AL219" i="9" s="1"/>
  <c r="AD219" i="8"/>
  <c r="AA219" i="8"/>
  <c r="AF219" i="8"/>
  <c r="AD221" i="7"/>
  <c r="AA221" i="7"/>
  <c r="AF221" i="7"/>
  <c r="BC219" i="8"/>
  <c r="Q219" i="8"/>
  <c r="N219" i="8"/>
  <c r="S219" i="8"/>
  <c r="CB218" i="9"/>
  <c r="CE218" i="9"/>
  <c r="CG218" i="9"/>
  <c r="BY219" i="9" s="1"/>
  <c r="BO220" i="7"/>
  <c r="BR220" i="7"/>
  <c r="BT220" i="7"/>
  <c r="BL221" i="7" s="1"/>
  <c r="AB218" i="9"/>
  <c r="AE218" i="9"/>
  <c r="AG218" i="9"/>
  <c r="Y219" i="9" s="1"/>
  <c r="CH218" i="8"/>
  <c r="CC219" i="8"/>
  <c r="O219" i="9"/>
  <c r="R219" i="9"/>
  <c r="T219" i="9"/>
  <c r="L220" i="9" s="1"/>
  <c r="AO220" i="7"/>
  <c r="AT220" i="7"/>
  <c r="AL221" i="7" s="1"/>
  <c r="AR220" i="7"/>
  <c r="BO218" i="9"/>
  <c r="BR218" i="9"/>
  <c r="BT218" i="9"/>
  <c r="BL219" i="9" s="1"/>
  <c r="AO218" i="8"/>
  <c r="AR218" i="8"/>
  <c r="AT218" i="8"/>
  <c r="AL219" i="8" s="1"/>
  <c r="BP219" i="8"/>
  <c r="BB220" i="7"/>
  <c r="BE220" i="7"/>
  <c r="BG220" i="7"/>
  <c r="AY221" i="7" s="1"/>
  <c r="CH220" i="7" l="1"/>
  <c r="O219" i="8"/>
  <c r="T219" i="8"/>
  <c r="L220" i="8" s="1"/>
  <c r="R219" i="8"/>
  <c r="AP219" i="9"/>
  <c r="CC221" i="7"/>
  <c r="BP219" i="9"/>
  <c r="BD219" i="8"/>
  <c r="BA219" i="8"/>
  <c r="BF219" i="8"/>
  <c r="CD219" i="8"/>
  <c r="CA219" i="8"/>
  <c r="CF219" i="8"/>
  <c r="AU218" i="8"/>
  <c r="U220" i="7"/>
  <c r="AU218" i="9"/>
  <c r="BH220" i="7"/>
  <c r="AU220" i="7"/>
  <c r="CC219" i="9"/>
  <c r="AB221" i="7"/>
  <c r="AE221" i="7"/>
  <c r="AG221" i="7"/>
  <c r="Y222" i="7" s="1"/>
  <c r="P221" i="7"/>
  <c r="BP221" i="7"/>
  <c r="BC221" i="7"/>
  <c r="AP221" i="7"/>
  <c r="CH218" i="9"/>
  <c r="AP219" i="8"/>
  <c r="U219" i="9"/>
  <c r="BU220" i="7"/>
  <c r="AC219" i="9"/>
  <c r="AH218" i="9"/>
  <c r="BU218" i="9"/>
  <c r="BC219" i="9"/>
  <c r="BH218" i="9"/>
  <c r="BQ219" i="8"/>
  <c r="BN219" i="8"/>
  <c r="BS219" i="8"/>
  <c r="P220" i="9"/>
  <c r="AB219" i="8"/>
  <c r="AG219" i="8"/>
  <c r="Y220" i="8" s="1"/>
  <c r="AE219" i="8"/>
  <c r="CB219" i="8" l="1"/>
  <c r="CG219" i="8"/>
  <c r="BY220" i="8" s="1"/>
  <c r="CE219" i="8"/>
  <c r="CD221" i="7"/>
  <c r="CA221" i="7"/>
  <c r="CF221" i="7"/>
  <c r="AD219" i="9"/>
  <c r="AA219" i="9"/>
  <c r="AF219" i="9"/>
  <c r="BQ221" i="7"/>
  <c r="BN221" i="7"/>
  <c r="BS221" i="7"/>
  <c r="P220" i="8"/>
  <c r="BO219" i="8"/>
  <c r="BT219" i="8"/>
  <c r="BL220" i="8" s="1"/>
  <c r="BR219" i="8"/>
  <c r="AQ219" i="9"/>
  <c r="AN219" i="9"/>
  <c r="AS219" i="9"/>
  <c r="Q221" i="7"/>
  <c r="N221" i="7"/>
  <c r="S221" i="7"/>
  <c r="Q220" i="9"/>
  <c r="N220" i="9"/>
  <c r="S220" i="9"/>
  <c r="U219" i="8"/>
  <c r="AC222" i="7"/>
  <c r="AH221" i="7"/>
  <c r="BB219" i="8"/>
  <c r="BG219" i="8"/>
  <c r="AY220" i="8" s="1"/>
  <c r="BE219" i="8"/>
  <c r="BD219" i="9"/>
  <c r="BA219" i="9"/>
  <c r="BF219" i="9"/>
  <c r="AQ219" i="8"/>
  <c r="AN219" i="8"/>
  <c r="AS219" i="8"/>
  <c r="AH219" i="8"/>
  <c r="BD221" i="7"/>
  <c r="BA221" i="7"/>
  <c r="BF221" i="7"/>
  <c r="AC220" i="8"/>
  <c r="CD219" i="9"/>
  <c r="CA219" i="9"/>
  <c r="CF219" i="9"/>
  <c r="BQ219" i="9"/>
  <c r="BN219" i="9"/>
  <c r="BS219" i="9"/>
  <c r="AQ221" i="7"/>
  <c r="AN221" i="7"/>
  <c r="AS221" i="7"/>
  <c r="O221" i="7" l="1"/>
  <c r="R221" i="7"/>
  <c r="T221" i="7"/>
  <c r="L222" i="7" s="1"/>
  <c r="BO219" i="9"/>
  <c r="BT219" i="9"/>
  <c r="BL220" i="9" s="1"/>
  <c r="BR219" i="9"/>
  <c r="AD220" i="8"/>
  <c r="AA220" i="8"/>
  <c r="AF220" i="8"/>
  <c r="BU219" i="8"/>
  <c r="BP220" i="8"/>
  <c r="CB221" i="7"/>
  <c r="CE221" i="7"/>
  <c r="CG221" i="7"/>
  <c r="BY222" i="7" s="1"/>
  <c r="AD222" i="7"/>
  <c r="AA222" i="7"/>
  <c r="AF222" i="7"/>
  <c r="AB219" i="9"/>
  <c r="AE219" i="9"/>
  <c r="AG219" i="9"/>
  <c r="Y220" i="9" s="1"/>
  <c r="BO221" i="7"/>
  <c r="BT221" i="7"/>
  <c r="BL222" i="7" s="1"/>
  <c r="BR221" i="7"/>
  <c r="AO219" i="8"/>
  <c r="AR219" i="8"/>
  <c r="AT219" i="8"/>
  <c r="AL220" i="8" s="1"/>
  <c r="BB219" i="9"/>
  <c r="BG219" i="9"/>
  <c r="AY220" i="9" s="1"/>
  <c r="BE219" i="9"/>
  <c r="O220" i="9"/>
  <c r="R220" i="9"/>
  <c r="T220" i="9"/>
  <c r="L221" i="9" s="1"/>
  <c r="Q220" i="8"/>
  <c r="N220" i="8"/>
  <c r="S220" i="8"/>
  <c r="CH219" i="8"/>
  <c r="CB219" i="9"/>
  <c r="CG219" i="9"/>
  <c r="BY220" i="9" s="1"/>
  <c r="CE219" i="9"/>
  <c r="AO219" i="9"/>
  <c r="AR219" i="9"/>
  <c r="AT219" i="9"/>
  <c r="AL220" i="9" s="1"/>
  <c r="BB221" i="7"/>
  <c r="BE221" i="7"/>
  <c r="BG221" i="7"/>
  <c r="AY222" i="7" s="1"/>
  <c r="AO221" i="7"/>
  <c r="AR221" i="7"/>
  <c r="AT221" i="7"/>
  <c r="AL222" i="7" s="1"/>
  <c r="BH219" i="8"/>
  <c r="CC220" i="8"/>
  <c r="BC220" i="8"/>
  <c r="CH219" i="9" l="1"/>
  <c r="AP222" i="7"/>
  <c r="BP220" i="9"/>
  <c r="CD220" i="8"/>
  <c r="CA220" i="8"/>
  <c r="CF220" i="8"/>
  <c r="BH219" i="9"/>
  <c r="AP220" i="8"/>
  <c r="U220" i="9"/>
  <c r="BU219" i="9"/>
  <c r="AU219" i="8"/>
  <c r="BD220" i="8"/>
  <c r="BA220" i="8"/>
  <c r="BF220" i="8"/>
  <c r="BU221" i="7"/>
  <c r="P222" i="7"/>
  <c r="AC220" i="9"/>
  <c r="BC222" i="7"/>
  <c r="O220" i="8"/>
  <c r="T220" i="8"/>
  <c r="L221" i="8" s="1"/>
  <c r="R220" i="8"/>
  <c r="BP222" i="7"/>
  <c r="U221" i="7"/>
  <c r="CC222" i="7"/>
  <c r="CC220" i="9"/>
  <c r="BC220" i="9"/>
  <c r="AU221" i="7"/>
  <c r="AB220" i="8"/>
  <c r="AE220" i="8"/>
  <c r="AG220" i="8"/>
  <c r="Y221" i="8" s="1"/>
  <c r="CH221" i="7"/>
  <c r="BQ220" i="8"/>
  <c r="BN220" i="8"/>
  <c r="BS220" i="8"/>
  <c r="AH219" i="9"/>
  <c r="BH221" i="7"/>
  <c r="AP220" i="9"/>
  <c r="AB222" i="7"/>
  <c r="AG222" i="7"/>
  <c r="Y223" i="7" s="1"/>
  <c r="AE222" i="7"/>
  <c r="AU219" i="9"/>
  <c r="P221" i="9"/>
  <c r="CB220" i="8" l="1"/>
  <c r="CE220" i="8"/>
  <c r="CG220" i="8"/>
  <c r="BY221" i="8" s="1"/>
  <c r="AD220" i="9"/>
  <c r="AA220" i="9"/>
  <c r="AF220" i="9"/>
  <c r="BQ222" i="7"/>
  <c r="BN222" i="7"/>
  <c r="BS222" i="7"/>
  <c r="AC223" i="7"/>
  <c r="Q222" i="7"/>
  <c r="N222" i="7"/>
  <c r="S222" i="7"/>
  <c r="AQ220" i="8"/>
  <c r="AN220" i="8"/>
  <c r="AS220" i="8"/>
  <c r="AQ222" i="7"/>
  <c r="AN222" i="7"/>
  <c r="AS222" i="7"/>
  <c r="AC221" i="8"/>
  <c r="BB220" i="8"/>
  <c r="BG220" i="8"/>
  <c r="AY221" i="8" s="1"/>
  <c r="BE220" i="8"/>
  <c r="BQ220" i="9"/>
  <c r="BN220" i="9"/>
  <c r="BS220" i="9"/>
  <c r="AH220" i="8"/>
  <c r="U220" i="8"/>
  <c r="Q221" i="9"/>
  <c r="N221" i="9"/>
  <c r="S221" i="9"/>
  <c r="BD220" i="9"/>
  <c r="BA220" i="9"/>
  <c r="BF220" i="9"/>
  <c r="P221" i="8"/>
  <c r="CD220" i="9"/>
  <c r="CA220" i="9"/>
  <c r="CF220" i="9"/>
  <c r="AH222" i="7"/>
  <c r="AQ220" i="9"/>
  <c r="AN220" i="9"/>
  <c r="AS220" i="9"/>
  <c r="BO220" i="8"/>
  <c r="BR220" i="8"/>
  <c r="BT220" i="8"/>
  <c r="BL221" i="8" s="1"/>
  <c r="CD222" i="7"/>
  <c r="CA222" i="7"/>
  <c r="CF222" i="7"/>
  <c r="BD222" i="7"/>
  <c r="BA222" i="7"/>
  <c r="BF222" i="7"/>
  <c r="Q221" i="8" l="1"/>
  <c r="N221" i="8"/>
  <c r="S221" i="8"/>
  <c r="BP221" i="8"/>
  <c r="BU220" i="8"/>
  <c r="AD223" i="7"/>
  <c r="AA223" i="7"/>
  <c r="AF223" i="7"/>
  <c r="AO220" i="9"/>
  <c r="AR220" i="9"/>
  <c r="AT220" i="9"/>
  <c r="AL221" i="9" s="1"/>
  <c r="AO222" i="7"/>
  <c r="AT222" i="7"/>
  <c r="AL223" i="7" s="1"/>
  <c r="AR222" i="7"/>
  <c r="BO220" i="9"/>
  <c r="BR220" i="9"/>
  <c r="BT220" i="9"/>
  <c r="BL221" i="9" s="1"/>
  <c r="O221" i="9"/>
  <c r="R221" i="9"/>
  <c r="T221" i="9"/>
  <c r="L222" i="9" s="1"/>
  <c r="BB220" i="9"/>
  <c r="BE220" i="9"/>
  <c r="BG220" i="9"/>
  <c r="AY221" i="9" s="1"/>
  <c r="B26" i="9"/>
  <c r="BB222" i="7"/>
  <c r="BE222" i="7"/>
  <c r="BG222" i="7"/>
  <c r="AY223" i="7" s="1"/>
  <c r="AD221" i="8"/>
  <c r="AA221" i="8"/>
  <c r="AF221" i="8"/>
  <c r="AB220" i="9"/>
  <c r="AE220" i="9"/>
  <c r="AG220" i="9"/>
  <c r="Y221" i="9" s="1"/>
  <c r="BH220" i="8"/>
  <c r="AO220" i="8"/>
  <c r="AR220" i="8"/>
  <c r="AT220" i="8"/>
  <c r="AL221" i="8" s="1"/>
  <c r="BO222" i="7"/>
  <c r="BR222" i="7"/>
  <c r="BT222" i="7"/>
  <c r="BL223" i="7" s="1"/>
  <c r="CB220" i="9"/>
  <c r="CG220" i="9"/>
  <c r="BY221" i="9" s="1"/>
  <c r="CE220" i="9"/>
  <c r="CC221" i="8"/>
  <c r="BC221" i="8"/>
  <c r="CH220" i="8"/>
  <c r="CB222" i="7"/>
  <c r="CE222" i="7"/>
  <c r="CG222" i="7"/>
  <c r="BY223" i="7" s="1"/>
  <c r="O222" i="7"/>
  <c r="R222" i="7"/>
  <c r="T222" i="7"/>
  <c r="L223" i="7" s="1"/>
  <c r="BP221" i="9" l="1"/>
  <c r="CH222" i="7"/>
  <c r="CH220" i="9"/>
  <c r="BU220" i="9"/>
  <c r="CC223" i="7"/>
  <c r="BP223" i="7"/>
  <c r="BC221" i="9"/>
  <c r="AP223" i="7"/>
  <c r="BH220" i="9"/>
  <c r="BQ221" i="8"/>
  <c r="BN221" i="8"/>
  <c r="BS221" i="8"/>
  <c r="P223" i="7"/>
  <c r="C26" i="8"/>
  <c r="AP221" i="9"/>
  <c r="AP221" i="8"/>
  <c r="AB221" i="8"/>
  <c r="AE221" i="8"/>
  <c r="AG221" i="8"/>
  <c r="Y222" i="8" s="1"/>
  <c r="AU220" i="9"/>
  <c r="AC221" i="9"/>
  <c r="BU222" i="7"/>
  <c r="U222" i="7"/>
  <c r="AU220" i="8"/>
  <c r="AH220" i="9"/>
  <c r="AU222" i="7"/>
  <c r="P222" i="9"/>
  <c r="C28" i="7"/>
  <c r="B26" i="8"/>
  <c r="CC221" i="9"/>
  <c r="BD221" i="8"/>
  <c r="BA221" i="8"/>
  <c r="BF221" i="8"/>
  <c r="CD221" i="8"/>
  <c r="CA221" i="8"/>
  <c r="CF221" i="8"/>
  <c r="BH222" i="7"/>
  <c r="U221" i="9"/>
  <c r="AB223" i="7"/>
  <c r="AG223" i="7"/>
  <c r="Y224" i="7" s="1"/>
  <c r="AE223" i="7"/>
  <c r="O221" i="8"/>
  <c r="R221" i="8"/>
  <c r="T221" i="8"/>
  <c r="L222" i="8" s="1"/>
  <c r="BC223" i="7"/>
  <c r="F26" i="8" l="1"/>
  <c r="AC222" i="8"/>
  <c r="BO221" i="8"/>
  <c r="BT221" i="8"/>
  <c r="BL222" i="8" s="1"/>
  <c r="BR221" i="8"/>
  <c r="AQ223" i="7"/>
  <c r="AN223" i="7"/>
  <c r="AS223" i="7"/>
  <c r="AQ221" i="8"/>
  <c r="AN221" i="8"/>
  <c r="AS221" i="8"/>
  <c r="AH221" i="8"/>
  <c r="AQ221" i="9"/>
  <c r="AN221" i="9"/>
  <c r="AS221" i="9"/>
  <c r="AH223" i="7"/>
  <c r="AC224" i="7"/>
  <c r="CD221" i="9"/>
  <c r="CA221" i="9"/>
  <c r="CF221" i="9"/>
  <c r="BD223" i="7"/>
  <c r="BA223" i="7"/>
  <c r="BF223" i="7"/>
  <c r="BD221" i="9"/>
  <c r="BA221" i="9"/>
  <c r="BF221" i="9"/>
  <c r="CB221" i="8"/>
  <c r="CG221" i="8"/>
  <c r="BY222" i="8" s="1"/>
  <c r="CE221" i="8"/>
  <c r="AD221" i="9"/>
  <c r="AA221" i="9"/>
  <c r="AF221" i="9"/>
  <c r="Q222" i="9"/>
  <c r="N222" i="9"/>
  <c r="S222" i="9"/>
  <c r="U221" i="8"/>
  <c r="E26" i="8"/>
  <c r="Q223" i="7"/>
  <c r="N223" i="7"/>
  <c r="S223" i="7"/>
  <c r="BQ223" i="7"/>
  <c r="BN223" i="7"/>
  <c r="BS223" i="7"/>
  <c r="BQ221" i="9"/>
  <c r="BN221" i="9"/>
  <c r="BS221" i="9"/>
  <c r="G26" i="8"/>
  <c r="P222" i="8"/>
  <c r="BB221" i="8"/>
  <c r="BE221" i="8"/>
  <c r="BG221" i="8"/>
  <c r="AY222" i="8" s="1"/>
  <c r="CD223" i="7"/>
  <c r="CA223" i="7"/>
  <c r="CF223" i="7"/>
  <c r="BO221" i="9" l="1"/>
  <c r="BT221" i="9"/>
  <c r="BL222" i="9" s="1"/>
  <c r="BR221" i="9"/>
  <c r="E28" i="7"/>
  <c r="BU221" i="8"/>
  <c r="BB223" i="7"/>
  <c r="BG223" i="7"/>
  <c r="AY224" i="7" s="1"/>
  <c r="BE223" i="7"/>
  <c r="D26" i="9"/>
  <c r="CB223" i="7"/>
  <c r="CE223" i="7"/>
  <c r="CG223" i="7"/>
  <c r="BY224" i="7" s="1"/>
  <c r="F28" i="7"/>
  <c r="AO221" i="9"/>
  <c r="AT221" i="9"/>
  <c r="AL222" i="9" s="1"/>
  <c r="AR221" i="9"/>
  <c r="BP222" i="8"/>
  <c r="O222" i="9"/>
  <c r="T222" i="9"/>
  <c r="L223" i="9" s="1"/>
  <c r="R222" i="9"/>
  <c r="BO223" i="7"/>
  <c r="BT223" i="7"/>
  <c r="BL224" i="7" s="1"/>
  <c r="BR223" i="7"/>
  <c r="C26" i="9"/>
  <c r="G26" i="9"/>
  <c r="BC222" i="8"/>
  <c r="AB221" i="9"/>
  <c r="AG221" i="9"/>
  <c r="Y222" i="9" s="1"/>
  <c r="AE221" i="9"/>
  <c r="CB221" i="9"/>
  <c r="CE221" i="9"/>
  <c r="CG221" i="9"/>
  <c r="BY222" i="9" s="1"/>
  <c r="AD222" i="8"/>
  <c r="AA222" i="8"/>
  <c r="AF222" i="8"/>
  <c r="O223" i="7"/>
  <c r="T223" i="7"/>
  <c r="L224" i="7" s="1"/>
  <c r="R223" i="7"/>
  <c r="CH221" i="8"/>
  <c r="D26" i="8"/>
  <c r="F26" i="9"/>
  <c r="BH221" i="8"/>
  <c r="B28" i="7"/>
  <c r="CC222" i="8"/>
  <c r="AO221" i="8"/>
  <c r="AT221" i="8"/>
  <c r="AL222" i="8" s="1"/>
  <c r="AR221" i="8"/>
  <c r="E26" i="9"/>
  <c r="D28" i="7"/>
  <c r="G28" i="7"/>
  <c r="Q222" i="8"/>
  <c r="N222" i="8"/>
  <c r="S222" i="8"/>
  <c r="AD224" i="7"/>
  <c r="AA224" i="7"/>
  <c r="AF224" i="7"/>
  <c r="BB221" i="9"/>
  <c r="BE221" i="9"/>
  <c r="BG221" i="9"/>
  <c r="AY222" i="9" s="1"/>
  <c r="AO223" i="7"/>
  <c r="AT223" i="7"/>
  <c r="AL224" i="7" s="1"/>
  <c r="AR223" i="7"/>
  <c r="BQ222" i="8" l="1"/>
  <c r="BN222" i="8"/>
  <c r="BS222" i="8"/>
  <c r="BH223" i="7"/>
  <c r="U223" i="7"/>
  <c r="BD222" i="8"/>
  <c r="BA222" i="8"/>
  <c r="BF222" i="8"/>
  <c r="P224" i="7"/>
  <c r="BC224" i="7"/>
  <c r="AU221" i="9"/>
  <c r="BH221" i="9"/>
  <c r="AP222" i="9"/>
  <c r="AB224" i="7"/>
  <c r="AG224" i="7"/>
  <c r="Y225" i="7" s="1"/>
  <c r="AE224" i="7"/>
  <c r="AU221" i="8"/>
  <c r="AB222" i="8"/>
  <c r="AG222" i="8"/>
  <c r="Y223" i="8" s="1"/>
  <c r="AE222" i="8"/>
  <c r="O222" i="8"/>
  <c r="R222" i="8"/>
  <c r="T222" i="8"/>
  <c r="L223" i="8" s="1"/>
  <c r="CC222" i="9"/>
  <c r="BU223" i="7"/>
  <c r="CH221" i="9"/>
  <c r="BP224" i="7"/>
  <c r="CC224" i="7"/>
  <c r="CH223" i="7"/>
  <c r="BU221" i="9"/>
  <c r="AP222" i="8"/>
  <c r="AU223" i="7"/>
  <c r="AP224" i="7"/>
  <c r="CD222" i="8"/>
  <c r="CA222" i="8"/>
  <c r="CF222" i="8"/>
  <c r="AH221" i="9"/>
  <c r="U222" i="9"/>
  <c r="BP222" i="9"/>
  <c r="BC222" i="9"/>
  <c r="AC222" i="9"/>
  <c r="P223" i="9"/>
  <c r="BD222" i="9" l="1"/>
  <c r="BA222" i="9"/>
  <c r="BF222" i="9"/>
  <c r="CB222" i="8"/>
  <c r="CE222" i="8"/>
  <c r="CG222" i="8"/>
  <c r="BY223" i="8" s="1"/>
  <c r="CD224" i="7"/>
  <c r="CA224" i="7"/>
  <c r="CF224" i="7"/>
  <c r="U222" i="8"/>
  <c r="BB222" i="8"/>
  <c r="BE222" i="8"/>
  <c r="BG222" i="8"/>
  <c r="AY223" i="8" s="1"/>
  <c r="BQ222" i="9"/>
  <c r="BN222" i="9"/>
  <c r="BS222" i="9"/>
  <c r="AH222" i="8"/>
  <c r="AQ224" i="7"/>
  <c r="AN224" i="7"/>
  <c r="AS224" i="7"/>
  <c r="BQ224" i="7"/>
  <c r="BN224" i="7"/>
  <c r="BS224" i="7"/>
  <c r="AC223" i="8"/>
  <c r="AQ222" i="8"/>
  <c r="AN222" i="8"/>
  <c r="AS222" i="8"/>
  <c r="AH224" i="7"/>
  <c r="Q223" i="9"/>
  <c r="N223" i="9"/>
  <c r="S223" i="9"/>
  <c r="AC225" i="7"/>
  <c r="BD224" i="7"/>
  <c r="BA224" i="7"/>
  <c r="BF224" i="7"/>
  <c r="CD222" i="9"/>
  <c r="CA222" i="9"/>
  <c r="CF222" i="9"/>
  <c r="Q224" i="7"/>
  <c r="N224" i="7"/>
  <c r="S224" i="7"/>
  <c r="AD222" i="9"/>
  <c r="AA222" i="9"/>
  <c r="AF222" i="9"/>
  <c r="BO222" i="8"/>
  <c r="BR222" i="8"/>
  <c r="BT222" i="8"/>
  <c r="BL223" i="8" s="1"/>
  <c r="P223" i="8"/>
  <c r="AQ222" i="9"/>
  <c r="AN222" i="9"/>
  <c r="AS222" i="9"/>
  <c r="O223" i="9" l="1"/>
  <c r="T223" i="9"/>
  <c r="L224" i="9" s="1"/>
  <c r="R223" i="9"/>
  <c r="AO224" i="7"/>
  <c r="AT224" i="7"/>
  <c r="AL225" i="7" s="1"/>
  <c r="AR224" i="7"/>
  <c r="BU222" i="8"/>
  <c r="CB224" i="7"/>
  <c r="CE224" i="7"/>
  <c r="CG224" i="7"/>
  <c r="BY225" i="7" s="1"/>
  <c r="BP223" i="8"/>
  <c r="AB222" i="9"/>
  <c r="AE222" i="9"/>
  <c r="AG222" i="9"/>
  <c r="Y223" i="9" s="1"/>
  <c r="AO222" i="8"/>
  <c r="AR222" i="8"/>
  <c r="AT222" i="8"/>
  <c r="AL223" i="8" s="1"/>
  <c r="CC223" i="8"/>
  <c r="CH222" i="8"/>
  <c r="CB222" i="9"/>
  <c r="CG222" i="9"/>
  <c r="BY223" i="9" s="1"/>
  <c r="CE222" i="9"/>
  <c r="BB224" i="7"/>
  <c r="BE224" i="7"/>
  <c r="BG224" i="7"/>
  <c r="AY225" i="7" s="1"/>
  <c r="BO222" i="9"/>
  <c r="BR222" i="9"/>
  <c r="BT222" i="9"/>
  <c r="BL223" i="9" s="1"/>
  <c r="AD223" i="8"/>
  <c r="AA223" i="8"/>
  <c r="AF223" i="8"/>
  <c r="AO222" i="9"/>
  <c r="AT222" i="9"/>
  <c r="AL223" i="9" s="1"/>
  <c r="AR222" i="9"/>
  <c r="BC223" i="8"/>
  <c r="BB222" i="9"/>
  <c r="BE222" i="9"/>
  <c r="BG222" i="9"/>
  <c r="AY223" i="9" s="1"/>
  <c r="Q223" i="8"/>
  <c r="N223" i="8"/>
  <c r="S223" i="8"/>
  <c r="O224" i="7"/>
  <c r="T224" i="7"/>
  <c r="L225" i="7" s="1"/>
  <c r="R224" i="7"/>
  <c r="AD225" i="7"/>
  <c r="AA225" i="7"/>
  <c r="AF225" i="7"/>
  <c r="BO224" i="7"/>
  <c r="BR224" i="7"/>
  <c r="BT224" i="7"/>
  <c r="BL225" i="7" s="1"/>
  <c r="BH222" i="8"/>
  <c r="BQ223" i="8" l="1"/>
  <c r="BN223" i="8"/>
  <c r="BS223" i="8"/>
  <c r="BD223" i="8"/>
  <c r="BA223" i="8"/>
  <c r="BF223" i="8"/>
  <c r="CC223" i="9"/>
  <c r="AB225" i="7"/>
  <c r="AG225" i="7"/>
  <c r="Y226" i="7" s="1"/>
  <c r="AE225" i="7"/>
  <c r="BP223" i="9"/>
  <c r="BC225" i="7"/>
  <c r="AP223" i="9"/>
  <c r="CD223" i="8"/>
  <c r="CA223" i="8"/>
  <c r="CF223" i="8"/>
  <c r="O223" i="8"/>
  <c r="R223" i="8"/>
  <c r="T223" i="8"/>
  <c r="L224" i="8" s="1"/>
  <c r="BU224" i="7"/>
  <c r="BH222" i="9"/>
  <c r="BU222" i="9"/>
  <c r="BH224" i="7"/>
  <c r="U224" i="7"/>
  <c r="AU224" i="7"/>
  <c r="AP225" i="7"/>
  <c r="AU222" i="9"/>
  <c r="AP223" i="8"/>
  <c r="CC225" i="7"/>
  <c r="U223" i="9"/>
  <c r="P225" i="7"/>
  <c r="AU222" i="8"/>
  <c r="CH224" i="7"/>
  <c r="P224" i="9"/>
  <c r="BP225" i="7"/>
  <c r="BC223" i="9"/>
  <c r="AC223" i="9"/>
  <c r="AB223" i="8"/>
  <c r="AG223" i="8"/>
  <c r="Y224" i="8" s="1"/>
  <c r="AE223" i="8"/>
  <c r="CH222" i="9"/>
  <c r="AH222" i="9"/>
  <c r="U223" i="8" l="1"/>
  <c r="AC226" i="7"/>
  <c r="Q224" i="9"/>
  <c r="N224" i="9"/>
  <c r="S224" i="9"/>
  <c r="CD225" i="7"/>
  <c r="CA225" i="7"/>
  <c r="CF225" i="7"/>
  <c r="CD223" i="9"/>
  <c r="CA223" i="9"/>
  <c r="CF223" i="9"/>
  <c r="AC224" i="8"/>
  <c r="CB223" i="8"/>
  <c r="CG223" i="8"/>
  <c r="BY224" i="8" s="1"/>
  <c r="CE223" i="8"/>
  <c r="BB223" i="8"/>
  <c r="BE223" i="8"/>
  <c r="BG223" i="8"/>
  <c r="AY224" i="8" s="1"/>
  <c r="AQ223" i="9"/>
  <c r="AN223" i="9"/>
  <c r="AS223" i="9"/>
  <c r="BD225" i="7"/>
  <c r="BA225" i="7"/>
  <c r="BF225" i="7"/>
  <c r="AH223" i="8"/>
  <c r="AD223" i="9"/>
  <c r="AA223" i="9"/>
  <c r="AF223" i="9"/>
  <c r="AQ225" i="7"/>
  <c r="AN225" i="7"/>
  <c r="AS225" i="7"/>
  <c r="Q225" i="7"/>
  <c r="N225" i="7"/>
  <c r="S225" i="7"/>
  <c r="BQ223" i="9"/>
  <c r="BN223" i="9"/>
  <c r="BS223" i="9"/>
  <c r="BQ225" i="7"/>
  <c r="BN225" i="7"/>
  <c r="BS225" i="7"/>
  <c r="BO223" i="8"/>
  <c r="BT223" i="8"/>
  <c r="BL224" i="8" s="1"/>
  <c r="BR223" i="8"/>
  <c r="AQ223" i="8"/>
  <c r="AN223" i="8"/>
  <c r="AS223" i="8"/>
  <c r="BD223" i="9"/>
  <c r="BA223" i="9"/>
  <c r="BF223" i="9"/>
  <c r="P224" i="8"/>
  <c r="AH225" i="7"/>
  <c r="AO223" i="9" l="1"/>
  <c r="AT223" i="9"/>
  <c r="AL224" i="9" s="1"/>
  <c r="AR223" i="9"/>
  <c r="CB223" i="9"/>
  <c r="CE223" i="9"/>
  <c r="CG223" i="9"/>
  <c r="BY224" i="9" s="1"/>
  <c r="AO225" i="7"/>
  <c r="AR225" i="7"/>
  <c r="AT225" i="7"/>
  <c r="AL226" i="7" s="1"/>
  <c r="BC224" i="8"/>
  <c r="BO225" i="7"/>
  <c r="BR225" i="7"/>
  <c r="BT225" i="7"/>
  <c r="BL226" i="7" s="1"/>
  <c r="BH223" i="8"/>
  <c r="CB225" i="7"/>
  <c r="CG225" i="7"/>
  <c r="BY226" i="7" s="1"/>
  <c r="CE225" i="7"/>
  <c r="CH223" i="8"/>
  <c r="O224" i="9"/>
  <c r="R224" i="9"/>
  <c r="T224" i="9"/>
  <c r="L225" i="9" s="1"/>
  <c r="BO223" i="9"/>
  <c r="BT223" i="9"/>
  <c r="BL224" i="9" s="1"/>
  <c r="BR223" i="9"/>
  <c r="CC224" i="8"/>
  <c r="AD226" i="7"/>
  <c r="AA226" i="7"/>
  <c r="AF226" i="7"/>
  <c r="BB223" i="9"/>
  <c r="BE223" i="9"/>
  <c r="BG223" i="9"/>
  <c r="AY224" i="9" s="1"/>
  <c r="AB223" i="9"/>
  <c r="AE223" i="9"/>
  <c r="AG223" i="9"/>
  <c r="Y224" i="9" s="1"/>
  <c r="BB225" i="7"/>
  <c r="BG225" i="7"/>
  <c r="AY226" i="7" s="1"/>
  <c r="BE225" i="7"/>
  <c r="Q224" i="8"/>
  <c r="N224" i="8"/>
  <c r="S224" i="8"/>
  <c r="AO223" i="8"/>
  <c r="AR223" i="8"/>
  <c r="AT223" i="8"/>
  <c r="AL224" i="8" s="1"/>
  <c r="BU223" i="8"/>
  <c r="O225" i="7"/>
  <c r="T225" i="7"/>
  <c r="L226" i="7" s="1"/>
  <c r="R225" i="7"/>
  <c r="AD224" i="8"/>
  <c r="AA224" i="8"/>
  <c r="AF224" i="8"/>
  <c r="BP224" i="8"/>
  <c r="BU223" i="9" l="1"/>
  <c r="CH225" i="7"/>
  <c r="BD224" i="8"/>
  <c r="BA224" i="8"/>
  <c r="BF224" i="8"/>
  <c r="AB224" i="8"/>
  <c r="AE224" i="8"/>
  <c r="AG224" i="8"/>
  <c r="Y225" i="8" s="1"/>
  <c r="BP224" i="9"/>
  <c r="CC226" i="7"/>
  <c r="AC224" i="9"/>
  <c r="P225" i="9"/>
  <c r="AU225" i="7"/>
  <c r="P226" i="7"/>
  <c r="CC224" i="9"/>
  <c r="CH223" i="9"/>
  <c r="BC224" i="9"/>
  <c r="BH223" i="9"/>
  <c r="BU225" i="7"/>
  <c r="AH223" i="9"/>
  <c r="U225" i="7"/>
  <c r="AP226" i="7"/>
  <c r="U224" i="9"/>
  <c r="AU223" i="9"/>
  <c r="AP224" i="9"/>
  <c r="BH225" i="7"/>
  <c r="BP226" i="7"/>
  <c r="BC226" i="7"/>
  <c r="AB226" i="7"/>
  <c r="AG226" i="7"/>
  <c r="Y227" i="7" s="1"/>
  <c r="AE226" i="7"/>
  <c r="O224" i="8"/>
  <c r="R224" i="8"/>
  <c r="T224" i="8"/>
  <c r="L225" i="8" s="1"/>
  <c r="BQ224" i="8"/>
  <c r="BN224" i="8"/>
  <c r="BS224" i="8"/>
  <c r="AP224" i="8"/>
  <c r="CD224" i="8"/>
  <c r="CA224" i="8"/>
  <c r="CF224" i="8"/>
  <c r="AU223" i="8"/>
  <c r="BQ224" i="9" l="1"/>
  <c r="BN224" i="9"/>
  <c r="BS224" i="9"/>
  <c r="Q226" i="7"/>
  <c r="N226" i="7"/>
  <c r="S226" i="7"/>
  <c r="AC225" i="8"/>
  <c r="AQ224" i="9"/>
  <c r="AN224" i="9"/>
  <c r="AS224" i="9"/>
  <c r="AH224" i="8"/>
  <c r="Q225" i="9"/>
  <c r="N225" i="9"/>
  <c r="S225" i="9"/>
  <c r="AH226" i="7"/>
  <c r="BB224" i="8"/>
  <c r="BE224" i="8"/>
  <c r="BG224" i="8"/>
  <c r="AY225" i="8" s="1"/>
  <c r="BD224" i="9"/>
  <c r="BA224" i="9"/>
  <c r="BF224" i="9"/>
  <c r="AD224" i="9"/>
  <c r="AA224" i="9"/>
  <c r="AF224" i="9"/>
  <c r="U224" i="8"/>
  <c r="CB224" i="8"/>
  <c r="CG224" i="8"/>
  <c r="BY225" i="8" s="1"/>
  <c r="CE224" i="8"/>
  <c r="AC227" i="7"/>
  <c r="BD226" i="7"/>
  <c r="BA226" i="7"/>
  <c r="BF226" i="7"/>
  <c r="AQ226" i="7"/>
  <c r="AN226" i="7"/>
  <c r="AS226" i="7"/>
  <c r="P225" i="8"/>
  <c r="AQ224" i="8"/>
  <c r="AN224" i="8"/>
  <c r="AS224" i="8"/>
  <c r="CD226" i="7"/>
  <c r="CA226" i="7"/>
  <c r="CF226" i="7"/>
  <c r="BO224" i="8"/>
  <c r="BT224" i="8"/>
  <c r="BL225" i="8" s="1"/>
  <c r="BR224" i="8"/>
  <c r="BQ226" i="7"/>
  <c r="BN226" i="7"/>
  <c r="BS226" i="7"/>
  <c r="CD224" i="9"/>
  <c r="CA224" i="9"/>
  <c r="CF224" i="9"/>
  <c r="BP225" i="8" l="1"/>
  <c r="CC225" i="8"/>
  <c r="BH224" i="8"/>
  <c r="BB226" i="7"/>
  <c r="BG226" i="7"/>
  <c r="AY227" i="7" s="1"/>
  <c r="BE226" i="7"/>
  <c r="AD225" i="8"/>
  <c r="AA225" i="8"/>
  <c r="AF225" i="8"/>
  <c r="CB226" i="7"/>
  <c r="CG226" i="7"/>
  <c r="BY227" i="7" s="1"/>
  <c r="CE226" i="7"/>
  <c r="O226" i="7"/>
  <c r="T226" i="7"/>
  <c r="L227" i="7" s="1"/>
  <c r="R226" i="7"/>
  <c r="CB224" i="9"/>
  <c r="CE224" i="9"/>
  <c r="CG224" i="9"/>
  <c r="BY225" i="9" s="1"/>
  <c r="AO224" i="8"/>
  <c r="AT224" i="8"/>
  <c r="AL225" i="8" s="1"/>
  <c r="AR224" i="8"/>
  <c r="AB224" i="9"/>
  <c r="AG224" i="9"/>
  <c r="Y225" i="9" s="1"/>
  <c r="AE224" i="9"/>
  <c r="O225" i="9"/>
  <c r="R225" i="9"/>
  <c r="T225" i="9"/>
  <c r="L226" i="9" s="1"/>
  <c r="BO224" i="9"/>
  <c r="BR224" i="9"/>
  <c r="BT224" i="9"/>
  <c r="BL225" i="9" s="1"/>
  <c r="BO226" i="7"/>
  <c r="BT226" i="7"/>
  <c r="BL227" i="7" s="1"/>
  <c r="BR226" i="7"/>
  <c r="BB224" i="9"/>
  <c r="BE224" i="9"/>
  <c r="BG224" i="9"/>
  <c r="AY225" i="9" s="1"/>
  <c r="Q225" i="8"/>
  <c r="N225" i="8"/>
  <c r="S225" i="8"/>
  <c r="AD227" i="7"/>
  <c r="AA227" i="7"/>
  <c r="AF227" i="7"/>
  <c r="BU224" i="8"/>
  <c r="AO226" i="7"/>
  <c r="AT226" i="7"/>
  <c r="AL227" i="7" s="1"/>
  <c r="AR226" i="7"/>
  <c r="CH224" i="8"/>
  <c r="BC225" i="8"/>
  <c r="AO224" i="9"/>
  <c r="AR224" i="9"/>
  <c r="AT224" i="9"/>
  <c r="AL225" i="9" s="1"/>
  <c r="BH226" i="7" l="1"/>
  <c r="BP225" i="9"/>
  <c r="AU224" i="8"/>
  <c r="U226" i="7"/>
  <c r="AU226" i="7"/>
  <c r="BC227" i="7"/>
  <c r="AP225" i="8"/>
  <c r="P227" i="7"/>
  <c r="AB227" i="7"/>
  <c r="AG227" i="7"/>
  <c r="Y228" i="7" s="1"/>
  <c r="AE227" i="7"/>
  <c r="AP227" i="7"/>
  <c r="BU224" i="9"/>
  <c r="CC225" i="9"/>
  <c r="O225" i="8"/>
  <c r="T225" i="8"/>
  <c r="L226" i="8" s="1"/>
  <c r="R225" i="8"/>
  <c r="CH226" i="7"/>
  <c r="AP225" i="9"/>
  <c r="BC225" i="9"/>
  <c r="P226" i="9"/>
  <c r="CH224" i="9"/>
  <c r="AU224" i="9"/>
  <c r="CD225" i="8"/>
  <c r="CA225" i="8"/>
  <c r="CF225" i="8"/>
  <c r="BH224" i="9"/>
  <c r="U225" i="9"/>
  <c r="BD225" i="8"/>
  <c r="BA225" i="8"/>
  <c r="BF225" i="8"/>
  <c r="BQ225" i="8"/>
  <c r="BN225" i="8"/>
  <c r="BS225" i="8"/>
  <c r="CC227" i="7"/>
  <c r="BU226" i="7"/>
  <c r="AH224" i="9"/>
  <c r="BP227" i="7"/>
  <c r="AC225" i="9"/>
  <c r="AB225" i="8"/>
  <c r="AE225" i="8"/>
  <c r="AG225" i="8"/>
  <c r="Y226" i="8" s="1"/>
  <c r="BD225" i="9" l="1"/>
  <c r="BA225" i="9"/>
  <c r="BF225" i="9"/>
  <c r="BQ227" i="7"/>
  <c r="BN227" i="7"/>
  <c r="BS227" i="7"/>
  <c r="CB225" i="8"/>
  <c r="CG225" i="8"/>
  <c r="BY226" i="8" s="1"/>
  <c r="CE225" i="8"/>
  <c r="AC228" i="7"/>
  <c r="AQ227" i="7"/>
  <c r="AN227" i="7"/>
  <c r="AS227" i="7"/>
  <c r="BB225" i="8"/>
  <c r="BG225" i="8"/>
  <c r="AY226" i="8" s="1"/>
  <c r="BE225" i="8"/>
  <c r="BQ225" i="9"/>
  <c r="BN225" i="9"/>
  <c r="BS225" i="9"/>
  <c r="BO225" i="8"/>
  <c r="BT225" i="8"/>
  <c r="BL226" i="8" s="1"/>
  <c r="BR225" i="8"/>
  <c r="AQ225" i="9"/>
  <c r="AN225" i="9"/>
  <c r="AS225" i="9"/>
  <c r="U225" i="8"/>
  <c r="Q227" i="7"/>
  <c r="N227" i="7"/>
  <c r="S227" i="7"/>
  <c r="AC226" i="8"/>
  <c r="BD227" i="7"/>
  <c r="BA227" i="7"/>
  <c r="BF227" i="7"/>
  <c r="Q226" i="9"/>
  <c r="N226" i="9"/>
  <c r="S226" i="9"/>
  <c r="AH227" i="7"/>
  <c r="P226" i="8"/>
  <c r="CD225" i="9"/>
  <c r="CA225" i="9"/>
  <c r="CF225" i="9"/>
  <c r="AQ225" i="8"/>
  <c r="AN225" i="8"/>
  <c r="AS225" i="8"/>
  <c r="AH225" i="8"/>
  <c r="AD225" i="9"/>
  <c r="AA225" i="9"/>
  <c r="AF225" i="9"/>
  <c r="CD227" i="7"/>
  <c r="CA227" i="7"/>
  <c r="CF227" i="7"/>
  <c r="BP226" i="8" l="1"/>
  <c r="AD228" i="7"/>
  <c r="AA228" i="7"/>
  <c r="AF228" i="7"/>
  <c r="CH225" i="8"/>
  <c r="O226" i="9"/>
  <c r="T226" i="9"/>
  <c r="L227" i="9" s="1"/>
  <c r="R226" i="9"/>
  <c r="BO225" i="9"/>
  <c r="BR225" i="9"/>
  <c r="BT225" i="9"/>
  <c r="BL226" i="9" s="1"/>
  <c r="CC226" i="8"/>
  <c r="BH225" i="8"/>
  <c r="AO225" i="8"/>
  <c r="AT225" i="8"/>
  <c r="AL226" i="8" s="1"/>
  <c r="AR225" i="8"/>
  <c r="BB227" i="7"/>
  <c r="BE227" i="7"/>
  <c r="BG227" i="7"/>
  <c r="AY228" i="7" s="1"/>
  <c r="BC226" i="8"/>
  <c r="BO227" i="7"/>
  <c r="BR227" i="7"/>
  <c r="BT227" i="7"/>
  <c r="BL228" i="7" s="1"/>
  <c r="CB227" i="7"/>
  <c r="CG227" i="7"/>
  <c r="BY228" i="7" s="1"/>
  <c r="CE227" i="7"/>
  <c r="CB225" i="9"/>
  <c r="CG225" i="9"/>
  <c r="BY226" i="9" s="1"/>
  <c r="CE225" i="9"/>
  <c r="AO225" i="9"/>
  <c r="AR225" i="9"/>
  <c r="AT225" i="9"/>
  <c r="AL226" i="9" s="1"/>
  <c r="BB225" i="9"/>
  <c r="BG225" i="9"/>
  <c r="AY226" i="9" s="1"/>
  <c r="BE225" i="9"/>
  <c r="AB225" i="9"/>
  <c r="AG225" i="9"/>
  <c r="Y226" i="9" s="1"/>
  <c r="AE225" i="9"/>
  <c r="Q226" i="8"/>
  <c r="N226" i="8"/>
  <c r="S226" i="8"/>
  <c r="AO227" i="7"/>
  <c r="AR227" i="7"/>
  <c r="AT227" i="7"/>
  <c r="AL228" i="7" s="1"/>
  <c r="AD226" i="8"/>
  <c r="AA226" i="8"/>
  <c r="AF226" i="8"/>
  <c r="O227" i="7"/>
  <c r="T227" i="7"/>
  <c r="L228" i="7" s="1"/>
  <c r="R227" i="7"/>
  <c r="BU225" i="8"/>
  <c r="BU225" i="9" l="1"/>
  <c r="BH227" i="7"/>
  <c r="AB226" i="8"/>
  <c r="AG226" i="8"/>
  <c r="Y227" i="8" s="1"/>
  <c r="AE226" i="8"/>
  <c r="BH225" i="9"/>
  <c r="AU225" i="8"/>
  <c r="U226" i="9"/>
  <c r="BC228" i="7"/>
  <c r="CC228" i="7"/>
  <c r="AP226" i="8"/>
  <c r="P227" i="9"/>
  <c r="CC226" i="9"/>
  <c r="BP226" i="9"/>
  <c r="BC226" i="9"/>
  <c r="CH227" i="7"/>
  <c r="AP228" i="7"/>
  <c r="AU227" i="7"/>
  <c r="AB228" i="7"/>
  <c r="AE228" i="7"/>
  <c r="AG228" i="7"/>
  <c r="Y229" i="7" s="1"/>
  <c r="AH225" i="9"/>
  <c r="AC226" i="9"/>
  <c r="AP226" i="9"/>
  <c r="AU225" i="9"/>
  <c r="BP228" i="7"/>
  <c r="BQ226" i="8"/>
  <c r="BN226" i="8"/>
  <c r="BS226" i="8"/>
  <c r="BU227" i="7"/>
  <c r="O226" i="8"/>
  <c r="T226" i="8"/>
  <c r="L227" i="8" s="1"/>
  <c r="R226" i="8"/>
  <c r="U227" i="7"/>
  <c r="P228" i="7"/>
  <c r="BD226" i="8"/>
  <c r="BA226" i="8"/>
  <c r="BF226" i="8"/>
  <c r="CD226" i="8"/>
  <c r="CA226" i="8"/>
  <c r="CF226" i="8"/>
  <c r="CH225" i="9"/>
  <c r="CD226" i="9" l="1"/>
  <c r="CA226" i="9"/>
  <c r="CF226" i="9"/>
  <c r="AQ228" i="7"/>
  <c r="AN228" i="7"/>
  <c r="AS228" i="7"/>
  <c r="Q227" i="9"/>
  <c r="N227" i="9"/>
  <c r="S227" i="9"/>
  <c r="AQ226" i="8"/>
  <c r="AN226" i="8"/>
  <c r="AS226" i="8"/>
  <c r="AH226" i="8"/>
  <c r="AC227" i="8"/>
  <c r="CB226" i="8"/>
  <c r="CG226" i="8"/>
  <c r="BY227" i="8" s="1"/>
  <c r="CE226" i="8"/>
  <c r="CD228" i="7"/>
  <c r="CA228" i="7"/>
  <c r="CF228" i="7"/>
  <c r="Q228" i="7"/>
  <c r="N228" i="7"/>
  <c r="S228" i="7"/>
  <c r="AD226" i="9"/>
  <c r="AA226" i="9"/>
  <c r="AF226" i="9"/>
  <c r="BD226" i="9"/>
  <c r="BA226" i="9"/>
  <c r="BF226" i="9"/>
  <c r="BQ228" i="7"/>
  <c r="BN228" i="7"/>
  <c r="BS228" i="7"/>
  <c r="U226" i="8"/>
  <c r="P227" i="8"/>
  <c r="BD228" i="7"/>
  <c r="BA228" i="7"/>
  <c r="BF228" i="7"/>
  <c r="BB226" i="8"/>
  <c r="BG226" i="8"/>
  <c r="AY227" i="8" s="1"/>
  <c r="BE226" i="8"/>
  <c r="AQ226" i="9"/>
  <c r="AN226" i="9"/>
  <c r="AS226" i="9"/>
  <c r="BO226" i="8"/>
  <c r="BT226" i="8"/>
  <c r="BL227" i="8" s="1"/>
  <c r="BR226" i="8"/>
  <c r="AC229" i="7"/>
  <c r="BQ226" i="9"/>
  <c r="BN226" i="9"/>
  <c r="BS226" i="9"/>
  <c r="AH228" i="7"/>
  <c r="AO226" i="9" l="1"/>
  <c r="AT226" i="9"/>
  <c r="AL227" i="9" s="1"/>
  <c r="AR226" i="9"/>
  <c r="BU226" i="8"/>
  <c r="CB228" i="7"/>
  <c r="CG228" i="7"/>
  <c r="BY229" i="7" s="1"/>
  <c r="CE228" i="7"/>
  <c r="Q227" i="8"/>
  <c r="N227" i="8"/>
  <c r="S227" i="8"/>
  <c r="BP227" i="8"/>
  <c r="O227" i="9"/>
  <c r="R227" i="9"/>
  <c r="T227" i="9"/>
  <c r="L228" i="9" s="1"/>
  <c r="AB226" i="9"/>
  <c r="AE226" i="9"/>
  <c r="AG226" i="9"/>
  <c r="Y227" i="9" s="1"/>
  <c r="CH226" i="8"/>
  <c r="CC227" i="8"/>
  <c r="AO228" i="7"/>
  <c r="AR228" i="7"/>
  <c r="AT228" i="7"/>
  <c r="AL229" i="7" s="1"/>
  <c r="O228" i="7"/>
  <c r="R228" i="7"/>
  <c r="T228" i="7"/>
  <c r="L229" i="7" s="1"/>
  <c r="AD227" i="8"/>
  <c r="AA227" i="8"/>
  <c r="AF227" i="8"/>
  <c r="CB226" i="9"/>
  <c r="CE226" i="9"/>
  <c r="CG226" i="9"/>
  <c r="BY227" i="9" s="1"/>
  <c r="BH226" i="8"/>
  <c r="BC227" i="8"/>
  <c r="BO228" i="7"/>
  <c r="BR228" i="7"/>
  <c r="BT228" i="7"/>
  <c r="BL229" i="7" s="1"/>
  <c r="AO226" i="8"/>
  <c r="AT226" i="8"/>
  <c r="AL227" i="8" s="1"/>
  <c r="AR226" i="8"/>
  <c r="BO226" i="9"/>
  <c r="BR226" i="9"/>
  <c r="BT226" i="9"/>
  <c r="BL227" i="9" s="1"/>
  <c r="AD229" i="7"/>
  <c r="AA229" i="7"/>
  <c r="AF229" i="7"/>
  <c r="BB228" i="7"/>
  <c r="BE228" i="7"/>
  <c r="BG228" i="7"/>
  <c r="AY229" i="7" s="1"/>
  <c r="BB226" i="9"/>
  <c r="BG226" i="9"/>
  <c r="AY227" i="9" s="1"/>
  <c r="BE226" i="9"/>
  <c r="O227" i="8" l="1"/>
  <c r="R227" i="8"/>
  <c r="T227" i="8"/>
  <c r="L228" i="8" s="1"/>
  <c r="BH228" i="7"/>
  <c r="AC227" i="9"/>
  <c r="P229" i="7"/>
  <c r="AH226" i="9"/>
  <c r="U228" i="7"/>
  <c r="CH228" i="7"/>
  <c r="BD227" i="8"/>
  <c r="BA227" i="8"/>
  <c r="BF227" i="8"/>
  <c r="BP229" i="7"/>
  <c r="P228" i="9"/>
  <c r="CC229" i="7"/>
  <c r="AB229" i="7"/>
  <c r="AG229" i="7"/>
  <c r="Y230" i="7" s="1"/>
  <c r="AE229" i="7"/>
  <c r="AP229" i="7"/>
  <c r="U227" i="9"/>
  <c r="AU228" i="7"/>
  <c r="AB227" i="8"/>
  <c r="AE227" i="8"/>
  <c r="AG227" i="8"/>
  <c r="Y228" i="8" s="1"/>
  <c r="BP227" i="9"/>
  <c r="BU226" i="9"/>
  <c r="BH226" i="9"/>
  <c r="CC227" i="9"/>
  <c r="AP227" i="8"/>
  <c r="BU228" i="7"/>
  <c r="BC227" i="9"/>
  <c r="AU226" i="9"/>
  <c r="CD227" i="8"/>
  <c r="CA227" i="8"/>
  <c r="CF227" i="8"/>
  <c r="BQ227" i="8"/>
  <c r="BN227" i="8"/>
  <c r="BS227" i="8"/>
  <c r="AP227" i="9"/>
  <c r="AU226" i="8"/>
  <c r="CH226" i="9"/>
  <c r="BC229" i="7"/>
  <c r="AQ227" i="8" l="1"/>
  <c r="AN227" i="8"/>
  <c r="AS227" i="8"/>
  <c r="BQ229" i="7"/>
  <c r="BN229" i="7"/>
  <c r="BS229" i="7"/>
  <c r="BD229" i="7"/>
  <c r="BA229" i="7"/>
  <c r="BF229" i="7"/>
  <c r="AD227" i="9"/>
  <c r="AA227" i="9"/>
  <c r="AF227" i="9"/>
  <c r="BB227" i="8"/>
  <c r="BE227" i="8"/>
  <c r="BG227" i="8"/>
  <c r="AY228" i="8" s="1"/>
  <c r="AQ229" i="7"/>
  <c r="AN229" i="7"/>
  <c r="AS229" i="7"/>
  <c r="AH229" i="7"/>
  <c r="P228" i="8"/>
  <c r="BQ227" i="9"/>
  <c r="BN227" i="9"/>
  <c r="BS227" i="9"/>
  <c r="AC230" i="7"/>
  <c r="AQ227" i="9"/>
  <c r="AN227" i="9"/>
  <c r="AS227" i="9"/>
  <c r="BD227" i="9"/>
  <c r="BA227" i="9"/>
  <c r="BF227" i="9"/>
  <c r="U227" i="8"/>
  <c r="AC228" i="8"/>
  <c r="CD229" i="7"/>
  <c r="CA229" i="7"/>
  <c r="CF229" i="7"/>
  <c r="BO227" i="8"/>
  <c r="BT227" i="8"/>
  <c r="BL228" i="8" s="1"/>
  <c r="BR227" i="8"/>
  <c r="AH227" i="8"/>
  <c r="Q228" i="9"/>
  <c r="N228" i="9"/>
  <c r="S228" i="9"/>
  <c r="CB227" i="8"/>
  <c r="CG227" i="8"/>
  <c r="BY228" i="8" s="1"/>
  <c r="CE227" i="8"/>
  <c r="CD227" i="9"/>
  <c r="CA227" i="9"/>
  <c r="CF227" i="9"/>
  <c r="Q229" i="7"/>
  <c r="N229" i="7"/>
  <c r="S229" i="7"/>
  <c r="BU227" i="8" l="1"/>
  <c r="BB227" i="9"/>
  <c r="BG227" i="9"/>
  <c r="AY228" i="9" s="1"/>
  <c r="BE227" i="9"/>
  <c r="CC228" i="8"/>
  <c r="BP228" i="8"/>
  <c r="BB229" i="7"/>
  <c r="BG229" i="7"/>
  <c r="AY230" i="7" s="1"/>
  <c r="BE229" i="7"/>
  <c r="AO229" i="7"/>
  <c r="AR229" i="7"/>
  <c r="AT229" i="7"/>
  <c r="AL230" i="7" s="1"/>
  <c r="AO227" i="9"/>
  <c r="AR227" i="9"/>
  <c r="AT227" i="9"/>
  <c r="AL228" i="9" s="1"/>
  <c r="CB229" i="7"/>
  <c r="CG229" i="7"/>
  <c r="BY230" i="7" s="1"/>
  <c r="CE229" i="7"/>
  <c r="BC228" i="8"/>
  <c r="O229" i="7"/>
  <c r="R229" i="7"/>
  <c r="T229" i="7"/>
  <c r="L230" i="7" s="1"/>
  <c r="AD230" i="7"/>
  <c r="AA230" i="7"/>
  <c r="AF230" i="7"/>
  <c r="BH227" i="8"/>
  <c r="BO229" i="7"/>
  <c r="BT229" i="7"/>
  <c r="BL230" i="7" s="1"/>
  <c r="BR229" i="7"/>
  <c r="AD228" i="8"/>
  <c r="AA228" i="8"/>
  <c r="AF228" i="8"/>
  <c r="O228" i="9"/>
  <c r="T228" i="9"/>
  <c r="L229" i="9" s="1"/>
  <c r="R228" i="9"/>
  <c r="BO227" i="9"/>
  <c r="BT227" i="9"/>
  <c r="BL228" i="9" s="1"/>
  <c r="BR227" i="9"/>
  <c r="CB227" i="9"/>
  <c r="CE227" i="9"/>
  <c r="CG227" i="9"/>
  <c r="BY228" i="9" s="1"/>
  <c r="AB227" i="9"/>
  <c r="AE227" i="9"/>
  <c r="AG227" i="9"/>
  <c r="Y228" i="9" s="1"/>
  <c r="AO227" i="8"/>
  <c r="AT227" i="8"/>
  <c r="AL228" i="8" s="1"/>
  <c r="AR227" i="8"/>
  <c r="CH227" i="8"/>
  <c r="Q228" i="8"/>
  <c r="N228" i="8"/>
  <c r="S228" i="8"/>
  <c r="BD228" i="8" l="1"/>
  <c r="BA228" i="8"/>
  <c r="BF228" i="8"/>
  <c r="BC230" i="7"/>
  <c r="AU229" i="7"/>
  <c r="BU227" i="9"/>
  <c r="BQ228" i="8"/>
  <c r="BN228" i="8"/>
  <c r="BS228" i="8"/>
  <c r="AU227" i="8"/>
  <c r="AP228" i="8"/>
  <c r="CD228" i="8"/>
  <c r="CA228" i="8"/>
  <c r="CF228" i="8"/>
  <c r="BP228" i="9"/>
  <c r="CH229" i="7"/>
  <c r="AC228" i="9"/>
  <c r="AB230" i="7"/>
  <c r="AG230" i="7"/>
  <c r="Y231" i="7" s="1"/>
  <c r="AE230" i="7"/>
  <c r="BH227" i="9"/>
  <c r="U228" i="9"/>
  <c r="BC228" i="9"/>
  <c r="BP230" i="7"/>
  <c r="AP230" i="7"/>
  <c r="P229" i="9"/>
  <c r="CC230" i="7"/>
  <c r="AB228" i="8"/>
  <c r="AE228" i="8"/>
  <c r="AG228" i="8"/>
  <c r="Y229" i="8" s="1"/>
  <c r="P230" i="7"/>
  <c r="AU227" i="9"/>
  <c r="O228" i="8"/>
  <c r="T228" i="8"/>
  <c r="L229" i="8" s="1"/>
  <c r="R228" i="8"/>
  <c r="AH227" i="9"/>
  <c r="AP228" i="9"/>
  <c r="CC228" i="9"/>
  <c r="U229" i="7"/>
  <c r="CH227" i="9"/>
  <c r="BU229" i="7"/>
  <c r="BH229" i="7"/>
  <c r="CB228" i="8" l="1"/>
  <c r="CE228" i="8"/>
  <c r="CG228" i="8"/>
  <c r="BY229" i="8" s="1"/>
  <c r="Q229" i="9"/>
  <c r="N229" i="9"/>
  <c r="S229" i="9"/>
  <c r="AH230" i="7"/>
  <c r="CD228" i="9"/>
  <c r="CA228" i="9"/>
  <c r="CF228" i="9"/>
  <c r="AC231" i="7"/>
  <c r="AQ228" i="8"/>
  <c r="AN228" i="8"/>
  <c r="AS228" i="8"/>
  <c r="Q230" i="7"/>
  <c r="N230" i="7"/>
  <c r="S230" i="7"/>
  <c r="AQ230" i="7"/>
  <c r="AN230" i="7"/>
  <c r="AS230" i="7"/>
  <c r="BD230" i="7"/>
  <c r="BA230" i="7"/>
  <c r="BF230" i="7"/>
  <c r="CD230" i="7"/>
  <c r="CA230" i="7"/>
  <c r="CF230" i="7"/>
  <c r="AQ228" i="9"/>
  <c r="AN228" i="9"/>
  <c r="AS228" i="9"/>
  <c r="AD228" i="9"/>
  <c r="AA228" i="9"/>
  <c r="AF228" i="9"/>
  <c r="AH228" i="8"/>
  <c r="BQ230" i="7"/>
  <c r="BN230" i="7"/>
  <c r="BS230" i="7"/>
  <c r="BB228" i="8"/>
  <c r="BE228" i="8"/>
  <c r="BG228" i="8"/>
  <c r="AY229" i="8" s="1"/>
  <c r="AC229" i="8"/>
  <c r="U228" i="8"/>
  <c r="P229" i="8"/>
  <c r="BD228" i="9"/>
  <c r="BA228" i="9"/>
  <c r="BF228" i="9"/>
  <c r="BQ228" i="9"/>
  <c r="BN228" i="9"/>
  <c r="BS228" i="9"/>
  <c r="BO228" i="8"/>
  <c r="BR228" i="8"/>
  <c r="BT228" i="8"/>
  <c r="BL229" i="8" s="1"/>
  <c r="Q229" i="8" l="1"/>
  <c r="N229" i="8"/>
  <c r="S229" i="8"/>
  <c r="BB228" i="9"/>
  <c r="BG228" i="9"/>
  <c r="AY229" i="9" s="1"/>
  <c r="BE228" i="9"/>
  <c r="CB230" i="7"/>
  <c r="CE230" i="7"/>
  <c r="CG230" i="7"/>
  <c r="BY231" i="7" s="1"/>
  <c r="AO228" i="8"/>
  <c r="AR228" i="8"/>
  <c r="AT228" i="8"/>
  <c r="AL229" i="8" s="1"/>
  <c r="CC229" i="8"/>
  <c r="O229" i="9"/>
  <c r="R229" i="9"/>
  <c r="T229" i="9"/>
  <c r="L230" i="9" s="1"/>
  <c r="BP229" i="8"/>
  <c r="BO230" i="7"/>
  <c r="BR230" i="7"/>
  <c r="BT230" i="7"/>
  <c r="BL231" i="7" s="1"/>
  <c r="CH228" i="8"/>
  <c r="AD231" i="7"/>
  <c r="AA231" i="7"/>
  <c r="AF231" i="7"/>
  <c r="BB230" i="7"/>
  <c r="BE230" i="7"/>
  <c r="BG230" i="7"/>
  <c r="AY231" i="7" s="1"/>
  <c r="BC229" i="8"/>
  <c r="O230" i="7"/>
  <c r="T230" i="7"/>
  <c r="L231" i="7" s="1"/>
  <c r="R230" i="7"/>
  <c r="BU228" i="8"/>
  <c r="AD229" i="8"/>
  <c r="AA229" i="8"/>
  <c r="AF229" i="8"/>
  <c r="BO228" i="9"/>
  <c r="BR228" i="9"/>
  <c r="BT228" i="9"/>
  <c r="BL229" i="9" s="1"/>
  <c r="BH228" i="8"/>
  <c r="CB228" i="9"/>
  <c r="CE228" i="9"/>
  <c r="CG228" i="9"/>
  <c r="BY229" i="9" s="1"/>
  <c r="AO228" i="9"/>
  <c r="AT228" i="9"/>
  <c r="AL229" i="9" s="1"/>
  <c r="AR228" i="9"/>
  <c r="AO230" i="7"/>
  <c r="AT230" i="7"/>
  <c r="AL231" i="7" s="1"/>
  <c r="AR230" i="7"/>
  <c r="AB228" i="9"/>
  <c r="AG228" i="9"/>
  <c r="Y229" i="9" s="1"/>
  <c r="AE228" i="9"/>
  <c r="AP231" i="7" l="1"/>
  <c r="P231" i="7"/>
  <c r="U229" i="9"/>
  <c r="AB231" i="7"/>
  <c r="AG231" i="7"/>
  <c r="Y232" i="7" s="1"/>
  <c r="AE231" i="7"/>
  <c r="CD229" i="8"/>
  <c r="CA229" i="8"/>
  <c r="CF229" i="8"/>
  <c r="BU228" i="9"/>
  <c r="AP229" i="8"/>
  <c r="AU228" i="8"/>
  <c r="AP229" i="9"/>
  <c r="BP231" i="7"/>
  <c r="BH228" i="9"/>
  <c r="AU228" i="9"/>
  <c r="CC229" i="9"/>
  <c r="BU230" i="7"/>
  <c r="CC231" i="7"/>
  <c r="BC229" i="9"/>
  <c r="BP229" i="9"/>
  <c r="CH230" i="7"/>
  <c r="AC229" i="9"/>
  <c r="BQ229" i="8"/>
  <c r="BN229" i="8"/>
  <c r="BS229" i="8"/>
  <c r="AB229" i="8"/>
  <c r="AE229" i="8"/>
  <c r="AG229" i="8"/>
  <c r="Y230" i="8" s="1"/>
  <c r="BD229" i="8"/>
  <c r="BA229" i="8"/>
  <c r="BF229" i="8"/>
  <c r="AH228" i="9"/>
  <c r="CH228" i="9"/>
  <c r="BC231" i="7"/>
  <c r="BH230" i="7"/>
  <c r="O229" i="8"/>
  <c r="R229" i="8"/>
  <c r="T229" i="8"/>
  <c r="L230" i="8" s="1"/>
  <c r="AU230" i="7"/>
  <c r="U230" i="7"/>
  <c r="P230" i="9"/>
  <c r="AC232" i="7" l="1"/>
  <c r="AQ229" i="8"/>
  <c r="AN229" i="8"/>
  <c r="AS229" i="8"/>
  <c r="Q231" i="7"/>
  <c r="N231" i="7"/>
  <c r="S231" i="7"/>
  <c r="AH231" i="7"/>
  <c r="BB229" i="8"/>
  <c r="BG229" i="8"/>
  <c r="AY230" i="8" s="1"/>
  <c r="BE229" i="8"/>
  <c r="CD229" i="9"/>
  <c r="CA229" i="9"/>
  <c r="CF229" i="9"/>
  <c r="U229" i="8"/>
  <c r="AH229" i="8"/>
  <c r="BO229" i="8"/>
  <c r="BT229" i="8"/>
  <c r="BL230" i="8" s="1"/>
  <c r="BR229" i="8"/>
  <c r="P230" i="8"/>
  <c r="BD231" i="7"/>
  <c r="BA231" i="7"/>
  <c r="BF231" i="7"/>
  <c r="AQ231" i="7"/>
  <c r="AN231" i="7"/>
  <c r="AS231" i="7"/>
  <c r="AC230" i="8"/>
  <c r="Q230" i="9"/>
  <c r="N230" i="9"/>
  <c r="S230" i="9"/>
  <c r="BD229" i="9"/>
  <c r="BA229" i="9"/>
  <c r="BF229" i="9"/>
  <c r="BQ231" i="7"/>
  <c r="BN231" i="7"/>
  <c r="BS231" i="7"/>
  <c r="AD229" i="9"/>
  <c r="AA229" i="9"/>
  <c r="AF229" i="9"/>
  <c r="BQ229" i="9"/>
  <c r="BN229" i="9"/>
  <c r="BS229" i="9"/>
  <c r="CD231" i="7"/>
  <c r="CA231" i="7"/>
  <c r="CF231" i="7"/>
  <c r="CB229" i="8"/>
  <c r="CE229" i="8"/>
  <c r="CG229" i="8"/>
  <c r="BY230" i="8" s="1"/>
  <c r="AQ229" i="9"/>
  <c r="AN229" i="9"/>
  <c r="AS229" i="9"/>
  <c r="BP230" i="8" l="1"/>
  <c r="AB229" i="9"/>
  <c r="AE229" i="9"/>
  <c r="AG229" i="9"/>
  <c r="Y230" i="9" s="1"/>
  <c r="O231" i="7"/>
  <c r="R231" i="7"/>
  <c r="T231" i="7"/>
  <c r="L232" i="7" s="1"/>
  <c r="CC230" i="8"/>
  <c r="CH229" i="8"/>
  <c r="CB231" i="7"/>
  <c r="CG231" i="7"/>
  <c r="BY232" i="7" s="1"/>
  <c r="CE231" i="7"/>
  <c r="AO229" i="9"/>
  <c r="AT229" i="9"/>
  <c r="AL230" i="9" s="1"/>
  <c r="AR229" i="9"/>
  <c r="BB231" i="7"/>
  <c r="BG231" i="7"/>
  <c r="AY232" i="7" s="1"/>
  <c r="BE231" i="7"/>
  <c r="AO229" i="8"/>
  <c r="AT229" i="8"/>
  <c r="AL230" i="8" s="1"/>
  <c r="AR229" i="8"/>
  <c r="AD230" i="8"/>
  <c r="AA230" i="8"/>
  <c r="AF230" i="8"/>
  <c r="BO231" i="7"/>
  <c r="BT231" i="7"/>
  <c r="BL232" i="7" s="1"/>
  <c r="BR231" i="7"/>
  <c r="BO229" i="9"/>
  <c r="BR229" i="9"/>
  <c r="BT229" i="9"/>
  <c r="BL230" i="9" s="1"/>
  <c r="AD232" i="7"/>
  <c r="AA232" i="7"/>
  <c r="AF232" i="7"/>
  <c r="AO231" i="7"/>
  <c r="AT231" i="7"/>
  <c r="AL232" i="7" s="1"/>
  <c r="AR231" i="7"/>
  <c r="BB229" i="9"/>
  <c r="BG229" i="9"/>
  <c r="AY230" i="9" s="1"/>
  <c r="BE229" i="9"/>
  <c r="CB229" i="9"/>
  <c r="CE229" i="9"/>
  <c r="CG229" i="9"/>
  <c r="BY230" i="9" s="1"/>
  <c r="Q230" i="8"/>
  <c r="N230" i="8"/>
  <c r="S230" i="8"/>
  <c r="BH229" i="8"/>
  <c r="O230" i="9"/>
  <c r="T230" i="9"/>
  <c r="L231" i="9" s="1"/>
  <c r="R230" i="9"/>
  <c r="BU229" i="8"/>
  <c r="BC230" i="8"/>
  <c r="AB232" i="7" l="1"/>
  <c r="AG232" i="7"/>
  <c r="Y233" i="7" s="1"/>
  <c r="AE232" i="7"/>
  <c r="CD230" i="8"/>
  <c r="CA230" i="8"/>
  <c r="CF230" i="8"/>
  <c r="P231" i="9"/>
  <c r="CC230" i="9"/>
  <c r="CH229" i="9"/>
  <c r="BP230" i="9"/>
  <c r="AB230" i="8"/>
  <c r="AE230" i="8"/>
  <c r="AG230" i="8"/>
  <c r="Y231" i="8" s="1"/>
  <c r="AU229" i="9"/>
  <c r="P232" i="7"/>
  <c r="AP230" i="9"/>
  <c r="U231" i="7"/>
  <c r="AP232" i="7"/>
  <c r="BC230" i="9"/>
  <c r="BU229" i="9"/>
  <c r="AU229" i="8"/>
  <c r="CH231" i="7"/>
  <c r="BD230" i="8"/>
  <c r="BA230" i="8"/>
  <c r="BF230" i="8"/>
  <c r="BH229" i="9"/>
  <c r="AU231" i="7"/>
  <c r="AP230" i="8"/>
  <c r="CC232" i="7"/>
  <c r="BU231" i="7"/>
  <c r="AC230" i="9"/>
  <c r="BP232" i="7"/>
  <c r="BH231" i="7"/>
  <c r="AH229" i="9"/>
  <c r="O230" i="8"/>
  <c r="T230" i="8"/>
  <c r="L231" i="8" s="1"/>
  <c r="R230" i="8"/>
  <c r="BC232" i="7"/>
  <c r="U230" i="9"/>
  <c r="BQ230" i="8"/>
  <c r="BN230" i="8"/>
  <c r="BS230" i="8"/>
  <c r="U230" i="8" l="1"/>
  <c r="BQ232" i="7"/>
  <c r="BN232" i="7"/>
  <c r="BS232" i="7"/>
  <c r="Q231" i="9"/>
  <c r="N231" i="9"/>
  <c r="S231" i="9"/>
  <c r="BD232" i="7"/>
  <c r="BA232" i="7"/>
  <c r="BF232" i="7"/>
  <c r="AC231" i="8"/>
  <c r="BD230" i="9"/>
  <c r="BA230" i="9"/>
  <c r="BF230" i="9"/>
  <c r="AH230" i="8"/>
  <c r="CB230" i="8"/>
  <c r="CE230" i="8"/>
  <c r="CG230" i="8"/>
  <c r="BY231" i="8" s="1"/>
  <c r="P231" i="8"/>
  <c r="BB230" i="8"/>
  <c r="BG230" i="8"/>
  <c r="AY231" i="8" s="1"/>
  <c r="BE230" i="8"/>
  <c r="CD232" i="7"/>
  <c r="CA232" i="7"/>
  <c r="CF232" i="7"/>
  <c r="AQ232" i="7"/>
  <c r="AN232" i="7"/>
  <c r="AS232" i="7"/>
  <c r="BQ230" i="9"/>
  <c r="BN230" i="9"/>
  <c r="BS230" i="9"/>
  <c r="AD230" i="9"/>
  <c r="AA230" i="9"/>
  <c r="AF230" i="9"/>
  <c r="AQ230" i="8"/>
  <c r="AN230" i="8"/>
  <c r="AS230" i="8"/>
  <c r="BO230" i="8"/>
  <c r="BT230" i="8"/>
  <c r="BL231" i="8" s="1"/>
  <c r="BR230" i="8"/>
  <c r="AH232" i="7"/>
  <c r="AQ230" i="9"/>
  <c r="AN230" i="9"/>
  <c r="AS230" i="9"/>
  <c r="AC233" i="7"/>
  <c r="Q232" i="7"/>
  <c r="N232" i="7"/>
  <c r="S232" i="7"/>
  <c r="CD230" i="9"/>
  <c r="CA230" i="9"/>
  <c r="CF230" i="9"/>
  <c r="BO230" i="9" l="1"/>
  <c r="BR230" i="9"/>
  <c r="BT230" i="9"/>
  <c r="BL231" i="9" s="1"/>
  <c r="Q231" i="8"/>
  <c r="N231" i="8"/>
  <c r="S231" i="8"/>
  <c r="AD231" i="8"/>
  <c r="AA231" i="8"/>
  <c r="AF231" i="8"/>
  <c r="CC231" i="8"/>
  <c r="AO230" i="9"/>
  <c r="AT230" i="9"/>
  <c r="AL231" i="9" s="1"/>
  <c r="AR230" i="9"/>
  <c r="CH230" i="8"/>
  <c r="BB232" i="7"/>
  <c r="BE232" i="7"/>
  <c r="BG232" i="7"/>
  <c r="AY233" i="7" s="1"/>
  <c r="AO232" i="7"/>
  <c r="AT232" i="7"/>
  <c r="AL233" i="7" s="1"/>
  <c r="AR232" i="7"/>
  <c r="O231" i="9"/>
  <c r="T231" i="9"/>
  <c r="L232" i="9" s="1"/>
  <c r="R231" i="9"/>
  <c r="CB232" i="7"/>
  <c r="CE232" i="7"/>
  <c r="CG232" i="7"/>
  <c r="BY233" i="7" s="1"/>
  <c r="CB230" i="9"/>
  <c r="CE230" i="9"/>
  <c r="CG230" i="9"/>
  <c r="BY231" i="9" s="1"/>
  <c r="BP231" i="8"/>
  <c r="BO232" i="7"/>
  <c r="BT232" i="7"/>
  <c r="BL233" i="7" s="1"/>
  <c r="BR232" i="7"/>
  <c r="BU230" i="8"/>
  <c r="BB230" i="9"/>
  <c r="BG230" i="9"/>
  <c r="AY231" i="9" s="1"/>
  <c r="BE230" i="9"/>
  <c r="O232" i="7"/>
  <c r="R232" i="7"/>
  <c r="T232" i="7"/>
  <c r="L233" i="7" s="1"/>
  <c r="AO230" i="8"/>
  <c r="AR230" i="8"/>
  <c r="AT230" i="8"/>
  <c r="AL231" i="8" s="1"/>
  <c r="AB230" i="9"/>
  <c r="AE230" i="9"/>
  <c r="AG230" i="9"/>
  <c r="Y231" i="9" s="1"/>
  <c r="BH230" i="8"/>
  <c r="BC231" i="8"/>
  <c r="AD233" i="7"/>
  <c r="AA233" i="7"/>
  <c r="AF233" i="7"/>
  <c r="BH232" i="7" l="1"/>
  <c r="CD231" i="8"/>
  <c r="CA231" i="8"/>
  <c r="CF231" i="8"/>
  <c r="BH230" i="9"/>
  <c r="U231" i="9"/>
  <c r="BC233" i="7"/>
  <c r="CC231" i="9"/>
  <c r="P232" i="9"/>
  <c r="AB231" i="8"/>
  <c r="AG231" i="8"/>
  <c r="Y232" i="8" s="1"/>
  <c r="AE231" i="8"/>
  <c r="BQ231" i="8"/>
  <c r="BN231" i="8"/>
  <c r="BS231" i="8"/>
  <c r="CC233" i="7"/>
  <c r="CH232" i="7"/>
  <c r="O231" i="8"/>
  <c r="R231" i="8"/>
  <c r="T231" i="8"/>
  <c r="L232" i="8" s="1"/>
  <c r="BC231" i="9"/>
  <c r="AC231" i="9"/>
  <c r="CH230" i="9"/>
  <c r="AU230" i="8"/>
  <c r="AU232" i="7"/>
  <c r="AU230" i="9"/>
  <c r="BP231" i="9"/>
  <c r="AP231" i="8"/>
  <c r="AP233" i="7"/>
  <c r="AP231" i="9"/>
  <c r="BU230" i="9"/>
  <c r="AH230" i="9"/>
  <c r="AB233" i="7"/>
  <c r="AG233" i="7"/>
  <c r="Y234" i="7" s="1"/>
  <c r="AE233" i="7"/>
  <c r="P233" i="7"/>
  <c r="BU232" i="7"/>
  <c r="BD231" i="8"/>
  <c r="BA231" i="8"/>
  <c r="BF231" i="8"/>
  <c r="U232" i="7"/>
  <c r="BP233" i="7"/>
  <c r="BD233" i="7" l="1"/>
  <c r="BA233" i="7"/>
  <c r="BF233" i="7"/>
  <c r="U231" i="8"/>
  <c r="AQ231" i="9"/>
  <c r="AN231" i="9"/>
  <c r="AS231" i="9"/>
  <c r="BO231" i="8"/>
  <c r="BR231" i="8"/>
  <c r="BT231" i="8"/>
  <c r="BL232" i="8" s="1"/>
  <c r="BB231" i="8"/>
  <c r="BE231" i="8"/>
  <c r="BG231" i="8"/>
  <c r="AY232" i="8" s="1"/>
  <c r="AH231" i="8"/>
  <c r="AQ233" i="7"/>
  <c r="AN233" i="7"/>
  <c r="AS233" i="7"/>
  <c r="AC232" i="8"/>
  <c r="Q233" i="7"/>
  <c r="N233" i="7"/>
  <c r="S233" i="7"/>
  <c r="AQ231" i="8"/>
  <c r="AN231" i="8"/>
  <c r="AS231" i="8"/>
  <c r="AD231" i="9"/>
  <c r="AA231" i="9"/>
  <c r="AF231" i="9"/>
  <c r="BQ231" i="9"/>
  <c r="BN231" i="9"/>
  <c r="BS231" i="9"/>
  <c r="Q232" i="9"/>
  <c r="N232" i="9"/>
  <c r="S232" i="9"/>
  <c r="CB231" i="8"/>
  <c r="CE231" i="8"/>
  <c r="CG231" i="8"/>
  <c r="BY232" i="8" s="1"/>
  <c r="AH233" i="7"/>
  <c r="AC234" i="7"/>
  <c r="BQ233" i="7"/>
  <c r="BN233" i="7"/>
  <c r="BS233" i="7"/>
  <c r="CD233" i="7"/>
  <c r="CA233" i="7"/>
  <c r="CF233" i="7"/>
  <c r="BD231" i="9"/>
  <c r="BA231" i="9"/>
  <c r="BF231" i="9"/>
  <c r="CD231" i="9"/>
  <c r="CA231" i="9"/>
  <c r="CF231" i="9"/>
  <c r="P232" i="8"/>
  <c r="BB231" i="9" l="1"/>
  <c r="BG231" i="9"/>
  <c r="AY232" i="9" s="1"/>
  <c r="BE231" i="9"/>
  <c r="BO233" i="7"/>
  <c r="BR233" i="7"/>
  <c r="BT233" i="7"/>
  <c r="BL234" i="7" s="1"/>
  <c r="CC232" i="8"/>
  <c r="CH231" i="8"/>
  <c r="AO231" i="9"/>
  <c r="AR231" i="9"/>
  <c r="AT231" i="9"/>
  <c r="AL232" i="9" s="1"/>
  <c r="CB233" i="7"/>
  <c r="CG233" i="7"/>
  <c r="BY234" i="7" s="1"/>
  <c r="CE233" i="7"/>
  <c r="O232" i="9"/>
  <c r="T232" i="9"/>
  <c r="L233" i="9" s="1"/>
  <c r="R232" i="9"/>
  <c r="AO231" i="8"/>
  <c r="AT231" i="8"/>
  <c r="AL232" i="8" s="1"/>
  <c r="AR231" i="8"/>
  <c r="Q232" i="8"/>
  <c r="N232" i="8"/>
  <c r="S232" i="8"/>
  <c r="O233" i="7"/>
  <c r="R233" i="7"/>
  <c r="T233" i="7"/>
  <c r="L234" i="7" s="1"/>
  <c r="BC232" i="8"/>
  <c r="BO231" i="9"/>
  <c r="BT231" i="9"/>
  <c r="BL232" i="9" s="1"/>
  <c r="BR231" i="9"/>
  <c r="BH231" i="8"/>
  <c r="BB233" i="7"/>
  <c r="BE233" i="7"/>
  <c r="BG233" i="7"/>
  <c r="AY234" i="7" s="1"/>
  <c r="AD234" i="7"/>
  <c r="AA234" i="7"/>
  <c r="AF234" i="7"/>
  <c r="AD232" i="8"/>
  <c r="AA232" i="8"/>
  <c r="AF232" i="8"/>
  <c r="CB231" i="9"/>
  <c r="CG231" i="9"/>
  <c r="BY232" i="9" s="1"/>
  <c r="CE231" i="9"/>
  <c r="AO233" i="7"/>
  <c r="AR233" i="7"/>
  <c r="AT233" i="7"/>
  <c r="AL234" i="7" s="1"/>
  <c r="BU231" i="8"/>
  <c r="BP232" i="8"/>
  <c r="AB231" i="9"/>
  <c r="AE231" i="9"/>
  <c r="AG231" i="9"/>
  <c r="Y232" i="9" s="1"/>
  <c r="BP232" i="9" l="1"/>
  <c r="CC232" i="9"/>
  <c r="BH233" i="7"/>
  <c r="P233" i="9"/>
  <c r="O232" i="8"/>
  <c r="T232" i="8"/>
  <c r="L233" i="8" s="1"/>
  <c r="R232" i="8"/>
  <c r="CD232" i="8"/>
  <c r="CA232" i="8"/>
  <c r="CF232" i="8"/>
  <c r="AU231" i="8"/>
  <c r="CH233" i="7"/>
  <c r="BP234" i="7"/>
  <c r="BU233" i="7"/>
  <c r="BU231" i="9"/>
  <c r="AC232" i="9"/>
  <c r="AU233" i="7"/>
  <c r="AP234" i="7"/>
  <c r="AP232" i="8"/>
  <c r="CC234" i="7"/>
  <c r="AH231" i="9"/>
  <c r="AB234" i="7"/>
  <c r="AE234" i="7"/>
  <c r="AG234" i="7"/>
  <c r="Y235" i="7" s="1"/>
  <c r="BD232" i="8"/>
  <c r="BA232" i="8"/>
  <c r="BF232" i="8"/>
  <c r="AB232" i="8"/>
  <c r="AG232" i="8"/>
  <c r="Y233" i="8" s="1"/>
  <c r="AE232" i="8"/>
  <c r="AP232" i="9"/>
  <c r="BH231" i="9"/>
  <c r="P234" i="7"/>
  <c r="AU231" i="9"/>
  <c r="BC232" i="9"/>
  <c r="BQ232" i="8"/>
  <c r="BN232" i="8"/>
  <c r="BS232" i="8"/>
  <c r="CH231" i="9"/>
  <c r="BC234" i="7"/>
  <c r="U233" i="7"/>
  <c r="U232" i="9"/>
  <c r="BD232" i="9" l="1"/>
  <c r="BA232" i="9"/>
  <c r="BF232" i="9"/>
  <c r="AQ232" i="8"/>
  <c r="AN232" i="8"/>
  <c r="AS232" i="8"/>
  <c r="BQ234" i="7"/>
  <c r="BN234" i="7"/>
  <c r="BS234" i="7"/>
  <c r="Q233" i="9"/>
  <c r="N233" i="9"/>
  <c r="S233" i="9"/>
  <c r="AQ234" i="7"/>
  <c r="AN234" i="7"/>
  <c r="AS234" i="7"/>
  <c r="BB232" i="8"/>
  <c r="BG232" i="8"/>
  <c r="AY233" i="8" s="1"/>
  <c r="BE232" i="8"/>
  <c r="BO232" i="8"/>
  <c r="BR232" i="8"/>
  <c r="BT232" i="8"/>
  <c r="BL233" i="8" s="1"/>
  <c r="AQ232" i="9"/>
  <c r="AN232" i="9"/>
  <c r="AS232" i="9"/>
  <c r="BD234" i="7"/>
  <c r="BA234" i="7"/>
  <c r="BF234" i="7"/>
  <c r="AC235" i="7"/>
  <c r="AH234" i="7"/>
  <c r="CD232" i="9"/>
  <c r="CA232" i="9"/>
  <c r="CF232" i="9"/>
  <c r="AD232" i="9"/>
  <c r="AA232" i="9"/>
  <c r="AF232" i="9"/>
  <c r="CB232" i="8"/>
  <c r="CG232" i="8"/>
  <c r="BY233" i="8" s="1"/>
  <c r="CE232" i="8"/>
  <c r="BQ232" i="9"/>
  <c r="BN232" i="9"/>
  <c r="BS232" i="9"/>
  <c r="U232" i="8"/>
  <c r="AH232" i="8"/>
  <c r="AC233" i="8"/>
  <c r="Q234" i="7"/>
  <c r="N234" i="7"/>
  <c r="S234" i="7"/>
  <c r="CD234" i="7"/>
  <c r="CA234" i="7"/>
  <c r="CF234" i="7"/>
  <c r="P233" i="8"/>
  <c r="BB234" i="7" l="1"/>
  <c r="BE234" i="7"/>
  <c r="BG234" i="7"/>
  <c r="AY235" i="7" s="1"/>
  <c r="BO234" i="7"/>
  <c r="BT234" i="7"/>
  <c r="BL235" i="7" s="1"/>
  <c r="BR234" i="7"/>
  <c r="AD233" i="8"/>
  <c r="AA233" i="8"/>
  <c r="AF233" i="8"/>
  <c r="AB232" i="9"/>
  <c r="AE232" i="9"/>
  <c r="AG232" i="9"/>
  <c r="Y233" i="9" s="1"/>
  <c r="AO234" i="7"/>
  <c r="AR234" i="7"/>
  <c r="AT234" i="7"/>
  <c r="AL235" i="7" s="1"/>
  <c r="CB232" i="9"/>
  <c r="CG232" i="9"/>
  <c r="BY233" i="9" s="1"/>
  <c r="CE232" i="9"/>
  <c r="Q233" i="8"/>
  <c r="N233" i="8"/>
  <c r="S233" i="8"/>
  <c r="AO232" i="9"/>
  <c r="AR232" i="9"/>
  <c r="AT232" i="9"/>
  <c r="AL233" i="9" s="1"/>
  <c r="AO232" i="8"/>
  <c r="AR232" i="8"/>
  <c r="AT232" i="8"/>
  <c r="AL233" i="8" s="1"/>
  <c r="BU232" i="8"/>
  <c r="BO232" i="9"/>
  <c r="BR232" i="9"/>
  <c r="BT232" i="9"/>
  <c r="BL233" i="9" s="1"/>
  <c r="B27" i="9"/>
  <c r="BH232" i="8"/>
  <c r="O233" i="9"/>
  <c r="R233" i="9"/>
  <c r="T233" i="9"/>
  <c r="L234" i="9" s="1"/>
  <c r="CB234" i="7"/>
  <c r="CE234" i="7"/>
  <c r="CG234" i="7"/>
  <c r="BY235" i="7" s="1"/>
  <c r="CH232" i="8"/>
  <c r="AD235" i="7"/>
  <c r="AA235" i="7"/>
  <c r="AF235" i="7"/>
  <c r="BC233" i="8"/>
  <c r="BB232" i="9"/>
  <c r="BE232" i="9"/>
  <c r="BG232" i="9"/>
  <c r="AY233" i="9" s="1"/>
  <c r="BP233" i="8"/>
  <c r="O234" i="7"/>
  <c r="R234" i="7"/>
  <c r="T234" i="7"/>
  <c r="L235" i="7" s="1"/>
  <c r="CC233" i="8"/>
  <c r="B27" i="8" l="1"/>
  <c r="O233" i="8"/>
  <c r="T233" i="8"/>
  <c r="L234" i="8" s="1"/>
  <c r="R233" i="8"/>
  <c r="C27" i="8"/>
  <c r="CC235" i="7"/>
  <c r="BP233" i="9"/>
  <c r="AB233" i="8"/>
  <c r="AE233" i="8"/>
  <c r="AG233" i="8"/>
  <c r="Y234" i="8" s="1"/>
  <c r="BC233" i="9"/>
  <c r="CH234" i="7"/>
  <c r="BU232" i="9"/>
  <c r="AP233" i="8"/>
  <c r="AU232" i="8"/>
  <c r="CH232" i="9"/>
  <c r="BU234" i="7"/>
  <c r="CC233" i="9"/>
  <c r="BP235" i="7"/>
  <c r="BD233" i="8"/>
  <c r="BA233" i="8"/>
  <c r="BF233" i="8"/>
  <c r="CD233" i="8"/>
  <c r="CA233" i="8"/>
  <c r="CF233" i="8"/>
  <c r="AU232" i="9"/>
  <c r="C29" i="7"/>
  <c r="U233" i="9"/>
  <c r="AU234" i="7"/>
  <c r="BC235" i="7"/>
  <c r="BH232" i="9"/>
  <c r="AP235" i="7"/>
  <c r="BH234" i="7"/>
  <c r="BQ233" i="8"/>
  <c r="BN233" i="8"/>
  <c r="BS233" i="8"/>
  <c r="AP233" i="9"/>
  <c r="P234" i="9"/>
  <c r="AC233" i="9"/>
  <c r="P235" i="7"/>
  <c r="AB235" i="7"/>
  <c r="AG235" i="7"/>
  <c r="Y236" i="7" s="1"/>
  <c r="AE235" i="7"/>
  <c r="U234" i="7"/>
  <c r="AH232" i="9"/>
  <c r="AH235" i="7" l="1"/>
  <c r="E27" i="8"/>
  <c r="BQ233" i="9"/>
  <c r="BN233" i="9"/>
  <c r="BS233" i="9"/>
  <c r="AC236" i="7"/>
  <c r="BB233" i="8"/>
  <c r="BE233" i="8"/>
  <c r="BG233" i="8"/>
  <c r="AY234" i="8" s="1"/>
  <c r="AQ233" i="8"/>
  <c r="AN233" i="8"/>
  <c r="AS233" i="8"/>
  <c r="CD235" i="7"/>
  <c r="CA235" i="7"/>
  <c r="CF235" i="7"/>
  <c r="BO233" i="8"/>
  <c r="BR233" i="8"/>
  <c r="BT233" i="8"/>
  <c r="BL234" i="8" s="1"/>
  <c r="Q235" i="7"/>
  <c r="N235" i="7"/>
  <c r="S235" i="7"/>
  <c r="BQ235" i="7"/>
  <c r="BN235" i="7"/>
  <c r="BS235" i="7"/>
  <c r="CD233" i="9"/>
  <c r="CA233" i="9"/>
  <c r="CF233" i="9"/>
  <c r="U233" i="8"/>
  <c r="AQ235" i="7"/>
  <c r="AN235" i="7"/>
  <c r="AS235" i="7"/>
  <c r="Q234" i="9"/>
  <c r="N234" i="9"/>
  <c r="S234" i="9"/>
  <c r="P234" i="8"/>
  <c r="AD233" i="9"/>
  <c r="AA233" i="9"/>
  <c r="AF233" i="9"/>
  <c r="BD233" i="9"/>
  <c r="BA233" i="9"/>
  <c r="BF233" i="9"/>
  <c r="AQ233" i="9"/>
  <c r="AN233" i="9"/>
  <c r="AS233" i="9"/>
  <c r="AC234" i="8"/>
  <c r="G27" i="8"/>
  <c r="F27" i="8"/>
  <c r="BD235" i="7"/>
  <c r="BA235" i="7"/>
  <c r="BF235" i="7"/>
  <c r="CB233" i="8"/>
  <c r="CE233" i="8"/>
  <c r="CG233" i="8"/>
  <c r="BY234" i="8" s="1"/>
  <c r="AH233" i="8"/>
  <c r="BU233" i="8" l="1"/>
  <c r="BP234" i="8"/>
  <c r="Q234" i="8"/>
  <c r="N234" i="8"/>
  <c r="S234" i="8"/>
  <c r="G27" i="9"/>
  <c r="G29" i="7"/>
  <c r="CB233" i="9"/>
  <c r="CE233" i="9"/>
  <c r="CG233" i="9"/>
  <c r="BY234" i="9" s="1"/>
  <c r="CB235" i="7"/>
  <c r="CE235" i="7"/>
  <c r="CG235" i="7"/>
  <c r="BY236" i="7" s="1"/>
  <c r="AD236" i="7"/>
  <c r="AA236" i="7"/>
  <c r="AF236" i="7"/>
  <c r="F27" i="9"/>
  <c r="D27" i="8"/>
  <c r="BO233" i="9"/>
  <c r="BR233" i="9"/>
  <c r="BT233" i="9"/>
  <c r="BL234" i="9" s="1"/>
  <c r="CC234" i="8"/>
  <c r="D27" i="9"/>
  <c r="AO233" i="9"/>
  <c r="AT233" i="9"/>
  <c r="AL234" i="9" s="1"/>
  <c r="AR233" i="9"/>
  <c r="F29" i="7"/>
  <c r="E27" i="9"/>
  <c r="O234" i="9"/>
  <c r="T234" i="9"/>
  <c r="L235" i="9" s="1"/>
  <c r="R234" i="9"/>
  <c r="BO235" i="7"/>
  <c r="BR235" i="7"/>
  <c r="BT235" i="7"/>
  <c r="BL236" i="7" s="1"/>
  <c r="AO233" i="8"/>
  <c r="AT233" i="8"/>
  <c r="AL234" i="8" s="1"/>
  <c r="AR233" i="8"/>
  <c r="E29" i="7"/>
  <c r="BB235" i="7"/>
  <c r="BG235" i="7"/>
  <c r="AY236" i="7" s="1"/>
  <c r="BE235" i="7"/>
  <c r="D29" i="7"/>
  <c r="B29" i="7"/>
  <c r="BC234" i="8"/>
  <c r="C27" i="9"/>
  <c r="AO235" i="7"/>
  <c r="AT235" i="7"/>
  <c r="AL236" i="7" s="1"/>
  <c r="AR235" i="7"/>
  <c r="O235" i="7"/>
  <c r="R235" i="7"/>
  <c r="T235" i="7"/>
  <c r="L236" i="7" s="1"/>
  <c r="BH233" i="8"/>
  <c r="AD234" i="8"/>
  <c r="AA234" i="8"/>
  <c r="AF234" i="8"/>
  <c r="CH233" i="8"/>
  <c r="BB233" i="9"/>
  <c r="BG233" i="9"/>
  <c r="AY234" i="9" s="1"/>
  <c r="BE233" i="9"/>
  <c r="AB233" i="9"/>
  <c r="AE233" i="9"/>
  <c r="AG233" i="9"/>
  <c r="Y234" i="9" s="1"/>
  <c r="U234" i="9" l="1"/>
  <c r="CD234" i="8"/>
  <c r="CA234" i="8"/>
  <c r="CF234" i="8"/>
  <c r="AB236" i="7"/>
  <c r="AE236" i="7"/>
  <c r="AG236" i="7"/>
  <c r="Y237" i="7" s="1"/>
  <c r="O234" i="8"/>
  <c r="R234" i="8"/>
  <c r="T234" i="8"/>
  <c r="L235" i="8" s="1"/>
  <c r="BP234" i="9"/>
  <c r="CC236" i="7"/>
  <c r="BC236" i="7"/>
  <c r="AP236" i="7"/>
  <c r="CH235" i="7"/>
  <c r="BQ234" i="8"/>
  <c r="BN234" i="8"/>
  <c r="BS234" i="8"/>
  <c r="BU233" i="9"/>
  <c r="AU233" i="8"/>
  <c r="CH233" i="9"/>
  <c r="BC234" i="9"/>
  <c r="AC234" i="9"/>
  <c r="P236" i="7"/>
  <c r="AU235" i="7"/>
  <c r="AB234" i="8"/>
  <c r="AE234" i="8"/>
  <c r="AG234" i="8"/>
  <c r="Y235" i="8" s="1"/>
  <c r="U235" i="7"/>
  <c r="BD234" i="8"/>
  <c r="BA234" i="8"/>
  <c r="BF234" i="8"/>
  <c r="AU233" i="9"/>
  <c r="AP234" i="9"/>
  <c r="BH235" i="7"/>
  <c r="P235" i="9"/>
  <c r="CC234" i="9"/>
  <c r="AP234" i="8"/>
  <c r="AH233" i="9"/>
  <c r="BP236" i="7"/>
  <c r="BH233" i="9"/>
  <c r="BU235" i="7"/>
  <c r="Q235" i="9" l="1"/>
  <c r="N235" i="9"/>
  <c r="S235" i="9"/>
  <c r="AH234" i="8"/>
  <c r="BQ236" i="7"/>
  <c r="BN236" i="7"/>
  <c r="BS236" i="7"/>
  <c r="AQ236" i="7"/>
  <c r="AN236" i="7"/>
  <c r="AS236" i="7"/>
  <c r="AC237" i="7"/>
  <c r="AH236" i="7"/>
  <c r="BD236" i="7"/>
  <c r="BA236" i="7"/>
  <c r="BF236" i="7"/>
  <c r="CD236" i="7"/>
  <c r="CA236" i="7"/>
  <c r="CF236" i="7"/>
  <c r="CB234" i="8"/>
  <c r="CE234" i="8"/>
  <c r="CG234" i="8"/>
  <c r="BY235" i="8" s="1"/>
  <c r="Q236" i="7"/>
  <c r="N236" i="7"/>
  <c r="S236" i="7"/>
  <c r="AQ234" i="8"/>
  <c r="AN234" i="8"/>
  <c r="AS234" i="8"/>
  <c r="BB234" i="8"/>
  <c r="BE234" i="8"/>
  <c r="BG234" i="8"/>
  <c r="AY235" i="8" s="1"/>
  <c r="AD234" i="9"/>
  <c r="AA234" i="9"/>
  <c r="AF234" i="9"/>
  <c r="BQ234" i="9"/>
  <c r="BN234" i="9"/>
  <c r="BS234" i="9"/>
  <c r="BD234" i="9"/>
  <c r="BA234" i="9"/>
  <c r="BF234" i="9"/>
  <c r="U234" i="8"/>
  <c r="AC235" i="8"/>
  <c r="AQ234" i="9"/>
  <c r="AN234" i="9"/>
  <c r="AS234" i="9"/>
  <c r="CD234" i="9"/>
  <c r="CA234" i="9"/>
  <c r="CF234" i="9"/>
  <c r="BO234" i="8"/>
  <c r="BR234" i="8"/>
  <c r="BT234" i="8"/>
  <c r="BL235" i="8" s="1"/>
  <c r="P235" i="8"/>
  <c r="BO234" i="9" l="1"/>
  <c r="BT234" i="9"/>
  <c r="BL235" i="9" s="1"/>
  <c r="BR234" i="9"/>
  <c r="O236" i="7"/>
  <c r="R236" i="7"/>
  <c r="T236" i="7"/>
  <c r="L237" i="7" s="1"/>
  <c r="BB236" i="7"/>
  <c r="BG236" i="7"/>
  <c r="AY237" i="7" s="1"/>
  <c r="BE236" i="7"/>
  <c r="AO234" i="9"/>
  <c r="AT234" i="9"/>
  <c r="AL235" i="9" s="1"/>
  <c r="AR234" i="9"/>
  <c r="CC235" i="8"/>
  <c r="BO236" i="7"/>
  <c r="BT236" i="7"/>
  <c r="BL237" i="7" s="1"/>
  <c r="BR236" i="7"/>
  <c r="AB234" i="9"/>
  <c r="AG234" i="9"/>
  <c r="Y235" i="9" s="1"/>
  <c r="AE234" i="9"/>
  <c r="CH234" i="8"/>
  <c r="BC235" i="8"/>
  <c r="Q235" i="8"/>
  <c r="N235" i="8"/>
  <c r="S235" i="8"/>
  <c r="AD235" i="8"/>
  <c r="AA235" i="8"/>
  <c r="AF235" i="8"/>
  <c r="BP235" i="8"/>
  <c r="BH234" i="8"/>
  <c r="CB236" i="7"/>
  <c r="CG236" i="7"/>
  <c r="BY237" i="7" s="1"/>
  <c r="CE236" i="7"/>
  <c r="AD237" i="7"/>
  <c r="AA237" i="7"/>
  <c r="AF237" i="7"/>
  <c r="BU234" i="8"/>
  <c r="AO236" i="7"/>
  <c r="AT236" i="7"/>
  <c r="AL237" i="7" s="1"/>
  <c r="AR236" i="7"/>
  <c r="O235" i="9"/>
  <c r="R235" i="9"/>
  <c r="T235" i="9"/>
  <c r="L236" i="9" s="1"/>
  <c r="CB234" i="9"/>
  <c r="CG234" i="9"/>
  <c r="BY235" i="9" s="1"/>
  <c r="CE234" i="9"/>
  <c r="BB234" i="9"/>
  <c r="BG234" i="9"/>
  <c r="AY235" i="9" s="1"/>
  <c r="BE234" i="9"/>
  <c r="AO234" i="8"/>
  <c r="AT234" i="8"/>
  <c r="AL235" i="8" s="1"/>
  <c r="AR234" i="8"/>
  <c r="BP237" i="7" l="1"/>
  <c r="P237" i="7"/>
  <c r="BC235" i="9"/>
  <c r="BD235" i="8"/>
  <c r="BA235" i="8"/>
  <c r="BF235" i="8"/>
  <c r="BU234" i="9"/>
  <c r="U236" i="7"/>
  <c r="BP235" i="9"/>
  <c r="AC235" i="9"/>
  <c r="CD235" i="8"/>
  <c r="CA235" i="8"/>
  <c r="CF235" i="8"/>
  <c r="U235" i="9"/>
  <c r="AU234" i="8"/>
  <c r="O235" i="8"/>
  <c r="R235" i="8"/>
  <c r="T235" i="8"/>
  <c r="L236" i="8" s="1"/>
  <c r="CC235" i="9"/>
  <c r="AB235" i="8"/>
  <c r="AG235" i="8"/>
  <c r="Y236" i="8" s="1"/>
  <c r="AE235" i="8"/>
  <c r="AH234" i="9"/>
  <c r="P236" i="9"/>
  <c r="CH236" i="7"/>
  <c r="CH234" i="9"/>
  <c r="BQ235" i="8"/>
  <c r="BN235" i="8"/>
  <c r="BS235" i="8"/>
  <c r="AU234" i="9"/>
  <c r="AP235" i="9"/>
  <c r="AB237" i="7"/>
  <c r="AG237" i="7"/>
  <c r="Y238" i="7" s="1"/>
  <c r="AE237" i="7"/>
  <c r="AP235" i="8"/>
  <c r="AU236" i="7"/>
  <c r="BH236" i="7"/>
  <c r="AP237" i="7"/>
  <c r="CC237" i="7"/>
  <c r="BC237" i="7"/>
  <c r="BH234" i="9"/>
  <c r="BU236" i="7"/>
  <c r="AH235" i="8" l="1"/>
  <c r="BB235" i="8"/>
  <c r="BE235" i="8"/>
  <c r="BG235" i="8"/>
  <c r="AY236" i="8" s="1"/>
  <c r="AD235" i="9"/>
  <c r="AA235" i="9"/>
  <c r="AF235" i="9"/>
  <c r="CD237" i="7"/>
  <c r="CA237" i="7"/>
  <c r="CF237" i="7"/>
  <c r="BD235" i="9"/>
  <c r="BA235" i="9"/>
  <c r="BF235" i="9"/>
  <c r="Q237" i="7"/>
  <c r="N237" i="7"/>
  <c r="S237" i="7"/>
  <c r="BD237" i="7"/>
  <c r="BA237" i="7"/>
  <c r="BF237" i="7"/>
  <c r="AH237" i="7"/>
  <c r="P236" i="8"/>
  <c r="U235" i="8"/>
  <c r="AQ235" i="8"/>
  <c r="AN235" i="8"/>
  <c r="AS235" i="8"/>
  <c r="AC236" i="8"/>
  <c r="CB235" i="8"/>
  <c r="CG235" i="8"/>
  <c r="BY236" i="8" s="1"/>
  <c r="CE235" i="8"/>
  <c r="AC238" i="7"/>
  <c r="AQ237" i="7"/>
  <c r="AN237" i="7"/>
  <c r="AS237" i="7"/>
  <c r="BO235" i="8"/>
  <c r="BT235" i="8"/>
  <c r="BL236" i="8" s="1"/>
  <c r="BR235" i="8"/>
  <c r="CD235" i="9"/>
  <c r="CA235" i="9"/>
  <c r="CF235" i="9"/>
  <c r="Q236" i="9"/>
  <c r="N236" i="9"/>
  <c r="S236" i="9"/>
  <c r="BQ235" i="9"/>
  <c r="BN235" i="9"/>
  <c r="BS235" i="9"/>
  <c r="AQ235" i="9"/>
  <c r="AN235" i="9"/>
  <c r="AS235" i="9"/>
  <c r="BQ237" i="7"/>
  <c r="BN237" i="7"/>
  <c r="BS237" i="7"/>
  <c r="BB235" i="9" l="1"/>
  <c r="BE235" i="9"/>
  <c r="BG235" i="9"/>
  <c r="AY236" i="9" s="1"/>
  <c r="O236" i="9"/>
  <c r="T236" i="9"/>
  <c r="L237" i="9" s="1"/>
  <c r="R236" i="9"/>
  <c r="Q236" i="8"/>
  <c r="N236" i="8"/>
  <c r="S236" i="8"/>
  <c r="CH235" i="8"/>
  <c r="BC236" i="8"/>
  <c r="BO235" i="9"/>
  <c r="BT235" i="9"/>
  <c r="BL236" i="9" s="1"/>
  <c r="BR235" i="9"/>
  <c r="CB235" i="9"/>
  <c r="CG235" i="9"/>
  <c r="BY236" i="9" s="1"/>
  <c r="CE235" i="9"/>
  <c r="CB237" i="7"/>
  <c r="CG237" i="7"/>
  <c r="BY238" i="7" s="1"/>
  <c r="CE237" i="7"/>
  <c r="BH235" i="8"/>
  <c r="CC236" i="8"/>
  <c r="AO237" i="7"/>
  <c r="AR237" i="7"/>
  <c r="AT237" i="7"/>
  <c r="AL238" i="7" s="1"/>
  <c r="AD238" i="7"/>
  <c r="AA238" i="7"/>
  <c r="AF238" i="7"/>
  <c r="BB237" i="7"/>
  <c r="BE237" i="7"/>
  <c r="BG237" i="7"/>
  <c r="AY238" i="7" s="1"/>
  <c r="AB235" i="9"/>
  <c r="AG235" i="9"/>
  <c r="Y236" i="9" s="1"/>
  <c r="AE235" i="9"/>
  <c r="BO237" i="7"/>
  <c r="BR237" i="7"/>
  <c r="BT237" i="7"/>
  <c r="BL238" i="7" s="1"/>
  <c r="BU235" i="8"/>
  <c r="AO235" i="9"/>
  <c r="AR235" i="9"/>
  <c r="AT235" i="9"/>
  <c r="AL236" i="9" s="1"/>
  <c r="BP236" i="8"/>
  <c r="AD236" i="8"/>
  <c r="AA236" i="8"/>
  <c r="AF236" i="8"/>
  <c r="AO235" i="8"/>
  <c r="AR235" i="8"/>
  <c r="AT235" i="8"/>
  <c r="AL236" i="8" s="1"/>
  <c r="O237" i="7"/>
  <c r="T237" i="7"/>
  <c r="L238" i="7" s="1"/>
  <c r="R237" i="7"/>
  <c r="BQ236" i="8" l="1"/>
  <c r="BN236" i="8"/>
  <c r="BS236" i="8"/>
  <c r="AU235" i="8"/>
  <c r="AP236" i="9"/>
  <c r="BP236" i="9"/>
  <c r="U236" i="9"/>
  <c r="CH235" i="9"/>
  <c r="BU235" i="9"/>
  <c r="O236" i="8"/>
  <c r="T236" i="8"/>
  <c r="L237" i="8" s="1"/>
  <c r="R236" i="8"/>
  <c r="AU235" i="9"/>
  <c r="BC238" i="7"/>
  <c r="BH237" i="7"/>
  <c r="BD236" i="8"/>
  <c r="BA236" i="8"/>
  <c r="BF236" i="8"/>
  <c r="P237" i="9"/>
  <c r="CH237" i="7"/>
  <c r="BP238" i="7"/>
  <c r="CC238" i="7"/>
  <c r="P238" i="7"/>
  <c r="AP236" i="8"/>
  <c r="CD236" i="8"/>
  <c r="CA236" i="8"/>
  <c r="CF236" i="8"/>
  <c r="AB236" i="8"/>
  <c r="AE236" i="8"/>
  <c r="AG236" i="8"/>
  <c r="Y237" i="8" s="1"/>
  <c r="AB238" i="7"/>
  <c r="AE238" i="7"/>
  <c r="AG238" i="7"/>
  <c r="Y239" i="7" s="1"/>
  <c r="BC236" i="9"/>
  <c r="BH235" i="9"/>
  <c r="BU237" i="7"/>
  <c r="AP238" i="7"/>
  <c r="CC236" i="9"/>
  <c r="U237" i="7"/>
  <c r="AU237" i="7"/>
  <c r="AH235" i="9"/>
  <c r="AC236" i="9"/>
  <c r="CD236" i="9" l="1"/>
  <c r="CA236" i="9"/>
  <c r="CF236" i="9"/>
  <c r="AD236" i="9"/>
  <c r="AA236" i="9"/>
  <c r="AF236" i="9"/>
  <c r="AC237" i="8"/>
  <c r="BD238" i="7"/>
  <c r="BA238" i="7"/>
  <c r="BF238" i="7"/>
  <c r="BQ236" i="9"/>
  <c r="BN236" i="9"/>
  <c r="BS236" i="9"/>
  <c r="BQ238" i="7"/>
  <c r="BN238" i="7"/>
  <c r="BS238" i="7"/>
  <c r="CB236" i="8"/>
  <c r="CE236" i="8"/>
  <c r="CG236" i="8"/>
  <c r="BY237" i="8" s="1"/>
  <c r="U236" i="8"/>
  <c r="AQ236" i="9"/>
  <c r="AN236" i="9"/>
  <c r="AS236" i="9"/>
  <c r="AQ236" i="8"/>
  <c r="AN236" i="8"/>
  <c r="AS236" i="8"/>
  <c r="Q237" i="9"/>
  <c r="N237" i="9"/>
  <c r="S237" i="9"/>
  <c r="P237" i="8"/>
  <c r="AH236" i="8"/>
  <c r="AQ238" i="7"/>
  <c r="AN238" i="7"/>
  <c r="AS238" i="7"/>
  <c r="BD236" i="9"/>
  <c r="BA236" i="9"/>
  <c r="BF236" i="9"/>
  <c r="Q238" i="7"/>
  <c r="N238" i="7"/>
  <c r="S238" i="7"/>
  <c r="AC239" i="7"/>
  <c r="BB236" i="8"/>
  <c r="BG236" i="8"/>
  <c r="AY237" i="8" s="1"/>
  <c r="BE236" i="8"/>
  <c r="BO236" i="8"/>
  <c r="BR236" i="8"/>
  <c r="BT236" i="8"/>
  <c r="BL237" i="8" s="1"/>
  <c r="AH238" i="7"/>
  <c r="CD238" i="7"/>
  <c r="CA238" i="7"/>
  <c r="CF238" i="7"/>
  <c r="BH236" i="8" l="1"/>
  <c r="Q237" i="8"/>
  <c r="N237" i="8"/>
  <c r="S237" i="8"/>
  <c r="BB238" i="7"/>
  <c r="BE238" i="7"/>
  <c r="BG238" i="7"/>
  <c r="AY239" i="7" s="1"/>
  <c r="BU236" i="8"/>
  <c r="O238" i="7"/>
  <c r="R238" i="7"/>
  <c r="T238" i="7"/>
  <c r="L239" i="7" s="1"/>
  <c r="CC237" i="8"/>
  <c r="O237" i="9"/>
  <c r="T237" i="9"/>
  <c r="L238" i="9" s="1"/>
  <c r="R237" i="9"/>
  <c r="CH236" i="8"/>
  <c r="AD237" i="8"/>
  <c r="AA237" i="8"/>
  <c r="AF237" i="8"/>
  <c r="AO236" i="9"/>
  <c r="AT236" i="9"/>
  <c r="AL237" i="9" s="1"/>
  <c r="AR236" i="9"/>
  <c r="BC237" i="8"/>
  <c r="AD239" i="7"/>
  <c r="AA239" i="7"/>
  <c r="AF239" i="7"/>
  <c r="CB238" i="7"/>
  <c r="CE238" i="7"/>
  <c r="CG238" i="7"/>
  <c r="BY239" i="7" s="1"/>
  <c r="AB236" i="9"/>
  <c r="AE236" i="9"/>
  <c r="AG236" i="9"/>
  <c r="Y237" i="9" s="1"/>
  <c r="BO238" i="7"/>
  <c r="BR238" i="7"/>
  <c r="BT238" i="7"/>
  <c r="BL239" i="7" s="1"/>
  <c r="AO236" i="8"/>
  <c r="AT236" i="8"/>
  <c r="AL237" i="8" s="1"/>
  <c r="AR236" i="8"/>
  <c r="AO238" i="7"/>
  <c r="AR238" i="7"/>
  <c r="AT238" i="7"/>
  <c r="AL239" i="7" s="1"/>
  <c r="CB236" i="9"/>
  <c r="CE236" i="9"/>
  <c r="CG236" i="9"/>
  <c r="BY237" i="9" s="1"/>
  <c r="BB236" i="9"/>
  <c r="BG236" i="9"/>
  <c r="AY237" i="9" s="1"/>
  <c r="BE236" i="9"/>
  <c r="BP237" i="8"/>
  <c r="BO236" i="9"/>
  <c r="BR236" i="9"/>
  <c r="BT236" i="9"/>
  <c r="BL237" i="9" s="1"/>
  <c r="BQ237" i="8" l="1"/>
  <c r="BN237" i="8"/>
  <c r="BS237" i="8"/>
  <c r="AU238" i="7"/>
  <c r="BU238" i="7"/>
  <c r="AB239" i="7"/>
  <c r="AE239" i="7"/>
  <c r="AG239" i="7"/>
  <c r="Y240" i="7" s="1"/>
  <c r="BH236" i="9"/>
  <c r="AP239" i="7"/>
  <c r="BP239" i="7"/>
  <c r="U237" i="9"/>
  <c r="BC239" i="7"/>
  <c r="BD237" i="8"/>
  <c r="BA237" i="8"/>
  <c r="BF237" i="8"/>
  <c r="P238" i="9"/>
  <c r="BH238" i="7"/>
  <c r="BC237" i="9"/>
  <c r="AP237" i="8"/>
  <c r="AU236" i="9"/>
  <c r="CD237" i="8"/>
  <c r="CA237" i="8"/>
  <c r="CF237" i="8"/>
  <c r="AP237" i="9"/>
  <c r="O237" i="8"/>
  <c r="T237" i="8"/>
  <c r="L238" i="8" s="1"/>
  <c r="R237" i="8"/>
  <c r="CH236" i="9"/>
  <c r="CC239" i="7"/>
  <c r="P239" i="7"/>
  <c r="AU236" i="8"/>
  <c r="U238" i="7"/>
  <c r="AC237" i="9"/>
  <c r="AH236" i="9"/>
  <c r="BP237" i="9"/>
  <c r="BU236" i="9"/>
  <c r="CC237" i="9"/>
  <c r="CH238" i="7"/>
  <c r="AB237" i="8"/>
  <c r="AG237" i="8"/>
  <c r="Y238" i="8" s="1"/>
  <c r="AE237" i="8"/>
  <c r="AD237" i="9" l="1"/>
  <c r="AA237" i="9"/>
  <c r="AF237" i="9"/>
  <c r="BB237" i="8"/>
  <c r="BE237" i="8"/>
  <c r="BG237" i="8"/>
  <c r="AY238" i="8" s="1"/>
  <c r="AC240" i="7"/>
  <c r="CB237" i="8"/>
  <c r="CG237" i="8"/>
  <c r="BY238" i="8" s="1"/>
  <c r="CE237" i="8"/>
  <c r="AH239" i="7"/>
  <c r="AQ237" i="8"/>
  <c r="AN237" i="8"/>
  <c r="AS237" i="8"/>
  <c r="BD239" i="7"/>
  <c r="BA239" i="7"/>
  <c r="BF239" i="7"/>
  <c r="CD237" i="9"/>
  <c r="CA237" i="9"/>
  <c r="CF237" i="9"/>
  <c r="U237" i="8"/>
  <c r="P238" i="8"/>
  <c r="BD237" i="9"/>
  <c r="BA237" i="9"/>
  <c r="BF237" i="9"/>
  <c r="AQ237" i="9"/>
  <c r="AN237" i="9"/>
  <c r="AS237" i="9"/>
  <c r="AC238" i="8"/>
  <c r="BQ237" i="9"/>
  <c r="BN237" i="9"/>
  <c r="BS237" i="9"/>
  <c r="CD239" i="7"/>
  <c r="CA239" i="7"/>
  <c r="CF239" i="7"/>
  <c r="BQ239" i="7"/>
  <c r="BN239" i="7"/>
  <c r="BS239" i="7"/>
  <c r="Q239" i="7"/>
  <c r="N239" i="7"/>
  <c r="S239" i="7"/>
  <c r="AH237" i="8"/>
  <c r="Q238" i="9"/>
  <c r="N238" i="9"/>
  <c r="S238" i="9"/>
  <c r="BO237" i="8"/>
  <c r="BT237" i="8"/>
  <c r="BL238" i="8" s="1"/>
  <c r="BR237" i="8"/>
  <c r="AQ239" i="7"/>
  <c r="AN239" i="7"/>
  <c r="AS239" i="7"/>
  <c r="AD240" i="7" l="1"/>
  <c r="AA240" i="7"/>
  <c r="AF240" i="7"/>
  <c r="BB237" i="9"/>
  <c r="BG237" i="9"/>
  <c r="AY238" i="9" s="1"/>
  <c r="BE237" i="9"/>
  <c r="O238" i="9"/>
  <c r="T238" i="9"/>
  <c r="L239" i="9" s="1"/>
  <c r="R238" i="9"/>
  <c r="AO237" i="8"/>
  <c r="AR237" i="8"/>
  <c r="AT237" i="8"/>
  <c r="AL238" i="8" s="1"/>
  <c r="BC238" i="8"/>
  <c r="CB239" i="7"/>
  <c r="CG239" i="7"/>
  <c r="BY240" i="7" s="1"/>
  <c r="CE239" i="7"/>
  <c r="Q238" i="8"/>
  <c r="N238" i="8"/>
  <c r="S238" i="8"/>
  <c r="BH237" i="8"/>
  <c r="BO237" i="9"/>
  <c r="BR237" i="9"/>
  <c r="BT237" i="9"/>
  <c r="BL238" i="9" s="1"/>
  <c r="AO239" i="7"/>
  <c r="AT239" i="7"/>
  <c r="AL240" i="7" s="1"/>
  <c r="AR239" i="7"/>
  <c r="CH237" i="8"/>
  <c r="AB237" i="9"/>
  <c r="AE237" i="9"/>
  <c r="AG237" i="9"/>
  <c r="Y238" i="9" s="1"/>
  <c r="O239" i="7"/>
  <c r="T239" i="7"/>
  <c r="L240" i="7" s="1"/>
  <c r="R239" i="7"/>
  <c r="CC238" i="8"/>
  <c r="CB237" i="9"/>
  <c r="CG237" i="9"/>
  <c r="BY238" i="9" s="1"/>
  <c r="CE237" i="9"/>
  <c r="AD238" i="8"/>
  <c r="AA238" i="8"/>
  <c r="AF238" i="8"/>
  <c r="BU237" i="8"/>
  <c r="AO237" i="9"/>
  <c r="AT237" i="9"/>
  <c r="AL238" i="9" s="1"/>
  <c r="AR237" i="9"/>
  <c r="BP238" i="8"/>
  <c r="BO239" i="7"/>
  <c r="BT239" i="7"/>
  <c r="BL240" i="7" s="1"/>
  <c r="BR239" i="7"/>
  <c r="BB239" i="7"/>
  <c r="BE239" i="7"/>
  <c r="BG239" i="7"/>
  <c r="AY240" i="7" s="1"/>
  <c r="U238" i="9" l="1"/>
  <c r="P239" i="9"/>
  <c r="O238" i="8"/>
  <c r="R238" i="8"/>
  <c r="T238" i="8"/>
  <c r="L239" i="8" s="1"/>
  <c r="AU239" i="7"/>
  <c r="BH237" i="9"/>
  <c r="AB238" i="8"/>
  <c r="AG238" i="8"/>
  <c r="Y239" i="8" s="1"/>
  <c r="AE238" i="8"/>
  <c r="U239" i="7"/>
  <c r="AP240" i="7"/>
  <c r="CH239" i="7"/>
  <c r="BC238" i="9"/>
  <c r="CC240" i="7"/>
  <c r="CC238" i="9"/>
  <c r="BH239" i="7"/>
  <c r="BU237" i="9"/>
  <c r="BD238" i="8"/>
  <c r="BA238" i="8"/>
  <c r="BF238" i="8"/>
  <c r="CD238" i="8"/>
  <c r="CA238" i="8"/>
  <c r="CF238" i="8"/>
  <c r="P240" i="7"/>
  <c r="BC240" i="7"/>
  <c r="AB240" i="7"/>
  <c r="AE240" i="7"/>
  <c r="AG240" i="7"/>
  <c r="Y241" i="7" s="1"/>
  <c r="BU239" i="7"/>
  <c r="AU237" i="9"/>
  <c r="AC238" i="9"/>
  <c r="AP238" i="8"/>
  <c r="BQ238" i="8"/>
  <c r="BN238" i="8"/>
  <c r="BS238" i="8"/>
  <c r="BP238" i="9"/>
  <c r="BP240" i="7"/>
  <c r="AP238" i="9"/>
  <c r="CH237" i="9"/>
  <c r="AH237" i="9"/>
  <c r="AU237" i="8"/>
  <c r="BO238" i="8" l="1"/>
  <c r="BR238" i="8"/>
  <c r="BT238" i="8"/>
  <c r="BL239" i="8" s="1"/>
  <c r="AQ238" i="9"/>
  <c r="AN238" i="9"/>
  <c r="AS238" i="9"/>
  <c r="BD240" i="7"/>
  <c r="BA240" i="7"/>
  <c r="BF240" i="7"/>
  <c r="AQ238" i="8"/>
  <c r="AN238" i="8"/>
  <c r="AS238" i="8"/>
  <c r="Q240" i="7"/>
  <c r="N240" i="7"/>
  <c r="S240" i="7"/>
  <c r="AQ240" i="7"/>
  <c r="AN240" i="7"/>
  <c r="AS240" i="7"/>
  <c r="P239" i="8"/>
  <c r="U238" i="8"/>
  <c r="CB238" i="8"/>
  <c r="CG238" i="8"/>
  <c r="BY239" i="8" s="1"/>
  <c r="CE238" i="8"/>
  <c r="AD238" i="9"/>
  <c r="AA238" i="9"/>
  <c r="AF238" i="9"/>
  <c r="CD238" i="9"/>
  <c r="CA238" i="9"/>
  <c r="CF238" i="9"/>
  <c r="AH238" i="8"/>
  <c r="AC239" i="8"/>
  <c r="Q239" i="9"/>
  <c r="N239" i="9"/>
  <c r="S239" i="9"/>
  <c r="CD240" i="7"/>
  <c r="CA240" i="7"/>
  <c r="CF240" i="7"/>
  <c r="BQ238" i="9"/>
  <c r="BN238" i="9"/>
  <c r="BS238" i="9"/>
  <c r="AC241" i="7"/>
  <c r="BB238" i="8"/>
  <c r="BE238" i="8"/>
  <c r="BG238" i="8"/>
  <c r="AY239" i="8" s="1"/>
  <c r="BD238" i="9"/>
  <c r="BA238" i="9"/>
  <c r="BF238" i="9"/>
  <c r="BQ240" i="7"/>
  <c r="BN240" i="7"/>
  <c r="BS240" i="7"/>
  <c r="AH240" i="7"/>
  <c r="BC239" i="8" l="1"/>
  <c r="CB238" i="9"/>
  <c r="CG238" i="9"/>
  <c r="BY239" i="9" s="1"/>
  <c r="CE238" i="9"/>
  <c r="AO238" i="8"/>
  <c r="AR238" i="8"/>
  <c r="AT238" i="8"/>
  <c r="AL239" i="8" s="1"/>
  <c r="BO240" i="7"/>
  <c r="BR240" i="7"/>
  <c r="BT240" i="7"/>
  <c r="BL241" i="7" s="1"/>
  <c r="CB240" i="7"/>
  <c r="CG240" i="7"/>
  <c r="BY241" i="7" s="1"/>
  <c r="CE240" i="7"/>
  <c r="Q239" i="8"/>
  <c r="N239" i="8"/>
  <c r="S239" i="8"/>
  <c r="BB240" i="7"/>
  <c r="BE240" i="7"/>
  <c r="BG240" i="7"/>
  <c r="AY241" i="7" s="1"/>
  <c r="BH238" i="8"/>
  <c r="O239" i="9"/>
  <c r="R239" i="9"/>
  <c r="T239" i="9"/>
  <c r="L240" i="9" s="1"/>
  <c r="BB238" i="9"/>
  <c r="BG238" i="9"/>
  <c r="AY239" i="9" s="1"/>
  <c r="BE238" i="9"/>
  <c r="AO240" i="7"/>
  <c r="AT240" i="7"/>
  <c r="AL241" i="7" s="1"/>
  <c r="AR240" i="7"/>
  <c r="AO238" i="9"/>
  <c r="AR238" i="9"/>
  <c r="AT238" i="9"/>
  <c r="AL239" i="9" s="1"/>
  <c r="AB238" i="9"/>
  <c r="AE238" i="9"/>
  <c r="AG238" i="9"/>
  <c r="Y239" i="9" s="1"/>
  <c r="CH238" i="8"/>
  <c r="BP239" i="8"/>
  <c r="CC239" i="8"/>
  <c r="O240" i="7"/>
  <c r="T240" i="7"/>
  <c r="L241" i="7" s="1"/>
  <c r="R240" i="7"/>
  <c r="BU238" i="8"/>
  <c r="AD241" i="7"/>
  <c r="AA241" i="7"/>
  <c r="AF241" i="7"/>
  <c r="AD239" i="8"/>
  <c r="AA239" i="8"/>
  <c r="AF239" i="8"/>
  <c r="BO238" i="9"/>
  <c r="BT238" i="9"/>
  <c r="BL239" i="9" s="1"/>
  <c r="BR238" i="9"/>
  <c r="P240" i="9" l="1"/>
  <c r="U239" i="9"/>
  <c r="O239" i="8"/>
  <c r="T239" i="8"/>
  <c r="L240" i="8" s="1"/>
  <c r="R239" i="8"/>
  <c r="BU240" i="7"/>
  <c r="AU238" i="9"/>
  <c r="AP239" i="8"/>
  <c r="AU240" i="7"/>
  <c r="AU238" i="8"/>
  <c r="CH238" i="9"/>
  <c r="BH238" i="9"/>
  <c r="CH240" i="7"/>
  <c r="CC239" i="9"/>
  <c r="AB241" i="7"/>
  <c r="AG241" i="7"/>
  <c r="Y242" i="7" s="1"/>
  <c r="AE241" i="7"/>
  <c r="BC239" i="9"/>
  <c r="CC241" i="7"/>
  <c r="BQ239" i="8"/>
  <c r="BN239" i="8"/>
  <c r="BS239" i="8"/>
  <c r="U240" i="7"/>
  <c r="AB239" i="8"/>
  <c r="AG239" i="8"/>
  <c r="Y240" i="8" s="1"/>
  <c r="AE239" i="8"/>
  <c r="AP241" i="7"/>
  <c r="BU238" i="9"/>
  <c r="AC239" i="9"/>
  <c r="BC241" i="7"/>
  <c r="AP239" i="9"/>
  <c r="P241" i="7"/>
  <c r="AH238" i="9"/>
  <c r="BH240" i="7"/>
  <c r="BD239" i="8"/>
  <c r="BA239" i="8"/>
  <c r="BF239" i="8"/>
  <c r="BP239" i="9"/>
  <c r="CD239" i="8"/>
  <c r="CA239" i="8"/>
  <c r="CF239" i="8"/>
  <c r="BP241" i="7"/>
  <c r="AC240" i="8" l="1"/>
  <c r="BD239" i="9"/>
  <c r="BA239" i="9"/>
  <c r="BF239" i="9"/>
  <c r="AH241" i="7"/>
  <c r="BQ239" i="9"/>
  <c r="BN239" i="9"/>
  <c r="BS239" i="9"/>
  <c r="AQ239" i="9"/>
  <c r="AN239" i="9"/>
  <c r="AS239" i="9"/>
  <c r="AC242" i="7"/>
  <c r="CB239" i="8"/>
  <c r="CG239" i="8"/>
  <c r="BY240" i="8" s="1"/>
  <c r="CE239" i="8"/>
  <c r="BD241" i="7"/>
  <c r="BA241" i="7"/>
  <c r="BF241" i="7"/>
  <c r="CD239" i="9"/>
  <c r="CA239" i="9"/>
  <c r="CF239" i="9"/>
  <c r="U239" i="8"/>
  <c r="BB239" i="8"/>
  <c r="BG239" i="8"/>
  <c r="AY240" i="8" s="1"/>
  <c r="BE239" i="8"/>
  <c r="AD239" i="9"/>
  <c r="AA239" i="9"/>
  <c r="AF239" i="9"/>
  <c r="P240" i="8"/>
  <c r="BO239" i="8"/>
  <c r="BR239" i="8"/>
  <c r="BT239" i="8"/>
  <c r="BL240" i="8" s="1"/>
  <c r="AQ239" i="8"/>
  <c r="AN239" i="8"/>
  <c r="AS239" i="8"/>
  <c r="BQ241" i="7"/>
  <c r="BN241" i="7"/>
  <c r="BS241" i="7"/>
  <c r="AQ241" i="7"/>
  <c r="AN241" i="7"/>
  <c r="AS241" i="7"/>
  <c r="Q240" i="9"/>
  <c r="N240" i="9"/>
  <c r="S240" i="9"/>
  <c r="CD241" i="7"/>
  <c r="CA241" i="7"/>
  <c r="CF241" i="7"/>
  <c r="Q241" i="7"/>
  <c r="N241" i="7"/>
  <c r="S241" i="7"/>
  <c r="AH239" i="8"/>
  <c r="AO239" i="9" l="1"/>
  <c r="AT239" i="9"/>
  <c r="AL240" i="9" s="1"/>
  <c r="AR239" i="9"/>
  <c r="CB239" i="9"/>
  <c r="CG239" i="9"/>
  <c r="BY240" i="9" s="1"/>
  <c r="CE239" i="9"/>
  <c r="Q240" i="8"/>
  <c r="N240" i="8"/>
  <c r="S240" i="8"/>
  <c r="BO239" i="9"/>
  <c r="BR239" i="9"/>
  <c r="BT239" i="9"/>
  <c r="BL240" i="9" s="1"/>
  <c r="AB239" i="9"/>
  <c r="AE239" i="9"/>
  <c r="AG239" i="9"/>
  <c r="Y240" i="9" s="1"/>
  <c r="BB241" i="7"/>
  <c r="BE241" i="7"/>
  <c r="BG241" i="7"/>
  <c r="AY242" i="7" s="1"/>
  <c r="CB241" i="7"/>
  <c r="CG241" i="7"/>
  <c r="BY242" i="7" s="1"/>
  <c r="CE241" i="7"/>
  <c r="AO241" i="7"/>
  <c r="AT241" i="7"/>
  <c r="AL242" i="7" s="1"/>
  <c r="AR241" i="7"/>
  <c r="BH239" i="8"/>
  <c r="CH239" i="8"/>
  <c r="CC240" i="8"/>
  <c r="BB239" i="9"/>
  <c r="BG239" i="9"/>
  <c r="AY240" i="9" s="1"/>
  <c r="BE239" i="9"/>
  <c r="O240" i="9"/>
  <c r="T240" i="9"/>
  <c r="L241" i="9" s="1"/>
  <c r="R240" i="9"/>
  <c r="BC240" i="8"/>
  <c r="O241" i="7"/>
  <c r="T241" i="7"/>
  <c r="L242" i="7" s="1"/>
  <c r="R241" i="7"/>
  <c r="BP240" i="8"/>
  <c r="AO239" i="8"/>
  <c r="AT239" i="8"/>
  <c r="AL240" i="8" s="1"/>
  <c r="AR239" i="8"/>
  <c r="BO241" i="7"/>
  <c r="BT241" i="7"/>
  <c r="BL242" i="7" s="1"/>
  <c r="BR241" i="7"/>
  <c r="BU239" i="8"/>
  <c r="AD242" i="7"/>
  <c r="AA242" i="7"/>
  <c r="AF242" i="7"/>
  <c r="AD240" i="8"/>
  <c r="AA240" i="8"/>
  <c r="AF240" i="8"/>
  <c r="BH241" i="7" l="1"/>
  <c r="AP240" i="8"/>
  <c r="P241" i="9"/>
  <c r="AC240" i="9"/>
  <c r="AH239" i="9"/>
  <c r="O240" i="8"/>
  <c r="R240" i="8"/>
  <c r="T240" i="8"/>
  <c r="L241" i="8" s="1"/>
  <c r="BC240" i="9"/>
  <c r="AP242" i="7"/>
  <c r="AU241" i="7"/>
  <c r="AB242" i="7"/>
  <c r="AG242" i="7"/>
  <c r="Y243" i="7" s="1"/>
  <c r="AE242" i="7"/>
  <c r="CH239" i="9"/>
  <c r="BP240" i="9"/>
  <c r="CC240" i="9"/>
  <c r="BH239" i="9"/>
  <c r="CH241" i="7"/>
  <c r="BU239" i="9"/>
  <c r="BQ240" i="8"/>
  <c r="BN240" i="8"/>
  <c r="BS240" i="8"/>
  <c r="U241" i="7"/>
  <c r="CD240" i="8"/>
  <c r="CA240" i="8"/>
  <c r="CF240" i="8"/>
  <c r="CC242" i="7"/>
  <c r="AU239" i="9"/>
  <c r="AB240" i="8"/>
  <c r="AG240" i="8"/>
  <c r="Y241" i="8" s="1"/>
  <c r="AE240" i="8"/>
  <c r="P242" i="7"/>
  <c r="BU241" i="7"/>
  <c r="BD240" i="8"/>
  <c r="BA240" i="8"/>
  <c r="BF240" i="8"/>
  <c r="AP240" i="9"/>
  <c r="AU239" i="8"/>
  <c r="U240" i="9"/>
  <c r="BP242" i="7"/>
  <c r="BC242" i="7"/>
  <c r="AH240" i="8" l="1"/>
  <c r="AH242" i="7"/>
  <c r="AC243" i="7"/>
  <c r="AD240" i="9"/>
  <c r="AA240" i="9"/>
  <c r="AF240" i="9"/>
  <c r="AC241" i="8"/>
  <c r="CD240" i="9"/>
  <c r="CA240" i="9"/>
  <c r="CF240" i="9"/>
  <c r="CD242" i="7"/>
  <c r="CA242" i="7"/>
  <c r="CF242" i="7"/>
  <c r="AQ242" i="7"/>
  <c r="AN242" i="7"/>
  <c r="AS242" i="7"/>
  <c r="BB240" i="8"/>
  <c r="BG240" i="8"/>
  <c r="AY241" i="8" s="1"/>
  <c r="BE240" i="8"/>
  <c r="BQ240" i="9"/>
  <c r="BN240" i="9"/>
  <c r="BS240" i="9"/>
  <c r="Q241" i="9"/>
  <c r="N241" i="9"/>
  <c r="S241" i="9"/>
  <c r="BO240" i="8"/>
  <c r="BR240" i="8"/>
  <c r="BT240" i="8"/>
  <c r="BL241" i="8" s="1"/>
  <c r="AQ240" i="8"/>
  <c r="AN240" i="8"/>
  <c r="AS240" i="8"/>
  <c r="AQ240" i="9"/>
  <c r="AN240" i="9"/>
  <c r="AS240" i="9"/>
  <c r="BD242" i="7"/>
  <c r="BA242" i="7"/>
  <c r="BF242" i="7"/>
  <c r="CB240" i="8"/>
  <c r="CE240" i="8"/>
  <c r="CG240" i="8"/>
  <c r="BY241" i="8" s="1"/>
  <c r="BD240" i="9"/>
  <c r="BA240" i="9"/>
  <c r="BF240" i="9"/>
  <c r="P241" i="8"/>
  <c r="BQ242" i="7"/>
  <c r="BN242" i="7"/>
  <c r="BS242" i="7"/>
  <c r="Q242" i="7"/>
  <c r="N242" i="7"/>
  <c r="S242" i="7"/>
  <c r="U240" i="8"/>
  <c r="BU240" i="8" l="1"/>
  <c r="AO242" i="7"/>
  <c r="AR242" i="7"/>
  <c r="AT242" i="7"/>
  <c r="AL243" i="7" s="1"/>
  <c r="AD241" i="8"/>
  <c r="AA241" i="8"/>
  <c r="AF241" i="8"/>
  <c r="BB242" i="7"/>
  <c r="BE242" i="7"/>
  <c r="BG242" i="7"/>
  <c r="AY243" i="7" s="1"/>
  <c r="BP241" i="8"/>
  <c r="AB240" i="9"/>
  <c r="AG240" i="9"/>
  <c r="Y241" i="9" s="1"/>
  <c r="AE240" i="9"/>
  <c r="BO242" i="7"/>
  <c r="BR242" i="7"/>
  <c r="BT242" i="7"/>
  <c r="BL243" i="7" s="1"/>
  <c r="O241" i="9"/>
  <c r="T241" i="9"/>
  <c r="L242" i="9" s="1"/>
  <c r="R241" i="9"/>
  <c r="Q241" i="8"/>
  <c r="N241" i="8"/>
  <c r="S241" i="8"/>
  <c r="AO240" i="9"/>
  <c r="AR240" i="9"/>
  <c r="AT240" i="9"/>
  <c r="AL241" i="9" s="1"/>
  <c r="AD243" i="7"/>
  <c r="AA243" i="7"/>
  <c r="AF243" i="7"/>
  <c r="BO240" i="9"/>
  <c r="BR240" i="9"/>
  <c r="BT240" i="9"/>
  <c r="BL241" i="9" s="1"/>
  <c r="CB242" i="7"/>
  <c r="CE242" i="7"/>
  <c r="CG242" i="7"/>
  <c r="BY243" i="7" s="1"/>
  <c r="AO240" i="8"/>
  <c r="AT240" i="8"/>
  <c r="AL241" i="8" s="1"/>
  <c r="AR240" i="8"/>
  <c r="BH240" i="8"/>
  <c r="BB240" i="9"/>
  <c r="BG240" i="9"/>
  <c r="AY241" i="9" s="1"/>
  <c r="BE240" i="9"/>
  <c r="BC241" i="8"/>
  <c r="CB240" i="9"/>
  <c r="CE240" i="9"/>
  <c r="CG240" i="9"/>
  <c r="BY241" i="9" s="1"/>
  <c r="CC241" i="8"/>
  <c r="O242" i="7"/>
  <c r="R242" i="7"/>
  <c r="T242" i="7"/>
  <c r="L243" i="7" s="1"/>
  <c r="CH240" i="8"/>
  <c r="CD241" i="8" l="1"/>
  <c r="CA241" i="8"/>
  <c r="CF241" i="8"/>
  <c r="BP243" i="7"/>
  <c r="BC243" i="7"/>
  <c r="BH242" i="7"/>
  <c r="BU240" i="9"/>
  <c r="O241" i="8"/>
  <c r="R241" i="8"/>
  <c r="T241" i="8"/>
  <c r="L242" i="8" s="1"/>
  <c r="CC241" i="9"/>
  <c r="AH240" i="9"/>
  <c r="BU242" i="7"/>
  <c r="AC241" i="9"/>
  <c r="AB241" i="8"/>
  <c r="AE241" i="8"/>
  <c r="AG241" i="8"/>
  <c r="Y242" i="8" s="1"/>
  <c r="BP241" i="9"/>
  <c r="CH240" i="9"/>
  <c r="AP241" i="8"/>
  <c r="AU240" i="8"/>
  <c r="BD241" i="8"/>
  <c r="BA241" i="8"/>
  <c r="BF241" i="8"/>
  <c r="AB243" i="7"/>
  <c r="AE243" i="7"/>
  <c r="AG243" i="7"/>
  <c r="Y244" i="7" s="1"/>
  <c r="AP243" i="7"/>
  <c r="AU242" i="7"/>
  <c r="U241" i="9"/>
  <c r="P243" i="7"/>
  <c r="P242" i="9"/>
  <c r="CC243" i="7"/>
  <c r="AP241" i="9"/>
  <c r="BQ241" i="8"/>
  <c r="BN241" i="8"/>
  <c r="BS241" i="8"/>
  <c r="BH240" i="9"/>
  <c r="BC241" i="9"/>
  <c r="U242" i="7"/>
  <c r="CH242" i="7"/>
  <c r="AU240" i="9"/>
  <c r="AD241" i="9" l="1"/>
  <c r="AA241" i="9"/>
  <c r="AF241" i="9"/>
  <c r="BD241" i="9"/>
  <c r="BA241" i="9"/>
  <c r="BF241" i="9"/>
  <c r="Q242" i="9"/>
  <c r="N242" i="9"/>
  <c r="S242" i="9"/>
  <c r="AH243" i="7"/>
  <c r="Q243" i="7"/>
  <c r="N243" i="7"/>
  <c r="S243" i="7"/>
  <c r="BD243" i="7"/>
  <c r="BA243" i="7"/>
  <c r="BF243" i="7"/>
  <c r="CD241" i="9"/>
  <c r="CA241" i="9"/>
  <c r="CF241" i="9"/>
  <c r="AQ243" i="7"/>
  <c r="AN243" i="7"/>
  <c r="AS243" i="7"/>
  <c r="BB241" i="8"/>
  <c r="BG241" i="8"/>
  <c r="AY242" i="8" s="1"/>
  <c r="BE241" i="8"/>
  <c r="BQ241" i="9"/>
  <c r="BN241" i="9"/>
  <c r="BS241" i="9"/>
  <c r="BQ243" i="7"/>
  <c r="BN243" i="7"/>
  <c r="BS243" i="7"/>
  <c r="AQ241" i="8"/>
  <c r="AN241" i="8"/>
  <c r="AS241" i="8"/>
  <c r="BO241" i="8"/>
  <c r="BR241" i="8"/>
  <c r="BT241" i="8"/>
  <c r="BL242" i="8" s="1"/>
  <c r="AC242" i="8"/>
  <c r="P242" i="8"/>
  <c r="U241" i="8"/>
  <c r="CB241" i="8"/>
  <c r="CE241" i="8"/>
  <c r="CG241" i="8"/>
  <c r="BY242" i="8" s="1"/>
  <c r="AC244" i="7"/>
  <c r="AQ241" i="9"/>
  <c r="AN241" i="9"/>
  <c r="AS241" i="9"/>
  <c r="AH241" i="8"/>
  <c r="CD243" i="7"/>
  <c r="CA243" i="7"/>
  <c r="CF243" i="7"/>
  <c r="AD242" i="8" l="1"/>
  <c r="AA242" i="8"/>
  <c r="AF242" i="8"/>
  <c r="BO241" i="9"/>
  <c r="BT241" i="9"/>
  <c r="BL242" i="9" s="1"/>
  <c r="BR241" i="9"/>
  <c r="BB243" i="7"/>
  <c r="BG243" i="7"/>
  <c r="AY244" i="7" s="1"/>
  <c r="BE243" i="7"/>
  <c r="O242" i="9"/>
  <c r="R242" i="9"/>
  <c r="T242" i="9"/>
  <c r="L243" i="9" s="1"/>
  <c r="BC242" i="8"/>
  <c r="O243" i="7"/>
  <c r="T243" i="7"/>
  <c r="L244" i="7" s="1"/>
  <c r="R243" i="7"/>
  <c r="BP242" i="8"/>
  <c r="BB241" i="9"/>
  <c r="BE241" i="9"/>
  <c r="BG241" i="9"/>
  <c r="AY242" i="9" s="1"/>
  <c r="AD244" i="7"/>
  <c r="AA244" i="7"/>
  <c r="AF244" i="7"/>
  <c r="CC242" i="8"/>
  <c r="BU241" i="8"/>
  <c r="AO241" i="8"/>
  <c r="AR241" i="8"/>
  <c r="AT241" i="8"/>
  <c r="AL242" i="8" s="1"/>
  <c r="AO243" i="7"/>
  <c r="AR243" i="7"/>
  <c r="AT243" i="7"/>
  <c r="AL244" i="7" s="1"/>
  <c r="CH241" i="8"/>
  <c r="CB243" i="7"/>
  <c r="CE243" i="7"/>
  <c r="CG243" i="7"/>
  <c r="BY244" i="7" s="1"/>
  <c r="AB241" i="9"/>
  <c r="AE241" i="9"/>
  <c r="AG241" i="9"/>
  <c r="Y242" i="9" s="1"/>
  <c r="BH241" i="8"/>
  <c r="BO243" i="7"/>
  <c r="BT243" i="7"/>
  <c r="BL244" i="7" s="1"/>
  <c r="BR243" i="7"/>
  <c r="CB241" i="9"/>
  <c r="CG241" i="9"/>
  <c r="BY242" i="9" s="1"/>
  <c r="CE241" i="9"/>
  <c r="Q242" i="8"/>
  <c r="N242" i="8"/>
  <c r="S242" i="8"/>
  <c r="AO241" i="9"/>
  <c r="AR241" i="9"/>
  <c r="AT241" i="9"/>
  <c r="AL242" i="9" s="1"/>
  <c r="U242" i="9" l="1"/>
  <c r="O242" i="8"/>
  <c r="T242" i="8"/>
  <c r="L243" i="8" s="1"/>
  <c r="R242" i="8"/>
  <c r="BH241" i="9"/>
  <c r="AC242" i="9"/>
  <c r="BC242" i="9"/>
  <c r="AP244" i="7"/>
  <c r="AB244" i="7"/>
  <c r="AE244" i="7"/>
  <c r="AG244" i="7"/>
  <c r="Y245" i="7" s="1"/>
  <c r="BH243" i="7"/>
  <c r="BC244" i="7"/>
  <c r="AU243" i="7"/>
  <c r="CH241" i="9"/>
  <c r="AH241" i="9"/>
  <c r="BQ242" i="8"/>
  <c r="BN242" i="8"/>
  <c r="BS242" i="8"/>
  <c r="CC242" i="9"/>
  <c r="AP242" i="8"/>
  <c r="U243" i="7"/>
  <c r="BU241" i="9"/>
  <c r="P244" i="7"/>
  <c r="BP242" i="9"/>
  <c r="BP244" i="7"/>
  <c r="AP242" i="9"/>
  <c r="CC244" i="7"/>
  <c r="BD242" i="8"/>
  <c r="BA242" i="8"/>
  <c r="BF242" i="8"/>
  <c r="CH243" i="7"/>
  <c r="AB242" i="8"/>
  <c r="AG242" i="8"/>
  <c r="Y243" i="8" s="1"/>
  <c r="AE242" i="8"/>
  <c r="AU241" i="8"/>
  <c r="BU243" i="7"/>
  <c r="AU241" i="9"/>
  <c r="CD242" i="8"/>
  <c r="CA242" i="8"/>
  <c r="CF242" i="8"/>
  <c r="P243" i="9"/>
  <c r="BQ242" i="9" l="1"/>
  <c r="BN242" i="9"/>
  <c r="BS242" i="9"/>
  <c r="BD242" i="9"/>
  <c r="BA242" i="9"/>
  <c r="BF242" i="9"/>
  <c r="AQ242" i="8"/>
  <c r="AN242" i="8"/>
  <c r="AS242" i="8"/>
  <c r="BB242" i="8"/>
  <c r="BG242" i="8"/>
  <c r="AY243" i="8" s="1"/>
  <c r="BE242" i="8"/>
  <c r="Q244" i="7"/>
  <c r="N244" i="7"/>
  <c r="S244" i="7"/>
  <c r="BD244" i="7"/>
  <c r="BA244" i="7"/>
  <c r="BF244" i="7"/>
  <c r="AD242" i="9"/>
  <c r="AA242" i="9"/>
  <c r="AF242" i="9"/>
  <c r="CD244" i="7"/>
  <c r="CA244" i="7"/>
  <c r="CF244" i="7"/>
  <c r="BO242" i="8"/>
  <c r="BR242" i="8"/>
  <c r="BT242" i="8"/>
  <c r="BL243" i="8" s="1"/>
  <c r="AC245" i="7"/>
  <c r="U242" i="8"/>
  <c r="AH242" i="8"/>
  <c r="AH244" i="7"/>
  <c r="P243" i="8"/>
  <c r="Q243" i="9"/>
  <c r="N243" i="9"/>
  <c r="S243" i="9"/>
  <c r="BQ244" i="7"/>
  <c r="BN244" i="7"/>
  <c r="BS244" i="7"/>
  <c r="AC243" i="8"/>
  <c r="CD242" i="9"/>
  <c r="CA242" i="9"/>
  <c r="CF242" i="9"/>
  <c r="AQ242" i="9"/>
  <c r="AN242" i="9"/>
  <c r="AS242" i="9"/>
  <c r="CB242" i="8"/>
  <c r="CG242" i="8"/>
  <c r="BY243" i="8" s="1"/>
  <c r="CE242" i="8"/>
  <c r="AQ244" i="7"/>
  <c r="AN244" i="7"/>
  <c r="AS244" i="7"/>
  <c r="BH242" i="8" l="1"/>
  <c r="CB244" i="7"/>
  <c r="CE244" i="7"/>
  <c r="CG244" i="7"/>
  <c r="BY245" i="7" s="1"/>
  <c r="BC243" i="8"/>
  <c r="AO242" i="9"/>
  <c r="AT242" i="9"/>
  <c r="AL243" i="9" s="1"/>
  <c r="AR242" i="9"/>
  <c r="AO242" i="8"/>
  <c r="AR242" i="8"/>
  <c r="AT242" i="8"/>
  <c r="AL243" i="8" s="1"/>
  <c r="AD243" i="8"/>
  <c r="AA243" i="8"/>
  <c r="AF243" i="8"/>
  <c r="O243" i="9"/>
  <c r="T243" i="9"/>
  <c r="L244" i="9" s="1"/>
  <c r="R243" i="9"/>
  <c r="Q243" i="8"/>
  <c r="N243" i="8"/>
  <c r="S243" i="8"/>
  <c r="AD245" i="7"/>
  <c r="AA245" i="7"/>
  <c r="AF245" i="7"/>
  <c r="CH242" i="8"/>
  <c r="CB242" i="9"/>
  <c r="CE242" i="9"/>
  <c r="CG242" i="9"/>
  <c r="BY243" i="9" s="1"/>
  <c r="AB242" i="9"/>
  <c r="AE242" i="9"/>
  <c r="AG242" i="9"/>
  <c r="Y243" i="9" s="1"/>
  <c r="AO244" i="7"/>
  <c r="AT244" i="7"/>
  <c r="AL245" i="7" s="1"/>
  <c r="AR244" i="7"/>
  <c r="BB244" i="7"/>
  <c r="BE244" i="7"/>
  <c r="BG244" i="7"/>
  <c r="AY245" i="7" s="1"/>
  <c r="BB242" i="9"/>
  <c r="BE242" i="9"/>
  <c r="BG242" i="9"/>
  <c r="AY243" i="9" s="1"/>
  <c r="BP243" i="8"/>
  <c r="CC243" i="8"/>
  <c r="BU242" i="8"/>
  <c r="BO244" i="7"/>
  <c r="BT244" i="7"/>
  <c r="BL245" i="7" s="1"/>
  <c r="BR244" i="7"/>
  <c r="O244" i="7"/>
  <c r="T244" i="7"/>
  <c r="L245" i="7" s="1"/>
  <c r="R244" i="7"/>
  <c r="BO242" i="9"/>
  <c r="BR242" i="9"/>
  <c r="BT242" i="9"/>
  <c r="BL243" i="9" s="1"/>
  <c r="BU244" i="7" l="1"/>
  <c r="AC243" i="9"/>
  <c r="AP243" i="8"/>
  <c r="BD243" i="8"/>
  <c r="BA243" i="8"/>
  <c r="BF243" i="8"/>
  <c r="AH242" i="9"/>
  <c r="AU242" i="8"/>
  <c r="BH242" i="9"/>
  <c r="O243" i="8"/>
  <c r="R243" i="8"/>
  <c r="T243" i="8"/>
  <c r="L244" i="8" s="1"/>
  <c r="CC245" i="7"/>
  <c r="AB245" i="7"/>
  <c r="AG245" i="7"/>
  <c r="Y246" i="7" s="1"/>
  <c r="AE245" i="7"/>
  <c r="CH244" i="7"/>
  <c r="BP245" i="7"/>
  <c r="BC243" i="9"/>
  <c r="CC243" i="9"/>
  <c r="U243" i="9"/>
  <c r="BC245" i="7"/>
  <c r="CH242" i="9"/>
  <c r="BH244" i="7"/>
  <c r="P244" i="9"/>
  <c r="BP243" i="9"/>
  <c r="AB243" i="8"/>
  <c r="AE243" i="8"/>
  <c r="AG243" i="8"/>
  <c r="Y244" i="8" s="1"/>
  <c r="AU242" i="9"/>
  <c r="BU242" i="9"/>
  <c r="CD243" i="8"/>
  <c r="CA243" i="8"/>
  <c r="CF243" i="8"/>
  <c r="U244" i="7"/>
  <c r="BQ243" i="8"/>
  <c r="BN243" i="8"/>
  <c r="BS243" i="8"/>
  <c r="AU244" i="7"/>
  <c r="P245" i="7"/>
  <c r="AP245" i="7"/>
  <c r="AP243" i="9"/>
  <c r="AQ245" i="7" l="1"/>
  <c r="AN245" i="7"/>
  <c r="AS245" i="7"/>
  <c r="AH245" i="7"/>
  <c r="AC246" i="7"/>
  <c r="BD243" i="9"/>
  <c r="BA243" i="9"/>
  <c r="BF243" i="9"/>
  <c r="CD245" i="7"/>
  <c r="CA245" i="7"/>
  <c r="CF245" i="7"/>
  <c r="BB243" i="8"/>
  <c r="BE243" i="8"/>
  <c r="BG243" i="8"/>
  <c r="AY244" i="8" s="1"/>
  <c r="AC244" i="8"/>
  <c r="P244" i="8"/>
  <c r="Q245" i="7"/>
  <c r="N245" i="7"/>
  <c r="S245" i="7"/>
  <c r="BQ243" i="9"/>
  <c r="BN243" i="9"/>
  <c r="BS243" i="9"/>
  <c r="CD243" i="9"/>
  <c r="CA243" i="9"/>
  <c r="CF243" i="9"/>
  <c r="BO243" i="8"/>
  <c r="BT243" i="8"/>
  <c r="BL244" i="8" s="1"/>
  <c r="BR243" i="8"/>
  <c r="BQ245" i="7"/>
  <c r="BN245" i="7"/>
  <c r="BS245" i="7"/>
  <c r="U243" i="8"/>
  <c r="AQ243" i="8"/>
  <c r="AN243" i="8"/>
  <c r="AS243" i="8"/>
  <c r="Q244" i="9"/>
  <c r="N244" i="9"/>
  <c r="S244" i="9"/>
  <c r="AH243" i="8"/>
  <c r="AQ243" i="9"/>
  <c r="AN243" i="9"/>
  <c r="AS243" i="9"/>
  <c r="AD243" i="9"/>
  <c r="AA243" i="9"/>
  <c r="AF243" i="9"/>
  <c r="BD245" i="7"/>
  <c r="BA245" i="7"/>
  <c r="BF245" i="7"/>
  <c r="CB243" i="8"/>
  <c r="CG243" i="8"/>
  <c r="BY244" i="8" s="1"/>
  <c r="CE243" i="8"/>
  <c r="CB245" i="7" l="1"/>
  <c r="CE245" i="7"/>
  <c r="CG245" i="7"/>
  <c r="BY246" i="7" s="1"/>
  <c r="AO243" i="9"/>
  <c r="AT243" i="9"/>
  <c r="AL244" i="9" s="1"/>
  <c r="AR243" i="9"/>
  <c r="AO243" i="8"/>
  <c r="AR243" i="8"/>
  <c r="AT243" i="8"/>
  <c r="AL244" i="8" s="1"/>
  <c r="BB243" i="9"/>
  <c r="BE243" i="9"/>
  <c r="BG243" i="9"/>
  <c r="AY244" i="9" s="1"/>
  <c r="O244" i="9"/>
  <c r="R244" i="9"/>
  <c r="T244" i="9"/>
  <c r="L245" i="9" s="1"/>
  <c r="CH243" i="8"/>
  <c r="BO243" i="9"/>
  <c r="BT243" i="9"/>
  <c r="BL244" i="9" s="1"/>
  <c r="BR243" i="9"/>
  <c r="AD246" i="7"/>
  <c r="AA246" i="7"/>
  <c r="AF246" i="7"/>
  <c r="CB243" i="9"/>
  <c r="CE243" i="9"/>
  <c r="CG243" i="9"/>
  <c r="BY244" i="9" s="1"/>
  <c r="BC244" i="8"/>
  <c r="AB243" i="9"/>
  <c r="AG243" i="9"/>
  <c r="Y244" i="9" s="1"/>
  <c r="AE243" i="9"/>
  <c r="O245" i="7"/>
  <c r="R245" i="7"/>
  <c r="T245" i="7"/>
  <c r="L246" i="7" s="1"/>
  <c r="BH243" i="8"/>
  <c r="AD244" i="8"/>
  <c r="AA244" i="8"/>
  <c r="AF244" i="8"/>
  <c r="CC244" i="8"/>
  <c r="BO245" i="7"/>
  <c r="BR245" i="7"/>
  <c r="BT245" i="7"/>
  <c r="BL246" i="7" s="1"/>
  <c r="BB245" i="7"/>
  <c r="BG245" i="7"/>
  <c r="AY246" i="7" s="1"/>
  <c r="BE245" i="7"/>
  <c r="BU243" i="8"/>
  <c r="AO245" i="7"/>
  <c r="AR245" i="7"/>
  <c r="AT245" i="7"/>
  <c r="AL246" i="7" s="1"/>
  <c r="BP244" i="8"/>
  <c r="Q244" i="8"/>
  <c r="N244" i="8"/>
  <c r="S244" i="8"/>
  <c r="CC244" i="9" l="1"/>
  <c r="P246" i="7"/>
  <c r="BP244" i="9"/>
  <c r="U245" i="7"/>
  <c r="CH243" i="9"/>
  <c r="AP244" i="8"/>
  <c r="AU243" i="8"/>
  <c r="AU243" i="9"/>
  <c r="AP244" i="9"/>
  <c r="AU245" i="7"/>
  <c r="CD244" i="8"/>
  <c r="CA244" i="8"/>
  <c r="CF244" i="8"/>
  <c r="AB244" i="8"/>
  <c r="AE244" i="8"/>
  <c r="AG244" i="8"/>
  <c r="Y245" i="8" s="1"/>
  <c r="AB246" i="7"/>
  <c r="AE246" i="7"/>
  <c r="AG246" i="7"/>
  <c r="Y247" i="7" s="1"/>
  <c r="P245" i="9"/>
  <c r="AH243" i="9"/>
  <c r="AC244" i="9"/>
  <c r="U244" i="9"/>
  <c r="BC246" i="7"/>
  <c r="O244" i="8"/>
  <c r="R244" i="8"/>
  <c r="T244" i="8"/>
  <c r="L245" i="8" s="1"/>
  <c r="CC246" i="7"/>
  <c r="BH245" i="7"/>
  <c r="BP246" i="7"/>
  <c r="BD244" i="8"/>
  <c r="BA244" i="8"/>
  <c r="BF244" i="8"/>
  <c r="BC244" i="9"/>
  <c r="CH245" i="7"/>
  <c r="AP246" i="7"/>
  <c r="BQ244" i="8"/>
  <c r="BN244" i="8"/>
  <c r="BS244" i="8"/>
  <c r="BU245" i="7"/>
  <c r="BU243" i="9"/>
  <c r="BH243" i="9"/>
  <c r="BB244" i="8" l="1"/>
  <c r="BG244" i="8"/>
  <c r="AY245" i="8" s="1"/>
  <c r="BE244" i="8"/>
  <c r="Q245" i="9"/>
  <c r="N245" i="9"/>
  <c r="S245" i="9"/>
  <c r="CB244" i="8"/>
  <c r="CE244" i="8"/>
  <c r="CG244" i="8"/>
  <c r="BY245" i="8" s="1"/>
  <c r="AQ244" i="8"/>
  <c r="AN244" i="8"/>
  <c r="AS244" i="8"/>
  <c r="AC247" i="7"/>
  <c r="AH246" i="7"/>
  <c r="AQ246" i="7"/>
  <c r="AN246" i="7"/>
  <c r="AS246" i="7"/>
  <c r="BD246" i="7"/>
  <c r="BA246" i="7"/>
  <c r="BF246" i="7"/>
  <c r="AC245" i="8"/>
  <c r="AQ244" i="9"/>
  <c r="AN244" i="9"/>
  <c r="AS244" i="9"/>
  <c r="AH244" i="8"/>
  <c r="BQ244" i="9"/>
  <c r="BN244" i="9"/>
  <c r="BS244" i="9"/>
  <c r="U244" i="8"/>
  <c r="BO244" i="8"/>
  <c r="BR244" i="8"/>
  <c r="BT244" i="8"/>
  <c r="BL245" i="8" s="1"/>
  <c r="CD246" i="7"/>
  <c r="CA246" i="7"/>
  <c r="CF246" i="7"/>
  <c r="Q246" i="7"/>
  <c r="N246" i="7"/>
  <c r="S246" i="7"/>
  <c r="AD244" i="9"/>
  <c r="AA244" i="9"/>
  <c r="AF244" i="9"/>
  <c r="BQ246" i="7"/>
  <c r="BN246" i="7"/>
  <c r="BS246" i="7"/>
  <c r="BD244" i="9"/>
  <c r="BA244" i="9"/>
  <c r="BF244" i="9"/>
  <c r="CD244" i="9"/>
  <c r="CA244" i="9"/>
  <c r="CF244" i="9"/>
  <c r="P245" i="8"/>
  <c r="CB246" i="7" l="1"/>
  <c r="CE246" i="7"/>
  <c r="CG246" i="7"/>
  <c r="BY247" i="7" s="1"/>
  <c r="AD245" i="8"/>
  <c r="AA245" i="8"/>
  <c r="AF245" i="8"/>
  <c r="AB244" i="9"/>
  <c r="AE244" i="9"/>
  <c r="AG244" i="9"/>
  <c r="Y245" i="9" s="1"/>
  <c r="AO244" i="8"/>
  <c r="AR244" i="8"/>
  <c r="AT244" i="8"/>
  <c r="AL245" i="8" s="1"/>
  <c r="BB246" i="7"/>
  <c r="BE246" i="7"/>
  <c r="BG246" i="7"/>
  <c r="AY247" i="7" s="1"/>
  <c r="CC245" i="8"/>
  <c r="BO244" i="9"/>
  <c r="BR244" i="9"/>
  <c r="BT244" i="9"/>
  <c r="BL245" i="9" s="1"/>
  <c r="CH244" i="8"/>
  <c r="O246" i="7"/>
  <c r="T246" i="7"/>
  <c r="L247" i="7" s="1"/>
  <c r="R246" i="7"/>
  <c r="AO246" i="7"/>
  <c r="AT246" i="7"/>
  <c r="AL247" i="7" s="1"/>
  <c r="AR246" i="7"/>
  <c r="B28" i="9"/>
  <c r="CB244" i="9"/>
  <c r="CG244" i="9"/>
  <c r="BY245" i="9" s="1"/>
  <c r="CE244" i="9"/>
  <c r="BB244" i="9"/>
  <c r="BE244" i="9"/>
  <c r="BG244" i="9"/>
  <c r="AY245" i="9" s="1"/>
  <c r="Q245" i="8"/>
  <c r="N245" i="8"/>
  <c r="S245" i="8"/>
  <c r="BO246" i="7"/>
  <c r="BT246" i="7"/>
  <c r="BL247" i="7" s="1"/>
  <c r="BR246" i="7"/>
  <c r="O245" i="9"/>
  <c r="R245" i="9"/>
  <c r="T245" i="9"/>
  <c r="L246" i="9" s="1"/>
  <c r="AO244" i="9"/>
  <c r="AR244" i="9"/>
  <c r="AT244" i="9"/>
  <c r="AL245" i="9" s="1"/>
  <c r="BH244" i="8"/>
  <c r="AD247" i="7"/>
  <c r="AA247" i="7"/>
  <c r="AF247" i="7"/>
  <c r="BC245" i="8"/>
  <c r="BP245" i="8"/>
  <c r="BU244" i="8"/>
  <c r="AU246" i="7" l="1"/>
  <c r="CD245" i="8"/>
  <c r="CA245" i="8"/>
  <c r="CF245" i="8"/>
  <c r="AC245" i="9"/>
  <c r="AU244" i="9"/>
  <c r="AP247" i="7"/>
  <c r="AH244" i="9"/>
  <c r="BC245" i="9"/>
  <c r="U246" i="7"/>
  <c r="P247" i="7"/>
  <c r="C28" i="8"/>
  <c r="B28" i="8"/>
  <c r="P246" i="9"/>
  <c r="BC247" i="7"/>
  <c r="AB245" i="8"/>
  <c r="AG245" i="8"/>
  <c r="Y246" i="8" s="1"/>
  <c r="AE245" i="8"/>
  <c r="CH244" i="9"/>
  <c r="BH246" i="7"/>
  <c r="BD245" i="8"/>
  <c r="BA245" i="8"/>
  <c r="BF245" i="8"/>
  <c r="U245" i="9"/>
  <c r="AB247" i="7"/>
  <c r="AG247" i="7"/>
  <c r="Y248" i="7" s="1"/>
  <c r="AE247" i="7"/>
  <c r="CC245" i="9"/>
  <c r="O245" i="8"/>
  <c r="T245" i="8"/>
  <c r="L246" i="8" s="1"/>
  <c r="R245" i="8"/>
  <c r="BH244" i="9"/>
  <c r="AP245" i="8"/>
  <c r="BP245" i="9"/>
  <c r="AU244" i="8"/>
  <c r="CC247" i="7"/>
  <c r="BU246" i="7"/>
  <c r="BP247" i="7"/>
  <c r="BU244" i="9"/>
  <c r="CH246" i="7"/>
  <c r="C30" i="7"/>
  <c r="BQ245" i="8"/>
  <c r="BN245" i="8"/>
  <c r="BS245" i="8"/>
  <c r="AP245" i="9"/>
  <c r="CD245" i="9" l="1"/>
  <c r="CA245" i="9"/>
  <c r="CF245" i="9"/>
  <c r="AQ247" i="7"/>
  <c r="AN247" i="7"/>
  <c r="AS247" i="7"/>
  <c r="AC248" i="7"/>
  <c r="AC246" i="8"/>
  <c r="Q247" i="7"/>
  <c r="N247" i="7"/>
  <c r="S247" i="7"/>
  <c r="AQ245" i="8"/>
  <c r="AN245" i="8"/>
  <c r="AS245" i="8"/>
  <c r="AQ245" i="9"/>
  <c r="AN245" i="9"/>
  <c r="AS245" i="9"/>
  <c r="BD247" i="7"/>
  <c r="BA247" i="7"/>
  <c r="BF247" i="7"/>
  <c r="AD245" i="9"/>
  <c r="AA245" i="9"/>
  <c r="AF245" i="9"/>
  <c r="BD245" i="9"/>
  <c r="BA245" i="9"/>
  <c r="BF245" i="9"/>
  <c r="G28" i="8"/>
  <c r="BB245" i="8"/>
  <c r="BE245" i="8"/>
  <c r="BG245" i="8"/>
  <c r="AY246" i="8" s="1"/>
  <c r="CB245" i="8"/>
  <c r="CE245" i="8"/>
  <c r="CG245" i="8"/>
  <c r="BY246" i="8" s="1"/>
  <c r="AH245" i="8"/>
  <c r="BQ245" i="9"/>
  <c r="BN245" i="9"/>
  <c r="BS245" i="9"/>
  <c r="BQ247" i="7"/>
  <c r="BN247" i="7"/>
  <c r="BS247" i="7"/>
  <c r="U245" i="8"/>
  <c r="AH247" i="7"/>
  <c r="F28" i="8"/>
  <c r="E28" i="8"/>
  <c r="Q246" i="9"/>
  <c r="N246" i="9"/>
  <c r="S246" i="9"/>
  <c r="P246" i="8"/>
  <c r="BO245" i="8"/>
  <c r="BT245" i="8"/>
  <c r="BL246" i="8" s="1"/>
  <c r="BR245" i="8"/>
  <c r="CD247" i="7"/>
  <c r="CA247" i="7"/>
  <c r="CF247" i="7"/>
  <c r="CH245" i="8" l="1"/>
  <c r="G30" i="7"/>
  <c r="E30" i="7"/>
  <c r="AD246" i="8"/>
  <c r="AA246" i="8"/>
  <c r="AF246" i="8"/>
  <c r="AB245" i="9"/>
  <c r="AG245" i="9"/>
  <c r="Y246" i="9" s="1"/>
  <c r="AE245" i="9"/>
  <c r="BC246" i="8"/>
  <c r="BB247" i="7"/>
  <c r="BE247" i="7"/>
  <c r="BG247" i="7"/>
  <c r="AY248" i="7" s="1"/>
  <c r="F30" i="7"/>
  <c r="BH245" i="8"/>
  <c r="BU245" i="8"/>
  <c r="BO247" i="7"/>
  <c r="BR247" i="7"/>
  <c r="BT247" i="7"/>
  <c r="BL248" i="7" s="1"/>
  <c r="D28" i="9"/>
  <c r="AD248" i="7"/>
  <c r="AA248" i="7"/>
  <c r="AF248" i="7"/>
  <c r="O246" i="9"/>
  <c r="T246" i="9"/>
  <c r="L247" i="9" s="1"/>
  <c r="R246" i="9"/>
  <c r="AO245" i="9"/>
  <c r="AT245" i="9"/>
  <c r="AL246" i="9" s="1"/>
  <c r="AR245" i="9"/>
  <c r="D30" i="7"/>
  <c r="CC246" i="8"/>
  <c r="CB247" i="7"/>
  <c r="CE247" i="7"/>
  <c r="CG247" i="7"/>
  <c r="BY248" i="7" s="1"/>
  <c r="BP246" i="8"/>
  <c r="F28" i="9"/>
  <c r="AO247" i="7"/>
  <c r="AT247" i="7"/>
  <c r="AL248" i="7" s="1"/>
  <c r="AR247" i="7"/>
  <c r="Q246" i="8"/>
  <c r="N246" i="8"/>
  <c r="S246" i="8"/>
  <c r="BO245" i="9"/>
  <c r="BT245" i="9"/>
  <c r="BL246" i="9" s="1"/>
  <c r="BR245" i="9"/>
  <c r="E28" i="9"/>
  <c r="D28" i="8"/>
  <c r="BB245" i="9"/>
  <c r="BE245" i="9"/>
  <c r="BG245" i="9"/>
  <c r="AY246" i="9" s="1"/>
  <c r="AO245" i="8"/>
  <c r="AT245" i="8"/>
  <c r="AL246" i="8" s="1"/>
  <c r="AR245" i="8"/>
  <c r="G28" i="9"/>
  <c r="O247" i="7"/>
  <c r="R247" i="7"/>
  <c r="T247" i="7"/>
  <c r="L248" i="7" s="1"/>
  <c r="CB245" i="9"/>
  <c r="CG245" i="9"/>
  <c r="BY246" i="9" s="1"/>
  <c r="CE245" i="9"/>
  <c r="C28" i="9"/>
  <c r="B30" i="7"/>
  <c r="AC246" i="9" l="1"/>
  <c r="O246" i="8"/>
  <c r="T246" i="8"/>
  <c r="L247" i="8" s="1"/>
  <c r="R246" i="8"/>
  <c r="CD246" i="8"/>
  <c r="CA246" i="8"/>
  <c r="CF246" i="8"/>
  <c r="AB248" i="7"/>
  <c r="AE248" i="7"/>
  <c r="AG248" i="7"/>
  <c r="Y249" i="7" s="1"/>
  <c r="AB246" i="8"/>
  <c r="AE246" i="8"/>
  <c r="AG246" i="8"/>
  <c r="Y247" i="8" s="1"/>
  <c r="CC248" i="7"/>
  <c r="U246" i="9"/>
  <c r="CH245" i="9"/>
  <c r="CH247" i="7"/>
  <c r="CC246" i="9"/>
  <c r="BH245" i="9"/>
  <c r="P248" i="7"/>
  <c r="AU247" i="7"/>
  <c r="P247" i="9"/>
  <c r="AP248" i="7"/>
  <c r="AP246" i="9"/>
  <c r="BP248" i="7"/>
  <c r="BH247" i="7"/>
  <c r="U247" i="7"/>
  <c r="AU245" i="9"/>
  <c r="BU247" i="7"/>
  <c r="BP246" i="9"/>
  <c r="BC246" i="9"/>
  <c r="BC248" i="7"/>
  <c r="AU245" i="8"/>
  <c r="BQ246" i="8"/>
  <c r="BN246" i="8"/>
  <c r="BS246" i="8"/>
  <c r="BD246" i="8"/>
  <c r="BA246" i="8"/>
  <c r="BF246" i="8"/>
  <c r="AH245" i="9"/>
  <c r="AP246" i="8"/>
  <c r="BU245" i="9"/>
  <c r="BQ246" i="9" l="1"/>
  <c r="BN246" i="9"/>
  <c r="BS246" i="9"/>
  <c r="Q247" i="9"/>
  <c r="N247" i="9"/>
  <c r="S247" i="9"/>
  <c r="AH248" i="7"/>
  <c r="AQ246" i="8"/>
  <c r="AN246" i="8"/>
  <c r="AS246" i="8"/>
  <c r="BD248" i="7"/>
  <c r="BA248" i="7"/>
  <c r="BF248" i="7"/>
  <c r="BD246" i="9"/>
  <c r="BA246" i="9"/>
  <c r="BF246" i="9"/>
  <c r="BQ248" i="7"/>
  <c r="BN248" i="7"/>
  <c r="BS248" i="7"/>
  <c r="CB246" i="8"/>
  <c r="CE246" i="8"/>
  <c r="CG246" i="8"/>
  <c r="BY247" i="8" s="1"/>
  <c r="BB246" i="8"/>
  <c r="BG246" i="8"/>
  <c r="AY247" i="8" s="1"/>
  <c r="BE246" i="8"/>
  <c r="AQ246" i="9"/>
  <c r="AN246" i="9"/>
  <c r="AS246" i="9"/>
  <c r="Q248" i="7"/>
  <c r="N248" i="7"/>
  <c r="S248" i="7"/>
  <c r="CD248" i="7"/>
  <c r="CA248" i="7"/>
  <c r="CF248" i="7"/>
  <c r="U246" i="8"/>
  <c r="AC247" i="8"/>
  <c r="P247" i="8"/>
  <c r="AQ248" i="7"/>
  <c r="AN248" i="7"/>
  <c r="AS248" i="7"/>
  <c r="AH246" i="8"/>
  <c r="BO246" i="8"/>
  <c r="BT246" i="8"/>
  <c r="BL247" i="8" s="1"/>
  <c r="BR246" i="8"/>
  <c r="CD246" i="9"/>
  <c r="CA246" i="9"/>
  <c r="CF246" i="9"/>
  <c r="AC249" i="7"/>
  <c r="AD246" i="9"/>
  <c r="AA246" i="9"/>
  <c r="AF246" i="9"/>
  <c r="AO246" i="8" l="1"/>
  <c r="AT246" i="8"/>
  <c r="AL247" i="8" s="1"/>
  <c r="AR246" i="8"/>
  <c r="CB246" i="9"/>
  <c r="CG246" i="9"/>
  <c r="BY247" i="9" s="1"/>
  <c r="CE246" i="9"/>
  <c r="BU246" i="8"/>
  <c r="AO246" i="9"/>
  <c r="AT246" i="9"/>
  <c r="AL247" i="9" s="1"/>
  <c r="AR246" i="9"/>
  <c r="AO248" i="7"/>
  <c r="AT248" i="7"/>
  <c r="AL249" i="7" s="1"/>
  <c r="AR248" i="7"/>
  <c r="BO248" i="7"/>
  <c r="BR248" i="7"/>
  <c r="BT248" i="7"/>
  <c r="BL249" i="7" s="1"/>
  <c r="O248" i="7"/>
  <c r="T248" i="7"/>
  <c r="L249" i="7" s="1"/>
  <c r="R248" i="7"/>
  <c r="Q247" i="8"/>
  <c r="N247" i="8"/>
  <c r="S247" i="8"/>
  <c r="O247" i="9"/>
  <c r="R247" i="9"/>
  <c r="T247" i="9"/>
  <c r="L248" i="9" s="1"/>
  <c r="AB246" i="9"/>
  <c r="AG246" i="9"/>
  <c r="Y247" i="9" s="1"/>
  <c r="AE246" i="9"/>
  <c r="BB246" i="9"/>
  <c r="BE246" i="9"/>
  <c r="BG246" i="9"/>
  <c r="AY247" i="9" s="1"/>
  <c r="BH246" i="8"/>
  <c r="CC247" i="8"/>
  <c r="AD247" i="8"/>
  <c r="AA247" i="8"/>
  <c r="AF247" i="8"/>
  <c r="AD249" i="7"/>
  <c r="AA249" i="7"/>
  <c r="AF249" i="7"/>
  <c r="CH246" i="8"/>
  <c r="BO246" i="9"/>
  <c r="BR246" i="9"/>
  <c r="BT246" i="9"/>
  <c r="BL247" i="9" s="1"/>
  <c r="BP247" i="8"/>
  <c r="BC247" i="8"/>
  <c r="CB248" i="7"/>
  <c r="CG248" i="7"/>
  <c r="BY249" i="7" s="1"/>
  <c r="CE248" i="7"/>
  <c r="BB248" i="7"/>
  <c r="BG248" i="7"/>
  <c r="AY249" i="7" s="1"/>
  <c r="BE248" i="7"/>
  <c r="BH248" i="7" l="1"/>
  <c r="CD247" i="8"/>
  <c r="CA247" i="8"/>
  <c r="CF247" i="8"/>
  <c r="P248" i="9"/>
  <c r="BP249" i="7"/>
  <c r="U247" i="9"/>
  <c r="BU248" i="7"/>
  <c r="CH246" i="9"/>
  <c r="BD247" i="8"/>
  <c r="BA247" i="8"/>
  <c r="BF247" i="8"/>
  <c r="AU248" i="7"/>
  <c r="CC247" i="9"/>
  <c r="BQ247" i="8"/>
  <c r="BN247" i="8"/>
  <c r="BS247" i="8"/>
  <c r="BC247" i="9"/>
  <c r="AP249" i="7"/>
  <c r="AU246" i="8"/>
  <c r="AP247" i="8"/>
  <c r="AB249" i="7"/>
  <c r="AG249" i="7"/>
  <c r="Y250" i="7" s="1"/>
  <c r="AE249" i="7"/>
  <c r="BH246" i="9"/>
  <c r="U248" i="7"/>
  <c r="BC249" i="7"/>
  <c r="P249" i="7"/>
  <c r="AU246" i="9"/>
  <c r="AC247" i="9"/>
  <c r="AP247" i="9"/>
  <c r="O247" i="8"/>
  <c r="R247" i="8"/>
  <c r="T247" i="8"/>
  <c r="L248" i="8" s="1"/>
  <c r="BP247" i="9"/>
  <c r="AB247" i="8"/>
  <c r="AE247" i="8"/>
  <c r="AG247" i="8"/>
  <c r="Y248" i="8" s="1"/>
  <c r="AH246" i="9"/>
  <c r="CH248" i="7"/>
  <c r="BU246" i="9"/>
  <c r="CC249" i="7"/>
  <c r="AQ247" i="9" l="1"/>
  <c r="AN247" i="9"/>
  <c r="AS247" i="9"/>
  <c r="AH247" i="8"/>
  <c r="AC248" i="8"/>
  <c r="AD247" i="9"/>
  <c r="AA247" i="9"/>
  <c r="AF247" i="9"/>
  <c r="AQ249" i="7"/>
  <c r="AN249" i="7"/>
  <c r="AS249" i="7"/>
  <c r="BQ249" i="7"/>
  <c r="BN249" i="7"/>
  <c r="BS249" i="7"/>
  <c r="Q248" i="9"/>
  <c r="N248" i="9"/>
  <c r="S248" i="9"/>
  <c r="Q249" i="7"/>
  <c r="N249" i="7"/>
  <c r="S249" i="7"/>
  <c r="AC250" i="7"/>
  <c r="CB247" i="8"/>
  <c r="CG247" i="8"/>
  <c r="BY248" i="8" s="1"/>
  <c r="CE247" i="8"/>
  <c r="AH249" i="7"/>
  <c r="BO247" i="8"/>
  <c r="BT247" i="8"/>
  <c r="BL248" i="8" s="1"/>
  <c r="BR247" i="8"/>
  <c r="BD247" i="9"/>
  <c r="BA247" i="9"/>
  <c r="BF247" i="9"/>
  <c r="BB247" i="8"/>
  <c r="BE247" i="8"/>
  <c r="BG247" i="8"/>
  <c r="AY248" i="8" s="1"/>
  <c r="CD249" i="7"/>
  <c r="CA249" i="7"/>
  <c r="CF249" i="7"/>
  <c r="U247" i="8"/>
  <c r="AQ247" i="8"/>
  <c r="AN247" i="8"/>
  <c r="AS247" i="8"/>
  <c r="BQ247" i="9"/>
  <c r="BN247" i="9"/>
  <c r="BS247" i="9"/>
  <c r="P248" i="8"/>
  <c r="BD249" i="7"/>
  <c r="BA249" i="7"/>
  <c r="BF249" i="7"/>
  <c r="CD247" i="9"/>
  <c r="CA247" i="9"/>
  <c r="CF247" i="9"/>
  <c r="Q248" i="8" l="1"/>
  <c r="N248" i="8"/>
  <c r="S248" i="8"/>
  <c r="BC248" i="8"/>
  <c r="CH247" i="8"/>
  <c r="AB247" i="9"/>
  <c r="AE247" i="9"/>
  <c r="AG247" i="9"/>
  <c r="Y248" i="9" s="1"/>
  <c r="BH247" i="8"/>
  <c r="CC248" i="8"/>
  <c r="BO247" i="9"/>
  <c r="BR247" i="9"/>
  <c r="BT247" i="9"/>
  <c r="BL248" i="9" s="1"/>
  <c r="BO249" i="7"/>
  <c r="BT249" i="7"/>
  <c r="BL250" i="7" s="1"/>
  <c r="BR249" i="7"/>
  <c r="AD248" i="8"/>
  <c r="AA248" i="8"/>
  <c r="AF248" i="8"/>
  <c r="BB247" i="9"/>
  <c r="BE247" i="9"/>
  <c r="BG247" i="9"/>
  <c r="AY248" i="9" s="1"/>
  <c r="AD250" i="7"/>
  <c r="AA250" i="7"/>
  <c r="AF250" i="7"/>
  <c r="BP248" i="8"/>
  <c r="O249" i="7"/>
  <c r="T249" i="7"/>
  <c r="L250" i="7" s="1"/>
  <c r="R249" i="7"/>
  <c r="AO247" i="8"/>
  <c r="AT247" i="8"/>
  <c r="AL248" i="8" s="1"/>
  <c r="AR247" i="8"/>
  <c r="AO249" i="7"/>
  <c r="AT249" i="7"/>
  <c r="AL250" i="7" s="1"/>
  <c r="AR249" i="7"/>
  <c r="CB247" i="9"/>
  <c r="CE247" i="9"/>
  <c r="CG247" i="9"/>
  <c r="BY248" i="9" s="1"/>
  <c r="BU247" i="8"/>
  <c r="BB249" i="7"/>
  <c r="BE249" i="7"/>
  <c r="BG249" i="7"/>
  <c r="AY250" i="7" s="1"/>
  <c r="CB249" i="7"/>
  <c r="CG249" i="7"/>
  <c r="BY250" i="7" s="1"/>
  <c r="CE249" i="7"/>
  <c r="AO247" i="9"/>
  <c r="AR247" i="9"/>
  <c r="AT247" i="9"/>
  <c r="AL248" i="9" s="1"/>
  <c r="O248" i="9"/>
  <c r="T248" i="9"/>
  <c r="L249" i="9" s="1"/>
  <c r="R248" i="9"/>
  <c r="CC248" i="9" l="1"/>
  <c r="CH247" i="9"/>
  <c r="BU249" i="7"/>
  <c r="AC248" i="9"/>
  <c r="CH249" i="7"/>
  <c r="U249" i="7"/>
  <c r="BP250" i="7"/>
  <c r="AH247" i="9"/>
  <c r="CC250" i="7"/>
  <c r="P250" i="7"/>
  <c r="AB250" i="7"/>
  <c r="AE250" i="7"/>
  <c r="AG250" i="7"/>
  <c r="Y251" i="7" s="1"/>
  <c r="BP248" i="9"/>
  <c r="BU247" i="9"/>
  <c r="BD248" i="8"/>
  <c r="BA248" i="8"/>
  <c r="BF248" i="8"/>
  <c r="AU249" i="7"/>
  <c r="BQ248" i="8"/>
  <c r="BN248" i="8"/>
  <c r="BS248" i="8"/>
  <c r="CD248" i="8"/>
  <c r="CA248" i="8"/>
  <c r="CF248" i="8"/>
  <c r="BC250" i="7"/>
  <c r="U248" i="9"/>
  <c r="AU247" i="8"/>
  <c r="BH247" i="9"/>
  <c r="BH249" i="7"/>
  <c r="AP248" i="8"/>
  <c r="O248" i="8"/>
  <c r="R248" i="8"/>
  <c r="T248" i="8"/>
  <c r="L249" i="8" s="1"/>
  <c r="AU247" i="9"/>
  <c r="AP250" i="7"/>
  <c r="BC248" i="9"/>
  <c r="P249" i="9"/>
  <c r="AP248" i="9"/>
  <c r="AB248" i="8"/>
  <c r="AE248" i="8"/>
  <c r="AG248" i="8"/>
  <c r="Y249" i="8" s="1"/>
  <c r="Q249" i="9" l="1"/>
  <c r="N249" i="9"/>
  <c r="S249" i="9"/>
  <c r="AQ248" i="8"/>
  <c r="AN248" i="8"/>
  <c r="AS248" i="8"/>
  <c r="BD250" i="7"/>
  <c r="BA250" i="7"/>
  <c r="BF250" i="7"/>
  <c r="BQ248" i="9"/>
  <c r="BN248" i="9"/>
  <c r="BS248" i="9"/>
  <c r="BQ250" i="7"/>
  <c r="BN250" i="7"/>
  <c r="BS250" i="7"/>
  <c r="AC251" i="7"/>
  <c r="BO248" i="8"/>
  <c r="BR248" i="8"/>
  <c r="BT248" i="8"/>
  <c r="BL249" i="8" s="1"/>
  <c r="AH250" i="7"/>
  <c r="AQ248" i="9"/>
  <c r="AN248" i="9"/>
  <c r="AS248" i="9"/>
  <c r="BD248" i="9"/>
  <c r="BA248" i="9"/>
  <c r="BF248" i="9"/>
  <c r="AQ250" i="7"/>
  <c r="AN250" i="7"/>
  <c r="AS250" i="7"/>
  <c r="CB248" i="8"/>
  <c r="CG248" i="8"/>
  <c r="BY249" i="8" s="1"/>
  <c r="CE248" i="8"/>
  <c r="AC249" i="8"/>
  <c r="CD250" i="7"/>
  <c r="CA250" i="7"/>
  <c r="CF250" i="7"/>
  <c r="AD248" i="9"/>
  <c r="AA248" i="9"/>
  <c r="AF248" i="9"/>
  <c r="CD248" i="9"/>
  <c r="CA248" i="9"/>
  <c r="CF248" i="9"/>
  <c r="Q250" i="7"/>
  <c r="N250" i="7"/>
  <c r="S250" i="7"/>
  <c r="AH248" i="8"/>
  <c r="P249" i="8"/>
  <c r="U248" i="8"/>
  <c r="BB248" i="8"/>
  <c r="BE248" i="8"/>
  <c r="BG248" i="8"/>
  <c r="AY249" i="8" s="1"/>
  <c r="CB250" i="7" l="1"/>
  <c r="CG250" i="7"/>
  <c r="BY251" i="7" s="1"/>
  <c r="CE250" i="7"/>
  <c r="AO250" i="7"/>
  <c r="AT250" i="7"/>
  <c r="AL251" i="7" s="1"/>
  <c r="AR250" i="7"/>
  <c r="BP249" i="8"/>
  <c r="BO248" i="9"/>
  <c r="BT248" i="9"/>
  <c r="BL249" i="9" s="1"/>
  <c r="BR248" i="9"/>
  <c r="BU248" i="8"/>
  <c r="BB248" i="9"/>
  <c r="BG248" i="9"/>
  <c r="AY249" i="9" s="1"/>
  <c r="BE248" i="9"/>
  <c r="BB250" i="7"/>
  <c r="BE250" i="7"/>
  <c r="BG250" i="7"/>
  <c r="AY251" i="7" s="1"/>
  <c r="BC249" i="8"/>
  <c r="AD251" i="7"/>
  <c r="AA251" i="7"/>
  <c r="AF251" i="7"/>
  <c r="AO248" i="9"/>
  <c r="AT248" i="9"/>
  <c r="AL249" i="9" s="1"/>
  <c r="AR248" i="9"/>
  <c r="AO248" i="8"/>
  <c r="AR248" i="8"/>
  <c r="AT248" i="8"/>
  <c r="AL249" i="8" s="1"/>
  <c r="AD249" i="8"/>
  <c r="AA249" i="8"/>
  <c r="AF249" i="8"/>
  <c r="CH248" i="8"/>
  <c r="O250" i="7"/>
  <c r="T250" i="7"/>
  <c r="L251" i="7" s="1"/>
  <c r="R250" i="7"/>
  <c r="BH248" i="8"/>
  <c r="CC249" i="8"/>
  <c r="BO250" i="7"/>
  <c r="BT250" i="7"/>
  <c r="BL251" i="7" s="1"/>
  <c r="BR250" i="7"/>
  <c r="O249" i="9"/>
  <c r="R249" i="9"/>
  <c r="T249" i="9"/>
  <c r="L250" i="9" s="1"/>
  <c r="CB248" i="9"/>
  <c r="CG248" i="9"/>
  <c r="BY249" i="9" s="1"/>
  <c r="CE248" i="9"/>
  <c r="AB248" i="9"/>
  <c r="AG248" i="9"/>
  <c r="Y249" i="9" s="1"/>
  <c r="AE248" i="9"/>
  <c r="Q249" i="8"/>
  <c r="N249" i="8"/>
  <c r="S249" i="8"/>
  <c r="U250" i="7" l="1"/>
  <c r="AU248" i="8"/>
  <c r="BD249" i="8"/>
  <c r="BA249" i="8"/>
  <c r="BF249" i="8"/>
  <c r="BU248" i="9"/>
  <c r="P251" i="7"/>
  <c r="BP249" i="9"/>
  <c r="BU250" i="7"/>
  <c r="BP251" i="7"/>
  <c r="BC251" i="7"/>
  <c r="AU248" i="9"/>
  <c r="BH250" i="7"/>
  <c r="BQ249" i="8"/>
  <c r="BN249" i="8"/>
  <c r="BS249" i="8"/>
  <c r="CH248" i="9"/>
  <c r="AP249" i="9"/>
  <c r="AC249" i="9"/>
  <c r="CC249" i="9"/>
  <c r="AH248" i="9"/>
  <c r="BH248" i="9"/>
  <c r="AU250" i="7"/>
  <c r="BC249" i="9"/>
  <c r="AP251" i="7"/>
  <c r="AB251" i="7"/>
  <c r="AE251" i="7"/>
  <c r="AG251" i="7"/>
  <c r="Y252" i="7" s="1"/>
  <c r="AB249" i="8"/>
  <c r="AE249" i="8"/>
  <c r="AG249" i="8"/>
  <c r="Y250" i="8" s="1"/>
  <c r="CH250" i="7"/>
  <c r="P250" i="9"/>
  <c r="CC251" i="7"/>
  <c r="CD249" i="8"/>
  <c r="CA249" i="8"/>
  <c r="CF249" i="8"/>
  <c r="O249" i="8"/>
  <c r="T249" i="8"/>
  <c r="L250" i="8" s="1"/>
  <c r="R249" i="8"/>
  <c r="U249" i="9"/>
  <c r="AP249" i="8"/>
  <c r="AC250" i="8" l="1"/>
  <c r="BD249" i="9"/>
  <c r="BA249" i="9"/>
  <c r="BF249" i="9"/>
  <c r="Q251" i="7"/>
  <c r="N251" i="7"/>
  <c r="S251" i="7"/>
  <c r="AD249" i="9"/>
  <c r="AA249" i="9"/>
  <c r="AF249" i="9"/>
  <c r="U249" i="8"/>
  <c r="P250" i="8"/>
  <c r="AH249" i="8"/>
  <c r="CB249" i="8"/>
  <c r="CG249" i="8"/>
  <c r="BY250" i="8" s="1"/>
  <c r="CE249" i="8"/>
  <c r="AQ249" i="9"/>
  <c r="AN249" i="9"/>
  <c r="AS249" i="9"/>
  <c r="CD251" i="7"/>
  <c r="CA251" i="7"/>
  <c r="CF251" i="7"/>
  <c r="AC252" i="7"/>
  <c r="BD251" i="7"/>
  <c r="BA251" i="7"/>
  <c r="BF251" i="7"/>
  <c r="BB249" i="8"/>
  <c r="BE249" i="8"/>
  <c r="BG249" i="8"/>
  <c r="AY250" i="8" s="1"/>
  <c r="AH251" i="7"/>
  <c r="BQ251" i="7"/>
  <c r="BN251" i="7"/>
  <c r="BS251" i="7"/>
  <c r="AQ249" i="8"/>
  <c r="AN249" i="8"/>
  <c r="AS249" i="8"/>
  <c r="Q250" i="9"/>
  <c r="N250" i="9"/>
  <c r="S250" i="9"/>
  <c r="AQ251" i="7"/>
  <c r="AN251" i="7"/>
  <c r="AS251" i="7"/>
  <c r="CD249" i="9"/>
  <c r="CA249" i="9"/>
  <c r="CF249" i="9"/>
  <c r="BO249" i="8"/>
  <c r="BR249" i="8"/>
  <c r="BT249" i="8"/>
  <c r="BL250" i="8" s="1"/>
  <c r="BQ249" i="9"/>
  <c r="BN249" i="9"/>
  <c r="BS249" i="9"/>
  <c r="AB249" i="9" l="1"/>
  <c r="AE249" i="9"/>
  <c r="AG249" i="9"/>
  <c r="Y250" i="9" s="1"/>
  <c r="CB249" i="9"/>
  <c r="CE249" i="9"/>
  <c r="CG249" i="9"/>
  <c r="BY250" i="9" s="1"/>
  <c r="BO251" i="7"/>
  <c r="BR251" i="7"/>
  <c r="BT251" i="7"/>
  <c r="BL252" i="7" s="1"/>
  <c r="AD252" i="7"/>
  <c r="AA252" i="7"/>
  <c r="AF252" i="7"/>
  <c r="AO251" i="7"/>
  <c r="AT251" i="7"/>
  <c r="AL252" i="7" s="1"/>
  <c r="AR251" i="7"/>
  <c r="CH249" i="8"/>
  <c r="CC250" i="8"/>
  <c r="O251" i="7"/>
  <c r="R251" i="7"/>
  <c r="T251" i="7"/>
  <c r="L252" i="7" s="1"/>
  <c r="BH249" i="8"/>
  <c r="BB249" i="9"/>
  <c r="BE249" i="9"/>
  <c r="BG249" i="9"/>
  <c r="AY250" i="9" s="1"/>
  <c r="BC250" i="8"/>
  <c r="BO249" i="9"/>
  <c r="BR249" i="9"/>
  <c r="BT249" i="9"/>
  <c r="BL250" i="9" s="1"/>
  <c r="CB251" i="7"/>
  <c r="CE251" i="7"/>
  <c r="CG251" i="7"/>
  <c r="BY252" i="7" s="1"/>
  <c r="O250" i="9"/>
  <c r="R250" i="9"/>
  <c r="T250" i="9"/>
  <c r="L251" i="9" s="1"/>
  <c r="AO249" i="8"/>
  <c r="AT249" i="8"/>
  <c r="AL250" i="8" s="1"/>
  <c r="AR249" i="8"/>
  <c r="BB251" i="7"/>
  <c r="BG251" i="7"/>
  <c r="AY252" i="7" s="1"/>
  <c r="BE251" i="7"/>
  <c r="AO249" i="9"/>
  <c r="AR249" i="9"/>
  <c r="AT249" i="9"/>
  <c r="AL250" i="9" s="1"/>
  <c r="Q250" i="8"/>
  <c r="N250" i="8"/>
  <c r="S250" i="8"/>
  <c r="BP250" i="8"/>
  <c r="BU249" i="8"/>
  <c r="AD250" i="8"/>
  <c r="AA250" i="8"/>
  <c r="AF250" i="8"/>
  <c r="BP250" i="9" l="1"/>
  <c r="CC250" i="9"/>
  <c r="AU249" i="8"/>
  <c r="BU249" i="9"/>
  <c r="CH249" i="9"/>
  <c r="BQ250" i="8"/>
  <c r="BN250" i="8"/>
  <c r="BS250" i="8"/>
  <c r="AP250" i="8"/>
  <c r="AU251" i="7"/>
  <c r="AC250" i="9"/>
  <c r="BH251" i="7"/>
  <c r="BD250" i="8"/>
  <c r="BA250" i="8"/>
  <c r="BF250" i="8"/>
  <c r="AH249" i="9"/>
  <c r="BU251" i="7"/>
  <c r="O250" i="8"/>
  <c r="T250" i="8"/>
  <c r="L251" i="8" s="1"/>
  <c r="R250" i="8"/>
  <c r="U250" i="9"/>
  <c r="BC250" i="9"/>
  <c r="P252" i="7"/>
  <c r="AB250" i="8"/>
  <c r="AG250" i="8"/>
  <c r="Y251" i="8" s="1"/>
  <c r="AE250" i="8"/>
  <c r="BH249" i="9"/>
  <c r="U251" i="7"/>
  <c r="AB252" i="7"/>
  <c r="AG252" i="7"/>
  <c r="Y253" i="7" s="1"/>
  <c r="AE252" i="7"/>
  <c r="BC252" i="7"/>
  <c r="AP252" i="7"/>
  <c r="P251" i="9"/>
  <c r="AP250" i="9"/>
  <c r="CC252" i="7"/>
  <c r="AU249" i="9"/>
  <c r="CH251" i="7"/>
  <c r="CD250" i="8"/>
  <c r="CA250" i="8"/>
  <c r="CF250" i="8"/>
  <c r="BP252" i="7"/>
  <c r="BO250" i="8" l="1"/>
  <c r="BT250" i="8"/>
  <c r="BL251" i="8" s="1"/>
  <c r="BR250" i="8"/>
  <c r="Q251" i="9"/>
  <c r="N251" i="9"/>
  <c r="S251" i="9"/>
  <c r="U250" i="8"/>
  <c r="BB250" i="8"/>
  <c r="BE250" i="8"/>
  <c r="BG250" i="8"/>
  <c r="AY251" i="8" s="1"/>
  <c r="AH250" i="8"/>
  <c r="P251" i="8"/>
  <c r="AQ252" i="7"/>
  <c r="AN252" i="7"/>
  <c r="AS252" i="7"/>
  <c r="AC251" i="8"/>
  <c r="Q252" i="7"/>
  <c r="N252" i="7"/>
  <c r="S252" i="7"/>
  <c r="AD250" i="9"/>
  <c r="AA250" i="9"/>
  <c r="AF250" i="9"/>
  <c r="BD252" i="7"/>
  <c r="BA252" i="7"/>
  <c r="BF252" i="7"/>
  <c r="CD250" i="9"/>
  <c r="CA250" i="9"/>
  <c r="CF250" i="9"/>
  <c r="BQ252" i="7"/>
  <c r="BN252" i="7"/>
  <c r="BS252" i="7"/>
  <c r="AQ250" i="9"/>
  <c r="AN250" i="9"/>
  <c r="AS250" i="9"/>
  <c r="AH252" i="7"/>
  <c r="AC253" i="7"/>
  <c r="CD252" i="7"/>
  <c r="CA252" i="7"/>
  <c r="CF252" i="7"/>
  <c r="BQ250" i="9"/>
  <c r="BN250" i="9"/>
  <c r="BS250" i="9"/>
  <c r="BD250" i="9"/>
  <c r="BA250" i="9"/>
  <c r="BF250" i="9"/>
  <c r="AQ250" i="8"/>
  <c r="AN250" i="8"/>
  <c r="AS250" i="8"/>
  <c r="CB250" i="8"/>
  <c r="CG250" i="8"/>
  <c r="BY251" i="8" s="1"/>
  <c r="CE250" i="8"/>
  <c r="BC251" i="8" l="1"/>
  <c r="O252" i="7"/>
  <c r="R252" i="7"/>
  <c r="T252" i="7"/>
  <c r="L253" i="7" s="1"/>
  <c r="BH250" i="8"/>
  <c r="AD253" i="7"/>
  <c r="AA253" i="7"/>
  <c r="AF253" i="7"/>
  <c r="BB250" i="9"/>
  <c r="BG250" i="9"/>
  <c r="AY251" i="9" s="1"/>
  <c r="BE250" i="9"/>
  <c r="CB250" i="9"/>
  <c r="CG250" i="9"/>
  <c r="BY251" i="9" s="1"/>
  <c r="CE250" i="9"/>
  <c r="AD251" i="8"/>
  <c r="AA251" i="8"/>
  <c r="AF251" i="8"/>
  <c r="BO250" i="9"/>
  <c r="BT250" i="9"/>
  <c r="BL251" i="9" s="1"/>
  <c r="BR250" i="9"/>
  <c r="AO252" i="7"/>
  <c r="AT252" i="7"/>
  <c r="AL253" i="7" s="1"/>
  <c r="AR252" i="7"/>
  <c r="O251" i="9"/>
  <c r="R251" i="9"/>
  <c r="T251" i="9"/>
  <c r="L252" i="9" s="1"/>
  <c r="BB252" i="7"/>
  <c r="BG252" i="7"/>
  <c r="AY253" i="7" s="1"/>
  <c r="BE252" i="7"/>
  <c r="BU250" i="8"/>
  <c r="CH250" i="8"/>
  <c r="AO250" i="9"/>
  <c r="AT250" i="9"/>
  <c r="AL251" i="9" s="1"/>
  <c r="AR250" i="9"/>
  <c r="BO252" i="7"/>
  <c r="BT252" i="7"/>
  <c r="BL253" i="7" s="1"/>
  <c r="BR252" i="7"/>
  <c r="Q251" i="8"/>
  <c r="N251" i="8"/>
  <c r="S251" i="8"/>
  <c r="BP251" i="8"/>
  <c r="CC251" i="8"/>
  <c r="AB250" i="9"/>
  <c r="AE250" i="9"/>
  <c r="AG250" i="9"/>
  <c r="Y251" i="9" s="1"/>
  <c r="AO250" i="8"/>
  <c r="AT250" i="8"/>
  <c r="AL251" i="8" s="1"/>
  <c r="AR250" i="8"/>
  <c r="CB252" i="7"/>
  <c r="CG252" i="7"/>
  <c r="BY253" i="7" s="1"/>
  <c r="CE252" i="7"/>
  <c r="BC251" i="9" l="1"/>
  <c r="U251" i="9"/>
  <c r="AB251" i="8"/>
  <c r="AE251" i="8"/>
  <c r="AG251" i="8"/>
  <c r="Y252" i="8" s="1"/>
  <c r="AC251" i="9"/>
  <c r="O251" i="8"/>
  <c r="T251" i="8"/>
  <c r="L252" i="8" s="1"/>
  <c r="R251" i="8"/>
  <c r="AH250" i="9"/>
  <c r="AP253" i="7"/>
  <c r="AB253" i="7"/>
  <c r="AE253" i="7"/>
  <c r="AG253" i="7"/>
  <c r="Y254" i="7" s="1"/>
  <c r="BU252" i="7"/>
  <c r="AU252" i="7"/>
  <c r="CH250" i="9"/>
  <c r="P253" i="7"/>
  <c r="AP251" i="8"/>
  <c r="CH252" i="7"/>
  <c r="BH252" i="7"/>
  <c r="BU250" i="9"/>
  <c r="CC251" i="9"/>
  <c r="U252" i="7"/>
  <c r="BC253" i="7"/>
  <c r="BP251" i="9"/>
  <c r="BP253" i="7"/>
  <c r="CD251" i="8"/>
  <c r="CA251" i="8"/>
  <c r="CF251" i="8"/>
  <c r="CC253" i="7"/>
  <c r="BD251" i="8"/>
  <c r="BA251" i="8"/>
  <c r="BF251" i="8"/>
  <c r="AU250" i="9"/>
  <c r="AU250" i="8"/>
  <c r="BQ251" i="8"/>
  <c r="BN251" i="8"/>
  <c r="BS251" i="8"/>
  <c r="AP251" i="9"/>
  <c r="P252" i="9"/>
  <c r="BH250" i="9"/>
  <c r="AD251" i="9" l="1"/>
  <c r="AA251" i="9"/>
  <c r="AF251" i="9"/>
  <c r="AC254" i="7"/>
  <c r="CD251" i="9"/>
  <c r="CA251" i="9"/>
  <c r="CF251" i="9"/>
  <c r="CB251" i="8"/>
  <c r="CG251" i="8"/>
  <c r="BY252" i="8" s="1"/>
  <c r="CE251" i="8"/>
  <c r="AH253" i="7"/>
  <c r="AC252" i="8"/>
  <c r="AH251" i="8"/>
  <c r="BO251" i="8"/>
  <c r="BR251" i="8"/>
  <c r="BT251" i="8"/>
  <c r="BL252" i="8" s="1"/>
  <c r="AQ253" i="7"/>
  <c r="AN253" i="7"/>
  <c r="AS253" i="7"/>
  <c r="BQ253" i="7"/>
  <c r="BN253" i="7"/>
  <c r="BS253" i="7"/>
  <c r="CD253" i="7"/>
  <c r="CA253" i="7"/>
  <c r="CF253" i="7"/>
  <c r="AQ251" i="9"/>
  <c r="AN251" i="9"/>
  <c r="AS251" i="9"/>
  <c r="BQ251" i="9"/>
  <c r="BN251" i="9"/>
  <c r="BS251" i="9"/>
  <c r="U251" i="8"/>
  <c r="BD251" i="9"/>
  <c r="BA251" i="9"/>
  <c r="BF251" i="9"/>
  <c r="BB251" i="8"/>
  <c r="BG251" i="8"/>
  <c r="AY252" i="8" s="1"/>
  <c r="BE251" i="8"/>
  <c r="BD253" i="7"/>
  <c r="BA253" i="7"/>
  <c r="BF253" i="7"/>
  <c r="P252" i="8"/>
  <c r="AQ251" i="8"/>
  <c r="AN251" i="8"/>
  <c r="AS251" i="8"/>
  <c r="Q252" i="9"/>
  <c r="N252" i="9"/>
  <c r="S252" i="9"/>
  <c r="Q253" i="7"/>
  <c r="N253" i="7"/>
  <c r="S253" i="7"/>
  <c r="BB253" i="7" l="1"/>
  <c r="BG253" i="7"/>
  <c r="AY254" i="7" s="1"/>
  <c r="BE253" i="7"/>
  <c r="CH251" i="8"/>
  <c r="BO253" i="7"/>
  <c r="BR253" i="7"/>
  <c r="BT253" i="7"/>
  <c r="BL254" i="7" s="1"/>
  <c r="AO251" i="8"/>
  <c r="AT251" i="8"/>
  <c r="AL252" i="8" s="1"/>
  <c r="AR251" i="8"/>
  <c r="BP252" i="8"/>
  <c r="CC252" i="8"/>
  <c r="BB251" i="9"/>
  <c r="BG251" i="9"/>
  <c r="AY252" i="9" s="1"/>
  <c r="BE251" i="9"/>
  <c r="CB253" i="7"/>
  <c r="CE253" i="7"/>
  <c r="CG253" i="7"/>
  <c r="BY254" i="7" s="1"/>
  <c r="Q252" i="8"/>
  <c r="N252" i="8"/>
  <c r="S252" i="8"/>
  <c r="BU251" i="8"/>
  <c r="BO251" i="9"/>
  <c r="BT251" i="9"/>
  <c r="BL252" i="9" s="1"/>
  <c r="BR251" i="9"/>
  <c r="CB251" i="9"/>
  <c r="CG251" i="9"/>
  <c r="BY252" i="9" s="1"/>
  <c r="CE251" i="9"/>
  <c r="BH251" i="8"/>
  <c r="AO251" i="9"/>
  <c r="AR251" i="9"/>
  <c r="AT251" i="9"/>
  <c r="AL252" i="9" s="1"/>
  <c r="AD254" i="7"/>
  <c r="AA254" i="7"/>
  <c r="AF254" i="7"/>
  <c r="O253" i="7"/>
  <c r="R253" i="7"/>
  <c r="T253" i="7"/>
  <c r="L254" i="7" s="1"/>
  <c r="BC252" i="8"/>
  <c r="O252" i="9"/>
  <c r="T252" i="9"/>
  <c r="L253" i="9" s="1"/>
  <c r="R252" i="9"/>
  <c r="AO253" i="7"/>
  <c r="AT253" i="7"/>
  <c r="AL254" i="7" s="1"/>
  <c r="AR253" i="7"/>
  <c r="AD252" i="8"/>
  <c r="AA252" i="8"/>
  <c r="AF252" i="8"/>
  <c r="AB251" i="9"/>
  <c r="AE251" i="9"/>
  <c r="AG251" i="9"/>
  <c r="Y252" i="9" s="1"/>
  <c r="P253" i="9" l="1"/>
  <c r="AU251" i="9"/>
  <c r="BC252" i="9"/>
  <c r="BU253" i="7"/>
  <c r="U252" i="9"/>
  <c r="AP252" i="9"/>
  <c r="BH251" i="9"/>
  <c r="BP254" i="7"/>
  <c r="BD252" i="8"/>
  <c r="BA252" i="8"/>
  <c r="BF252" i="8"/>
  <c r="BP252" i="9"/>
  <c r="CD252" i="8"/>
  <c r="CA252" i="8"/>
  <c r="CF252" i="8"/>
  <c r="P254" i="7"/>
  <c r="U253" i="7"/>
  <c r="BH253" i="7"/>
  <c r="AB252" i="8"/>
  <c r="AG252" i="8"/>
  <c r="Y253" i="8" s="1"/>
  <c r="AE252" i="8"/>
  <c r="CH251" i="9"/>
  <c r="O252" i="8"/>
  <c r="T252" i="8"/>
  <c r="L253" i="8" s="1"/>
  <c r="R252" i="8"/>
  <c r="BC254" i="7"/>
  <c r="AU253" i="7"/>
  <c r="CC252" i="9"/>
  <c r="BQ252" i="8"/>
  <c r="BN252" i="8"/>
  <c r="BS252" i="8"/>
  <c r="CC254" i="7"/>
  <c r="AU251" i="8"/>
  <c r="CH253" i="7"/>
  <c r="AP252" i="8"/>
  <c r="AC252" i="9"/>
  <c r="AP254" i="7"/>
  <c r="AB254" i="7"/>
  <c r="AE254" i="7"/>
  <c r="AG254" i="7"/>
  <c r="Y255" i="7" s="1"/>
  <c r="AH251" i="9"/>
  <c r="BU251" i="9"/>
  <c r="AC255" i="7" l="1"/>
  <c r="BB252" i="8"/>
  <c r="BE252" i="8"/>
  <c r="BG252" i="8"/>
  <c r="AY253" i="8" s="1"/>
  <c r="AQ254" i="7"/>
  <c r="AN254" i="7"/>
  <c r="AS254" i="7"/>
  <c r="BD254" i="7"/>
  <c r="BA254" i="7"/>
  <c r="BF254" i="7"/>
  <c r="BO252" i="8"/>
  <c r="BT252" i="8"/>
  <c r="BL253" i="8" s="1"/>
  <c r="BR252" i="8"/>
  <c r="U252" i="8"/>
  <c r="BD252" i="9"/>
  <c r="BA252" i="9"/>
  <c r="BF252" i="9"/>
  <c r="P253" i="8"/>
  <c r="Q254" i="7"/>
  <c r="N254" i="7"/>
  <c r="S254" i="7"/>
  <c r="BQ254" i="7"/>
  <c r="BN254" i="7"/>
  <c r="BS254" i="7"/>
  <c r="AD252" i="9"/>
  <c r="AA252" i="9"/>
  <c r="AF252" i="9"/>
  <c r="CD252" i="9"/>
  <c r="CA252" i="9"/>
  <c r="CF252" i="9"/>
  <c r="AQ252" i="8"/>
  <c r="AN252" i="8"/>
  <c r="AS252" i="8"/>
  <c r="AH254" i="7"/>
  <c r="Q253" i="9"/>
  <c r="N253" i="9"/>
  <c r="S253" i="9"/>
  <c r="AH252" i="8"/>
  <c r="CB252" i="8"/>
  <c r="CG252" i="8"/>
  <c r="BY253" i="8" s="1"/>
  <c r="CE252" i="8"/>
  <c r="AQ252" i="9"/>
  <c r="AN252" i="9"/>
  <c r="AS252" i="9"/>
  <c r="CD254" i="7"/>
  <c r="CA254" i="7"/>
  <c r="CF254" i="7"/>
  <c r="AC253" i="8"/>
  <c r="BQ252" i="9"/>
  <c r="BN252" i="9"/>
  <c r="BS252" i="9"/>
  <c r="BB252" i="9" l="1"/>
  <c r="BE252" i="9"/>
  <c r="BG252" i="9"/>
  <c r="AY253" i="9" s="1"/>
  <c r="AO254" i="7"/>
  <c r="AR254" i="7"/>
  <c r="AT254" i="7"/>
  <c r="AL255" i="7" s="1"/>
  <c r="O253" i="9"/>
  <c r="R253" i="9"/>
  <c r="T253" i="9"/>
  <c r="L254" i="9" s="1"/>
  <c r="AO252" i="9"/>
  <c r="AT252" i="9"/>
  <c r="AL253" i="9" s="1"/>
  <c r="AR252" i="9"/>
  <c r="CB254" i="7"/>
  <c r="CE254" i="7"/>
  <c r="CG254" i="7"/>
  <c r="BY255" i="7" s="1"/>
  <c r="AB252" i="9"/>
  <c r="AE252" i="9"/>
  <c r="AG252" i="9"/>
  <c r="Y253" i="9" s="1"/>
  <c r="BC253" i="8"/>
  <c r="BH252" i="8"/>
  <c r="BO254" i="7"/>
  <c r="BT254" i="7"/>
  <c r="BL255" i="7" s="1"/>
  <c r="BR254" i="7"/>
  <c r="BU252" i="8"/>
  <c r="AD255" i="7"/>
  <c r="AA255" i="7"/>
  <c r="AF255" i="7"/>
  <c r="CH252" i="8"/>
  <c r="AO252" i="8"/>
  <c r="AT252" i="8"/>
  <c r="AL253" i="8" s="1"/>
  <c r="AR252" i="8"/>
  <c r="O254" i="7"/>
  <c r="T254" i="7"/>
  <c r="L255" i="7" s="1"/>
  <c r="R254" i="7"/>
  <c r="CC253" i="8"/>
  <c r="BB254" i="7"/>
  <c r="BE254" i="7"/>
  <c r="BG254" i="7"/>
  <c r="AY255" i="7" s="1"/>
  <c r="AD253" i="8"/>
  <c r="AA253" i="8"/>
  <c r="AF253" i="8"/>
  <c r="BO252" i="9"/>
  <c r="BR252" i="9"/>
  <c r="BT252" i="9"/>
  <c r="BL253" i="9" s="1"/>
  <c r="BP253" i="8"/>
  <c r="CB252" i="9"/>
  <c r="CE252" i="9"/>
  <c r="CG252" i="9"/>
  <c r="BY253" i="9" s="1"/>
  <c r="Q253" i="8"/>
  <c r="N253" i="8"/>
  <c r="S253" i="8"/>
  <c r="AP253" i="8" l="1"/>
  <c r="BP255" i="7"/>
  <c r="AH252" i="9"/>
  <c r="AC253" i="9"/>
  <c r="AP255" i="7"/>
  <c r="BU254" i="7"/>
  <c r="BQ253" i="8"/>
  <c r="BN253" i="8"/>
  <c r="BS253" i="8"/>
  <c r="BC255" i="7"/>
  <c r="CC255" i="7"/>
  <c r="AU254" i="7"/>
  <c r="AU252" i="8"/>
  <c r="BP253" i="9"/>
  <c r="BU252" i="9"/>
  <c r="BH254" i="7"/>
  <c r="CH254" i="7"/>
  <c r="BC253" i="9"/>
  <c r="CD253" i="8"/>
  <c r="CA253" i="8"/>
  <c r="CF253" i="8"/>
  <c r="AU252" i="9"/>
  <c r="BH252" i="9"/>
  <c r="BD253" i="8"/>
  <c r="BA253" i="8"/>
  <c r="BF253" i="8"/>
  <c r="AP253" i="9"/>
  <c r="O253" i="8"/>
  <c r="T253" i="8"/>
  <c r="L254" i="8" s="1"/>
  <c r="R253" i="8"/>
  <c r="AB255" i="7"/>
  <c r="AG255" i="7"/>
  <c r="Y256" i="7" s="1"/>
  <c r="AE255" i="7"/>
  <c r="U254" i="7"/>
  <c r="P254" i="9"/>
  <c r="AB253" i="8"/>
  <c r="AG253" i="8"/>
  <c r="Y254" i="8" s="1"/>
  <c r="AE253" i="8"/>
  <c r="CC253" i="9"/>
  <c r="P255" i="7"/>
  <c r="CH252" i="9"/>
  <c r="U253" i="9"/>
  <c r="BD253" i="9" l="1"/>
  <c r="BA253" i="9"/>
  <c r="BF253" i="9"/>
  <c r="BB253" i="8"/>
  <c r="BG253" i="8"/>
  <c r="AY254" i="8" s="1"/>
  <c r="BE253" i="8"/>
  <c r="CD255" i="7"/>
  <c r="CA255" i="7"/>
  <c r="CF255" i="7"/>
  <c r="AD253" i="9"/>
  <c r="AA253" i="9"/>
  <c r="AF253" i="9"/>
  <c r="Q255" i="7"/>
  <c r="N255" i="7"/>
  <c r="S255" i="7"/>
  <c r="CD253" i="9"/>
  <c r="CA253" i="9"/>
  <c r="CF253" i="9"/>
  <c r="AQ253" i="9"/>
  <c r="AN253" i="9"/>
  <c r="AS253" i="9"/>
  <c r="BD255" i="7"/>
  <c r="BA255" i="7"/>
  <c r="BF255" i="7"/>
  <c r="BO253" i="8"/>
  <c r="BR253" i="8"/>
  <c r="BT253" i="8"/>
  <c r="BL254" i="8" s="1"/>
  <c r="Q254" i="9"/>
  <c r="N254" i="9"/>
  <c r="S254" i="9"/>
  <c r="AC256" i="7"/>
  <c r="BQ253" i="9"/>
  <c r="BN253" i="9"/>
  <c r="BS253" i="9"/>
  <c r="P254" i="8"/>
  <c r="BQ255" i="7"/>
  <c r="BN255" i="7"/>
  <c r="BS255" i="7"/>
  <c r="U253" i="8"/>
  <c r="AH253" i="8"/>
  <c r="CB253" i="8"/>
  <c r="CG253" i="8"/>
  <c r="BY254" i="8" s="1"/>
  <c r="CE253" i="8"/>
  <c r="AQ253" i="8"/>
  <c r="AN253" i="8"/>
  <c r="AS253" i="8"/>
  <c r="AH255" i="7"/>
  <c r="AC254" i="8"/>
  <c r="AQ255" i="7"/>
  <c r="AN255" i="7"/>
  <c r="AS255" i="7"/>
  <c r="AB253" i="9" l="1"/>
  <c r="AE253" i="9"/>
  <c r="AG253" i="9"/>
  <c r="Y254" i="9" s="1"/>
  <c r="Q254" i="8"/>
  <c r="N254" i="8"/>
  <c r="S254" i="8"/>
  <c r="CB255" i="7"/>
  <c r="CG255" i="7"/>
  <c r="BY256" i="7" s="1"/>
  <c r="CE255" i="7"/>
  <c r="CC254" i="8"/>
  <c r="BU253" i="8"/>
  <c r="AO253" i="8"/>
  <c r="AT253" i="8"/>
  <c r="AL254" i="8" s="1"/>
  <c r="AR253" i="8"/>
  <c r="O254" i="9"/>
  <c r="T254" i="9"/>
  <c r="L255" i="9" s="1"/>
  <c r="R254" i="9"/>
  <c r="CH253" i="8"/>
  <c r="BH253" i="8"/>
  <c r="CB253" i="9"/>
  <c r="CE253" i="9"/>
  <c r="CG253" i="9"/>
  <c r="BY254" i="9" s="1"/>
  <c r="BC254" i="8"/>
  <c r="BO255" i="7"/>
  <c r="BR255" i="7"/>
  <c r="BT255" i="7"/>
  <c r="BL256" i="7" s="1"/>
  <c r="BP254" i="8"/>
  <c r="AO253" i="9"/>
  <c r="AT253" i="9"/>
  <c r="AL254" i="9" s="1"/>
  <c r="AR253" i="9"/>
  <c r="AO255" i="7"/>
  <c r="AR255" i="7"/>
  <c r="AT255" i="7"/>
  <c r="AL256" i="7" s="1"/>
  <c r="BB255" i="7"/>
  <c r="BG255" i="7"/>
  <c r="AY256" i="7" s="1"/>
  <c r="BE255" i="7"/>
  <c r="O255" i="7"/>
  <c r="T255" i="7"/>
  <c r="L256" i="7" s="1"/>
  <c r="R255" i="7"/>
  <c r="BB253" i="9"/>
  <c r="BG253" i="9"/>
  <c r="AY254" i="9" s="1"/>
  <c r="BE253" i="9"/>
  <c r="BO253" i="9"/>
  <c r="BT253" i="9"/>
  <c r="BL254" i="9" s="1"/>
  <c r="BR253" i="9"/>
  <c r="AD254" i="8"/>
  <c r="AA254" i="8"/>
  <c r="AF254" i="8"/>
  <c r="AD256" i="7"/>
  <c r="AA256" i="7"/>
  <c r="AF256" i="7"/>
  <c r="AP254" i="8" l="1"/>
  <c r="BU253" i="9"/>
  <c r="CD254" i="8"/>
  <c r="CA254" i="8"/>
  <c r="CF254" i="8"/>
  <c r="AC254" i="9"/>
  <c r="P256" i="7"/>
  <c r="CH253" i="9"/>
  <c r="AU253" i="9"/>
  <c r="BU255" i="7"/>
  <c r="CH255" i="7"/>
  <c r="AH253" i="9"/>
  <c r="U254" i="9"/>
  <c r="CC256" i="7"/>
  <c r="AB254" i="8"/>
  <c r="AE254" i="8"/>
  <c r="AG254" i="8"/>
  <c r="Y255" i="8" s="1"/>
  <c r="AP254" i="9"/>
  <c r="BH255" i="7"/>
  <c r="BQ254" i="8"/>
  <c r="BN254" i="8"/>
  <c r="BS254" i="8"/>
  <c r="BP254" i="9"/>
  <c r="BP256" i="7"/>
  <c r="BC254" i="9"/>
  <c r="BD254" i="8"/>
  <c r="BA254" i="8"/>
  <c r="BF254" i="8"/>
  <c r="P255" i="9"/>
  <c r="BC256" i="7"/>
  <c r="AB256" i="7"/>
  <c r="AE256" i="7"/>
  <c r="AG256" i="7"/>
  <c r="Y257" i="7" s="1"/>
  <c r="AP256" i="7"/>
  <c r="BH253" i="9"/>
  <c r="U255" i="7"/>
  <c r="AU255" i="7"/>
  <c r="CC254" i="9"/>
  <c r="AU253" i="8"/>
  <c r="O254" i="8"/>
  <c r="R254" i="8"/>
  <c r="T254" i="8"/>
  <c r="L255" i="8" s="1"/>
  <c r="BD254" i="9" l="1"/>
  <c r="BA254" i="9"/>
  <c r="BF254" i="9"/>
  <c r="AQ256" i="7"/>
  <c r="AN256" i="7"/>
  <c r="AS256" i="7"/>
  <c r="AQ254" i="9"/>
  <c r="AN254" i="9"/>
  <c r="AS254" i="9"/>
  <c r="CB254" i="8"/>
  <c r="CG254" i="8"/>
  <c r="BY255" i="8" s="1"/>
  <c r="CE254" i="8"/>
  <c r="AC255" i="8"/>
  <c r="AH256" i="7"/>
  <c r="AH254" i="8"/>
  <c r="BQ256" i="7"/>
  <c r="BN256" i="7"/>
  <c r="BS256" i="7"/>
  <c r="AQ254" i="8"/>
  <c r="AN254" i="8"/>
  <c r="AS254" i="8"/>
  <c r="CD254" i="9"/>
  <c r="CA254" i="9"/>
  <c r="CF254" i="9"/>
  <c r="CD256" i="7"/>
  <c r="CA256" i="7"/>
  <c r="CF256" i="7"/>
  <c r="BQ254" i="9"/>
  <c r="BN254" i="9"/>
  <c r="BS254" i="9"/>
  <c r="P255" i="8"/>
  <c r="BO254" i="8"/>
  <c r="BT254" i="8"/>
  <c r="BL255" i="8" s="1"/>
  <c r="BR254" i="8"/>
  <c r="Q256" i="7"/>
  <c r="N256" i="7"/>
  <c r="S256" i="7"/>
  <c r="AC257" i="7"/>
  <c r="BD256" i="7"/>
  <c r="BA256" i="7"/>
  <c r="BF256" i="7"/>
  <c r="Q255" i="9"/>
  <c r="N255" i="9"/>
  <c r="S255" i="9"/>
  <c r="U254" i="8"/>
  <c r="BB254" i="8"/>
  <c r="BG254" i="8"/>
  <c r="AY255" i="8" s="1"/>
  <c r="BE254" i="8"/>
  <c r="AD254" i="9"/>
  <c r="AA254" i="9"/>
  <c r="AF254" i="9"/>
  <c r="BO256" i="7" l="1"/>
  <c r="BT256" i="7"/>
  <c r="BL257" i="7" s="1"/>
  <c r="BR256" i="7"/>
  <c r="BC255" i="8"/>
  <c r="CB256" i="7"/>
  <c r="CG256" i="7"/>
  <c r="BY257" i="7" s="1"/>
  <c r="CE256" i="7"/>
  <c r="AO254" i="9"/>
  <c r="AT254" i="9"/>
  <c r="AL255" i="9" s="1"/>
  <c r="AR254" i="9"/>
  <c r="BU254" i="8"/>
  <c r="CB254" i="9"/>
  <c r="CE254" i="9"/>
  <c r="CG254" i="9"/>
  <c r="BY255" i="9" s="1"/>
  <c r="CC255" i="8"/>
  <c r="O255" i="9"/>
  <c r="T255" i="9"/>
  <c r="L256" i="9" s="1"/>
  <c r="R255" i="9"/>
  <c r="AB254" i="9"/>
  <c r="AG254" i="9"/>
  <c r="Y255" i="9" s="1"/>
  <c r="AE254" i="9"/>
  <c r="AO256" i="7"/>
  <c r="AT256" i="7"/>
  <c r="AL257" i="7" s="1"/>
  <c r="AR256" i="7"/>
  <c r="BO254" i="9"/>
  <c r="BT254" i="9"/>
  <c r="BL255" i="9" s="1"/>
  <c r="BR254" i="9"/>
  <c r="BB256" i="7"/>
  <c r="BE256" i="7"/>
  <c r="BG256" i="7"/>
  <c r="AY257" i="7" s="1"/>
  <c r="AO254" i="8"/>
  <c r="AT254" i="8"/>
  <c r="AL255" i="8" s="1"/>
  <c r="AR254" i="8"/>
  <c r="BH254" i="8"/>
  <c r="O256" i="7"/>
  <c r="T256" i="7"/>
  <c r="L257" i="7" s="1"/>
  <c r="R256" i="7"/>
  <c r="BP255" i="8"/>
  <c r="Q255" i="8"/>
  <c r="N255" i="8"/>
  <c r="S255" i="8"/>
  <c r="AD255" i="8"/>
  <c r="AA255" i="8"/>
  <c r="AF255" i="8"/>
  <c r="BB254" i="9"/>
  <c r="BE254" i="9"/>
  <c r="BG254" i="9"/>
  <c r="AY255" i="9" s="1"/>
  <c r="AD257" i="7"/>
  <c r="AA257" i="7"/>
  <c r="AF257" i="7"/>
  <c r="CH254" i="8"/>
  <c r="CH256" i="7" l="1"/>
  <c r="AH254" i="9"/>
  <c r="CC257" i="7"/>
  <c r="AC255" i="9"/>
  <c r="BH256" i="7"/>
  <c r="CC255" i="9"/>
  <c r="BD255" i="8"/>
  <c r="BA255" i="8"/>
  <c r="BF255" i="8"/>
  <c r="CH254" i="9"/>
  <c r="BH254" i="9"/>
  <c r="BQ255" i="8"/>
  <c r="BN255" i="8"/>
  <c r="BS255" i="8"/>
  <c r="U256" i="7"/>
  <c r="BU254" i="9"/>
  <c r="P256" i="9"/>
  <c r="BC255" i="9"/>
  <c r="AB255" i="8"/>
  <c r="AG255" i="8"/>
  <c r="Y256" i="8" s="1"/>
  <c r="AE255" i="8"/>
  <c r="BP255" i="9"/>
  <c r="BU256" i="7"/>
  <c r="BC257" i="7"/>
  <c r="BP257" i="7"/>
  <c r="CD255" i="8"/>
  <c r="CA255" i="8"/>
  <c r="CF255" i="8"/>
  <c r="AU254" i="9"/>
  <c r="AB257" i="7"/>
  <c r="AE257" i="7"/>
  <c r="AG257" i="7"/>
  <c r="Y258" i="7" s="1"/>
  <c r="O255" i="8"/>
  <c r="T255" i="8"/>
  <c r="L256" i="8" s="1"/>
  <c r="R255" i="8"/>
  <c r="AP255" i="8"/>
  <c r="U255" i="9"/>
  <c r="P257" i="7"/>
  <c r="AU256" i="7"/>
  <c r="AP255" i="9"/>
  <c r="AU254" i="8"/>
  <c r="AP257" i="7"/>
  <c r="U255" i="8" l="1"/>
  <c r="AC256" i="8"/>
  <c r="BO255" i="8"/>
  <c r="BT255" i="8"/>
  <c r="BL256" i="8" s="1"/>
  <c r="BR255" i="8"/>
  <c r="BD255" i="9"/>
  <c r="BA255" i="9"/>
  <c r="BF255" i="9"/>
  <c r="AD255" i="9"/>
  <c r="AA255" i="9"/>
  <c r="AF255" i="9"/>
  <c r="P256" i="8"/>
  <c r="AQ255" i="9"/>
  <c r="AN255" i="9"/>
  <c r="AS255" i="9"/>
  <c r="AC258" i="7"/>
  <c r="CD257" i="7"/>
  <c r="CA257" i="7"/>
  <c r="CF257" i="7"/>
  <c r="BQ257" i="7"/>
  <c r="BN257" i="7"/>
  <c r="BS257" i="7"/>
  <c r="Q256" i="9"/>
  <c r="N256" i="9"/>
  <c r="S256" i="9"/>
  <c r="AH257" i="7"/>
  <c r="AH255" i="8"/>
  <c r="Q257" i="7"/>
  <c r="N257" i="7"/>
  <c r="S257" i="7"/>
  <c r="BD257" i="7"/>
  <c r="BA257" i="7"/>
  <c r="BF257" i="7"/>
  <c r="BB255" i="8"/>
  <c r="BE255" i="8"/>
  <c r="BG255" i="8"/>
  <c r="AY256" i="8" s="1"/>
  <c r="CB255" i="8"/>
  <c r="CG255" i="8"/>
  <c r="BY256" i="8" s="1"/>
  <c r="CE255" i="8"/>
  <c r="BQ255" i="9"/>
  <c r="BN255" i="9"/>
  <c r="BS255" i="9"/>
  <c r="CD255" i="9"/>
  <c r="CA255" i="9"/>
  <c r="CF255" i="9"/>
  <c r="AQ257" i="7"/>
  <c r="AN257" i="7"/>
  <c r="AS257" i="7"/>
  <c r="AQ255" i="8"/>
  <c r="AN255" i="8"/>
  <c r="AS255" i="8"/>
  <c r="CB255" i="9" l="1"/>
  <c r="CG255" i="9"/>
  <c r="BY256" i="9" s="1"/>
  <c r="CE255" i="9"/>
  <c r="BC256" i="8"/>
  <c r="BU255" i="8"/>
  <c r="BP256" i="8"/>
  <c r="AO255" i="9"/>
  <c r="AR255" i="9"/>
  <c r="AT255" i="9"/>
  <c r="AL256" i="9" s="1"/>
  <c r="O256" i="9"/>
  <c r="R256" i="9"/>
  <c r="T256" i="9"/>
  <c r="L257" i="9" s="1"/>
  <c r="BB257" i="7"/>
  <c r="BE257" i="7"/>
  <c r="BG257" i="7"/>
  <c r="AY258" i="7" s="1"/>
  <c r="Q256" i="8"/>
  <c r="N256" i="8"/>
  <c r="S256" i="8"/>
  <c r="AD256" i="8"/>
  <c r="AA256" i="8"/>
  <c r="AF256" i="8"/>
  <c r="AB255" i="9"/>
  <c r="AE255" i="9"/>
  <c r="AG255" i="9"/>
  <c r="Y256" i="9" s="1"/>
  <c r="BH255" i="8"/>
  <c r="CH255" i="8"/>
  <c r="O257" i="7"/>
  <c r="T257" i="7"/>
  <c r="L258" i="7" s="1"/>
  <c r="R257" i="7"/>
  <c r="BO255" i="9"/>
  <c r="BT255" i="9"/>
  <c r="BL256" i="9" s="1"/>
  <c r="BR255" i="9"/>
  <c r="BO257" i="7"/>
  <c r="BR257" i="7"/>
  <c r="BT257" i="7"/>
  <c r="BL258" i="7" s="1"/>
  <c r="CC256" i="8"/>
  <c r="CB257" i="7"/>
  <c r="CE257" i="7"/>
  <c r="CG257" i="7"/>
  <c r="BY258" i="7" s="1"/>
  <c r="BB255" i="9"/>
  <c r="BG255" i="9"/>
  <c r="AY256" i="9" s="1"/>
  <c r="BE255" i="9"/>
  <c r="AO255" i="8"/>
  <c r="AR255" i="8"/>
  <c r="AT255" i="8"/>
  <c r="AL256" i="8" s="1"/>
  <c r="AO257" i="7"/>
  <c r="AT257" i="7"/>
  <c r="AL258" i="7" s="1"/>
  <c r="AR257" i="7"/>
  <c r="AD258" i="7"/>
  <c r="AA258" i="7"/>
  <c r="AF258" i="7"/>
  <c r="BC256" i="9" l="1"/>
  <c r="AP258" i="7"/>
  <c r="AB256" i="8"/>
  <c r="AE256" i="8"/>
  <c r="AG256" i="8"/>
  <c r="Y257" i="8" s="1"/>
  <c r="CD256" i="8"/>
  <c r="CA256" i="8"/>
  <c r="CF256" i="8"/>
  <c r="BP256" i="9"/>
  <c r="AP256" i="8"/>
  <c r="AU255" i="8"/>
  <c r="BP258" i="7"/>
  <c r="BD256" i="8"/>
  <c r="BA256" i="8"/>
  <c r="BF256" i="8"/>
  <c r="P257" i="9"/>
  <c r="BH255" i="9"/>
  <c r="BU255" i="9"/>
  <c r="U256" i="9"/>
  <c r="O256" i="8"/>
  <c r="R256" i="8"/>
  <c r="T256" i="8"/>
  <c r="L257" i="8" s="1"/>
  <c r="AP256" i="9"/>
  <c r="AB258" i="7"/>
  <c r="AG258" i="7"/>
  <c r="Y259" i="7" s="1"/>
  <c r="AE258" i="7"/>
  <c r="AC256" i="9"/>
  <c r="AU255" i="9"/>
  <c r="CH255" i="9"/>
  <c r="BU257" i="7"/>
  <c r="AH255" i="9"/>
  <c r="BC258" i="7"/>
  <c r="CC256" i="9"/>
  <c r="CC258" i="7"/>
  <c r="U257" i="7"/>
  <c r="AU257" i="7"/>
  <c r="CH257" i="7"/>
  <c r="P258" i="7"/>
  <c r="BH257" i="7"/>
  <c r="BQ256" i="8"/>
  <c r="BN256" i="8"/>
  <c r="BS256" i="8"/>
  <c r="AD256" i="9" l="1"/>
  <c r="AA256" i="9"/>
  <c r="AF256" i="9"/>
  <c r="Q257" i="9"/>
  <c r="N257" i="9"/>
  <c r="S257" i="9"/>
  <c r="Q258" i="7"/>
  <c r="N258" i="7"/>
  <c r="S258" i="7"/>
  <c r="AH258" i="7"/>
  <c r="CB256" i="8"/>
  <c r="CG256" i="8"/>
  <c r="BY257" i="8" s="1"/>
  <c r="CE256" i="8"/>
  <c r="BB256" i="8"/>
  <c r="BE256" i="8"/>
  <c r="BG256" i="8"/>
  <c r="AY257" i="8" s="1"/>
  <c r="AC259" i="7"/>
  <c r="AC257" i="8"/>
  <c r="BO256" i="8"/>
  <c r="BR256" i="8"/>
  <c r="BT256" i="8"/>
  <c r="BL257" i="8" s="1"/>
  <c r="CD258" i="7"/>
  <c r="CA258" i="7"/>
  <c r="CF258" i="7"/>
  <c r="BD258" i="7"/>
  <c r="BA258" i="7"/>
  <c r="BF258" i="7"/>
  <c r="AQ256" i="9"/>
  <c r="AN256" i="9"/>
  <c r="AS256" i="9"/>
  <c r="BQ258" i="7"/>
  <c r="BN258" i="7"/>
  <c r="BS258" i="7"/>
  <c r="AH256" i="8"/>
  <c r="P257" i="8"/>
  <c r="AQ258" i="7"/>
  <c r="AN258" i="7"/>
  <c r="AS258" i="7"/>
  <c r="U256" i="8"/>
  <c r="AQ256" i="8"/>
  <c r="AN256" i="8"/>
  <c r="AS256" i="8"/>
  <c r="BD256" i="9"/>
  <c r="BA256" i="9"/>
  <c r="BF256" i="9"/>
  <c r="CD256" i="9"/>
  <c r="CA256" i="9"/>
  <c r="CF256" i="9"/>
  <c r="BQ256" i="9"/>
  <c r="BN256" i="9"/>
  <c r="BS256" i="9"/>
  <c r="CB258" i="7" l="1"/>
  <c r="CE258" i="7"/>
  <c r="CG258" i="7"/>
  <c r="BY259" i="7" s="1"/>
  <c r="BC257" i="8"/>
  <c r="BH256" i="8"/>
  <c r="B29" i="9"/>
  <c r="BP257" i="8"/>
  <c r="O257" i="9"/>
  <c r="T257" i="9"/>
  <c r="L258" i="9" s="1"/>
  <c r="R257" i="9"/>
  <c r="AO256" i="8"/>
  <c r="AT256" i="8"/>
  <c r="AL257" i="8" s="1"/>
  <c r="AR256" i="8"/>
  <c r="BO258" i="7"/>
  <c r="BR258" i="7"/>
  <c r="BT258" i="7"/>
  <c r="BL259" i="7" s="1"/>
  <c r="BU256" i="8"/>
  <c r="CH256" i="8"/>
  <c r="Q257" i="8"/>
  <c r="N257" i="8"/>
  <c r="S257" i="8"/>
  <c r="AO256" i="9"/>
  <c r="AR256" i="9"/>
  <c r="AT256" i="9"/>
  <c r="AL257" i="9" s="1"/>
  <c r="AD257" i="8"/>
  <c r="AA257" i="8"/>
  <c r="AF257" i="8"/>
  <c r="BB256" i="9"/>
  <c r="BG256" i="9"/>
  <c r="AY257" i="9" s="1"/>
  <c r="BE256" i="9"/>
  <c r="CC257" i="8"/>
  <c r="BO256" i="9"/>
  <c r="BR256" i="9"/>
  <c r="BT256" i="9"/>
  <c r="BL257" i="9" s="1"/>
  <c r="O258" i="7"/>
  <c r="R258" i="7"/>
  <c r="T258" i="7"/>
  <c r="L259" i="7" s="1"/>
  <c r="AO258" i="7"/>
  <c r="AT258" i="7"/>
  <c r="AL259" i="7" s="1"/>
  <c r="AR258" i="7"/>
  <c r="AB256" i="9"/>
  <c r="AG256" i="9"/>
  <c r="Y257" i="9" s="1"/>
  <c r="AE256" i="9"/>
  <c r="CB256" i="9"/>
  <c r="CE256" i="9"/>
  <c r="CG256" i="9"/>
  <c r="BY257" i="9" s="1"/>
  <c r="BB258" i="7"/>
  <c r="BG258" i="7"/>
  <c r="AY259" i="7" s="1"/>
  <c r="BE258" i="7"/>
  <c r="AD259" i="7"/>
  <c r="AA259" i="7"/>
  <c r="AF259" i="7"/>
  <c r="BP259" i="7" l="1"/>
  <c r="BU258" i="7"/>
  <c r="BH256" i="9"/>
  <c r="BC257" i="9"/>
  <c r="B29" i="8"/>
  <c r="AU256" i="8"/>
  <c r="CH256" i="9"/>
  <c r="O257" i="8"/>
  <c r="T257" i="8"/>
  <c r="L258" i="8" s="1"/>
  <c r="R257" i="8"/>
  <c r="AC257" i="9"/>
  <c r="U258" i="7"/>
  <c r="C29" i="8"/>
  <c r="CD257" i="8"/>
  <c r="CA257" i="8"/>
  <c r="CF257" i="8"/>
  <c r="U257" i="9"/>
  <c r="BD257" i="8"/>
  <c r="BA257" i="8"/>
  <c r="BF257" i="8"/>
  <c r="CC257" i="9"/>
  <c r="AP257" i="8"/>
  <c r="C31" i="7"/>
  <c r="AB259" i="7"/>
  <c r="AG259" i="7"/>
  <c r="Y260" i="7" s="1"/>
  <c r="AE259" i="7"/>
  <c r="P258" i="9"/>
  <c r="AP259" i="7"/>
  <c r="AH256" i="9"/>
  <c r="AP257" i="9"/>
  <c r="CC259" i="7"/>
  <c r="AU256" i="9"/>
  <c r="BQ257" i="8"/>
  <c r="BN257" i="8"/>
  <c r="BS257" i="8"/>
  <c r="CH258" i="7"/>
  <c r="P259" i="7"/>
  <c r="AB257" i="8"/>
  <c r="AG257" i="8"/>
  <c r="Y258" i="8" s="1"/>
  <c r="AE257" i="8"/>
  <c r="BH258" i="7"/>
  <c r="BP257" i="9"/>
  <c r="BC259" i="7"/>
  <c r="AU258" i="7"/>
  <c r="BU256" i="9"/>
  <c r="Q258" i="9" l="1"/>
  <c r="N258" i="9"/>
  <c r="S258" i="9"/>
  <c r="AQ257" i="8"/>
  <c r="AN257" i="8"/>
  <c r="AS257" i="8"/>
  <c r="BD257" i="9"/>
  <c r="BA257" i="9"/>
  <c r="BF257" i="9"/>
  <c r="AH257" i="8"/>
  <c r="CD259" i="7"/>
  <c r="CA259" i="7"/>
  <c r="CF259" i="7"/>
  <c r="CD257" i="9"/>
  <c r="CA257" i="9"/>
  <c r="CF257" i="9"/>
  <c r="E29" i="8"/>
  <c r="AC258" i="8"/>
  <c r="BB257" i="8"/>
  <c r="BG257" i="8"/>
  <c r="AY258" i="8" s="1"/>
  <c r="BE257" i="8"/>
  <c r="AD257" i="9"/>
  <c r="AA257" i="9"/>
  <c r="AF257" i="9"/>
  <c r="Q259" i="7"/>
  <c r="N259" i="7"/>
  <c r="S259" i="7"/>
  <c r="AQ257" i="9"/>
  <c r="AN257" i="9"/>
  <c r="AS257" i="9"/>
  <c r="U257" i="8"/>
  <c r="P258" i="8"/>
  <c r="AC260" i="7"/>
  <c r="AH259" i="7"/>
  <c r="F29" i="8"/>
  <c r="G29" i="8"/>
  <c r="BD259" i="7"/>
  <c r="BA259" i="7"/>
  <c r="BF259" i="7"/>
  <c r="BQ257" i="9"/>
  <c r="BN257" i="9"/>
  <c r="BS257" i="9"/>
  <c r="BO257" i="8"/>
  <c r="BT257" i="8"/>
  <c r="BL258" i="8" s="1"/>
  <c r="BR257" i="8"/>
  <c r="AQ259" i="7"/>
  <c r="AN259" i="7"/>
  <c r="AS259" i="7"/>
  <c r="CB257" i="8"/>
  <c r="CE257" i="8"/>
  <c r="CG257" i="8"/>
  <c r="BY258" i="8" s="1"/>
  <c r="BQ259" i="7"/>
  <c r="BN259" i="7"/>
  <c r="BS259" i="7"/>
  <c r="O259" i="7" l="1"/>
  <c r="T259" i="7"/>
  <c r="L260" i="7" s="1"/>
  <c r="R259" i="7"/>
  <c r="C29" i="9"/>
  <c r="AB257" i="9"/>
  <c r="AE257" i="9"/>
  <c r="AG257" i="9"/>
  <c r="Y258" i="9" s="1"/>
  <c r="E29" i="9"/>
  <c r="F31" i="7"/>
  <c r="BO259" i="7"/>
  <c r="BT259" i="7"/>
  <c r="BL260" i="7" s="1"/>
  <c r="BR259" i="7"/>
  <c r="BB257" i="9"/>
  <c r="BE257" i="9"/>
  <c r="BG257" i="9"/>
  <c r="AY258" i="9" s="1"/>
  <c r="D29" i="8"/>
  <c r="AD258" i="8"/>
  <c r="AA258" i="8"/>
  <c r="AF258" i="8"/>
  <c r="F29" i="9"/>
  <c r="E31" i="7"/>
  <c r="BH257" i="8"/>
  <c r="G29" i="9"/>
  <c r="AO257" i="8"/>
  <c r="AT257" i="8"/>
  <c r="AL258" i="8" s="1"/>
  <c r="AR257" i="8"/>
  <c r="CH257" i="8"/>
  <c r="BC258" i="8"/>
  <c r="D31" i="7"/>
  <c r="CB257" i="9"/>
  <c r="CE257" i="9"/>
  <c r="CG257" i="9"/>
  <c r="BY258" i="9" s="1"/>
  <c r="BB259" i="7"/>
  <c r="BG259" i="7"/>
  <c r="AY260" i="7" s="1"/>
  <c r="BE259" i="7"/>
  <c r="AO257" i="9"/>
  <c r="AT257" i="9"/>
  <c r="AL258" i="9" s="1"/>
  <c r="AR257" i="9"/>
  <c r="BO257" i="9"/>
  <c r="BR257" i="9"/>
  <c r="BT257" i="9"/>
  <c r="BL258" i="9" s="1"/>
  <c r="AO259" i="7"/>
  <c r="AR259" i="7"/>
  <c r="AT259" i="7"/>
  <c r="AL260" i="7" s="1"/>
  <c r="G31" i="7"/>
  <c r="O258" i="9"/>
  <c r="R258" i="9"/>
  <c r="T258" i="9"/>
  <c r="L259" i="9" s="1"/>
  <c r="BP258" i="8"/>
  <c r="AD260" i="7"/>
  <c r="AA260" i="7"/>
  <c r="AF260" i="7"/>
  <c r="CC258" i="8"/>
  <c r="Q258" i="8"/>
  <c r="N258" i="8"/>
  <c r="S258" i="8"/>
  <c r="D29" i="9"/>
  <c r="BU257" i="8"/>
  <c r="B31" i="7"/>
  <c r="CB259" i="7"/>
  <c r="CE259" i="7"/>
  <c r="CG259" i="7"/>
  <c r="BY260" i="7" s="1"/>
  <c r="AB258" i="8" l="1"/>
  <c r="AG258" i="8"/>
  <c r="Y259" i="8" s="1"/>
  <c r="AE258" i="8"/>
  <c r="CH257" i="9"/>
  <c r="AP258" i="8"/>
  <c r="AU257" i="8"/>
  <c r="BC258" i="9"/>
  <c r="AC258" i="9"/>
  <c r="BU257" i="9"/>
  <c r="CC258" i="9"/>
  <c r="BH257" i="9"/>
  <c r="AH257" i="9"/>
  <c r="O258" i="8"/>
  <c r="R258" i="8"/>
  <c r="T258" i="8"/>
  <c r="L259" i="8" s="1"/>
  <c r="BD258" i="8"/>
  <c r="BA258" i="8"/>
  <c r="BF258" i="8"/>
  <c r="AP258" i="9"/>
  <c r="P259" i="9"/>
  <c r="U258" i="9"/>
  <c r="CD258" i="8"/>
  <c r="CA258" i="8"/>
  <c r="CF258" i="8"/>
  <c r="AP260" i="7"/>
  <c r="CH259" i="7"/>
  <c r="BU259" i="7"/>
  <c r="U259" i="7"/>
  <c r="BQ258" i="8"/>
  <c r="BN258" i="8"/>
  <c r="BS258" i="8"/>
  <c r="AU257" i="9"/>
  <c r="CC260" i="7"/>
  <c r="BC260" i="7"/>
  <c r="BP260" i="7"/>
  <c r="P260" i="7"/>
  <c r="AU259" i="7"/>
  <c r="BH259" i="7"/>
  <c r="AB260" i="7"/>
  <c r="AG260" i="7"/>
  <c r="Y261" i="7" s="1"/>
  <c r="AE260" i="7"/>
  <c r="BP258" i="9"/>
  <c r="AQ260" i="7" l="1"/>
  <c r="AN260" i="7"/>
  <c r="AS260" i="7"/>
  <c r="CD260" i="7"/>
  <c r="CA260" i="7"/>
  <c r="CF260" i="7"/>
  <c r="AQ258" i="8"/>
  <c r="AN258" i="8"/>
  <c r="AS258" i="8"/>
  <c r="AC261" i="7"/>
  <c r="CD258" i="9"/>
  <c r="CA258" i="9"/>
  <c r="CF258" i="9"/>
  <c r="BO258" i="8"/>
  <c r="BT258" i="8"/>
  <c r="BL259" i="8" s="1"/>
  <c r="BR258" i="8"/>
  <c r="CB258" i="8"/>
  <c r="CG258" i="8"/>
  <c r="BY259" i="8" s="1"/>
  <c r="CE258" i="8"/>
  <c r="BD260" i="7"/>
  <c r="BA260" i="7"/>
  <c r="BF260" i="7"/>
  <c r="BB258" i="8"/>
  <c r="BG258" i="8"/>
  <c r="AY259" i="8" s="1"/>
  <c r="BE258" i="8"/>
  <c r="Q260" i="7"/>
  <c r="N260" i="7"/>
  <c r="S260" i="7"/>
  <c r="BQ258" i="9"/>
  <c r="BN258" i="9"/>
  <c r="BS258" i="9"/>
  <c r="AH258" i="8"/>
  <c r="Q259" i="9"/>
  <c r="N259" i="9"/>
  <c r="S259" i="9"/>
  <c r="P259" i="8"/>
  <c r="AD258" i="9"/>
  <c r="AA258" i="9"/>
  <c r="AF258" i="9"/>
  <c r="AC259" i="8"/>
  <c r="AQ258" i="9"/>
  <c r="AN258" i="9"/>
  <c r="AS258" i="9"/>
  <c r="BQ260" i="7"/>
  <c r="BN260" i="7"/>
  <c r="BS260" i="7"/>
  <c r="AH260" i="7"/>
  <c r="U258" i="8"/>
  <c r="BD258" i="9"/>
  <c r="BA258" i="9"/>
  <c r="BF258" i="9"/>
  <c r="AD259" i="8" l="1"/>
  <c r="AA259" i="8"/>
  <c r="AF259" i="8"/>
  <c r="BB260" i="7"/>
  <c r="BG260" i="7"/>
  <c r="AY261" i="7" s="1"/>
  <c r="BE260" i="7"/>
  <c r="AD261" i="7"/>
  <c r="AA261" i="7"/>
  <c r="AF261" i="7"/>
  <c r="BO260" i="7"/>
  <c r="BR260" i="7"/>
  <c r="BT260" i="7"/>
  <c r="BL261" i="7" s="1"/>
  <c r="AB258" i="9"/>
  <c r="AG258" i="9"/>
  <c r="Y259" i="9" s="1"/>
  <c r="AE258" i="9"/>
  <c r="BO258" i="9"/>
  <c r="BT258" i="9"/>
  <c r="BL259" i="9" s="1"/>
  <c r="BR258" i="9"/>
  <c r="CH258" i="8"/>
  <c r="AO258" i="8"/>
  <c r="AT258" i="8"/>
  <c r="AL259" i="8" s="1"/>
  <c r="AR258" i="8"/>
  <c r="Q259" i="8"/>
  <c r="N259" i="8"/>
  <c r="S259" i="8"/>
  <c r="O260" i="7"/>
  <c r="T260" i="7"/>
  <c r="L261" i="7" s="1"/>
  <c r="R260" i="7"/>
  <c r="BU258" i="8"/>
  <c r="CB260" i="7"/>
  <c r="CE260" i="7"/>
  <c r="CG260" i="7"/>
  <c r="BY261" i="7" s="1"/>
  <c r="BP259" i="8"/>
  <c r="BH258" i="8"/>
  <c r="CC259" i="8"/>
  <c r="AO258" i="9"/>
  <c r="AR258" i="9"/>
  <c r="AT258" i="9"/>
  <c r="AL259" i="9" s="1"/>
  <c r="O259" i="9"/>
  <c r="R259" i="9"/>
  <c r="T259" i="9"/>
  <c r="L260" i="9" s="1"/>
  <c r="BC259" i="8"/>
  <c r="AO260" i="7"/>
  <c r="AR260" i="7"/>
  <c r="AT260" i="7"/>
  <c r="AL261" i="7" s="1"/>
  <c r="BB258" i="9"/>
  <c r="BG258" i="9"/>
  <c r="AY259" i="9" s="1"/>
  <c r="BE258" i="9"/>
  <c r="CB258" i="9"/>
  <c r="CE258" i="9"/>
  <c r="CG258" i="9"/>
  <c r="BY259" i="9" s="1"/>
  <c r="BU258" i="9" l="1"/>
  <c r="BP259" i="9"/>
  <c r="AH258" i="9"/>
  <c r="O259" i="8"/>
  <c r="T259" i="8"/>
  <c r="L260" i="8" s="1"/>
  <c r="R259" i="8"/>
  <c r="AC259" i="9"/>
  <c r="BH260" i="7"/>
  <c r="CC261" i="7"/>
  <c r="BC261" i="7"/>
  <c r="CH260" i="7"/>
  <c r="AU258" i="8"/>
  <c r="CC259" i="9"/>
  <c r="BD259" i="8"/>
  <c r="BA259" i="8"/>
  <c r="BF259" i="8"/>
  <c r="AP259" i="8"/>
  <c r="BP261" i="7"/>
  <c r="BC259" i="9"/>
  <c r="CH258" i="9"/>
  <c r="BU260" i="7"/>
  <c r="AB259" i="8"/>
  <c r="AE259" i="8"/>
  <c r="AG259" i="8"/>
  <c r="Y260" i="8" s="1"/>
  <c r="BQ259" i="8"/>
  <c r="BN259" i="8"/>
  <c r="BS259" i="8"/>
  <c r="P260" i="9"/>
  <c r="BH258" i="9"/>
  <c r="AP259" i="9"/>
  <c r="AU258" i="9"/>
  <c r="AP261" i="7"/>
  <c r="CD259" i="8"/>
  <c r="CA259" i="8"/>
  <c r="CF259" i="8"/>
  <c r="U259" i="9"/>
  <c r="U260" i="7"/>
  <c r="AU260" i="7"/>
  <c r="P261" i="7"/>
  <c r="AB261" i="7"/>
  <c r="AE261" i="7"/>
  <c r="AG261" i="7"/>
  <c r="Y262" i="7" s="1"/>
  <c r="AC260" i="8" l="1"/>
  <c r="AH259" i="8"/>
  <c r="CD261" i="7"/>
  <c r="CA261" i="7"/>
  <c r="CF261" i="7"/>
  <c r="BD261" i="7"/>
  <c r="BA261" i="7"/>
  <c r="BF261" i="7"/>
  <c r="BB259" i="8"/>
  <c r="BE259" i="8"/>
  <c r="BG259" i="8"/>
  <c r="AY260" i="8" s="1"/>
  <c r="AQ259" i="8"/>
  <c r="AN259" i="8"/>
  <c r="AS259" i="8"/>
  <c r="AQ259" i="9"/>
  <c r="AN259" i="9"/>
  <c r="AS259" i="9"/>
  <c r="CD259" i="9"/>
  <c r="CA259" i="9"/>
  <c r="CF259" i="9"/>
  <c r="AD259" i="9"/>
  <c r="AA259" i="9"/>
  <c r="AF259" i="9"/>
  <c r="BD259" i="9"/>
  <c r="BA259" i="9"/>
  <c r="BF259" i="9"/>
  <c r="U259" i="8"/>
  <c r="P260" i="8"/>
  <c r="BQ259" i="9"/>
  <c r="BN259" i="9"/>
  <c r="BS259" i="9"/>
  <c r="Q260" i="9"/>
  <c r="N260" i="9"/>
  <c r="S260" i="9"/>
  <c r="AC262" i="7"/>
  <c r="AH261" i="7"/>
  <c r="CB259" i="8"/>
  <c r="CE259" i="8"/>
  <c r="CG259" i="8"/>
  <c r="BY260" i="8" s="1"/>
  <c r="BO259" i="8"/>
  <c r="BR259" i="8"/>
  <c r="BT259" i="8"/>
  <c r="BL260" i="8" s="1"/>
  <c r="Q261" i="7"/>
  <c r="N261" i="7"/>
  <c r="S261" i="7"/>
  <c r="AQ261" i="7"/>
  <c r="AN261" i="7"/>
  <c r="AS261" i="7"/>
  <c r="BQ261" i="7"/>
  <c r="BN261" i="7"/>
  <c r="BS261" i="7"/>
  <c r="BB261" i="7" l="1"/>
  <c r="BG261" i="7"/>
  <c r="AY262" i="7" s="1"/>
  <c r="BE261" i="7"/>
  <c r="BB259" i="9"/>
  <c r="BG259" i="9"/>
  <c r="AY260" i="9" s="1"/>
  <c r="BE259" i="9"/>
  <c r="AO259" i="9"/>
  <c r="AT259" i="9"/>
  <c r="AL260" i="9" s="1"/>
  <c r="AR259" i="9"/>
  <c r="BP260" i="8"/>
  <c r="O260" i="9"/>
  <c r="T260" i="9"/>
  <c r="L261" i="9" s="1"/>
  <c r="R260" i="9"/>
  <c r="AO259" i="8"/>
  <c r="AR259" i="8"/>
  <c r="AT259" i="8"/>
  <c r="AL260" i="8" s="1"/>
  <c r="BU259" i="8"/>
  <c r="BO259" i="9"/>
  <c r="BR259" i="9"/>
  <c r="BT259" i="9"/>
  <c r="BL260" i="9" s="1"/>
  <c r="CB261" i="7"/>
  <c r="CE261" i="7"/>
  <c r="CG261" i="7"/>
  <c r="BY262" i="7" s="1"/>
  <c r="BC260" i="8"/>
  <c r="O261" i="7"/>
  <c r="T261" i="7"/>
  <c r="L262" i="7" s="1"/>
  <c r="R261" i="7"/>
  <c r="Q260" i="8"/>
  <c r="N260" i="8"/>
  <c r="S260" i="8"/>
  <c r="BH259" i="8"/>
  <c r="BO261" i="7"/>
  <c r="BT261" i="7"/>
  <c r="BL262" i="7" s="1"/>
  <c r="BR261" i="7"/>
  <c r="AB259" i="9"/>
  <c r="AE259" i="9"/>
  <c r="AG259" i="9"/>
  <c r="Y260" i="9" s="1"/>
  <c r="CC260" i="8"/>
  <c r="CB259" i="9"/>
  <c r="CG259" i="9"/>
  <c r="BY260" i="9" s="1"/>
  <c r="CE259" i="9"/>
  <c r="CH259" i="8"/>
  <c r="AO261" i="7"/>
  <c r="AT261" i="7"/>
  <c r="AL262" i="7" s="1"/>
  <c r="AR261" i="7"/>
  <c r="AD262" i="7"/>
  <c r="AA262" i="7"/>
  <c r="AF262" i="7"/>
  <c r="AD260" i="8"/>
  <c r="AA260" i="8"/>
  <c r="AF260" i="8"/>
  <c r="AU259" i="8" l="1"/>
  <c r="CD260" i="8"/>
  <c r="CA260" i="8"/>
  <c r="CF260" i="8"/>
  <c r="CC262" i="7"/>
  <c r="AU259" i="9"/>
  <c r="CH261" i="7"/>
  <c r="AP260" i="9"/>
  <c r="AU261" i="7"/>
  <c r="AC260" i="9"/>
  <c r="AP262" i="7"/>
  <c r="AH259" i="9"/>
  <c r="BH259" i="9"/>
  <c r="O260" i="8"/>
  <c r="R260" i="8"/>
  <c r="T260" i="8"/>
  <c r="L261" i="8" s="1"/>
  <c r="BP260" i="9"/>
  <c r="BC260" i="9"/>
  <c r="AB262" i="7"/>
  <c r="AE262" i="7"/>
  <c r="AG262" i="7"/>
  <c r="Y263" i="7" s="1"/>
  <c r="BU259" i="9"/>
  <c r="U260" i="9"/>
  <c r="BH261" i="7"/>
  <c r="P261" i="9"/>
  <c r="BC262" i="7"/>
  <c r="BU261" i="7"/>
  <c r="BP262" i="7"/>
  <c r="P262" i="7"/>
  <c r="CH259" i="9"/>
  <c r="AB260" i="8"/>
  <c r="AG260" i="8"/>
  <c r="Y261" i="8" s="1"/>
  <c r="AE260" i="8"/>
  <c r="U261" i="7"/>
  <c r="CC260" i="9"/>
  <c r="BD260" i="8"/>
  <c r="BA260" i="8"/>
  <c r="BF260" i="8"/>
  <c r="AP260" i="8"/>
  <c r="BQ260" i="8"/>
  <c r="BN260" i="8"/>
  <c r="BS260" i="8"/>
  <c r="BD260" i="9" l="1"/>
  <c r="BA260" i="9"/>
  <c r="BF260" i="9"/>
  <c r="AQ262" i="7"/>
  <c r="AN262" i="7"/>
  <c r="AS262" i="7"/>
  <c r="BQ260" i="9"/>
  <c r="BN260" i="9"/>
  <c r="BS260" i="9"/>
  <c r="BB260" i="8"/>
  <c r="BE260" i="8"/>
  <c r="BG260" i="8"/>
  <c r="AY261" i="8" s="1"/>
  <c r="Q262" i="7"/>
  <c r="N262" i="7"/>
  <c r="S262" i="7"/>
  <c r="CD260" i="9"/>
  <c r="CA260" i="9"/>
  <c r="CF260" i="9"/>
  <c r="BQ262" i="7"/>
  <c r="BN262" i="7"/>
  <c r="BS262" i="7"/>
  <c r="CD262" i="7"/>
  <c r="CA262" i="7"/>
  <c r="CF262" i="7"/>
  <c r="P261" i="8"/>
  <c r="U260" i="8"/>
  <c r="AD260" i="9"/>
  <c r="AA260" i="9"/>
  <c r="AF260" i="9"/>
  <c r="CB260" i="8"/>
  <c r="CE260" i="8"/>
  <c r="CG260" i="8"/>
  <c r="BY261" i="8" s="1"/>
  <c r="BD262" i="7"/>
  <c r="BA262" i="7"/>
  <c r="BF262" i="7"/>
  <c r="Q261" i="9"/>
  <c r="N261" i="9"/>
  <c r="S261" i="9"/>
  <c r="AC263" i="7"/>
  <c r="AQ260" i="9"/>
  <c r="AN260" i="9"/>
  <c r="AS260" i="9"/>
  <c r="BO260" i="8"/>
  <c r="BR260" i="8"/>
  <c r="BT260" i="8"/>
  <c r="BL261" i="8" s="1"/>
  <c r="AH260" i="8"/>
  <c r="AC261" i="8"/>
  <c r="AQ260" i="8"/>
  <c r="AN260" i="8"/>
  <c r="AS260" i="8"/>
  <c r="AH262" i="7"/>
  <c r="BH260" i="8" l="1"/>
  <c r="AD263" i="7"/>
  <c r="AA263" i="7"/>
  <c r="AF263" i="7"/>
  <c r="BO262" i="7"/>
  <c r="BT262" i="7"/>
  <c r="BL263" i="7" s="1"/>
  <c r="BR262" i="7"/>
  <c r="BO260" i="9"/>
  <c r="BT260" i="9"/>
  <c r="BL261" i="9" s="1"/>
  <c r="BR260" i="9"/>
  <c r="CB262" i="7"/>
  <c r="CG262" i="7"/>
  <c r="BY263" i="7" s="1"/>
  <c r="CE262" i="7"/>
  <c r="O261" i="9"/>
  <c r="T261" i="9"/>
  <c r="L262" i="9" s="1"/>
  <c r="R261" i="9"/>
  <c r="CB260" i="9"/>
  <c r="CG260" i="9"/>
  <c r="BY261" i="9" s="1"/>
  <c r="CE260" i="9"/>
  <c r="AO262" i="7"/>
  <c r="AR262" i="7"/>
  <c r="AT262" i="7"/>
  <c r="AL263" i="7" s="1"/>
  <c r="BP261" i="8"/>
  <c r="AB260" i="9"/>
  <c r="AE260" i="9"/>
  <c r="AG260" i="9"/>
  <c r="Y261" i="9" s="1"/>
  <c r="BB262" i="7"/>
  <c r="BG262" i="7"/>
  <c r="AY263" i="7" s="1"/>
  <c r="BE262" i="7"/>
  <c r="CC261" i="8"/>
  <c r="BB260" i="9"/>
  <c r="BE260" i="9"/>
  <c r="BG260" i="9"/>
  <c r="AY261" i="9" s="1"/>
  <c r="BU260" i="8"/>
  <c r="Q261" i="8"/>
  <c r="N261" i="8"/>
  <c r="S261" i="8"/>
  <c r="AD261" i="8"/>
  <c r="AA261" i="8"/>
  <c r="AF261" i="8"/>
  <c r="CH260" i="8"/>
  <c r="O262" i="7"/>
  <c r="R262" i="7"/>
  <c r="T262" i="7"/>
  <c r="L263" i="7" s="1"/>
  <c r="AO260" i="9"/>
  <c r="AT260" i="9"/>
  <c r="AL261" i="9" s="1"/>
  <c r="AR260" i="9"/>
  <c r="AO260" i="8"/>
  <c r="AR260" i="8"/>
  <c r="AT260" i="8"/>
  <c r="AL261" i="8" s="1"/>
  <c r="BC261" i="8"/>
  <c r="AU260" i="9" l="1"/>
  <c r="AB261" i="8"/>
  <c r="AG261" i="8"/>
  <c r="Y262" i="8" s="1"/>
  <c r="AE261" i="8"/>
  <c r="AC261" i="9"/>
  <c r="U261" i="9"/>
  <c r="BU260" i="9"/>
  <c r="AH260" i="9"/>
  <c r="P262" i="9"/>
  <c r="BP261" i="9"/>
  <c r="BU262" i="7"/>
  <c r="AU260" i="8"/>
  <c r="BQ261" i="8"/>
  <c r="BN261" i="8"/>
  <c r="BS261" i="8"/>
  <c r="P263" i="7"/>
  <c r="BH260" i="9"/>
  <c r="BP263" i="7"/>
  <c r="CD261" i="8"/>
  <c r="CA261" i="8"/>
  <c r="CF261" i="8"/>
  <c r="AU262" i="7"/>
  <c r="AP263" i="7"/>
  <c r="BD261" i="8"/>
  <c r="BA261" i="8"/>
  <c r="BF261" i="8"/>
  <c r="AB263" i="7"/>
  <c r="AE263" i="7"/>
  <c r="AG263" i="7"/>
  <c r="Y264" i="7" s="1"/>
  <c r="AP261" i="9"/>
  <c r="BC261" i="9"/>
  <c r="U262" i="7"/>
  <c r="O261" i="8"/>
  <c r="R261" i="8"/>
  <c r="T261" i="8"/>
  <c r="L262" i="8" s="1"/>
  <c r="BH262" i="7"/>
  <c r="CH260" i="9"/>
  <c r="AP261" i="8"/>
  <c r="BC263" i="7"/>
  <c r="CC261" i="9"/>
  <c r="CH262" i="7"/>
  <c r="CC263" i="7"/>
  <c r="BD261" i="9" l="1"/>
  <c r="BA261" i="9"/>
  <c r="BF261" i="9"/>
  <c r="P262" i="8"/>
  <c r="BB261" i="8"/>
  <c r="BE261" i="8"/>
  <c r="BG261" i="8"/>
  <c r="AY262" i="8" s="1"/>
  <c r="BQ263" i="7"/>
  <c r="BN263" i="7"/>
  <c r="BS263" i="7"/>
  <c r="BD263" i="7"/>
  <c r="BA263" i="7"/>
  <c r="BF263" i="7"/>
  <c r="U261" i="8"/>
  <c r="CD261" i="9"/>
  <c r="CA261" i="9"/>
  <c r="CF261" i="9"/>
  <c r="AD261" i="9"/>
  <c r="AA261" i="9"/>
  <c r="AF261" i="9"/>
  <c r="AQ263" i="7"/>
  <c r="AN263" i="7"/>
  <c r="AS263" i="7"/>
  <c r="BQ261" i="9"/>
  <c r="BN261" i="9"/>
  <c r="BS261" i="9"/>
  <c r="AH261" i="8"/>
  <c r="AC262" i="8"/>
  <c r="Q262" i="9"/>
  <c r="N262" i="9"/>
  <c r="S262" i="9"/>
  <c r="Q263" i="7"/>
  <c r="N263" i="7"/>
  <c r="S263" i="7"/>
  <c r="CD263" i="7"/>
  <c r="CA263" i="7"/>
  <c r="CF263" i="7"/>
  <c r="AQ261" i="9"/>
  <c r="AN261" i="9"/>
  <c r="AS261" i="9"/>
  <c r="CB261" i="8"/>
  <c r="CG261" i="8"/>
  <c r="BY262" i="8" s="1"/>
  <c r="CE261" i="8"/>
  <c r="AH263" i="7"/>
  <c r="BO261" i="8"/>
  <c r="BR261" i="8"/>
  <c r="BT261" i="8"/>
  <c r="BL262" i="8" s="1"/>
  <c r="AQ261" i="8"/>
  <c r="AN261" i="8"/>
  <c r="AS261" i="8"/>
  <c r="AC264" i="7"/>
  <c r="BO263" i="7" l="1"/>
  <c r="BR263" i="7"/>
  <c r="BT263" i="7"/>
  <c r="BL264" i="7" s="1"/>
  <c r="AD262" i="8"/>
  <c r="AA262" i="8"/>
  <c r="AF262" i="8"/>
  <c r="BC262" i="8"/>
  <c r="BH261" i="8"/>
  <c r="BO261" i="9"/>
  <c r="BR261" i="9"/>
  <c r="BT261" i="9"/>
  <c r="BL262" i="9" s="1"/>
  <c r="BU261" i="8"/>
  <c r="AO261" i="9"/>
  <c r="AR261" i="9"/>
  <c r="AT261" i="9"/>
  <c r="AL262" i="9" s="1"/>
  <c r="BP262" i="8"/>
  <c r="AB261" i="9"/>
  <c r="AE261" i="9"/>
  <c r="AG261" i="9"/>
  <c r="Y262" i="9" s="1"/>
  <c r="CB263" i="7"/>
  <c r="CG263" i="7"/>
  <c r="BY264" i="7" s="1"/>
  <c r="CE263" i="7"/>
  <c r="O263" i="7"/>
  <c r="T263" i="7"/>
  <c r="L264" i="7" s="1"/>
  <c r="R263" i="7"/>
  <c r="CH261" i="8"/>
  <c r="Q262" i="8"/>
  <c r="N262" i="8"/>
  <c r="S262" i="8"/>
  <c r="CB261" i="9"/>
  <c r="CE261" i="9"/>
  <c r="CG261" i="9"/>
  <c r="BY262" i="9" s="1"/>
  <c r="CC262" i="8"/>
  <c r="AO263" i="7"/>
  <c r="AR263" i="7"/>
  <c r="AT263" i="7"/>
  <c r="AL264" i="7" s="1"/>
  <c r="BB263" i="7"/>
  <c r="BE263" i="7"/>
  <c r="BG263" i="7"/>
  <c r="AY264" i="7" s="1"/>
  <c r="AO261" i="8"/>
  <c r="AT261" i="8"/>
  <c r="AL262" i="8" s="1"/>
  <c r="AR261" i="8"/>
  <c r="AD264" i="7"/>
  <c r="AA264" i="7"/>
  <c r="AF264" i="7"/>
  <c r="O262" i="9"/>
  <c r="T262" i="9"/>
  <c r="L263" i="9" s="1"/>
  <c r="R262" i="9"/>
  <c r="BB261" i="9"/>
  <c r="BG261" i="9"/>
  <c r="AY262" i="9" s="1"/>
  <c r="BE261" i="9"/>
  <c r="AP262" i="8" l="1"/>
  <c r="AU261" i="8"/>
  <c r="BQ262" i="8"/>
  <c r="BN262" i="8"/>
  <c r="BS262" i="8"/>
  <c r="BD262" i="8"/>
  <c r="BA262" i="8"/>
  <c r="BF262" i="8"/>
  <c r="U263" i="7"/>
  <c r="AP262" i="9"/>
  <c r="P264" i="7"/>
  <c r="AU261" i="9"/>
  <c r="AB262" i="8"/>
  <c r="AE262" i="8"/>
  <c r="AG262" i="8"/>
  <c r="Y263" i="8" s="1"/>
  <c r="P263" i="9"/>
  <c r="AP264" i="7"/>
  <c r="CH261" i="9"/>
  <c r="CH263" i="7"/>
  <c r="BP264" i="7"/>
  <c r="BC264" i="7"/>
  <c r="AU263" i="7"/>
  <c r="BP262" i="9"/>
  <c r="BU263" i="7"/>
  <c r="U262" i="9"/>
  <c r="CC262" i="9"/>
  <c r="AC262" i="9"/>
  <c r="BU261" i="9"/>
  <c r="BH263" i="7"/>
  <c r="CC264" i="7"/>
  <c r="CD262" i="8"/>
  <c r="CA262" i="8"/>
  <c r="CF262" i="8"/>
  <c r="BH261" i="9"/>
  <c r="O262" i="8"/>
  <c r="R262" i="8"/>
  <c r="T262" i="8"/>
  <c r="L263" i="8" s="1"/>
  <c r="AH261" i="9"/>
  <c r="AB264" i="7"/>
  <c r="AG264" i="7"/>
  <c r="Y265" i="7" s="1"/>
  <c r="AE264" i="7"/>
  <c r="BC262" i="9"/>
  <c r="BQ264" i="7" l="1"/>
  <c r="BN264" i="7"/>
  <c r="BS264" i="7"/>
  <c r="BO262" i="8"/>
  <c r="BT262" i="8"/>
  <c r="BL263" i="8" s="1"/>
  <c r="BR262" i="8"/>
  <c r="Q264" i="7"/>
  <c r="N264" i="7"/>
  <c r="S264" i="7"/>
  <c r="BQ262" i="9"/>
  <c r="BN262" i="9"/>
  <c r="BS262" i="9"/>
  <c r="AQ264" i="7"/>
  <c r="AN264" i="7"/>
  <c r="AS264" i="7"/>
  <c r="AQ262" i="9"/>
  <c r="AN262" i="9"/>
  <c r="AS262" i="9"/>
  <c r="CD262" i="9"/>
  <c r="CA262" i="9"/>
  <c r="CF262" i="9"/>
  <c r="Q263" i="9"/>
  <c r="N263" i="9"/>
  <c r="S263" i="9"/>
  <c r="CB262" i="8"/>
  <c r="CG262" i="8"/>
  <c r="BY263" i="8" s="1"/>
  <c r="CE262" i="8"/>
  <c r="P263" i="8"/>
  <c r="AH264" i="7"/>
  <c r="AC263" i="8"/>
  <c r="U262" i="8"/>
  <c r="AD262" i="9"/>
  <c r="AA262" i="9"/>
  <c r="AF262" i="9"/>
  <c r="BD262" i="9"/>
  <c r="BA262" i="9"/>
  <c r="BF262" i="9"/>
  <c r="AC265" i="7"/>
  <c r="CD264" i="7"/>
  <c r="CA264" i="7"/>
  <c r="CF264" i="7"/>
  <c r="BD264" i="7"/>
  <c r="BA264" i="7"/>
  <c r="BF264" i="7"/>
  <c r="AH262" i="8"/>
  <c r="BB262" i="8"/>
  <c r="BE262" i="8"/>
  <c r="BG262" i="8"/>
  <c r="AY263" i="8" s="1"/>
  <c r="AQ262" i="8"/>
  <c r="AN262" i="8"/>
  <c r="AS262" i="8"/>
  <c r="Q263" i="8" l="1"/>
  <c r="N263" i="8"/>
  <c r="S263" i="8"/>
  <c r="BP263" i="8"/>
  <c r="BU262" i="8"/>
  <c r="BB264" i="7"/>
  <c r="BG264" i="7"/>
  <c r="AY265" i="7" s="1"/>
  <c r="BE264" i="7"/>
  <c r="AO262" i="9"/>
  <c r="AT262" i="9"/>
  <c r="AL263" i="9" s="1"/>
  <c r="AR262" i="9"/>
  <c r="AB262" i="9"/>
  <c r="AE262" i="9"/>
  <c r="AG262" i="9"/>
  <c r="Y263" i="9" s="1"/>
  <c r="BC263" i="8"/>
  <c r="O263" i="9"/>
  <c r="R263" i="9"/>
  <c r="T263" i="9"/>
  <c r="L264" i="9" s="1"/>
  <c r="CC263" i="8"/>
  <c r="AO262" i="8"/>
  <c r="AT262" i="8"/>
  <c r="AL263" i="8" s="1"/>
  <c r="AR262" i="8"/>
  <c r="AO264" i="7"/>
  <c r="AR264" i="7"/>
  <c r="AT264" i="7"/>
  <c r="AL265" i="7" s="1"/>
  <c r="AD265" i="7"/>
  <c r="AA265" i="7"/>
  <c r="AF265" i="7"/>
  <c r="BH262" i="8"/>
  <c r="CH262" i="8"/>
  <c r="CB264" i="7"/>
  <c r="CE264" i="7"/>
  <c r="CG264" i="7"/>
  <c r="BY265" i="7" s="1"/>
  <c r="AD263" i="8"/>
  <c r="AA263" i="8"/>
  <c r="AF263" i="8"/>
  <c r="BO262" i="9"/>
  <c r="BR262" i="9"/>
  <c r="BT262" i="9"/>
  <c r="BL263" i="9" s="1"/>
  <c r="BO264" i="7"/>
  <c r="BR264" i="7"/>
  <c r="BT264" i="7"/>
  <c r="BL265" i="7" s="1"/>
  <c r="BB262" i="9"/>
  <c r="BG262" i="9"/>
  <c r="AY263" i="9" s="1"/>
  <c r="BE262" i="9"/>
  <c r="CB262" i="9"/>
  <c r="CG262" i="9"/>
  <c r="BY263" i="9" s="1"/>
  <c r="CE262" i="9"/>
  <c r="O264" i="7"/>
  <c r="R264" i="7"/>
  <c r="T264" i="7"/>
  <c r="L265" i="7" s="1"/>
  <c r="P265" i="7" l="1"/>
  <c r="BP263" i="9"/>
  <c r="BH262" i="9"/>
  <c r="BU262" i="9"/>
  <c r="P264" i="9"/>
  <c r="AB263" i="8"/>
  <c r="AG263" i="8"/>
  <c r="Y264" i="8" s="1"/>
  <c r="AE263" i="8"/>
  <c r="CH264" i="7"/>
  <c r="CC263" i="9"/>
  <c r="U263" i="9"/>
  <c r="BP265" i="7"/>
  <c r="AP265" i="7"/>
  <c r="AU262" i="9"/>
  <c r="BC263" i="9"/>
  <c r="AB265" i="7"/>
  <c r="AE265" i="7"/>
  <c r="AG265" i="7"/>
  <c r="Y266" i="7" s="1"/>
  <c r="BU264" i="7"/>
  <c r="AU264" i="7"/>
  <c r="BD263" i="8"/>
  <c r="BA263" i="8"/>
  <c r="BF263" i="8"/>
  <c r="AP263" i="9"/>
  <c r="BQ263" i="8"/>
  <c r="BN263" i="8"/>
  <c r="BS263" i="8"/>
  <c r="CC265" i="7"/>
  <c r="AU262" i="8"/>
  <c r="AH262" i="9"/>
  <c r="AP263" i="8"/>
  <c r="AC263" i="9"/>
  <c r="U264" i="7"/>
  <c r="CH262" i="9"/>
  <c r="BH264" i="7"/>
  <c r="O263" i="8"/>
  <c r="T263" i="8"/>
  <c r="L264" i="8" s="1"/>
  <c r="R263" i="8"/>
  <c r="CD263" i="8"/>
  <c r="CA263" i="8"/>
  <c r="CF263" i="8"/>
  <c r="BC265" i="7"/>
  <c r="BO263" i="8" l="1"/>
  <c r="BT263" i="8"/>
  <c r="BL264" i="8" s="1"/>
  <c r="BR263" i="8"/>
  <c r="AH265" i="7"/>
  <c r="CD263" i="9"/>
  <c r="CA263" i="9"/>
  <c r="CF263" i="9"/>
  <c r="BD263" i="9"/>
  <c r="BA263" i="9"/>
  <c r="BF263" i="9"/>
  <c r="AQ263" i="9"/>
  <c r="AN263" i="9"/>
  <c r="AS263" i="9"/>
  <c r="AH263" i="8"/>
  <c r="AC264" i="8"/>
  <c r="BQ263" i="9"/>
  <c r="BN263" i="9"/>
  <c r="BS263" i="9"/>
  <c r="P264" i="8"/>
  <c r="AC266" i="7"/>
  <c r="BD265" i="7"/>
  <c r="BA265" i="7"/>
  <c r="BF265" i="7"/>
  <c r="U263" i="8"/>
  <c r="AQ263" i="8"/>
  <c r="AN263" i="8"/>
  <c r="AS263" i="8"/>
  <c r="AQ265" i="7"/>
  <c r="AN265" i="7"/>
  <c r="AS265" i="7"/>
  <c r="Q265" i="7"/>
  <c r="N265" i="7"/>
  <c r="S265" i="7"/>
  <c r="BB263" i="8"/>
  <c r="BG263" i="8"/>
  <c r="AY264" i="8" s="1"/>
  <c r="BE263" i="8"/>
  <c r="CB263" i="8"/>
  <c r="CE263" i="8"/>
  <c r="CG263" i="8"/>
  <c r="BY264" i="8" s="1"/>
  <c r="AD263" i="9"/>
  <c r="AA263" i="9"/>
  <c r="AF263" i="9"/>
  <c r="CD265" i="7"/>
  <c r="CA265" i="7"/>
  <c r="CF265" i="7"/>
  <c r="BQ265" i="7"/>
  <c r="BN265" i="7"/>
  <c r="BS265" i="7"/>
  <c r="Q264" i="9"/>
  <c r="N264" i="9"/>
  <c r="S264" i="9"/>
  <c r="CB263" i="9" l="1"/>
  <c r="CE263" i="9"/>
  <c r="CG263" i="9"/>
  <c r="BY264" i="9" s="1"/>
  <c r="AD266" i="7"/>
  <c r="AA266" i="7"/>
  <c r="AF266" i="7"/>
  <c r="O265" i="7"/>
  <c r="T265" i="7"/>
  <c r="L266" i="7" s="1"/>
  <c r="R265" i="7"/>
  <c r="BU263" i="8"/>
  <c r="AO263" i="9"/>
  <c r="AR263" i="9"/>
  <c r="AT263" i="9"/>
  <c r="AL264" i="9" s="1"/>
  <c r="BP264" i="8"/>
  <c r="AB263" i="9"/>
  <c r="AG263" i="9"/>
  <c r="Y264" i="9" s="1"/>
  <c r="AE263" i="9"/>
  <c r="CC264" i="8"/>
  <c r="O264" i="9"/>
  <c r="T264" i="9"/>
  <c r="L265" i="9" s="1"/>
  <c r="R264" i="9"/>
  <c r="AO263" i="8"/>
  <c r="AR263" i="8"/>
  <c r="AT263" i="8"/>
  <c r="AL264" i="8" s="1"/>
  <c r="BO263" i="9"/>
  <c r="BT263" i="9"/>
  <c r="BL264" i="9" s="1"/>
  <c r="BR263" i="9"/>
  <c r="CB265" i="7"/>
  <c r="CE265" i="7"/>
  <c r="CG265" i="7"/>
  <c r="BY266" i="7" s="1"/>
  <c r="AO265" i="7"/>
  <c r="AR265" i="7"/>
  <c r="AT265" i="7"/>
  <c r="AL266" i="7" s="1"/>
  <c r="BO265" i="7"/>
  <c r="BR265" i="7"/>
  <c r="BT265" i="7"/>
  <c r="BL266" i="7" s="1"/>
  <c r="BH263" i="8"/>
  <c r="BB263" i="9"/>
  <c r="BG263" i="9"/>
  <c r="AY264" i="9" s="1"/>
  <c r="BE263" i="9"/>
  <c r="Q264" i="8"/>
  <c r="N264" i="8"/>
  <c r="S264" i="8"/>
  <c r="BC264" i="8"/>
  <c r="AD264" i="8"/>
  <c r="AA264" i="8"/>
  <c r="AF264" i="8"/>
  <c r="BB265" i="7"/>
  <c r="BE265" i="7"/>
  <c r="BG265" i="7"/>
  <c r="AY266" i="7" s="1"/>
  <c r="CH263" i="8"/>
  <c r="AU263" i="9" l="1"/>
  <c r="AP266" i="7"/>
  <c r="U264" i="9"/>
  <c r="BC266" i="7"/>
  <c r="BC264" i="9"/>
  <c r="CC266" i="7"/>
  <c r="CD264" i="8"/>
  <c r="CA264" i="8"/>
  <c r="CF264" i="8"/>
  <c r="AU265" i="7"/>
  <c r="P265" i="9"/>
  <c r="AB264" i="8"/>
  <c r="AG264" i="8"/>
  <c r="Y265" i="8" s="1"/>
  <c r="AE264" i="8"/>
  <c r="CH265" i="7"/>
  <c r="AB266" i="7"/>
  <c r="AG266" i="7"/>
  <c r="Y267" i="7" s="1"/>
  <c r="AE266" i="7"/>
  <c r="BH263" i="9"/>
  <c r="BD264" i="8"/>
  <c r="BA264" i="8"/>
  <c r="BF264" i="8"/>
  <c r="AH263" i="9"/>
  <c r="BP266" i="7"/>
  <c r="BU263" i="9"/>
  <c r="AC264" i="9"/>
  <c r="BU265" i="7"/>
  <c r="BP264" i="9"/>
  <c r="U265" i="7"/>
  <c r="CC264" i="9"/>
  <c r="BH265" i="7"/>
  <c r="O264" i="8"/>
  <c r="R264" i="8"/>
  <c r="T264" i="8"/>
  <c r="L265" i="8" s="1"/>
  <c r="BQ264" i="8"/>
  <c r="BN264" i="8"/>
  <c r="BS264" i="8"/>
  <c r="P266" i="7"/>
  <c r="CH263" i="9"/>
  <c r="AP264" i="8"/>
  <c r="AU263" i="8"/>
  <c r="AP264" i="9"/>
  <c r="AD264" i="9" l="1"/>
  <c r="AA264" i="9"/>
  <c r="AF264" i="9"/>
  <c r="AH266" i="7"/>
  <c r="BD266" i="7"/>
  <c r="BA266" i="7"/>
  <c r="BF266" i="7"/>
  <c r="AC267" i="7"/>
  <c r="CD264" i="9"/>
  <c r="CA264" i="9"/>
  <c r="CF264" i="9"/>
  <c r="BQ266" i="7"/>
  <c r="BN266" i="7"/>
  <c r="BS266" i="7"/>
  <c r="CB264" i="8"/>
  <c r="CE264" i="8"/>
  <c r="CG264" i="8"/>
  <c r="BY265" i="8" s="1"/>
  <c r="Q266" i="7"/>
  <c r="N266" i="7"/>
  <c r="S266" i="7"/>
  <c r="U264" i="8"/>
  <c r="AH264" i="8"/>
  <c r="CD266" i="7"/>
  <c r="CA266" i="7"/>
  <c r="CF266" i="7"/>
  <c r="AQ264" i="9"/>
  <c r="AN264" i="9"/>
  <c r="AS264" i="9"/>
  <c r="AC265" i="8"/>
  <c r="BO264" i="8"/>
  <c r="BT264" i="8"/>
  <c r="BL265" i="8" s="1"/>
  <c r="BR264" i="8"/>
  <c r="BQ264" i="9"/>
  <c r="BN264" i="9"/>
  <c r="BS264" i="9"/>
  <c r="BD264" i="9"/>
  <c r="BA264" i="9"/>
  <c r="BF264" i="9"/>
  <c r="AQ266" i="7"/>
  <c r="AN266" i="7"/>
  <c r="AS266" i="7"/>
  <c r="BB264" i="8"/>
  <c r="BG264" i="8"/>
  <c r="AY265" i="8" s="1"/>
  <c r="BE264" i="8"/>
  <c r="AQ264" i="8"/>
  <c r="AN264" i="8"/>
  <c r="AS264" i="8"/>
  <c r="P265" i="8"/>
  <c r="Q265" i="9"/>
  <c r="N265" i="9"/>
  <c r="S265" i="9"/>
  <c r="BO266" i="7" l="1"/>
  <c r="BR266" i="7"/>
  <c r="BT266" i="7"/>
  <c r="BL267" i="7" s="1"/>
  <c r="AO264" i="8"/>
  <c r="AR264" i="8"/>
  <c r="AT264" i="8"/>
  <c r="AL265" i="8" s="1"/>
  <c r="BO264" i="9"/>
  <c r="BT264" i="9"/>
  <c r="BL265" i="9" s="1"/>
  <c r="BR264" i="9"/>
  <c r="CB266" i="7"/>
  <c r="CG266" i="7"/>
  <c r="BY267" i="7" s="1"/>
  <c r="CE266" i="7"/>
  <c r="BC265" i="8"/>
  <c r="BB266" i="7"/>
  <c r="BE266" i="7"/>
  <c r="BG266" i="7"/>
  <c r="AY267" i="7" s="1"/>
  <c r="AD267" i="7"/>
  <c r="AA267" i="7"/>
  <c r="AF267" i="7"/>
  <c r="BU264" i="8"/>
  <c r="BP265" i="8"/>
  <c r="Q265" i="8"/>
  <c r="N265" i="8"/>
  <c r="S265" i="8"/>
  <c r="BH264" i="8"/>
  <c r="BB264" i="9"/>
  <c r="BG264" i="9"/>
  <c r="AY265" i="9" s="1"/>
  <c r="BE264" i="9"/>
  <c r="AO266" i="7"/>
  <c r="AT266" i="7"/>
  <c r="AL267" i="7" s="1"/>
  <c r="AR266" i="7"/>
  <c r="CB264" i="9"/>
  <c r="CE264" i="9"/>
  <c r="CG264" i="9"/>
  <c r="BY265" i="9" s="1"/>
  <c r="O265" i="9"/>
  <c r="T265" i="9"/>
  <c r="L266" i="9" s="1"/>
  <c r="R265" i="9"/>
  <c r="AD265" i="8"/>
  <c r="AA265" i="8"/>
  <c r="AF265" i="8"/>
  <c r="O266" i="7"/>
  <c r="R266" i="7"/>
  <c r="T266" i="7"/>
  <c r="L267" i="7" s="1"/>
  <c r="AO264" i="9"/>
  <c r="AR264" i="9"/>
  <c r="AT264" i="9"/>
  <c r="AL265" i="9" s="1"/>
  <c r="CC265" i="8"/>
  <c r="CH264" i="8"/>
  <c r="AB264" i="9"/>
  <c r="AE264" i="9"/>
  <c r="AG264" i="9"/>
  <c r="Y265" i="9" s="1"/>
  <c r="CC265" i="9" l="1"/>
  <c r="CD265" i="8"/>
  <c r="CA265" i="8"/>
  <c r="CF265" i="8"/>
  <c r="BU264" i="9"/>
  <c r="AB267" i="7"/>
  <c r="AG267" i="7"/>
  <c r="Y268" i="7" s="1"/>
  <c r="AE267" i="7"/>
  <c r="BP265" i="9"/>
  <c r="AP265" i="9"/>
  <c r="AU266" i="7"/>
  <c r="BH266" i="7"/>
  <c r="AP265" i="8"/>
  <c r="AU264" i="8"/>
  <c r="U266" i="7"/>
  <c r="AP267" i="7"/>
  <c r="O265" i="8"/>
  <c r="T265" i="8"/>
  <c r="L266" i="8" s="1"/>
  <c r="R265" i="8"/>
  <c r="BD265" i="8"/>
  <c r="BA265" i="8"/>
  <c r="BF265" i="8"/>
  <c r="BC267" i="7"/>
  <c r="AU264" i="9"/>
  <c r="AC265" i="9"/>
  <c r="BH264" i="9"/>
  <c r="BQ265" i="8"/>
  <c r="BN265" i="8"/>
  <c r="BS265" i="8"/>
  <c r="CH264" i="9"/>
  <c r="BC265" i="9"/>
  <c r="CH266" i="7"/>
  <c r="BP267" i="7"/>
  <c r="P267" i="7"/>
  <c r="U265" i="9"/>
  <c r="CC267" i="7"/>
  <c r="BU266" i="7"/>
  <c r="AB265" i="8"/>
  <c r="AG265" i="8"/>
  <c r="Y266" i="8" s="1"/>
  <c r="AE265" i="8"/>
  <c r="AH264" i="9"/>
  <c r="P266" i="9"/>
  <c r="BQ267" i="7" l="1"/>
  <c r="BN267" i="7"/>
  <c r="BS267" i="7"/>
  <c r="BB265" i="8"/>
  <c r="BG265" i="8"/>
  <c r="AY266" i="8" s="1"/>
  <c r="BE265" i="8"/>
  <c r="U265" i="8"/>
  <c r="Q267" i="7"/>
  <c r="N267" i="7"/>
  <c r="S267" i="7"/>
  <c r="AH265" i="8"/>
  <c r="AC266" i="8"/>
  <c r="AD265" i="9"/>
  <c r="AA265" i="9"/>
  <c r="AF265" i="9"/>
  <c r="CD267" i="7"/>
  <c r="CA267" i="7"/>
  <c r="CF267" i="7"/>
  <c r="Q266" i="9"/>
  <c r="N266" i="9"/>
  <c r="S266" i="9"/>
  <c r="CB265" i="8"/>
  <c r="CE265" i="8"/>
  <c r="CG265" i="8"/>
  <c r="BY266" i="8" s="1"/>
  <c r="BO265" i="8"/>
  <c r="BR265" i="8"/>
  <c r="BT265" i="8"/>
  <c r="BL266" i="8" s="1"/>
  <c r="AQ265" i="8"/>
  <c r="AN265" i="8"/>
  <c r="AS265" i="8"/>
  <c r="P266" i="8"/>
  <c r="BQ265" i="9"/>
  <c r="BN265" i="9"/>
  <c r="BS265" i="9"/>
  <c r="AQ267" i="7"/>
  <c r="AN267" i="7"/>
  <c r="AS267" i="7"/>
  <c r="AQ265" i="9"/>
  <c r="AN265" i="9"/>
  <c r="AS265" i="9"/>
  <c r="BD265" i="9"/>
  <c r="BA265" i="9"/>
  <c r="BF265" i="9"/>
  <c r="BD267" i="7"/>
  <c r="BA267" i="7"/>
  <c r="BF267" i="7"/>
  <c r="AH267" i="7"/>
  <c r="CD265" i="9"/>
  <c r="CA265" i="9"/>
  <c r="CF265" i="9"/>
  <c r="AC268" i="7"/>
  <c r="BP266" i="8" l="1"/>
  <c r="AB265" i="9"/>
  <c r="AE265" i="9"/>
  <c r="AG265" i="9"/>
  <c r="Y266" i="9" s="1"/>
  <c r="BB267" i="7"/>
  <c r="BG267" i="7"/>
  <c r="AY268" i="7" s="1"/>
  <c r="BE267" i="7"/>
  <c r="BU265" i="8"/>
  <c r="AO267" i="7"/>
  <c r="AR267" i="7"/>
  <c r="AT267" i="7"/>
  <c r="AL268" i="7" s="1"/>
  <c r="CC266" i="8"/>
  <c r="AD268" i="7"/>
  <c r="AA268" i="7"/>
  <c r="AF268" i="7"/>
  <c r="CH265" i="8"/>
  <c r="AD266" i="8"/>
  <c r="AA266" i="8"/>
  <c r="AF266" i="8"/>
  <c r="BH265" i="8"/>
  <c r="BB265" i="9"/>
  <c r="BG265" i="9"/>
  <c r="AY266" i="9" s="1"/>
  <c r="BE265" i="9"/>
  <c r="BC266" i="8"/>
  <c r="AO265" i="9"/>
  <c r="AT265" i="9"/>
  <c r="AL266" i="9" s="1"/>
  <c r="AR265" i="9"/>
  <c r="BO265" i="9"/>
  <c r="BT265" i="9"/>
  <c r="BL266" i="9" s="1"/>
  <c r="BR265" i="9"/>
  <c r="O266" i="9"/>
  <c r="R266" i="9"/>
  <c r="T266" i="9"/>
  <c r="L267" i="9" s="1"/>
  <c r="Q266" i="8"/>
  <c r="N266" i="8"/>
  <c r="S266" i="8"/>
  <c r="CB265" i="9"/>
  <c r="CG265" i="9"/>
  <c r="BY266" i="9" s="1"/>
  <c r="CE265" i="9"/>
  <c r="O267" i="7"/>
  <c r="R267" i="7"/>
  <c r="T267" i="7"/>
  <c r="L268" i="7" s="1"/>
  <c r="BO267" i="7"/>
  <c r="BT267" i="7"/>
  <c r="BL268" i="7" s="1"/>
  <c r="BR267" i="7"/>
  <c r="AO265" i="8"/>
  <c r="AT265" i="8"/>
  <c r="AL266" i="8" s="1"/>
  <c r="AR265" i="8"/>
  <c r="CB267" i="7"/>
  <c r="CG267" i="7"/>
  <c r="BY268" i="7" s="1"/>
  <c r="CE267" i="7"/>
  <c r="P267" i="9" l="1"/>
  <c r="BD266" i="8"/>
  <c r="BA266" i="8"/>
  <c r="BF266" i="8"/>
  <c r="BC268" i="7"/>
  <c r="U266" i="9"/>
  <c r="AB268" i="7"/>
  <c r="AG268" i="7"/>
  <c r="Y269" i="7" s="1"/>
  <c r="AE268" i="7"/>
  <c r="AC266" i="9"/>
  <c r="BC266" i="9"/>
  <c r="AH265" i="9"/>
  <c r="CD266" i="8"/>
  <c r="CA266" i="8"/>
  <c r="CF266" i="8"/>
  <c r="BU265" i="9"/>
  <c r="BP266" i="9"/>
  <c r="CH265" i="9"/>
  <c r="BH265" i="9"/>
  <c r="CC266" i="9"/>
  <c r="AP268" i="7"/>
  <c r="BH267" i="7"/>
  <c r="CC268" i="7"/>
  <c r="AU267" i="7"/>
  <c r="O266" i="8"/>
  <c r="T266" i="8"/>
  <c r="L267" i="8" s="1"/>
  <c r="R266" i="8"/>
  <c r="AP266" i="9"/>
  <c r="AB266" i="8"/>
  <c r="AE266" i="8"/>
  <c r="AG266" i="8"/>
  <c r="Y267" i="8" s="1"/>
  <c r="CH267" i="7"/>
  <c r="BU267" i="7"/>
  <c r="BP268" i="7"/>
  <c r="AU265" i="9"/>
  <c r="P268" i="7"/>
  <c r="BQ266" i="8"/>
  <c r="BN266" i="8"/>
  <c r="BS266" i="8"/>
  <c r="AU265" i="8"/>
  <c r="AP266" i="8"/>
  <c r="U267" i="7"/>
  <c r="AQ268" i="7" l="1"/>
  <c r="AN268" i="7"/>
  <c r="AS268" i="7"/>
  <c r="CB266" i="8"/>
  <c r="CE266" i="8"/>
  <c r="CG266" i="8"/>
  <c r="BY267" i="8" s="1"/>
  <c r="U266" i="8"/>
  <c r="BD268" i="7"/>
  <c r="BA268" i="7"/>
  <c r="BF268" i="7"/>
  <c r="CD266" i="9"/>
  <c r="CA266" i="9"/>
  <c r="CF266" i="9"/>
  <c r="BO266" i="8"/>
  <c r="BT266" i="8"/>
  <c r="BL267" i="8" s="1"/>
  <c r="BR266" i="8"/>
  <c r="BD266" i="9"/>
  <c r="BA266" i="9"/>
  <c r="BF266" i="9"/>
  <c r="AQ266" i="9"/>
  <c r="AN266" i="9"/>
  <c r="AS266" i="9"/>
  <c r="AC269" i="7"/>
  <c r="AQ266" i="8"/>
  <c r="AN266" i="8"/>
  <c r="AS266" i="8"/>
  <c r="P267" i="8"/>
  <c r="Q268" i="7"/>
  <c r="N268" i="7"/>
  <c r="S268" i="7"/>
  <c r="CD268" i="7"/>
  <c r="CA268" i="7"/>
  <c r="CF268" i="7"/>
  <c r="BB266" i="8"/>
  <c r="BE266" i="8"/>
  <c r="BG266" i="8"/>
  <c r="AY267" i="8" s="1"/>
  <c r="AC267" i="8"/>
  <c r="AH266" i="8"/>
  <c r="AD266" i="9"/>
  <c r="AA266" i="9"/>
  <c r="AF266" i="9"/>
  <c r="Q267" i="9"/>
  <c r="N267" i="9"/>
  <c r="S267" i="9"/>
  <c r="BQ268" i="7"/>
  <c r="BN268" i="7"/>
  <c r="BS268" i="7"/>
  <c r="BQ266" i="9"/>
  <c r="BN266" i="9"/>
  <c r="BS266" i="9"/>
  <c r="AH268" i="7"/>
  <c r="O268" i="7" l="1"/>
  <c r="R268" i="7"/>
  <c r="T268" i="7"/>
  <c r="L269" i="7" s="1"/>
  <c r="AD267" i="8"/>
  <c r="AA267" i="8"/>
  <c r="AF267" i="8"/>
  <c r="O267" i="9"/>
  <c r="T267" i="9"/>
  <c r="L268" i="9" s="1"/>
  <c r="R267" i="9"/>
  <c r="BU266" i="8"/>
  <c r="CC267" i="8"/>
  <c r="BC267" i="8"/>
  <c r="AO266" i="8"/>
  <c r="AR266" i="8"/>
  <c r="AT266" i="8"/>
  <c r="AL267" i="8" s="1"/>
  <c r="BP267" i="8"/>
  <c r="CH266" i="8"/>
  <c r="BO268" i="7"/>
  <c r="BT268" i="7"/>
  <c r="BL269" i="7" s="1"/>
  <c r="BR268" i="7"/>
  <c r="Q267" i="8"/>
  <c r="N267" i="8"/>
  <c r="S267" i="8"/>
  <c r="BB266" i="9"/>
  <c r="BG266" i="9"/>
  <c r="AY267" i="9" s="1"/>
  <c r="BE266" i="9"/>
  <c r="AB266" i="9"/>
  <c r="AG266" i="9"/>
  <c r="Y267" i="9" s="1"/>
  <c r="AE266" i="9"/>
  <c r="AD269" i="7"/>
  <c r="AA269" i="7"/>
  <c r="AF269" i="7"/>
  <c r="BB268" i="7"/>
  <c r="BE268" i="7"/>
  <c r="BG268" i="7"/>
  <c r="AY269" i="7" s="1"/>
  <c r="BH266" i="8"/>
  <c r="BO266" i="9"/>
  <c r="BT266" i="9"/>
  <c r="BL267" i="9" s="1"/>
  <c r="BR266" i="9"/>
  <c r="CB266" i="9"/>
  <c r="CE266" i="9"/>
  <c r="CG266" i="9"/>
  <c r="BY267" i="9" s="1"/>
  <c r="CB268" i="7"/>
  <c r="CG268" i="7"/>
  <c r="BY269" i="7" s="1"/>
  <c r="CE268" i="7"/>
  <c r="AO268" i="7"/>
  <c r="AT268" i="7"/>
  <c r="AL269" i="7" s="1"/>
  <c r="AR268" i="7"/>
  <c r="AO266" i="9"/>
  <c r="AR266" i="9"/>
  <c r="AT266" i="9"/>
  <c r="AL267" i="9" s="1"/>
  <c r="AB269" i="7" l="1"/>
  <c r="AG269" i="7"/>
  <c r="Y270" i="7" s="1"/>
  <c r="AE269" i="7"/>
  <c r="BQ267" i="8"/>
  <c r="BN267" i="8"/>
  <c r="BS267" i="8"/>
  <c r="U267" i="9"/>
  <c r="AH266" i="9"/>
  <c r="O267" i="8"/>
  <c r="T267" i="8"/>
  <c r="L268" i="8" s="1"/>
  <c r="R267" i="8"/>
  <c r="AP267" i="8"/>
  <c r="P268" i="9"/>
  <c r="CH266" i="9"/>
  <c r="AP269" i="7"/>
  <c r="AU266" i="8"/>
  <c r="BU266" i="9"/>
  <c r="BP267" i="9"/>
  <c r="AC267" i="9"/>
  <c r="CH268" i="7"/>
  <c r="BH266" i="9"/>
  <c r="BU268" i="7"/>
  <c r="AU268" i="7"/>
  <c r="CC269" i="7"/>
  <c r="BC267" i="9"/>
  <c r="BP269" i="7"/>
  <c r="BD267" i="8"/>
  <c r="BA267" i="8"/>
  <c r="BF267" i="8"/>
  <c r="AB267" i="8"/>
  <c r="AE267" i="8"/>
  <c r="AG267" i="8"/>
  <c r="Y268" i="8" s="1"/>
  <c r="AP267" i="9"/>
  <c r="BC269" i="7"/>
  <c r="AU266" i="9"/>
  <c r="BH268" i="7"/>
  <c r="CD267" i="8"/>
  <c r="CA267" i="8"/>
  <c r="CF267" i="8"/>
  <c r="P269" i="7"/>
  <c r="U268" i="7"/>
  <c r="CC267" i="9"/>
  <c r="AQ267" i="9" l="1"/>
  <c r="AN267" i="9"/>
  <c r="AS267" i="9"/>
  <c r="AC268" i="8"/>
  <c r="BQ269" i="7"/>
  <c r="BN269" i="7"/>
  <c r="BS269" i="7"/>
  <c r="AQ269" i="7"/>
  <c r="AN269" i="7"/>
  <c r="AS269" i="7"/>
  <c r="Q269" i="7"/>
  <c r="N269" i="7"/>
  <c r="S269" i="7"/>
  <c r="BD267" i="9"/>
  <c r="BA267" i="9"/>
  <c r="BF267" i="9"/>
  <c r="CB267" i="8"/>
  <c r="CE267" i="8"/>
  <c r="CG267" i="8"/>
  <c r="BY268" i="8" s="1"/>
  <c r="BD269" i="7"/>
  <c r="BA269" i="7"/>
  <c r="BF269" i="7"/>
  <c r="AD267" i="9"/>
  <c r="AA267" i="9"/>
  <c r="AF267" i="9"/>
  <c r="BB267" i="8"/>
  <c r="BG267" i="8"/>
  <c r="AY268" i="8" s="1"/>
  <c r="BE267" i="8"/>
  <c r="CD269" i="7"/>
  <c r="CA269" i="7"/>
  <c r="CF269" i="7"/>
  <c r="Q268" i="9"/>
  <c r="N268" i="9"/>
  <c r="S268" i="9"/>
  <c r="BQ267" i="9"/>
  <c r="BN267" i="9"/>
  <c r="BS267" i="9"/>
  <c r="BO267" i="8"/>
  <c r="BR267" i="8"/>
  <c r="BT267" i="8"/>
  <c r="BL268" i="8" s="1"/>
  <c r="AQ267" i="8"/>
  <c r="AN267" i="8"/>
  <c r="AS267" i="8"/>
  <c r="CD267" i="9"/>
  <c r="CA267" i="9"/>
  <c r="CF267" i="9"/>
  <c r="U267" i="8"/>
  <c r="AH269" i="7"/>
  <c r="P268" i="8"/>
  <c r="AC270" i="7"/>
  <c r="AH267" i="8"/>
  <c r="Q268" i="8" l="1"/>
  <c r="N268" i="8"/>
  <c r="S268" i="8"/>
  <c r="BU267" i="8"/>
  <c r="CC268" i="8"/>
  <c r="BH267" i="8"/>
  <c r="BC268" i="8"/>
  <c r="CH267" i="8"/>
  <c r="AO269" i="7"/>
  <c r="AR269" i="7"/>
  <c r="AT269" i="7"/>
  <c r="AL270" i="7" s="1"/>
  <c r="BO267" i="9"/>
  <c r="BR267" i="9"/>
  <c r="BT267" i="9"/>
  <c r="BL268" i="9" s="1"/>
  <c r="BB267" i="9"/>
  <c r="BG267" i="9"/>
  <c r="AY268" i="9" s="1"/>
  <c r="BE267" i="9"/>
  <c r="BO269" i="7"/>
  <c r="BT269" i="7"/>
  <c r="BL270" i="7" s="1"/>
  <c r="BR269" i="7"/>
  <c r="CB267" i="9"/>
  <c r="CG267" i="9"/>
  <c r="BY268" i="9" s="1"/>
  <c r="CE267" i="9"/>
  <c r="O268" i="9"/>
  <c r="T268" i="9"/>
  <c r="L269" i="9" s="1"/>
  <c r="R268" i="9"/>
  <c r="AB267" i="9"/>
  <c r="AG267" i="9"/>
  <c r="Y268" i="9" s="1"/>
  <c r="AE267" i="9"/>
  <c r="O269" i="7"/>
  <c r="R269" i="7"/>
  <c r="T269" i="7"/>
  <c r="L270" i="7" s="1"/>
  <c r="AD268" i="8"/>
  <c r="AA268" i="8"/>
  <c r="AF268" i="8"/>
  <c r="AD270" i="7"/>
  <c r="AA270" i="7"/>
  <c r="AF270" i="7"/>
  <c r="AO267" i="9"/>
  <c r="AT267" i="9"/>
  <c r="AL268" i="9" s="1"/>
  <c r="AR267" i="9"/>
  <c r="AO267" i="8"/>
  <c r="AT267" i="8"/>
  <c r="AL268" i="8" s="1"/>
  <c r="AR267" i="8"/>
  <c r="CB269" i="7"/>
  <c r="CG269" i="7"/>
  <c r="BY270" i="7" s="1"/>
  <c r="CE269" i="7"/>
  <c r="BP268" i="8"/>
  <c r="BB269" i="7"/>
  <c r="BE269" i="7"/>
  <c r="BG269" i="7"/>
  <c r="AY270" i="7" s="1"/>
  <c r="BQ268" i="8" l="1"/>
  <c r="BN268" i="8"/>
  <c r="BS268" i="8"/>
  <c r="AH267" i="9"/>
  <c r="CH267" i="9"/>
  <c r="BP268" i="9"/>
  <c r="AC268" i="9"/>
  <c r="BU267" i="9"/>
  <c r="BU269" i="7"/>
  <c r="BC270" i="7"/>
  <c r="AP270" i="7"/>
  <c r="CD268" i="8"/>
  <c r="CA268" i="8"/>
  <c r="CF268" i="8"/>
  <c r="AU269" i="7"/>
  <c r="BP270" i="7"/>
  <c r="AU267" i="8"/>
  <c r="BH267" i="9"/>
  <c r="CC268" i="9"/>
  <c r="CH269" i="7"/>
  <c r="BC268" i="9"/>
  <c r="CC270" i="7"/>
  <c r="AB270" i="7"/>
  <c r="AG270" i="7"/>
  <c r="Y271" i="7" s="1"/>
  <c r="AE270" i="7"/>
  <c r="AP268" i="8"/>
  <c r="AB268" i="8"/>
  <c r="AE268" i="8"/>
  <c r="AG268" i="8"/>
  <c r="Y269" i="8" s="1"/>
  <c r="U268" i="9"/>
  <c r="BD268" i="8"/>
  <c r="BA268" i="8"/>
  <c r="BF268" i="8"/>
  <c r="O268" i="8"/>
  <c r="T268" i="8"/>
  <c r="L269" i="8" s="1"/>
  <c r="R268" i="8"/>
  <c r="AU267" i="9"/>
  <c r="P270" i="7"/>
  <c r="BH269" i="7"/>
  <c r="AP268" i="9"/>
  <c r="U269" i="7"/>
  <c r="P269" i="9"/>
  <c r="AD268" i="9" l="1"/>
  <c r="AA268" i="9"/>
  <c r="AF268" i="9"/>
  <c r="CD270" i="7"/>
  <c r="CA270" i="7"/>
  <c r="CF270" i="7"/>
  <c r="BQ268" i="9"/>
  <c r="BN268" i="9"/>
  <c r="BS268" i="9"/>
  <c r="BB268" i="8"/>
  <c r="BG268" i="8"/>
  <c r="AY269" i="8" s="1"/>
  <c r="BE268" i="8"/>
  <c r="CB268" i="8"/>
  <c r="CE268" i="8"/>
  <c r="CG268" i="8"/>
  <c r="BY269" i="8" s="1"/>
  <c r="Q270" i="7"/>
  <c r="N270" i="7"/>
  <c r="S270" i="7"/>
  <c r="AQ270" i="7"/>
  <c r="AN270" i="7"/>
  <c r="AS270" i="7"/>
  <c r="AQ268" i="9"/>
  <c r="AN268" i="9"/>
  <c r="AS268" i="9"/>
  <c r="AC269" i="8"/>
  <c r="BD268" i="9"/>
  <c r="BA268" i="9"/>
  <c r="BF268" i="9"/>
  <c r="AC271" i="7"/>
  <c r="BD270" i="7"/>
  <c r="BA270" i="7"/>
  <c r="BF270" i="7"/>
  <c r="AH268" i="8"/>
  <c r="AQ268" i="8"/>
  <c r="AN268" i="8"/>
  <c r="AS268" i="8"/>
  <c r="CD268" i="9"/>
  <c r="CA268" i="9"/>
  <c r="CF268" i="9"/>
  <c r="BQ270" i="7"/>
  <c r="BN270" i="7"/>
  <c r="BS270" i="7"/>
  <c r="U268" i="8"/>
  <c r="BO268" i="8"/>
  <c r="BT268" i="8"/>
  <c r="BL269" i="8" s="1"/>
  <c r="BR268" i="8"/>
  <c r="AH270" i="7"/>
  <c r="Q269" i="9"/>
  <c r="N269" i="9"/>
  <c r="S269" i="9"/>
  <c r="P269" i="8"/>
  <c r="AO268" i="9" l="1"/>
  <c r="AR268" i="9"/>
  <c r="AT268" i="9"/>
  <c r="AL269" i="9" s="1"/>
  <c r="BC269" i="8"/>
  <c r="B30" i="9"/>
  <c r="BO270" i="7"/>
  <c r="BT270" i="7"/>
  <c r="BL271" i="7" s="1"/>
  <c r="BR270" i="7"/>
  <c r="BU268" i="8"/>
  <c r="BP269" i="8"/>
  <c r="AO268" i="8"/>
  <c r="AT268" i="8"/>
  <c r="AL269" i="8" s="1"/>
  <c r="AR268" i="8"/>
  <c r="AO270" i="7"/>
  <c r="AR270" i="7"/>
  <c r="AT270" i="7"/>
  <c r="AL271" i="7" s="1"/>
  <c r="BO268" i="9"/>
  <c r="BR268" i="9"/>
  <c r="BT268" i="9"/>
  <c r="BL269" i="9" s="1"/>
  <c r="Q269" i="8"/>
  <c r="N269" i="8"/>
  <c r="S269" i="8"/>
  <c r="AD271" i="7"/>
  <c r="AA271" i="7"/>
  <c r="AF271" i="7"/>
  <c r="BB268" i="9"/>
  <c r="BG268" i="9"/>
  <c r="AY269" i="9" s="1"/>
  <c r="BE268" i="9"/>
  <c r="O270" i="7"/>
  <c r="R270" i="7"/>
  <c r="T270" i="7"/>
  <c r="L271" i="7" s="1"/>
  <c r="CB270" i="7"/>
  <c r="CE270" i="7"/>
  <c r="CG270" i="7"/>
  <c r="BY271" i="7" s="1"/>
  <c r="BB270" i="7"/>
  <c r="BG270" i="7"/>
  <c r="AY271" i="7" s="1"/>
  <c r="BE270" i="7"/>
  <c r="CC269" i="8"/>
  <c r="O269" i="9"/>
  <c r="T269" i="9"/>
  <c r="L270" i="9" s="1"/>
  <c r="R269" i="9"/>
  <c r="AD269" i="8"/>
  <c r="AA269" i="8"/>
  <c r="AF269" i="8"/>
  <c r="CH268" i="8"/>
  <c r="AB268" i="9"/>
  <c r="AE268" i="9"/>
  <c r="AG268" i="9"/>
  <c r="Y269" i="9" s="1"/>
  <c r="CB268" i="9"/>
  <c r="CG268" i="9"/>
  <c r="BY269" i="9" s="1"/>
  <c r="CE268" i="9"/>
  <c r="BH268" i="8"/>
  <c r="AP269" i="8" l="1"/>
  <c r="CH270" i="7"/>
  <c r="U269" i="9"/>
  <c r="P271" i="7"/>
  <c r="B30" i="8"/>
  <c r="BQ269" i="8"/>
  <c r="BN269" i="8"/>
  <c r="BS269" i="8"/>
  <c r="P270" i="9"/>
  <c r="AB271" i="7"/>
  <c r="AE271" i="7"/>
  <c r="AG271" i="7"/>
  <c r="Y272" i="7" s="1"/>
  <c r="U270" i="7"/>
  <c r="O269" i="8"/>
  <c r="R269" i="8"/>
  <c r="T269" i="8"/>
  <c r="L270" i="8" s="1"/>
  <c r="AC269" i="9"/>
  <c r="BH268" i="9"/>
  <c r="BP269" i="9"/>
  <c r="BD269" i="8"/>
  <c r="BA269" i="8"/>
  <c r="BF269" i="8"/>
  <c r="BH270" i="7"/>
  <c r="AP271" i="7"/>
  <c r="AH268" i="9"/>
  <c r="BU268" i="9"/>
  <c r="BC271" i="7"/>
  <c r="AU270" i="7"/>
  <c r="BU270" i="7"/>
  <c r="AP269" i="9"/>
  <c r="CD269" i="8"/>
  <c r="CA269" i="8"/>
  <c r="CF269" i="8"/>
  <c r="CH268" i="9"/>
  <c r="CC269" i="9"/>
  <c r="C30" i="8"/>
  <c r="BP271" i="7"/>
  <c r="AU268" i="9"/>
  <c r="BC269" i="9"/>
  <c r="AB269" i="8"/>
  <c r="AG269" i="8"/>
  <c r="Y270" i="8" s="1"/>
  <c r="AE269" i="8"/>
  <c r="CC271" i="7"/>
  <c r="C32" i="7"/>
  <c r="AU268" i="8"/>
  <c r="BD271" i="7" l="1"/>
  <c r="BA271" i="7"/>
  <c r="BF271" i="7"/>
  <c r="E30" i="8"/>
  <c r="BB269" i="8"/>
  <c r="BE269" i="8"/>
  <c r="BG269" i="8"/>
  <c r="AY270" i="8" s="1"/>
  <c r="Q271" i="7"/>
  <c r="N271" i="7"/>
  <c r="S271" i="7"/>
  <c r="CB269" i="8"/>
  <c r="CG269" i="8"/>
  <c r="BY270" i="8" s="1"/>
  <c r="CE269" i="8"/>
  <c r="BQ269" i="9"/>
  <c r="BN269" i="9"/>
  <c r="BS269" i="9"/>
  <c r="Q270" i="9"/>
  <c r="N270" i="9"/>
  <c r="S270" i="9"/>
  <c r="AC270" i="8"/>
  <c r="BD269" i="9"/>
  <c r="BA269" i="9"/>
  <c r="BF269" i="9"/>
  <c r="G30" i="8"/>
  <c r="AC272" i="7"/>
  <c r="AQ269" i="9"/>
  <c r="AN269" i="9"/>
  <c r="AS269" i="9"/>
  <c r="AH271" i="7"/>
  <c r="BQ271" i="7"/>
  <c r="BN271" i="7"/>
  <c r="BS271" i="7"/>
  <c r="F30" i="8"/>
  <c r="AD269" i="9"/>
  <c r="AA269" i="9"/>
  <c r="AF269" i="9"/>
  <c r="P270" i="8"/>
  <c r="CD269" i="9"/>
  <c r="CA269" i="9"/>
  <c r="CF269" i="9"/>
  <c r="U269" i="8"/>
  <c r="BO269" i="8"/>
  <c r="BT269" i="8"/>
  <c r="BL270" i="8" s="1"/>
  <c r="BR269" i="8"/>
  <c r="CD271" i="7"/>
  <c r="CA271" i="7"/>
  <c r="CF271" i="7"/>
  <c r="AQ271" i="7"/>
  <c r="AN271" i="7"/>
  <c r="AS271" i="7"/>
  <c r="AH269" i="8"/>
  <c r="AQ269" i="8"/>
  <c r="AN269" i="8"/>
  <c r="AS269" i="8"/>
  <c r="BU269" i="8" l="1"/>
  <c r="D30" i="9"/>
  <c r="BC270" i="8"/>
  <c r="D30" i="8"/>
  <c r="BO269" i="9"/>
  <c r="BT269" i="9"/>
  <c r="BL270" i="9" s="1"/>
  <c r="BR269" i="9"/>
  <c r="BH269" i="8"/>
  <c r="O270" i="9"/>
  <c r="R270" i="9"/>
  <c r="T270" i="9"/>
  <c r="L271" i="9" s="1"/>
  <c r="AO269" i="8"/>
  <c r="AT269" i="8"/>
  <c r="AL270" i="8" s="1"/>
  <c r="AR269" i="8"/>
  <c r="BP270" i="8"/>
  <c r="AO269" i="9"/>
  <c r="AT269" i="9"/>
  <c r="AL270" i="9" s="1"/>
  <c r="AR269" i="9"/>
  <c r="F32" i="7"/>
  <c r="BO271" i="7"/>
  <c r="BT271" i="7"/>
  <c r="BL272" i="7" s="1"/>
  <c r="BR271" i="7"/>
  <c r="CH269" i="8"/>
  <c r="G30" i="9"/>
  <c r="AO271" i="7"/>
  <c r="AR271" i="7"/>
  <c r="AT271" i="7"/>
  <c r="AL272" i="7" s="1"/>
  <c r="E30" i="9"/>
  <c r="CC270" i="8"/>
  <c r="BB269" i="9"/>
  <c r="BE269" i="9"/>
  <c r="BG269" i="9"/>
  <c r="AY270" i="9" s="1"/>
  <c r="E32" i="7"/>
  <c r="AB269" i="9"/>
  <c r="AG269" i="9"/>
  <c r="Y270" i="9" s="1"/>
  <c r="AE269" i="9"/>
  <c r="AD270" i="8"/>
  <c r="AA270" i="8"/>
  <c r="AF270" i="8"/>
  <c r="D32" i="7"/>
  <c r="CB269" i="9"/>
  <c r="CG269" i="9"/>
  <c r="BY270" i="9" s="1"/>
  <c r="CE269" i="9"/>
  <c r="G32" i="7"/>
  <c r="B32" i="7"/>
  <c r="BB271" i="7"/>
  <c r="BE271" i="7"/>
  <c r="BG271" i="7"/>
  <c r="AY272" i="7" s="1"/>
  <c r="AD272" i="7"/>
  <c r="AA272" i="7"/>
  <c r="AF272" i="7"/>
  <c r="F30" i="9"/>
  <c r="Q270" i="8"/>
  <c r="N270" i="8"/>
  <c r="S270" i="8"/>
  <c r="CB271" i="7"/>
  <c r="CG271" i="7"/>
  <c r="BY272" i="7" s="1"/>
  <c r="CE271" i="7"/>
  <c r="C30" i="9"/>
  <c r="O271" i="7"/>
  <c r="T271" i="7"/>
  <c r="L272" i="7" s="1"/>
  <c r="R271" i="7"/>
  <c r="BC272" i="7" l="1"/>
  <c r="AU269" i="8"/>
  <c r="CH271" i="7"/>
  <c r="BH271" i="7"/>
  <c r="AB270" i="8"/>
  <c r="AG270" i="8"/>
  <c r="Y271" i="8" s="1"/>
  <c r="AE270" i="8"/>
  <c r="AP270" i="8"/>
  <c r="BD270" i="8"/>
  <c r="BA270" i="8"/>
  <c r="BF270" i="8"/>
  <c r="CC272" i="7"/>
  <c r="BU271" i="7"/>
  <c r="P271" i="9"/>
  <c r="U270" i="9"/>
  <c r="AH269" i="9"/>
  <c r="AU269" i="9"/>
  <c r="O270" i="8"/>
  <c r="T270" i="8"/>
  <c r="L271" i="8" s="1"/>
  <c r="R270" i="8"/>
  <c r="U271" i="7"/>
  <c r="CC270" i="9"/>
  <c r="BC270" i="9"/>
  <c r="AP270" i="9"/>
  <c r="BU269" i="9"/>
  <c r="AU271" i="7"/>
  <c r="P272" i="7"/>
  <c r="BH269" i="9"/>
  <c r="BP270" i="9"/>
  <c r="BQ270" i="8"/>
  <c r="BN270" i="8"/>
  <c r="BS270" i="8"/>
  <c r="BP272" i="7"/>
  <c r="AC270" i="9"/>
  <c r="AP272" i="7"/>
  <c r="CH269" i="9"/>
  <c r="AB272" i="7"/>
  <c r="AE272" i="7"/>
  <c r="AG272" i="7"/>
  <c r="Y273" i="7" s="1"/>
  <c r="CD270" i="8"/>
  <c r="CA270" i="8"/>
  <c r="CF270" i="8"/>
  <c r="AH270" i="8" l="1"/>
  <c r="AC271" i="8"/>
  <c r="AQ270" i="9"/>
  <c r="AN270" i="9"/>
  <c r="AS270" i="9"/>
  <c r="BD270" i="9"/>
  <c r="BA270" i="9"/>
  <c r="BF270" i="9"/>
  <c r="AQ272" i="7"/>
  <c r="AN272" i="7"/>
  <c r="AS272" i="7"/>
  <c r="CD270" i="9"/>
  <c r="CA270" i="9"/>
  <c r="CF270" i="9"/>
  <c r="CD272" i="7"/>
  <c r="CA272" i="7"/>
  <c r="CF272" i="7"/>
  <c r="AH272" i="7"/>
  <c r="AD270" i="9"/>
  <c r="AA270" i="9"/>
  <c r="AF270" i="9"/>
  <c r="Q272" i="7"/>
  <c r="N272" i="7"/>
  <c r="S272" i="7"/>
  <c r="BB270" i="8"/>
  <c r="BE270" i="8"/>
  <c r="BG270" i="8"/>
  <c r="AY271" i="8" s="1"/>
  <c r="BQ270" i="9"/>
  <c r="BN270" i="9"/>
  <c r="BS270" i="9"/>
  <c r="CB270" i="8"/>
  <c r="CE270" i="8"/>
  <c r="CG270" i="8"/>
  <c r="BY271" i="8" s="1"/>
  <c r="BQ272" i="7"/>
  <c r="BN272" i="7"/>
  <c r="BS272" i="7"/>
  <c r="U270" i="8"/>
  <c r="BO270" i="8"/>
  <c r="BT270" i="8"/>
  <c r="BL271" i="8" s="1"/>
  <c r="BR270" i="8"/>
  <c r="P271" i="8"/>
  <c r="AC273" i="7"/>
  <c r="Q271" i="9"/>
  <c r="N271" i="9"/>
  <c r="S271" i="9"/>
  <c r="AQ270" i="8"/>
  <c r="AN270" i="8"/>
  <c r="AS270" i="8"/>
  <c r="BD272" i="7"/>
  <c r="BA272" i="7"/>
  <c r="BF272" i="7"/>
  <c r="CB272" i="7" l="1"/>
  <c r="CE272" i="7"/>
  <c r="CG272" i="7"/>
  <c r="BY273" i="7" s="1"/>
  <c r="AO270" i="9"/>
  <c r="AT270" i="9"/>
  <c r="AL271" i="9" s="1"/>
  <c r="AR270" i="9"/>
  <c r="CB270" i="9"/>
  <c r="CG270" i="9"/>
  <c r="BY271" i="9" s="1"/>
  <c r="CE270" i="9"/>
  <c r="BO272" i="7"/>
  <c r="BT272" i="7"/>
  <c r="BL273" i="7" s="1"/>
  <c r="BR272" i="7"/>
  <c r="CH270" i="8"/>
  <c r="AB270" i="9"/>
  <c r="AG270" i="9"/>
  <c r="Y271" i="9" s="1"/>
  <c r="AE270" i="9"/>
  <c r="BH270" i="8"/>
  <c r="O272" i="7"/>
  <c r="T272" i="7"/>
  <c r="L273" i="7" s="1"/>
  <c r="R272" i="7"/>
  <c r="AO272" i="7"/>
  <c r="AR272" i="7"/>
  <c r="AT272" i="7"/>
  <c r="AL273" i="7" s="1"/>
  <c r="AD271" i="8"/>
  <c r="AA271" i="8"/>
  <c r="AF271" i="8"/>
  <c r="AD273" i="7"/>
  <c r="AA273" i="7"/>
  <c r="AF273" i="7"/>
  <c r="O271" i="9"/>
  <c r="R271" i="9"/>
  <c r="T271" i="9"/>
  <c r="L272" i="9" s="1"/>
  <c r="Q271" i="8"/>
  <c r="N271" i="8"/>
  <c r="S271" i="8"/>
  <c r="BU270" i="8"/>
  <c r="CC271" i="8"/>
  <c r="BB272" i="7"/>
  <c r="BG272" i="7"/>
  <c r="AY273" i="7" s="1"/>
  <c r="BE272" i="7"/>
  <c r="BO270" i="9"/>
  <c r="BR270" i="9"/>
  <c r="BT270" i="9"/>
  <c r="BL271" i="9" s="1"/>
  <c r="BP271" i="8"/>
  <c r="AO270" i="8"/>
  <c r="AT270" i="8"/>
  <c r="AL271" i="8" s="1"/>
  <c r="AR270" i="8"/>
  <c r="BC271" i="8"/>
  <c r="BB270" i="9"/>
  <c r="BE270" i="9"/>
  <c r="BG270" i="9"/>
  <c r="AY271" i="9" s="1"/>
  <c r="AB271" i="8" l="1"/>
  <c r="AE271" i="8"/>
  <c r="AG271" i="8"/>
  <c r="Y272" i="8" s="1"/>
  <c r="CC271" i="9"/>
  <c r="BD271" i="8"/>
  <c r="BA271" i="8"/>
  <c r="BF271" i="8"/>
  <c r="BC273" i="7"/>
  <c r="O271" i="8"/>
  <c r="T271" i="8"/>
  <c r="L272" i="8" s="1"/>
  <c r="R271" i="8"/>
  <c r="CD271" i="8"/>
  <c r="CA271" i="8"/>
  <c r="CF271" i="8"/>
  <c r="U271" i="9"/>
  <c r="AU270" i="9"/>
  <c r="AP273" i="7"/>
  <c r="P273" i="7"/>
  <c r="BP273" i="7"/>
  <c r="AP271" i="9"/>
  <c r="BH272" i="7"/>
  <c r="AC271" i="9"/>
  <c r="BQ271" i="8"/>
  <c r="BN271" i="8"/>
  <c r="BS271" i="8"/>
  <c r="CC273" i="7"/>
  <c r="AU270" i="8"/>
  <c r="BP271" i="9"/>
  <c r="CH272" i="7"/>
  <c r="P272" i="9"/>
  <c r="AP271" i="8"/>
  <c r="U272" i="7"/>
  <c r="AB273" i="7"/>
  <c r="AE273" i="7"/>
  <c r="AG273" i="7"/>
  <c r="Y274" i="7" s="1"/>
  <c r="AU272" i="7"/>
  <c r="BU272" i="7"/>
  <c r="BC271" i="9"/>
  <c r="BU270" i="9"/>
  <c r="BH270" i="9"/>
  <c r="AH270" i="9"/>
  <c r="CH270" i="9"/>
  <c r="BO271" i="8" l="1"/>
  <c r="BR271" i="8"/>
  <c r="BT271" i="8"/>
  <c r="BL272" i="8" s="1"/>
  <c r="Q273" i="7"/>
  <c r="N273" i="7"/>
  <c r="S273" i="7"/>
  <c r="P272" i="8"/>
  <c r="AH273" i="7"/>
  <c r="AQ273" i="7"/>
  <c r="AN273" i="7"/>
  <c r="AS273" i="7"/>
  <c r="BD273" i="7"/>
  <c r="BA273" i="7"/>
  <c r="BF273" i="7"/>
  <c r="BQ271" i="9"/>
  <c r="BN271" i="9"/>
  <c r="BS271" i="9"/>
  <c r="AD271" i="9"/>
  <c r="AA271" i="9"/>
  <c r="AF271" i="9"/>
  <c r="BB271" i="8"/>
  <c r="BG271" i="8"/>
  <c r="AY272" i="8" s="1"/>
  <c r="BE271" i="8"/>
  <c r="CD271" i="9"/>
  <c r="CA271" i="9"/>
  <c r="CF271" i="9"/>
  <c r="AQ271" i="9"/>
  <c r="AN271" i="9"/>
  <c r="AS271" i="9"/>
  <c r="AC274" i="7"/>
  <c r="AQ271" i="8"/>
  <c r="AN271" i="8"/>
  <c r="AS271" i="8"/>
  <c r="CD273" i="7"/>
  <c r="CA273" i="7"/>
  <c r="CF273" i="7"/>
  <c r="CB271" i="8"/>
  <c r="CG271" i="8"/>
  <c r="BY272" i="8" s="1"/>
  <c r="CE271" i="8"/>
  <c r="AC272" i="8"/>
  <c r="BD271" i="9"/>
  <c r="BA271" i="9"/>
  <c r="BF271" i="9"/>
  <c r="BQ273" i="7"/>
  <c r="BN273" i="7"/>
  <c r="BS273" i="7"/>
  <c r="AH271" i="8"/>
  <c r="Q272" i="9"/>
  <c r="N272" i="9"/>
  <c r="S272" i="9"/>
  <c r="U271" i="8"/>
  <c r="CC272" i="8" l="1"/>
  <c r="AO271" i="9"/>
  <c r="AT271" i="9"/>
  <c r="AL272" i="9" s="1"/>
  <c r="AR271" i="9"/>
  <c r="BO271" i="9"/>
  <c r="BR271" i="9"/>
  <c r="BT271" i="9"/>
  <c r="BL272" i="9" s="1"/>
  <c r="Q272" i="8"/>
  <c r="N272" i="8"/>
  <c r="S272" i="8"/>
  <c r="AD274" i="7"/>
  <c r="AA274" i="7"/>
  <c r="AF274" i="7"/>
  <c r="CB271" i="9"/>
  <c r="CE271" i="9"/>
  <c r="CG271" i="9"/>
  <c r="BY272" i="9" s="1"/>
  <c r="O273" i="7"/>
  <c r="R273" i="7"/>
  <c r="T273" i="7"/>
  <c r="L274" i="7" s="1"/>
  <c r="BB273" i="7"/>
  <c r="BG273" i="7"/>
  <c r="AY274" i="7" s="1"/>
  <c r="BE273" i="7"/>
  <c r="AO271" i="8"/>
  <c r="AR271" i="8"/>
  <c r="AT271" i="8"/>
  <c r="AL272" i="8" s="1"/>
  <c r="O272" i="9"/>
  <c r="T272" i="9"/>
  <c r="L273" i="9" s="1"/>
  <c r="R272" i="9"/>
  <c r="BH271" i="8"/>
  <c r="BP272" i="8"/>
  <c r="BC272" i="8"/>
  <c r="BU271" i="8"/>
  <c r="CH271" i="8"/>
  <c r="AB271" i="9"/>
  <c r="AE271" i="9"/>
  <c r="AG271" i="9"/>
  <c r="Y272" i="9" s="1"/>
  <c r="CB273" i="7"/>
  <c r="CG273" i="7"/>
  <c r="BY274" i="7" s="1"/>
  <c r="CE273" i="7"/>
  <c r="BO273" i="7"/>
  <c r="BT273" i="7"/>
  <c r="BL274" i="7" s="1"/>
  <c r="BR273" i="7"/>
  <c r="BB271" i="9"/>
  <c r="BG271" i="9"/>
  <c r="AY272" i="9" s="1"/>
  <c r="BE271" i="9"/>
  <c r="AD272" i="8"/>
  <c r="AA272" i="8"/>
  <c r="AF272" i="8"/>
  <c r="AO273" i="7"/>
  <c r="AR273" i="7"/>
  <c r="AT273" i="7"/>
  <c r="AL274" i="7" s="1"/>
  <c r="CH273" i="7" l="1"/>
  <c r="AU271" i="8"/>
  <c r="AP272" i="8"/>
  <c r="CC272" i="9"/>
  <c r="AU271" i="9"/>
  <c r="AP272" i="9"/>
  <c r="BQ272" i="8"/>
  <c r="BN272" i="8"/>
  <c r="BS272" i="8"/>
  <c r="BH273" i="7"/>
  <c r="BH271" i="9"/>
  <c r="BC272" i="9"/>
  <c r="AC272" i="9"/>
  <c r="BC274" i="7"/>
  <c r="AB274" i="7"/>
  <c r="AE274" i="7"/>
  <c r="AG274" i="7"/>
  <c r="Y275" i="7" s="1"/>
  <c r="AH271" i="9"/>
  <c r="AP274" i="7"/>
  <c r="P274" i="7"/>
  <c r="O272" i="8"/>
  <c r="R272" i="8"/>
  <c r="T272" i="8"/>
  <c r="L273" i="8" s="1"/>
  <c r="U272" i="9"/>
  <c r="U273" i="7"/>
  <c r="CD272" i="8"/>
  <c r="CA272" i="8"/>
  <c r="CF272" i="8"/>
  <c r="CH271" i="9"/>
  <c r="BP272" i="9"/>
  <c r="BD272" i="8"/>
  <c r="BA272" i="8"/>
  <c r="BF272" i="8"/>
  <c r="CC274" i="7"/>
  <c r="AU273" i="7"/>
  <c r="BU273" i="7"/>
  <c r="P273" i="9"/>
  <c r="AB272" i="8"/>
  <c r="AG272" i="8"/>
  <c r="Y273" i="8" s="1"/>
  <c r="AE272" i="8"/>
  <c r="BP274" i="7"/>
  <c r="BU271" i="9"/>
  <c r="AD272" i="9" l="1"/>
  <c r="AA272" i="9"/>
  <c r="AF272" i="9"/>
  <c r="AQ272" i="9"/>
  <c r="AN272" i="9"/>
  <c r="AS272" i="9"/>
  <c r="BB272" i="8"/>
  <c r="BE272" i="8"/>
  <c r="BG272" i="8"/>
  <c r="AY273" i="8" s="1"/>
  <c r="AC273" i="8"/>
  <c r="P273" i="8"/>
  <c r="AQ274" i="7"/>
  <c r="AN274" i="7"/>
  <c r="AS274" i="7"/>
  <c r="BD272" i="9"/>
  <c r="BA272" i="9"/>
  <c r="BF272" i="9"/>
  <c r="U272" i="8"/>
  <c r="AH272" i="8"/>
  <c r="CD272" i="9"/>
  <c r="CA272" i="9"/>
  <c r="CF272" i="9"/>
  <c r="AC275" i="7"/>
  <c r="AQ272" i="8"/>
  <c r="AN272" i="8"/>
  <c r="AS272" i="8"/>
  <c r="CB272" i="8"/>
  <c r="CG272" i="8"/>
  <c r="BY273" i="8" s="1"/>
  <c r="CE272" i="8"/>
  <c r="AH274" i="7"/>
  <c r="BQ272" i="9"/>
  <c r="BN272" i="9"/>
  <c r="BS272" i="9"/>
  <c r="CD274" i="7"/>
  <c r="CA274" i="7"/>
  <c r="CF274" i="7"/>
  <c r="BO272" i="8"/>
  <c r="BR272" i="8"/>
  <c r="BT272" i="8"/>
  <c r="BL273" i="8" s="1"/>
  <c r="Q273" i="9"/>
  <c r="N273" i="9"/>
  <c r="S273" i="9"/>
  <c r="BD274" i="7"/>
  <c r="BA274" i="7"/>
  <c r="BF274" i="7"/>
  <c r="Q274" i="7"/>
  <c r="N274" i="7"/>
  <c r="S274" i="7"/>
  <c r="BQ274" i="7"/>
  <c r="BN274" i="7"/>
  <c r="BS274" i="7"/>
  <c r="Q273" i="8" l="1"/>
  <c r="N273" i="8"/>
  <c r="S273" i="8"/>
  <c r="O274" i="7"/>
  <c r="R274" i="7"/>
  <c r="T274" i="7"/>
  <c r="L275" i="7" s="1"/>
  <c r="CH272" i="8"/>
  <c r="BO274" i="7"/>
  <c r="BT274" i="7"/>
  <c r="BL275" i="7" s="1"/>
  <c r="BR274" i="7"/>
  <c r="CB274" i="7"/>
  <c r="CE274" i="7"/>
  <c r="CG274" i="7"/>
  <c r="BY275" i="7" s="1"/>
  <c r="CC273" i="8"/>
  <c r="AD273" i="8"/>
  <c r="AA273" i="8"/>
  <c r="AF273" i="8"/>
  <c r="BC273" i="8"/>
  <c r="BB274" i="7"/>
  <c r="BG274" i="7"/>
  <c r="AY275" i="7" s="1"/>
  <c r="BE274" i="7"/>
  <c r="BH272" i="8"/>
  <c r="BO272" i="9"/>
  <c r="BR272" i="9"/>
  <c r="BT272" i="9"/>
  <c r="BL273" i="9" s="1"/>
  <c r="AO272" i="8"/>
  <c r="AR272" i="8"/>
  <c r="AT272" i="8"/>
  <c r="AL273" i="8" s="1"/>
  <c r="BB272" i="9"/>
  <c r="BE272" i="9"/>
  <c r="BG272" i="9"/>
  <c r="AY273" i="9" s="1"/>
  <c r="AO272" i="9"/>
  <c r="AT272" i="9"/>
  <c r="AL273" i="9" s="1"/>
  <c r="AR272" i="9"/>
  <c r="O273" i="9"/>
  <c r="T273" i="9"/>
  <c r="L274" i="9" s="1"/>
  <c r="R273" i="9"/>
  <c r="AD275" i="7"/>
  <c r="AA275" i="7"/>
  <c r="AF275" i="7"/>
  <c r="AO274" i="7"/>
  <c r="AR274" i="7"/>
  <c r="AT274" i="7"/>
  <c r="AL275" i="7" s="1"/>
  <c r="AB272" i="9"/>
  <c r="AG272" i="9"/>
  <c r="Y273" i="9" s="1"/>
  <c r="AE272" i="9"/>
  <c r="BP273" i="8"/>
  <c r="BU272" i="8"/>
  <c r="CB272" i="9"/>
  <c r="CE272" i="9"/>
  <c r="CG272" i="9"/>
  <c r="BY273" i="9" s="1"/>
  <c r="BP275" i="7" l="1"/>
  <c r="BP273" i="9"/>
  <c r="CD273" i="8"/>
  <c r="CA273" i="8"/>
  <c r="CF273" i="8"/>
  <c r="AB273" i="8"/>
  <c r="AE273" i="8"/>
  <c r="AG273" i="8"/>
  <c r="Y274" i="8" s="1"/>
  <c r="BC273" i="9"/>
  <c r="P275" i="7"/>
  <c r="AU274" i="7"/>
  <c r="CC273" i="9"/>
  <c r="AH272" i="9"/>
  <c r="BH272" i="9"/>
  <c r="CC275" i="7"/>
  <c r="U274" i="7"/>
  <c r="AC273" i="9"/>
  <c r="AB275" i="7"/>
  <c r="AE275" i="7"/>
  <c r="AG275" i="7"/>
  <c r="Y276" i="7" s="1"/>
  <c r="BH274" i="7"/>
  <c r="CH274" i="7"/>
  <c r="BC275" i="7"/>
  <c r="AP275" i="7"/>
  <c r="AP273" i="9"/>
  <c r="U273" i="9"/>
  <c r="AP273" i="8"/>
  <c r="O273" i="8"/>
  <c r="T273" i="8"/>
  <c r="L274" i="8" s="1"/>
  <c r="R273" i="8"/>
  <c r="BQ273" i="8"/>
  <c r="BN273" i="8"/>
  <c r="BS273" i="8"/>
  <c r="AU272" i="9"/>
  <c r="BU272" i="9"/>
  <c r="CH272" i="9"/>
  <c r="P274" i="9"/>
  <c r="AU272" i="8"/>
  <c r="BD273" i="8"/>
  <c r="BA273" i="8"/>
  <c r="BF273" i="8"/>
  <c r="BU274" i="7"/>
  <c r="AH275" i="7" l="1"/>
  <c r="AC274" i="8"/>
  <c r="AQ273" i="9"/>
  <c r="AN273" i="9"/>
  <c r="AS273" i="9"/>
  <c r="CD273" i="9"/>
  <c r="CA273" i="9"/>
  <c r="CF273" i="9"/>
  <c r="AH273" i="8"/>
  <c r="Q274" i="9"/>
  <c r="N274" i="9"/>
  <c r="S274" i="9"/>
  <c r="AD273" i="9"/>
  <c r="AA273" i="9"/>
  <c r="AF273" i="9"/>
  <c r="CB273" i="8"/>
  <c r="CG273" i="8"/>
  <c r="BY274" i="8" s="1"/>
  <c r="CE273" i="8"/>
  <c r="BO273" i="8"/>
  <c r="BT273" i="8"/>
  <c r="BL274" i="8" s="1"/>
  <c r="BR273" i="8"/>
  <c r="U273" i="8"/>
  <c r="AC276" i="7"/>
  <c r="Q275" i="7"/>
  <c r="N275" i="7"/>
  <c r="S275" i="7"/>
  <c r="BQ273" i="9"/>
  <c r="BN273" i="9"/>
  <c r="BS273" i="9"/>
  <c r="P274" i="8"/>
  <c r="BD275" i="7"/>
  <c r="BA275" i="7"/>
  <c r="BF275" i="7"/>
  <c r="CD275" i="7"/>
  <c r="CA275" i="7"/>
  <c r="CF275" i="7"/>
  <c r="AQ275" i="7"/>
  <c r="AN275" i="7"/>
  <c r="AS275" i="7"/>
  <c r="BQ275" i="7"/>
  <c r="BN275" i="7"/>
  <c r="BS275" i="7"/>
  <c r="BB273" i="8"/>
  <c r="BE273" i="8"/>
  <c r="BG273" i="8"/>
  <c r="AY274" i="8" s="1"/>
  <c r="AQ273" i="8"/>
  <c r="AN273" i="8"/>
  <c r="AS273" i="8"/>
  <c r="BD273" i="9"/>
  <c r="BA273" i="9"/>
  <c r="BF273" i="9"/>
  <c r="CC274" i="8" l="1"/>
  <c r="AB273" i="9"/>
  <c r="AG273" i="9"/>
  <c r="Y274" i="9" s="1"/>
  <c r="AE273" i="9"/>
  <c r="AO273" i="9"/>
  <c r="AT273" i="9"/>
  <c r="AL274" i="9" s="1"/>
  <c r="AR273" i="9"/>
  <c r="BB273" i="9"/>
  <c r="BE273" i="9"/>
  <c r="BG273" i="9"/>
  <c r="AY274" i="9" s="1"/>
  <c r="Q274" i="8"/>
  <c r="N274" i="8"/>
  <c r="S274" i="8"/>
  <c r="BO275" i="7"/>
  <c r="BT275" i="7"/>
  <c r="BL276" i="7" s="1"/>
  <c r="BR275" i="7"/>
  <c r="AD276" i="7"/>
  <c r="AA276" i="7"/>
  <c r="AF276" i="7"/>
  <c r="BB275" i="7"/>
  <c r="BG275" i="7"/>
  <c r="AY276" i="7" s="1"/>
  <c r="BE275" i="7"/>
  <c r="AO273" i="8"/>
  <c r="AT273" i="8"/>
  <c r="AL274" i="8" s="1"/>
  <c r="AR273" i="8"/>
  <c r="AD274" i="8"/>
  <c r="AA274" i="8"/>
  <c r="AF274" i="8"/>
  <c r="BH273" i="8"/>
  <c r="CH273" i="8"/>
  <c r="CB273" i="9"/>
  <c r="CE273" i="9"/>
  <c r="CG273" i="9"/>
  <c r="BY274" i="9" s="1"/>
  <c r="AO275" i="7"/>
  <c r="AR275" i="7"/>
  <c r="AT275" i="7"/>
  <c r="AL276" i="7" s="1"/>
  <c r="BU273" i="8"/>
  <c r="CB275" i="7"/>
  <c r="CE275" i="7"/>
  <c r="CG275" i="7"/>
  <c r="BY276" i="7" s="1"/>
  <c r="O275" i="7"/>
  <c r="T275" i="7"/>
  <c r="L276" i="7" s="1"/>
  <c r="R275" i="7"/>
  <c r="BO273" i="9"/>
  <c r="BT273" i="9"/>
  <c r="BL274" i="9" s="1"/>
  <c r="BR273" i="9"/>
  <c r="O274" i="9"/>
  <c r="R274" i="9"/>
  <c r="T274" i="9"/>
  <c r="L275" i="9" s="1"/>
  <c r="BC274" i="8"/>
  <c r="BP274" i="8"/>
  <c r="CH275" i="7" l="1"/>
  <c r="CC276" i="7"/>
  <c r="BU273" i="9"/>
  <c r="AU273" i="9"/>
  <c r="U274" i="9"/>
  <c r="BH273" i="9"/>
  <c r="BP274" i="9"/>
  <c r="AP274" i="9"/>
  <c r="AB274" i="8"/>
  <c r="AG274" i="8"/>
  <c r="Y275" i="8" s="1"/>
  <c r="AE274" i="8"/>
  <c r="BH275" i="7"/>
  <c r="AP276" i="7"/>
  <c r="BC276" i="7"/>
  <c r="AH273" i="9"/>
  <c r="BP276" i="7"/>
  <c r="AU275" i="7"/>
  <c r="AC274" i="9"/>
  <c r="AU273" i="8"/>
  <c r="U275" i="7"/>
  <c r="CC274" i="9"/>
  <c r="AP274" i="8"/>
  <c r="AB276" i="7"/>
  <c r="AE276" i="7"/>
  <c r="AG276" i="7"/>
  <c r="Y277" i="7" s="1"/>
  <c r="BD274" i="8"/>
  <c r="BA274" i="8"/>
  <c r="BF274" i="8"/>
  <c r="P276" i="7"/>
  <c r="CH273" i="9"/>
  <c r="O274" i="8"/>
  <c r="T274" i="8"/>
  <c r="L275" i="8" s="1"/>
  <c r="R274" i="8"/>
  <c r="CD274" i="8"/>
  <c r="CA274" i="8"/>
  <c r="CF274" i="8"/>
  <c r="BQ274" i="8"/>
  <c r="BN274" i="8"/>
  <c r="BS274" i="8"/>
  <c r="P275" i="9"/>
  <c r="BU275" i="7"/>
  <c r="BC274" i="9"/>
  <c r="P275" i="8" l="1"/>
  <c r="AD274" i="9"/>
  <c r="AA274" i="9"/>
  <c r="AF274" i="9"/>
  <c r="AQ276" i="7"/>
  <c r="AN276" i="7"/>
  <c r="AS276" i="7"/>
  <c r="AQ274" i="8"/>
  <c r="AN274" i="8"/>
  <c r="AS274" i="8"/>
  <c r="CD274" i="9"/>
  <c r="CA274" i="9"/>
  <c r="CF274" i="9"/>
  <c r="BQ276" i="7"/>
  <c r="BN276" i="7"/>
  <c r="BS276" i="7"/>
  <c r="AH274" i="8"/>
  <c r="AC275" i="8"/>
  <c r="Q275" i="9"/>
  <c r="N275" i="9"/>
  <c r="S275" i="9"/>
  <c r="Q276" i="7"/>
  <c r="N276" i="7"/>
  <c r="S276" i="7"/>
  <c r="BO274" i="8"/>
  <c r="BT274" i="8"/>
  <c r="BL275" i="8" s="1"/>
  <c r="BR274" i="8"/>
  <c r="BB274" i="8"/>
  <c r="BG274" i="8"/>
  <c r="AY275" i="8" s="1"/>
  <c r="BE274" i="8"/>
  <c r="BD274" i="9"/>
  <c r="BA274" i="9"/>
  <c r="BF274" i="9"/>
  <c r="CD276" i="7"/>
  <c r="CA276" i="7"/>
  <c r="CF276" i="7"/>
  <c r="CB274" i="8"/>
  <c r="CG274" i="8"/>
  <c r="BY275" i="8" s="1"/>
  <c r="CE274" i="8"/>
  <c r="AQ274" i="9"/>
  <c r="AN274" i="9"/>
  <c r="AS274" i="9"/>
  <c r="AC277" i="7"/>
  <c r="BQ274" i="9"/>
  <c r="BN274" i="9"/>
  <c r="BS274" i="9"/>
  <c r="U274" i="8"/>
  <c r="AH276" i="7"/>
  <c r="BD276" i="7"/>
  <c r="BA276" i="7"/>
  <c r="BF276" i="7"/>
  <c r="BO274" i="9" l="1"/>
  <c r="BT274" i="9"/>
  <c r="BL275" i="9" s="1"/>
  <c r="BR274" i="9"/>
  <c r="AO274" i="8"/>
  <c r="AR274" i="8"/>
  <c r="AT274" i="8"/>
  <c r="AL275" i="8" s="1"/>
  <c r="CH274" i="8"/>
  <c r="O275" i="9"/>
  <c r="R275" i="9"/>
  <c r="T275" i="9"/>
  <c r="L276" i="9" s="1"/>
  <c r="CC275" i="8"/>
  <c r="BC275" i="8"/>
  <c r="AO276" i="7"/>
  <c r="AT276" i="7"/>
  <c r="AL277" i="7" s="1"/>
  <c r="AR276" i="7"/>
  <c r="BH274" i="8"/>
  <c r="BP275" i="8"/>
  <c r="AB274" i="9"/>
  <c r="AE274" i="9"/>
  <c r="AG274" i="9"/>
  <c r="Y275" i="9" s="1"/>
  <c r="CB276" i="7"/>
  <c r="CE276" i="7"/>
  <c r="CG276" i="7"/>
  <c r="BY277" i="7" s="1"/>
  <c r="BB276" i="7"/>
  <c r="BG276" i="7"/>
  <c r="AY277" i="7" s="1"/>
  <c r="BE276" i="7"/>
  <c r="AD277" i="7"/>
  <c r="AA277" i="7"/>
  <c r="AF277" i="7"/>
  <c r="BO276" i="7"/>
  <c r="BR276" i="7"/>
  <c r="BT276" i="7"/>
  <c r="BL277" i="7" s="1"/>
  <c r="AO274" i="9"/>
  <c r="AT274" i="9"/>
  <c r="AL275" i="9" s="1"/>
  <c r="AR274" i="9"/>
  <c r="AD275" i="8"/>
  <c r="AA275" i="8"/>
  <c r="AF275" i="8"/>
  <c r="BU274" i="8"/>
  <c r="BB274" i="9"/>
  <c r="BG274" i="9"/>
  <c r="AY275" i="9" s="1"/>
  <c r="BE274" i="9"/>
  <c r="O276" i="7"/>
  <c r="T276" i="7"/>
  <c r="L277" i="7" s="1"/>
  <c r="R276" i="7"/>
  <c r="CB274" i="9"/>
  <c r="CG274" i="9"/>
  <c r="BY275" i="9" s="1"/>
  <c r="CE274" i="9"/>
  <c r="Q275" i="8"/>
  <c r="N275" i="8"/>
  <c r="S275" i="8"/>
  <c r="AP275" i="8" l="1"/>
  <c r="BQ275" i="8"/>
  <c r="BN275" i="8"/>
  <c r="BS275" i="8"/>
  <c r="BD275" i="8"/>
  <c r="BA275" i="8"/>
  <c r="BF275" i="8"/>
  <c r="AU274" i="8"/>
  <c r="AP277" i="7"/>
  <c r="U276" i="7"/>
  <c r="BH276" i="7"/>
  <c r="CD275" i="8"/>
  <c r="CA275" i="8"/>
  <c r="CF275" i="8"/>
  <c r="BU274" i="9"/>
  <c r="BP275" i="9"/>
  <c r="AB275" i="8"/>
  <c r="AG275" i="8"/>
  <c r="Y276" i="8" s="1"/>
  <c r="AE275" i="8"/>
  <c r="CC277" i="7"/>
  <c r="P277" i="7"/>
  <c r="AP275" i="9"/>
  <c r="CH276" i="7"/>
  <c r="P276" i="9"/>
  <c r="BC275" i="9"/>
  <c r="O275" i="8"/>
  <c r="R275" i="8"/>
  <c r="T275" i="8"/>
  <c r="L276" i="8" s="1"/>
  <c r="U275" i="9"/>
  <c r="AC275" i="9"/>
  <c r="AB277" i="7"/>
  <c r="AE277" i="7"/>
  <c r="AG277" i="7"/>
  <c r="Y278" i="7" s="1"/>
  <c r="AU274" i="9"/>
  <c r="BU276" i="7"/>
  <c r="AH274" i="9"/>
  <c r="BC277" i="7"/>
  <c r="BH274" i="9"/>
  <c r="BP277" i="7"/>
  <c r="CH274" i="9"/>
  <c r="CC275" i="9"/>
  <c r="AU276" i="7"/>
  <c r="AQ275" i="9" l="1"/>
  <c r="AN275" i="9"/>
  <c r="AS275" i="9"/>
  <c r="AQ277" i="7"/>
  <c r="AN277" i="7"/>
  <c r="AS277" i="7"/>
  <c r="Q277" i="7"/>
  <c r="N277" i="7"/>
  <c r="S277" i="7"/>
  <c r="BQ277" i="7"/>
  <c r="BN277" i="7"/>
  <c r="BS277" i="7"/>
  <c r="U275" i="8"/>
  <c r="CD277" i="7"/>
  <c r="CA277" i="7"/>
  <c r="CF277" i="7"/>
  <c r="AC278" i="7"/>
  <c r="CD275" i="9"/>
  <c r="CA275" i="9"/>
  <c r="CF275" i="9"/>
  <c r="P276" i="8"/>
  <c r="AH277" i="7"/>
  <c r="BD275" i="9"/>
  <c r="BA275" i="9"/>
  <c r="BF275" i="9"/>
  <c r="AH275" i="8"/>
  <c r="CB275" i="8"/>
  <c r="CE275" i="8"/>
  <c r="CG275" i="8"/>
  <c r="BY276" i="8" s="1"/>
  <c r="BB275" i="8"/>
  <c r="BE275" i="8"/>
  <c r="BG275" i="8"/>
  <c r="AY276" i="8" s="1"/>
  <c r="AC276" i="8"/>
  <c r="Q276" i="9"/>
  <c r="N276" i="9"/>
  <c r="S276" i="9"/>
  <c r="BD277" i="7"/>
  <c r="BA277" i="7"/>
  <c r="BF277" i="7"/>
  <c r="AD275" i="9"/>
  <c r="AA275" i="9"/>
  <c r="AF275" i="9"/>
  <c r="BQ275" i="9"/>
  <c r="BN275" i="9"/>
  <c r="BS275" i="9"/>
  <c r="BO275" i="8"/>
  <c r="BR275" i="8"/>
  <c r="BT275" i="8"/>
  <c r="BL276" i="8" s="1"/>
  <c r="AQ275" i="8"/>
  <c r="AN275" i="8"/>
  <c r="AS275" i="8"/>
  <c r="BO277" i="7" l="1"/>
  <c r="BT277" i="7"/>
  <c r="BL278" i="7" s="1"/>
  <c r="BR277" i="7"/>
  <c r="BP276" i="8"/>
  <c r="CC276" i="8"/>
  <c r="O277" i="7"/>
  <c r="R277" i="7"/>
  <c r="T277" i="7"/>
  <c r="L278" i="7" s="1"/>
  <c r="BU275" i="8"/>
  <c r="O276" i="9"/>
  <c r="T276" i="9"/>
  <c r="L277" i="9" s="1"/>
  <c r="R276" i="9"/>
  <c r="CH275" i="8"/>
  <c r="CB275" i="9"/>
  <c r="CE275" i="9"/>
  <c r="CG275" i="9"/>
  <c r="BY276" i="9" s="1"/>
  <c r="BB275" i="9"/>
  <c r="BG275" i="9"/>
  <c r="AY276" i="9" s="1"/>
  <c r="BE275" i="9"/>
  <c r="AD278" i="7"/>
  <c r="AA278" i="7"/>
  <c r="AF278" i="7"/>
  <c r="AO275" i="8"/>
  <c r="AT275" i="8"/>
  <c r="AL276" i="8" s="1"/>
  <c r="AR275" i="8"/>
  <c r="AB275" i="9"/>
  <c r="AG275" i="9"/>
  <c r="Y276" i="9" s="1"/>
  <c r="AE275" i="9"/>
  <c r="AO277" i="7"/>
  <c r="AT277" i="7"/>
  <c r="AL278" i="7" s="1"/>
  <c r="AR277" i="7"/>
  <c r="AD276" i="8"/>
  <c r="AA276" i="8"/>
  <c r="AF276" i="8"/>
  <c r="CB277" i="7"/>
  <c r="CE277" i="7"/>
  <c r="CG277" i="7"/>
  <c r="BY278" i="7" s="1"/>
  <c r="BC276" i="8"/>
  <c r="BO275" i="9"/>
  <c r="BT275" i="9"/>
  <c r="BL276" i="9" s="1"/>
  <c r="BR275" i="9"/>
  <c r="BB277" i="7"/>
  <c r="BE277" i="7"/>
  <c r="BG277" i="7"/>
  <c r="AY278" i="7" s="1"/>
  <c r="BH275" i="8"/>
  <c r="AO275" i="9"/>
  <c r="AT275" i="9"/>
  <c r="AL276" i="9" s="1"/>
  <c r="AR275" i="9"/>
  <c r="Q276" i="8"/>
  <c r="N276" i="8"/>
  <c r="S276" i="8"/>
  <c r="AB278" i="7" l="1"/>
  <c r="AE278" i="7"/>
  <c r="AG278" i="7"/>
  <c r="Y279" i="7" s="1"/>
  <c r="P277" i="9"/>
  <c r="CD276" i="8"/>
  <c r="CA276" i="8"/>
  <c r="CF276" i="8"/>
  <c r="AU275" i="9"/>
  <c r="AP278" i="7"/>
  <c r="BH275" i="9"/>
  <c r="BQ276" i="8"/>
  <c r="BN276" i="8"/>
  <c r="BS276" i="8"/>
  <c r="U276" i="9"/>
  <c r="BC276" i="9"/>
  <c r="AP276" i="9"/>
  <c r="P278" i="7"/>
  <c r="BU277" i="7"/>
  <c r="AC276" i="9"/>
  <c r="CC276" i="9"/>
  <c r="U277" i="7"/>
  <c r="BP278" i="7"/>
  <c r="BU275" i="9"/>
  <c r="BD276" i="8"/>
  <c r="BA276" i="8"/>
  <c r="BF276" i="8"/>
  <c r="CC278" i="7"/>
  <c r="BC278" i="7"/>
  <c r="CH277" i="7"/>
  <c r="BH277" i="7"/>
  <c r="CH275" i="9"/>
  <c r="BP276" i="9"/>
  <c r="AU277" i="7"/>
  <c r="AH275" i="9"/>
  <c r="O276" i="8"/>
  <c r="R276" i="8"/>
  <c r="T276" i="8"/>
  <c r="L277" i="8" s="1"/>
  <c r="AB276" i="8"/>
  <c r="AG276" i="8"/>
  <c r="Y277" i="8" s="1"/>
  <c r="AE276" i="8"/>
  <c r="AU275" i="8"/>
  <c r="AP276" i="8"/>
  <c r="AQ276" i="8" l="1"/>
  <c r="AN276" i="8"/>
  <c r="AS276" i="8"/>
  <c r="BD278" i="7"/>
  <c r="BA278" i="7"/>
  <c r="BF278" i="7"/>
  <c r="BD276" i="9"/>
  <c r="BA276" i="9"/>
  <c r="BF276" i="9"/>
  <c r="CD278" i="7"/>
  <c r="CA278" i="7"/>
  <c r="CF278" i="7"/>
  <c r="CD276" i="9"/>
  <c r="CA276" i="9"/>
  <c r="CF276" i="9"/>
  <c r="BQ276" i="9"/>
  <c r="BN276" i="9"/>
  <c r="BS276" i="9"/>
  <c r="AD276" i="9"/>
  <c r="AA276" i="9"/>
  <c r="AF276" i="9"/>
  <c r="AH276" i="8"/>
  <c r="BB276" i="8"/>
  <c r="BG276" i="8"/>
  <c r="AY277" i="8" s="1"/>
  <c r="BE276" i="8"/>
  <c r="CB276" i="8"/>
  <c r="CE276" i="8"/>
  <c r="CG276" i="8"/>
  <c r="BY277" i="8" s="1"/>
  <c r="Q278" i="7"/>
  <c r="N278" i="7"/>
  <c r="S278" i="7"/>
  <c r="U276" i="8"/>
  <c r="Q277" i="9"/>
  <c r="N277" i="9"/>
  <c r="S277" i="9"/>
  <c r="BO276" i="8"/>
  <c r="BT276" i="8"/>
  <c r="BL277" i="8" s="1"/>
  <c r="BR276" i="8"/>
  <c r="P277" i="8"/>
  <c r="BQ278" i="7"/>
  <c r="BN278" i="7"/>
  <c r="BS278" i="7"/>
  <c r="AC279" i="7"/>
  <c r="AQ278" i="7"/>
  <c r="AN278" i="7"/>
  <c r="AS278" i="7"/>
  <c r="AH278" i="7"/>
  <c r="AC277" i="8"/>
  <c r="AQ276" i="9"/>
  <c r="AN276" i="9"/>
  <c r="AS276" i="9"/>
  <c r="CB278" i="7" l="1"/>
  <c r="CE278" i="7"/>
  <c r="CG278" i="7"/>
  <c r="BY279" i="7" s="1"/>
  <c r="AO276" i="9"/>
  <c r="AR276" i="9"/>
  <c r="AT276" i="9"/>
  <c r="AL277" i="9" s="1"/>
  <c r="CH276" i="8"/>
  <c r="O277" i="9"/>
  <c r="T277" i="9"/>
  <c r="L278" i="9" s="1"/>
  <c r="R277" i="9"/>
  <c r="AD279" i="7"/>
  <c r="AA279" i="7"/>
  <c r="AF279" i="7"/>
  <c r="BB276" i="9"/>
  <c r="BE276" i="9"/>
  <c r="BG276" i="9"/>
  <c r="AY277" i="9" s="1"/>
  <c r="CC277" i="8"/>
  <c r="AO278" i="7"/>
  <c r="AT278" i="7"/>
  <c r="AL279" i="7" s="1"/>
  <c r="AR278" i="7"/>
  <c r="BH276" i="8"/>
  <c r="BO278" i="7"/>
  <c r="BT278" i="7"/>
  <c r="BL279" i="7" s="1"/>
  <c r="BR278" i="7"/>
  <c r="BC277" i="8"/>
  <c r="BO276" i="9"/>
  <c r="BR276" i="9"/>
  <c r="BT276" i="9"/>
  <c r="BL277" i="9" s="1"/>
  <c r="BB278" i="7"/>
  <c r="BE278" i="7"/>
  <c r="BG278" i="7"/>
  <c r="AY279" i="7" s="1"/>
  <c r="Q277" i="8"/>
  <c r="N277" i="8"/>
  <c r="S277" i="8"/>
  <c r="CB276" i="9"/>
  <c r="CE276" i="9"/>
  <c r="CG276" i="9"/>
  <c r="BY277" i="9" s="1"/>
  <c r="BU276" i="8"/>
  <c r="O278" i="7"/>
  <c r="R278" i="7"/>
  <c r="T278" i="7"/>
  <c r="L279" i="7" s="1"/>
  <c r="AO276" i="8"/>
  <c r="AR276" i="8"/>
  <c r="AT276" i="8"/>
  <c r="AL277" i="8" s="1"/>
  <c r="AD277" i="8"/>
  <c r="AA277" i="8"/>
  <c r="AF277" i="8"/>
  <c r="BP277" i="8"/>
  <c r="AB276" i="9"/>
  <c r="AE276" i="9"/>
  <c r="AG276" i="9"/>
  <c r="Y277" i="9" s="1"/>
  <c r="BH278" i="7" l="1"/>
  <c r="BH276" i="9"/>
  <c r="AB277" i="8"/>
  <c r="AE277" i="8"/>
  <c r="AG277" i="8"/>
  <c r="Y278" i="8" s="1"/>
  <c r="AB279" i="7"/>
  <c r="AE279" i="7"/>
  <c r="AG279" i="7"/>
  <c r="Y280" i="7" s="1"/>
  <c r="AP277" i="9"/>
  <c r="AP279" i="7"/>
  <c r="BC279" i="7"/>
  <c r="AU276" i="8"/>
  <c r="CC277" i="9"/>
  <c r="BP277" i="9"/>
  <c r="AU276" i="9"/>
  <c r="AP277" i="8"/>
  <c r="CH276" i="9"/>
  <c r="BU276" i="9"/>
  <c r="U277" i="9"/>
  <c r="AU278" i="7"/>
  <c r="P278" i="9"/>
  <c r="AH276" i="9"/>
  <c r="CC279" i="7"/>
  <c r="BD277" i="8"/>
  <c r="BA277" i="8"/>
  <c r="BF277" i="8"/>
  <c r="U278" i="7"/>
  <c r="CD277" i="8"/>
  <c r="CA277" i="8"/>
  <c r="CF277" i="8"/>
  <c r="CH278" i="7"/>
  <c r="AC277" i="9"/>
  <c r="P279" i="7"/>
  <c r="BU278" i="7"/>
  <c r="O277" i="8"/>
  <c r="T277" i="8"/>
  <c r="L278" i="8" s="1"/>
  <c r="R277" i="8"/>
  <c r="BQ277" i="8"/>
  <c r="BN277" i="8"/>
  <c r="BS277" i="8"/>
  <c r="BP279" i="7"/>
  <c r="BC277" i="9"/>
  <c r="BO277" i="8" l="1"/>
  <c r="BT277" i="8"/>
  <c r="BL278" i="8" s="1"/>
  <c r="BR277" i="8"/>
  <c r="AC278" i="8"/>
  <c r="AH277" i="8"/>
  <c r="BD279" i="7"/>
  <c r="BA279" i="7"/>
  <c r="BF279" i="7"/>
  <c r="AQ277" i="8"/>
  <c r="AN277" i="8"/>
  <c r="AS277" i="8"/>
  <c r="U277" i="8"/>
  <c r="Q278" i="9"/>
  <c r="N278" i="9"/>
  <c r="S278" i="9"/>
  <c r="AQ279" i="7"/>
  <c r="AN279" i="7"/>
  <c r="AS279" i="7"/>
  <c r="P278" i="8"/>
  <c r="BB277" i="8"/>
  <c r="BG277" i="8"/>
  <c r="AY278" i="8" s="1"/>
  <c r="BE277" i="8"/>
  <c r="AQ277" i="9"/>
  <c r="AN277" i="9"/>
  <c r="AS277" i="9"/>
  <c r="BD277" i="9"/>
  <c r="BA277" i="9"/>
  <c r="BF277" i="9"/>
  <c r="Q279" i="7"/>
  <c r="N279" i="7"/>
  <c r="S279" i="7"/>
  <c r="BQ277" i="9"/>
  <c r="BN277" i="9"/>
  <c r="BS277" i="9"/>
  <c r="BQ279" i="7"/>
  <c r="BN279" i="7"/>
  <c r="BS279" i="7"/>
  <c r="AC280" i="7"/>
  <c r="CB277" i="8"/>
  <c r="CG277" i="8"/>
  <c r="BY278" i="8" s="1"/>
  <c r="CE277" i="8"/>
  <c r="AD277" i="9"/>
  <c r="AA277" i="9"/>
  <c r="AF277" i="9"/>
  <c r="CD279" i="7"/>
  <c r="CA279" i="7"/>
  <c r="CF279" i="7"/>
  <c r="CD277" i="9"/>
  <c r="CA277" i="9"/>
  <c r="CF277" i="9"/>
  <c r="AH279" i="7"/>
  <c r="BB279" i="7" l="1"/>
  <c r="BE279" i="7"/>
  <c r="BG279" i="7"/>
  <c r="AY280" i="7" s="1"/>
  <c r="O278" i="9"/>
  <c r="R278" i="9"/>
  <c r="T278" i="9"/>
  <c r="L279" i="9" s="1"/>
  <c r="AB277" i="9"/>
  <c r="AG277" i="9"/>
  <c r="Y278" i="9" s="1"/>
  <c r="AE277" i="9"/>
  <c r="BO277" i="9"/>
  <c r="BT277" i="9"/>
  <c r="BL278" i="9" s="1"/>
  <c r="BR277" i="9"/>
  <c r="AO277" i="9"/>
  <c r="AT277" i="9"/>
  <c r="AL278" i="9" s="1"/>
  <c r="AR277" i="9"/>
  <c r="BH277" i="8"/>
  <c r="CH277" i="8"/>
  <c r="CC278" i="8"/>
  <c r="O279" i="7"/>
  <c r="T279" i="7"/>
  <c r="L280" i="7" s="1"/>
  <c r="R279" i="7"/>
  <c r="BC278" i="8"/>
  <c r="AO277" i="8"/>
  <c r="AT277" i="8"/>
  <c r="AL278" i="8" s="1"/>
  <c r="AR277" i="8"/>
  <c r="AD278" i="8"/>
  <c r="AA278" i="8"/>
  <c r="AF278" i="8"/>
  <c r="BU277" i="8"/>
  <c r="CB277" i="9"/>
  <c r="CG277" i="9"/>
  <c r="BY278" i="9" s="1"/>
  <c r="CE277" i="9"/>
  <c r="AD280" i="7"/>
  <c r="AA280" i="7"/>
  <c r="AF280" i="7"/>
  <c r="BB277" i="9"/>
  <c r="BG277" i="9"/>
  <c r="AY278" i="9" s="1"/>
  <c r="BE277" i="9"/>
  <c r="Q278" i="8"/>
  <c r="N278" i="8"/>
  <c r="S278" i="8"/>
  <c r="BP278" i="8"/>
  <c r="CB279" i="7"/>
  <c r="CG279" i="7"/>
  <c r="BY280" i="7" s="1"/>
  <c r="CE279" i="7"/>
  <c r="BO279" i="7"/>
  <c r="BT279" i="7"/>
  <c r="BL280" i="7" s="1"/>
  <c r="BR279" i="7"/>
  <c r="AO279" i="7"/>
  <c r="AR279" i="7"/>
  <c r="AT279" i="7"/>
  <c r="AL280" i="7" s="1"/>
  <c r="AC278" i="9" l="1"/>
  <c r="BD278" i="8"/>
  <c r="BA278" i="8"/>
  <c r="BF278" i="8"/>
  <c r="P279" i="9"/>
  <c r="CH279" i="7"/>
  <c r="U278" i="9"/>
  <c r="AU277" i="9"/>
  <c r="CC280" i="7"/>
  <c r="U279" i="7"/>
  <c r="P280" i="7"/>
  <c r="AP278" i="9"/>
  <c r="BH277" i="9"/>
  <c r="BC278" i="9"/>
  <c r="O278" i="8"/>
  <c r="T278" i="8"/>
  <c r="L279" i="8" s="1"/>
  <c r="R278" i="8"/>
  <c r="AP280" i="7"/>
  <c r="AB278" i="8"/>
  <c r="AG278" i="8"/>
  <c r="Y279" i="8" s="1"/>
  <c r="AE278" i="8"/>
  <c r="BU277" i="9"/>
  <c r="BP280" i="7"/>
  <c r="CH277" i="9"/>
  <c r="CC278" i="9"/>
  <c r="AU277" i="8"/>
  <c r="BP278" i="9"/>
  <c r="BC280" i="7"/>
  <c r="AP278" i="8"/>
  <c r="BH279" i="7"/>
  <c r="CD278" i="8"/>
  <c r="CA278" i="8"/>
  <c r="CF278" i="8"/>
  <c r="AU279" i="7"/>
  <c r="AB280" i="7"/>
  <c r="AE280" i="7"/>
  <c r="AG280" i="7"/>
  <c r="Y281" i="7" s="1"/>
  <c r="BU279" i="7"/>
  <c r="BQ278" i="8"/>
  <c r="BN278" i="8"/>
  <c r="BS278" i="8"/>
  <c r="AH277" i="9"/>
  <c r="P279" i="8" l="1"/>
  <c r="BO278" i="8"/>
  <c r="BR278" i="8"/>
  <c r="BT278" i="8"/>
  <c r="BL279" i="8" s="1"/>
  <c r="U278" i="8"/>
  <c r="AH280" i="7"/>
  <c r="CD280" i="7"/>
  <c r="CA280" i="7"/>
  <c r="CF280" i="7"/>
  <c r="BD280" i="7"/>
  <c r="BA280" i="7"/>
  <c r="BF280" i="7"/>
  <c r="BQ278" i="9"/>
  <c r="BN278" i="9"/>
  <c r="BS278" i="9"/>
  <c r="Q279" i="9"/>
  <c r="N279" i="9"/>
  <c r="S279" i="9"/>
  <c r="AC281" i="7"/>
  <c r="BQ280" i="7"/>
  <c r="BN280" i="7"/>
  <c r="BS280" i="7"/>
  <c r="BD278" i="9"/>
  <c r="BA278" i="9"/>
  <c r="BF278" i="9"/>
  <c r="AH278" i="8"/>
  <c r="BB278" i="8"/>
  <c r="BG278" i="8"/>
  <c r="AY279" i="8" s="1"/>
  <c r="BE278" i="8"/>
  <c r="AC279" i="8"/>
  <c r="AQ278" i="8"/>
  <c r="AN278" i="8"/>
  <c r="AS278" i="8"/>
  <c r="CB278" i="8"/>
  <c r="CE278" i="8"/>
  <c r="CG278" i="8"/>
  <c r="BY279" i="8" s="1"/>
  <c r="AQ278" i="9"/>
  <c r="AN278" i="9"/>
  <c r="AS278" i="9"/>
  <c r="AD278" i="9"/>
  <c r="AA278" i="9"/>
  <c r="AF278" i="9"/>
  <c r="CD278" i="9"/>
  <c r="CA278" i="9"/>
  <c r="CF278" i="9"/>
  <c r="AQ280" i="7"/>
  <c r="AN280" i="7"/>
  <c r="AS280" i="7"/>
  <c r="Q280" i="7"/>
  <c r="N280" i="7"/>
  <c r="S280" i="7"/>
  <c r="CB280" i="7" l="1"/>
  <c r="CG280" i="7"/>
  <c r="BY281" i="7" s="1"/>
  <c r="CE280" i="7"/>
  <c r="AO280" i="7"/>
  <c r="AT280" i="7"/>
  <c r="AL281" i="7" s="1"/>
  <c r="AR280" i="7"/>
  <c r="CC279" i="8"/>
  <c r="CB278" i="9"/>
  <c r="CG278" i="9"/>
  <c r="BY279" i="9" s="1"/>
  <c r="CE278" i="9"/>
  <c r="AO278" i="8"/>
  <c r="AR278" i="8"/>
  <c r="AT278" i="8"/>
  <c r="AL279" i="8" s="1"/>
  <c r="BP279" i="8"/>
  <c r="O279" i="9"/>
  <c r="T279" i="9"/>
  <c r="L280" i="9" s="1"/>
  <c r="R279" i="9"/>
  <c r="BO278" i="9"/>
  <c r="BR278" i="9"/>
  <c r="BT278" i="9"/>
  <c r="BL279" i="9" s="1"/>
  <c r="BU278" i="8"/>
  <c r="BB278" i="9"/>
  <c r="BE278" i="9"/>
  <c r="BG278" i="9"/>
  <c r="AY279" i="9" s="1"/>
  <c r="AB278" i="9"/>
  <c r="AG278" i="9"/>
  <c r="Y279" i="9" s="1"/>
  <c r="AE278" i="9"/>
  <c r="BO280" i="7"/>
  <c r="BT280" i="7"/>
  <c r="BL281" i="7" s="1"/>
  <c r="BR280" i="7"/>
  <c r="CH278" i="8"/>
  <c r="BB280" i="7"/>
  <c r="BG280" i="7"/>
  <c r="AY281" i="7" s="1"/>
  <c r="BE280" i="7"/>
  <c r="AD279" i="8"/>
  <c r="AA279" i="8"/>
  <c r="AF279" i="8"/>
  <c r="O280" i="7"/>
  <c r="R280" i="7"/>
  <c r="T280" i="7"/>
  <c r="L281" i="7" s="1"/>
  <c r="BH278" i="8"/>
  <c r="AO278" i="9"/>
  <c r="AT278" i="9"/>
  <c r="AL279" i="9" s="1"/>
  <c r="AR278" i="9"/>
  <c r="BC279" i="8"/>
  <c r="AD281" i="7"/>
  <c r="AA281" i="7"/>
  <c r="AF281" i="7"/>
  <c r="Q279" i="8"/>
  <c r="N279" i="8"/>
  <c r="S279" i="8"/>
  <c r="CD279" i="8" l="1"/>
  <c r="CA279" i="8"/>
  <c r="CF279" i="8"/>
  <c r="U280" i="7"/>
  <c r="BH278" i="9"/>
  <c r="BQ279" i="8"/>
  <c r="BN279" i="8"/>
  <c r="BS279" i="8"/>
  <c r="BU280" i="7"/>
  <c r="AU280" i="7"/>
  <c r="AB279" i="8"/>
  <c r="AG279" i="8"/>
  <c r="Y280" i="8" s="1"/>
  <c r="AE279" i="8"/>
  <c r="AU278" i="8"/>
  <c r="AP281" i="7"/>
  <c r="P280" i="9"/>
  <c r="BP281" i="7"/>
  <c r="AP279" i="8"/>
  <c r="BD279" i="8"/>
  <c r="BA279" i="8"/>
  <c r="BF279" i="8"/>
  <c r="AH278" i="9"/>
  <c r="P281" i="7"/>
  <c r="AC279" i="9"/>
  <c r="CH280" i="7"/>
  <c r="AU278" i="9"/>
  <c r="O279" i="8"/>
  <c r="T279" i="8"/>
  <c r="L280" i="8" s="1"/>
  <c r="R279" i="8"/>
  <c r="BH280" i="7"/>
  <c r="BP279" i="9"/>
  <c r="CC281" i="7"/>
  <c r="BC281" i="7"/>
  <c r="BC279" i="9"/>
  <c r="AB281" i="7"/>
  <c r="AG281" i="7"/>
  <c r="Y282" i="7" s="1"/>
  <c r="AE281" i="7"/>
  <c r="BU278" i="9"/>
  <c r="CH278" i="9"/>
  <c r="AP279" i="9"/>
  <c r="U279" i="9"/>
  <c r="CC279" i="9"/>
  <c r="Q280" i="9" l="1"/>
  <c r="N280" i="9"/>
  <c r="S280" i="9"/>
  <c r="CD281" i="7"/>
  <c r="CA281" i="7"/>
  <c r="CF281" i="7"/>
  <c r="AQ279" i="9"/>
  <c r="AN279" i="9"/>
  <c r="AS279" i="9"/>
  <c r="BQ279" i="9"/>
  <c r="BN279" i="9"/>
  <c r="BS279" i="9"/>
  <c r="AC280" i="8"/>
  <c r="BB279" i="8"/>
  <c r="BE279" i="8"/>
  <c r="BG279" i="8"/>
  <c r="AY280" i="8" s="1"/>
  <c r="AH279" i="8"/>
  <c r="BD281" i="7"/>
  <c r="BA281" i="7"/>
  <c r="BF281" i="7"/>
  <c r="AQ281" i="7"/>
  <c r="AN281" i="7"/>
  <c r="AS281" i="7"/>
  <c r="AD279" i="9"/>
  <c r="AA279" i="9"/>
  <c r="AF279" i="9"/>
  <c r="AC282" i="7"/>
  <c r="U279" i="8"/>
  <c r="Q281" i="7"/>
  <c r="N281" i="7"/>
  <c r="S281" i="7"/>
  <c r="BQ281" i="7"/>
  <c r="BN281" i="7"/>
  <c r="BS281" i="7"/>
  <c r="AQ279" i="8"/>
  <c r="AN279" i="8"/>
  <c r="AS279" i="8"/>
  <c r="P280" i="8"/>
  <c r="CB279" i="8"/>
  <c r="CE279" i="8"/>
  <c r="CG279" i="8"/>
  <c r="BY280" i="8" s="1"/>
  <c r="BO279" i="8"/>
  <c r="BR279" i="8"/>
  <c r="BT279" i="8"/>
  <c r="BL280" i="8" s="1"/>
  <c r="AH281" i="7"/>
  <c r="CD279" i="9"/>
  <c r="CA279" i="9"/>
  <c r="CF279" i="9"/>
  <c r="BD279" i="9"/>
  <c r="BA279" i="9"/>
  <c r="BF279" i="9"/>
  <c r="CB281" i="7" l="1"/>
  <c r="CG281" i="7"/>
  <c r="BY282" i="7" s="1"/>
  <c r="CE281" i="7"/>
  <c r="AB279" i="9"/>
  <c r="AG279" i="9"/>
  <c r="Y280" i="9" s="1"/>
  <c r="AE279" i="9"/>
  <c r="BP280" i="8"/>
  <c r="BU279" i="8"/>
  <c r="CC280" i="8"/>
  <c r="BO279" i="9"/>
  <c r="BR279" i="9"/>
  <c r="BT279" i="9"/>
  <c r="BL280" i="9" s="1"/>
  <c r="BB279" i="9"/>
  <c r="BE279" i="9"/>
  <c r="BG279" i="9"/>
  <c r="AY280" i="9" s="1"/>
  <c r="BB281" i="7"/>
  <c r="BE281" i="7"/>
  <c r="BG281" i="7"/>
  <c r="AY282" i="7" s="1"/>
  <c r="O280" i="9"/>
  <c r="R280" i="9"/>
  <c r="T280" i="9"/>
  <c r="L281" i="9" s="1"/>
  <c r="BH279" i="8"/>
  <c r="AO281" i="7"/>
  <c r="AR281" i="7"/>
  <c r="AT281" i="7"/>
  <c r="AL282" i="7" s="1"/>
  <c r="Q280" i="8"/>
  <c r="N280" i="8"/>
  <c r="S280" i="8"/>
  <c r="BO281" i="7"/>
  <c r="BT281" i="7"/>
  <c r="BL282" i="7" s="1"/>
  <c r="BR281" i="7"/>
  <c r="AD280" i="8"/>
  <c r="AA280" i="8"/>
  <c r="AF280" i="8"/>
  <c r="O281" i="7"/>
  <c r="T281" i="7"/>
  <c r="L282" i="7" s="1"/>
  <c r="R281" i="7"/>
  <c r="AO279" i="9"/>
  <c r="AR279" i="9"/>
  <c r="AT279" i="9"/>
  <c r="AL280" i="9" s="1"/>
  <c r="CB279" i="9"/>
  <c r="CE279" i="9"/>
  <c r="CG279" i="9"/>
  <c r="BY280" i="9" s="1"/>
  <c r="AD282" i="7"/>
  <c r="AA282" i="7"/>
  <c r="AF282" i="7"/>
  <c r="CH279" i="8"/>
  <c r="AO279" i="8"/>
  <c r="AT279" i="8"/>
  <c r="AL280" i="8" s="1"/>
  <c r="AR279" i="8"/>
  <c r="BC280" i="8"/>
  <c r="CC280" i="9" l="1"/>
  <c r="BH281" i="7"/>
  <c r="BC280" i="9"/>
  <c r="BC282" i="7"/>
  <c r="BH279" i="9"/>
  <c r="BQ280" i="8"/>
  <c r="BN280" i="8"/>
  <c r="BS280" i="8"/>
  <c r="AP280" i="9"/>
  <c r="AU279" i="9"/>
  <c r="AH279" i="9"/>
  <c r="U281" i="7"/>
  <c r="BU279" i="9"/>
  <c r="AC280" i="9"/>
  <c r="AP280" i="8"/>
  <c r="BU281" i="7"/>
  <c r="BP282" i="7"/>
  <c r="BP280" i="9"/>
  <c r="O280" i="8"/>
  <c r="T280" i="8"/>
  <c r="L281" i="8" s="1"/>
  <c r="R280" i="8"/>
  <c r="P281" i="9"/>
  <c r="U280" i="9"/>
  <c r="CD280" i="8"/>
  <c r="CA280" i="8"/>
  <c r="CF280" i="8"/>
  <c r="CH281" i="7"/>
  <c r="AB280" i="8"/>
  <c r="AE280" i="8"/>
  <c r="AG280" i="8"/>
  <c r="Y281" i="8" s="1"/>
  <c r="CH279" i="9"/>
  <c r="BD280" i="8"/>
  <c r="BA280" i="8"/>
  <c r="BF280" i="8"/>
  <c r="P282" i="7"/>
  <c r="AU279" i="8"/>
  <c r="AB282" i="7"/>
  <c r="AG282" i="7"/>
  <c r="Y283" i="7" s="1"/>
  <c r="AE282" i="7"/>
  <c r="AP282" i="7"/>
  <c r="CC282" i="7"/>
  <c r="AU281" i="7"/>
  <c r="CB280" i="8" l="1"/>
  <c r="CG280" i="8"/>
  <c r="BY281" i="8" s="1"/>
  <c r="CE280" i="8"/>
  <c r="BD282" i="7"/>
  <c r="BA282" i="7"/>
  <c r="BF282" i="7"/>
  <c r="AC283" i="7"/>
  <c r="BQ282" i="7"/>
  <c r="BN282" i="7"/>
  <c r="BS282" i="7"/>
  <c r="AQ282" i="7"/>
  <c r="AN282" i="7"/>
  <c r="AS282" i="7"/>
  <c r="AH282" i="7"/>
  <c r="AQ280" i="8"/>
  <c r="AN280" i="8"/>
  <c r="AS280" i="8"/>
  <c r="BD280" i="9"/>
  <c r="BA280" i="9"/>
  <c r="BF280" i="9"/>
  <c r="Q281" i="9"/>
  <c r="N281" i="9"/>
  <c r="S281" i="9"/>
  <c r="AD280" i="9"/>
  <c r="AA280" i="9"/>
  <c r="AF280" i="9"/>
  <c r="AQ280" i="9"/>
  <c r="AN280" i="9"/>
  <c r="AS280" i="9"/>
  <c r="U280" i="8"/>
  <c r="AC281" i="8"/>
  <c r="BO280" i="8"/>
  <c r="BT280" i="8"/>
  <c r="BL281" i="8" s="1"/>
  <c r="BR280" i="8"/>
  <c r="BB280" i="8"/>
  <c r="BG280" i="8"/>
  <c r="AY281" i="8" s="1"/>
  <c r="BE280" i="8"/>
  <c r="AH280" i="8"/>
  <c r="Q282" i="7"/>
  <c r="N282" i="7"/>
  <c r="S282" i="7"/>
  <c r="P281" i="8"/>
  <c r="BQ280" i="9"/>
  <c r="BN280" i="9"/>
  <c r="BS280" i="9"/>
  <c r="CD280" i="9"/>
  <c r="CA280" i="9"/>
  <c r="CF280" i="9"/>
  <c r="CD282" i="7"/>
  <c r="CA282" i="7"/>
  <c r="CF282" i="7"/>
  <c r="BO280" i="9" l="1"/>
  <c r="BT280" i="9"/>
  <c r="BL281" i="9" s="1"/>
  <c r="BR280" i="9"/>
  <c r="BH280" i="8"/>
  <c r="AO280" i="9"/>
  <c r="AT280" i="9"/>
  <c r="AL281" i="9" s="1"/>
  <c r="AR280" i="9"/>
  <c r="BB280" i="9"/>
  <c r="BE280" i="9"/>
  <c r="BG280" i="9"/>
  <c r="AY281" i="9" s="1"/>
  <c r="Q281" i="8"/>
  <c r="N281" i="8"/>
  <c r="S281" i="8"/>
  <c r="AO280" i="8"/>
  <c r="AR280" i="8"/>
  <c r="AT280" i="8"/>
  <c r="AL281" i="8" s="1"/>
  <c r="BC281" i="8"/>
  <c r="AB280" i="9"/>
  <c r="AG280" i="9"/>
  <c r="Y281" i="9" s="1"/>
  <c r="AE280" i="9"/>
  <c r="B31" i="9"/>
  <c r="O281" i="9"/>
  <c r="T281" i="9"/>
  <c r="L282" i="9" s="1"/>
  <c r="R281" i="9"/>
  <c r="BB282" i="7"/>
  <c r="BG282" i="7"/>
  <c r="AY283" i="7" s="1"/>
  <c r="BE282" i="7"/>
  <c r="AD283" i="7"/>
  <c r="AA283" i="7"/>
  <c r="AF283" i="7"/>
  <c r="AD281" i="8"/>
  <c r="AA281" i="8"/>
  <c r="AF281" i="8"/>
  <c r="O282" i="7"/>
  <c r="R282" i="7"/>
  <c r="T282" i="7"/>
  <c r="L283" i="7" s="1"/>
  <c r="AO282" i="7"/>
  <c r="AR282" i="7"/>
  <c r="AT282" i="7"/>
  <c r="AL283" i="7" s="1"/>
  <c r="CH280" i="8"/>
  <c r="BU280" i="8"/>
  <c r="CB280" i="9"/>
  <c r="CG280" i="9"/>
  <c r="BY281" i="9" s="1"/>
  <c r="CE280" i="9"/>
  <c r="CC281" i="8"/>
  <c r="BO282" i="7"/>
  <c r="BR282" i="7"/>
  <c r="BT282" i="7"/>
  <c r="BL283" i="7" s="1"/>
  <c r="BP281" i="8"/>
  <c r="CB282" i="7"/>
  <c r="CE282" i="7"/>
  <c r="CG282" i="7"/>
  <c r="BY283" i="7" s="1"/>
  <c r="BC281" i="9" l="1"/>
  <c r="BH280" i="9"/>
  <c r="AP281" i="9"/>
  <c r="C31" i="8"/>
  <c r="AP281" i="8"/>
  <c r="BP283" i="7"/>
  <c r="AB281" i="8"/>
  <c r="AE281" i="8"/>
  <c r="AG281" i="8"/>
  <c r="Y282" i="8" s="1"/>
  <c r="AU280" i="9"/>
  <c r="AU282" i="7"/>
  <c r="AU280" i="8"/>
  <c r="BC283" i="7"/>
  <c r="CC283" i="7"/>
  <c r="BU280" i="9"/>
  <c r="U281" i="9"/>
  <c r="CH280" i="9"/>
  <c r="B31" i="8"/>
  <c r="CH282" i="7"/>
  <c r="P283" i="7"/>
  <c r="AC281" i="9"/>
  <c r="O281" i="8"/>
  <c r="R281" i="8"/>
  <c r="T281" i="8"/>
  <c r="L282" i="8" s="1"/>
  <c r="BP281" i="9"/>
  <c r="C33" i="7"/>
  <c r="U282" i="7"/>
  <c r="BU282" i="7"/>
  <c r="BD281" i="8"/>
  <c r="BA281" i="8"/>
  <c r="BF281" i="8"/>
  <c r="P282" i="9"/>
  <c r="CD281" i="8"/>
  <c r="CA281" i="8"/>
  <c r="CF281" i="8"/>
  <c r="AP283" i="7"/>
  <c r="AB283" i="7"/>
  <c r="AE283" i="7"/>
  <c r="AG283" i="7"/>
  <c r="Y284" i="7" s="1"/>
  <c r="AH280" i="9"/>
  <c r="CC281" i="9"/>
  <c r="BQ281" i="8"/>
  <c r="BN281" i="8"/>
  <c r="BS281" i="8"/>
  <c r="BH282" i="7"/>
  <c r="BD283" i="7" l="1"/>
  <c r="BA283" i="7"/>
  <c r="BF283" i="7"/>
  <c r="BQ281" i="9"/>
  <c r="BN281" i="9"/>
  <c r="BS281" i="9"/>
  <c r="AQ281" i="8"/>
  <c r="AN281" i="8"/>
  <c r="AS281" i="8"/>
  <c r="Q282" i="9"/>
  <c r="N282" i="9"/>
  <c r="S282" i="9"/>
  <c r="AC284" i="7"/>
  <c r="BB281" i="8"/>
  <c r="BE281" i="8"/>
  <c r="BG281" i="8"/>
  <c r="AY282" i="8" s="1"/>
  <c r="AD281" i="9"/>
  <c r="AA281" i="9"/>
  <c r="AF281" i="9"/>
  <c r="AQ281" i="9"/>
  <c r="AN281" i="9"/>
  <c r="AS281" i="9"/>
  <c r="AH283" i="7"/>
  <c r="E31" i="8"/>
  <c r="U281" i="8"/>
  <c r="CD283" i="7"/>
  <c r="CA283" i="7"/>
  <c r="CF283" i="7"/>
  <c r="AC282" i="8"/>
  <c r="F31" i="8"/>
  <c r="AH281" i="8"/>
  <c r="AQ283" i="7"/>
  <c r="AN283" i="7"/>
  <c r="AS283" i="7"/>
  <c r="CD281" i="9"/>
  <c r="CA281" i="9"/>
  <c r="CF281" i="9"/>
  <c r="G31" i="8"/>
  <c r="BQ283" i="7"/>
  <c r="BN283" i="7"/>
  <c r="BS283" i="7"/>
  <c r="BD281" i="9"/>
  <c r="BA281" i="9"/>
  <c r="BF281" i="9"/>
  <c r="P282" i="8"/>
  <c r="Q283" i="7"/>
  <c r="N283" i="7"/>
  <c r="S283" i="7"/>
  <c r="BO281" i="8"/>
  <c r="BR281" i="8"/>
  <c r="BT281" i="8"/>
  <c r="BL282" i="8" s="1"/>
  <c r="CB281" i="8"/>
  <c r="CG281" i="8"/>
  <c r="BY282" i="8" s="1"/>
  <c r="CE281" i="8"/>
  <c r="O282" i="9" l="1"/>
  <c r="R282" i="9"/>
  <c r="T282" i="9"/>
  <c r="L283" i="9" s="1"/>
  <c r="CH281" i="8"/>
  <c r="G33" i="7"/>
  <c r="AO281" i="8"/>
  <c r="AR281" i="8"/>
  <c r="AT281" i="8"/>
  <c r="AL282" i="8" s="1"/>
  <c r="D31" i="9"/>
  <c r="CC282" i="8"/>
  <c r="D33" i="7"/>
  <c r="BP282" i="8"/>
  <c r="AO283" i="7"/>
  <c r="AT283" i="7"/>
  <c r="AL284" i="7" s="1"/>
  <c r="AR283" i="7"/>
  <c r="CB283" i="7"/>
  <c r="CE283" i="7"/>
  <c r="CG283" i="7"/>
  <c r="BY284" i="7" s="1"/>
  <c r="AB281" i="9"/>
  <c r="AG281" i="9"/>
  <c r="Y282" i="9" s="1"/>
  <c r="AE281" i="9"/>
  <c r="C31" i="9"/>
  <c r="F33" i="7"/>
  <c r="BU281" i="8"/>
  <c r="BO283" i="7"/>
  <c r="BT283" i="7"/>
  <c r="BL284" i="7" s="1"/>
  <c r="BR283" i="7"/>
  <c r="F31" i="9"/>
  <c r="BB281" i="9"/>
  <c r="BG281" i="9"/>
  <c r="AY282" i="9" s="1"/>
  <c r="BE281" i="9"/>
  <c r="BC282" i="8"/>
  <c r="BO281" i="9"/>
  <c r="BR281" i="9"/>
  <c r="BT281" i="9"/>
  <c r="BL282" i="9" s="1"/>
  <c r="Q282" i="8"/>
  <c r="N282" i="8"/>
  <c r="S282" i="8"/>
  <c r="AO281" i="9"/>
  <c r="AR281" i="9"/>
  <c r="AT281" i="9"/>
  <c r="AL282" i="9" s="1"/>
  <c r="AD282" i="8"/>
  <c r="AA282" i="8"/>
  <c r="AF282" i="8"/>
  <c r="O283" i="7"/>
  <c r="T283" i="7"/>
  <c r="L284" i="7" s="1"/>
  <c r="R283" i="7"/>
  <c r="E33" i="7"/>
  <c r="B33" i="7"/>
  <c r="G31" i="9"/>
  <c r="AD284" i="7"/>
  <c r="AA284" i="7"/>
  <c r="AF284" i="7"/>
  <c r="BB283" i="7"/>
  <c r="BG283" i="7"/>
  <c r="AY284" i="7" s="1"/>
  <c r="BE283" i="7"/>
  <c r="E31" i="9"/>
  <c r="D31" i="8"/>
  <c r="BH281" i="8"/>
  <c r="CB281" i="9"/>
  <c r="CG281" i="9"/>
  <c r="BY282" i="9" s="1"/>
  <c r="CE281" i="9"/>
  <c r="BP284" i="7" l="1"/>
  <c r="CH283" i="7"/>
  <c r="BH281" i="9"/>
  <c r="AP282" i="9"/>
  <c r="BQ282" i="8"/>
  <c r="BN282" i="8"/>
  <c r="BS282" i="8"/>
  <c r="AU283" i="7"/>
  <c r="O282" i="8"/>
  <c r="R282" i="8"/>
  <c r="T282" i="8"/>
  <c r="L283" i="8" s="1"/>
  <c r="BP282" i="9"/>
  <c r="AH281" i="9"/>
  <c r="P283" i="9"/>
  <c r="AB282" i="8"/>
  <c r="AE282" i="8"/>
  <c r="AG282" i="8"/>
  <c r="Y283" i="8" s="1"/>
  <c r="AP282" i="8"/>
  <c r="AP284" i="7"/>
  <c r="AC282" i="9"/>
  <c r="CD282" i="8"/>
  <c r="CA282" i="8"/>
  <c r="CF282" i="8"/>
  <c r="U282" i="9"/>
  <c r="BC282" i="9"/>
  <c r="AU281" i="9"/>
  <c r="BH283" i="7"/>
  <c r="AU281" i="8"/>
  <c r="BC284" i="7"/>
  <c r="U283" i="7"/>
  <c r="P284" i="7"/>
  <c r="BU281" i="9"/>
  <c r="CH281" i="9"/>
  <c r="CC282" i="9"/>
  <c r="AB284" i="7"/>
  <c r="AG284" i="7"/>
  <c r="Y285" i="7" s="1"/>
  <c r="AE284" i="7"/>
  <c r="BD282" i="8"/>
  <c r="BA282" i="8"/>
  <c r="BF282" i="8"/>
  <c r="BU283" i="7"/>
  <c r="CC284" i="7"/>
  <c r="AQ284" i="7" l="1"/>
  <c r="AN284" i="7"/>
  <c r="AS284" i="7"/>
  <c r="P283" i="8"/>
  <c r="U282" i="8"/>
  <c r="AQ282" i="9"/>
  <c r="AN282" i="9"/>
  <c r="AS282" i="9"/>
  <c r="BB282" i="8"/>
  <c r="BE282" i="8"/>
  <c r="BG282" i="8"/>
  <c r="AY283" i="8" s="1"/>
  <c r="BQ282" i="9"/>
  <c r="BN282" i="9"/>
  <c r="BS282" i="9"/>
  <c r="AQ282" i="8"/>
  <c r="AN282" i="8"/>
  <c r="AS282" i="8"/>
  <c r="AC285" i="7"/>
  <c r="BD284" i="7"/>
  <c r="BA284" i="7"/>
  <c r="BF284" i="7"/>
  <c r="AC283" i="8"/>
  <c r="AH284" i="7"/>
  <c r="CD284" i="7"/>
  <c r="CA284" i="7"/>
  <c r="CF284" i="7"/>
  <c r="CB282" i="8"/>
  <c r="CG282" i="8"/>
  <c r="BY283" i="8" s="1"/>
  <c r="CE282" i="8"/>
  <c r="AH282" i="8"/>
  <c r="Q284" i="7"/>
  <c r="N284" i="7"/>
  <c r="S284" i="7"/>
  <c r="BD282" i="9"/>
  <c r="BA282" i="9"/>
  <c r="BF282" i="9"/>
  <c r="CD282" i="9"/>
  <c r="CA282" i="9"/>
  <c r="CF282" i="9"/>
  <c r="AD282" i="9"/>
  <c r="AA282" i="9"/>
  <c r="AF282" i="9"/>
  <c r="Q283" i="9"/>
  <c r="N283" i="9"/>
  <c r="S283" i="9"/>
  <c r="BO282" i="8"/>
  <c r="BT282" i="8"/>
  <c r="BL283" i="8" s="1"/>
  <c r="BR282" i="8"/>
  <c r="BQ284" i="7"/>
  <c r="BN284" i="7"/>
  <c r="BS284" i="7"/>
  <c r="AO282" i="8" l="1"/>
  <c r="AR282" i="8"/>
  <c r="AT282" i="8"/>
  <c r="AL283" i="8" s="1"/>
  <c r="Q283" i="8"/>
  <c r="N283" i="8"/>
  <c r="S283" i="8"/>
  <c r="O283" i="9"/>
  <c r="T283" i="9"/>
  <c r="L284" i="9" s="1"/>
  <c r="R283" i="9"/>
  <c r="O284" i="7"/>
  <c r="R284" i="7"/>
  <c r="T284" i="7"/>
  <c r="L285" i="7" s="1"/>
  <c r="BO282" i="9"/>
  <c r="BT282" i="9"/>
  <c r="BL283" i="9" s="1"/>
  <c r="BR282" i="9"/>
  <c r="AO284" i="7"/>
  <c r="AR284" i="7"/>
  <c r="AT284" i="7"/>
  <c r="AL285" i="7" s="1"/>
  <c r="BO284" i="7"/>
  <c r="BT284" i="7"/>
  <c r="BL285" i="7" s="1"/>
  <c r="BR284" i="7"/>
  <c r="AD283" i="8"/>
  <c r="AA283" i="8"/>
  <c r="AF283" i="8"/>
  <c r="AB282" i="9"/>
  <c r="AG282" i="9"/>
  <c r="Y283" i="9" s="1"/>
  <c r="AE282" i="9"/>
  <c r="BC283" i="8"/>
  <c r="BH282" i="8"/>
  <c r="CH282" i="8"/>
  <c r="CC283" i="8"/>
  <c r="BU282" i="8"/>
  <c r="CB282" i="9"/>
  <c r="CE282" i="9"/>
  <c r="CG282" i="9"/>
  <c r="BY283" i="9" s="1"/>
  <c r="AD285" i="7"/>
  <c r="AA285" i="7"/>
  <c r="AF285" i="7"/>
  <c r="AO282" i="9"/>
  <c r="AR282" i="9"/>
  <c r="AT282" i="9"/>
  <c r="AL283" i="9" s="1"/>
  <c r="BB284" i="7"/>
  <c r="BE284" i="7"/>
  <c r="BG284" i="7"/>
  <c r="AY285" i="7" s="1"/>
  <c r="BP283" i="8"/>
  <c r="CB284" i="7"/>
  <c r="CG284" i="7"/>
  <c r="BY285" i="7" s="1"/>
  <c r="CE284" i="7"/>
  <c r="BB282" i="9"/>
  <c r="BE282" i="9"/>
  <c r="BG282" i="9"/>
  <c r="AY283" i="9" s="1"/>
  <c r="P284" i="9" l="1"/>
  <c r="BD283" i="8"/>
  <c r="BA283" i="8"/>
  <c r="BF283" i="8"/>
  <c r="BC285" i="7"/>
  <c r="CC283" i="9"/>
  <c r="CD283" i="8"/>
  <c r="CA283" i="8"/>
  <c r="CF283" i="8"/>
  <c r="AP285" i="7"/>
  <c r="AH282" i="9"/>
  <c r="AU284" i="7"/>
  <c r="AC283" i="9"/>
  <c r="O283" i="8"/>
  <c r="R283" i="8"/>
  <c r="T283" i="8"/>
  <c r="L284" i="8" s="1"/>
  <c r="U284" i="7"/>
  <c r="CC285" i="7"/>
  <c r="AP283" i="9"/>
  <c r="BH282" i="9"/>
  <c r="BU282" i="9"/>
  <c r="BP285" i="7"/>
  <c r="BQ283" i="8"/>
  <c r="BN283" i="8"/>
  <c r="BS283" i="8"/>
  <c r="U283" i="9"/>
  <c r="CH282" i="9"/>
  <c r="BC283" i="9"/>
  <c r="AU282" i="9"/>
  <c r="AB283" i="8"/>
  <c r="AE283" i="8"/>
  <c r="AG283" i="8"/>
  <c r="Y284" i="8" s="1"/>
  <c r="BP283" i="9"/>
  <c r="AP283" i="8"/>
  <c r="BH284" i="7"/>
  <c r="AU282" i="8"/>
  <c r="CH284" i="7"/>
  <c r="AB285" i="7"/>
  <c r="AG285" i="7"/>
  <c r="Y286" i="7" s="1"/>
  <c r="AE285" i="7"/>
  <c r="BU284" i="7"/>
  <c r="P285" i="7"/>
  <c r="BD283" i="9" l="1"/>
  <c r="BA283" i="9"/>
  <c r="BF283" i="9"/>
  <c r="AD283" i="9"/>
  <c r="AA283" i="9"/>
  <c r="AF283" i="9"/>
  <c r="CD283" i="9"/>
  <c r="CA283" i="9"/>
  <c r="CF283" i="9"/>
  <c r="AC286" i="7"/>
  <c r="AQ283" i="8"/>
  <c r="AN283" i="8"/>
  <c r="AS283" i="8"/>
  <c r="BD285" i="7"/>
  <c r="BA285" i="7"/>
  <c r="BF285" i="7"/>
  <c r="BQ283" i="9"/>
  <c r="BN283" i="9"/>
  <c r="BS283" i="9"/>
  <c r="CD285" i="7"/>
  <c r="CA285" i="7"/>
  <c r="CF285" i="7"/>
  <c r="BB283" i="8"/>
  <c r="BG283" i="8"/>
  <c r="AY284" i="8" s="1"/>
  <c r="BE283" i="8"/>
  <c r="AH285" i="7"/>
  <c r="AQ283" i="9"/>
  <c r="AN283" i="9"/>
  <c r="AS283" i="9"/>
  <c r="AC284" i="8"/>
  <c r="BQ285" i="7"/>
  <c r="BN285" i="7"/>
  <c r="BS285" i="7"/>
  <c r="AQ285" i="7"/>
  <c r="AN285" i="7"/>
  <c r="AS285" i="7"/>
  <c r="Q284" i="9"/>
  <c r="N284" i="9"/>
  <c r="S284" i="9"/>
  <c r="BO283" i="8"/>
  <c r="BR283" i="8"/>
  <c r="BT283" i="8"/>
  <c r="BL284" i="8" s="1"/>
  <c r="Q285" i="7"/>
  <c r="N285" i="7"/>
  <c r="S285" i="7"/>
  <c r="AH283" i="8"/>
  <c r="P284" i="8"/>
  <c r="U283" i="8"/>
  <c r="CB283" i="8"/>
  <c r="CE283" i="8"/>
  <c r="CG283" i="8"/>
  <c r="BY284" i="8" s="1"/>
  <c r="AO283" i="9" l="1"/>
  <c r="AR283" i="9"/>
  <c r="AT283" i="9"/>
  <c r="AL284" i="9" s="1"/>
  <c r="AD286" i="7"/>
  <c r="AA286" i="7"/>
  <c r="AF286" i="7"/>
  <c r="CB283" i="9"/>
  <c r="CG283" i="9"/>
  <c r="BY284" i="9" s="1"/>
  <c r="CE283" i="9"/>
  <c r="BO283" i="9"/>
  <c r="BT283" i="9"/>
  <c r="BL284" i="9" s="1"/>
  <c r="BR283" i="9"/>
  <c r="AO285" i="7"/>
  <c r="AT285" i="7"/>
  <c r="AL286" i="7" s="1"/>
  <c r="AR285" i="7"/>
  <c r="CC284" i="8"/>
  <c r="AB283" i="9"/>
  <c r="AG283" i="9"/>
  <c r="Y284" i="9" s="1"/>
  <c r="AE283" i="9"/>
  <c r="Q284" i="8"/>
  <c r="N284" i="8"/>
  <c r="S284" i="8"/>
  <c r="BB285" i="7"/>
  <c r="BE285" i="7"/>
  <c r="BG285" i="7"/>
  <c r="AY286" i="7" s="1"/>
  <c r="CB285" i="7"/>
  <c r="CG285" i="7"/>
  <c r="BY286" i="7" s="1"/>
  <c r="CE285" i="7"/>
  <c r="O284" i="9"/>
  <c r="T284" i="9"/>
  <c r="L285" i="9" s="1"/>
  <c r="R284" i="9"/>
  <c r="CH283" i="8"/>
  <c r="O285" i="7"/>
  <c r="T285" i="7"/>
  <c r="L286" i="7" s="1"/>
  <c r="R285" i="7"/>
  <c r="BH283" i="8"/>
  <c r="BC284" i="8"/>
  <c r="BO285" i="7"/>
  <c r="BR285" i="7"/>
  <c r="BT285" i="7"/>
  <c r="BL286" i="7" s="1"/>
  <c r="BP284" i="8"/>
  <c r="BB283" i="9"/>
  <c r="BE283" i="9"/>
  <c r="BG283" i="9"/>
  <c r="AY284" i="9" s="1"/>
  <c r="BU283" i="8"/>
  <c r="AD284" i="8"/>
  <c r="AA284" i="8"/>
  <c r="AF284" i="8"/>
  <c r="AO283" i="8"/>
  <c r="AR283" i="8"/>
  <c r="AT283" i="8"/>
  <c r="AL284" i="8" s="1"/>
  <c r="CH285" i="7" l="1"/>
  <c r="CC286" i="7"/>
  <c r="CH283" i="9"/>
  <c r="P286" i="7"/>
  <c r="BH285" i="7"/>
  <c r="AB286" i="7"/>
  <c r="AE286" i="7"/>
  <c r="AG286" i="7"/>
  <c r="Y287" i="7" s="1"/>
  <c r="U285" i="7"/>
  <c r="AP286" i="7"/>
  <c r="CD284" i="8"/>
  <c r="CA284" i="8"/>
  <c r="CF284" i="8"/>
  <c r="BC286" i="7"/>
  <c r="BU285" i="7"/>
  <c r="AU283" i="8"/>
  <c r="AP284" i="9"/>
  <c r="BP286" i="7"/>
  <c r="AU285" i="7"/>
  <c r="U284" i="9"/>
  <c r="O284" i="8"/>
  <c r="R284" i="8"/>
  <c r="T284" i="8"/>
  <c r="L285" i="8" s="1"/>
  <c r="BU283" i="9"/>
  <c r="AU283" i="9"/>
  <c r="BQ284" i="8"/>
  <c r="BN284" i="8"/>
  <c r="BS284" i="8"/>
  <c r="P285" i="9"/>
  <c r="BP284" i="9"/>
  <c r="AB284" i="8"/>
  <c r="AG284" i="8"/>
  <c r="Y285" i="8" s="1"/>
  <c r="AE284" i="8"/>
  <c r="AC284" i="9"/>
  <c r="CC284" i="9"/>
  <c r="AP284" i="8"/>
  <c r="BC284" i="9"/>
  <c r="BH283" i="9"/>
  <c r="BD284" i="8"/>
  <c r="BA284" i="8"/>
  <c r="BF284" i="8"/>
  <c r="AH283" i="9"/>
  <c r="CB284" i="8" l="1"/>
  <c r="CE284" i="8"/>
  <c r="CG284" i="8"/>
  <c r="BY285" i="8" s="1"/>
  <c r="Q286" i="7"/>
  <c r="N286" i="7"/>
  <c r="S286" i="7"/>
  <c r="AQ284" i="9"/>
  <c r="AN284" i="9"/>
  <c r="AS284" i="9"/>
  <c r="AQ286" i="7"/>
  <c r="AN286" i="7"/>
  <c r="AS286" i="7"/>
  <c r="BD284" i="9"/>
  <c r="BA284" i="9"/>
  <c r="BF284" i="9"/>
  <c r="P285" i="8"/>
  <c r="BQ284" i="9"/>
  <c r="BN284" i="9"/>
  <c r="BS284" i="9"/>
  <c r="U284" i="8"/>
  <c r="AH284" i="8"/>
  <c r="AC285" i="8"/>
  <c r="Q285" i="9"/>
  <c r="N285" i="9"/>
  <c r="S285" i="9"/>
  <c r="AH286" i="7"/>
  <c r="CD286" i="7"/>
  <c r="CA286" i="7"/>
  <c r="CF286" i="7"/>
  <c r="AD284" i="9"/>
  <c r="AA284" i="9"/>
  <c r="AF284" i="9"/>
  <c r="AQ284" i="8"/>
  <c r="AN284" i="8"/>
  <c r="AS284" i="8"/>
  <c r="BO284" i="8"/>
  <c r="BT284" i="8"/>
  <c r="BL285" i="8" s="1"/>
  <c r="BR284" i="8"/>
  <c r="AC287" i="7"/>
  <c r="BB284" i="8"/>
  <c r="BE284" i="8"/>
  <c r="BG284" i="8"/>
  <c r="AY285" i="8" s="1"/>
  <c r="CD284" i="9"/>
  <c r="CA284" i="9"/>
  <c r="CF284" i="9"/>
  <c r="BQ286" i="7"/>
  <c r="BN286" i="7"/>
  <c r="BS286" i="7"/>
  <c r="BD286" i="7"/>
  <c r="BA286" i="7"/>
  <c r="BF286" i="7"/>
  <c r="CB284" i="9" l="1"/>
  <c r="CG284" i="9"/>
  <c r="BY285" i="9" s="1"/>
  <c r="CE284" i="9"/>
  <c r="BO284" i="9"/>
  <c r="BR284" i="9"/>
  <c r="BT284" i="9"/>
  <c r="BL285" i="9" s="1"/>
  <c r="BB284" i="9"/>
  <c r="BG284" i="9"/>
  <c r="AY285" i="9" s="1"/>
  <c r="BE284" i="9"/>
  <c r="AD285" i="8"/>
  <c r="AA285" i="8"/>
  <c r="AF285" i="8"/>
  <c r="O286" i="7"/>
  <c r="R286" i="7"/>
  <c r="T286" i="7"/>
  <c r="L287" i="7" s="1"/>
  <c r="O285" i="9"/>
  <c r="T285" i="9"/>
  <c r="L286" i="9" s="1"/>
  <c r="R285" i="9"/>
  <c r="AO284" i="8"/>
  <c r="AT284" i="8"/>
  <c r="AL285" i="8" s="1"/>
  <c r="AR284" i="8"/>
  <c r="BP285" i="8"/>
  <c r="BC285" i="8"/>
  <c r="AO284" i="9"/>
  <c r="AT284" i="9"/>
  <c r="AL285" i="9" s="1"/>
  <c r="AR284" i="9"/>
  <c r="Q285" i="8"/>
  <c r="N285" i="8"/>
  <c r="S285" i="8"/>
  <c r="CC285" i="8"/>
  <c r="BH284" i="8"/>
  <c r="AD287" i="7"/>
  <c r="AA287" i="7"/>
  <c r="AF287" i="7"/>
  <c r="AB284" i="9"/>
  <c r="AE284" i="9"/>
  <c r="AG284" i="9"/>
  <c r="Y285" i="9" s="1"/>
  <c r="CH284" i="8"/>
  <c r="BB286" i="7"/>
  <c r="BG286" i="7"/>
  <c r="AY287" i="7" s="1"/>
  <c r="BE286" i="7"/>
  <c r="BO286" i="7"/>
  <c r="BR286" i="7"/>
  <c r="BT286" i="7"/>
  <c r="BL287" i="7" s="1"/>
  <c r="CB286" i="7"/>
  <c r="CE286" i="7"/>
  <c r="CG286" i="7"/>
  <c r="BY287" i="7" s="1"/>
  <c r="BU284" i="8"/>
  <c r="AO286" i="7"/>
  <c r="AR286" i="7"/>
  <c r="AT286" i="7"/>
  <c r="AL287" i="7" s="1"/>
  <c r="AU284" i="8" l="1"/>
  <c r="BU286" i="7"/>
  <c r="AB287" i="7"/>
  <c r="AG287" i="7"/>
  <c r="Y288" i="7" s="1"/>
  <c r="AE287" i="7"/>
  <c r="AP285" i="8"/>
  <c r="BH284" i="9"/>
  <c r="P286" i="9"/>
  <c r="BD285" i="8"/>
  <c r="BA285" i="8"/>
  <c r="BF285" i="8"/>
  <c r="BP285" i="9"/>
  <c r="CD285" i="8"/>
  <c r="CA285" i="8"/>
  <c r="CF285" i="8"/>
  <c r="BU284" i="9"/>
  <c r="BH286" i="7"/>
  <c r="BC287" i="7"/>
  <c r="P287" i="7"/>
  <c r="AP287" i="7"/>
  <c r="BQ285" i="8"/>
  <c r="BN285" i="8"/>
  <c r="BS285" i="8"/>
  <c r="U286" i="7"/>
  <c r="BP287" i="7"/>
  <c r="AP285" i="9"/>
  <c r="U285" i="9"/>
  <c r="CH286" i="7"/>
  <c r="AC285" i="9"/>
  <c r="CH284" i="9"/>
  <c r="AU284" i="9"/>
  <c r="BC285" i="9"/>
  <c r="AU286" i="7"/>
  <c r="AH284" i="9"/>
  <c r="AB285" i="8"/>
  <c r="AE285" i="8"/>
  <c r="AG285" i="8"/>
  <c r="Y286" i="8" s="1"/>
  <c r="CC285" i="9"/>
  <c r="CC287" i="7"/>
  <c r="O285" i="8"/>
  <c r="R285" i="8"/>
  <c r="T285" i="8"/>
  <c r="L286" i="8" s="1"/>
  <c r="CD285" i="9" l="1"/>
  <c r="CA285" i="9"/>
  <c r="CF285" i="9"/>
  <c r="AQ287" i="7"/>
  <c r="AN287" i="7"/>
  <c r="AS287" i="7"/>
  <c r="AH285" i="8"/>
  <c r="CB285" i="8"/>
  <c r="CE285" i="8"/>
  <c r="CG285" i="8"/>
  <c r="BY286" i="8" s="1"/>
  <c r="AQ285" i="8"/>
  <c r="AN285" i="8"/>
  <c r="AS285" i="8"/>
  <c r="BD285" i="9"/>
  <c r="BA285" i="9"/>
  <c r="BF285" i="9"/>
  <c r="Q287" i="7"/>
  <c r="N287" i="7"/>
  <c r="S287" i="7"/>
  <c r="AQ285" i="9"/>
  <c r="AN285" i="9"/>
  <c r="AS285" i="9"/>
  <c r="AH287" i="7"/>
  <c r="BQ285" i="9"/>
  <c r="BN285" i="9"/>
  <c r="BS285" i="9"/>
  <c r="AC288" i="7"/>
  <c r="AC286" i="8"/>
  <c r="P286" i="8"/>
  <c r="BQ287" i="7"/>
  <c r="BN287" i="7"/>
  <c r="BS287" i="7"/>
  <c r="BD287" i="7"/>
  <c r="BA287" i="7"/>
  <c r="BF287" i="7"/>
  <c r="U285" i="8"/>
  <c r="BB285" i="8"/>
  <c r="BE285" i="8"/>
  <c r="BG285" i="8"/>
  <c r="AY286" i="8" s="1"/>
  <c r="AD285" i="9"/>
  <c r="AA285" i="9"/>
  <c r="AF285" i="9"/>
  <c r="CD287" i="7"/>
  <c r="CA287" i="7"/>
  <c r="CF287" i="7"/>
  <c r="BO285" i="8"/>
  <c r="BR285" i="8"/>
  <c r="BT285" i="8"/>
  <c r="BL286" i="8" s="1"/>
  <c r="Q286" i="9"/>
  <c r="N286" i="9"/>
  <c r="S286" i="9"/>
  <c r="BC286" i="8" l="1"/>
  <c r="Q286" i="8"/>
  <c r="N286" i="8"/>
  <c r="S286" i="8"/>
  <c r="CC286" i="8"/>
  <c r="CH285" i="8"/>
  <c r="BH285" i="8"/>
  <c r="AD286" i="8"/>
  <c r="AA286" i="8"/>
  <c r="AF286" i="8"/>
  <c r="CB287" i="7"/>
  <c r="CE287" i="7"/>
  <c r="CG287" i="7"/>
  <c r="BY288" i="7" s="1"/>
  <c r="AO287" i="7"/>
  <c r="AT287" i="7"/>
  <c r="AL288" i="7" s="1"/>
  <c r="AR287" i="7"/>
  <c r="BU285" i="8"/>
  <c r="O286" i="9"/>
  <c r="R286" i="9"/>
  <c r="T286" i="9"/>
  <c r="L287" i="9" s="1"/>
  <c r="BB287" i="7"/>
  <c r="BE287" i="7"/>
  <c r="BG287" i="7"/>
  <c r="AY288" i="7" s="1"/>
  <c r="BB285" i="9"/>
  <c r="BE285" i="9"/>
  <c r="BG285" i="9"/>
  <c r="AY286" i="9" s="1"/>
  <c r="O287" i="7"/>
  <c r="R287" i="7"/>
  <c r="T287" i="7"/>
  <c r="L288" i="7" s="1"/>
  <c r="AO285" i="9"/>
  <c r="AT285" i="9"/>
  <c r="AL286" i="9" s="1"/>
  <c r="AR285" i="9"/>
  <c r="AB285" i="9"/>
  <c r="AG285" i="9"/>
  <c r="Y286" i="9" s="1"/>
  <c r="AE285" i="9"/>
  <c r="CB285" i="9"/>
  <c r="CE285" i="9"/>
  <c r="CG285" i="9"/>
  <c r="BY286" i="9" s="1"/>
  <c r="AD288" i="7"/>
  <c r="AA288" i="7"/>
  <c r="AF288" i="7"/>
  <c r="BO285" i="9"/>
  <c r="BR285" i="9"/>
  <c r="BT285" i="9"/>
  <c r="BL286" i="9" s="1"/>
  <c r="BO287" i="7"/>
  <c r="BR287" i="7"/>
  <c r="BT287" i="7"/>
  <c r="BL288" i="7" s="1"/>
  <c r="BP286" i="8"/>
  <c r="AO285" i="8"/>
  <c r="AR285" i="8"/>
  <c r="AT285" i="8"/>
  <c r="AL286" i="8" s="1"/>
  <c r="CC286" i="9" l="1"/>
  <c r="AP288" i="7"/>
  <c r="BU287" i="7"/>
  <c r="AP286" i="9"/>
  <c r="BC288" i="7"/>
  <c r="BH287" i="7"/>
  <c r="CD286" i="8"/>
  <c r="CA286" i="8"/>
  <c r="CF286" i="8"/>
  <c r="BP288" i="7"/>
  <c r="CC288" i="7"/>
  <c r="BP286" i="9"/>
  <c r="P287" i="9"/>
  <c r="CH287" i="7"/>
  <c r="P288" i="7"/>
  <c r="U286" i="9"/>
  <c r="O286" i="8"/>
  <c r="R286" i="8"/>
  <c r="T286" i="8"/>
  <c r="L287" i="8" s="1"/>
  <c r="BH285" i="9"/>
  <c r="AP286" i="8"/>
  <c r="U287" i="7"/>
  <c r="CH285" i="9"/>
  <c r="AC286" i="9"/>
  <c r="BU285" i="9"/>
  <c r="BD286" i="8"/>
  <c r="BA286" i="8"/>
  <c r="BF286" i="8"/>
  <c r="AH285" i="9"/>
  <c r="BQ286" i="8"/>
  <c r="BN286" i="8"/>
  <c r="BS286" i="8"/>
  <c r="AB288" i="7"/>
  <c r="AE288" i="7"/>
  <c r="AG288" i="7"/>
  <c r="Y289" i="7" s="1"/>
  <c r="AB286" i="8"/>
  <c r="AE286" i="8"/>
  <c r="AG286" i="8"/>
  <c r="Y287" i="8" s="1"/>
  <c r="BC286" i="9"/>
  <c r="AU285" i="8"/>
  <c r="AU285" i="9"/>
  <c r="AU287" i="7"/>
  <c r="BD288" i="7" l="1"/>
  <c r="BA288" i="7"/>
  <c r="BF288" i="7"/>
  <c r="CB286" i="8"/>
  <c r="CG286" i="8"/>
  <c r="BY287" i="8" s="1"/>
  <c r="CE286" i="8"/>
  <c r="CD288" i="7"/>
  <c r="CA288" i="7"/>
  <c r="CF288" i="7"/>
  <c r="AH286" i="8"/>
  <c r="AQ286" i="8"/>
  <c r="AN286" i="8"/>
  <c r="AS286" i="8"/>
  <c r="BD286" i="9"/>
  <c r="BA286" i="9"/>
  <c r="BF286" i="9"/>
  <c r="Q288" i="7"/>
  <c r="N288" i="7"/>
  <c r="S288" i="7"/>
  <c r="AH288" i="7"/>
  <c r="AQ286" i="9"/>
  <c r="AN286" i="9"/>
  <c r="AS286" i="9"/>
  <c r="AC289" i="7"/>
  <c r="Q287" i="9"/>
  <c r="N287" i="9"/>
  <c r="S287" i="9"/>
  <c r="AQ288" i="7"/>
  <c r="AN288" i="7"/>
  <c r="AS288" i="7"/>
  <c r="AC287" i="8"/>
  <c r="BB286" i="8"/>
  <c r="BG286" i="8"/>
  <c r="AY287" i="8" s="1"/>
  <c r="BE286" i="8"/>
  <c r="P287" i="8"/>
  <c r="BQ286" i="9"/>
  <c r="BN286" i="9"/>
  <c r="BS286" i="9"/>
  <c r="CD286" i="9"/>
  <c r="CA286" i="9"/>
  <c r="CF286" i="9"/>
  <c r="BQ288" i="7"/>
  <c r="BN288" i="7"/>
  <c r="BS288" i="7"/>
  <c r="BO286" i="8"/>
  <c r="BT286" i="8"/>
  <c r="BL287" i="8" s="1"/>
  <c r="BR286" i="8"/>
  <c r="AD286" i="9"/>
  <c r="AA286" i="9"/>
  <c r="AF286" i="9"/>
  <c r="U286" i="8"/>
  <c r="BO288" i="7" l="1"/>
  <c r="BT288" i="7"/>
  <c r="BL289" i="7" s="1"/>
  <c r="BR288" i="7"/>
  <c r="CH286" i="8"/>
  <c r="BH286" i="8"/>
  <c r="AD289" i="7"/>
  <c r="AA289" i="7"/>
  <c r="AF289" i="7"/>
  <c r="CC287" i="8"/>
  <c r="BC287" i="8"/>
  <c r="AO286" i="9"/>
  <c r="AR286" i="9"/>
  <c r="AT286" i="9"/>
  <c r="AL287" i="9" s="1"/>
  <c r="AO286" i="8"/>
  <c r="AR286" i="8"/>
  <c r="AT286" i="8"/>
  <c r="AL287" i="8" s="1"/>
  <c r="AD287" i="8"/>
  <c r="AA287" i="8"/>
  <c r="AF287" i="8"/>
  <c r="BB286" i="9"/>
  <c r="BE286" i="9"/>
  <c r="BG286" i="9"/>
  <c r="AY287" i="9" s="1"/>
  <c r="CB286" i="9"/>
  <c r="CG286" i="9"/>
  <c r="BY287" i="9" s="1"/>
  <c r="CE286" i="9"/>
  <c r="BO286" i="9"/>
  <c r="BT286" i="9"/>
  <c r="BL287" i="9" s="1"/>
  <c r="BR286" i="9"/>
  <c r="O288" i="7"/>
  <c r="R288" i="7"/>
  <c r="T288" i="7"/>
  <c r="L289" i="7" s="1"/>
  <c r="CB288" i="7"/>
  <c r="CE288" i="7"/>
  <c r="CG288" i="7"/>
  <c r="BY289" i="7" s="1"/>
  <c r="AB286" i="9"/>
  <c r="AG286" i="9"/>
  <c r="Y287" i="9" s="1"/>
  <c r="AE286" i="9"/>
  <c r="AO288" i="7"/>
  <c r="AR288" i="7"/>
  <c r="AT288" i="7"/>
  <c r="AL289" i="7" s="1"/>
  <c r="BB288" i="7"/>
  <c r="BG288" i="7"/>
  <c r="AY289" i="7" s="1"/>
  <c r="BE288" i="7"/>
  <c r="BU286" i="8"/>
  <c r="BP287" i="8"/>
  <c r="Q287" i="8"/>
  <c r="N287" i="8"/>
  <c r="S287" i="8"/>
  <c r="O287" i="9"/>
  <c r="T287" i="9"/>
  <c r="L288" i="9" s="1"/>
  <c r="R287" i="9"/>
  <c r="AU286" i="9" l="1"/>
  <c r="BQ287" i="8"/>
  <c r="BN287" i="8"/>
  <c r="BS287" i="8"/>
  <c r="AB287" i="8"/>
  <c r="AE287" i="8"/>
  <c r="AG287" i="8"/>
  <c r="Y288" i="8" s="1"/>
  <c r="BU286" i="9"/>
  <c r="BP287" i="9"/>
  <c r="BD287" i="8"/>
  <c r="BA287" i="8"/>
  <c r="BF287" i="8"/>
  <c r="BU288" i="7"/>
  <c r="O287" i="8"/>
  <c r="T287" i="8"/>
  <c r="L288" i="8" s="1"/>
  <c r="R287" i="8"/>
  <c r="CD287" i="8"/>
  <c r="CA287" i="8"/>
  <c r="CF287" i="8"/>
  <c r="BP289" i="7"/>
  <c r="CH286" i="9"/>
  <c r="CH288" i="7"/>
  <c r="CC287" i="9"/>
  <c r="AH286" i="9"/>
  <c r="BH288" i="7"/>
  <c r="U287" i="9"/>
  <c r="CC289" i="7"/>
  <c r="BC289" i="7"/>
  <c r="P289" i="7"/>
  <c r="BC287" i="9"/>
  <c r="BH286" i="9"/>
  <c r="AP287" i="8"/>
  <c r="AU288" i="7"/>
  <c r="AP287" i="9"/>
  <c r="AC287" i="9"/>
  <c r="P288" i="9"/>
  <c r="U288" i="7"/>
  <c r="AP289" i="7"/>
  <c r="AU286" i="8"/>
  <c r="AB289" i="7"/>
  <c r="AG289" i="7"/>
  <c r="Y290" i="7" s="1"/>
  <c r="AE289" i="7"/>
  <c r="Q289" i="7" l="1"/>
  <c r="N289" i="7"/>
  <c r="S289" i="7"/>
  <c r="CB287" i="8"/>
  <c r="CG287" i="8"/>
  <c r="BY288" i="8" s="1"/>
  <c r="CE287" i="8"/>
  <c r="CD287" i="9"/>
  <c r="CA287" i="9"/>
  <c r="CF287" i="9"/>
  <c r="P288" i="8"/>
  <c r="AH287" i="8"/>
  <c r="AQ289" i="7"/>
  <c r="AN289" i="7"/>
  <c r="AS289" i="7"/>
  <c r="AQ287" i="9"/>
  <c r="AN287" i="9"/>
  <c r="AS287" i="9"/>
  <c r="Q288" i="9"/>
  <c r="N288" i="9"/>
  <c r="S288" i="9"/>
  <c r="AQ287" i="8"/>
  <c r="AN287" i="8"/>
  <c r="AS287" i="8"/>
  <c r="BO287" i="8"/>
  <c r="BR287" i="8"/>
  <c r="BT287" i="8"/>
  <c r="BL288" i="8" s="1"/>
  <c r="BD289" i="7"/>
  <c r="BA289" i="7"/>
  <c r="BF289" i="7"/>
  <c r="U287" i="8"/>
  <c r="AH289" i="7"/>
  <c r="BB287" i="8"/>
  <c r="BG287" i="8"/>
  <c r="AY288" i="8" s="1"/>
  <c r="BE287" i="8"/>
  <c r="BQ289" i="7"/>
  <c r="BN289" i="7"/>
  <c r="BS289" i="7"/>
  <c r="AC288" i="8"/>
  <c r="CD289" i="7"/>
  <c r="CA289" i="7"/>
  <c r="CF289" i="7"/>
  <c r="AC290" i="7"/>
  <c r="BD287" i="9"/>
  <c r="BA287" i="9"/>
  <c r="BF287" i="9"/>
  <c r="AD287" i="9"/>
  <c r="AA287" i="9"/>
  <c r="AF287" i="9"/>
  <c r="BQ287" i="9"/>
  <c r="BN287" i="9"/>
  <c r="BS287" i="9"/>
  <c r="O288" i="9" l="1"/>
  <c r="R288" i="9"/>
  <c r="T288" i="9"/>
  <c r="L289" i="9" s="1"/>
  <c r="Q288" i="8"/>
  <c r="N288" i="8"/>
  <c r="S288" i="8"/>
  <c r="AD290" i="7"/>
  <c r="AA290" i="7"/>
  <c r="AF290" i="7"/>
  <c r="BC288" i="8"/>
  <c r="BB289" i="7"/>
  <c r="BE289" i="7"/>
  <c r="BG289" i="7"/>
  <c r="AY290" i="7" s="1"/>
  <c r="AO287" i="9"/>
  <c r="AT287" i="9"/>
  <c r="AL288" i="9" s="1"/>
  <c r="AR287" i="9"/>
  <c r="CH287" i="8"/>
  <c r="CC288" i="8"/>
  <c r="BO289" i="7"/>
  <c r="BT289" i="7"/>
  <c r="BL290" i="7" s="1"/>
  <c r="BR289" i="7"/>
  <c r="CB289" i="7"/>
  <c r="CG289" i="7"/>
  <c r="BY290" i="7" s="1"/>
  <c r="CE289" i="7"/>
  <c r="BP288" i="8"/>
  <c r="BB287" i="9"/>
  <c r="BG287" i="9"/>
  <c r="AY288" i="9" s="1"/>
  <c r="BE287" i="9"/>
  <c r="AO289" i="7"/>
  <c r="AR289" i="7"/>
  <c r="AT289" i="7"/>
  <c r="AL290" i="7" s="1"/>
  <c r="BH287" i="8"/>
  <c r="BO287" i="9"/>
  <c r="BR287" i="9"/>
  <c r="BT287" i="9"/>
  <c r="BL288" i="9" s="1"/>
  <c r="O289" i="7"/>
  <c r="R289" i="7"/>
  <c r="T289" i="7"/>
  <c r="L290" i="7" s="1"/>
  <c r="CB287" i="9"/>
  <c r="CE287" i="9"/>
  <c r="CG287" i="9"/>
  <c r="BY288" i="9" s="1"/>
  <c r="BU287" i="8"/>
  <c r="AD288" i="8"/>
  <c r="AA288" i="8"/>
  <c r="AF288" i="8"/>
  <c r="AB287" i="9"/>
  <c r="AG287" i="9"/>
  <c r="Y288" i="9" s="1"/>
  <c r="AE287" i="9"/>
  <c r="AO287" i="8"/>
  <c r="AT287" i="8"/>
  <c r="AL288" i="8" s="1"/>
  <c r="AR287" i="8"/>
  <c r="CC290" i="7" l="1"/>
  <c r="BU287" i="9"/>
  <c r="CH287" i="9"/>
  <c r="BQ288" i="8"/>
  <c r="BN288" i="8"/>
  <c r="BS288" i="8"/>
  <c r="CC288" i="9"/>
  <c r="AU287" i="9"/>
  <c r="AB288" i="8"/>
  <c r="AE288" i="8"/>
  <c r="AG288" i="8"/>
  <c r="Y289" i="8" s="1"/>
  <c r="U289" i="7"/>
  <c r="AU289" i="7"/>
  <c r="BU289" i="7"/>
  <c r="BC290" i="7"/>
  <c r="O288" i="8"/>
  <c r="R288" i="8"/>
  <c r="T288" i="8"/>
  <c r="L289" i="8" s="1"/>
  <c r="AC288" i="9"/>
  <c r="P290" i="7"/>
  <c r="BP290" i="7"/>
  <c r="AB290" i="7"/>
  <c r="AE290" i="7"/>
  <c r="AG290" i="7"/>
  <c r="Y291" i="7" s="1"/>
  <c r="AP288" i="9"/>
  <c r="AP290" i="7"/>
  <c r="P289" i="9"/>
  <c r="AH287" i="9"/>
  <c r="BH287" i="9"/>
  <c r="BD288" i="8"/>
  <c r="BA288" i="8"/>
  <c r="BF288" i="8"/>
  <c r="U288" i="9"/>
  <c r="BC288" i="9"/>
  <c r="CD288" i="8"/>
  <c r="CA288" i="8"/>
  <c r="CF288" i="8"/>
  <c r="CH289" i="7"/>
  <c r="BH289" i="7"/>
  <c r="AU287" i="8"/>
  <c r="AP288" i="8"/>
  <c r="BP288" i="9"/>
  <c r="Q289" i="9" l="1"/>
  <c r="N289" i="9"/>
  <c r="S289" i="9"/>
  <c r="AC289" i="8"/>
  <c r="AQ288" i="8"/>
  <c r="AN288" i="8"/>
  <c r="AS288" i="8"/>
  <c r="AQ290" i="7"/>
  <c r="AN290" i="7"/>
  <c r="AS290" i="7"/>
  <c r="P289" i="8"/>
  <c r="AH288" i="8"/>
  <c r="U288" i="8"/>
  <c r="Q290" i="7"/>
  <c r="N290" i="7"/>
  <c r="S290" i="7"/>
  <c r="AD288" i="9"/>
  <c r="AA288" i="9"/>
  <c r="AF288" i="9"/>
  <c r="AH290" i="7"/>
  <c r="CD288" i="9"/>
  <c r="CA288" i="9"/>
  <c r="CF288" i="9"/>
  <c r="AC291" i="7"/>
  <c r="BQ288" i="9"/>
  <c r="BN288" i="9"/>
  <c r="BS288" i="9"/>
  <c r="BD290" i="7"/>
  <c r="BA290" i="7"/>
  <c r="BF290" i="7"/>
  <c r="CD290" i="7"/>
  <c r="CA290" i="7"/>
  <c r="CF290" i="7"/>
  <c r="CB288" i="8"/>
  <c r="CG288" i="8"/>
  <c r="BY289" i="8" s="1"/>
  <c r="CE288" i="8"/>
  <c r="BD288" i="9"/>
  <c r="BA288" i="9"/>
  <c r="BF288" i="9"/>
  <c r="AQ288" i="9"/>
  <c r="AN288" i="9"/>
  <c r="AS288" i="9"/>
  <c r="BQ290" i="7"/>
  <c r="BN290" i="7"/>
  <c r="BS290" i="7"/>
  <c r="BB288" i="8"/>
  <c r="BE288" i="8"/>
  <c r="BG288" i="8"/>
  <c r="AY289" i="8" s="1"/>
  <c r="BO288" i="8"/>
  <c r="BR288" i="8"/>
  <c r="BT288" i="8"/>
  <c r="BL289" i="8" s="1"/>
  <c r="O290" i="7" l="1"/>
  <c r="R290" i="7"/>
  <c r="T290" i="7"/>
  <c r="L291" i="7" s="1"/>
  <c r="BC289" i="8"/>
  <c r="BB288" i="9"/>
  <c r="BE288" i="9"/>
  <c r="BG288" i="9"/>
  <c r="AY289" i="9" s="1"/>
  <c r="BO288" i="9"/>
  <c r="BT288" i="9"/>
  <c r="BL289" i="9" s="1"/>
  <c r="BR288" i="9"/>
  <c r="Q289" i="8"/>
  <c r="N289" i="8"/>
  <c r="S289" i="8"/>
  <c r="BH288" i="8"/>
  <c r="BP289" i="8"/>
  <c r="BO290" i="7"/>
  <c r="BT290" i="7"/>
  <c r="BL291" i="7" s="1"/>
  <c r="BR290" i="7"/>
  <c r="CB288" i="9"/>
  <c r="CG288" i="9"/>
  <c r="BY289" i="9" s="1"/>
  <c r="CE288" i="9"/>
  <c r="AO288" i="8"/>
  <c r="AR288" i="8"/>
  <c r="AT288" i="8"/>
  <c r="AL289" i="8" s="1"/>
  <c r="CC289" i="8"/>
  <c r="AD291" i="7"/>
  <c r="AA291" i="7"/>
  <c r="AF291" i="7"/>
  <c r="AO290" i="7"/>
  <c r="AR290" i="7"/>
  <c r="AT290" i="7"/>
  <c r="AL291" i="7" s="1"/>
  <c r="BU288" i="8"/>
  <c r="CB290" i="7"/>
  <c r="CE290" i="7"/>
  <c r="CG290" i="7"/>
  <c r="BY291" i="7" s="1"/>
  <c r="AD289" i="8"/>
  <c r="AA289" i="8"/>
  <c r="AF289" i="8"/>
  <c r="CH288" i="8"/>
  <c r="AO288" i="9"/>
  <c r="AR288" i="9"/>
  <c r="AT288" i="9"/>
  <c r="AL289" i="9" s="1"/>
  <c r="O289" i="9"/>
  <c r="R289" i="9"/>
  <c r="T289" i="9"/>
  <c r="L290" i="9" s="1"/>
  <c r="BB290" i="7"/>
  <c r="BG290" i="7"/>
  <c r="AY291" i="7" s="1"/>
  <c r="BE290" i="7"/>
  <c r="AB288" i="9"/>
  <c r="AE288" i="9"/>
  <c r="AG288" i="9"/>
  <c r="Y289" i="9" s="1"/>
  <c r="BC291" i="7" l="1"/>
  <c r="BU288" i="9"/>
  <c r="BH290" i="7"/>
  <c r="AP289" i="9"/>
  <c r="CH290" i="7"/>
  <c r="AP291" i="7"/>
  <c r="AU288" i="8"/>
  <c r="BC289" i="9"/>
  <c r="CD289" i="8"/>
  <c r="CA289" i="8"/>
  <c r="CF289" i="8"/>
  <c r="AU290" i="7"/>
  <c r="BH288" i="9"/>
  <c r="BP289" i="9"/>
  <c r="P290" i="9"/>
  <c r="BD289" i="8"/>
  <c r="BA289" i="8"/>
  <c r="BF289" i="8"/>
  <c r="AU288" i="9"/>
  <c r="BQ289" i="8"/>
  <c r="BN289" i="8"/>
  <c r="BS289" i="8"/>
  <c r="AP289" i="8"/>
  <c r="U289" i="9"/>
  <c r="AH288" i="9"/>
  <c r="CH288" i="9"/>
  <c r="AC289" i="9"/>
  <c r="CC289" i="9"/>
  <c r="P291" i="7"/>
  <c r="AB289" i="8"/>
  <c r="AE289" i="8"/>
  <c r="AG289" i="8"/>
  <c r="Y290" i="8" s="1"/>
  <c r="BU290" i="7"/>
  <c r="U290" i="7"/>
  <c r="CC291" i="7"/>
  <c r="AB291" i="7"/>
  <c r="AG291" i="7"/>
  <c r="Y292" i="7" s="1"/>
  <c r="AE291" i="7"/>
  <c r="BP291" i="7"/>
  <c r="O289" i="8"/>
  <c r="T289" i="8"/>
  <c r="L290" i="8" s="1"/>
  <c r="R289" i="8"/>
  <c r="AQ291" i="7" l="1"/>
  <c r="AN291" i="7"/>
  <c r="AS291" i="7"/>
  <c r="AQ289" i="9"/>
  <c r="AN289" i="9"/>
  <c r="AS289" i="9"/>
  <c r="AC290" i="8"/>
  <c r="BO289" i="8"/>
  <c r="BR289" i="8"/>
  <c r="BT289" i="8"/>
  <c r="BL290" i="8" s="1"/>
  <c r="AH289" i="8"/>
  <c r="BD289" i="9"/>
  <c r="BA289" i="9"/>
  <c r="BF289" i="9"/>
  <c r="AC292" i="7"/>
  <c r="CB289" i="8"/>
  <c r="CG289" i="8"/>
  <c r="BY290" i="8" s="1"/>
  <c r="CE289" i="8"/>
  <c r="CD289" i="9"/>
  <c r="CA289" i="9"/>
  <c r="CF289" i="9"/>
  <c r="CD291" i="7"/>
  <c r="CA291" i="7"/>
  <c r="CF291" i="7"/>
  <c r="P290" i="8"/>
  <c r="Q290" i="9"/>
  <c r="N290" i="9"/>
  <c r="S290" i="9"/>
  <c r="AH291" i="7"/>
  <c r="Q291" i="7"/>
  <c r="N291" i="7"/>
  <c r="S291" i="7"/>
  <c r="BB289" i="8"/>
  <c r="BG289" i="8"/>
  <c r="AY290" i="8" s="1"/>
  <c r="BE289" i="8"/>
  <c r="U289" i="8"/>
  <c r="BQ291" i="7"/>
  <c r="BN291" i="7"/>
  <c r="BS291" i="7"/>
  <c r="AD289" i="9"/>
  <c r="AA289" i="9"/>
  <c r="AF289" i="9"/>
  <c r="AQ289" i="8"/>
  <c r="AN289" i="8"/>
  <c r="AS289" i="8"/>
  <c r="BQ289" i="9"/>
  <c r="BN289" i="9"/>
  <c r="BS289" i="9"/>
  <c r="BD291" i="7"/>
  <c r="BA291" i="7"/>
  <c r="BF291" i="7"/>
  <c r="AO289" i="8" l="1"/>
  <c r="AR289" i="8"/>
  <c r="AT289" i="8"/>
  <c r="AL290" i="8" s="1"/>
  <c r="AD292" i="7"/>
  <c r="AA292" i="7"/>
  <c r="AF292" i="7"/>
  <c r="AD290" i="8"/>
  <c r="AA290" i="8"/>
  <c r="AF290" i="8"/>
  <c r="AB289" i="9"/>
  <c r="AE289" i="9"/>
  <c r="AG289" i="9"/>
  <c r="Y290" i="9" s="1"/>
  <c r="BB289" i="9"/>
  <c r="BG289" i="9"/>
  <c r="AY290" i="9" s="1"/>
  <c r="BE289" i="9"/>
  <c r="AO289" i="9"/>
  <c r="AR289" i="9"/>
  <c r="AT289" i="9"/>
  <c r="AL290" i="9" s="1"/>
  <c r="BO291" i="7"/>
  <c r="BR291" i="7"/>
  <c r="BT291" i="7"/>
  <c r="BL292" i="7" s="1"/>
  <c r="CB289" i="9"/>
  <c r="CE289" i="9"/>
  <c r="CG289" i="9"/>
  <c r="BY290" i="9" s="1"/>
  <c r="O290" i="9"/>
  <c r="T290" i="9"/>
  <c r="L291" i="9" s="1"/>
  <c r="R290" i="9"/>
  <c r="BP290" i="8"/>
  <c r="BB291" i="7"/>
  <c r="BG291" i="7"/>
  <c r="AY292" i="7" s="1"/>
  <c r="BE291" i="7"/>
  <c r="BO289" i="9"/>
  <c r="BR289" i="9"/>
  <c r="BT289" i="9"/>
  <c r="BL290" i="9" s="1"/>
  <c r="BH289" i="8"/>
  <c r="Q290" i="8"/>
  <c r="N290" i="8"/>
  <c r="S290" i="8"/>
  <c r="CC290" i="8"/>
  <c r="BU289" i="8"/>
  <c r="AO291" i="7"/>
  <c r="AR291" i="7"/>
  <c r="AT291" i="7"/>
  <c r="AL292" i="7" s="1"/>
  <c r="O291" i="7"/>
  <c r="T291" i="7"/>
  <c r="L292" i="7" s="1"/>
  <c r="R291" i="7"/>
  <c r="CB291" i="7"/>
  <c r="CE291" i="7"/>
  <c r="CG291" i="7"/>
  <c r="BY292" i="7" s="1"/>
  <c r="CH289" i="8"/>
  <c r="BC290" i="8"/>
  <c r="CH291" i="7" l="1"/>
  <c r="BH289" i="9"/>
  <c r="AB292" i="7"/>
  <c r="AE292" i="7"/>
  <c r="AG292" i="7"/>
  <c r="Y293" i="7" s="1"/>
  <c r="BC292" i="7"/>
  <c r="CH289" i="9"/>
  <c r="BC290" i="9"/>
  <c r="BH291" i="7"/>
  <c r="CD290" i="8"/>
  <c r="CA290" i="8"/>
  <c r="CF290" i="8"/>
  <c r="BP292" i="7"/>
  <c r="AC290" i="9"/>
  <c r="O290" i="8"/>
  <c r="T290" i="8"/>
  <c r="L291" i="8" s="1"/>
  <c r="R290" i="8"/>
  <c r="BU291" i="7"/>
  <c r="AP290" i="8"/>
  <c r="P292" i="7"/>
  <c r="BQ290" i="8"/>
  <c r="BN290" i="8"/>
  <c r="BS290" i="8"/>
  <c r="AU289" i="8"/>
  <c r="CC292" i="7"/>
  <c r="CC290" i="9"/>
  <c r="U291" i="7"/>
  <c r="AH289" i="9"/>
  <c r="BD290" i="8"/>
  <c r="BA290" i="8"/>
  <c r="BF290" i="8"/>
  <c r="AP290" i="9"/>
  <c r="U290" i="9"/>
  <c r="AU289" i="9"/>
  <c r="AB290" i="8"/>
  <c r="AE290" i="8"/>
  <c r="AG290" i="8"/>
  <c r="Y291" i="8" s="1"/>
  <c r="AU291" i="7"/>
  <c r="BU289" i="9"/>
  <c r="AP292" i="7"/>
  <c r="BP290" i="9"/>
  <c r="P291" i="9"/>
  <c r="CD290" i="9" l="1"/>
  <c r="CA290" i="9"/>
  <c r="CF290" i="9"/>
  <c r="BD292" i="7"/>
  <c r="BA292" i="7"/>
  <c r="BF292" i="7"/>
  <c r="AH292" i="7"/>
  <c r="AQ292" i="7"/>
  <c r="AN292" i="7"/>
  <c r="AS292" i="7"/>
  <c r="CB290" i="8"/>
  <c r="CE290" i="8"/>
  <c r="CG290" i="8"/>
  <c r="BY291" i="8" s="1"/>
  <c r="AC293" i="7"/>
  <c r="AQ290" i="9"/>
  <c r="AN290" i="9"/>
  <c r="AS290" i="9"/>
  <c r="AH290" i="8"/>
  <c r="BB290" i="8"/>
  <c r="BG290" i="8"/>
  <c r="AY291" i="8" s="1"/>
  <c r="BE290" i="8"/>
  <c r="AC291" i="8"/>
  <c r="U290" i="8"/>
  <c r="AD290" i="9"/>
  <c r="AA290" i="9"/>
  <c r="AF290" i="9"/>
  <c r="Q292" i="7"/>
  <c r="N292" i="7"/>
  <c r="S292" i="7"/>
  <c r="CD292" i="7"/>
  <c r="CA292" i="7"/>
  <c r="CF292" i="7"/>
  <c r="AQ290" i="8"/>
  <c r="AN290" i="8"/>
  <c r="AS290" i="8"/>
  <c r="P291" i="8"/>
  <c r="Q291" i="9"/>
  <c r="N291" i="9"/>
  <c r="S291" i="9"/>
  <c r="BO290" i="8"/>
  <c r="BT290" i="8"/>
  <c r="BL291" i="8" s="1"/>
  <c r="BR290" i="8"/>
  <c r="BQ290" i="9"/>
  <c r="BN290" i="9"/>
  <c r="BS290" i="9"/>
  <c r="BQ292" i="7"/>
  <c r="BN292" i="7"/>
  <c r="BS292" i="7"/>
  <c r="BD290" i="9"/>
  <c r="BA290" i="9"/>
  <c r="BF290" i="9"/>
  <c r="O292" i="7" l="1"/>
  <c r="R292" i="7"/>
  <c r="T292" i="7"/>
  <c r="L293" i="7" s="1"/>
  <c r="BO290" i="9"/>
  <c r="BT290" i="9"/>
  <c r="BL291" i="9" s="1"/>
  <c r="BR290" i="9"/>
  <c r="Q291" i="8"/>
  <c r="N291" i="8"/>
  <c r="S291" i="8"/>
  <c r="AD293" i="7"/>
  <c r="AA293" i="7"/>
  <c r="AF293" i="7"/>
  <c r="BB292" i="7"/>
  <c r="BE292" i="7"/>
  <c r="BG292" i="7"/>
  <c r="AY293" i="7" s="1"/>
  <c r="AB290" i="9"/>
  <c r="AG290" i="9"/>
  <c r="Y291" i="9" s="1"/>
  <c r="AE290" i="9"/>
  <c r="AO290" i="8"/>
  <c r="AT290" i="8"/>
  <c r="AL291" i="8" s="1"/>
  <c r="AR290" i="8"/>
  <c r="CC291" i="8"/>
  <c r="AO292" i="7"/>
  <c r="AR292" i="7"/>
  <c r="AT292" i="7"/>
  <c r="AL293" i="7" s="1"/>
  <c r="AO290" i="9"/>
  <c r="AR290" i="9"/>
  <c r="AT290" i="9"/>
  <c r="AL291" i="9" s="1"/>
  <c r="BU290" i="8"/>
  <c r="BP291" i="8"/>
  <c r="BO292" i="7"/>
  <c r="BR292" i="7"/>
  <c r="BT292" i="7"/>
  <c r="BL293" i="7" s="1"/>
  <c r="AD291" i="8"/>
  <c r="AA291" i="8"/>
  <c r="AF291" i="8"/>
  <c r="CH290" i="8"/>
  <c r="O291" i="9"/>
  <c r="R291" i="9"/>
  <c r="T291" i="9"/>
  <c r="L292" i="9" s="1"/>
  <c r="CB292" i="7"/>
  <c r="CE292" i="7"/>
  <c r="CG292" i="7"/>
  <c r="BY293" i="7" s="1"/>
  <c r="BH290" i="8"/>
  <c r="CB290" i="9"/>
  <c r="CG290" i="9"/>
  <c r="BY291" i="9" s="1"/>
  <c r="CE290" i="9"/>
  <c r="BB290" i="9"/>
  <c r="BG290" i="9"/>
  <c r="AY291" i="9" s="1"/>
  <c r="BE290" i="9"/>
  <c r="BC291" i="8"/>
  <c r="U291" i="9" l="1"/>
  <c r="BP293" i="7"/>
  <c r="BC293" i="7"/>
  <c r="O291" i="8"/>
  <c r="R291" i="8"/>
  <c r="T291" i="8"/>
  <c r="L292" i="8" s="1"/>
  <c r="BU290" i="9"/>
  <c r="CD291" i="8"/>
  <c r="CA291" i="8"/>
  <c r="CF291" i="8"/>
  <c r="AU290" i="8"/>
  <c r="BP291" i="9"/>
  <c r="BH292" i="7"/>
  <c r="AP291" i="8"/>
  <c r="P293" i="7"/>
  <c r="P292" i="9"/>
  <c r="BU292" i="7"/>
  <c r="BQ291" i="8"/>
  <c r="BN291" i="8"/>
  <c r="BS291" i="8"/>
  <c r="U292" i="7"/>
  <c r="AU292" i="7"/>
  <c r="CH290" i="9"/>
  <c r="AP291" i="9"/>
  <c r="AH290" i="9"/>
  <c r="CC291" i="9"/>
  <c r="AU290" i="9"/>
  <c r="AC291" i="9"/>
  <c r="AB293" i="7"/>
  <c r="AG293" i="7"/>
  <c r="Y294" i="7" s="1"/>
  <c r="AE293" i="7"/>
  <c r="CH292" i="7"/>
  <c r="AB291" i="8"/>
  <c r="AG291" i="8"/>
  <c r="Y292" i="8" s="1"/>
  <c r="AE291" i="8"/>
  <c r="BD291" i="8"/>
  <c r="BA291" i="8"/>
  <c r="BF291" i="8"/>
  <c r="CC293" i="7"/>
  <c r="BH290" i="9"/>
  <c r="BC291" i="9"/>
  <c r="AP293" i="7"/>
  <c r="AQ291" i="8" l="1"/>
  <c r="AN291" i="8"/>
  <c r="AS291" i="8"/>
  <c r="AH293" i="7"/>
  <c r="P292" i="8"/>
  <c r="CD293" i="7"/>
  <c r="CA293" i="7"/>
  <c r="CF293" i="7"/>
  <c r="AQ291" i="9"/>
  <c r="AN291" i="9"/>
  <c r="AS291" i="9"/>
  <c r="BQ291" i="9"/>
  <c r="BN291" i="9"/>
  <c r="BS291" i="9"/>
  <c r="U291" i="8"/>
  <c r="BD293" i="7"/>
  <c r="BA293" i="7"/>
  <c r="BF293" i="7"/>
  <c r="BB291" i="8"/>
  <c r="BE291" i="8"/>
  <c r="BG291" i="8"/>
  <c r="AY292" i="8" s="1"/>
  <c r="Q292" i="9"/>
  <c r="N292" i="9"/>
  <c r="S292" i="9"/>
  <c r="BQ293" i="7"/>
  <c r="BN293" i="7"/>
  <c r="BS293" i="7"/>
  <c r="Q293" i="7"/>
  <c r="N293" i="7"/>
  <c r="S293" i="7"/>
  <c r="CB291" i="8"/>
  <c r="CG291" i="8"/>
  <c r="BY292" i="8" s="1"/>
  <c r="CE291" i="8"/>
  <c r="BO291" i="8"/>
  <c r="BT291" i="8"/>
  <c r="BL292" i="8" s="1"/>
  <c r="BR291" i="8"/>
  <c r="AC294" i="7"/>
  <c r="AH291" i="8"/>
  <c r="AD291" i="9"/>
  <c r="AA291" i="9"/>
  <c r="AF291" i="9"/>
  <c r="AQ293" i="7"/>
  <c r="AN293" i="7"/>
  <c r="AS293" i="7"/>
  <c r="BD291" i="9"/>
  <c r="BA291" i="9"/>
  <c r="BF291" i="9"/>
  <c r="AC292" i="8"/>
  <c r="CD291" i="9"/>
  <c r="CA291" i="9"/>
  <c r="CF291" i="9"/>
  <c r="BB293" i="7" l="1"/>
  <c r="BG293" i="7"/>
  <c r="AY294" i="7" s="1"/>
  <c r="BE293" i="7"/>
  <c r="CH291" i="8"/>
  <c r="CC292" i="8"/>
  <c r="AO293" i="7"/>
  <c r="AR293" i="7"/>
  <c r="AT293" i="7"/>
  <c r="AL294" i="7" s="1"/>
  <c r="O293" i="7"/>
  <c r="T293" i="7"/>
  <c r="L294" i="7" s="1"/>
  <c r="R293" i="7"/>
  <c r="Q292" i="8"/>
  <c r="N292" i="8"/>
  <c r="S292" i="8"/>
  <c r="CB293" i="7"/>
  <c r="CE293" i="7"/>
  <c r="CG293" i="7"/>
  <c r="BY294" i="7" s="1"/>
  <c r="CB291" i="9"/>
  <c r="CE291" i="9"/>
  <c r="CG291" i="9"/>
  <c r="BY292" i="9" s="1"/>
  <c r="BC292" i="8"/>
  <c r="BO291" i="9"/>
  <c r="BT291" i="9"/>
  <c r="BL292" i="9" s="1"/>
  <c r="BR291" i="9"/>
  <c r="BP292" i="8"/>
  <c r="O292" i="9"/>
  <c r="R292" i="9"/>
  <c r="T292" i="9"/>
  <c r="L293" i="9" s="1"/>
  <c r="AB291" i="9"/>
  <c r="AG291" i="9"/>
  <c r="Y292" i="9" s="1"/>
  <c r="AE291" i="9"/>
  <c r="AD294" i="7"/>
  <c r="AA294" i="7"/>
  <c r="AF294" i="7"/>
  <c r="BH291" i="8"/>
  <c r="AO291" i="8"/>
  <c r="AR291" i="8"/>
  <c r="AT291" i="8"/>
  <c r="AL292" i="8" s="1"/>
  <c r="AD292" i="8"/>
  <c r="AA292" i="8"/>
  <c r="AF292" i="8"/>
  <c r="BO293" i="7"/>
  <c r="BT293" i="7"/>
  <c r="BL294" i="7" s="1"/>
  <c r="BR293" i="7"/>
  <c r="BB291" i="9"/>
  <c r="BG291" i="9"/>
  <c r="AY292" i="9" s="1"/>
  <c r="BE291" i="9"/>
  <c r="BU291" i="8"/>
  <c r="AO291" i="9"/>
  <c r="AR291" i="9"/>
  <c r="AT291" i="9"/>
  <c r="AL292" i="9" s="1"/>
  <c r="AP292" i="8" l="1"/>
  <c r="O292" i="8"/>
  <c r="T292" i="8"/>
  <c r="L293" i="8" s="1"/>
  <c r="R292" i="8"/>
  <c r="BC292" i="9"/>
  <c r="U293" i="7"/>
  <c r="BH291" i="9"/>
  <c r="CC292" i="9"/>
  <c r="P294" i="7"/>
  <c r="CH291" i="9"/>
  <c r="CD292" i="8"/>
  <c r="CA292" i="8"/>
  <c r="CF292" i="8"/>
  <c r="AU291" i="8"/>
  <c r="U292" i="9"/>
  <c r="BU293" i="7"/>
  <c r="BP294" i="7"/>
  <c r="AB294" i="7"/>
  <c r="AG294" i="7"/>
  <c r="Y295" i="7" s="1"/>
  <c r="AE294" i="7"/>
  <c r="BQ292" i="8"/>
  <c r="BN292" i="8"/>
  <c r="BS292" i="8"/>
  <c r="CC294" i="7"/>
  <c r="AU293" i="7"/>
  <c r="CH293" i="7"/>
  <c r="BD292" i="8"/>
  <c r="BA292" i="8"/>
  <c r="BF292" i="8"/>
  <c r="P293" i="9"/>
  <c r="AH291" i="9"/>
  <c r="BH293" i="7"/>
  <c r="AP294" i="7"/>
  <c r="AP292" i="9"/>
  <c r="AU291" i="9"/>
  <c r="AC292" i="9"/>
  <c r="BU291" i="9"/>
  <c r="BC294" i="7"/>
  <c r="AB292" i="8"/>
  <c r="AE292" i="8"/>
  <c r="AG292" i="8"/>
  <c r="Y293" i="8" s="1"/>
  <c r="BP292" i="9"/>
  <c r="AH294" i="7" l="1"/>
  <c r="CB292" i="8"/>
  <c r="CE292" i="8"/>
  <c r="CG292" i="8"/>
  <c r="BY293" i="8" s="1"/>
  <c r="AQ292" i="9"/>
  <c r="AN292" i="9"/>
  <c r="AS292" i="9"/>
  <c r="AC295" i="7"/>
  <c r="AH292" i="8"/>
  <c r="AQ294" i="7"/>
  <c r="AN294" i="7"/>
  <c r="AS294" i="7"/>
  <c r="BQ294" i="7"/>
  <c r="BN294" i="7"/>
  <c r="BS294" i="7"/>
  <c r="BD292" i="9"/>
  <c r="BA292" i="9"/>
  <c r="BF292" i="9"/>
  <c r="Q294" i="7"/>
  <c r="N294" i="7"/>
  <c r="S294" i="7"/>
  <c r="U292" i="8"/>
  <c r="BD294" i="7"/>
  <c r="BA294" i="7"/>
  <c r="BF294" i="7"/>
  <c r="CD292" i="9"/>
  <c r="CA292" i="9"/>
  <c r="CF292" i="9"/>
  <c r="P293" i="8"/>
  <c r="AD292" i="9"/>
  <c r="AA292" i="9"/>
  <c r="AF292" i="9"/>
  <c r="BQ292" i="9"/>
  <c r="BN292" i="9"/>
  <c r="BS292" i="9"/>
  <c r="BO292" i="8"/>
  <c r="BR292" i="8"/>
  <c r="BT292" i="8"/>
  <c r="BL293" i="8" s="1"/>
  <c r="CD294" i="7"/>
  <c r="CA294" i="7"/>
  <c r="CF294" i="7"/>
  <c r="Q293" i="9"/>
  <c r="N293" i="9"/>
  <c r="S293" i="9"/>
  <c r="AC293" i="8"/>
  <c r="BB292" i="8"/>
  <c r="BG292" i="8"/>
  <c r="AY293" i="8" s="1"/>
  <c r="BE292" i="8"/>
  <c r="AQ292" i="8"/>
  <c r="AN292" i="8"/>
  <c r="AS292" i="8"/>
  <c r="BC293" i="8" l="1"/>
  <c r="O294" i="7"/>
  <c r="T294" i="7"/>
  <c r="L295" i="7" s="1"/>
  <c r="R294" i="7"/>
  <c r="BH292" i="8"/>
  <c r="BU292" i="8"/>
  <c r="AO292" i="9"/>
  <c r="AT292" i="9"/>
  <c r="AL293" i="9" s="1"/>
  <c r="AR292" i="9"/>
  <c r="O293" i="9"/>
  <c r="R293" i="9"/>
  <c r="T293" i="9"/>
  <c r="L294" i="9" s="1"/>
  <c r="CC293" i="8"/>
  <c r="BB294" i="7"/>
  <c r="BE294" i="7"/>
  <c r="BG294" i="7"/>
  <c r="AY295" i="7" s="1"/>
  <c r="CH292" i="8"/>
  <c r="CB292" i="9"/>
  <c r="CG292" i="9"/>
  <c r="BY293" i="9" s="1"/>
  <c r="CE292" i="9"/>
  <c r="AO292" i="8"/>
  <c r="AT292" i="8"/>
  <c r="AL293" i="8" s="1"/>
  <c r="AR292" i="8"/>
  <c r="AD295" i="7"/>
  <c r="AA295" i="7"/>
  <c r="AF295" i="7"/>
  <c r="Q293" i="8"/>
  <c r="N293" i="8"/>
  <c r="S293" i="8"/>
  <c r="AD293" i="8"/>
  <c r="AA293" i="8"/>
  <c r="AF293" i="8"/>
  <c r="BB292" i="9"/>
  <c r="BE292" i="9"/>
  <c r="BG292" i="9"/>
  <c r="AY293" i="9" s="1"/>
  <c r="BO292" i="9"/>
  <c r="BT292" i="9"/>
  <c r="BL293" i="9" s="1"/>
  <c r="BR292" i="9"/>
  <c r="BO294" i="7"/>
  <c r="BR294" i="7"/>
  <c r="BT294" i="7"/>
  <c r="BL295" i="7" s="1"/>
  <c r="AO294" i="7"/>
  <c r="AT294" i="7"/>
  <c r="AL295" i="7" s="1"/>
  <c r="AR294" i="7"/>
  <c r="BP293" i="8"/>
  <c r="AB292" i="9"/>
  <c r="AG292" i="9"/>
  <c r="Y293" i="9" s="1"/>
  <c r="AE292" i="9"/>
  <c r="B32" i="9"/>
  <c r="CB294" i="7"/>
  <c r="CG294" i="7"/>
  <c r="BY295" i="7" s="1"/>
  <c r="CE294" i="7"/>
  <c r="BP295" i="7" l="1"/>
  <c r="AP293" i="8"/>
  <c r="AP293" i="9"/>
  <c r="C34" i="7"/>
  <c r="CD293" i="8"/>
  <c r="CA293" i="8"/>
  <c r="CF293" i="8"/>
  <c r="BU294" i="7"/>
  <c r="BC293" i="9"/>
  <c r="O293" i="8"/>
  <c r="R293" i="8"/>
  <c r="T293" i="8"/>
  <c r="L294" i="8" s="1"/>
  <c r="AH292" i="9"/>
  <c r="BU292" i="9"/>
  <c r="CC293" i="9"/>
  <c r="AC293" i="9"/>
  <c r="BP293" i="9"/>
  <c r="CH294" i="7"/>
  <c r="P294" i="9"/>
  <c r="U294" i="7"/>
  <c r="U293" i="9"/>
  <c r="P295" i="7"/>
  <c r="BQ293" i="8"/>
  <c r="BN293" i="8"/>
  <c r="BS293" i="8"/>
  <c r="BH292" i="9"/>
  <c r="CC295" i="7"/>
  <c r="AU294" i="7"/>
  <c r="BH294" i="7"/>
  <c r="B32" i="8"/>
  <c r="CH292" i="9"/>
  <c r="AP295" i="7"/>
  <c r="BD293" i="8"/>
  <c r="BA293" i="8"/>
  <c r="BF293" i="8"/>
  <c r="AB295" i="7"/>
  <c r="AE295" i="7"/>
  <c r="AG295" i="7"/>
  <c r="Y296" i="7" s="1"/>
  <c r="BC295" i="7"/>
  <c r="C32" i="8"/>
  <c r="AB293" i="8"/>
  <c r="AG293" i="8"/>
  <c r="Y294" i="8" s="1"/>
  <c r="AE293" i="8"/>
  <c r="AU292" i="8"/>
  <c r="AU292" i="9"/>
  <c r="CD295" i="7" l="1"/>
  <c r="CA295" i="7"/>
  <c r="CF295" i="7"/>
  <c r="Q294" i="9"/>
  <c r="N294" i="9"/>
  <c r="S294" i="9"/>
  <c r="U293" i="8"/>
  <c r="AQ293" i="9"/>
  <c r="AN293" i="9"/>
  <c r="AS293" i="9"/>
  <c r="AH295" i="7"/>
  <c r="BO293" i="8"/>
  <c r="BR293" i="8"/>
  <c r="BT293" i="8"/>
  <c r="BL294" i="8" s="1"/>
  <c r="BQ293" i="9"/>
  <c r="BN293" i="9"/>
  <c r="BS293" i="9"/>
  <c r="AC296" i="7"/>
  <c r="BD293" i="9"/>
  <c r="BA293" i="9"/>
  <c r="BF293" i="9"/>
  <c r="AQ293" i="8"/>
  <c r="AN293" i="8"/>
  <c r="AS293" i="8"/>
  <c r="E32" i="8"/>
  <c r="Q295" i="7"/>
  <c r="N295" i="7"/>
  <c r="S295" i="7"/>
  <c r="AD293" i="9"/>
  <c r="AA293" i="9"/>
  <c r="AF293" i="9"/>
  <c r="BQ295" i="7"/>
  <c r="BN295" i="7"/>
  <c r="BS295" i="7"/>
  <c r="BD295" i="7"/>
  <c r="BA295" i="7"/>
  <c r="BF295" i="7"/>
  <c r="P294" i="8"/>
  <c r="F32" i="8"/>
  <c r="CD293" i="9"/>
  <c r="CA293" i="9"/>
  <c r="CF293" i="9"/>
  <c r="G32" i="8"/>
  <c r="BB293" i="8"/>
  <c r="BG293" i="8"/>
  <c r="AY294" i="8" s="1"/>
  <c r="BE293" i="8"/>
  <c r="AH293" i="8"/>
  <c r="AC294" i="8"/>
  <c r="AQ295" i="7"/>
  <c r="AN295" i="7"/>
  <c r="AS295" i="7"/>
  <c r="CB293" i="8"/>
  <c r="CE293" i="8"/>
  <c r="CG293" i="8"/>
  <c r="BY294" i="8" s="1"/>
  <c r="C32" i="9" l="1"/>
  <c r="BB293" i="9"/>
  <c r="BG293" i="9"/>
  <c r="AY294" i="9" s="1"/>
  <c r="BE293" i="9"/>
  <c r="D32" i="9"/>
  <c r="AD296" i="7"/>
  <c r="AA296" i="7"/>
  <c r="AF296" i="7"/>
  <c r="BC294" i="8"/>
  <c r="D34" i="7"/>
  <c r="AO295" i="7"/>
  <c r="AR295" i="7"/>
  <c r="AT295" i="7"/>
  <c r="AL296" i="7" s="1"/>
  <c r="CC294" i="8"/>
  <c r="O295" i="7"/>
  <c r="R295" i="7"/>
  <c r="T295" i="7"/>
  <c r="L296" i="7" s="1"/>
  <c r="O294" i="9"/>
  <c r="R294" i="9"/>
  <c r="T294" i="9"/>
  <c r="L295" i="9" s="1"/>
  <c r="CB293" i="9"/>
  <c r="CG293" i="9"/>
  <c r="BY294" i="9" s="1"/>
  <c r="CE293" i="9"/>
  <c r="E32" i="9"/>
  <c r="AB293" i="9"/>
  <c r="AG293" i="9"/>
  <c r="Y294" i="9" s="1"/>
  <c r="AE293" i="9"/>
  <c r="Q294" i="8"/>
  <c r="N294" i="8"/>
  <c r="S294" i="8"/>
  <c r="F32" i="9"/>
  <c r="BO293" i="9"/>
  <c r="BR293" i="9"/>
  <c r="BT293" i="9"/>
  <c r="BL294" i="9" s="1"/>
  <c r="BP294" i="8"/>
  <c r="AO293" i="9"/>
  <c r="AR293" i="9"/>
  <c r="AT293" i="9"/>
  <c r="AL294" i="9" s="1"/>
  <c r="CH293" i="8"/>
  <c r="BH293" i="8"/>
  <c r="E34" i="7"/>
  <c r="D32" i="8"/>
  <c r="BU293" i="8"/>
  <c r="G34" i="7"/>
  <c r="B34" i="7"/>
  <c r="CB295" i="7"/>
  <c r="CE295" i="7"/>
  <c r="CG295" i="7"/>
  <c r="BY296" i="7" s="1"/>
  <c r="BB295" i="7"/>
  <c r="BE295" i="7"/>
  <c r="BG295" i="7"/>
  <c r="AY296" i="7" s="1"/>
  <c r="AD294" i="8"/>
  <c r="AA294" i="8"/>
  <c r="AF294" i="8"/>
  <c r="F34" i="7"/>
  <c r="AO293" i="8"/>
  <c r="AR293" i="8"/>
  <c r="AT293" i="8"/>
  <c r="AL294" i="8" s="1"/>
  <c r="G32" i="9"/>
  <c r="BO295" i="7"/>
  <c r="BR295" i="7"/>
  <c r="BT295" i="7"/>
  <c r="BL296" i="7" s="1"/>
  <c r="CD294" i="8" l="1"/>
  <c r="CA294" i="8"/>
  <c r="CF294" i="8"/>
  <c r="BP294" i="9"/>
  <c r="BU293" i="9"/>
  <c r="CH293" i="9"/>
  <c r="AU293" i="8"/>
  <c r="CC294" i="9"/>
  <c r="AP296" i="7"/>
  <c r="BH293" i="9"/>
  <c r="AP294" i="8"/>
  <c r="CH295" i="7"/>
  <c r="AU295" i="7"/>
  <c r="BC294" i="9"/>
  <c r="CC296" i="7"/>
  <c r="AB296" i="7"/>
  <c r="AG296" i="7"/>
  <c r="Y297" i="7" s="1"/>
  <c r="AE296" i="7"/>
  <c r="BQ294" i="8"/>
  <c r="BN294" i="8"/>
  <c r="BS294" i="8"/>
  <c r="O294" i="8"/>
  <c r="R294" i="8"/>
  <c r="T294" i="8"/>
  <c r="L295" i="8" s="1"/>
  <c r="U294" i="9"/>
  <c r="AB294" i="8"/>
  <c r="AE294" i="8"/>
  <c r="AG294" i="8"/>
  <c r="Y295" i="8" s="1"/>
  <c r="BD294" i="8"/>
  <c r="BA294" i="8"/>
  <c r="BF294" i="8"/>
  <c r="BC296" i="7"/>
  <c r="AU293" i="9"/>
  <c r="AH293" i="9"/>
  <c r="P296" i="7"/>
  <c r="P295" i="9"/>
  <c r="BP296" i="7"/>
  <c r="BU295" i="7"/>
  <c r="AP294" i="9"/>
  <c r="BH295" i="7"/>
  <c r="AC294" i="9"/>
  <c r="U295" i="7"/>
  <c r="U294" i="8" l="1"/>
  <c r="BO294" i="8"/>
  <c r="BR294" i="8"/>
  <c r="BT294" i="8"/>
  <c r="BL295" i="8" s="1"/>
  <c r="BB294" i="8"/>
  <c r="BG294" i="8"/>
  <c r="AY295" i="8" s="1"/>
  <c r="BE294" i="8"/>
  <c r="AH296" i="7"/>
  <c r="BQ294" i="9"/>
  <c r="BN294" i="9"/>
  <c r="BS294" i="9"/>
  <c r="BQ296" i="7"/>
  <c r="BN296" i="7"/>
  <c r="BS296" i="7"/>
  <c r="Q295" i="9"/>
  <c r="N295" i="9"/>
  <c r="S295" i="9"/>
  <c r="CD296" i="7"/>
  <c r="CA296" i="7"/>
  <c r="CF296" i="7"/>
  <c r="AQ294" i="9"/>
  <c r="AN294" i="9"/>
  <c r="AS294" i="9"/>
  <c r="AC295" i="8"/>
  <c r="AC297" i="7"/>
  <c r="AQ296" i="7"/>
  <c r="AN296" i="7"/>
  <c r="AS296" i="7"/>
  <c r="CB294" i="8"/>
  <c r="CG294" i="8"/>
  <c r="BY295" i="8" s="1"/>
  <c r="CE294" i="8"/>
  <c r="Q296" i="7"/>
  <c r="N296" i="7"/>
  <c r="S296" i="7"/>
  <c r="AQ294" i="8"/>
  <c r="AN294" i="8"/>
  <c r="AS294" i="8"/>
  <c r="AH294" i="8"/>
  <c r="AD294" i="9"/>
  <c r="AA294" i="9"/>
  <c r="AF294" i="9"/>
  <c r="BD296" i="7"/>
  <c r="BA296" i="7"/>
  <c r="BF296" i="7"/>
  <c r="P295" i="8"/>
  <c r="BD294" i="9"/>
  <c r="BA294" i="9"/>
  <c r="BF294" i="9"/>
  <c r="CD294" i="9"/>
  <c r="CA294" i="9"/>
  <c r="CF294" i="9"/>
  <c r="AD295" i="8" l="1"/>
  <c r="AA295" i="8"/>
  <c r="AF295" i="8"/>
  <c r="O295" i="9"/>
  <c r="T295" i="9"/>
  <c r="L296" i="9" s="1"/>
  <c r="R295" i="9"/>
  <c r="BC295" i="8"/>
  <c r="Q295" i="8"/>
  <c r="N295" i="8"/>
  <c r="S295" i="8"/>
  <c r="BH294" i="8"/>
  <c r="AO294" i="9"/>
  <c r="AR294" i="9"/>
  <c r="AT294" i="9"/>
  <c r="AL295" i="9" s="1"/>
  <c r="BB296" i="7"/>
  <c r="BG296" i="7"/>
  <c r="AY297" i="7" s="1"/>
  <c r="BE296" i="7"/>
  <c r="CH294" i="8"/>
  <c r="AB294" i="9"/>
  <c r="AE294" i="9"/>
  <c r="AG294" i="9"/>
  <c r="Y295" i="9" s="1"/>
  <c r="BO294" i="9"/>
  <c r="BT294" i="9"/>
  <c r="BL295" i="9" s="1"/>
  <c r="BR294" i="9"/>
  <c r="BP295" i="8"/>
  <c r="O296" i="7"/>
  <c r="R296" i="7"/>
  <c r="T296" i="7"/>
  <c r="L297" i="7" s="1"/>
  <c r="CC295" i="8"/>
  <c r="AO296" i="7"/>
  <c r="AT296" i="7"/>
  <c r="AL297" i="7" s="1"/>
  <c r="AR296" i="7"/>
  <c r="BU294" i="8"/>
  <c r="BB294" i="9"/>
  <c r="BE294" i="9"/>
  <c r="BG294" i="9"/>
  <c r="AY295" i="9" s="1"/>
  <c r="BO296" i="7"/>
  <c r="BT296" i="7"/>
  <c r="BL297" i="7" s="1"/>
  <c r="BR296" i="7"/>
  <c r="CB294" i="9"/>
  <c r="CE294" i="9"/>
  <c r="CG294" i="9"/>
  <c r="BY295" i="9" s="1"/>
  <c r="CB296" i="7"/>
  <c r="CG296" i="7"/>
  <c r="BY297" i="7" s="1"/>
  <c r="CE296" i="7"/>
  <c r="AO294" i="8"/>
  <c r="AR294" i="8"/>
  <c r="AT294" i="8"/>
  <c r="AL295" i="8" s="1"/>
  <c r="AD297" i="7"/>
  <c r="AA297" i="7"/>
  <c r="AF297" i="7"/>
  <c r="CD295" i="8" l="1"/>
  <c r="CA295" i="8"/>
  <c r="CF295" i="8"/>
  <c r="BH296" i="7"/>
  <c r="O295" i="8"/>
  <c r="T295" i="8"/>
  <c r="L296" i="8" s="1"/>
  <c r="R295" i="8"/>
  <c r="CH296" i="7"/>
  <c r="BC295" i="9"/>
  <c r="U296" i="7"/>
  <c r="BH294" i="9"/>
  <c r="P297" i="7"/>
  <c r="BQ295" i="8"/>
  <c r="BN295" i="8"/>
  <c r="BS295" i="8"/>
  <c r="AP295" i="9"/>
  <c r="U295" i="9"/>
  <c r="AU294" i="9"/>
  <c r="P296" i="9"/>
  <c r="BU294" i="9"/>
  <c r="BD295" i="8"/>
  <c r="BA295" i="8"/>
  <c r="BF295" i="8"/>
  <c r="CC295" i="9"/>
  <c r="CH294" i="9"/>
  <c r="AB297" i="7"/>
  <c r="AE297" i="7"/>
  <c r="AG297" i="7"/>
  <c r="Y298" i="7" s="1"/>
  <c r="BP295" i="9"/>
  <c r="BU296" i="7"/>
  <c r="AU296" i="7"/>
  <c r="AB295" i="8"/>
  <c r="AE295" i="8"/>
  <c r="AG295" i="8"/>
  <c r="Y296" i="8" s="1"/>
  <c r="CC297" i="7"/>
  <c r="BC297" i="7"/>
  <c r="BP297" i="7"/>
  <c r="AC295" i="9"/>
  <c r="AP295" i="8"/>
  <c r="AP297" i="7"/>
  <c r="AU294" i="8"/>
  <c r="AH294" i="9"/>
  <c r="AQ295" i="8" l="1"/>
  <c r="AN295" i="8"/>
  <c r="AS295" i="8"/>
  <c r="CD295" i="9"/>
  <c r="CA295" i="9"/>
  <c r="CF295" i="9"/>
  <c r="Q296" i="9"/>
  <c r="N296" i="9"/>
  <c r="S296" i="9"/>
  <c r="AC296" i="8"/>
  <c r="U295" i="8"/>
  <c r="Q297" i="7"/>
  <c r="N297" i="7"/>
  <c r="S297" i="7"/>
  <c r="P296" i="8"/>
  <c r="BB295" i="8"/>
  <c r="BE295" i="8"/>
  <c r="BG295" i="8"/>
  <c r="AY296" i="8" s="1"/>
  <c r="AH295" i="8"/>
  <c r="BQ295" i="9"/>
  <c r="BN295" i="9"/>
  <c r="BS295" i="9"/>
  <c r="AQ297" i="7"/>
  <c r="AN297" i="7"/>
  <c r="AS297" i="7"/>
  <c r="BD295" i="9"/>
  <c r="BA295" i="9"/>
  <c r="BF295" i="9"/>
  <c r="AQ295" i="9"/>
  <c r="AN295" i="9"/>
  <c r="AS295" i="9"/>
  <c r="BD297" i="7"/>
  <c r="BA297" i="7"/>
  <c r="BF297" i="7"/>
  <c r="AC298" i="7"/>
  <c r="CB295" i="8"/>
  <c r="CE295" i="8"/>
  <c r="CG295" i="8"/>
  <c r="BY296" i="8" s="1"/>
  <c r="AD295" i="9"/>
  <c r="AA295" i="9"/>
  <c r="AF295" i="9"/>
  <c r="BQ297" i="7"/>
  <c r="BN297" i="7"/>
  <c r="BS297" i="7"/>
  <c r="CD297" i="7"/>
  <c r="CA297" i="7"/>
  <c r="CF297" i="7"/>
  <c r="AH297" i="7"/>
  <c r="BO295" i="8"/>
  <c r="BR295" i="8"/>
  <c r="BT295" i="8"/>
  <c r="BL296" i="8" s="1"/>
  <c r="CH295" i="8" l="1"/>
  <c r="AD296" i="8"/>
  <c r="AA296" i="8"/>
  <c r="AF296" i="8"/>
  <c r="AO295" i="9"/>
  <c r="AT295" i="9"/>
  <c r="AL296" i="9" s="1"/>
  <c r="AR295" i="9"/>
  <c r="CC296" i="8"/>
  <c r="BC296" i="8"/>
  <c r="O296" i="9"/>
  <c r="R296" i="9"/>
  <c r="T296" i="9"/>
  <c r="L297" i="9" s="1"/>
  <c r="BH295" i="8"/>
  <c r="BB295" i="9"/>
  <c r="BG295" i="9"/>
  <c r="AY296" i="9" s="1"/>
  <c r="BE295" i="9"/>
  <c r="Q296" i="8"/>
  <c r="N296" i="8"/>
  <c r="S296" i="8"/>
  <c r="CB295" i="9"/>
  <c r="CG295" i="9"/>
  <c r="BY296" i="9" s="1"/>
  <c r="CE295" i="9"/>
  <c r="O297" i="7"/>
  <c r="R297" i="7"/>
  <c r="T297" i="7"/>
  <c r="L298" i="7" s="1"/>
  <c r="BP296" i="8"/>
  <c r="BO297" i="7"/>
  <c r="BR297" i="7"/>
  <c r="BT297" i="7"/>
  <c r="BL298" i="7" s="1"/>
  <c r="AD298" i="7"/>
  <c r="AA298" i="7"/>
  <c r="AF298" i="7"/>
  <c r="AO295" i="8"/>
  <c r="AR295" i="8"/>
  <c r="AT295" i="8"/>
  <c r="AL296" i="8" s="1"/>
  <c r="BU295" i="8"/>
  <c r="AB295" i="9"/>
  <c r="AE295" i="9"/>
  <c r="AG295" i="9"/>
  <c r="Y296" i="9" s="1"/>
  <c r="BB297" i="7"/>
  <c r="BG297" i="7"/>
  <c r="AY298" i="7" s="1"/>
  <c r="BE297" i="7"/>
  <c r="AO297" i="7"/>
  <c r="AR297" i="7"/>
  <c r="AT297" i="7"/>
  <c r="AL298" i="7" s="1"/>
  <c r="CB297" i="7"/>
  <c r="CG297" i="7"/>
  <c r="BY298" i="7" s="1"/>
  <c r="CE297" i="7"/>
  <c r="BO295" i="9"/>
  <c r="BT295" i="9"/>
  <c r="BL296" i="9" s="1"/>
  <c r="BR295" i="9"/>
  <c r="AC296" i="9" l="1"/>
  <c r="CH295" i="9"/>
  <c r="O296" i="8"/>
  <c r="T296" i="8"/>
  <c r="L297" i="8" s="1"/>
  <c r="R296" i="8"/>
  <c r="U296" i="9"/>
  <c r="AH295" i="9"/>
  <c r="AB296" i="8"/>
  <c r="AE296" i="8"/>
  <c r="AG296" i="8"/>
  <c r="Y297" i="8" s="1"/>
  <c r="CH297" i="7"/>
  <c r="CC296" i="9"/>
  <c r="AP296" i="9"/>
  <c r="AU295" i="8"/>
  <c r="BU295" i="9"/>
  <c r="AU297" i="7"/>
  <c r="BQ296" i="8"/>
  <c r="BN296" i="8"/>
  <c r="BS296" i="8"/>
  <c r="AP298" i="7"/>
  <c r="BP296" i="9"/>
  <c r="BD296" i="8"/>
  <c r="BA296" i="8"/>
  <c r="BF296" i="8"/>
  <c r="BU297" i="7"/>
  <c r="AU295" i="9"/>
  <c r="AP296" i="8"/>
  <c r="P298" i="7"/>
  <c r="BP298" i="7"/>
  <c r="CC298" i="7"/>
  <c r="P297" i="9"/>
  <c r="BH297" i="7"/>
  <c r="BC298" i="7"/>
  <c r="U297" i="7"/>
  <c r="BH295" i="9"/>
  <c r="CD296" i="8"/>
  <c r="CA296" i="8"/>
  <c r="CF296" i="8"/>
  <c r="AB298" i="7"/>
  <c r="AE298" i="7"/>
  <c r="AG298" i="7"/>
  <c r="Y299" i="7" s="1"/>
  <c r="BC296" i="9"/>
  <c r="Q298" i="7" l="1"/>
  <c r="N298" i="7"/>
  <c r="S298" i="7"/>
  <c r="AQ298" i="7"/>
  <c r="AN298" i="7"/>
  <c r="AS298" i="7"/>
  <c r="CD296" i="9"/>
  <c r="CA296" i="9"/>
  <c r="CF296" i="9"/>
  <c r="BD298" i="7"/>
  <c r="BA298" i="7"/>
  <c r="BF298" i="7"/>
  <c r="AQ296" i="8"/>
  <c r="AN296" i="8"/>
  <c r="AS296" i="8"/>
  <c r="U296" i="8"/>
  <c r="P297" i="8"/>
  <c r="AQ296" i="9"/>
  <c r="AN296" i="9"/>
  <c r="AS296" i="9"/>
  <c r="AC297" i="8"/>
  <c r="Q297" i="9"/>
  <c r="N297" i="9"/>
  <c r="S297" i="9"/>
  <c r="AH296" i="8"/>
  <c r="CD298" i="7"/>
  <c r="CA298" i="7"/>
  <c r="CF298" i="7"/>
  <c r="AD296" i="9"/>
  <c r="AA296" i="9"/>
  <c r="AF296" i="9"/>
  <c r="BO296" i="8"/>
  <c r="BT296" i="8"/>
  <c r="BL297" i="8" s="1"/>
  <c r="BR296" i="8"/>
  <c r="BB296" i="8"/>
  <c r="BG296" i="8"/>
  <c r="AY297" i="8" s="1"/>
  <c r="BE296" i="8"/>
  <c r="CB296" i="8"/>
  <c r="CG296" i="8"/>
  <c r="BY297" i="8" s="1"/>
  <c r="CE296" i="8"/>
  <c r="BD296" i="9"/>
  <c r="BA296" i="9"/>
  <c r="BF296" i="9"/>
  <c r="BQ298" i="7"/>
  <c r="BN298" i="7"/>
  <c r="BS298" i="7"/>
  <c r="AC299" i="7"/>
  <c r="AH298" i="7"/>
  <c r="BQ296" i="9"/>
  <c r="BN296" i="9"/>
  <c r="BS296" i="9"/>
  <c r="BH296" i="8" l="1"/>
  <c r="CB296" i="9"/>
  <c r="CE296" i="9"/>
  <c r="CG296" i="9"/>
  <c r="BY297" i="9" s="1"/>
  <c r="BO298" i="7"/>
  <c r="BT298" i="7"/>
  <c r="BL299" i="7" s="1"/>
  <c r="BR298" i="7"/>
  <c r="BC297" i="8"/>
  <c r="Q297" i="8"/>
  <c r="N297" i="8"/>
  <c r="S297" i="8"/>
  <c r="BP297" i="8"/>
  <c r="O297" i="9"/>
  <c r="T297" i="9"/>
  <c r="L298" i="9" s="1"/>
  <c r="R297" i="9"/>
  <c r="CB298" i="7"/>
  <c r="CG298" i="7"/>
  <c r="BY299" i="7" s="1"/>
  <c r="CE298" i="7"/>
  <c r="BU296" i="8"/>
  <c r="BO296" i="9"/>
  <c r="BR296" i="9"/>
  <c r="BT296" i="9"/>
  <c r="BL297" i="9" s="1"/>
  <c r="CH296" i="8"/>
  <c r="AO296" i="8"/>
  <c r="AR296" i="8"/>
  <c r="AT296" i="8"/>
  <c r="AL297" i="8" s="1"/>
  <c r="AO298" i="7"/>
  <c r="AR298" i="7"/>
  <c r="AT298" i="7"/>
  <c r="AL299" i="7" s="1"/>
  <c r="AB296" i="9"/>
  <c r="AE296" i="9"/>
  <c r="AG296" i="9"/>
  <c r="Y297" i="9" s="1"/>
  <c r="AD297" i="8"/>
  <c r="AA297" i="8"/>
  <c r="AF297" i="8"/>
  <c r="CC297" i="8"/>
  <c r="BB296" i="9"/>
  <c r="BE296" i="9"/>
  <c r="BG296" i="9"/>
  <c r="AY297" i="9" s="1"/>
  <c r="BB298" i="7"/>
  <c r="BE298" i="7"/>
  <c r="BG298" i="7"/>
  <c r="AY299" i="7" s="1"/>
  <c r="O298" i="7"/>
  <c r="R298" i="7"/>
  <c r="T298" i="7"/>
  <c r="L299" i="7" s="1"/>
  <c r="AD299" i="7"/>
  <c r="AA299" i="7"/>
  <c r="AF299" i="7"/>
  <c r="AO296" i="9"/>
  <c r="AT296" i="9"/>
  <c r="AL297" i="9" s="1"/>
  <c r="AR296" i="9"/>
  <c r="U297" i="9" l="1"/>
  <c r="P298" i="9"/>
  <c r="CC297" i="9"/>
  <c r="AB299" i="7"/>
  <c r="AG299" i="7"/>
  <c r="Y300" i="7" s="1"/>
  <c r="AE299" i="7"/>
  <c r="BC297" i="9"/>
  <c r="BQ297" i="8"/>
  <c r="BN297" i="8"/>
  <c r="BS297" i="8"/>
  <c r="AP299" i="7"/>
  <c r="O297" i="8"/>
  <c r="R297" i="8"/>
  <c r="T297" i="8"/>
  <c r="L298" i="8" s="1"/>
  <c r="P299" i="7"/>
  <c r="AH296" i="9"/>
  <c r="BC299" i="7"/>
  <c r="AU298" i="7"/>
  <c r="BP297" i="9"/>
  <c r="AU296" i="9"/>
  <c r="CD297" i="8"/>
  <c r="CA297" i="8"/>
  <c r="CF297" i="8"/>
  <c r="AP297" i="8"/>
  <c r="BD297" i="8"/>
  <c r="BA297" i="8"/>
  <c r="BF297" i="8"/>
  <c r="BH298" i="7"/>
  <c r="CH298" i="7"/>
  <c r="AB297" i="8"/>
  <c r="AG297" i="8"/>
  <c r="Y298" i="8" s="1"/>
  <c r="AE297" i="8"/>
  <c r="BH296" i="9"/>
  <c r="AC297" i="9"/>
  <c r="CH296" i="9"/>
  <c r="CC299" i="7"/>
  <c r="BU298" i="7"/>
  <c r="U298" i="7"/>
  <c r="BU296" i="9"/>
  <c r="AP297" i="9"/>
  <c r="AU296" i="8"/>
  <c r="BP299" i="7"/>
  <c r="AQ297" i="8" l="1"/>
  <c r="AN297" i="8"/>
  <c r="AS297" i="8"/>
  <c r="BD299" i="7"/>
  <c r="BA299" i="7"/>
  <c r="BF299" i="7"/>
  <c r="P298" i="8"/>
  <c r="U297" i="8"/>
  <c r="CD297" i="9"/>
  <c r="CA297" i="9"/>
  <c r="CF297" i="9"/>
  <c r="CD299" i="7"/>
  <c r="CA299" i="7"/>
  <c r="CF299" i="7"/>
  <c r="BD297" i="9"/>
  <c r="BA297" i="9"/>
  <c r="BF297" i="9"/>
  <c r="BQ297" i="9"/>
  <c r="BN297" i="9"/>
  <c r="BS297" i="9"/>
  <c r="AH299" i="7"/>
  <c r="AC300" i="7"/>
  <c r="BB297" i="8"/>
  <c r="BG297" i="8"/>
  <c r="AY298" i="8" s="1"/>
  <c r="BE297" i="8"/>
  <c r="AQ299" i="7"/>
  <c r="AN299" i="7"/>
  <c r="AS299" i="7"/>
  <c r="Q298" i="9"/>
  <c r="N298" i="9"/>
  <c r="S298" i="9"/>
  <c r="AQ297" i="9"/>
  <c r="AN297" i="9"/>
  <c r="AS297" i="9"/>
  <c r="AC298" i="8"/>
  <c r="CB297" i="8"/>
  <c r="CG297" i="8"/>
  <c r="BY298" i="8" s="1"/>
  <c r="CE297" i="8"/>
  <c r="Q299" i="7"/>
  <c r="N299" i="7"/>
  <c r="S299" i="7"/>
  <c r="AD297" i="9"/>
  <c r="AA297" i="9"/>
  <c r="AF297" i="9"/>
  <c r="BQ299" i="7"/>
  <c r="BN299" i="7"/>
  <c r="BS299" i="7"/>
  <c r="AH297" i="8"/>
  <c r="BO297" i="8"/>
  <c r="BR297" i="8"/>
  <c r="BT297" i="8"/>
  <c r="BL298" i="8" s="1"/>
  <c r="AB297" i="9" l="1"/>
  <c r="AG297" i="9"/>
  <c r="Y298" i="9" s="1"/>
  <c r="AE297" i="9"/>
  <c r="BB297" i="9"/>
  <c r="BE297" i="9"/>
  <c r="BG297" i="9"/>
  <c r="AY298" i="9" s="1"/>
  <c r="Q298" i="8"/>
  <c r="N298" i="8"/>
  <c r="S298" i="8"/>
  <c r="AO297" i="9"/>
  <c r="AR297" i="9"/>
  <c r="AT297" i="9"/>
  <c r="AL298" i="9" s="1"/>
  <c r="BP298" i="8"/>
  <c r="O299" i="7"/>
  <c r="T299" i="7"/>
  <c r="L300" i="7" s="1"/>
  <c r="R299" i="7"/>
  <c r="BB299" i="7"/>
  <c r="BG299" i="7"/>
  <c r="AY300" i="7" s="1"/>
  <c r="BE299" i="7"/>
  <c r="O298" i="9"/>
  <c r="R298" i="9"/>
  <c r="T298" i="9"/>
  <c r="L299" i="9" s="1"/>
  <c r="AO299" i="7"/>
  <c r="AR299" i="7"/>
  <c r="AT299" i="7"/>
  <c r="AL300" i="7" s="1"/>
  <c r="CB299" i="7"/>
  <c r="CE299" i="7"/>
  <c r="CG299" i="7"/>
  <c r="BY300" i="7" s="1"/>
  <c r="AD300" i="7"/>
  <c r="AA300" i="7"/>
  <c r="AF300" i="7"/>
  <c r="CH297" i="8"/>
  <c r="CC298" i="8"/>
  <c r="BU297" i="8"/>
  <c r="AO297" i="8"/>
  <c r="AT297" i="8"/>
  <c r="AL298" i="8" s="1"/>
  <c r="AR297" i="8"/>
  <c r="BH297" i="8"/>
  <c r="BO297" i="9"/>
  <c r="BR297" i="9"/>
  <c r="BT297" i="9"/>
  <c r="BL298" i="9" s="1"/>
  <c r="BO299" i="7"/>
  <c r="BR299" i="7"/>
  <c r="BT299" i="7"/>
  <c r="BL300" i="7" s="1"/>
  <c r="AD298" i="8"/>
  <c r="AA298" i="8"/>
  <c r="AF298" i="8"/>
  <c r="BC298" i="8"/>
  <c r="CB297" i="9"/>
  <c r="CG297" i="9"/>
  <c r="BY298" i="9" s="1"/>
  <c r="CE297" i="9"/>
  <c r="AU299" i="7" l="1"/>
  <c r="AB298" i="8"/>
  <c r="AG298" i="8"/>
  <c r="Y299" i="8" s="1"/>
  <c r="AE298" i="8"/>
  <c r="AP298" i="8"/>
  <c r="P300" i="7"/>
  <c r="BH297" i="9"/>
  <c r="U298" i="9"/>
  <c r="BQ298" i="8"/>
  <c r="BN298" i="8"/>
  <c r="BS298" i="8"/>
  <c r="AU297" i="8"/>
  <c r="U299" i="7"/>
  <c r="AH297" i="9"/>
  <c r="BC298" i="9"/>
  <c r="BH299" i="7"/>
  <c r="AC298" i="9"/>
  <c r="BC300" i="7"/>
  <c r="AP298" i="9"/>
  <c r="AU297" i="9"/>
  <c r="BP298" i="9"/>
  <c r="CC300" i="7"/>
  <c r="P299" i="9"/>
  <c r="BP300" i="7"/>
  <c r="BU299" i="7"/>
  <c r="AB300" i="7"/>
  <c r="AG300" i="7"/>
  <c r="Y301" i="7" s="1"/>
  <c r="AE300" i="7"/>
  <c r="CH297" i="9"/>
  <c r="BU297" i="9"/>
  <c r="CC298" i="9"/>
  <c r="CH299" i="7"/>
  <c r="CD298" i="8"/>
  <c r="CA298" i="8"/>
  <c r="CF298" i="8"/>
  <c r="O298" i="8"/>
  <c r="T298" i="8"/>
  <c r="L299" i="8" s="1"/>
  <c r="R298" i="8"/>
  <c r="BD298" i="8"/>
  <c r="BA298" i="8"/>
  <c r="BF298" i="8"/>
  <c r="AP300" i="7"/>
  <c r="BD298" i="9" l="1"/>
  <c r="BA298" i="9"/>
  <c r="BF298" i="9"/>
  <c r="AQ298" i="9"/>
  <c r="AN298" i="9"/>
  <c r="AS298" i="9"/>
  <c r="Q300" i="7"/>
  <c r="N300" i="7"/>
  <c r="S300" i="7"/>
  <c r="P299" i="8"/>
  <c r="CD298" i="9"/>
  <c r="CA298" i="9"/>
  <c r="CF298" i="9"/>
  <c r="Q299" i="9"/>
  <c r="N299" i="9"/>
  <c r="S299" i="9"/>
  <c r="U298" i="8"/>
  <c r="AQ298" i="8"/>
  <c r="AN298" i="8"/>
  <c r="AS298" i="8"/>
  <c r="BQ300" i="7"/>
  <c r="BN300" i="7"/>
  <c r="BS300" i="7"/>
  <c r="BD300" i="7"/>
  <c r="BA300" i="7"/>
  <c r="BF300" i="7"/>
  <c r="AD298" i="9"/>
  <c r="AA298" i="9"/>
  <c r="AF298" i="9"/>
  <c r="AH298" i="8"/>
  <c r="CB298" i="8"/>
  <c r="CG298" i="8"/>
  <c r="BY299" i="8" s="1"/>
  <c r="CE298" i="8"/>
  <c r="AC299" i="8"/>
  <c r="CD300" i="7"/>
  <c r="CA300" i="7"/>
  <c r="CF300" i="7"/>
  <c r="BO298" i="8"/>
  <c r="BR298" i="8"/>
  <c r="BT298" i="8"/>
  <c r="BL299" i="8" s="1"/>
  <c r="AQ300" i="7"/>
  <c r="AN300" i="7"/>
  <c r="AS300" i="7"/>
  <c r="AC301" i="7"/>
  <c r="BQ298" i="9"/>
  <c r="BN298" i="9"/>
  <c r="BS298" i="9"/>
  <c r="AH300" i="7"/>
  <c r="BB298" i="8"/>
  <c r="BG298" i="8"/>
  <c r="AY299" i="8" s="1"/>
  <c r="BE298" i="8"/>
  <c r="O300" i="7" l="1"/>
  <c r="T300" i="7"/>
  <c r="L301" i="7" s="1"/>
  <c r="R300" i="7"/>
  <c r="AO300" i="7"/>
  <c r="AR300" i="7"/>
  <c r="AT300" i="7"/>
  <c r="AL301" i="7" s="1"/>
  <c r="CC299" i="8"/>
  <c r="AD299" i="8"/>
  <c r="AA299" i="8"/>
  <c r="AF299" i="8"/>
  <c r="AO298" i="9"/>
  <c r="AT298" i="9"/>
  <c r="AL299" i="9" s="1"/>
  <c r="AR298" i="9"/>
  <c r="BC299" i="8"/>
  <c r="BP299" i="8"/>
  <c r="BO300" i="7"/>
  <c r="BT300" i="7"/>
  <c r="BL301" i="7" s="1"/>
  <c r="BR300" i="7"/>
  <c r="O299" i="9"/>
  <c r="T299" i="9"/>
  <c r="L300" i="9" s="1"/>
  <c r="R299" i="9"/>
  <c r="AD301" i="7"/>
  <c r="AA301" i="7"/>
  <c r="AF301" i="7"/>
  <c r="BB300" i="7"/>
  <c r="BE300" i="7"/>
  <c r="BG300" i="7"/>
  <c r="AY301" i="7" s="1"/>
  <c r="Q299" i="8"/>
  <c r="N299" i="8"/>
  <c r="S299" i="8"/>
  <c r="BH298" i="8"/>
  <c r="BU298" i="8"/>
  <c r="AB298" i="9"/>
  <c r="AG298" i="9"/>
  <c r="Y299" i="9" s="1"/>
  <c r="AE298" i="9"/>
  <c r="BB298" i="9"/>
  <c r="BG298" i="9"/>
  <c r="AY299" i="9" s="1"/>
  <c r="BE298" i="9"/>
  <c r="AO298" i="8"/>
  <c r="AR298" i="8"/>
  <c r="AT298" i="8"/>
  <c r="AL299" i="8" s="1"/>
  <c r="CH298" i="8"/>
  <c r="BO298" i="9"/>
  <c r="BT298" i="9"/>
  <c r="BL299" i="9" s="1"/>
  <c r="BR298" i="9"/>
  <c r="CB300" i="7"/>
  <c r="CG300" i="7"/>
  <c r="BY301" i="7" s="1"/>
  <c r="CE300" i="7"/>
  <c r="CB298" i="9"/>
  <c r="CE298" i="9"/>
  <c r="CG298" i="9"/>
  <c r="BY299" i="9" s="1"/>
  <c r="U299" i="9" l="1"/>
  <c r="BU298" i="9"/>
  <c r="AU298" i="8"/>
  <c r="CD299" i="8"/>
  <c r="CA299" i="8"/>
  <c r="CF299" i="8"/>
  <c r="P300" i="9"/>
  <c r="CH300" i="7"/>
  <c r="O299" i="8"/>
  <c r="R299" i="8"/>
  <c r="T299" i="8"/>
  <c r="L300" i="8" s="1"/>
  <c r="U300" i="7"/>
  <c r="CC301" i="7"/>
  <c r="AP301" i="7"/>
  <c r="BC299" i="9"/>
  <c r="P301" i="7"/>
  <c r="BP299" i="9"/>
  <c r="BC301" i="7"/>
  <c r="AP299" i="9"/>
  <c r="AU300" i="7"/>
  <c r="BP301" i="7"/>
  <c r="CH298" i="9"/>
  <c r="AC299" i="9"/>
  <c r="BH300" i="7"/>
  <c r="AB299" i="8"/>
  <c r="AE299" i="8"/>
  <c r="AG299" i="8"/>
  <c r="Y300" i="8" s="1"/>
  <c r="AH298" i="9"/>
  <c r="BQ299" i="8"/>
  <c r="BN299" i="8"/>
  <c r="BS299" i="8"/>
  <c r="CC299" i="9"/>
  <c r="BH298" i="9"/>
  <c r="AU298" i="9"/>
  <c r="BU300" i="7"/>
  <c r="AP299" i="8"/>
  <c r="AB301" i="7"/>
  <c r="AE301" i="7"/>
  <c r="AG301" i="7"/>
  <c r="Y302" i="7" s="1"/>
  <c r="BD299" i="8"/>
  <c r="BA299" i="8"/>
  <c r="BF299" i="8"/>
  <c r="Q300" i="9" l="1"/>
  <c r="N300" i="9"/>
  <c r="S300" i="9"/>
  <c r="AC300" i="8"/>
  <c r="AQ299" i="9"/>
  <c r="AN299" i="9"/>
  <c r="AS299" i="9"/>
  <c r="CB299" i="8"/>
  <c r="CE299" i="8"/>
  <c r="CG299" i="8"/>
  <c r="BY300" i="8" s="1"/>
  <c r="BB299" i="8"/>
  <c r="BG299" i="8"/>
  <c r="AY300" i="8" s="1"/>
  <c r="BE299" i="8"/>
  <c r="BD299" i="9"/>
  <c r="BA299" i="9"/>
  <c r="BF299" i="9"/>
  <c r="AD299" i="9"/>
  <c r="AA299" i="9"/>
  <c r="AF299" i="9"/>
  <c r="CD301" i="7"/>
  <c r="CA301" i="7"/>
  <c r="CF301" i="7"/>
  <c r="CD299" i="9"/>
  <c r="CA299" i="9"/>
  <c r="CF299" i="9"/>
  <c r="BD301" i="7"/>
  <c r="BA301" i="7"/>
  <c r="BF301" i="7"/>
  <c r="BQ299" i="9"/>
  <c r="BN299" i="9"/>
  <c r="BS299" i="9"/>
  <c r="P300" i="8"/>
  <c r="U299" i="8"/>
  <c r="AC302" i="7"/>
  <c r="AH301" i="7"/>
  <c r="AQ299" i="8"/>
  <c r="AN299" i="8"/>
  <c r="AS299" i="8"/>
  <c r="BO299" i="8"/>
  <c r="BT299" i="8"/>
  <c r="BL300" i="8" s="1"/>
  <c r="BR299" i="8"/>
  <c r="Q301" i="7"/>
  <c r="N301" i="7"/>
  <c r="S301" i="7"/>
  <c r="BQ301" i="7"/>
  <c r="BN301" i="7"/>
  <c r="BS301" i="7"/>
  <c r="AH299" i="8"/>
  <c r="AQ301" i="7"/>
  <c r="AN301" i="7"/>
  <c r="AS301" i="7"/>
  <c r="CC300" i="8" l="1"/>
  <c r="CB301" i="7"/>
  <c r="CE301" i="7"/>
  <c r="CG301" i="7"/>
  <c r="BY302" i="7" s="1"/>
  <c r="AO299" i="8"/>
  <c r="AR299" i="8"/>
  <c r="AT299" i="8"/>
  <c r="AL300" i="8" s="1"/>
  <c r="BO299" i="9"/>
  <c r="BR299" i="9"/>
  <c r="BT299" i="9"/>
  <c r="BL300" i="9" s="1"/>
  <c r="Q300" i="8"/>
  <c r="N300" i="8"/>
  <c r="S300" i="8"/>
  <c r="AO299" i="9"/>
  <c r="AT299" i="9"/>
  <c r="AL300" i="9" s="1"/>
  <c r="AR299" i="9"/>
  <c r="BO301" i="7"/>
  <c r="BT301" i="7"/>
  <c r="BL302" i="7" s="1"/>
  <c r="BR301" i="7"/>
  <c r="AD302" i="7"/>
  <c r="AA302" i="7"/>
  <c r="AF302" i="7"/>
  <c r="BB299" i="9"/>
  <c r="BG299" i="9"/>
  <c r="AY300" i="9" s="1"/>
  <c r="BE299" i="9"/>
  <c r="AD300" i="8"/>
  <c r="AA300" i="8"/>
  <c r="AF300" i="8"/>
  <c r="AO301" i="7"/>
  <c r="AT301" i="7"/>
  <c r="AL302" i="7" s="1"/>
  <c r="AR301" i="7"/>
  <c r="BP300" i="8"/>
  <c r="CH299" i="8"/>
  <c r="BB301" i="7"/>
  <c r="BG301" i="7"/>
  <c r="AY302" i="7" s="1"/>
  <c r="BE301" i="7"/>
  <c r="O301" i="7"/>
  <c r="T301" i="7"/>
  <c r="L302" i="7" s="1"/>
  <c r="R301" i="7"/>
  <c r="CB299" i="9"/>
  <c r="CE299" i="9"/>
  <c r="CG299" i="9"/>
  <c r="BY300" i="9" s="1"/>
  <c r="BH299" i="8"/>
  <c r="O300" i="9"/>
  <c r="R300" i="9"/>
  <c r="T300" i="9"/>
  <c r="L301" i="9" s="1"/>
  <c r="AB299" i="9"/>
  <c r="AE299" i="9"/>
  <c r="AG299" i="9"/>
  <c r="Y300" i="9" s="1"/>
  <c r="BU299" i="8"/>
  <c r="BC300" i="8"/>
  <c r="AP300" i="8" l="1"/>
  <c r="CH299" i="9"/>
  <c r="AU299" i="9"/>
  <c r="AP300" i="9"/>
  <c r="AU299" i="8"/>
  <c r="AB302" i="7"/>
  <c r="AG302" i="7"/>
  <c r="Y303" i="7" s="1"/>
  <c r="AE302" i="7"/>
  <c r="AC300" i="9"/>
  <c r="O300" i="8"/>
  <c r="R300" i="8"/>
  <c r="T300" i="8"/>
  <c r="L301" i="8" s="1"/>
  <c r="CC302" i="7"/>
  <c r="BH299" i="9"/>
  <c r="U301" i="7"/>
  <c r="BD300" i="8"/>
  <c r="BA300" i="8"/>
  <c r="BF300" i="8"/>
  <c r="CH301" i="7"/>
  <c r="BH301" i="7"/>
  <c r="BC300" i="9"/>
  <c r="P302" i="7"/>
  <c r="P301" i="9"/>
  <c r="U300" i="9"/>
  <c r="BU301" i="7"/>
  <c r="CD300" i="8"/>
  <c r="CA300" i="8"/>
  <c r="CF300" i="8"/>
  <c r="BC302" i="7"/>
  <c r="BP302" i="7"/>
  <c r="BP300" i="9"/>
  <c r="CC300" i="9"/>
  <c r="BQ300" i="8"/>
  <c r="BN300" i="8"/>
  <c r="BS300" i="8"/>
  <c r="AH299" i="9"/>
  <c r="AU301" i="7"/>
  <c r="AP302" i="7"/>
  <c r="AB300" i="8"/>
  <c r="AG300" i="8"/>
  <c r="Y301" i="8" s="1"/>
  <c r="AE300" i="8"/>
  <c r="BU299" i="9"/>
  <c r="P301" i="8" l="1"/>
  <c r="U300" i="8"/>
  <c r="AD300" i="9"/>
  <c r="AA300" i="9"/>
  <c r="AF300" i="9"/>
  <c r="BB300" i="8"/>
  <c r="BE300" i="8"/>
  <c r="BG300" i="8"/>
  <c r="AY301" i="8" s="1"/>
  <c r="AQ300" i="9"/>
  <c r="AN300" i="9"/>
  <c r="AS300" i="9"/>
  <c r="Q301" i="9"/>
  <c r="N301" i="9"/>
  <c r="S301" i="9"/>
  <c r="AH302" i="7"/>
  <c r="CD300" i="9"/>
  <c r="CA300" i="9"/>
  <c r="CF300" i="9"/>
  <c r="BQ302" i="7"/>
  <c r="BN302" i="7"/>
  <c r="BS302" i="7"/>
  <c r="Q302" i="7"/>
  <c r="N302" i="7"/>
  <c r="S302" i="7"/>
  <c r="AC303" i="7"/>
  <c r="BQ300" i="9"/>
  <c r="BN300" i="9"/>
  <c r="BS300" i="9"/>
  <c r="AQ302" i="7"/>
  <c r="AN302" i="7"/>
  <c r="AS302" i="7"/>
  <c r="BD302" i="7"/>
  <c r="BA302" i="7"/>
  <c r="BF302" i="7"/>
  <c r="CB300" i="8"/>
  <c r="CE300" i="8"/>
  <c r="CG300" i="8"/>
  <c r="BY301" i="8" s="1"/>
  <c r="AH300" i="8"/>
  <c r="AC301" i="8"/>
  <c r="BO300" i="8"/>
  <c r="BR300" i="8"/>
  <c r="BT300" i="8"/>
  <c r="BL301" i="8" s="1"/>
  <c r="BD300" i="9"/>
  <c r="BA300" i="9"/>
  <c r="BF300" i="9"/>
  <c r="CD302" i="7"/>
  <c r="CA302" i="7"/>
  <c r="CF302" i="7"/>
  <c r="AQ300" i="8"/>
  <c r="AN300" i="8"/>
  <c r="AS300" i="8"/>
  <c r="AB300" i="9" l="1"/>
  <c r="AE300" i="9"/>
  <c r="AG300" i="9"/>
  <c r="Y301" i="9" s="1"/>
  <c r="BP301" i="8"/>
  <c r="O301" i="9"/>
  <c r="R301" i="9"/>
  <c r="T301" i="9"/>
  <c r="L302" i="9" s="1"/>
  <c r="BC301" i="8"/>
  <c r="BH300" i="8"/>
  <c r="CB300" i="9"/>
  <c r="CE300" i="9"/>
  <c r="CG300" i="9"/>
  <c r="BY301" i="9" s="1"/>
  <c r="AO300" i="9"/>
  <c r="AR300" i="9"/>
  <c r="AT300" i="9"/>
  <c r="AL301" i="9" s="1"/>
  <c r="AD301" i="8"/>
  <c r="AA301" i="8"/>
  <c r="AF301" i="8"/>
  <c r="BO300" i="9"/>
  <c r="BR300" i="9"/>
  <c r="BT300" i="9"/>
  <c r="BL301" i="9" s="1"/>
  <c r="O302" i="7"/>
  <c r="T302" i="7"/>
  <c r="L303" i="7" s="1"/>
  <c r="R302" i="7"/>
  <c r="BU300" i="8"/>
  <c r="AO300" i="8"/>
  <c r="AT300" i="8"/>
  <c r="AL301" i="8" s="1"/>
  <c r="AR300" i="8"/>
  <c r="AO302" i="7"/>
  <c r="AR302" i="7"/>
  <c r="AT302" i="7"/>
  <c r="AL303" i="7" s="1"/>
  <c r="CB302" i="7"/>
  <c r="CE302" i="7"/>
  <c r="CG302" i="7"/>
  <c r="BY303" i="7" s="1"/>
  <c r="CC301" i="8"/>
  <c r="BB300" i="9"/>
  <c r="BE300" i="9"/>
  <c r="BG300" i="9"/>
  <c r="AY301" i="9" s="1"/>
  <c r="BB302" i="7"/>
  <c r="BG302" i="7"/>
  <c r="AY303" i="7" s="1"/>
  <c r="BE302" i="7"/>
  <c r="BO302" i="7"/>
  <c r="BT302" i="7"/>
  <c r="BL303" i="7" s="1"/>
  <c r="BR302" i="7"/>
  <c r="CH300" i="8"/>
  <c r="AD303" i="7"/>
  <c r="AA303" i="7"/>
  <c r="AF303" i="7"/>
  <c r="Q301" i="8"/>
  <c r="N301" i="8"/>
  <c r="S301" i="8"/>
  <c r="BP301" i="9" l="1"/>
  <c r="CC301" i="9"/>
  <c r="P302" i="9"/>
  <c r="U301" i="9"/>
  <c r="BQ301" i="8"/>
  <c r="BN301" i="8"/>
  <c r="BS301" i="8"/>
  <c r="BU302" i="7"/>
  <c r="O301" i="8"/>
  <c r="T301" i="8"/>
  <c r="L302" i="8" s="1"/>
  <c r="R301" i="8"/>
  <c r="BU300" i="9"/>
  <c r="BP303" i="7"/>
  <c r="CH302" i="7"/>
  <c r="P303" i="7"/>
  <c r="AU302" i="7"/>
  <c r="AC301" i="9"/>
  <c r="AP301" i="8"/>
  <c r="CH300" i="9"/>
  <c r="CD301" i="8"/>
  <c r="CA301" i="8"/>
  <c r="CF301" i="8"/>
  <c r="CC303" i="7"/>
  <c r="U302" i="7"/>
  <c r="AB301" i="8"/>
  <c r="AG301" i="8"/>
  <c r="Y302" i="8" s="1"/>
  <c r="AE301" i="8"/>
  <c r="BC303" i="7"/>
  <c r="AP301" i="9"/>
  <c r="AH300" i="9"/>
  <c r="BH302" i="7"/>
  <c r="AP303" i="7"/>
  <c r="BC301" i="9"/>
  <c r="AB303" i="7"/>
  <c r="AE303" i="7"/>
  <c r="AG303" i="7"/>
  <c r="Y304" i="7" s="1"/>
  <c r="BH300" i="9"/>
  <c r="AU300" i="8"/>
  <c r="AU300" i="9"/>
  <c r="BD301" i="8"/>
  <c r="BA301" i="8"/>
  <c r="BF301" i="8"/>
  <c r="AD301" i="9" l="1"/>
  <c r="AA301" i="9"/>
  <c r="AF301" i="9"/>
  <c r="P302" i="8"/>
  <c r="Q303" i="7"/>
  <c r="N303" i="7"/>
  <c r="S303" i="7"/>
  <c r="AC304" i="7"/>
  <c r="CD303" i="7"/>
  <c r="CA303" i="7"/>
  <c r="CF303" i="7"/>
  <c r="AH303" i="7"/>
  <c r="AQ301" i="9"/>
  <c r="AN301" i="9"/>
  <c r="AS301" i="9"/>
  <c r="CB301" i="8"/>
  <c r="CG301" i="8"/>
  <c r="BY302" i="8" s="1"/>
  <c r="CE301" i="8"/>
  <c r="Q302" i="9"/>
  <c r="N302" i="9"/>
  <c r="S302" i="9"/>
  <c r="U301" i="8"/>
  <c r="BQ303" i="7"/>
  <c r="BN303" i="7"/>
  <c r="BS303" i="7"/>
  <c r="CD301" i="9"/>
  <c r="CA301" i="9"/>
  <c r="CF301" i="9"/>
  <c r="BD301" i="9"/>
  <c r="BA301" i="9"/>
  <c r="BF301" i="9"/>
  <c r="AH301" i="8"/>
  <c r="BQ301" i="9"/>
  <c r="BN301" i="9"/>
  <c r="BS301" i="9"/>
  <c r="BB301" i="8"/>
  <c r="BE301" i="8"/>
  <c r="BG301" i="8"/>
  <c r="AY302" i="8" s="1"/>
  <c r="BD303" i="7"/>
  <c r="BA303" i="7"/>
  <c r="BF303" i="7"/>
  <c r="AQ303" i="7"/>
  <c r="AN303" i="7"/>
  <c r="AS303" i="7"/>
  <c r="AC302" i="8"/>
  <c r="AQ301" i="8"/>
  <c r="AN301" i="8"/>
  <c r="AS301" i="8"/>
  <c r="BO301" i="8"/>
  <c r="BR301" i="8"/>
  <c r="BT301" i="8"/>
  <c r="BL302" i="8" s="1"/>
  <c r="O303" i="7" l="1"/>
  <c r="T303" i="7"/>
  <c r="L304" i="7" s="1"/>
  <c r="R303" i="7"/>
  <c r="AD302" i="8"/>
  <c r="AA302" i="8"/>
  <c r="AF302" i="8"/>
  <c r="CB303" i="7"/>
  <c r="CE303" i="7"/>
  <c r="CG303" i="7"/>
  <c r="BY304" i="7" s="1"/>
  <c r="BC302" i="8"/>
  <c r="AO303" i="7"/>
  <c r="AT303" i="7"/>
  <c r="AL304" i="7" s="1"/>
  <c r="AR303" i="7"/>
  <c r="BO303" i="7"/>
  <c r="BT303" i="7"/>
  <c r="BL304" i="7" s="1"/>
  <c r="BR303" i="7"/>
  <c r="BP302" i="8"/>
  <c r="BU301" i="8"/>
  <c r="Q302" i="8"/>
  <c r="N302" i="8"/>
  <c r="S302" i="8"/>
  <c r="AO301" i="9"/>
  <c r="AR301" i="9"/>
  <c r="AT301" i="9"/>
  <c r="AL302" i="9" s="1"/>
  <c r="BB301" i="9"/>
  <c r="BG301" i="9"/>
  <c r="AY302" i="9" s="1"/>
  <c r="BE301" i="9"/>
  <c r="O302" i="9"/>
  <c r="T302" i="9"/>
  <c r="L303" i="9" s="1"/>
  <c r="R302" i="9"/>
  <c r="AO301" i="8"/>
  <c r="AT301" i="8"/>
  <c r="AL302" i="8" s="1"/>
  <c r="AR301" i="8"/>
  <c r="CH301" i="8"/>
  <c r="BH301" i="8"/>
  <c r="CC302" i="8"/>
  <c r="AB301" i="9"/>
  <c r="AE301" i="9"/>
  <c r="AG301" i="9"/>
  <c r="Y302" i="9" s="1"/>
  <c r="BB303" i="7"/>
  <c r="BG303" i="7"/>
  <c r="AY304" i="7" s="1"/>
  <c r="BE303" i="7"/>
  <c r="BO301" i="9"/>
  <c r="BT301" i="9"/>
  <c r="BL302" i="9" s="1"/>
  <c r="BR301" i="9"/>
  <c r="CB301" i="9"/>
  <c r="CG301" i="9"/>
  <c r="BY302" i="9" s="1"/>
  <c r="CE301" i="9"/>
  <c r="AD304" i="7"/>
  <c r="AA304" i="7"/>
  <c r="AF304" i="7"/>
  <c r="BP304" i="7" l="1"/>
  <c r="CH303" i="7"/>
  <c r="BU301" i="9"/>
  <c r="AH301" i="9"/>
  <c r="AU301" i="8"/>
  <c r="CD302" i="8"/>
  <c r="CA302" i="8"/>
  <c r="CF302" i="8"/>
  <c r="O302" i="8"/>
  <c r="R302" i="8"/>
  <c r="T302" i="8"/>
  <c r="L303" i="8" s="1"/>
  <c r="AP304" i="7"/>
  <c r="CC302" i="9"/>
  <c r="U302" i="9"/>
  <c r="BP302" i="9"/>
  <c r="AP302" i="8"/>
  <c r="AU303" i="7"/>
  <c r="P303" i="9"/>
  <c r="AB302" i="8"/>
  <c r="AG302" i="8"/>
  <c r="Y303" i="8" s="1"/>
  <c r="AE302" i="8"/>
  <c r="AC302" i="9"/>
  <c r="BH301" i="9"/>
  <c r="U303" i="7"/>
  <c r="BC302" i="9"/>
  <c r="BQ302" i="8"/>
  <c r="BN302" i="8"/>
  <c r="BS302" i="8"/>
  <c r="BD302" i="8"/>
  <c r="BA302" i="8"/>
  <c r="BF302" i="8"/>
  <c r="P304" i="7"/>
  <c r="AB304" i="7"/>
  <c r="AG304" i="7"/>
  <c r="Y305" i="7" s="1"/>
  <c r="AE304" i="7"/>
  <c r="BH303" i="7"/>
  <c r="CH301" i="9"/>
  <c r="BC304" i="7"/>
  <c r="AP302" i="9"/>
  <c r="AU301" i="9"/>
  <c r="BU303" i="7"/>
  <c r="CC304" i="7"/>
  <c r="AH304" i="7" l="1"/>
  <c r="BD302" i="9"/>
  <c r="BA302" i="9"/>
  <c r="BF302" i="9"/>
  <c r="Q303" i="9"/>
  <c r="N303" i="9"/>
  <c r="S303" i="9"/>
  <c r="CD302" i="9"/>
  <c r="CA302" i="9"/>
  <c r="CF302" i="9"/>
  <c r="Q304" i="7"/>
  <c r="N304" i="7"/>
  <c r="S304" i="7"/>
  <c r="AQ304" i="7"/>
  <c r="AN304" i="7"/>
  <c r="AS304" i="7"/>
  <c r="AQ302" i="9"/>
  <c r="AN302" i="9"/>
  <c r="AS302" i="9"/>
  <c r="P303" i="8"/>
  <c r="AD302" i="9"/>
  <c r="AA302" i="9"/>
  <c r="AF302" i="9"/>
  <c r="AQ302" i="8"/>
  <c r="AN302" i="8"/>
  <c r="AS302" i="8"/>
  <c r="U302" i="8"/>
  <c r="BB302" i="8"/>
  <c r="BG302" i="8"/>
  <c r="AY303" i="8" s="1"/>
  <c r="BE302" i="8"/>
  <c r="BQ302" i="9"/>
  <c r="BN302" i="9"/>
  <c r="BS302" i="9"/>
  <c r="BD304" i="7"/>
  <c r="BA304" i="7"/>
  <c r="BF304" i="7"/>
  <c r="BO302" i="8"/>
  <c r="BT302" i="8"/>
  <c r="BL303" i="8" s="1"/>
  <c r="BR302" i="8"/>
  <c r="BQ304" i="7"/>
  <c r="BN304" i="7"/>
  <c r="BS304" i="7"/>
  <c r="AC305" i="7"/>
  <c r="CD304" i="7"/>
  <c r="CA304" i="7"/>
  <c r="CF304" i="7"/>
  <c r="AH302" i="8"/>
  <c r="AC303" i="8"/>
  <c r="CB302" i="8"/>
  <c r="CE302" i="8"/>
  <c r="CG302" i="8"/>
  <c r="BY303" i="8" s="1"/>
  <c r="CB302" i="9" l="1"/>
  <c r="CE302" i="9"/>
  <c r="CG302" i="9"/>
  <c r="BY303" i="9" s="1"/>
  <c r="AO302" i="9"/>
  <c r="AT302" i="9"/>
  <c r="AL303" i="9" s="1"/>
  <c r="AR302" i="9"/>
  <c r="BC303" i="8"/>
  <c r="AO302" i="8"/>
  <c r="AT302" i="8"/>
  <c r="AL303" i="8" s="1"/>
  <c r="AR302" i="8"/>
  <c r="O303" i="9"/>
  <c r="T303" i="9"/>
  <c r="L304" i="9" s="1"/>
  <c r="R303" i="9"/>
  <c r="CC303" i="8"/>
  <c r="CB304" i="7"/>
  <c r="CG304" i="7"/>
  <c r="BY305" i="7" s="1"/>
  <c r="CE304" i="7"/>
  <c r="Q303" i="8"/>
  <c r="N303" i="8"/>
  <c r="S303" i="8"/>
  <c r="BP303" i="8"/>
  <c r="CH302" i="8"/>
  <c r="AO304" i="7"/>
  <c r="AR304" i="7"/>
  <c r="AT304" i="7"/>
  <c r="AL305" i="7" s="1"/>
  <c r="BB302" i="9"/>
  <c r="BE302" i="9"/>
  <c r="BG302" i="9"/>
  <c r="AY303" i="9" s="1"/>
  <c r="BB304" i="7"/>
  <c r="BG304" i="7"/>
  <c r="AY305" i="7" s="1"/>
  <c r="BE304" i="7"/>
  <c r="AD303" i="8"/>
  <c r="AA303" i="8"/>
  <c r="AF303" i="8"/>
  <c r="AD305" i="7"/>
  <c r="AA305" i="7"/>
  <c r="AF305" i="7"/>
  <c r="O304" i="7"/>
  <c r="R304" i="7"/>
  <c r="T304" i="7"/>
  <c r="L305" i="7" s="1"/>
  <c r="BU302" i="8"/>
  <c r="AB302" i="9"/>
  <c r="AG302" i="9"/>
  <c r="Y303" i="9" s="1"/>
  <c r="AE302" i="9"/>
  <c r="BO302" i="9"/>
  <c r="BT302" i="9"/>
  <c r="BL303" i="9" s="1"/>
  <c r="BR302" i="9"/>
  <c r="BO304" i="7"/>
  <c r="BT304" i="7"/>
  <c r="BL305" i="7" s="1"/>
  <c r="BR304" i="7"/>
  <c r="BH302" i="8"/>
  <c r="AB303" i="8" l="1"/>
  <c r="AE303" i="8"/>
  <c r="AG303" i="8"/>
  <c r="Y304" i="8" s="1"/>
  <c r="AU302" i="9"/>
  <c r="BU304" i="7"/>
  <c r="P305" i="7"/>
  <c r="AP305" i="7"/>
  <c r="BP305" i="7"/>
  <c r="U304" i="7"/>
  <c r="AU304" i="7"/>
  <c r="BH304" i="7"/>
  <c r="BC305" i="7"/>
  <c r="BQ303" i="8"/>
  <c r="BN303" i="8"/>
  <c r="BS303" i="8"/>
  <c r="U303" i="9"/>
  <c r="AP303" i="9"/>
  <c r="P304" i="9"/>
  <c r="AB305" i="7"/>
  <c r="AE305" i="7"/>
  <c r="AG305" i="7"/>
  <c r="Y306" i="7" s="1"/>
  <c r="AC303" i="9"/>
  <c r="BC303" i="9"/>
  <c r="CC303" i="9"/>
  <c r="CD303" i="8"/>
  <c r="CA303" i="8"/>
  <c r="CF303" i="8"/>
  <c r="BH302" i="9"/>
  <c r="O303" i="8"/>
  <c r="R303" i="8"/>
  <c r="T303" i="8"/>
  <c r="L304" i="8" s="1"/>
  <c r="AU302" i="8"/>
  <c r="CH302" i="9"/>
  <c r="BP303" i="9"/>
  <c r="AH302" i="9"/>
  <c r="AP303" i="8"/>
  <c r="BU302" i="9"/>
  <c r="CH304" i="7"/>
  <c r="CC305" i="7"/>
  <c r="BD303" i="8"/>
  <c r="BA303" i="8"/>
  <c r="BF303" i="8"/>
  <c r="AC306" i="7" l="1"/>
  <c r="Q305" i="7"/>
  <c r="N305" i="7"/>
  <c r="S305" i="7"/>
  <c r="BQ303" i="9"/>
  <c r="BN303" i="9"/>
  <c r="BS303" i="9"/>
  <c r="AQ305" i="7"/>
  <c r="AN305" i="7"/>
  <c r="AS305" i="7"/>
  <c r="Q304" i="9"/>
  <c r="N304" i="9"/>
  <c r="S304" i="9"/>
  <c r="CB303" i="8"/>
  <c r="CG303" i="8"/>
  <c r="BY304" i="8" s="1"/>
  <c r="CE303" i="8"/>
  <c r="BD305" i="7"/>
  <c r="BA305" i="7"/>
  <c r="BF305" i="7"/>
  <c r="CD303" i="9"/>
  <c r="CA303" i="9"/>
  <c r="CF303" i="9"/>
  <c r="AH305" i="7"/>
  <c r="AQ303" i="9"/>
  <c r="AN303" i="9"/>
  <c r="AS303" i="9"/>
  <c r="P304" i="8"/>
  <c r="BB303" i="8"/>
  <c r="BE303" i="8"/>
  <c r="BG303" i="8"/>
  <c r="AY304" i="8" s="1"/>
  <c r="U303" i="8"/>
  <c r="AD303" i="9"/>
  <c r="AA303" i="9"/>
  <c r="AF303" i="9"/>
  <c r="AC304" i="8"/>
  <c r="BD303" i="9"/>
  <c r="BA303" i="9"/>
  <c r="BF303" i="9"/>
  <c r="AH303" i="8"/>
  <c r="AQ303" i="8"/>
  <c r="AN303" i="8"/>
  <c r="AS303" i="8"/>
  <c r="CD305" i="7"/>
  <c r="CA305" i="7"/>
  <c r="CF305" i="7"/>
  <c r="BO303" i="8"/>
  <c r="BR303" i="8"/>
  <c r="BT303" i="8"/>
  <c r="BL304" i="8" s="1"/>
  <c r="BQ305" i="7"/>
  <c r="BN305" i="7"/>
  <c r="BS305" i="7"/>
  <c r="BB305" i="7" l="1"/>
  <c r="BE305" i="7"/>
  <c r="BG305" i="7"/>
  <c r="AY306" i="7" s="1"/>
  <c r="Q304" i="8"/>
  <c r="N304" i="8"/>
  <c r="S304" i="8"/>
  <c r="AD304" i="8"/>
  <c r="AA304" i="8"/>
  <c r="AF304" i="8"/>
  <c r="CH303" i="8"/>
  <c r="CC304" i="8"/>
  <c r="O305" i="7"/>
  <c r="R305" i="7"/>
  <c r="T305" i="7"/>
  <c r="L306" i="7" s="1"/>
  <c r="CB305" i="7"/>
  <c r="CE305" i="7"/>
  <c r="CG305" i="7"/>
  <c r="BY306" i="7" s="1"/>
  <c r="AO303" i="9"/>
  <c r="AR303" i="9"/>
  <c r="AT303" i="9"/>
  <c r="AL304" i="9" s="1"/>
  <c r="BB303" i="9"/>
  <c r="BG303" i="9"/>
  <c r="AY304" i="9" s="1"/>
  <c r="BE303" i="9"/>
  <c r="BO305" i="7"/>
  <c r="BR305" i="7"/>
  <c r="BT305" i="7"/>
  <c r="BL306" i="7" s="1"/>
  <c r="O304" i="9"/>
  <c r="T304" i="9"/>
  <c r="L305" i="9" s="1"/>
  <c r="R304" i="9"/>
  <c r="AB303" i="9"/>
  <c r="AG303" i="9"/>
  <c r="Y304" i="9" s="1"/>
  <c r="AE303" i="9"/>
  <c r="BP304" i="8"/>
  <c r="BC304" i="8"/>
  <c r="AO303" i="8"/>
  <c r="AR303" i="8"/>
  <c r="AT303" i="8"/>
  <c r="AL304" i="8" s="1"/>
  <c r="BU303" i="8"/>
  <c r="BH303" i="8"/>
  <c r="CB303" i="9"/>
  <c r="CG303" i="9"/>
  <c r="BY304" i="9" s="1"/>
  <c r="CE303" i="9"/>
  <c r="AO305" i="7"/>
  <c r="AR305" i="7"/>
  <c r="AT305" i="7"/>
  <c r="AL306" i="7" s="1"/>
  <c r="AD306" i="7"/>
  <c r="AA306" i="7"/>
  <c r="AF306" i="7"/>
  <c r="BO303" i="9"/>
  <c r="BR303" i="9"/>
  <c r="BT303" i="9"/>
  <c r="BL304" i="9" s="1"/>
  <c r="BU303" i="9" l="1"/>
  <c r="P305" i="9"/>
  <c r="AU303" i="9"/>
  <c r="AB306" i="7"/>
  <c r="AG306" i="7"/>
  <c r="Y307" i="7" s="1"/>
  <c r="AE306" i="7"/>
  <c r="AP304" i="8"/>
  <c r="AC304" i="9"/>
  <c r="BU305" i="7"/>
  <c r="CC306" i="7"/>
  <c r="BP306" i="7"/>
  <c r="AH303" i="9"/>
  <c r="BH303" i="9"/>
  <c r="O304" i="8"/>
  <c r="T304" i="8"/>
  <c r="L305" i="8" s="1"/>
  <c r="R304" i="8"/>
  <c r="BC304" i="9"/>
  <c r="P306" i="7"/>
  <c r="AU303" i="8"/>
  <c r="U305" i="7"/>
  <c r="AB304" i="8"/>
  <c r="AE304" i="8"/>
  <c r="AG304" i="8"/>
  <c r="Y305" i="8" s="1"/>
  <c r="BC306" i="7"/>
  <c r="AU305" i="7"/>
  <c r="CC304" i="9"/>
  <c r="BD304" i="8"/>
  <c r="BA304" i="8"/>
  <c r="BF304" i="8"/>
  <c r="CD304" i="8"/>
  <c r="CA304" i="8"/>
  <c r="CF304" i="8"/>
  <c r="BH305" i="7"/>
  <c r="CH303" i="9"/>
  <c r="CH305" i="7"/>
  <c r="AP306" i="7"/>
  <c r="BP304" i="9"/>
  <c r="BQ304" i="8"/>
  <c r="BN304" i="8"/>
  <c r="BS304" i="8"/>
  <c r="U304" i="9"/>
  <c r="AP304" i="9"/>
  <c r="CD304" i="9" l="1"/>
  <c r="CA304" i="9"/>
  <c r="CF304" i="9"/>
  <c r="AQ304" i="8"/>
  <c r="AN304" i="8"/>
  <c r="AS304" i="8"/>
  <c r="BQ304" i="9"/>
  <c r="BN304" i="9"/>
  <c r="BS304" i="9"/>
  <c r="CB304" i="8"/>
  <c r="CE304" i="8"/>
  <c r="CG304" i="8"/>
  <c r="BY305" i="8" s="1"/>
  <c r="Q306" i="7"/>
  <c r="N306" i="7"/>
  <c r="S306" i="7"/>
  <c r="BQ306" i="7"/>
  <c r="BN306" i="7"/>
  <c r="BS306" i="7"/>
  <c r="BD306" i="7"/>
  <c r="BA306" i="7"/>
  <c r="BF306" i="7"/>
  <c r="CD306" i="7"/>
  <c r="CA306" i="7"/>
  <c r="CF306" i="7"/>
  <c r="BO304" i="8"/>
  <c r="BR304" i="8"/>
  <c r="BT304" i="8"/>
  <c r="BL305" i="8" s="1"/>
  <c r="AC307" i="7"/>
  <c r="AQ306" i="7"/>
  <c r="AN306" i="7"/>
  <c r="AS306" i="7"/>
  <c r="AC305" i="8"/>
  <c r="BD304" i="9"/>
  <c r="BA304" i="9"/>
  <c r="BF304" i="9"/>
  <c r="AH304" i="8"/>
  <c r="U304" i="8"/>
  <c r="P305" i="8"/>
  <c r="Q305" i="9"/>
  <c r="N305" i="9"/>
  <c r="S305" i="9"/>
  <c r="AH306" i="7"/>
  <c r="BB304" i="8"/>
  <c r="BE304" i="8"/>
  <c r="BG304" i="8"/>
  <c r="AY305" i="8" s="1"/>
  <c r="AD304" i="9"/>
  <c r="AA304" i="9"/>
  <c r="AF304" i="9"/>
  <c r="AQ304" i="9"/>
  <c r="AN304" i="9"/>
  <c r="AS304" i="9"/>
  <c r="AD307" i="7" l="1"/>
  <c r="AA307" i="7"/>
  <c r="AF307" i="7"/>
  <c r="BC305" i="8"/>
  <c r="BO304" i="9"/>
  <c r="BR304" i="9"/>
  <c r="BT304" i="9"/>
  <c r="BL305" i="9" s="1"/>
  <c r="BO306" i="7"/>
  <c r="BR306" i="7"/>
  <c r="BT306" i="7"/>
  <c r="BL307" i="7" s="1"/>
  <c r="AO304" i="8"/>
  <c r="AR304" i="8"/>
  <c r="AT304" i="8"/>
  <c r="AL305" i="8" s="1"/>
  <c r="BP305" i="8"/>
  <c r="B33" i="9"/>
  <c r="AO304" i="9"/>
  <c r="AT304" i="9"/>
  <c r="AL305" i="9" s="1"/>
  <c r="AR304" i="9"/>
  <c r="BB304" i="9"/>
  <c r="BG304" i="9"/>
  <c r="AY305" i="9" s="1"/>
  <c r="BE304" i="9"/>
  <c r="BB306" i="7"/>
  <c r="BG306" i="7"/>
  <c r="AY307" i="7" s="1"/>
  <c r="BE306" i="7"/>
  <c r="O305" i="9"/>
  <c r="R305" i="9"/>
  <c r="T305" i="9"/>
  <c r="L306" i="9" s="1"/>
  <c r="AO306" i="7"/>
  <c r="AR306" i="7"/>
  <c r="AT306" i="7"/>
  <c r="AL307" i="7" s="1"/>
  <c r="BU304" i="8"/>
  <c r="AB304" i="9"/>
  <c r="AG304" i="9"/>
  <c r="Y305" i="9" s="1"/>
  <c r="AE304" i="9"/>
  <c r="CH304" i="8"/>
  <c r="CB304" i="9"/>
  <c r="CG304" i="9"/>
  <c r="BY305" i="9" s="1"/>
  <c r="CE304" i="9"/>
  <c r="BH304" i="8"/>
  <c r="O306" i="7"/>
  <c r="R306" i="7"/>
  <c r="T306" i="7"/>
  <c r="L307" i="7" s="1"/>
  <c r="Q305" i="8"/>
  <c r="N305" i="8"/>
  <c r="S305" i="8"/>
  <c r="CC305" i="8"/>
  <c r="CB306" i="7"/>
  <c r="CG306" i="7"/>
  <c r="BY307" i="7" s="1"/>
  <c r="CE306" i="7"/>
  <c r="AD305" i="8"/>
  <c r="AA305" i="8"/>
  <c r="AF305" i="8"/>
  <c r="CD305" i="8" l="1"/>
  <c r="CA305" i="8"/>
  <c r="CF305" i="8"/>
  <c r="CC305" i="9"/>
  <c r="AU304" i="9"/>
  <c r="BQ305" i="8"/>
  <c r="BN305" i="8"/>
  <c r="BS305" i="8"/>
  <c r="BP305" i="9"/>
  <c r="BU304" i="9"/>
  <c r="AP305" i="9"/>
  <c r="B33" i="8"/>
  <c r="U305" i="9"/>
  <c r="CH304" i="9"/>
  <c r="P306" i="9"/>
  <c r="O305" i="8"/>
  <c r="R305" i="8"/>
  <c r="T305" i="8"/>
  <c r="L306" i="8" s="1"/>
  <c r="AH304" i="9"/>
  <c r="AP305" i="8"/>
  <c r="AU304" i="8"/>
  <c r="AC305" i="9"/>
  <c r="C33" i="8"/>
  <c r="P307" i="7"/>
  <c r="BH306" i="7"/>
  <c r="AB305" i="8"/>
  <c r="AG305" i="8"/>
  <c r="Y306" i="8" s="1"/>
  <c r="AE305" i="8"/>
  <c r="U306" i="7"/>
  <c r="BC307" i="7"/>
  <c r="BD305" i="8"/>
  <c r="BA305" i="8"/>
  <c r="BF305" i="8"/>
  <c r="BP307" i="7"/>
  <c r="BH304" i="9"/>
  <c r="BU306" i="7"/>
  <c r="C35" i="7"/>
  <c r="CH306" i="7"/>
  <c r="CC307" i="7"/>
  <c r="AP307" i="7"/>
  <c r="BC305" i="9"/>
  <c r="AB307" i="7"/>
  <c r="AE307" i="7"/>
  <c r="AG307" i="7"/>
  <c r="Y308" i="7" s="1"/>
  <c r="AU306" i="7"/>
  <c r="AQ307" i="7" l="1"/>
  <c r="AN307" i="7"/>
  <c r="AS307" i="7"/>
  <c r="AH305" i="8"/>
  <c r="CD307" i="7"/>
  <c r="CA307" i="7"/>
  <c r="CF307" i="7"/>
  <c r="BQ307" i="7"/>
  <c r="BN307" i="7"/>
  <c r="BS307" i="7"/>
  <c r="AC306" i="8"/>
  <c r="AQ305" i="8"/>
  <c r="AN305" i="8"/>
  <c r="AS305" i="8"/>
  <c r="CD305" i="9"/>
  <c r="CA305" i="9"/>
  <c r="CF305" i="9"/>
  <c r="G33" i="8"/>
  <c r="AQ305" i="9"/>
  <c r="AN305" i="9"/>
  <c r="AS305" i="9"/>
  <c r="AC308" i="7"/>
  <c r="BB305" i="8"/>
  <c r="BE305" i="8"/>
  <c r="BG305" i="8"/>
  <c r="AY306" i="8" s="1"/>
  <c r="U305" i="8"/>
  <c r="CB305" i="8"/>
  <c r="CE305" i="8"/>
  <c r="CG305" i="8"/>
  <c r="BY306" i="8" s="1"/>
  <c r="P306" i="8"/>
  <c r="AH307" i="7"/>
  <c r="Q306" i="9"/>
  <c r="N306" i="9"/>
  <c r="S306" i="9"/>
  <c r="BQ305" i="9"/>
  <c r="BN305" i="9"/>
  <c r="BS305" i="9"/>
  <c r="E33" i="8"/>
  <c r="BD307" i="7"/>
  <c r="BA307" i="7"/>
  <c r="BF307" i="7"/>
  <c r="AD305" i="9"/>
  <c r="AA305" i="9"/>
  <c r="AF305" i="9"/>
  <c r="BO305" i="8"/>
  <c r="BR305" i="8"/>
  <c r="BT305" i="8"/>
  <c r="BL306" i="8" s="1"/>
  <c r="Q307" i="7"/>
  <c r="N307" i="7"/>
  <c r="S307" i="7"/>
  <c r="BD305" i="9"/>
  <c r="BA305" i="9"/>
  <c r="BF305" i="9"/>
  <c r="F33" i="8"/>
  <c r="D33" i="9" l="1"/>
  <c r="AD306" i="8"/>
  <c r="AA306" i="8"/>
  <c r="AF306" i="8"/>
  <c r="AO305" i="9"/>
  <c r="AT305" i="9"/>
  <c r="AL306" i="9" s="1"/>
  <c r="AR305" i="9"/>
  <c r="F35" i="7"/>
  <c r="CC306" i="8"/>
  <c r="F33" i="9"/>
  <c r="G35" i="7"/>
  <c r="CB307" i="7"/>
  <c r="CE307" i="7"/>
  <c r="CG307" i="7"/>
  <c r="BY308" i="7" s="1"/>
  <c r="C33" i="9"/>
  <c r="CB305" i="9"/>
  <c r="CE305" i="9"/>
  <c r="CG305" i="9"/>
  <c r="BY306" i="9" s="1"/>
  <c r="E33" i="9"/>
  <c r="B35" i="7"/>
  <c r="BC306" i="8"/>
  <c r="O307" i="7"/>
  <c r="R307" i="7"/>
  <c r="T307" i="7"/>
  <c r="L308" i="7" s="1"/>
  <c r="BH305" i="8"/>
  <c r="D33" i="8"/>
  <c r="BB307" i="7"/>
  <c r="BG307" i="7"/>
  <c r="AY308" i="7" s="1"/>
  <c r="BE307" i="7"/>
  <c r="AO305" i="8"/>
  <c r="AT305" i="8"/>
  <c r="AL306" i="8" s="1"/>
  <c r="AR305" i="8"/>
  <c r="D35" i="7"/>
  <c r="Q306" i="8"/>
  <c r="N306" i="8"/>
  <c r="S306" i="8"/>
  <c r="BO307" i="7"/>
  <c r="BR307" i="7"/>
  <c r="BT307" i="7"/>
  <c r="BL308" i="7" s="1"/>
  <c r="BB305" i="9"/>
  <c r="BG305" i="9"/>
  <c r="AY306" i="9" s="1"/>
  <c r="BE305" i="9"/>
  <c r="BO305" i="9"/>
  <c r="BT305" i="9"/>
  <c r="BL306" i="9" s="1"/>
  <c r="BR305" i="9"/>
  <c r="G33" i="9"/>
  <c r="AD308" i="7"/>
  <c r="AA308" i="7"/>
  <c r="AF308" i="7"/>
  <c r="AO307" i="7"/>
  <c r="AR307" i="7"/>
  <c r="AT307" i="7"/>
  <c r="AL308" i="7" s="1"/>
  <c r="CH305" i="8"/>
  <c r="AB305" i="9"/>
  <c r="AG305" i="9"/>
  <c r="Y306" i="9" s="1"/>
  <c r="AE305" i="9"/>
  <c r="E35" i="7"/>
  <c r="O306" i="9"/>
  <c r="T306" i="9"/>
  <c r="L307" i="9" s="1"/>
  <c r="R306" i="9"/>
  <c r="BP306" i="8"/>
  <c r="BU305" i="8"/>
  <c r="CC306" i="9" l="1"/>
  <c r="CD306" i="8"/>
  <c r="CA306" i="8"/>
  <c r="CF306" i="8"/>
  <c r="BQ306" i="8"/>
  <c r="BN306" i="8"/>
  <c r="BS306" i="8"/>
  <c r="AP308" i="7"/>
  <c r="P308" i="7"/>
  <c r="CH305" i="9"/>
  <c r="BH305" i="9"/>
  <c r="U306" i="9"/>
  <c r="BC306" i="9"/>
  <c r="AU305" i="8"/>
  <c r="U307" i="7"/>
  <c r="P307" i="9"/>
  <c r="AP306" i="8"/>
  <c r="BD306" i="8"/>
  <c r="BA306" i="8"/>
  <c r="BF306" i="8"/>
  <c r="AU305" i="9"/>
  <c r="CC308" i="7"/>
  <c r="AP306" i="9"/>
  <c r="AB308" i="7"/>
  <c r="AG308" i="7"/>
  <c r="Y309" i="7" s="1"/>
  <c r="AE308" i="7"/>
  <c r="BP308" i="7"/>
  <c r="BU307" i="7"/>
  <c r="BH307" i="7"/>
  <c r="CH307" i="7"/>
  <c r="AB306" i="8"/>
  <c r="AG306" i="8"/>
  <c r="Y307" i="8" s="1"/>
  <c r="AE306" i="8"/>
  <c r="BP306" i="9"/>
  <c r="AU307" i="7"/>
  <c r="BC308" i="7"/>
  <c r="AH305" i="9"/>
  <c r="AC306" i="9"/>
  <c r="BU305" i="9"/>
  <c r="O306" i="8"/>
  <c r="T306" i="8"/>
  <c r="L307" i="8" s="1"/>
  <c r="R306" i="8"/>
  <c r="CD308" i="7" l="1"/>
  <c r="CA308" i="7"/>
  <c r="CF308" i="7"/>
  <c r="Q308" i="7"/>
  <c r="N308" i="7"/>
  <c r="S308" i="7"/>
  <c r="BD308" i="7"/>
  <c r="BA308" i="7"/>
  <c r="BF308" i="7"/>
  <c r="AQ308" i="7"/>
  <c r="AN308" i="7"/>
  <c r="AS308" i="7"/>
  <c r="BQ306" i="9"/>
  <c r="BN306" i="9"/>
  <c r="BS306" i="9"/>
  <c r="BQ308" i="7"/>
  <c r="BN308" i="7"/>
  <c r="BS308" i="7"/>
  <c r="BD306" i="9"/>
  <c r="BA306" i="9"/>
  <c r="BF306" i="9"/>
  <c r="BO306" i="8"/>
  <c r="BR306" i="8"/>
  <c r="BT306" i="8"/>
  <c r="BL307" i="8" s="1"/>
  <c r="AD306" i="9"/>
  <c r="AA306" i="9"/>
  <c r="AF306" i="9"/>
  <c r="BB306" i="8"/>
  <c r="BE306" i="8"/>
  <c r="BG306" i="8"/>
  <c r="AY307" i="8" s="1"/>
  <c r="AH306" i="8"/>
  <c r="CB306" i="8"/>
  <c r="CE306" i="8"/>
  <c r="CG306" i="8"/>
  <c r="BY307" i="8" s="1"/>
  <c r="AC309" i="7"/>
  <c r="P307" i="8"/>
  <c r="AQ306" i="8"/>
  <c r="AN306" i="8"/>
  <c r="AS306" i="8"/>
  <c r="CD306" i="9"/>
  <c r="CA306" i="9"/>
  <c r="CF306" i="9"/>
  <c r="AH308" i="7"/>
  <c r="U306" i="8"/>
  <c r="AC307" i="8"/>
  <c r="AQ306" i="9"/>
  <c r="AN306" i="9"/>
  <c r="AS306" i="9"/>
  <c r="Q307" i="9"/>
  <c r="N307" i="9"/>
  <c r="S307" i="9"/>
  <c r="Q307" i="8" l="1"/>
  <c r="N307" i="8"/>
  <c r="S307" i="8"/>
  <c r="BB308" i="7"/>
  <c r="BE308" i="7"/>
  <c r="BG308" i="7"/>
  <c r="AY309" i="7" s="1"/>
  <c r="AD307" i="8"/>
  <c r="AA307" i="8"/>
  <c r="AF307" i="8"/>
  <c r="BU306" i="8"/>
  <c r="BO306" i="9"/>
  <c r="BT306" i="9"/>
  <c r="BL307" i="9" s="1"/>
  <c r="BR306" i="9"/>
  <c r="BP307" i="8"/>
  <c r="AB306" i="9"/>
  <c r="AG306" i="9"/>
  <c r="Y307" i="9" s="1"/>
  <c r="AE306" i="9"/>
  <c r="O308" i="7"/>
  <c r="R308" i="7"/>
  <c r="T308" i="7"/>
  <c r="L309" i="7" s="1"/>
  <c r="AD309" i="7"/>
  <c r="AA309" i="7"/>
  <c r="AF309" i="7"/>
  <c r="CC307" i="8"/>
  <c r="BB306" i="9"/>
  <c r="BE306" i="9"/>
  <c r="BG306" i="9"/>
  <c r="AY307" i="9" s="1"/>
  <c r="AO308" i="7"/>
  <c r="AR308" i="7"/>
  <c r="AT308" i="7"/>
  <c r="AL309" i="7" s="1"/>
  <c r="CH306" i="8"/>
  <c r="CB306" i="9"/>
  <c r="CG306" i="9"/>
  <c r="BY307" i="9" s="1"/>
  <c r="CE306" i="9"/>
  <c r="BC307" i="8"/>
  <c r="CB308" i="7"/>
  <c r="CE308" i="7"/>
  <c r="CG308" i="7"/>
  <c r="BY309" i="7" s="1"/>
  <c r="O307" i="9"/>
  <c r="T307" i="9"/>
  <c r="L308" i="9" s="1"/>
  <c r="R307" i="9"/>
  <c r="AO306" i="9"/>
  <c r="AT306" i="9"/>
  <c r="AL307" i="9" s="1"/>
  <c r="AR306" i="9"/>
  <c r="AO306" i="8"/>
  <c r="AT306" i="8"/>
  <c r="AL307" i="8" s="1"/>
  <c r="AR306" i="8"/>
  <c r="BH306" i="8"/>
  <c r="BO308" i="7"/>
  <c r="BT308" i="7"/>
  <c r="BL309" i="7" s="1"/>
  <c r="BR308" i="7"/>
  <c r="CH308" i="7" l="1"/>
  <c r="AU306" i="8"/>
  <c r="AH306" i="9"/>
  <c r="AB307" i="8"/>
  <c r="AG307" i="8"/>
  <c r="Y308" i="8" s="1"/>
  <c r="AE307" i="8"/>
  <c r="AC307" i="9"/>
  <c r="AP307" i="8"/>
  <c r="AB309" i="7"/>
  <c r="AE309" i="7"/>
  <c r="AG309" i="7"/>
  <c r="Y310" i="7" s="1"/>
  <c r="BD307" i="8"/>
  <c r="BA307" i="8"/>
  <c r="BF307" i="8"/>
  <c r="AP309" i="7"/>
  <c r="BC309" i="7"/>
  <c r="BH308" i="7"/>
  <c r="CC307" i="9"/>
  <c r="CD307" i="8"/>
  <c r="CA307" i="8"/>
  <c r="CF307" i="8"/>
  <c r="AU306" i="9"/>
  <c r="AU308" i="7"/>
  <c r="AP307" i="9"/>
  <c r="CH306" i="9"/>
  <c r="BQ307" i="8"/>
  <c r="BN307" i="8"/>
  <c r="BS307" i="8"/>
  <c r="BC307" i="9"/>
  <c r="BU306" i="9"/>
  <c r="BH306" i="9"/>
  <c r="BP307" i="9"/>
  <c r="CC309" i="7"/>
  <c r="U308" i="7"/>
  <c r="BU308" i="7"/>
  <c r="U307" i="9"/>
  <c r="BP309" i="7"/>
  <c r="P308" i="9"/>
  <c r="O307" i="8"/>
  <c r="T307" i="8"/>
  <c r="L308" i="8" s="1"/>
  <c r="R307" i="8"/>
  <c r="P309" i="7"/>
  <c r="BD309" i="7" l="1"/>
  <c r="BA309" i="7"/>
  <c r="BF309" i="7"/>
  <c r="CD309" i="7"/>
  <c r="CA309" i="7"/>
  <c r="CF309" i="7"/>
  <c r="BD307" i="9"/>
  <c r="BA307" i="9"/>
  <c r="BF307" i="9"/>
  <c r="AH307" i="8"/>
  <c r="AQ309" i="7"/>
  <c r="AN309" i="7"/>
  <c r="AS309" i="7"/>
  <c r="AC308" i="8"/>
  <c r="Q308" i="9"/>
  <c r="N308" i="9"/>
  <c r="S308" i="9"/>
  <c r="BQ307" i="9"/>
  <c r="BN307" i="9"/>
  <c r="BS307" i="9"/>
  <c r="BB307" i="8"/>
  <c r="BG307" i="8"/>
  <c r="AY308" i="8" s="1"/>
  <c r="BE307" i="8"/>
  <c r="BQ309" i="7"/>
  <c r="BN309" i="7"/>
  <c r="BS309" i="7"/>
  <c r="CB307" i="8"/>
  <c r="CG307" i="8"/>
  <c r="BY308" i="8" s="1"/>
  <c r="CE307" i="8"/>
  <c r="BO307" i="8"/>
  <c r="BR307" i="8"/>
  <c r="BT307" i="8"/>
  <c r="BL308" i="8" s="1"/>
  <c r="AC310" i="7"/>
  <c r="AH309" i="7"/>
  <c r="CD307" i="9"/>
  <c r="CA307" i="9"/>
  <c r="CF307" i="9"/>
  <c r="Q309" i="7"/>
  <c r="N309" i="7"/>
  <c r="S309" i="7"/>
  <c r="U307" i="8"/>
  <c r="AQ307" i="8"/>
  <c r="AN307" i="8"/>
  <c r="AS307" i="8"/>
  <c r="P308" i="8"/>
  <c r="AQ307" i="9"/>
  <c r="AN307" i="9"/>
  <c r="AS307" i="9"/>
  <c r="AD307" i="9"/>
  <c r="AA307" i="9"/>
  <c r="AF307" i="9"/>
  <c r="BB307" i="9" l="1"/>
  <c r="BG307" i="9"/>
  <c r="AY308" i="9" s="1"/>
  <c r="BE307" i="9"/>
  <c r="AD310" i="7"/>
  <c r="AA310" i="7"/>
  <c r="AF310" i="7"/>
  <c r="BC308" i="8"/>
  <c r="BO309" i="7"/>
  <c r="BR309" i="7"/>
  <c r="BT309" i="7"/>
  <c r="BL310" i="7" s="1"/>
  <c r="AO307" i="8"/>
  <c r="AT307" i="8"/>
  <c r="AL308" i="8" s="1"/>
  <c r="AR307" i="8"/>
  <c r="BH307" i="8"/>
  <c r="BP308" i="8"/>
  <c r="CB309" i="7"/>
  <c r="CE309" i="7"/>
  <c r="CG309" i="7"/>
  <c r="BY310" i="7" s="1"/>
  <c r="Q308" i="8"/>
  <c r="N308" i="8"/>
  <c r="S308" i="8"/>
  <c r="AB307" i="9"/>
  <c r="AE307" i="9"/>
  <c r="AG307" i="9"/>
  <c r="Y308" i="9" s="1"/>
  <c r="AD308" i="8"/>
  <c r="AA308" i="8"/>
  <c r="AF308" i="8"/>
  <c r="BB309" i="7"/>
  <c r="BG309" i="7"/>
  <c r="AY310" i="7" s="1"/>
  <c r="BE309" i="7"/>
  <c r="BU307" i="8"/>
  <c r="O309" i="7"/>
  <c r="R309" i="7"/>
  <c r="T309" i="7"/>
  <c r="L310" i="7" s="1"/>
  <c r="BO307" i="9"/>
  <c r="BR307" i="9"/>
  <c r="BT307" i="9"/>
  <c r="BL308" i="9" s="1"/>
  <c r="AO309" i="7"/>
  <c r="AT309" i="7"/>
  <c r="AL310" i="7" s="1"/>
  <c r="AR309" i="7"/>
  <c r="CH307" i="8"/>
  <c r="CC308" i="8"/>
  <c r="AO307" i="9"/>
  <c r="AT307" i="9"/>
  <c r="AL308" i="9" s="1"/>
  <c r="AR307" i="9"/>
  <c r="CB307" i="9"/>
  <c r="CG307" i="9"/>
  <c r="BY308" i="9" s="1"/>
  <c r="CE307" i="9"/>
  <c r="O308" i="9"/>
  <c r="T308" i="9"/>
  <c r="L309" i="9" s="1"/>
  <c r="R308" i="9"/>
  <c r="BD308" i="8" l="1"/>
  <c r="BA308" i="8"/>
  <c r="BF308" i="8"/>
  <c r="AB310" i="7"/>
  <c r="AG310" i="7"/>
  <c r="Y311" i="7" s="1"/>
  <c r="AE310" i="7"/>
  <c r="AH307" i="9"/>
  <c r="BH309" i="7"/>
  <c r="AP308" i="8"/>
  <c r="AP308" i="9"/>
  <c r="BC310" i="7"/>
  <c r="AU307" i="9"/>
  <c r="AU309" i="7"/>
  <c r="CD308" i="8"/>
  <c r="CA308" i="8"/>
  <c r="CF308" i="8"/>
  <c r="O308" i="8"/>
  <c r="T308" i="8"/>
  <c r="L309" i="8" s="1"/>
  <c r="R308" i="8"/>
  <c r="BP308" i="9"/>
  <c r="CC308" i="9"/>
  <c r="AC308" i="9"/>
  <c r="CC310" i="7"/>
  <c r="BP310" i="7"/>
  <c r="CH309" i="7"/>
  <c r="BU309" i="7"/>
  <c r="BH307" i="9"/>
  <c r="AP310" i="7"/>
  <c r="U308" i="9"/>
  <c r="P309" i="9"/>
  <c r="BU307" i="9"/>
  <c r="P310" i="7"/>
  <c r="BC308" i="9"/>
  <c r="AU307" i="8"/>
  <c r="CH307" i="9"/>
  <c r="U309" i="7"/>
  <c r="AB308" i="8"/>
  <c r="AE308" i="8"/>
  <c r="AG308" i="8"/>
  <c r="Y309" i="8" s="1"/>
  <c r="BQ308" i="8"/>
  <c r="BN308" i="8"/>
  <c r="BS308" i="8"/>
  <c r="BQ308" i="9" l="1"/>
  <c r="BN308" i="9"/>
  <c r="BS308" i="9"/>
  <c r="U308" i="8"/>
  <c r="P309" i="8"/>
  <c r="BD310" i="7"/>
  <c r="BA310" i="7"/>
  <c r="BF310" i="7"/>
  <c r="AH310" i="7"/>
  <c r="Q310" i="7"/>
  <c r="N310" i="7"/>
  <c r="S310" i="7"/>
  <c r="Q309" i="9"/>
  <c r="N309" i="9"/>
  <c r="S309" i="9"/>
  <c r="AC311" i="7"/>
  <c r="AQ308" i="8"/>
  <c r="AN308" i="8"/>
  <c r="AS308" i="8"/>
  <c r="AQ308" i="9"/>
  <c r="AN308" i="9"/>
  <c r="AS308" i="9"/>
  <c r="AH308" i="8"/>
  <c r="BQ310" i="7"/>
  <c r="BN310" i="7"/>
  <c r="BS310" i="7"/>
  <c r="CB308" i="8"/>
  <c r="CG308" i="8"/>
  <c r="BY309" i="8" s="1"/>
  <c r="CE308" i="8"/>
  <c r="BO308" i="8"/>
  <c r="BR308" i="8"/>
  <c r="BT308" i="8"/>
  <c r="BL309" i="8" s="1"/>
  <c r="AQ310" i="7"/>
  <c r="AN310" i="7"/>
  <c r="AS310" i="7"/>
  <c r="BB308" i="8"/>
  <c r="BG308" i="8"/>
  <c r="AY309" i="8" s="1"/>
  <c r="BE308" i="8"/>
  <c r="CD310" i="7"/>
  <c r="CA310" i="7"/>
  <c r="CF310" i="7"/>
  <c r="AD308" i="9"/>
  <c r="AA308" i="9"/>
  <c r="AF308" i="9"/>
  <c r="AC309" i="8"/>
  <c r="BD308" i="9"/>
  <c r="BA308" i="9"/>
  <c r="BF308" i="9"/>
  <c r="CD308" i="9"/>
  <c r="CA308" i="9"/>
  <c r="CF308" i="9"/>
  <c r="AD309" i="8" l="1"/>
  <c r="AA309" i="8"/>
  <c r="AF309" i="8"/>
  <c r="AD311" i="7"/>
  <c r="AA311" i="7"/>
  <c r="AF311" i="7"/>
  <c r="Q309" i="8"/>
  <c r="N309" i="8"/>
  <c r="S309" i="8"/>
  <c r="BO310" i="7"/>
  <c r="BT310" i="7"/>
  <c r="BL311" i="7" s="1"/>
  <c r="BR310" i="7"/>
  <c r="AB308" i="9"/>
  <c r="AG308" i="9"/>
  <c r="Y309" i="9" s="1"/>
  <c r="AE308" i="9"/>
  <c r="CB310" i="7"/>
  <c r="CG310" i="7"/>
  <c r="BY311" i="7" s="1"/>
  <c r="CE310" i="7"/>
  <c r="BU308" i="8"/>
  <c r="AO308" i="9"/>
  <c r="AR308" i="9"/>
  <c r="AT308" i="9"/>
  <c r="AL309" i="9" s="1"/>
  <c r="O310" i="7"/>
  <c r="T310" i="7"/>
  <c r="L311" i="7" s="1"/>
  <c r="R310" i="7"/>
  <c r="O309" i="9"/>
  <c r="T309" i="9"/>
  <c r="L310" i="9" s="1"/>
  <c r="R309" i="9"/>
  <c r="BC309" i="8"/>
  <c r="AO308" i="8"/>
  <c r="AT308" i="8"/>
  <c r="AL309" i="8" s="1"/>
  <c r="AR308" i="8"/>
  <c r="AO310" i="7"/>
  <c r="AR310" i="7"/>
  <c r="AT310" i="7"/>
  <c r="AL311" i="7" s="1"/>
  <c r="BP309" i="8"/>
  <c r="BH308" i="8"/>
  <c r="CH308" i="8"/>
  <c r="BO308" i="9"/>
  <c r="BR308" i="9"/>
  <c r="BT308" i="9"/>
  <c r="BL309" i="9" s="1"/>
  <c r="CB308" i="9"/>
  <c r="CE308" i="9"/>
  <c r="CG308" i="9"/>
  <c r="BY309" i="9" s="1"/>
  <c r="BB308" i="9"/>
  <c r="BG308" i="9"/>
  <c r="AY309" i="9" s="1"/>
  <c r="BE308" i="9"/>
  <c r="CC309" i="8"/>
  <c r="BB310" i="7"/>
  <c r="BG310" i="7"/>
  <c r="AY311" i="7" s="1"/>
  <c r="BE310" i="7"/>
  <c r="CD309" i="8" l="1"/>
  <c r="CA309" i="8"/>
  <c r="CF309" i="8"/>
  <c r="AP309" i="8"/>
  <c r="U310" i="7"/>
  <c r="O309" i="8"/>
  <c r="R309" i="8"/>
  <c r="T309" i="8"/>
  <c r="L310" i="8" s="1"/>
  <c r="P311" i="7"/>
  <c r="AU308" i="8"/>
  <c r="AP309" i="9"/>
  <c r="CC311" i="7"/>
  <c r="AU308" i="9"/>
  <c r="AB311" i="7"/>
  <c r="AG311" i="7"/>
  <c r="Y312" i="7" s="1"/>
  <c r="AE311" i="7"/>
  <c r="BH308" i="9"/>
  <c r="BD309" i="8"/>
  <c r="BA309" i="8"/>
  <c r="BF309" i="8"/>
  <c r="CH308" i="9"/>
  <c r="BQ309" i="8"/>
  <c r="BN309" i="8"/>
  <c r="BS309" i="8"/>
  <c r="AH308" i="9"/>
  <c r="CC309" i="9"/>
  <c r="AC309" i="9"/>
  <c r="CH310" i="7"/>
  <c r="BH310" i="7"/>
  <c r="BC311" i="7"/>
  <c r="AP311" i="7"/>
  <c r="U309" i="9"/>
  <c r="BP309" i="9"/>
  <c r="AU310" i="7"/>
  <c r="BU310" i="7"/>
  <c r="AB309" i="8"/>
  <c r="AG309" i="8"/>
  <c r="Y310" i="8" s="1"/>
  <c r="AE309" i="8"/>
  <c r="BC309" i="9"/>
  <c r="P310" i="9"/>
  <c r="BU308" i="9"/>
  <c r="BP311" i="7"/>
  <c r="CD311" i="7" l="1"/>
  <c r="CA311" i="7"/>
  <c r="CF311" i="7"/>
  <c r="AQ309" i="8"/>
  <c r="AN309" i="8"/>
  <c r="AS309" i="8"/>
  <c r="AQ309" i="9"/>
  <c r="AN309" i="9"/>
  <c r="AS309" i="9"/>
  <c r="CD309" i="9"/>
  <c r="CA309" i="9"/>
  <c r="CF309" i="9"/>
  <c r="CB309" i="8"/>
  <c r="CE309" i="8"/>
  <c r="CG309" i="8"/>
  <c r="BY310" i="8" s="1"/>
  <c r="BQ309" i="9"/>
  <c r="BN309" i="9"/>
  <c r="BS309" i="9"/>
  <c r="BB309" i="8"/>
  <c r="BE309" i="8"/>
  <c r="BG309" i="8"/>
  <c r="AY310" i="8" s="1"/>
  <c r="BD309" i="9"/>
  <c r="BA309" i="9"/>
  <c r="BF309" i="9"/>
  <c r="BQ311" i="7"/>
  <c r="BN311" i="7"/>
  <c r="BS311" i="7"/>
  <c r="AH309" i="8"/>
  <c r="AH311" i="7"/>
  <c r="Q311" i="7"/>
  <c r="N311" i="7"/>
  <c r="S311" i="7"/>
  <c r="AD309" i="9"/>
  <c r="AA309" i="9"/>
  <c r="AF309" i="9"/>
  <c r="AC310" i="8"/>
  <c r="AQ311" i="7"/>
  <c r="AN311" i="7"/>
  <c r="AS311" i="7"/>
  <c r="AC312" i="7"/>
  <c r="Q310" i="9"/>
  <c r="N310" i="9"/>
  <c r="S310" i="9"/>
  <c r="P310" i="8"/>
  <c r="BD311" i="7"/>
  <c r="BA311" i="7"/>
  <c r="BF311" i="7"/>
  <c r="BO309" i="8"/>
  <c r="BT309" i="8"/>
  <c r="BL310" i="8" s="1"/>
  <c r="BR309" i="8"/>
  <c r="U309" i="8"/>
  <c r="AO309" i="8" l="1"/>
  <c r="AR309" i="8"/>
  <c r="AT309" i="8"/>
  <c r="AL310" i="8" s="1"/>
  <c r="CC310" i="8"/>
  <c r="AD312" i="7"/>
  <c r="AA312" i="7"/>
  <c r="AF312" i="7"/>
  <c r="AD310" i="8"/>
  <c r="AA310" i="8"/>
  <c r="AF310" i="8"/>
  <c r="BO311" i="7"/>
  <c r="BR311" i="7"/>
  <c r="BT311" i="7"/>
  <c r="BL312" i="7" s="1"/>
  <c r="CH309" i="8"/>
  <c r="AO311" i="7"/>
  <c r="AT311" i="7"/>
  <c r="AL312" i="7" s="1"/>
  <c r="AR311" i="7"/>
  <c r="BO309" i="9"/>
  <c r="BR309" i="9"/>
  <c r="BT309" i="9"/>
  <c r="BL310" i="9" s="1"/>
  <c r="CB311" i="7"/>
  <c r="CE311" i="7"/>
  <c r="CG311" i="7"/>
  <c r="BY312" i="7" s="1"/>
  <c r="BP310" i="8"/>
  <c r="O310" i="9"/>
  <c r="R310" i="9"/>
  <c r="T310" i="9"/>
  <c r="L311" i="9" s="1"/>
  <c r="BB309" i="9"/>
  <c r="BE309" i="9"/>
  <c r="BG309" i="9"/>
  <c r="AY310" i="9" s="1"/>
  <c r="CB309" i="9"/>
  <c r="CG309" i="9"/>
  <c r="BY310" i="9" s="1"/>
  <c r="CE309" i="9"/>
  <c r="BC310" i="8"/>
  <c r="Q310" i="8"/>
  <c r="N310" i="8"/>
  <c r="S310" i="8"/>
  <c r="BU309" i="8"/>
  <c r="AB309" i="9"/>
  <c r="AE309" i="9"/>
  <c r="AG309" i="9"/>
  <c r="Y310" i="9" s="1"/>
  <c r="O311" i="7"/>
  <c r="T311" i="7"/>
  <c r="L312" i="7" s="1"/>
  <c r="R311" i="7"/>
  <c r="BB311" i="7"/>
  <c r="BG311" i="7"/>
  <c r="AY312" i="7" s="1"/>
  <c r="BE311" i="7"/>
  <c r="BH309" i="8"/>
  <c r="AO309" i="9"/>
  <c r="AT309" i="9"/>
  <c r="AL310" i="9" s="1"/>
  <c r="AR309" i="9"/>
  <c r="CH311" i="7" l="1"/>
  <c r="CC310" i="9"/>
  <c r="BP312" i="7"/>
  <c r="U311" i="7"/>
  <c r="AP310" i="8"/>
  <c r="CC312" i="7"/>
  <c r="BU311" i="7"/>
  <c r="BC310" i="9"/>
  <c r="AU309" i="8"/>
  <c r="BH311" i="7"/>
  <c r="BC312" i="7"/>
  <c r="CH309" i="9"/>
  <c r="BP310" i="9"/>
  <c r="AB310" i="8"/>
  <c r="AE310" i="8"/>
  <c r="AG310" i="8"/>
  <c r="Y311" i="8" s="1"/>
  <c r="O310" i="8"/>
  <c r="R310" i="8"/>
  <c r="T310" i="8"/>
  <c r="L311" i="8" s="1"/>
  <c r="P312" i="7"/>
  <c r="BH309" i="9"/>
  <c r="AC310" i="9"/>
  <c r="BU309" i="9"/>
  <c r="AU311" i="7"/>
  <c r="AB312" i="7"/>
  <c r="AG312" i="7"/>
  <c r="Y313" i="7" s="1"/>
  <c r="AE312" i="7"/>
  <c r="AU309" i="9"/>
  <c r="P311" i="9"/>
  <c r="AP310" i="9"/>
  <c r="AH309" i="9"/>
  <c r="BQ310" i="8"/>
  <c r="BN310" i="8"/>
  <c r="BS310" i="8"/>
  <c r="AP312" i="7"/>
  <c r="BD310" i="8"/>
  <c r="BA310" i="8"/>
  <c r="BF310" i="8"/>
  <c r="U310" i="9"/>
  <c r="CD310" i="8"/>
  <c r="CA310" i="8"/>
  <c r="CF310" i="8"/>
  <c r="BB310" i="8" l="1"/>
  <c r="BE310" i="8"/>
  <c r="BG310" i="8"/>
  <c r="AY311" i="8" s="1"/>
  <c r="CB310" i="8"/>
  <c r="CG310" i="8"/>
  <c r="BY311" i="8" s="1"/>
  <c r="CE310" i="8"/>
  <c r="AQ312" i="7"/>
  <c r="AN312" i="7"/>
  <c r="AS312" i="7"/>
  <c r="AH312" i="7"/>
  <c r="Q312" i="7"/>
  <c r="N312" i="7"/>
  <c r="S312" i="7"/>
  <c r="CD312" i="7"/>
  <c r="CA312" i="7"/>
  <c r="CF312" i="7"/>
  <c r="BD312" i="7"/>
  <c r="BA312" i="7"/>
  <c r="BF312" i="7"/>
  <c r="AC313" i="7"/>
  <c r="BO310" i="8"/>
  <c r="BT310" i="8"/>
  <c r="BL311" i="8" s="1"/>
  <c r="BR310" i="8"/>
  <c r="P311" i="8"/>
  <c r="AQ310" i="8"/>
  <c r="AN310" i="8"/>
  <c r="AS310" i="8"/>
  <c r="AC311" i="8"/>
  <c r="BQ312" i="7"/>
  <c r="BN312" i="7"/>
  <c r="BS312" i="7"/>
  <c r="AQ310" i="9"/>
  <c r="AN310" i="9"/>
  <c r="AS310" i="9"/>
  <c r="Q311" i="9"/>
  <c r="N311" i="9"/>
  <c r="S311" i="9"/>
  <c r="AD310" i="9"/>
  <c r="AA310" i="9"/>
  <c r="AF310" i="9"/>
  <c r="BQ310" i="9"/>
  <c r="BN310" i="9"/>
  <c r="BS310" i="9"/>
  <c r="BD310" i="9"/>
  <c r="BA310" i="9"/>
  <c r="BF310" i="9"/>
  <c r="CD310" i="9"/>
  <c r="CA310" i="9"/>
  <c r="CF310" i="9"/>
  <c r="U310" i="8"/>
  <c r="AH310" i="8"/>
  <c r="AD313" i="7" l="1"/>
  <c r="AA313" i="7"/>
  <c r="AF313" i="7"/>
  <c r="AD311" i="8"/>
  <c r="AA311" i="8"/>
  <c r="AF311" i="8"/>
  <c r="AO312" i="7"/>
  <c r="AT312" i="7"/>
  <c r="AL313" i="7" s="1"/>
  <c r="AR312" i="7"/>
  <c r="BB312" i="7"/>
  <c r="BE312" i="7"/>
  <c r="BG312" i="7"/>
  <c r="AY313" i="7" s="1"/>
  <c r="AO310" i="8"/>
  <c r="AR310" i="8"/>
  <c r="AT310" i="8"/>
  <c r="AL311" i="8" s="1"/>
  <c r="CH310" i="8"/>
  <c r="BO312" i="7"/>
  <c r="BR312" i="7"/>
  <c r="BT312" i="7"/>
  <c r="BL313" i="7" s="1"/>
  <c r="CB310" i="9"/>
  <c r="CE310" i="9"/>
  <c r="CG310" i="9"/>
  <c r="BY311" i="9" s="1"/>
  <c r="CC311" i="8"/>
  <c r="CB312" i="7"/>
  <c r="CE312" i="7"/>
  <c r="CG312" i="7"/>
  <c r="BY313" i="7" s="1"/>
  <c r="BO310" i="9"/>
  <c r="BT310" i="9"/>
  <c r="BL311" i="9" s="1"/>
  <c r="BR310" i="9"/>
  <c r="Q311" i="8"/>
  <c r="N311" i="8"/>
  <c r="S311" i="8"/>
  <c r="BC311" i="8"/>
  <c r="BB310" i="9"/>
  <c r="BE310" i="9"/>
  <c r="BG310" i="9"/>
  <c r="AY311" i="9" s="1"/>
  <c r="AO310" i="9"/>
  <c r="AR310" i="9"/>
  <c r="AT310" i="9"/>
  <c r="AL311" i="9" s="1"/>
  <c r="BU310" i="8"/>
  <c r="BH310" i="8"/>
  <c r="BP311" i="8"/>
  <c r="O312" i="7"/>
  <c r="R312" i="7"/>
  <c r="T312" i="7"/>
  <c r="L313" i="7" s="1"/>
  <c r="AB310" i="9"/>
  <c r="AG310" i="9"/>
  <c r="Y311" i="9" s="1"/>
  <c r="AE310" i="9"/>
  <c r="O311" i="9"/>
  <c r="T311" i="9"/>
  <c r="L312" i="9" s="1"/>
  <c r="R311" i="9"/>
  <c r="U311" i="9" l="1"/>
  <c r="AB311" i="8"/>
  <c r="AE311" i="8"/>
  <c r="AG311" i="8"/>
  <c r="Y312" i="8" s="1"/>
  <c r="P312" i="9"/>
  <c r="CC311" i="9"/>
  <c r="BC313" i="7"/>
  <c r="BH312" i="7"/>
  <c r="AU310" i="8"/>
  <c r="BP313" i="7"/>
  <c r="BU312" i="7"/>
  <c r="P313" i="7"/>
  <c r="BP311" i="9"/>
  <c r="U312" i="7"/>
  <c r="CD311" i="8"/>
  <c r="CA311" i="8"/>
  <c r="CF311" i="8"/>
  <c r="CH310" i="9"/>
  <c r="AC311" i="9"/>
  <c r="AP311" i="9"/>
  <c r="BC311" i="9"/>
  <c r="AB313" i="7"/>
  <c r="AE313" i="7"/>
  <c r="AG313" i="7"/>
  <c r="Y314" i="7" s="1"/>
  <c r="AH310" i="9"/>
  <c r="AU310" i="9"/>
  <c r="BU310" i="9"/>
  <c r="AU312" i="7"/>
  <c r="O311" i="8"/>
  <c r="T311" i="8"/>
  <c r="L312" i="8" s="1"/>
  <c r="R311" i="8"/>
  <c r="BH310" i="9"/>
  <c r="CC313" i="7"/>
  <c r="AP313" i="7"/>
  <c r="BQ311" i="8"/>
  <c r="BN311" i="8"/>
  <c r="BS311" i="8"/>
  <c r="CH312" i="7"/>
  <c r="BD311" i="8"/>
  <c r="BA311" i="8"/>
  <c r="BF311" i="8"/>
  <c r="AP311" i="8"/>
  <c r="P312" i="8" l="1"/>
  <c r="Q312" i="9"/>
  <c r="N312" i="9"/>
  <c r="S312" i="9"/>
  <c r="BD311" i="9"/>
  <c r="BA311" i="9"/>
  <c r="BF311" i="9"/>
  <c r="BQ311" i="9"/>
  <c r="BN311" i="9"/>
  <c r="BS311" i="9"/>
  <c r="AQ311" i="9"/>
  <c r="AN311" i="9"/>
  <c r="AS311" i="9"/>
  <c r="AD311" i="9"/>
  <c r="AA311" i="9"/>
  <c r="AF311" i="9"/>
  <c r="Q313" i="7"/>
  <c r="N313" i="7"/>
  <c r="S313" i="7"/>
  <c r="AC312" i="8"/>
  <c r="AH311" i="8"/>
  <c r="BD313" i="7"/>
  <c r="BA313" i="7"/>
  <c r="BF313" i="7"/>
  <c r="U311" i="8"/>
  <c r="BO311" i="8"/>
  <c r="BT311" i="8"/>
  <c r="BL312" i="8" s="1"/>
  <c r="BR311" i="8"/>
  <c r="CD313" i="7"/>
  <c r="CA313" i="7"/>
  <c r="CF313" i="7"/>
  <c r="BQ313" i="7"/>
  <c r="BN313" i="7"/>
  <c r="BS313" i="7"/>
  <c r="CD311" i="9"/>
  <c r="CA311" i="9"/>
  <c r="CF311" i="9"/>
  <c r="AH313" i="7"/>
  <c r="AQ313" i="7"/>
  <c r="AN313" i="7"/>
  <c r="AS313" i="7"/>
  <c r="AQ311" i="8"/>
  <c r="AN311" i="8"/>
  <c r="AS311" i="8"/>
  <c r="BB311" i="8"/>
  <c r="BG311" i="8"/>
  <c r="AY312" i="8" s="1"/>
  <c r="BE311" i="8"/>
  <c r="AC314" i="7"/>
  <c r="CB311" i="8"/>
  <c r="CE311" i="8"/>
  <c r="CG311" i="8"/>
  <c r="BY312" i="8" s="1"/>
  <c r="AB311" i="9" l="1"/>
  <c r="AE311" i="9"/>
  <c r="AG311" i="9"/>
  <c r="Y312" i="9" s="1"/>
  <c r="BB313" i="7"/>
  <c r="BG313" i="7"/>
  <c r="AY314" i="7" s="1"/>
  <c r="BE313" i="7"/>
  <c r="AO311" i="9"/>
  <c r="AR311" i="9"/>
  <c r="AT311" i="9"/>
  <c r="AL312" i="9" s="1"/>
  <c r="BO313" i="7"/>
  <c r="BT313" i="7"/>
  <c r="BL314" i="7" s="1"/>
  <c r="BR313" i="7"/>
  <c r="AO313" i="7"/>
  <c r="AT313" i="7"/>
  <c r="AL314" i="7" s="1"/>
  <c r="AR313" i="7"/>
  <c r="BB311" i="9"/>
  <c r="BE311" i="9"/>
  <c r="BG311" i="9"/>
  <c r="AY312" i="9" s="1"/>
  <c r="CC312" i="8"/>
  <c r="CB313" i="7"/>
  <c r="CG313" i="7"/>
  <c r="BY314" i="7" s="1"/>
  <c r="CE313" i="7"/>
  <c r="BO311" i="9"/>
  <c r="BR311" i="9"/>
  <c r="BT311" i="9"/>
  <c r="BL312" i="9" s="1"/>
  <c r="AD312" i="8"/>
  <c r="AA312" i="8"/>
  <c r="AF312" i="8"/>
  <c r="O312" i="9"/>
  <c r="R312" i="9"/>
  <c r="T312" i="9"/>
  <c r="L313" i="9" s="1"/>
  <c r="AO311" i="8"/>
  <c r="AT311" i="8"/>
  <c r="AL312" i="8" s="1"/>
  <c r="AR311" i="8"/>
  <c r="CH311" i="8"/>
  <c r="AD314" i="7"/>
  <c r="AA314" i="7"/>
  <c r="AF314" i="7"/>
  <c r="BU311" i="8"/>
  <c r="BH311" i="8"/>
  <c r="BP312" i="8"/>
  <c r="O313" i="7"/>
  <c r="T313" i="7"/>
  <c r="L314" i="7" s="1"/>
  <c r="R313" i="7"/>
  <c r="BC312" i="8"/>
  <c r="CB311" i="9"/>
  <c r="CG311" i="9"/>
  <c r="BY312" i="9" s="1"/>
  <c r="CE311" i="9"/>
  <c r="Q312" i="8"/>
  <c r="N312" i="8"/>
  <c r="S312" i="8"/>
  <c r="BP312" i="9" l="1"/>
  <c r="BH311" i="9"/>
  <c r="AU311" i="9"/>
  <c r="AU311" i="8"/>
  <c r="BU311" i="9"/>
  <c r="AU313" i="7"/>
  <c r="CH313" i="7"/>
  <c r="AP314" i="7"/>
  <c r="BH313" i="7"/>
  <c r="BC314" i="7"/>
  <c r="CC314" i="7"/>
  <c r="AB314" i="7"/>
  <c r="AE314" i="7"/>
  <c r="AG314" i="7"/>
  <c r="Y315" i="7" s="1"/>
  <c r="P313" i="9"/>
  <c r="BU313" i="7"/>
  <c r="BD312" i="8"/>
  <c r="BA312" i="8"/>
  <c r="BF312" i="8"/>
  <c r="AP312" i="8"/>
  <c r="U312" i="9"/>
  <c r="CD312" i="8"/>
  <c r="CA312" i="8"/>
  <c r="CF312" i="8"/>
  <c r="BP314" i="7"/>
  <c r="U313" i="7"/>
  <c r="AC312" i="9"/>
  <c r="AB312" i="8"/>
  <c r="AG312" i="8"/>
  <c r="Y313" i="8" s="1"/>
  <c r="AE312" i="8"/>
  <c r="AH311" i="9"/>
  <c r="CH311" i="9"/>
  <c r="BQ312" i="8"/>
  <c r="BN312" i="8"/>
  <c r="BS312" i="8"/>
  <c r="O312" i="8"/>
  <c r="T312" i="8"/>
  <c r="L313" i="8" s="1"/>
  <c r="R312" i="8"/>
  <c r="P314" i="7"/>
  <c r="CC312" i="9"/>
  <c r="BC312" i="9"/>
  <c r="AP312" i="9"/>
  <c r="BB312" i="8" l="1"/>
  <c r="BG312" i="8"/>
  <c r="AY313" i="8" s="1"/>
  <c r="BE312" i="8"/>
  <c r="CD312" i="9"/>
  <c r="CA312" i="9"/>
  <c r="CF312" i="9"/>
  <c r="BD314" i="7"/>
  <c r="BA314" i="7"/>
  <c r="BF314" i="7"/>
  <c r="Q314" i="7"/>
  <c r="N314" i="7"/>
  <c r="S314" i="7"/>
  <c r="BQ314" i="7"/>
  <c r="BN314" i="7"/>
  <c r="BS314" i="7"/>
  <c r="AH312" i="8"/>
  <c r="Q313" i="9"/>
  <c r="N313" i="9"/>
  <c r="S313" i="9"/>
  <c r="CB312" i="8"/>
  <c r="CE312" i="8"/>
  <c r="CG312" i="8"/>
  <c r="BY313" i="8" s="1"/>
  <c r="U312" i="8"/>
  <c r="AC313" i="8"/>
  <c r="P313" i="8"/>
  <c r="AD312" i="9"/>
  <c r="AA312" i="9"/>
  <c r="AF312" i="9"/>
  <c r="AC315" i="7"/>
  <c r="AH314" i="7"/>
  <c r="BO312" i="8"/>
  <c r="BT312" i="8"/>
  <c r="BL313" i="8" s="1"/>
  <c r="BR312" i="8"/>
  <c r="AQ314" i="7"/>
  <c r="AN314" i="7"/>
  <c r="AS314" i="7"/>
  <c r="AQ312" i="9"/>
  <c r="AN312" i="9"/>
  <c r="AS312" i="9"/>
  <c r="AQ312" i="8"/>
  <c r="AN312" i="8"/>
  <c r="AS312" i="8"/>
  <c r="BQ312" i="9"/>
  <c r="BN312" i="9"/>
  <c r="BS312" i="9"/>
  <c r="BD312" i="9"/>
  <c r="BA312" i="9"/>
  <c r="BF312" i="9"/>
  <c r="CD314" i="7"/>
  <c r="CA314" i="7"/>
  <c r="CF314" i="7"/>
  <c r="O314" i="7" l="1"/>
  <c r="T314" i="7"/>
  <c r="L315" i="7" s="1"/>
  <c r="R314" i="7"/>
  <c r="BB314" i="7"/>
  <c r="BE314" i="7"/>
  <c r="BG314" i="7"/>
  <c r="AY315" i="7" s="1"/>
  <c r="AB312" i="9"/>
  <c r="AG312" i="9"/>
  <c r="Y313" i="9" s="1"/>
  <c r="AE312" i="9"/>
  <c r="AO312" i="8"/>
  <c r="AT312" i="8"/>
  <c r="AL313" i="8" s="1"/>
  <c r="AR312" i="8"/>
  <c r="BU312" i="8"/>
  <c r="O313" i="9"/>
  <c r="R313" i="9"/>
  <c r="T313" i="9"/>
  <c r="L314" i="9" s="1"/>
  <c r="Q313" i="8"/>
  <c r="N313" i="8"/>
  <c r="S313" i="8"/>
  <c r="CB314" i="7"/>
  <c r="CE314" i="7"/>
  <c r="CG314" i="7"/>
  <c r="BY315" i="7" s="1"/>
  <c r="BP313" i="8"/>
  <c r="AD313" i="8"/>
  <c r="AA313" i="8"/>
  <c r="AF313" i="8"/>
  <c r="CB312" i="9"/>
  <c r="CE312" i="9"/>
  <c r="CG312" i="9"/>
  <c r="BY313" i="9" s="1"/>
  <c r="BO312" i="9"/>
  <c r="BT312" i="9"/>
  <c r="BL313" i="9" s="1"/>
  <c r="BR312" i="9"/>
  <c r="AO314" i="7"/>
  <c r="AT314" i="7"/>
  <c r="AL315" i="7" s="1"/>
  <c r="AR314" i="7"/>
  <c r="BH312" i="8"/>
  <c r="CC313" i="8"/>
  <c r="BO314" i="7"/>
  <c r="BT314" i="7"/>
  <c r="BL315" i="7" s="1"/>
  <c r="BR314" i="7"/>
  <c r="BC313" i="8"/>
  <c r="BB312" i="9"/>
  <c r="BG312" i="9"/>
  <c r="AY313" i="9" s="1"/>
  <c r="BE312" i="9"/>
  <c r="AO312" i="9"/>
  <c r="AR312" i="9"/>
  <c r="AT312" i="9"/>
  <c r="AL313" i="9" s="1"/>
  <c r="AD315" i="7"/>
  <c r="AA315" i="7"/>
  <c r="AF315" i="7"/>
  <c r="CH312" i="8"/>
  <c r="BC313" i="9" l="1"/>
  <c r="AP313" i="9"/>
  <c r="BH314" i="7"/>
  <c r="AU312" i="9"/>
  <c r="CC315" i="7"/>
  <c r="BQ313" i="8"/>
  <c r="BN313" i="8"/>
  <c r="BS313" i="8"/>
  <c r="BH312" i="9"/>
  <c r="CC313" i="9"/>
  <c r="CH314" i="7"/>
  <c r="AU312" i="8"/>
  <c r="AU314" i="7"/>
  <c r="AP313" i="8"/>
  <c r="U314" i="7"/>
  <c r="CH312" i="9"/>
  <c r="BD313" i="8"/>
  <c r="BA313" i="8"/>
  <c r="BF313" i="8"/>
  <c r="P315" i="7"/>
  <c r="AH312" i="9"/>
  <c r="AC313" i="9"/>
  <c r="BU314" i="7"/>
  <c r="BP315" i="7"/>
  <c r="AB315" i="7"/>
  <c r="AG315" i="7"/>
  <c r="Y316" i="7" s="1"/>
  <c r="AE315" i="7"/>
  <c r="BP313" i="9"/>
  <c r="P314" i="9"/>
  <c r="AP315" i="7"/>
  <c r="AB313" i="8"/>
  <c r="AE313" i="8"/>
  <c r="AG313" i="8"/>
  <c r="Y314" i="8" s="1"/>
  <c r="O313" i="8"/>
  <c r="T313" i="8"/>
  <c r="L314" i="8" s="1"/>
  <c r="R313" i="8"/>
  <c r="BU312" i="9"/>
  <c r="CD313" i="8"/>
  <c r="CA313" i="8"/>
  <c r="CF313" i="8"/>
  <c r="U313" i="9"/>
  <c r="BC315" i="7"/>
  <c r="BO313" i="8" l="1"/>
  <c r="BR313" i="8"/>
  <c r="BT313" i="8"/>
  <c r="BL314" i="8" s="1"/>
  <c r="BB313" i="8"/>
  <c r="BG313" i="8"/>
  <c r="AY314" i="8" s="1"/>
  <c r="BE313" i="8"/>
  <c r="BQ315" i="7"/>
  <c r="BN315" i="7"/>
  <c r="BS315" i="7"/>
  <c r="CB313" i="8"/>
  <c r="CE313" i="8"/>
  <c r="CG313" i="8"/>
  <c r="BY314" i="8" s="1"/>
  <c r="CD315" i="7"/>
  <c r="CA315" i="7"/>
  <c r="CF315" i="7"/>
  <c r="AD313" i="9"/>
  <c r="AA313" i="9"/>
  <c r="AF313" i="9"/>
  <c r="AQ315" i="7"/>
  <c r="AN315" i="7"/>
  <c r="AS315" i="7"/>
  <c r="U313" i="8"/>
  <c r="AH315" i="7"/>
  <c r="Q314" i="9"/>
  <c r="N314" i="9"/>
  <c r="S314" i="9"/>
  <c r="AC316" i="7"/>
  <c r="CD313" i="9"/>
  <c r="CA313" i="9"/>
  <c r="CF313" i="9"/>
  <c r="AQ313" i="8"/>
  <c r="AN313" i="8"/>
  <c r="AS313" i="8"/>
  <c r="P314" i="8"/>
  <c r="AC314" i="8"/>
  <c r="Q315" i="7"/>
  <c r="N315" i="7"/>
  <c r="S315" i="7"/>
  <c r="AQ313" i="9"/>
  <c r="AN313" i="9"/>
  <c r="AS313" i="9"/>
  <c r="BD315" i="7"/>
  <c r="BA315" i="7"/>
  <c r="BF315" i="7"/>
  <c r="AH313" i="8"/>
  <c r="BQ313" i="9"/>
  <c r="BN313" i="9"/>
  <c r="BS313" i="9"/>
  <c r="BD313" i="9"/>
  <c r="BA313" i="9"/>
  <c r="BF313" i="9"/>
  <c r="BO315" i="7" l="1"/>
  <c r="BR315" i="7"/>
  <c r="BT315" i="7"/>
  <c r="BL316" i="7" s="1"/>
  <c r="AB313" i="9"/>
  <c r="AE313" i="9"/>
  <c r="AG313" i="9"/>
  <c r="Y314" i="9" s="1"/>
  <c r="O315" i="7"/>
  <c r="T315" i="7"/>
  <c r="L316" i="7" s="1"/>
  <c r="R315" i="7"/>
  <c r="CB315" i="7"/>
  <c r="CE315" i="7"/>
  <c r="CG315" i="7"/>
  <c r="BY316" i="7" s="1"/>
  <c r="BH313" i="8"/>
  <c r="BC314" i="8"/>
  <c r="Q314" i="8"/>
  <c r="N314" i="8"/>
  <c r="S314" i="8"/>
  <c r="AO313" i="8"/>
  <c r="AT313" i="8"/>
  <c r="AL314" i="8" s="1"/>
  <c r="AR313" i="8"/>
  <c r="CC314" i="8"/>
  <c r="AD314" i="8"/>
  <c r="AA314" i="8"/>
  <c r="AF314" i="8"/>
  <c r="O314" i="9"/>
  <c r="R314" i="9"/>
  <c r="T314" i="9"/>
  <c r="L315" i="9" s="1"/>
  <c r="AO313" i="9"/>
  <c r="AT313" i="9"/>
  <c r="AL314" i="9" s="1"/>
  <c r="AR313" i="9"/>
  <c r="CH313" i="8"/>
  <c r="BP314" i="8"/>
  <c r="BB313" i="9"/>
  <c r="BG313" i="9"/>
  <c r="AY314" i="9" s="1"/>
  <c r="BE313" i="9"/>
  <c r="BB315" i="7"/>
  <c r="BG315" i="7"/>
  <c r="AY316" i="7" s="1"/>
  <c r="BE315" i="7"/>
  <c r="BO313" i="9"/>
  <c r="BR313" i="9"/>
  <c r="BT313" i="9"/>
  <c r="BL314" i="9" s="1"/>
  <c r="BU313" i="8"/>
  <c r="AD316" i="7"/>
  <c r="AA316" i="7"/>
  <c r="AF316" i="7"/>
  <c r="CB313" i="9"/>
  <c r="CE313" i="9"/>
  <c r="CG313" i="9"/>
  <c r="BY314" i="9" s="1"/>
  <c r="AO315" i="7"/>
  <c r="AR315" i="7"/>
  <c r="AT315" i="7"/>
  <c r="AL316" i="7" s="1"/>
  <c r="BU313" i="9" l="1"/>
  <c r="BD314" i="8"/>
  <c r="BA314" i="8"/>
  <c r="BF314" i="8"/>
  <c r="U315" i="7"/>
  <c r="AU313" i="9"/>
  <c r="CD314" i="8"/>
  <c r="CA314" i="8"/>
  <c r="CF314" i="8"/>
  <c r="AP314" i="9"/>
  <c r="P316" i="7"/>
  <c r="AU313" i="8"/>
  <c r="BC316" i="7"/>
  <c r="AP314" i="8"/>
  <c r="AC314" i="9"/>
  <c r="BP314" i="9"/>
  <c r="AB316" i="7"/>
  <c r="AE316" i="7"/>
  <c r="AG316" i="7"/>
  <c r="Y317" i="7" s="1"/>
  <c r="BH315" i="7"/>
  <c r="P315" i="9"/>
  <c r="CC316" i="7"/>
  <c r="AH313" i="9"/>
  <c r="CH315" i="7"/>
  <c r="BP316" i="7"/>
  <c r="AP316" i="7"/>
  <c r="BH313" i="9"/>
  <c r="BC314" i="9"/>
  <c r="BU315" i="7"/>
  <c r="U314" i="9"/>
  <c r="AU315" i="7"/>
  <c r="BQ314" i="8"/>
  <c r="BN314" i="8"/>
  <c r="BS314" i="8"/>
  <c r="AB314" i="8"/>
  <c r="AE314" i="8"/>
  <c r="AG314" i="8"/>
  <c r="Y315" i="8" s="1"/>
  <c r="O314" i="8"/>
  <c r="R314" i="8"/>
  <c r="T314" i="8"/>
  <c r="L315" i="8" s="1"/>
  <c r="CC314" i="9"/>
  <c r="CH313" i="9"/>
  <c r="AC315" i="8" l="1"/>
  <c r="P315" i="8"/>
  <c r="AQ316" i="7"/>
  <c r="AN316" i="7"/>
  <c r="AS316" i="7"/>
  <c r="CB314" i="8"/>
  <c r="CE314" i="8"/>
  <c r="CG314" i="8"/>
  <c r="BY315" i="8" s="1"/>
  <c r="U314" i="8"/>
  <c r="BQ316" i="7"/>
  <c r="BN316" i="7"/>
  <c r="BS316" i="7"/>
  <c r="AQ314" i="8"/>
  <c r="AN314" i="8"/>
  <c r="AS314" i="8"/>
  <c r="BD316" i="7"/>
  <c r="BA316" i="7"/>
  <c r="BF316" i="7"/>
  <c r="AH314" i="8"/>
  <c r="AC317" i="7"/>
  <c r="AH316" i="7"/>
  <c r="Q316" i="7"/>
  <c r="N316" i="7"/>
  <c r="S316" i="7"/>
  <c r="BB314" i="8"/>
  <c r="BE314" i="8"/>
  <c r="BG314" i="8"/>
  <c r="AY315" i="8" s="1"/>
  <c r="BO314" i="8"/>
  <c r="BT314" i="8"/>
  <c r="BL315" i="8" s="1"/>
  <c r="BR314" i="8"/>
  <c r="BD314" i="9"/>
  <c r="BA314" i="9"/>
  <c r="BF314" i="9"/>
  <c r="CD316" i="7"/>
  <c r="CA316" i="7"/>
  <c r="CF316" i="7"/>
  <c r="BQ314" i="9"/>
  <c r="BN314" i="9"/>
  <c r="BS314" i="9"/>
  <c r="AQ314" i="9"/>
  <c r="AN314" i="9"/>
  <c r="AS314" i="9"/>
  <c r="CD314" i="9"/>
  <c r="CA314" i="9"/>
  <c r="CF314" i="9"/>
  <c r="Q315" i="9"/>
  <c r="N315" i="9"/>
  <c r="S315" i="9"/>
  <c r="AD314" i="9"/>
  <c r="AA314" i="9"/>
  <c r="AF314" i="9"/>
  <c r="BB314" i="9" l="1"/>
  <c r="BE314" i="9"/>
  <c r="BG314" i="9"/>
  <c r="AY315" i="9" s="1"/>
  <c r="CH314" i="8"/>
  <c r="AO314" i="8"/>
  <c r="AR314" i="8"/>
  <c r="AT314" i="8"/>
  <c r="AL315" i="8" s="1"/>
  <c r="BU314" i="8"/>
  <c r="AO314" i="9"/>
  <c r="AT314" i="9"/>
  <c r="AL315" i="9" s="1"/>
  <c r="AR314" i="9"/>
  <c r="BP315" i="8"/>
  <c r="AO316" i="7"/>
  <c r="AT316" i="7"/>
  <c r="AL317" i="7" s="1"/>
  <c r="AR316" i="7"/>
  <c r="CB314" i="9"/>
  <c r="CG314" i="9"/>
  <c r="BY315" i="9" s="1"/>
  <c r="CE314" i="9"/>
  <c r="AD317" i="7"/>
  <c r="AA317" i="7"/>
  <c r="AF317" i="7"/>
  <c r="BC315" i="8"/>
  <c r="BO314" i="9"/>
  <c r="BR314" i="9"/>
  <c r="BT314" i="9"/>
  <c r="BL315" i="9" s="1"/>
  <c r="BO316" i="7"/>
  <c r="BT316" i="7"/>
  <c r="BL317" i="7" s="1"/>
  <c r="BR316" i="7"/>
  <c r="AB314" i="9"/>
  <c r="AG314" i="9"/>
  <c r="Y315" i="9" s="1"/>
  <c r="AE314" i="9"/>
  <c r="Q315" i="8"/>
  <c r="N315" i="8"/>
  <c r="S315" i="8"/>
  <c r="CB316" i="7"/>
  <c r="CG316" i="7"/>
  <c r="BY317" i="7" s="1"/>
  <c r="CE316" i="7"/>
  <c r="BH314" i="8"/>
  <c r="O315" i="9"/>
  <c r="R315" i="9"/>
  <c r="T315" i="9"/>
  <c r="L316" i="9" s="1"/>
  <c r="O316" i="7"/>
  <c r="T316" i="7"/>
  <c r="L317" i="7" s="1"/>
  <c r="R316" i="7"/>
  <c r="BB316" i="7"/>
  <c r="BE316" i="7"/>
  <c r="BG316" i="7"/>
  <c r="AY317" i="7" s="1"/>
  <c r="CC315" i="8"/>
  <c r="AD315" i="8"/>
  <c r="AA315" i="8"/>
  <c r="AF315" i="8"/>
  <c r="BD315" i="8" l="1"/>
  <c r="BA315" i="8"/>
  <c r="BF315" i="8"/>
  <c r="AP317" i="7"/>
  <c r="AC315" i="9"/>
  <c r="BU316" i="7"/>
  <c r="AP315" i="8"/>
  <c r="AU314" i="8"/>
  <c r="BP317" i="7"/>
  <c r="BH316" i="7"/>
  <c r="CH316" i="7"/>
  <c r="AB317" i="7"/>
  <c r="AG317" i="7"/>
  <c r="Y318" i="7" s="1"/>
  <c r="AE317" i="7"/>
  <c r="BQ315" i="8"/>
  <c r="BN315" i="8"/>
  <c r="BS315" i="8"/>
  <c r="U316" i="7"/>
  <c r="BU314" i="9"/>
  <c r="AU314" i="9"/>
  <c r="P317" i="7"/>
  <c r="AB315" i="8"/>
  <c r="AG315" i="8"/>
  <c r="Y316" i="8" s="1"/>
  <c r="AE315" i="8"/>
  <c r="CH314" i="9"/>
  <c r="AP315" i="9"/>
  <c r="P316" i="9"/>
  <c r="O315" i="8"/>
  <c r="R315" i="8"/>
  <c r="T315" i="8"/>
  <c r="L316" i="8" s="1"/>
  <c r="CC315" i="9"/>
  <c r="BC315" i="9"/>
  <c r="CC317" i="7"/>
  <c r="U315" i="9"/>
  <c r="BH314" i="9"/>
  <c r="BC317" i="7"/>
  <c r="BP315" i="9"/>
  <c r="CD315" i="8"/>
  <c r="CA315" i="8"/>
  <c r="CF315" i="8"/>
  <c r="AH314" i="9"/>
  <c r="AU316" i="7"/>
  <c r="Q316" i="9" l="1"/>
  <c r="N316" i="9"/>
  <c r="S316" i="9"/>
  <c r="CB315" i="8"/>
  <c r="CG315" i="8"/>
  <c r="BY316" i="8" s="1"/>
  <c r="CE315" i="8"/>
  <c r="CD317" i="7"/>
  <c r="CA317" i="7"/>
  <c r="CF317" i="7"/>
  <c r="AD315" i="9"/>
  <c r="AA315" i="9"/>
  <c r="AF315" i="9"/>
  <c r="BQ317" i="7"/>
  <c r="BN317" i="7"/>
  <c r="BS317" i="7"/>
  <c r="AH315" i="8"/>
  <c r="BO315" i="8"/>
  <c r="BR315" i="8"/>
  <c r="BT315" i="8"/>
  <c r="BL316" i="8" s="1"/>
  <c r="AQ317" i="7"/>
  <c r="AN317" i="7"/>
  <c r="AS317" i="7"/>
  <c r="BQ315" i="9"/>
  <c r="BN315" i="9"/>
  <c r="BS315" i="9"/>
  <c r="AQ315" i="9"/>
  <c r="AN315" i="9"/>
  <c r="AS315" i="9"/>
  <c r="BD315" i="9"/>
  <c r="BA315" i="9"/>
  <c r="BF315" i="9"/>
  <c r="AC316" i="8"/>
  <c r="BD317" i="7"/>
  <c r="BA317" i="7"/>
  <c r="BF317" i="7"/>
  <c r="CD315" i="9"/>
  <c r="CA315" i="9"/>
  <c r="CF315" i="9"/>
  <c r="P316" i="8"/>
  <c r="AH317" i="7"/>
  <c r="BB315" i="8"/>
  <c r="BG315" i="8"/>
  <c r="AY316" i="8" s="1"/>
  <c r="BE315" i="8"/>
  <c r="U315" i="8"/>
  <c r="Q317" i="7"/>
  <c r="N317" i="7"/>
  <c r="S317" i="7"/>
  <c r="AC318" i="7"/>
  <c r="AQ315" i="8"/>
  <c r="AN315" i="8"/>
  <c r="AS315" i="8"/>
  <c r="CH315" i="8" l="1"/>
  <c r="CB315" i="9"/>
  <c r="CG315" i="9"/>
  <c r="BY316" i="9" s="1"/>
  <c r="CE315" i="9"/>
  <c r="AO315" i="9"/>
  <c r="AT315" i="9"/>
  <c r="AL316" i="9" s="1"/>
  <c r="AR315" i="9"/>
  <c r="CC316" i="8"/>
  <c r="BB317" i="7"/>
  <c r="BG317" i="7"/>
  <c r="AY318" i="7" s="1"/>
  <c r="BE317" i="7"/>
  <c r="BO315" i="9"/>
  <c r="BT315" i="9"/>
  <c r="BL316" i="9" s="1"/>
  <c r="BR315" i="9"/>
  <c r="BO317" i="7"/>
  <c r="BT317" i="7"/>
  <c r="BL318" i="7" s="1"/>
  <c r="BR317" i="7"/>
  <c r="O316" i="9"/>
  <c r="T316" i="9"/>
  <c r="L317" i="9" s="1"/>
  <c r="R316" i="9"/>
  <c r="BH315" i="8"/>
  <c r="Q316" i="8"/>
  <c r="N316" i="8"/>
  <c r="S316" i="8"/>
  <c r="AO317" i="7"/>
  <c r="AR317" i="7"/>
  <c r="AT317" i="7"/>
  <c r="AL318" i="7" s="1"/>
  <c r="AB315" i="9"/>
  <c r="AE315" i="9"/>
  <c r="AG315" i="9"/>
  <c r="Y316" i="9" s="1"/>
  <c r="AO315" i="8"/>
  <c r="AT315" i="8"/>
  <c r="AL316" i="8" s="1"/>
  <c r="AR315" i="8"/>
  <c r="BC316" i="8"/>
  <c r="AD318" i="7"/>
  <c r="AA318" i="7"/>
  <c r="AF318" i="7"/>
  <c r="AD316" i="8"/>
  <c r="AA316" i="8"/>
  <c r="AF316" i="8"/>
  <c r="BP316" i="8"/>
  <c r="O317" i="7"/>
  <c r="R317" i="7"/>
  <c r="T317" i="7"/>
  <c r="L318" i="7" s="1"/>
  <c r="BB315" i="9"/>
  <c r="BE315" i="9"/>
  <c r="BG315" i="9"/>
  <c r="AY316" i="9" s="1"/>
  <c r="BU315" i="8"/>
  <c r="CB317" i="7"/>
  <c r="CG317" i="7"/>
  <c r="BY318" i="7" s="1"/>
  <c r="CE317" i="7"/>
  <c r="BP318" i="7" l="1"/>
  <c r="AU315" i="9"/>
  <c r="AC316" i="9"/>
  <c r="P318" i="7"/>
  <c r="AB318" i="7"/>
  <c r="AE318" i="7"/>
  <c r="AG318" i="7"/>
  <c r="Y319" i="7" s="1"/>
  <c r="AH315" i="9"/>
  <c r="BU315" i="9"/>
  <c r="AP316" i="9"/>
  <c r="BC316" i="9"/>
  <c r="CD316" i="8"/>
  <c r="CA316" i="8"/>
  <c r="CF316" i="8"/>
  <c r="BH315" i="9"/>
  <c r="U317" i="7"/>
  <c r="BP316" i="9"/>
  <c r="O316" i="8"/>
  <c r="T316" i="8"/>
  <c r="L317" i="8" s="1"/>
  <c r="R316" i="8"/>
  <c r="CH315" i="9"/>
  <c r="AU317" i="7"/>
  <c r="BH317" i="7"/>
  <c r="CC316" i="9"/>
  <c r="BC318" i="7"/>
  <c r="AP318" i="7"/>
  <c r="CC318" i="7"/>
  <c r="AP316" i="8"/>
  <c r="U316" i="9"/>
  <c r="AB316" i="8"/>
  <c r="AG316" i="8"/>
  <c r="Y317" i="8" s="1"/>
  <c r="AE316" i="8"/>
  <c r="BD316" i="8"/>
  <c r="BA316" i="8"/>
  <c r="BF316" i="8"/>
  <c r="AU315" i="8"/>
  <c r="P317" i="9"/>
  <c r="BU317" i="7"/>
  <c r="CH317" i="7"/>
  <c r="BQ316" i="8"/>
  <c r="BN316" i="8"/>
  <c r="BS316" i="8"/>
  <c r="AQ318" i="7" l="1"/>
  <c r="AN318" i="7"/>
  <c r="AS318" i="7"/>
  <c r="P317" i="8"/>
  <c r="Q318" i="7"/>
  <c r="N318" i="7"/>
  <c r="S318" i="7"/>
  <c r="U316" i="8"/>
  <c r="AH316" i="8"/>
  <c r="AC317" i="8"/>
  <c r="BQ316" i="9"/>
  <c r="BN316" i="9"/>
  <c r="BS316" i="9"/>
  <c r="AD316" i="9"/>
  <c r="AA316" i="9"/>
  <c r="AF316" i="9"/>
  <c r="BD318" i="7"/>
  <c r="BA318" i="7"/>
  <c r="BF318" i="7"/>
  <c r="BD316" i="9"/>
  <c r="BA316" i="9"/>
  <c r="BF316" i="9"/>
  <c r="CD316" i="9"/>
  <c r="CA316" i="9"/>
  <c r="CF316" i="9"/>
  <c r="BO316" i="8"/>
  <c r="BR316" i="8"/>
  <c r="BT316" i="8"/>
  <c r="BL317" i="8" s="1"/>
  <c r="CB316" i="8"/>
  <c r="CE316" i="8"/>
  <c r="CG316" i="8"/>
  <c r="BY317" i="8" s="1"/>
  <c r="Q317" i="9"/>
  <c r="N317" i="9"/>
  <c r="S317" i="9"/>
  <c r="AQ316" i="9"/>
  <c r="AN316" i="9"/>
  <c r="AS316" i="9"/>
  <c r="AQ316" i="8"/>
  <c r="AN316" i="8"/>
  <c r="AS316" i="8"/>
  <c r="CD318" i="7"/>
  <c r="CA318" i="7"/>
  <c r="CF318" i="7"/>
  <c r="AC319" i="7"/>
  <c r="BQ318" i="7"/>
  <c r="BN318" i="7"/>
  <c r="BS318" i="7"/>
  <c r="BB316" i="8"/>
  <c r="BE316" i="8"/>
  <c r="BG316" i="8"/>
  <c r="AY317" i="8" s="1"/>
  <c r="AH318" i="7"/>
  <c r="BU316" i="8" l="1"/>
  <c r="BH316" i="8"/>
  <c r="CC317" i="8"/>
  <c r="BP317" i="8"/>
  <c r="BB318" i="7"/>
  <c r="BE318" i="7"/>
  <c r="BG318" i="7"/>
  <c r="AY319" i="7" s="1"/>
  <c r="AO316" i="8"/>
  <c r="AR316" i="8"/>
  <c r="AT316" i="8"/>
  <c r="AL317" i="8" s="1"/>
  <c r="AD319" i="7"/>
  <c r="AA319" i="7"/>
  <c r="AF319" i="7"/>
  <c r="AO316" i="9"/>
  <c r="AR316" i="9"/>
  <c r="AT316" i="9"/>
  <c r="AL317" i="9" s="1"/>
  <c r="AB316" i="9"/>
  <c r="AE316" i="9"/>
  <c r="AG316" i="9"/>
  <c r="Y317" i="9" s="1"/>
  <c r="O318" i="7"/>
  <c r="R318" i="7"/>
  <c r="T318" i="7"/>
  <c r="L319" i="7" s="1"/>
  <c r="CB318" i="7"/>
  <c r="CG318" i="7"/>
  <c r="BY319" i="7" s="1"/>
  <c r="CE318" i="7"/>
  <c r="B34" i="9"/>
  <c r="O317" i="9"/>
  <c r="T317" i="9"/>
  <c r="L318" i="9" s="1"/>
  <c r="R317" i="9"/>
  <c r="BC317" i="8"/>
  <c r="CB316" i="9"/>
  <c r="CE316" i="9"/>
  <c r="CG316" i="9"/>
  <c r="BY317" i="9" s="1"/>
  <c r="BO316" i="9"/>
  <c r="BR316" i="9"/>
  <c r="BT316" i="9"/>
  <c r="BL317" i="9" s="1"/>
  <c r="Q317" i="8"/>
  <c r="N317" i="8"/>
  <c r="S317" i="8"/>
  <c r="BO318" i="7"/>
  <c r="BT318" i="7"/>
  <c r="BL319" i="7" s="1"/>
  <c r="BR318" i="7"/>
  <c r="CH316" i="8"/>
  <c r="AO318" i="7"/>
  <c r="AR318" i="7"/>
  <c r="AT318" i="7"/>
  <c r="AL319" i="7" s="1"/>
  <c r="BB316" i="9"/>
  <c r="BE316" i="9"/>
  <c r="BG316" i="9"/>
  <c r="AY317" i="9" s="1"/>
  <c r="AD317" i="8"/>
  <c r="AA317" i="8"/>
  <c r="AF317" i="8"/>
  <c r="AP319" i="7" l="1"/>
  <c r="AP317" i="9"/>
  <c r="BQ317" i="8"/>
  <c r="BN317" i="8"/>
  <c r="BS317" i="8"/>
  <c r="AU316" i="9"/>
  <c r="AU318" i="7"/>
  <c r="P319" i="7"/>
  <c r="U317" i="9"/>
  <c r="U318" i="7"/>
  <c r="B34" i="8"/>
  <c r="O317" i="8"/>
  <c r="T317" i="8"/>
  <c r="L318" i="8" s="1"/>
  <c r="R317" i="8"/>
  <c r="P318" i="9"/>
  <c r="C36" i="7"/>
  <c r="BP317" i="9"/>
  <c r="AC317" i="9"/>
  <c r="CD317" i="8"/>
  <c r="CA317" i="8"/>
  <c r="CF317" i="8"/>
  <c r="AB319" i="7"/>
  <c r="AE319" i="7"/>
  <c r="AG319" i="7"/>
  <c r="Y320" i="7" s="1"/>
  <c r="C34" i="8"/>
  <c r="BU316" i="9"/>
  <c r="AH316" i="9"/>
  <c r="AP317" i="8"/>
  <c r="CC317" i="9"/>
  <c r="CH318" i="7"/>
  <c r="AU316" i="8"/>
  <c r="AB317" i="8"/>
  <c r="AG317" i="8"/>
  <c r="Y318" i="8" s="1"/>
  <c r="AE317" i="8"/>
  <c r="BC317" i="9"/>
  <c r="CH316" i="9"/>
  <c r="CC319" i="7"/>
  <c r="BU318" i="7"/>
  <c r="BC319" i="7"/>
  <c r="BH316" i="9"/>
  <c r="BP319" i="7"/>
  <c r="BD317" i="8"/>
  <c r="BA317" i="8"/>
  <c r="BF317" i="8"/>
  <c r="BH318" i="7"/>
  <c r="AH317" i="8" l="1"/>
  <c r="F34" i="8"/>
  <c r="AC318" i="8"/>
  <c r="AD317" i="9"/>
  <c r="AA317" i="9"/>
  <c r="AF317" i="9"/>
  <c r="BO317" i="8"/>
  <c r="BR317" i="8"/>
  <c r="BT317" i="8"/>
  <c r="BL318" i="8" s="1"/>
  <c r="BQ317" i="9"/>
  <c r="BN317" i="9"/>
  <c r="BS317" i="9"/>
  <c r="AQ317" i="9"/>
  <c r="AN317" i="9"/>
  <c r="AS317" i="9"/>
  <c r="BD319" i="7"/>
  <c r="BA319" i="7"/>
  <c r="BF319" i="7"/>
  <c r="CD319" i="7"/>
  <c r="CA319" i="7"/>
  <c r="CF319" i="7"/>
  <c r="Q319" i="7"/>
  <c r="N319" i="7"/>
  <c r="S319" i="7"/>
  <c r="E34" i="8"/>
  <c r="CD317" i="9"/>
  <c r="CA317" i="9"/>
  <c r="CF317" i="9"/>
  <c r="AC320" i="7"/>
  <c r="AH319" i="7"/>
  <c r="BB317" i="8"/>
  <c r="BE317" i="8"/>
  <c r="BG317" i="8"/>
  <c r="AY318" i="8" s="1"/>
  <c r="U317" i="8"/>
  <c r="AQ319" i="7"/>
  <c r="AN319" i="7"/>
  <c r="AS319" i="7"/>
  <c r="Q318" i="9"/>
  <c r="N318" i="9"/>
  <c r="S318" i="9"/>
  <c r="BQ319" i="7"/>
  <c r="BN319" i="7"/>
  <c r="BS319" i="7"/>
  <c r="AQ317" i="8"/>
  <c r="AN317" i="8"/>
  <c r="AS317" i="8"/>
  <c r="G34" i="8"/>
  <c r="P318" i="8"/>
  <c r="BD317" i="9"/>
  <c r="BA317" i="9"/>
  <c r="BF317" i="9"/>
  <c r="CB317" i="8"/>
  <c r="CG317" i="8"/>
  <c r="BY318" i="8" s="1"/>
  <c r="CE317" i="8"/>
  <c r="CB319" i="7" l="1"/>
  <c r="CG319" i="7"/>
  <c r="BY320" i="7" s="1"/>
  <c r="CE319" i="7"/>
  <c r="BP318" i="8"/>
  <c r="D36" i="7"/>
  <c r="CB317" i="9"/>
  <c r="CE317" i="9"/>
  <c r="CG317" i="9"/>
  <c r="BY318" i="9" s="1"/>
  <c r="BU317" i="8"/>
  <c r="E36" i="7"/>
  <c r="C34" i="9"/>
  <c r="BB319" i="7"/>
  <c r="BE319" i="7"/>
  <c r="BG319" i="7"/>
  <c r="AY320" i="7" s="1"/>
  <c r="AO317" i="8"/>
  <c r="AT317" i="8"/>
  <c r="AL318" i="8" s="1"/>
  <c r="AR317" i="8"/>
  <c r="AB317" i="9"/>
  <c r="AE317" i="9"/>
  <c r="AG317" i="9"/>
  <c r="Y318" i="9" s="1"/>
  <c r="BC318" i="8"/>
  <c r="Q318" i="8"/>
  <c r="N318" i="8"/>
  <c r="S318" i="8"/>
  <c r="CC318" i="8"/>
  <c r="D34" i="9"/>
  <c r="AD318" i="8"/>
  <c r="AA318" i="8"/>
  <c r="AF318" i="8"/>
  <c r="G34" i="9"/>
  <c r="CH317" i="8"/>
  <c r="D34" i="8"/>
  <c r="BB317" i="9"/>
  <c r="BG317" i="9"/>
  <c r="AY318" i="9" s="1"/>
  <c r="BE317" i="9"/>
  <c r="BO319" i="7"/>
  <c r="BT319" i="7"/>
  <c r="BL320" i="7" s="1"/>
  <c r="BR319" i="7"/>
  <c r="B36" i="7"/>
  <c r="AO319" i="7"/>
  <c r="AR319" i="7"/>
  <c r="AT319" i="7"/>
  <c r="AL320" i="7" s="1"/>
  <c r="E34" i="9"/>
  <c r="F36" i="7"/>
  <c r="BH317" i="8"/>
  <c r="O319" i="7"/>
  <c r="T319" i="7"/>
  <c r="L320" i="7" s="1"/>
  <c r="R319" i="7"/>
  <c r="F34" i="9"/>
  <c r="O318" i="9"/>
  <c r="T318" i="9"/>
  <c r="L319" i="9" s="1"/>
  <c r="R318" i="9"/>
  <c r="BO317" i="9"/>
  <c r="BR317" i="9"/>
  <c r="BT317" i="9"/>
  <c r="BL318" i="9" s="1"/>
  <c r="AO317" i="9"/>
  <c r="AR317" i="9"/>
  <c r="AT317" i="9"/>
  <c r="AL318" i="9" s="1"/>
  <c r="AD320" i="7"/>
  <c r="AA320" i="7"/>
  <c r="AF320" i="7"/>
  <c r="G36" i="7"/>
  <c r="BH317" i="9" l="1"/>
  <c r="AH317" i="9"/>
  <c r="BC318" i="9"/>
  <c r="AU317" i="9"/>
  <c r="U319" i="7"/>
  <c r="CD318" i="8"/>
  <c r="CA318" i="8"/>
  <c r="CF318" i="8"/>
  <c r="AU317" i="8"/>
  <c r="CC318" i="9"/>
  <c r="AP318" i="8"/>
  <c r="CH317" i="9"/>
  <c r="AP318" i="9"/>
  <c r="P320" i="7"/>
  <c r="AU319" i="7"/>
  <c r="AP320" i="7"/>
  <c r="O318" i="8"/>
  <c r="T318" i="8"/>
  <c r="L319" i="8" s="1"/>
  <c r="R318" i="8"/>
  <c r="BC320" i="7"/>
  <c r="BH319" i="7"/>
  <c r="BU317" i="9"/>
  <c r="BQ318" i="8"/>
  <c r="BN318" i="8"/>
  <c r="BS318" i="8"/>
  <c r="BP318" i="9"/>
  <c r="BU319" i="7"/>
  <c r="BD318" i="8"/>
  <c r="BA318" i="8"/>
  <c r="BF318" i="8"/>
  <c r="CH319" i="7"/>
  <c r="U318" i="9"/>
  <c r="P319" i="9"/>
  <c r="BP320" i="7"/>
  <c r="AB318" i="8"/>
  <c r="AE318" i="8"/>
  <c r="AG318" i="8"/>
  <c r="Y319" i="8" s="1"/>
  <c r="CC320" i="7"/>
  <c r="AB320" i="7"/>
  <c r="AG320" i="7"/>
  <c r="Y321" i="7" s="1"/>
  <c r="AE320" i="7"/>
  <c r="AC318" i="9"/>
  <c r="AQ318" i="9" l="1"/>
  <c r="AN318" i="9"/>
  <c r="AS318" i="9"/>
  <c r="BO318" i="8"/>
  <c r="BT318" i="8"/>
  <c r="BL319" i="8" s="1"/>
  <c r="BR318" i="8"/>
  <c r="CD320" i="7"/>
  <c r="CA320" i="7"/>
  <c r="CF320" i="7"/>
  <c r="AC319" i="8"/>
  <c r="AQ318" i="8"/>
  <c r="AN318" i="8"/>
  <c r="AS318" i="8"/>
  <c r="CD318" i="9"/>
  <c r="CA318" i="9"/>
  <c r="CF318" i="9"/>
  <c r="BQ320" i="7"/>
  <c r="BN320" i="7"/>
  <c r="BS320" i="7"/>
  <c r="BD318" i="9"/>
  <c r="BA318" i="9"/>
  <c r="BF318" i="9"/>
  <c r="Q319" i="9"/>
  <c r="N319" i="9"/>
  <c r="S319" i="9"/>
  <c r="BD320" i="7"/>
  <c r="BA320" i="7"/>
  <c r="BF320" i="7"/>
  <c r="AH318" i="8"/>
  <c r="BB318" i="8"/>
  <c r="BG318" i="8"/>
  <c r="AY319" i="8" s="1"/>
  <c r="BE318" i="8"/>
  <c r="BQ318" i="9"/>
  <c r="BN318" i="9"/>
  <c r="BS318" i="9"/>
  <c r="Q320" i="7"/>
  <c r="N320" i="7"/>
  <c r="S320" i="7"/>
  <c r="AQ320" i="7"/>
  <c r="AN320" i="7"/>
  <c r="AS320" i="7"/>
  <c r="AD318" i="9"/>
  <c r="AA318" i="9"/>
  <c r="AF318" i="9"/>
  <c r="U318" i="8"/>
  <c r="CB318" i="8"/>
  <c r="CE318" i="8"/>
  <c r="CG318" i="8"/>
  <c r="BY319" i="8" s="1"/>
  <c r="AH320" i="7"/>
  <c r="AC321" i="7"/>
  <c r="P319" i="8"/>
  <c r="CB318" i="9" l="1"/>
  <c r="CG318" i="9"/>
  <c r="BY319" i="9" s="1"/>
  <c r="CE318" i="9"/>
  <c r="CH318" i="8"/>
  <c r="O320" i="7"/>
  <c r="T320" i="7"/>
  <c r="L321" i="7" s="1"/>
  <c r="R320" i="7"/>
  <c r="BB320" i="7"/>
  <c r="BG320" i="7"/>
  <c r="AY321" i="7" s="1"/>
  <c r="BE320" i="7"/>
  <c r="BU318" i="8"/>
  <c r="O319" i="9"/>
  <c r="R319" i="9"/>
  <c r="T319" i="9"/>
  <c r="L320" i="9" s="1"/>
  <c r="AO318" i="8"/>
  <c r="AT318" i="8"/>
  <c r="AL319" i="8" s="1"/>
  <c r="AR318" i="8"/>
  <c r="BP319" i="8"/>
  <c r="AB318" i="9"/>
  <c r="AG318" i="9"/>
  <c r="Y319" i="9" s="1"/>
  <c r="AE318" i="9"/>
  <c r="BH318" i="8"/>
  <c r="AD319" i="8"/>
  <c r="AA319" i="8"/>
  <c r="AF319" i="8"/>
  <c r="CC319" i="8"/>
  <c r="BB318" i="9"/>
  <c r="BE318" i="9"/>
  <c r="BG318" i="9"/>
  <c r="AY319" i="9" s="1"/>
  <c r="BC319" i="8"/>
  <c r="BO320" i="7"/>
  <c r="BR320" i="7"/>
  <c r="BT320" i="7"/>
  <c r="BL321" i="7" s="1"/>
  <c r="CB320" i="7"/>
  <c r="CG320" i="7"/>
  <c r="BY321" i="7" s="1"/>
  <c r="CE320" i="7"/>
  <c r="BO318" i="9"/>
  <c r="BT318" i="9"/>
  <c r="BL319" i="9" s="1"/>
  <c r="BR318" i="9"/>
  <c r="Q319" i="8"/>
  <c r="N319" i="8"/>
  <c r="S319" i="8"/>
  <c r="AD321" i="7"/>
  <c r="AA321" i="7"/>
  <c r="AF321" i="7"/>
  <c r="AO320" i="7"/>
  <c r="AR320" i="7"/>
  <c r="AT320" i="7"/>
  <c r="AL321" i="7" s="1"/>
  <c r="AO318" i="9"/>
  <c r="AT318" i="9"/>
  <c r="AL319" i="9" s="1"/>
  <c r="AR318" i="9"/>
  <c r="AP319" i="9" l="1"/>
  <c r="BP319" i="9"/>
  <c r="BH318" i="9"/>
  <c r="AH318" i="9"/>
  <c r="AC319" i="9"/>
  <c r="U320" i="7"/>
  <c r="P321" i="7"/>
  <c r="BQ319" i="8"/>
  <c r="BN319" i="8"/>
  <c r="BS319" i="8"/>
  <c r="BH320" i="7"/>
  <c r="AU320" i="7"/>
  <c r="CD319" i="8"/>
  <c r="CA319" i="8"/>
  <c r="CF319" i="8"/>
  <c r="CH320" i="7"/>
  <c r="CC321" i="7"/>
  <c r="AP321" i="7"/>
  <c r="AB321" i="7"/>
  <c r="AE321" i="7"/>
  <c r="AG321" i="7"/>
  <c r="Y322" i="7" s="1"/>
  <c r="BC321" i="7"/>
  <c r="BP321" i="7"/>
  <c r="AP319" i="8"/>
  <c r="BD319" i="8"/>
  <c r="BA319" i="8"/>
  <c r="BF319" i="8"/>
  <c r="AU318" i="8"/>
  <c r="BU320" i="7"/>
  <c r="P320" i="9"/>
  <c r="AB319" i="8"/>
  <c r="AE319" i="8"/>
  <c r="AG319" i="8"/>
  <c r="Y320" i="8" s="1"/>
  <c r="O319" i="8"/>
  <c r="R319" i="8"/>
  <c r="T319" i="8"/>
  <c r="L320" i="8" s="1"/>
  <c r="U319" i="9"/>
  <c r="CH318" i="9"/>
  <c r="CC319" i="9"/>
  <c r="AU318" i="9"/>
  <c r="BU318" i="9"/>
  <c r="BC319" i="9"/>
  <c r="CB319" i="8" l="1"/>
  <c r="CG319" i="8"/>
  <c r="BY320" i="8" s="1"/>
  <c r="CE319" i="8"/>
  <c r="AC322" i="7"/>
  <c r="AD319" i="9"/>
  <c r="AA319" i="9"/>
  <c r="AF319" i="9"/>
  <c r="CD319" i="9"/>
  <c r="CA319" i="9"/>
  <c r="CF319" i="9"/>
  <c r="CD321" i="7"/>
  <c r="CA321" i="7"/>
  <c r="CF321" i="7"/>
  <c r="BO319" i="8"/>
  <c r="BR319" i="8"/>
  <c r="BT319" i="8"/>
  <c r="BL320" i="8" s="1"/>
  <c r="BQ319" i="9"/>
  <c r="BN319" i="9"/>
  <c r="BS319" i="9"/>
  <c r="AH319" i="8"/>
  <c r="BD321" i="7"/>
  <c r="BA321" i="7"/>
  <c r="BF321" i="7"/>
  <c r="AH321" i="7"/>
  <c r="BD319" i="9"/>
  <c r="BA319" i="9"/>
  <c r="BF319" i="9"/>
  <c r="U319" i="8"/>
  <c r="AQ319" i="8"/>
  <c r="AN319" i="8"/>
  <c r="AS319" i="8"/>
  <c r="BB319" i="8"/>
  <c r="BE319" i="8"/>
  <c r="BG319" i="8"/>
  <c r="AY320" i="8" s="1"/>
  <c r="P320" i="8"/>
  <c r="BQ321" i="7"/>
  <c r="BN321" i="7"/>
  <c r="BS321" i="7"/>
  <c r="Q321" i="7"/>
  <c r="N321" i="7"/>
  <c r="S321" i="7"/>
  <c r="Q320" i="9"/>
  <c r="N320" i="9"/>
  <c r="S320" i="9"/>
  <c r="AQ321" i="7"/>
  <c r="AN321" i="7"/>
  <c r="AS321" i="7"/>
  <c r="AC320" i="8"/>
  <c r="AQ319" i="9"/>
  <c r="AN319" i="9"/>
  <c r="AS319" i="9"/>
  <c r="BB319" i="9" l="1"/>
  <c r="BG319" i="9"/>
  <c r="AY320" i="9" s="1"/>
  <c r="BE319" i="9"/>
  <c r="BP320" i="8"/>
  <c r="CB319" i="9"/>
  <c r="CE319" i="9"/>
  <c r="CG319" i="9"/>
  <c r="BY320" i="9" s="1"/>
  <c r="BU319" i="8"/>
  <c r="BC320" i="8"/>
  <c r="BH319" i="8"/>
  <c r="O321" i="7"/>
  <c r="T321" i="7"/>
  <c r="L322" i="7" s="1"/>
  <c r="R321" i="7"/>
  <c r="CB321" i="7"/>
  <c r="CE321" i="7"/>
  <c r="CG321" i="7"/>
  <c r="BY322" i="7" s="1"/>
  <c r="AB319" i="9"/>
  <c r="AE319" i="9"/>
  <c r="AG319" i="9"/>
  <c r="Y320" i="9" s="1"/>
  <c r="O320" i="9"/>
  <c r="T320" i="9"/>
  <c r="L321" i="9" s="1"/>
  <c r="R320" i="9"/>
  <c r="AO319" i="9"/>
  <c r="AT319" i="9"/>
  <c r="AL320" i="9" s="1"/>
  <c r="AR319" i="9"/>
  <c r="BB321" i="7"/>
  <c r="BE321" i="7"/>
  <c r="BG321" i="7"/>
  <c r="AY322" i="7" s="1"/>
  <c r="AO319" i="8"/>
  <c r="AR319" i="8"/>
  <c r="AT319" i="8"/>
  <c r="AL320" i="8" s="1"/>
  <c r="BO321" i="7"/>
  <c r="BT321" i="7"/>
  <c r="BL322" i="7" s="1"/>
  <c r="BR321" i="7"/>
  <c r="AD322" i="7"/>
  <c r="AA322" i="7"/>
  <c r="AF322" i="7"/>
  <c r="AD320" i="8"/>
  <c r="AA320" i="8"/>
  <c r="AF320" i="8"/>
  <c r="CH319" i="8"/>
  <c r="CC320" i="8"/>
  <c r="AO321" i="7"/>
  <c r="AR321" i="7"/>
  <c r="AT321" i="7"/>
  <c r="AL322" i="7" s="1"/>
  <c r="Q320" i="8"/>
  <c r="N320" i="8"/>
  <c r="S320" i="8"/>
  <c r="BO319" i="9"/>
  <c r="BR319" i="9"/>
  <c r="BT319" i="9"/>
  <c r="BL320" i="9" s="1"/>
  <c r="O320" i="8" l="1"/>
  <c r="R320" i="8"/>
  <c r="T320" i="8"/>
  <c r="L321" i="8" s="1"/>
  <c r="AP320" i="8"/>
  <c r="P321" i="9"/>
  <c r="AU319" i="8"/>
  <c r="BQ320" i="8"/>
  <c r="BN320" i="8"/>
  <c r="BS320" i="8"/>
  <c r="AC320" i="9"/>
  <c r="BC322" i="7"/>
  <c r="BD320" i="8"/>
  <c r="BA320" i="8"/>
  <c r="BF320" i="8"/>
  <c r="AP322" i="7"/>
  <c r="CC322" i="7"/>
  <c r="AB320" i="8"/>
  <c r="AE320" i="8"/>
  <c r="AG320" i="8"/>
  <c r="Y321" i="8" s="1"/>
  <c r="AU321" i="7"/>
  <c r="AU319" i="9"/>
  <c r="BH319" i="9"/>
  <c r="AH319" i="9"/>
  <c r="CD320" i="8"/>
  <c r="CA320" i="8"/>
  <c r="CF320" i="8"/>
  <c r="AB322" i="7"/>
  <c r="AG322" i="7"/>
  <c r="Y323" i="7" s="1"/>
  <c r="AE322" i="7"/>
  <c r="BH321" i="7"/>
  <c r="AP320" i="9"/>
  <c r="U321" i="7"/>
  <c r="BC320" i="9"/>
  <c r="BU321" i="7"/>
  <c r="BP322" i="7"/>
  <c r="P322" i="7"/>
  <c r="CC320" i="9"/>
  <c r="CH321" i="7"/>
  <c r="BP320" i="9"/>
  <c r="BU319" i="9"/>
  <c r="U320" i="9"/>
  <c r="CH319" i="9"/>
  <c r="Q322" i="7" l="1"/>
  <c r="N322" i="7"/>
  <c r="S322" i="7"/>
  <c r="BO320" i="8"/>
  <c r="BR320" i="8"/>
  <c r="BT320" i="8"/>
  <c r="BL321" i="8" s="1"/>
  <c r="BB320" i="8"/>
  <c r="BG320" i="8"/>
  <c r="AY321" i="8" s="1"/>
  <c r="BE320" i="8"/>
  <c r="BQ322" i="7"/>
  <c r="BN322" i="7"/>
  <c r="BS322" i="7"/>
  <c r="AH322" i="7"/>
  <c r="AC323" i="7"/>
  <c r="BD322" i="7"/>
  <c r="BA322" i="7"/>
  <c r="BF322" i="7"/>
  <c r="Q321" i="9"/>
  <c r="N321" i="9"/>
  <c r="S321" i="9"/>
  <c r="AH320" i="8"/>
  <c r="BQ320" i="9"/>
  <c r="BN320" i="9"/>
  <c r="BS320" i="9"/>
  <c r="BD320" i="9"/>
  <c r="BA320" i="9"/>
  <c r="BF320" i="9"/>
  <c r="CD322" i="7"/>
  <c r="CA322" i="7"/>
  <c r="CF322" i="7"/>
  <c r="AQ320" i="8"/>
  <c r="AN320" i="8"/>
  <c r="AS320" i="8"/>
  <c r="CB320" i="8"/>
  <c r="CE320" i="8"/>
  <c r="CG320" i="8"/>
  <c r="BY321" i="8" s="1"/>
  <c r="AD320" i="9"/>
  <c r="AA320" i="9"/>
  <c r="AF320" i="9"/>
  <c r="P321" i="8"/>
  <c r="AQ322" i="7"/>
  <c r="AN322" i="7"/>
  <c r="AS322" i="7"/>
  <c r="U320" i="8"/>
  <c r="AC321" i="8"/>
  <c r="CD320" i="9"/>
  <c r="CA320" i="9"/>
  <c r="CF320" i="9"/>
  <c r="AQ320" i="9"/>
  <c r="AN320" i="9"/>
  <c r="AS320" i="9"/>
  <c r="AO322" i="7" l="1"/>
  <c r="AT322" i="7"/>
  <c r="AL323" i="7" s="1"/>
  <c r="AR322" i="7"/>
  <c r="AD321" i="8"/>
  <c r="AA321" i="8"/>
  <c r="AF321" i="8"/>
  <c r="CH320" i="8"/>
  <c r="BO320" i="9"/>
  <c r="BT320" i="9"/>
  <c r="BL321" i="9" s="1"/>
  <c r="BR320" i="9"/>
  <c r="BH320" i="8"/>
  <c r="BC321" i="8"/>
  <c r="AO320" i="8"/>
  <c r="AT320" i="8"/>
  <c r="AL321" i="8" s="1"/>
  <c r="AR320" i="8"/>
  <c r="CC321" i="8"/>
  <c r="AD323" i="7"/>
  <c r="AA323" i="7"/>
  <c r="AF323" i="7"/>
  <c r="BP321" i="8"/>
  <c r="BU320" i="8"/>
  <c r="BO322" i="7"/>
  <c r="BR322" i="7"/>
  <c r="BT322" i="7"/>
  <c r="BL323" i="7" s="1"/>
  <c r="O321" i="9"/>
  <c r="R321" i="9"/>
  <c r="T321" i="9"/>
  <c r="L322" i="9" s="1"/>
  <c r="Q321" i="8"/>
  <c r="N321" i="8"/>
  <c r="S321" i="8"/>
  <c r="O322" i="7"/>
  <c r="R322" i="7"/>
  <c r="T322" i="7"/>
  <c r="L323" i="7" s="1"/>
  <c r="AO320" i="9"/>
  <c r="AT320" i="9"/>
  <c r="AL321" i="9" s="1"/>
  <c r="AR320" i="9"/>
  <c r="CB322" i="7"/>
  <c r="CE322" i="7"/>
  <c r="CG322" i="7"/>
  <c r="BY323" i="7" s="1"/>
  <c r="BB322" i="7"/>
  <c r="BG322" i="7"/>
  <c r="AY323" i="7" s="1"/>
  <c r="BE322" i="7"/>
  <c r="CB320" i="9"/>
  <c r="CG320" i="9"/>
  <c r="BY321" i="9" s="1"/>
  <c r="CE320" i="9"/>
  <c r="AB320" i="9"/>
  <c r="AE320" i="9"/>
  <c r="AG320" i="9"/>
  <c r="Y321" i="9" s="1"/>
  <c r="BB320" i="9"/>
  <c r="BE320" i="9"/>
  <c r="BG320" i="9"/>
  <c r="AY321" i="9" s="1"/>
  <c r="CC323" i="7" l="1"/>
  <c r="O321" i="8"/>
  <c r="T321" i="8"/>
  <c r="L322" i="8" s="1"/>
  <c r="R321" i="8"/>
  <c r="AC321" i="9"/>
  <c r="AB321" i="8"/>
  <c r="AE321" i="8"/>
  <c r="AG321" i="8"/>
  <c r="Y322" i="8" s="1"/>
  <c r="AH320" i="9"/>
  <c r="BQ321" i="8"/>
  <c r="BN321" i="8"/>
  <c r="BS321" i="8"/>
  <c r="BD321" i="8"/>
  <c r="BA321" i="8"/>
  <c r="BF321" i="8"/>
  <c r="AU322" i="7"/>
  <c r="CH322" i="7"/>
  <c r="CH320" i="9"/>
  <c r="AU320" i="9"/>
  <c r="P322" i="9"/>
  <c r="AP323" i="7"/>
  <c r="AP321" i="9"/>
  <c r="AB323" i="7"/>
  <c r="AE323" i="7"/>
  <c r="AG323" i="7"/>
  <c r="Y324" i="7" s="1"/>
  <c r="BU320" i="9"/>
  <c r="BP323" i="7"/>
  <c r="BP321" i="9"/>
  <c r="BH322" i="7"/>
  <c r="P323" i="7"/>
  <c r="BU322" i="7"/>
  <c r="CD321" i="8"/>
  <c r="CA321" i="8"/>
  <c r="CF321" i="8"/>
  <c r="BC321" i="9"/>
  <c r="BC323" i="7"/>
  <c r="U322" i="7"/>
  <c r="CC321" i="9"/>
  <c r="U321" i="9"/>
  <c r="BH320" i="9"/>
  <c r="AU320" i="8"/>
  <c r="AP321" i="8"/>
  <c r="BD323" i="7" l="1"/>
  <c r="BA323" i="7"/>
  <c r="BF323" i="7"/>
  <c r="AC324" i="7"/>
  <c r="CB321" i="8"/>
  <c r="CE321" i="8"/>
  <c r="CG321" i="8"/>
  <c r="BY322" i="8" s="1"/>
  <c r="AH323" i="7"/>
  <c r="AC322" i="8"/>
  <c r="AH321" i="8"/>
  <c r="BQ321" i="9"/>
  <c r="BN321" i="9"/>
  <c r="BS321" i="9"/>
  <c r="BD321" i="9"/>
  <c r="BA321" i="9"/>
  <c r="BF321" i="9"/>
  <c r="BQ323" i="7"/>
  <c r="BN323" i="7"/>
  <c r="BS323" i="7"/>
  <c r="AQ321" i="9"/>
  <c r="AN321" i="9"/>
  <c r="AS321" i="9"/>
  <c r="AD321" i="9"/>
  <c r="AA321" i="9"/>
  <c r="AF321" i="9"/>
  <c r="U321" i="8"/>
  <c r="AQ323" i="7"/>
  <c r="AN323" i="7"/>
  <c r="AS323" i="7"/>
  <c r="P322" i="8"/>
  <c r="Q322" i="9"/>
  <c r="N322" i="9"/>
  <c r="S322" i="9"/>
  <c r="CD321" i="9"/>
  <c r="CA321" i="9"/>
  <c r="CF321" i="9"/>
  <c r="BB321" i="8"/>
  <c r="BE321" i="8"/>
  <c r="BG321" i="8"/>
  <c r="AY322" i="8" s="1"/>
  <c r="BO321" i="8"/>
  <c r="BR321" i="8"/>
  <c r="BT321" i="8"/>
  <c r="BL322" i="8" s="1"/>
  <c r="AQ321" i="8"/>
  <c r="AN321" i="8"/>
  <c r="AS321" i="8"/>
  <c r="Q323" i="7"/>
  <c r="N323" i="7"/>
  <c r="S323" i="7"/>
  <c r="CD323" i="7"/>
  <c r="CA323" i="7"/>
  <c r="CF323" i="7"/>
  <c r="AD322" i="8" l="1"/>
  <c r="AA322" i="8"/>
  <c r="AF322" i="8"/>
  <c r="AO323" i="7"/>
  <c r="AT323" i="7"/>
  <c r="AL324" i="7" s="1"/>
  <c r="AR323" i="7"/>
  <c r="BO323" i="7"/>
  <c r="BR323" i="7"/>
  <c r="BT323" i="7"/>
  <c r="BL324" i="7" s="1"/>
  <c r="BH321" i="8"/>
  <c r="O323" i="7"/>
  <c r="T323" i="7"/>
  <c r="L324" i="7" s="1"/>
  <c r="R323" i="7"/>
  <c r="CB321" i="9"/>
  <c r="CE321" i="9"/>
  <c r="CG321" i="9"/>
  <c r="BY322" i="9" s="1"/>
  <c r="AO321" i="8"/>
  <c r="AT321" i="8"/>
  <c r="AL322" i="8" s="1"/>
  <c r="AR321" i="8"/>
  <c r="CC322" i="8"/>
  <c r="BB321" i="9"/>
  <c r="BE321" i="9"/>
  <c r="BG321" i="9"/>
  <c r="AY322" i="9" s="1"/>
  <c r="CH321" i="8"/>
  <c r="BP322" i="8"/>
  <c r="BO321" i="9"/>
  <c r="BR321" i="9"/>
  <c r="BT321" i="9"/>
  <c r="BL322" i="9" s="1"/>
  <c r="AD324" i="7"/>
  <c r="AA324" i="7"/>
  <c r="AF324" i="7"/>
  <c r="BU321" i="8"/>
  <c r="O322" i="9"/>
  <c r="T322" i="9"/>
  <c r="L323" i="9" s="1"/>
  <c r="R322" i="9"/>
  <c r="AB321" i="9"/>
  <c r="AE321" i="9"/>
  <c r="AG321" i="9"/>
  <c r="Y322" i="9" s="1"/>
  <c r="CB323" i="7"/>
  <c r="CG323" i="7"/>
  <c r="BY324" i="7" s="1"/>
  <c r="CE323" i="7"/>
  <c r="BC322" i="8"/>
  <c r="BB323" i="7"/>
  <c r="BE323" i="7"/>
  <c r="BG323" i="7"/>
  <c r="AY324" i="7" s="1"/>
  <c r="Q322" i="8"/>
  <c r="N322" i="8"/>
  <c r="S322" i="8"/>
  <c r="AO321" i="9"/>
  <c r="AR321" i="9"/>
  <c r="AT321" i="9"/>
  <c r="AL322" i="9" s="1"/>
  <c r="AU321" i="9" l="1"/>
  <c r="CH321" i="9"/>
  <c r="BP322" i="9"/>
  <c r="BC324" i="7"/>
  <c r="BU321" i="9"/>
  <c r="BC322" i="9"/>
  <c r="AU323" i="7"/>
  <c r="BH323" i="7"/>
  <c r="U322" i="9"/>
  <c r="BH321" i="9"/>
  <c r="U323" i="7"/>
  <c r="AP324" i="7"/>
  <c r="AH321" i="9"/>
  <c r="P323" i="9"/>
  <c r="P324" i="7"/>
  <c r="CD322" i="8"/>
  <c r="CA322" i="8"/>
  <c r="CF322" i="8"/>
  <c r="AP322" i="9"/>
  <c r="AB322" i="8"/>
  <c r="AE322" i="8"/>
  <c r="AG322" i="8"/>
  <c r="Y323" i="8" s="1"/>
  <c r="CH323" i="7"/>
  <c r="AU321" i="8"/>
  <c r="BQ322" i="8"/>
  <c r="BN322" i="8"/>
  <c r="BS322" i="8"/>
  <c r="AP322" i="8"/>
  <c r="BP324" i="7"/>
  <c r="BD322" i="8"/>
  <c r="BA322" i="8"/>
  <c r="BF322" i="8"/>
  <c r="CC324" i="7"/>
  <c r="AB324" i="7"/>
  <c r="AG324" i="7"/>
  <c r="Y325" i="7" s="1"/>
  <c r="AE324" i="7"/>
  <c r="BU323" i="7"/>
  <c r="O322" i="8"/>
  <c r="T322" i="8"/>
  <c r="L323" i="8" s="1"/>
  <c r="R322" i="8"/>
  <c r="AC322" i="9"/>
  <c r="CC322" i="9"/>
  <c r="BQ324" i="7" l="1"/>
  <c r="BN324" i="7"/>
  <c r="BS324" i="7"/>
  <c r="U322" i="8"/>
  <c r="BB322" i="8"/>
  <c r="BG322" i="8"/>
  <c r="AY323" i="8" s="1"/>
  <c r="BE322" i="8"/>
  <c r="P323" i="8"/>
  <c r="AQ324" i="7"/>
  <c r="AN324" i="7"/>
  <c r="AS324" i="7"/>
  <c r="BD322" i="9"/>
  <c r="BA322" i="9"/>
  <c r="BF322" i="9"/>
  <c r="AC323" i="8"/>
  <c r="BD324" i="7"/>
  <c r="BA324" i="7"/>
  <c r="BF324" i="7"/>
  <c r="AH322" i="8"/>
  <c r="Q324" i="7"/>
  <c r="N324" i="7"/>
  <c r="S324" i="7"/>
  <c r="BQ322" i="9"/>
  <c r="BN322" i="9"/>
  <c r="BS322" i="9"/>
  <c r="AC325" i="7"/>
  <c r="BO322" i="8"/>
  <c r="BT322" i="8"/>
  <c r="BL323" i="8" s="1"/>
  <c r="BR322" i="8"/>
  <c r="AQ322" i="8"/>
  <c r="AN322" i="8"/>
  <c r="AS322" i="8"/>
  <c r="AH324" i="7"/>
  <c r="CD322" i="9"/>
  <c r="CA322" i="9"/>
  <c r="CF322" i="9"/>
  <c r="AQ322" i="9"/>
  <c r="AN322" i="9"/>
  <c r="AS322" i="9"/>
  <c r="Q323" i="9"/>
  <c r="N323" i="9"/>
  <c r="S323" i="9"/>
  <c r="CD324" i="7"/>
  <c r="CA324" i="7"/>
  <c r="CF324" i="7"/>
  <c r="AD322" i="9"/>
  <c r="AA322" i="9"/>
  <c r="AF322" i="9"/>
  <c r="CB322" i="8"/>
  <c r="CE322" i="8"/>
  <c r="CG322" i="8"/>
  <c r="BY323" i="8" s="1"/>
  <c r="BU322" i="8" l="1"/>
  <c r="AO324" i="7"/>
  <c r="AR324" i="7"/>
  <c r="AT324" i="7"/>
  <c r="AL325" i="7" s="1"/>
  <c r="BP323" i="8"/>
  <c r="BB324" i="7"/>
  <c r="BE324" i="7"/>
  <c r="BG324" i="7"/>
  <c r="AY325" i="7" s="1"/>
  <c r="Q323" i="8"/>
  <c r="N323" i="8"/>
  <c r="S323" i="8"/>
  <c r="CB324" i="7"/>
  <c r="CG324" i="7"/>
  <c r="BY325" i="7" s="1"/>
  <c r="CE324" i="7"/>
  <c r="AD325" i="7"/>
  <c r="AA325" i="7"/>
  <c r="AF325" i="7"/>
  <c r="BH322" i="8"/>
  <c r="BC323" i="8"/>
  <c r="CC323" i="8"/>
  <c r="BO322" i="9"/>
  <c r="BT322" i="9"/>
  <c r="BL323" i="9" s="1"/>
  <c r="BR322" i="9"/>
  <c r="AD323" i="8"/>
  <c r="AA323" i="8"/>
  <c r="AF323" i="8"/>
  <c r="AO322" i="9"/>
  <c r="AR322" i="9"/>
  <c r="AT322" i="9"/>
  <c r="AL323" i="9" s="1"/>
  <c r="BB322" i="9"/>
  <c r="BE322" i="9"/>
  <c r="BG322" i="9"/>
  <c r="AY323" i="9" s="1"/>
  <c r="O324" i="7"/>
  <c r="T324" i="7"/>
  <c r="L325" i="7" s="1"/>
  <c r="R324" i="7"/>
  <c r="BO324" i="7"/>
  <c r="BR324" i="7"/>
  <c r="BT324" i="7"/>
  <c r="BL325" i="7" s="1"/>
  <c r="O323" i="9"/>
  <c r="T323" i="9"/>
  <c r="L324" i="9" s="1"/>
  <c r="R323" i="9"/>
  <c r="CH322" i="8"/>
  <c r="AO322" i="8"/>
  <c r="AR322" i="8"/>
  <c r="AT322" i="8"/>
  <c r="AL323" i="8" s="1"/>
  <c r="AB322" i="9"/>
  <c r="AG322" i="9"/>
  <c r="Y323" i="9" s="1"/>
  <c r="AE322" i="9"/>
  <c r="CB322" i="9"/>
  <c r="CG322" i="9"/>
  <c r="BY323" i="9" s="1"/>
  <c r="CE322" i="9"/>
  <c r="AC323" i="9" l="1"/>
  <c r="BH322" i="9"/>
  <c r="BP323" i="9"/>
  <c r="BH324" i="7"/>
  <c r="BU324" i="7"/>
  <c r="BP325" i="7"/>
  <c r="AP323" i="9"/>
  <c r="U324" i="7"/>
  <c r="AU322" i="9"/>
  <c r="CD323" i="8"/>
  <c r="CA323" i="8"/>
  <c r="CF323" i="8"/>
  <c r="BQ323" i="8"/>
  <c r="BN323" i="8"/>
  <c r="BS323" i="8"/>
  <c r="CH324" i="7"/>
  <c r="BD323" i="8"/>
  <c r="BA323" i="8"/>
  <c r="BF323" i="8"/>
  <c r="CC325" i="7"/>
  <c r="AP325" i="7"/>
  <c r="AP323" i="8"/>
  <c r="P325" i="7"/>
  <c r="AU324" i="7"/>
  <c r="AU322" i="8"/>
  <c r="AB323" i="8"/>
  <c r="AG323" i="8"/>
  <c r="Y324" i="8" s="1"/>
  <c r="AE323" i="8"/>
  <c r="O323" i="8"/>
  <c r="R323" i="8"/>
  <c r="T323" i="8"/>
  <c r="L324" i="8" s="1"/>
  <c r="CH322" i="9"/>
  <c r="CC323" i="9"/>
  <c r="U323" i="9"/>
  <c r="AH322" i="9"/>
  <c r="P324" i="9"/>
  <c r="BC323" i="9"/>
  <c r="BU322" i="9"/>
  <c r="AB325" i="7"/>
  <c r="AE325" i="7"/>
  <c r="AG325" i="7"/>
  <c r="Y326" i="7" s="1"/>
  <c r="BC325" i="7"/>
  <c r="CB323" i="8" l="1"/>
  <c r="CE323" i="8"/>
  <c r="CG323" i="8"/>
  <c r="BY324" i="8" s="1"/>
  <c r="CD323" i="9"/>
  <c r="CA323" i="9"/>
  <c r="CF323" i="9"/>
  <c r="CD325" i="7"/>
  <c r="CA325" i="7"/>
  <c r="CF325" i="7"/>
  <c r="P324" i="8"/>
  <c r="BB323" i="8"/>
  <c r="BE323" i="8"/>
  <c r="BG323" i="8"/>
  <c r="AY324" i="8" s="1"/>
  <c r="U323" i="8"/>
  <c r="BQ323" i="9"/>
  <c r="BN323" i="9"/>
  <c r="BS323" i="9"/>
  <c r="Q324" i="9"/>
  <c r="N324" i="9"/>
  <c r="S324" i="9"/>
  <c r="AH323" i="8"/>
  <c r="Q325" i="7"/>
  <c r="N325" i="7"/>
  <c r="S325" i="7"/>
  <c r="AQ323" i="9"/>
  <c r="AN323" i="9"/>
  <c r="AS323" i="9"/>
  <c r="AQ325" i="7"/>
  <c r="AN325" i="7"/>
  <c r="AS325" i="7"/>
  <c r="BD323" i="9"/>
  <c r="BA323" i="9"/>
  <c r="BF323" i="9"/>
  <c r="BQ325" i="7"/>
  <c r="BN325" i="7"/>
  <c r="BS325" i="7"/>
  <c r="BO323" i="8"/>
  <c r="BR323" i="8"/>
  <c r="BT323" i="8"/>
  <c r="BL324" i="8" s="1"/>
  <c r="AQ323" i="8"/>
  <c r="AN323" i="8"/>
  <c r="AS323" i="8"/>
  <c r="BD325" i="7"/>
  <c r="BA325" i="7"/>
  <c r="BF325" i="7"/>
  <c r="AC324" i="8"/>
  <c r="AC326" i="7"/>
  <c r="AH325" i="7"/>
  <c r="AD323" i="9"/>
  <c r="AA323" i="9"/>
  <c r="AF323" i="9"/>
  <c r="AD326" i="7" l="1"/>
  <c r="AA326" i="7"/>
  <c r="AF326" i="7"/>
  <c r="CB325" i="7"/>
  <c r="CE325" i="7"/>
  <c r="CG325" i="7"/>
  <c r="BY326" i="7" s="1"/>
  <c r="BU323" i="8"/>
  <c r="BO323" i="9"/>
  <c r="BT323" i="9"/>
  <c r="BL324" i="9" s="1"/>
  <c r="BR323" i="9"/>
  <c r="BB325" i="7"/>
  <c r="BG325" i="7"/>
  <c r="AY326" i="7" s="1"/>
  <c r="BE325" i="7"/>
  <c r="CB323" i="9"/>
  <c r="CG323" i="9"/>
  <c r="BY324" i="9" s="1"/>
  <c r="CE323" i="9"/>
  <c r="BH323" i="8"/>
  <c r="BP324" i="8"/>
  <c r="AO323" i="9"/>
  <c r="AT323" i="9"/>
  <c r="AL324" i="9" s="1"/>
  <c r="AR323" i="9"/>
  <c r="BC324" i="8"/>
  <c r="Q324" i="8"/>
  <c r="N324" i="8"/>
  <c r="S324" i="8"/>
  <c r="CC324" i="8"/>
  <c r="AD324" i="8"/>
  <c r="AA324" i="8"/>
  <c r="AF324" i="8"/>
  <c r="O325" i="7"/>
  <c r="T325" i="7"/>
  <c r="L326" i="7" s="1"/>
  <c r="R325" i="7"/>
  <c r="AB323" i="9"/>
  <c r="AG323" i="9"/>
  <c r="Y324" i="9" s="1"/>
  <c r="AE323" i="9"/>
  <c r="BB323" i="9"/>
  <c r="BE323" i="9"/>
  <c r="BG323" i="9"/>
  <c r="AY324" i="9" s="1"/>
  <c r="AO323" i="8"/>
  <c r="AR323" i="8"/>
  <c r="AT323" i="8"/>
  <c r="AL324" i="8" s="1"/>
  <c r="O324" i="9"/>
  <c r="R324" i="9"/>
  <c r="T324" i="9"/>
  <c r="L325" i="9" s="1"/>
  <c r="CH323" i="8"/>
  <c r="BO325" i="7"/>
  <c r="BT325" i="7"/>
  <c r="BL326" i="7" s="1"/>
  <c r="BR325" i="7"/>
  <c r="AO325" i="7"/>
  <c r="AT325" i="7"/>
  <c r="AL326" i="7" s="1"/>
  <c r="AR325" i="7"/>
  <c r="P326" i="7" l="1"/>
  <c r="BP324" i="9"/>
  <c r="CC324" i="9"/>
  <c r="CH323" i="9"/>
  <c r="AB324" i="8"/>
  <c r="AE324" i="8"/>
  <c r="AG324" i="8"/>
  <c r="Y325" i="8" s="1"/>
  <c r="AU323" i="9"/>
  <c r="CC326" i="7"/>
  <c r="AP324" i="9"/>
  <c r="CH325" i="7"/>
  <c r="P325" i="9"/>
  <c r="CD324" i="8"/>
  <c r="CA324" i="8"/>
  <c r="CF324" i="8"/>
  <c r="BH325" i="7"/>
  <c r="BU325" i="7"/>
  <c r="BP326" i="7"/>
  <c r="BH323" i="9"/>
  <c r="AH323" i="9"/>
  <c r="BQ324" i="8"/>
  <c r="BN324" i="8"/>
  <c r="BS324" i="8"/>
  <c r="BC326" i="7"/>
  <c r="BD324" i="8"/>
  <c r="BA324" i="8"/>
  <c r="BF324" i="8"/>
  <c r="BC324" i="9"/>
  <c r="AU325" i="7"/>
  <c r="AC324" i="9"/>
  <c r="AB326" i="7"/>
  <c r="AG326" i="7"/>
  <c r="Y327" i="7" s="1"/>
  <c r="AE326" i="7"/>
  <c r="AP326" i="7"/>
  <c r="O324" i="8"/>
  <c r="T324" i="8"/>
  <c r="L325" i="8" s="1"/>
  <c r="R324" i="8"/>
  <c r="U324" i="9"/>
  <c r="AP324" i="8"/>
  <c r="AU323" i="8"/>
  <c r="U325" i="7"/>
  <c r="BU323" i="9"/>
  <c r="AH326" i="7" l="1"/>
  <c r="BQ326" i="7"/>
  <c r="BN326" i="7"/>
  <c r="BS326" i="7"/>
  <c r="AQ324" i="8"/>
  <c r="AN324" i="8"/>
  <c r="AS324" i="8"/>
  <c r="AQ326" i="7"/>
  <c r="AN326" i="7"/>
  <c r="AS326" i="7"/>
  <c r="AQ324" i="9"/>
  <c r="AN324" i="9"/>
  <c r="AS324" i="9"/>
  <c r="AC327" i="7"/>
  <c r="BD326" i="7"/>
  <c r="BA326" i="7"/>
  <c r="BF326" i="7"/>
  <c r="AD324" i="9"/>
  <c r="AA324" i="9"/>
  <c r="AF324" i="9"/>
  <c r="CD326" i="7"/>
  <c r="CA326" i="7"/>
  <c r="CF326" i="7"/>
  <c r="CD324" i="9"/>
  <c r="CA324" i="9"/>
  <c r="CF324" i="9"/>
  <c r="BO324" i="8"/>
  <c r="BR324" i="8"/>
  <c r="BT324" i="8"/>
  <c r="BL325" i="8" s="1"/>
  <c r="CB324" i="8"/>
  <c r="CG324" i="8"/>
  <c r="BY325" i="8" s="1"/>
  <c r="CE324" i="8"/>
  <c r="U324" i="8"/>
  <c r="BQ324" i="9"/>
  <c r="BN324" i="9"/>
  <c r="BS324" i="9"/>
  <c r="BB324" i="8"/>
  <c r="BE324" i="8"/>
  <c r="BG324" i="8"/>
  <c r="AY325" i="8" s="1"/>
  <c r="Q325" i="9"/>
  <c r="N325" i="9"/>
  <c r="S325" i="9"/>
  <c r="AC325" i="8"/>
  <c r="Q326" i="7"/>
  <c r="N326" i="7"/>
  <c r="S326" i="7"/>
  <c r="P325" i="8"/>
  <c r="BD324" i="9"/>
  <c r="BA324" i="9"/>
  <c r="BF324" i="9"/>
  <c r="AH324" i="8"/>
  <c r="BO324" i="9" l="1"/>
  <c r="BT324" i="9"/>
  <c r="BL325" i="9" s="1"/>
  <c r="BR324" i="9"/>
  <c r="AO326" i="7"/>
  <c r="AR326" i="7"/>
  <c r="AT326" i="7"/>
  <c r="AL327" i="7" s="1"/>
  <c r="AD325" i="8"/>
  <c r="AA325" i="8"/>
  <c r="AF325" i="8"/>
  <c r="AO324" i="8"/>
  <c r="AT324" i="8"/>
  <c r="AL325" i="8" s="1"/>
  <c r="AR324" i="8"/>
  <c r="O326" i="7"/>
  <c r="T326" i="7"/>
  <c r="L327" i="7" s="1"/>
  <c r="R326" i="7"/>
  <c r="CC325" i="8"/>
  <c r="BB326" i="7"/>
  <c r="BE326" i="7"/>
  <c r="BG326" i="7"/>
  <c r="AY327" i="7" s="1"/>
  <c r="O325" i="9"/>
  <c r="T325" i="9"/>
  <c r="L326" i="9" s="1"/>
  <c r="R325" i="9"/>
  <c r="CB326" i="7"/>
  <c r="CG326" i="7"/>
  <c r="BY327" i="7" s="1"/>
  <c r="CE326" i="7"/>
  <c r="BP325" i="8"/>
  <c r="BO326" i="7"/>
  <c r="BR326" i="7"/>
  <c r="BT326" i="7"/>
  <c r="BL327" i="7" s="1"/>
  <c r="BB324" i="9"/>
  <c r="BE324" i="9"/>
  <c r="BG324" i="9"/>
  <c r="AY325" i="9" s="1"/>
  <c r="CB324" i="9"/>
  <c r="CG324" i="9"/>
  <c r="BY325" i="9" s="1"/>
  <c r="CE324" i="9"/>
  <c r="CH324" i="8"/>
  <c r="AD327" i="7"/>
  <c r="AA327" i="7"/>
  <c r="AF327" i="7"/>
  <c r="BH324" i="8"/>
  <c r="AB324" i="9"/>
  <c r="AE324" i="9"/>
  <c r="AG324" i="9"/>
  <c r="Y325" i="9" s="1"/>
  <c r="AO324" i="9"/>
  <c r="AR324" i="9"/>
  <c r="AT324" i="9"/>
  <c r="AL325" i="9" s="1"/>
  <c r="BC325" i="8"/>
  <c r="BU324" i="8"/>
  <c r="Q325" i="8"/>
  <c r="N325" i="8"/>
  <c r="S325" i="8"/>
  <c r="AC325" i="9" l="1"/>
  <c r="BQ325" i="8"/>
  <c r="BN325" i="8"/>
  <c r="BS325" i="8"/>
  <c r="CD325" i="8"/>
  <c r="CA325" i="8"/>
  <c r="CF325" i="8"/>
  <c r="AH324" i="9"/>
  <c r="CH324" i="9"/>
  <c r="CC325" i="9"/>
  <c r="CH326" i="7"/>
  <c r="BC325" i="9"/>
  <c r="CC327" i="7"/>
  <c r="P327" i="7"/>
  <c r="BD325" i="8"/>
  <c r="BA325" i="8"/>
  <c r="BF325" i="8"/>
  <c r="BH324" i="9"/>
  <c r="AU324" i="8"/>
  <c r="AP327" i="7"/>
  <c r="U325" i="9"/>
  <c r="AP325" i="8"/>
  <c r="AU326" i="7"/>
  <c r="P326" i="9"/>
  <c r="AP325" i="9"/>
  <c r="BP327" i="7"/>
  <c r="BC327" i="7"/>
  <c r="BU324" i="9"/>
  <c r="U326" i="7"/>
  <c r="AB327" i="7"/>
  <c r="AG327" i="7"/>
  <c r="Y328" i="7" s="1"/>
  <c r="AE327" i="7"/>
  <c r="AU324" i="9"/>
  <c r="BU326" i="7"/>
  <c r="BH326" i="7"/>
  <c r="AB325" i="8"/>
  <c r="AE325" i="8"/>
  <c r="AG325" i="8"/>
  <c r="Y326" i="8" s="1"/>
  <c r="BP325" i="9"/>
  <c r="O325" i="8"/>
  <c r="T325" i="8"/>
  <c r="L326" i="8" s="1"/>
  <c r="R325" i="8"/>
  <c r="AC326" i="8" l="1"/>
  <c r="BD325" i="9"/>
  <c r="BA325" i="9"/>
  <c r="BF325" i="9"/>
  <c r="AC328" i="7"/>
  <c r="AQ325" i="9"/>
  <c r="AN325" i="9"/>
  <c r="AS325" i="9"/>
  <c r="AH325" i="8"/>
  <c r="CB325" i="8"/>
  <c r="CE325" i="8"/>
  <c r="CG325" i="8"/>
  <c r="BY326" i="8" s="1"/>
  <c r="AQ327" i="7"/>
  <c r="AN327" i="7"/>
  <c r="AS327" i="7"/>
  <c r="Q326" i="9"/>
  <c r="N326" i="9"/>
  <c r="S326" i="9"/>
  <c r="CD325" i="9"/>
  <c r="CA325" i="9"/>
  <c r="CF325" i="9"/>
  <c r="BQ327" i="7"/>
  <c r="BN327" i="7"/>
  <c r="BS327" i="7"/>
  <c r="BB325" i="8"/>
  <c r="BE325" i="8"/>
  <c r="BG325" i="8"/>
  <c r="AY326" i="8" s="1"/>
  <c r="BO325" i="8"/>
  <c r="BT325" i="8"/>
  <c r="BL326" i="8" s="1"/>
  <c r="BR325" i="8"/>
  <c r="BD327" i="7"/>
  <c r="BA327" i="7"/>
  <c r="BF327" i="7"/>
  <c r="AQ325" i="8"/>
  <c r="AN325" i="8"/>
  <c r="AS325" i="8"/>
  <c r="Q327" i="7"/>
  <c r="N327" i="7"/>
  <c r="S327" i="7"/>
  <c r="AD325" i="9"/>
  <c r="AA325" i="9"/>
  <c r="AF325" i="9"/>
  <c r="CD327" i="7"/>
  <c r="CA327" i="7"/>
  <c r="CF327" i="7"/>
  <c r="U325" i="8"/>
  <c r="P326" i="8"/>
  <c r="BQ325" i="9"/>
  <c r="BN325" i="9"/>
  <c r="BS325" i="9"/>
  <c r="AH327" i="7"/>
  <c r="BH325" i="8" l="1"/>
  <c r="O326" i="9"/>
  <c r="R326" i="9"/>
  <c r="T326" i="9"/>
  <c r="L327" i="9" s="1"/>
  <c r="AO327" i="7"/>
  <c r="AR327" i="7"/>
  <c r="AT327" i="7"/>
  <c r="AL328" i="7" s="1"/>
  <c r="AO325" i="9"/>
  <c r="AR325" i="9"/>
  <c r="AT325" i="9"/>
  <c r="AL326" i="9" s="1"/>
  <c r="BC326" i="8"/>
  <c r="AO325" i="8"/>
  <c r="AT325" i="8"/>
  <c r="AL326" i="8" s="1"/>
  <c r="AR325" i="8"/>
  <c r="CB327" i="7"/>
  <c r="CE327" i="7"/>
  <c r="CG327" i="7"/>
  <c r="BY328" i="7" s="1"/>
  <c r="BB327" i="7"/>
  <c r="BG327" i="7"/>
  <c r="AY328" i="7" s="1"/>
  <c r="BE327" i="7"/>
  <c r="BO327" i="7"/>
  <c r="BR327" i="7"/>
  <c r="BT327" i="7"/>
  <c r="BL328" i="7" s="1"/>
  <c r="CC326" i="8"/>
  <c r="CH325" i="8"/>
  <c r="AD328" i="7"/>
  <c r="AA328" i="7"/>
  <c r="AF328" i="7"/>
  <c r="BB325" i="9"/>
  <c r="BE325" i="9"/>
  <c r="BG325" i="9"/>
  <c r="AY326" i="9" s="1"/>
  <c r="AB325" i="9"/>
  <c r="AG325" i="9"/>
  <c r="Y326" i="9" s="1"/>
  <c r="AE325" i="9"/>
  <c r="CB325" i="9"/>
  <c r="CE325" i="9"/>
  <c r="CG325" i="9"/>
  <c r="BY326" i="9" s="1"/>
  <c r="O327" i="7"/>
  <c r="T327" i="7"/>
  <c r="L328" i="7" s="1"/>
  <c r="R327" i="7"/>
  <c r="BP326" i="8"/>
  <c r="BO325" i="9"/>
  <c r="BR325" i="9"/>
  <c r="BT325" i="9"/>
  <c r="BL326" i="9" s="1"/>
  <c r="BU325" i="8"/>
  <c r="Q326" i="8"/>
  <c r="N326" i="8"/>
  <c r="S326" i="8"/>
  <c r="AD326" i="8"/>
  <c r="AA326" i="8"/>
  <c r="AF326" i="8"/>
  <c r="AP328" i="7" l="1"/>
  <c r="CH327" i="7"/>
  <c r="AH325" i="9"/>
  <c r="AU327" i="7"/>
  <c r="U327" i="7"/>
  <c r="AC326" i="9"/>
  <c r="P328" i="7"/>
  <c r="CD326" i="8"/>
  <c r="CA326" i="8"/>
  <c r="CF326" i="8"/>
  <c r="AU325" i="8"/>
  <c r="BP326" i="9"/>
  <c r="BC326" i="9"/>
  <c r="AP326" i="8"/>
  <c r="O326" i="8"/>
  <c r="T326" i="8"/>
  <c r="L327" i="8" s="1"/>
  <c r="R326" i="8"/>
  <c r="BQ326" i="8"/>
  <c r="BN326" i="8"/>
  <c r="BS326" i="8"/>
  <c r="BU325" i="9"/>
  <c r="CC326" i="9"/>
  <c r="BH325" i="9"/>
  <c r="BP328" i="7"/>
  <c r="BU327" i="7"/>
  <c r="BD326" i="8"/>
  <c r="BA326" i="8"/>
  <c r="BF326" i="8"/>
  <c r="P327" i="9"/>
  <c r="U326" i="9"/>
  <c r="BH327" i="7"/>
  <c r="BC328" i="7"/>
  <c r="AP326" i="9"/>
  <c r="CH325" i="9"/>
  <c r="AB328" i="7"/>
  <c r="AG328" i="7"/>
  <c r="Y329" i="7" s="1"/>
  <c r="AE328" i="7"/>
  <c r="AU325" i="9"/>
  <c r="AB326" i="8"/>
  <c r="AG326" i="8"/>
  <c r="Y327" i="8" s="1"/>
  <c r="AE326" i="8"/>
  <c r="CC328" i="7"/>
  <c r="AQ326" i="8" l="1"/>
  <c r="AN326" i="8"/>
  <c r="AS326" i="8"/>
  <c r="BD326" i="9"/>
  <c r="BA326" i="9"/>
  <c r="BF326" i="9"/>
  <c r="AD326" i="9"/>
  <c r="AA326" i="9"/>
  <c r="AF326" i="9"/>
  <c r="CD326" i="9"/>
  <c r="CA326" i="9"/>
  <c r="CF326" i="9"/>
  <c r="AQ326" i="9"/>
  <c r="AN326" i="9"/>
  <c r="AS326" i="9"/>
  <c r="BO326" i="8"/>
  <c r="BR326" i="8"/>
  <c r="BT326" i="8"/>
  <c r="BL327" i="8" s="1"/>
  <c r="Q327" i="9"/>
  <c r="N327" i="9"/>
  <c r="S327" i="9"/>
  <c r="AC327" i="8"/>
  <c r="BD328" i="7"/>
  <c r="BA328" i="7"/>
  <c r="BF328" i="7"/>
  <c r="BB326" i="8"/>
  <c r="BE326" i="8"/>
  <c r="BG326" i="8"/>
  <c r="AY327" i="8" s="1"/>
  <c r="CD328" i="7"/>
  <c r="CA328" i="7"/>
  <c r="CF328" i="7"/>
  <c r="U326" i="8"/>
  <c r="CB326" i="8"/>
  <c r="CE326" i="8"/>
  <c r="CG326" i="8"/>
  <c r="BY327" i="8" s="1"/>
  <c r="AH326" i="8"/>
  <c r="BQ328" i="7"/>
  <c r="BN328" i="7"/>
  <c r="BS328" i="7"/>
  <c r="P327" i="8"/>
  <c r="BQ326" i="9"/>
  <c r="BN326" i="9"/>
  <c r="BS326" i="9"/>
  <c r="AH328" i="7"/>
  <c r="AC329" i="7"/>
  <c r="Q328" i="7"/>
  <c r="N328" i="7"/>
  <c r="S328" i="7"/>
  <c r="AQ328" i="7"/>
  <c r="AN328" i="7"/>
  <c r="AS328" i="7"/>
  <c r="BP327" i="8" l="1"/>
  <c r="BH326" i="8"/>
  <c r="BU326" i="8"/>
  <c r="BC327" i="8"/>
  <c r="AD329" i="7"/>
  <c r="AA329" i="7"/>
  <c r="AF329" i="7"/>
  <c r="AB326" i="9"/>
  <c r="AE326" i="9"/>
  <c r="AG326" i="9"/>
  <c r="Y327" i="9" s="1"/>
  <c r="BB326" i="9"/>
  <c r="BG326" i="9"/>
  <c r="AY327" i="9" s="1"/>
  <c r="BE326" i="9"/>
  <c r="CC327" i="8"/>
  <c r="BB328" i="7"/>
  <c r="BE328" i="7"/>
  <c r="BG328" i="7"/>
  <c r="AY329" i="7" s="1"/>
  <c r="AO328" i="7"/>
  <c r="AT328" i="7"/>
  <c r="AL329" i="7" s="1"/>
  <c r="AR328" i="7"/>
  <c r="Q327" i="8"/>
  <c r="N327" i="8"/>
  <c r="S327" i="8"/>
  <c r="O327" i="9"/>
  <c r="T327" i="9"/>
  <c r="L328" i="9" s="1"/>
  <c r="R327" i="9"/>
  <c r="CH326" i="8"/>
  <c r="AO326" i="9"/>
  <c r="AR326" i="9"/>
  <c r="AT326" i="9"/>
  <c r="AL327" i="9" s="1"/>
  <c r="BO326" i="9"/>
  <c r="BT326" i="9"/>
  <c r="BL327" i="9" s="1"/>
  <c r="BR326" i="9"/>
  <c r="AD327" i="8"/>
  <c r="AA327" i="8"/>
  <c r="AF327" i="8"/>
  <c r="O328" i="7"/>
  <c r="T328" i="7"/>
  <c r="L329" i="7" s="1"/>
  <c r="R328" i="7"/>
  <c r="CB326" i="9"/>
  <c r="CE326" i="9"/>
  <c r="CG326" i="9"/>
  <c r="BY327" i="9" s="1"/>
  <c r="AO326" i="8"/>
  <c r="AT326" i="8"/>
  <c r="AL327" i="8" s="1"/>
  <c r="AR326" i="8"/>
  <c r="CB328" i="7"/>
  <c r="CG328" i="7"/>
  <c r="BY329" i="7" s="1"/>
  <c r="CE328" i="7"/>
  <c r="BO328" i="7"/>
  <c r="BT328" i="7"/>
  <c r="BL329" i="7" s="1"/>
  <c r="BR328" i="7"/>
  <c r="BD327" i="8" l="1"/>
  <c r="BA327" i="8"/>
  <c r="BF327" i="8"/>
  <c r="AP329" i="7"/>
  <c r="AC327" i="9"/>
  <c r="CH328" i="7"/>
  <c r="CC329" i="7"/>
  <c r="AU326" i="8"/>
  <c r="AB327" i="8"/>
  <c r="AE327" i="8"/>
  <c r="AG327" i="8"/>
  <c r="Y328" i="8" s="1"/>
  <c r="BC329" i="7"/>
  <c r="AP327" i="8"/>
  <c r="AH326" i="9"/>
  <c r="U327" i="9"/>
  <c r="CC327" i="9"/>
  <c r="P328" i="9"/>
  <c r="BH328" i="7"/>
  <c r="BP327" i="9"/>
  <c r="BP329" i="7"/>
  <c r="CD327" i="8"/>
  <c r="CA327" i="8"/>
  <c r="CF327" i="8"/>
  <c r="U328" i="7"/>
  <c r="O327" i="8"/>
  <c r="T327" i="8"/>
  <c r="L328" i="8" s="1"/>
  <c r="R327" i="8"/>
  <c r="AU326" i="9"/>
  <c r="AU328" i="7"/>
  <c r="BU328" i="7"/>
  <c r="CH326" i="9"/>
  <c r="BU326" i="9"/>
  <c r="P329" i="7"/>
  <c r="AP327" i="9"/>
  <c r="BH326" i="9"/>
  <c r="AB329" i="7"/>
  <c r="AG329" i="7"/>
  <c r="Y330" i="7" s="1"/>
  <c r="AE329" i="7"/>
  <c r="BQ327" i="8"/>
  <c r="BN327" i="8"/>
  <c r="BS327" i="8"/>
  <c r="BC327" i="9"/>
  <c r="CD329" i="7" l="1"/>
  <c r="CA329" i="7"/>
  <c r="CF329" i="7"/>
  <c r="BQ327" i="9"/>
  <c r="BN327" i="9"/>
  <c r="BS327" i="9"/>
  <c r="BD329" i="7"/>
  <c r="BA329" i="7"/>
  <c r="BF329" i="7"/>
  <c r="AD327" i="9"/>
  <c r="AA327" i="9"/>
  <c r="AF327" i="9"/>
  <c r="AC330" i="7"/>
  <c r="AQ327" i="8"/>
  <c r="AN327" i="8"/>
  <c r="AS327" i="8"/>
  <c r="Q328" i="9"/>
  <c r="N328" i="9"/>
  <c r="S328" i="9"/>
  <c r="AC328" i="8"/>
  <c r="AQ329" i="7"/>
  <c r="AN329" i="7"/>
  <c r="AS329" i="7"/>
  <c r="P328" i="8"/>
  <c r="BQ329" i="7"/>
  <c r="BN329" i="7"/>
  <c r="BS329" i="7"/>
  <c r="AH327" i="8"/>
  <c r="CB327" i="8"/>
  <c r="CG327" i="8"/>
  <c r="BY328" i="8" s="1"/>
  <c r="CE327" i="8"/>
  <c r="BD327" i="9"/>
  <c r="BA327" i="9"/>
  <c r="BF327" i="9"/>
  <c r="BB327" i="8"/>
  <c r="BE327" i="8"/>
  <c r="BG327" i="8"/>
  <c r="AY328" i="8" s="1"/>
  <c r="AH329" i="7"/>
  <c r="AQ327" i="9"/>
  <c r="AN327" i="9"/>
  <c r="AS327" i="9"/>
  <c r="Q329" i="7"/>
  <c r="N329" i="7"/>
  <c r="S329" i="7"/>
  <c r="CD327" i="9"/>
  <c r="CA327" i="9"/>
  <c r="CF327" i="9"/>
  <c r="BO327" i="8"/>
  <c r="BT327" i="8"/>
  <c r="BL328" i="8" s="1"/>
  <c r="BR327" i="8"/>
  <c r="U327" i="8"/>
  <c r="O328" i="9" l="1"/>
  <c r="R328" i="9"/>
  <c r="T328" i="9"/>
  <c r="L329" i="9" s="1"/>
  <c r="BB329" i="7"/>
  <c r="BE329" i="7"/>
  <c r="BG329" i="7"/>
  <c r="AY330" i="7" s="1"/>
  <c r="BU327" i="8"/>
  <c r="BO327" i="9"/>
  <c r="BR327" i="9"/>
  <c r="BT327" i="9"/>
  <c r="BL328" i="9" s="1"/>
  <c r="BO329" i="7"/>
  <c r="BT329" i="7"/>
  <c r="BL330" i="7" s="1"/>
  <c r="BR329" i="7"/>
  <c r="AO327" i="8"/>
  <c r="AT327" i="8"/>
  <c r="AL328" i="8" s="1"/>
  <c r="AR327" i="8"/>
  <c r="BB327" i="9"/>
  <c r="BG327" i="9"/>
  <c r="AY328" i="9" s="1"/>
  <c r="BE327" i="9"/>
  <c r="BP328" i="8"/>
  <c r="O329" i="7"/>
  <c r="T329" i="7"/>
  <c r="L330" i="7" s="1"/>
  <c r="R329" i="7"/>
  <c r="AO329" i="7"/>
  <c r="AR329" i="7"/>
  <c r="AT329" i="7"/>
  <c r="AL330" i="7" s="1"/>
  <c r="AD330" i="7"/>
  <c r="AA330" i="7"/>
  <c r="AF330" i="7"/>
  <c r="BH327" i="8"/>
  <c r="CC328" i="8"/>
  <c r="AB327" i="9"/>
  <c r="AG327" i="9"/>
  <c r="Y328" i="9" s="1"/>
  <c r="AE327" i="9"/>
  <c r="CB329" i="7"/>
  <c r="CE329" i="7"/>
  <c r="CG329" i="7"/>
  <c r="BY330" i="7" s="1"/>
  <c r="BC328" i="8"/>
  <c r="Q328" i="8"/>
  <c r="N328" i="8"/>
  <c r="S328" i="8"/>
  <c r="CH327" i="8"/>
  <c r="CB327" i="9"/>
  <c r="CG327" i="9"/>
  <c r="BY328" i="9" s="1"/>
  <c r="CE327" i="9"/>
  <c r="AO327" i="9"/>
  <c r="AR327" i="9"/>
  <c r="AT327" i="9"/>
  <c r="AL328" i="9" s="1"/>
  <c r="AD328" i="8"/>
  <c r="AA328" i="8"/>
  <c r="AF328" i="8"/>
  <c r="BP328" i="9" l="1"/>
  <c r="BU327" i="9"/>
  <c r="BH327" i="9"/>
  <c r="CC330" i="7"/>
  <c r="AH327" i="9"/>
  <c r="BC328" i="9"/>
  <c r="P330" i="7"/>
  <c r="AC328" i="9"/>
  <c r="P329" i="9"/>
  <c r="CH327" i="9"/>
  <c r="CH329" i="7"/>
  <c r="CD328" i="8"/>
  <c r="CA328" i="8"/>
  <c r="CF328" i="8"/>
  <c r="AP330" i="7"/>
  <c r="AP328" i="8"/>
  <c r="U328" i="9"/>
  <c r="AU329" i="7"/>
  <c r="AB330" i="7"/>
  <c r="AE330" i="7"/>
  <c r="AG330" i="7"/>
  <c r="Y331" i="7" s="1"/>
  <c r="AP328" i="9"/>
  <c r="BU329" i="7"/>
  <c r="BC330" i="7"/>
  <c r="CC328" i="9"/>
  <c r="BQ328" i="8"/>
  <c r="BN328" i="8"/>
  <c r="BS328" i="8"/>
  <c r="AU327" i="8"/>
  <c r="AB328" i="8"/>
  <c r="AG328" i="8"/>
  <c r="Y329" i="8" s="1"/>
  <c r="AE328" i="8"/>
  <c r="O328" i="8"/>
  <c r="R328" i="8"/>
  <c r="T328" i="8"/>
  <c r="L329" i="8" s="1"/>
  <c r="BD328" i="8"/>
  <c r="BA328" i="8"/>
  <c r="BF328" i="8"/>
  <c r="AU327" i="9"/>
  <c r="U329" i="7"/>
  <c r="BP330" i="7"/>
  <c r="BH329" i="7"/>
  <c r="AQ330" i="7" l="1"/>
  <c r="AN330" i="7"/>
  <c r="AS330" i="7"/>
  <c r="AD328" i="9"/>
  <c r="AA328" i="9"/>
  <c r="AF328" i="9"/>
  <c r="AC331" i="7"/>
  <c r="CB328" i="8"/>
  <c r="CG328" i="8"/>
  <c r="BY329" i="8" s="1"/>
  <c r="CE328" i="8"/>
  <c r="Q330" i="7"/>
  <c r="N330" i="7"/>
  <c r="S330" i="7"/>
  <c r="AH330" i="7"/>
  <c r="BD328" i="9"/>
  <c r="BA328" i="9"/>
  <c r="BF328" i="9"/>
  <c r="BO328" i="8"/>
  <c r="BT328" i="8"/>
  <c r="BL329" i="8" s="1"/>
  <c r="BR328" i="8"/>
  <c r="BB328" i="8"/>
  <c r="BG328" i="8"/>
  <c r="AY329" i="8" s="1"/>
  <c r="BE328" i="8"/>
  <c r="AQ328" i="9"/>
  <c r="AN328" i="9"/>
  <c r="AS328" i="9"/>
  <c r="P329" i="8"/>
  <c r="CD328" i="9"/>
  <c r="CA328" i="9"/>
  <c r="CF328" i="9"/>
  <c r="BQ328" i="9"/>
  <c r="BN328" i="9"/>
  <c r="BS328" i="9"/>
  <c r="U328" i="8"/>
  <c r="BD330" i="7"/>
  <c r="BA330" i="7"/>
  <c r="BF330" i="7"/>
  <c r="Q329" i="9"/>
  <c r="N329" i="9"/>
  <c r="S329" i="9"/>
  <c r="CD330" i="7"/>
  <c r="CA330" i="7"/>
  <c r="CF330" i="7"/>
  <c r="BQ330" i="7"/>
  <c r="BN330" i="7"/>
  <c r="BS330" i="7"/>
  <c r="AH328" i="8"/>
  <c r="AQ328" i="8"/>
  <c r="AN328" i="8"/>
  <c r="AS328" i="8"/>
  <c r="AC329" i="8"/>
  <c r="Q329" i="8" l="1"/>
  <c r="N329" i="8"/>
  <c r="S329" i="8"/>
  <c r="BB330" i="7"/>
  <c r="BE330" i="7"/>
  <c r="BG330" i="7"/>
  <c r="AY331" i="7" s="1"/>
  <c r="AD331" i="7"/>
  <c r="AA331" i="7"/>
  <c r="AF331" i="7"/>
  <c r="BO328" i="9"/>
  <c r="BT328" i="9"/>
  <c r="BL329" i="9" s="1"/>
  <c r="BR328" i="9"/>
  <c r="AO328" i="9"/>
  <c r="AT328" i="9"/>
  <c r="AL329" i="9" s="1"/>
  <c r="AR328" i="9"/>
  <c r="BB328" i="9"/>
  <c r="BE328" i="9"/>
  <c r="BG328" i="9"/>
  <c r="AY329" i="9" s="1"/>
  <c r="BH328" i="8"/>
  <c r="BO330" i="7"/>
  <c r="BT330" i="7"/>
  <c r="BL331" i="7" s="1"/>
  <c r="BR330" i="7"/>
  <c r="AD329" i="8"/>
  <c r="AA329" i="8"/>
  <c r="AF329" i="8"/>
  <c r="BC329" i="8"/>
  <c r="AB328" i="9"/>
  <c r="AE328" i="9"/>
  <c r="AG328" i="9"/>
  <c r="Y329" i="9" s="1"/>
  <c r="O330" i="7"/>
  <c r="T330" i="7"/>
  <c r="L331" i="7" s="1"/>
  <c r="R330" i="7"/>
  <c r="BU328" i="8"/>
  <c r="BP329" i="8"/>
  <c r="B35" i="9"/>
  <c r="CB328" i="9"/>
  <c r="CE328" i="9"/>
  <c r="CG328" i="9"/>
  <c r="BY329" i="9" s="1"/>
  <c r="CH328" i="8"/>
  <c r="AO330" i="7"/>
  <c r="AT330" i="7"/>
  <c r="AL331" i="7" s="1"/>
  <c r="AR330" i="7"/>
  <c r="CB330" i="7"/>
  <c r="CG330" i="7"/>
  <c r="BY331" i="7" s="1"/>
  <c r="CE330" i="7"/>
  <c r="AO328" i="8"/>
  <c r="AT328" i="8"/>
  <c r="AL329" i="8" s="1"/>
  <c r="AR328" i="8"/>
  <c r="O329" i="9"/>
  <c r="T329" i="9"/>
  <c r="L330" i="9" s="1"/>
  <c r="R329" i="9"/>
  <c r="CC329" i="8"/>
  <c r="CH328" i="9" l="1"/>
  <c r="BU330" i="7"/>
  <c r="AU328" i="9"/>
  <c r="BC331" i="7"/>
  <c r="BH330" i="7"/>
  <c r="AH328" i="9"/>
  <c r="B35" i="8"/>
  <c r="BU328" i="9"/>
  <c r="O329" i="8"/>
  <c r="R329" i="8"/>
  <c r="T329" i="8"/>
  <c r="L330" i="8" s="1"/>
  <c r="AP329" i="8"/>
  <c r="BP331" i="7"/>
  <c r="CH330" i="7"/>
  <c r="BP329" i="9"/>
  <c r="P331" i="7"/>
  <c r="AP329" i="9"/>
  <c r="CC329" i="9"/>
  <c r="AC329" i="9"/>
  <c r="C37" i="7"/>
  <c r="CC331" i="7"/>
  <c r="CD329" i="8"/>
  <c r="CA329" i="8"/>
  <c r="CF329" i="8"/>
  <c r="AU330" i="7"/>
  <c r="BQ329" i="8"/>
  <c r="BN329" i="8"/>
  <c r="BS329" i="8"/>
  <c r="BD329" i="8"/>
  <c r="BA329" i="8"/>
  <c r="BF329" i="8"/>
  <c r="AB331" i="7"/>
  <c r="AE331" i="7"/>
  <c r="AG331" i="7"/>
  <c r="Y332" i="7" s="1"/>
  <c r="P330" i="9"/>
  <c r="C35" i="8"/>
  <c r="BC329" i="9"/>
  <c r="U329" i="9"/>
  <c r="AP331" i="7"/>
  <c r="AU328" i="8"/>
  <c r="U330" i="7"/>
  <c r="AB329" i="8"/>
  <c r="AG329" i="8"/>
  <c r="Y330" i="8" s="1"/>
  <c r="AE329" i="8"/>
  <c r="BH328" i="9"/>
  <c r="BQ331" i="7" l="1"/>
  <c r="BN331" i="7"/>
  <c r="BS331" i="7"/>
  <c r="G35" i="8"/>
  <c r="AC332" i="7"/>
  <c r="CB329" i="8"/>
  <c r="CE329" i="8"/>
  <c r="CG329" i="8"/>
  <c r="BY330" i="8" s="1"/>
  <c r="AQ329" i="9"/>
  <c r="AN329" i="9"/>
  <c r="AS329" i="9"/>
  <c r="AH331" i="7"/>
  <c r="AQ329" i="8"/>
  <c r="AN329" i="8"/>
  <c r="AS329" i="8"/>
  <c r="BD331" i="7"/>
  <c r="BA331" i="7"/>
  <c r="BF331" i="7"/>
  <c r="AH329" i="8"/>
  <c r="CD331" i="7"/>
  <c r="CA331" i="7"/>
  <c r="CF331" i="7"/>
  <c r="Q331" i="7"/>
  <c r="N331" i="7"/>
  <c r="S331" i="7"/>
  <c r="P330" i="8"/>
  <c r="AQ331" i="7"/>
  <c r="AN331" i="7"/>
  <c r="AS331" i="7"/>
  <c r="BD329" i="9"/>
  <c r="BA329" i="9"/>
  <c r="BF329" i="9"/>
  <c r="E35" i="8"/>
  <c r="U329" i="8"/>
  <c r="BQ329" i="9"/>
  <c r="BN329" i="9"/>
  <c r="BS329" i="9"/>
  <c r="F35" i="8"/>
  <c r="BB329" i="8"/>
  <c r="BG329" i="8"/>
  <c r="AY330" i="8" s="1"/>
  <c r="BE329" i="8"/>
  <c r="AC330" i="8"/>
  <c r="Q330" i="9"/>
  <c r="N330" i="9"/>
  <c r="S330" i="9"/>
  <c r="BO329" i="8"/>
  <c r="BR329" i="8"/>
  <c r="BT329" i="8"/>
  <c r="BL330" i="8" s="1"/>
  <c r="AD329" i="9"/>
  <c r="AA329" i="9"/>
  <c r="AF329" i="9"/>
  <c r="CD329" i="9"/>
  <c r="CA329" i="9"/>
  <c r="CF329" i="9"/>
  <c r="BO329" i="9" l="1"/>
  <c r="BT329" i="9"/>
  <c r="BL330" i="9" s="1"/>
  <c r="BR329" i="9"/>
  <c r="D35" i="8"/>
  <c r="AD332" i="7"/>
  <c r="AA332" i="7"/>
  <c r="AF332" i="7"/>
  <c r="B37" i="7"/>
  <c r="AO329" i="8"/>
  <c r="AT329" i="8"/>
  <c r="AL330" i="8" s="1"/>
  <c r="AR329" i="8"/>
  <c r="AD330" i="8"/>
  <c r="AA330" i="8"/>
  <c r="AF330" i="8"/>
  <c r="BH329" i="8"/>
  <c r="O331" i="7"/>
  <c r="R331" i="7"/>
  <c r="T331" i="7"/>
  <c r="L332" i="7" s="1"/>
  <c r="C35" i="9"/>
  <c r="BC330" i="8"/>
  <c r="G37" i="7"/>
  <c r="O330" i="9"/>
  <c r="T330" i="9"/>
  <c r="L331" i="9" s="1"/>
  <c r="R330" i="9"/>
  <c r="F35" i="9"/>
  <c r="E35" i="9"/>
  <c r="CB331" i="7"/>
  <c r="CE331" i="7"/>
  <c r="CG331" i="7"/>
  <c r="BY332" i="7" s="1"/>
  <c r="D35" i="9"/>
  <c r="BB331" i="7"/>
  <c r="BG331" i="7"/>
  <c r="AY332" i="7" s="1"/>
  <c r="BE331" i="7"/>
  <c r="BP330" i="8"/>
  <c r="AO329" i="9"/>
  <c r="AR329" i="9"/>
  <c r="AT329" i="9"/>
  <c r="AL330" i="9" s="1"/>
  <c r="G35" i="9"/>
  <c r="Q330" i="8"/>
  <c r="N330" i="8"/>
  <c r="S330" i="8"/>
  <c r="CB329" i="9"/>
  <c r="CE329" i="9"/>
  <c r="CG329" i="9"/>
  <c r="BY330" i="9" s="1"/>
  <c r="AB329" i="9"/>
  <c r="AG329" i="9"/>
  <c r="Y330" i="9" s="1"/>
  <c r="AE329" i="9"/>
  <c r="F37" i="7"/>
  <c r="BB329" i="9"/>
  <c r="BG329" i="9"/>
  <c r="AY330" i="9" s="1"/>
  <c r="BE329" i="9"/>
  <c r="BU329" i="8"/>
  <c r="D37" i="7"/>
  <c r="CC330" i="8"/>
  <c r="BO331" i="7"/>
  <c r="BR331" i="7"/>
  <c r="BT331" i="7"/>
  <c r="BL332" i="7" s="1"/>
  <c r="AO331" i="7"/>
  <c r="AT331" i="7"/>
  <c r="AL332" i="7" s="1"/>
  <c r="AR331" i="7"/>
  <c r="E37" i="7"/>
  <c r="CH329" i="8"/>
  <c r="AP330" i="8" l="1"/>
  <c r="BH329" i="9"/>
  <c r="BC330" i="9"/>
  <c r="BC332" i="7"/>
  <c r="P332" i="7"/>
  <c r="BP332" i="7"/>
  <c r="U330" i="9"/>
  <c r="U331" i="7"/>
  <c r="AP332" i="7"/>
  <c r="BH331" i="7"/>
  <c r="P331" i="9"/>
  <c r="AB332" i="7"/>
  <c r="AE332" i="7"/>
  <c r="AG332" i="7"/>
  <c r="Y333" i="7" s="1"/>
  <c r="BU331" i="7"/>
  <c r="AP330" i="9"/>
  <c r="AH329" i="9"/>
  <c r="AU329" i="9"/>
  <c r="AU331" i="7"/>
  <c r="O330" i="8"/>
  <c r="R330" i="8"/>
  <c r="T330" i="8"/>
  <c r="L331" i="8" s="1"/>
  <c r="CD330" i="8"/>
  <c r="CA330" i="8"/>
  <c r="CF330" i="8"/>
  <c r="AC330" i="9"/>
  <c r="CC332" i="7"/>
  <c r="CC330" i="9"/>
  <c r="CH331" i="7"/>
  <c r="AB330" i="8"/>
  <c r="AE330" i="8"/>
  <c r="AG330" i="8"/>
  <c r="Y331" i="8" s="1"/>
  <c r="BU329" i="9"/>
  <c r="CH329" i="9"/>
  <c r="BP330" i="9"/>
  <c r="BQ330" i="8"/>
  <c r="BN330" i="8"/>
  <c r="BS330" i="8"/>
  <c r="BD330" i="8"/>
  <c r="BA330" i="8"/>
  <c r="BF330" i="8"/>
  <c r="AU329" i="8"/>
  <c r="BO330" i="8" l="1"/>
  <c r="BR330" i="8"/>
  <c r="BT330" i="8"/>
  <c r="BL331" i="8" s="1"/>
  <c r="Q332" i="7"/>
  <c r="N332" i="7"/>
  <c r="S332" i="7"/>
  <c r="Q331" i="9"/>
  <c r="N331" i="9"/>
  <c r="S331" i="9"/>
  <c r="CD332" i="7"/>
  <c r="CA332" i="7"/>
  <c r="CF332" i="7"/>
  <c r="BQ330" i="9"/>
  <c r="BN330" i="9"/>
  <c r="BS330" i="9"/>
  <c r="AD330" i="9"/>
  <c r="AA330" i="9"/>
  <c r="AF330" i="9"/>
  <c r="BD332" i="7"/>
  <c r="BA332" i="7"/>
  <c r="BF332" i="7"/>
  <c r="AQ330" i="9"/>
  <c r="AN330" i="9"/>
  <c r="AS330" i="9"/>
  <c r="AQ332" i="7"/>
  <c r="AN332" i="7"/>
  <c r="AS332" i="7"/>
  <c r="CD330" i="9"/>
  <c r="CA330" i="9"/>
  <c r="CF330" i="9"/>
  <c r="BD330" i="9"/>
  <c r="BA330" i="9"/>
  <c r="BF330" i="9"/>
  <c r="P331" i="8"/>
  <c r="U330" i="8"/>
  <c r="AC333" i="7"/>
  <c r="CB330" i="8"/>
  <c r="CE330" i="8"/>
  <c r="CG330" i="8"/>
  <c r="BY331" i="8" s="1"/>
  <c r="AH332" i="7"/>
  <c r="AC331" i="8"/>
  <c r="BB330" i="8"/>
  <c r="BE330" i="8"/>
  <c r="BG330" i="8"/>
  <c r="AY331" i="8" s="1"/>
  <c r="AH330" i="8"/>
  <c r="BQ332" i="7"/>
  <c r="BN332" i="7"/>
  <c r="BS332" i="7"/>
  <c r="AQ330" i="8"/>
  <c r="AN330" i="8"/>
  <c r="AS330" i="8"/>
  <c r="CB332" i="7" l="1"/>
  <c r="CG332" i="7"/>
  <c r="BY333" i="7" s="1"/>
  <c r="CE332" i="7"/>
  <c r="CB330" i="9"/>
  <c r="CE330" i="9"/>
  <c r="CG330" i="9"/>
  <c r="BY331" i="9" s="1"/>
  <c r="AB330" i="9"/>
  <c r="AE330" i="9"/>
  <c r="AG330" i="9"/>
  <c r="Y331" i="9" s="1"/>
  <c r="O331" i="9"/>
  <c r="R331" i="9"/>
  <c r="T331" i="9"/>
  <c r="L332" i="9" s="1"/>
  <c r="CC331" i="8"/>
  <c r="AD333" i="7"/>
  <c r="AA333" i="7"/>
  <c r="AF333" i="7"/>
  <c r="CH330" i="8"/>
  <c r="BC331" i="8"/>
  <c r="BH330" i="8"/>
  <c r="BO330" i="9"/>
  <c r="BR330" i="9"/>
  <c r="BT330" i="9"/>
  <c r="BL331" i="9" s="1"/>
  <c r="O332" i="7"/>
  <c r="R332" i="7"/>
  <c r="T332" i="7"/>
  <c r="L333" i="7" s="1"/>
  <c r="AD331" i="8"/>
  <c r="AA331" i="8"/>
  <c r="AF331" i="8"/>
  <c r="BB332" i="7"/>
  <c r="BG332" i="7"/>
  <c r="AY333" i="7" s="1"/>
  <c r="BE332" i="7"/>
  <c r="AO332" i="7"/>
  <c r="AR332" i="7"/>
  <c r="AT332" i="7"/>
  <c r="AL333" i="7" s="1"/>
  <c r="AO330" i="8"/>
  <c r="AT330" i="8"/>
  <c r="AL331" i="8" s="1"/>
  <c r="AR330" i="8"/>
  <c r="AO330" i="9"/>
  <c r="AT330" i="9"/>
  <c r="AL331" i="9" s="1"/>
  <c r="AR330" i="9"/>
  <c r="BU330" i="8"/>
  <c r="BO332" i="7"/>
  <c r="BR332" i="7"/>
  <c r="BT332" i="7"/>
  <c r="BL333" i="7" s="1"/>
  <c r="Q331" i="8"/>
  <c r="N331" i="8"/>
  <c r="S331" i="8"/>
  <c r="BP331" i="8"/>
  <c r="BB330" i="9"/>
  <c r="BE330" i="9"/>
  <c r="BG330" i="9"/>
  <c r="AY331" i="9" s="1"/>
  <c r="AH330" i="9" l="1"/>
  <c r="BC333" i="7"/>
  <c r="AU330" i="9"/>
  <c r="AC331" i="9"/>
  <c r="BQ331" i="8"/>
  <c r="BN331" i="8"/>
  <c r="BS331" i="8"/>
  <c r="AB333" i="7"/>
  <c r="AE333" i="7"/>
  <c r="AG333" i="7"/>
  <c r="Y334" i="7" s="1"/>
  <c r="CC331" i="9"/>
  <c r="BU330" i="9"/>
  <c r="AP331" i="9"/>
  <c r="AB331" i="8"/>
  <c r="AG331" i="8"/>
  <c r="Y332" i="8" s="1"/>
  <c r="AE331" i="8"/>
  <c r="BC331" i="9"/>
  <c r="AU330" i="8"/>
  <c r="CD331" i="8"/>
  <c r="CA331" i="8"/>
  <c r="CF331" i="8"/>
  <c r="CH330" i="9"/>
  <c r="O331" i="8"/>
  <c r="T331" i="8"/>
  <c r="L332" i="8" s="1"/>
  <c r="R331" i="8"/>
  <c r="AP331" i="8"/>
  <c r="P333" i="7"/>
  <c r="U332" i="7"/>
  <c r="BD331" i="8"/>
  <c r="BA331" i="8"/>
  <c r="BF331" i="8"/>
  <c r="P332" i="9"/>
  <c r="CH332" i="7"/>
  <c r="BH332" i="7"/>
  <c r="BH330" i="9"/>
  <c r="BP333" i="7"/>
  <c r="AP333" i="7"/>
  <c r="U331" i="9"/>
  <c r="CC333" i="7"/>
  <c r="BU332" i="7"/>
  <c r="AU332" i="7"/>
  <c r="BP331" i="9"/>
  <c r="AC334" i="7" l="1"/>
  <c r="BD333" i="7"/>
  <c r="BA333" i="7"/>
  <c r="BF333" i="7"/>
  <c r="BD331" i="9"/>
  <c r="BA331" i="9"/>
  <c r="BF331" i="9"/>
  <c r="AH333" i="7"/>
  <c r="AQ331" i="8"/>
  <c r="AN331" i="8"/>
  <c r="AS331" i="8"/>
  <c r="CD333" i="7"/>
  <c r="CA333" i="7"/>
  <c r="CF333" i="7"/>
  <c r="U331" i="8"/>
  <c r="Q332" i="9"/>
  <c r="N332" i="9"/>
  <c r="S332" i="9"/>
  <c r="P332" i="8"/>
  <c r="AH331" i="8"/>
  <c r="BO331" i="8"/>
  <c r="BR331" i="8"/>
  <c r="BT331" i="8"/>
  <c r="BL332" i="8" s="1"/>
  <c r="AC332" i="8"/>
  <c r="AQ333" i="7"/>
  <c r="AN333" i="7"/>
  <c r="AS333" i="7"/>
  <c r="BB331" i="8"/>
  <c r="BG331" i="8"/>
  <c r="AY332" i="8" s="1"/>
  <c r="BE331" i="8"/>
  <c r="AQ331" i="9"/>
  <c r="AN331" i="9"/>
  <c r="AS331" i="9"/>
  <c r="BQ331" i="9"/>
  <c r="BN331" i="9"/>
  <c r="BS331" i="9"/>
  <c r="BQ333" i="7"/>
  <c r="BN333" i="7"/>
  <c r="BS333" i="7"/>
  <c r="CB331" i="8"/>
  <c r="CE331" i="8"/>
  <c r="CG331" i="8"/>
  <c r="BY332" i="8" s="1"/>
  <c r="AD331" i="9"/>
  <c r="AA331" i="9"/>
  <c r="AF331" i="9"/>
  <c r="CD331" i="9"/>
  <c r="CA331" i="9"/>
  <c r="CF331" i="9"/>
  <c r="Q333" i="7"/>
  <c r="N333" i="7"/>
  <c r="S333" i="7"/>
  <c r="AO331" i="8" l="1"/>
  <c r="AR331" i="8"/>
  <c r="AT331" i="8"/>
  <c r="AL332" i="8" s="1"/>
  <c r="AB331" i="9"/>
  <c r="AE331" i="9"/>
  <c r="AG331" i="9"/>
  <c r="Y332" i="9" s="1"/>
  <c r="AO331" i="9"/>
  <c r="AR331" i="9"/>
  <c r="AT331" i="9"/>
  <c r="AL332" i="9" s="1"/>
  <c r="Q332" i="8"/>
  <c r="N332" i="8"/>
  <c r="S332" i="8"/>
  <c r="BP332" i="8"/>
  <c r="CH331" i="8"/>
  <c r="BH331" i="8"/>
  <c r="BU331" i="8"/>
  <c r="O332" i="9"/>
  <c r="T332" i="9"/>
  <c r="L333" i="9" s="1"/>
  <c r="R332" i="9"/>
  <c r="BC332" i="8"/>
  <c r="BB331" i="9"/>
  <c r="BE331" i="9"/>
  <c r="BG331" i="9"/>
  <c r="AY332" i="9" s="1"/>
  <c r="CC332" i="8"/>
  <c r="O333" i="7"/>
  <c r="R333" i="7"/>
  <c r="T333" i="7"/>
  <c r="L334" i="7" s="1"/>
  <c r="BB333" i="7"/>
  <c r="BE333" i="7"/>
  <c r="BG333" i="7"/>
  <c r="AY334" i="7" s="1"/>
  <c r="CB333" i="7"/>
  <c r="CG333" i="7"/>
  <c r="BY334" i="7" s="1"/>
  <c r="CE333" i="7"/>
  <c r="BO333" i="7"/>
  <c r="BT333" i="7"/>
  <c r="BL334" i="7" s="1"/>
  <c r="BR333" i="7"/>
  <c r="AO333" i="7"/>
  <c r="AR333" i="7"/>
  <c r="AT333" i="7"/>
  <c r="AL334" i="7" s="1"/>
  <c r="CB331" i="9"/>
  <c r="CG331" i="9"/>
  <c r="BY332" i="9" s="1"/>
  <c r="CE331" i="9"/>
  <c r="BO331" i="9"/>
  <c r="BR331" i="9"/>
  <c r="BT331" i="9"/>
  <c r="BL332" i="9" s="1"/>
  <c r="AD332" i="8"/>
  <c r="AA332" i="8"/>
  <c r="AF332" i="8"/>
  <c r="AD334" i="7"/>
  <c r="AA334" i="7"/>
  <c r="AF334" i="7"/>
  <c r="BU333" i="7" l="1"/>
  <c r="BH331" i="9"/>
  <c r="BQ332" i="8"/>
  <c r="BN332" i="8"/>
  <c r="BS332" i="8"/>
  <c r="AC332" i="9"/>
  <c r="BP332" i="9"/>
  <c r="BP334" i="7"/>
  <c r="BD332" i="8"/>
  <c r="BA332" i="8"/>
  <c r="BF332" i="8"/>
  <c r="BU331" i="9"/>
  <c r="CH333" i="7"/>
  <c r="AH331" i="9"/>
  <c r="CC334" i="7"/>
  <c r="AB332" i="8"/>
  <c r="AG332" i="8"/>
  <c r="Y333" i="8" s="1"/>
  <c r="AE332" i="8"/>
  <c r="BH333" i="7"/>
  <c r="P334" i="7"/>
  <c r="U332" i="9"/>
  <c r="O332" i="8"/>
  <c r="R332" i="8"/>
  <c r="T332" i="8"/>
  <c r="L333" i="8" s="1"/>
  <c r="AP332" i="8"/>
  <c r="CD332" i="8"/>
  <c r="CA332" i="8"/>
  <c r="CF332" i="8"/>
  <c r="AP332" i="9"/>
  <c r="AU331" i="8"/>
  <c r="CH331" i="9"/>
  <c r="P333" i="9"/>
  <c r="AP334" i="7"/>
  <c r="AU333" i="7"/>
  <c r="AU331" i="9"/>
  <c r="CC332" i="9"/>
  <c r="U333" i="7"/>
  <c r="AB334" i="7"/>
  <c r="AG334" i="7"/>
  <c r="Y335" i="7" s="1"/>
  <c r="AE334" i="7"/>
  <c r="BC334" i="7"/>
  <c r="BC332" i="9"/>
  <c r="BQ332" i="9" l="1"/>
  <c r="BN332" i="9"/>
  <c r="BS332" i="9"/>
  <c r="AC335" i="7"/>
  <c r="CB332" i="8"/>
  <c r="CG332" i="8"/>
  <c r="BY333" i="8" s="1"/>
  <c r="CE332" i="8"/>
  <c r="AD332" i="9"/>
  <c r="AA332" i="9"/>
  <c r="AF332" i="9"/>
  <c r="Q333" i="9"/>
  <c r="N333" i="9"/>
  <c r="S333" i="9"/>
  <c r="Q334" i="7"/>
  <c r="N334" i="7"/>
  <c r="S334" i="7"/>
  <c r="CD334" i="7"/>
  <c r="CA334" i="7"/>
  <c r="CF334" i="7"/>
  <c r="AQ334" i="7"/>
  <c r="AN334" i="7"/>
  <c r="AS334" i="7"/>
  <c r="BO332" i="8"/>
  <c r="BR332" i="8"/>
  <c r="BT332" i="8"/>
  <c r="BL333" i="8" s="1"/>
  <c r="AH334" i="7"/>
  <c r="CD332" i="9"/>
  <c r="CA332" i="9"/>
  <c r="CF332" i="9"/>
  <c r="BD332" i="9"/>
  <c r="BA332" i="9"/>
  <c r="BF332" i="9"/>
  <c r="P333" i="8"/>
  <c r="U332" i="8"/>
  <c r="AH332" i="8"/>
  <c r="BB332" i="8"/>
  <c r="BE332" i="8"/>
  <c r="BG332" i="8"/>
  <c r="AY333" i="8" s="1"/>
  <c r="AQ332" i="8"/>
  <c r="AN332" i="8"/>
  <c r="AS332" i="8"/>
  <c r="BD334" i="7"/>
  <c r="BA334" i="7"/>
  <c r="BF334" i="7"/>
  <c r="AC333" i="8"/>
  <c r="AQ332" i="9"/>
  <c r="AN332" i="9"/>
  <c r="AS332" i="9"/>
  <c r="BQ334" i="7"/>
  <c r="BN334" i="7"/>
  <c r="BS334" i="7"/>
  <c r="CB334" i="7" l="1"/>
  <c r="CE334" i="7"/>
  <c r="CG334" i="7"/>
  <c r="BY335" i="7" s="1"/>
  <c r="AD333" i="8"/>
  <c r="AA333" i="8"/>
  <c r="AF333" i="8"/>
  <c r="AB332" i="9"/>
  <c r="AG332" i="9"/>
  <c r="Y333" i="9" s="1"/>
  <c r="AE332" i="9"/>
  <c r="BB334" i="7"/>
  <c r="BG334" i="7"/>
  <c r="AY335" i="7" s="1"/>
  <c r="BE334" i="7"/>
  <c r="CH332" i="8"/>
  <c r="O334" i="7"/>
  <c r="R334" i="7"/>
  <c r="T334" i="7"/>
  <c r="L335" i="7" s="1"/>
  <c r="CC333" i="8"/>
  <c r="BU332" i="8"/>
  <c r="AD335" i="7"/>
  <c r="AA335" i="7"/>
  <c r="AF335" i="7"/>
  <c r="Q333" i="8"/>
  <c r="N333" i="8"/>
  <c r="S333" i="8"/>
  <c r="BO334" i="7"/>
  <c r="BR334" i="7"/>
  <c r="BT334" i="7"/>
  <c r="BL335" i="7" s="1"/>
  <c r="BP333" i="8"/>
  <c r="BB332" i="9"/>
  <c r="BG332" i="9"/>
  <c r="AY333" i="9" s="1"/>
  <c r="BE332" i="9"/>
  <c r="BC333" i="8"/>
  <c r="AO332" i="9"/>
  <c r="AR332" i="9"/>
  <c r="AT332" i="9"/>
  <c r="AL333" i="9" s="1"/>
  <c r="AO334" i="7"/>
  <c r="AR334" i="7"/>
  <c r="AT334" i="7"/>
  <c r="AL335" i="7" s="1"/>
  <c r="BO332" i="9"/>
  <c r="BR332" i="9"/>
  <c r="BT332" i="9"/>
  <c r="BL333" i="9" s="1"/>
  <c r="AO332" i="8"/>
  <c r="AR332" i="8"/>
  <c r="AT332" i="8"/>
  <c r="AL333" i="8" s="1"/>
  <c r="BH332" i="8"/>
  <c r="CB332" i="9"/>
  <c r="CG332" i="9"/>
  <c r="BY333" i="9" s="1"/>
  <c r="CE332" i="9"/>
  <c r="O333" i="9"/>
  <c r="T333" i="9"/>
  <c r="L334" i="9" s="1"/>
  <c r="R333" i="9"/>
  <c r="BP335" i="7" l="1"/>
  <c r="AP333" i="9"/>
  <c r="BU334" i="7"/>
  <c r="AH332" i="9"/>
  <c r="AC333" i="9"/>
  <c r="AB333" i="8"/>
  <c r="AG333" i="8"/>
  <c r="Y334" i="8" s="1"/>
  <c r="AE333" i="8"/>
  <c r="AU332" i="8"/>
  <c r="U333" i="9"/>
  <c r="BU332" i="9"/>
  <c r="O333" i="8"/>
  <c r="T333" i="8"/>
  <c r="L334" i="8" s="1"/>
  <c r="R333" i="8"/>
  <c r="CD333" i="8"/>
  <c r="CA333" i="8"/>
  <c r="CF333" i="8"/>
  <c r="AP333" i="8"/>
  <c r="AU332" i="9"/>
  <c r="BH332" i="9"/>
  <c r="P335" i="7"/>
  <c r="CC335" i="7"/>
  <c r="AP335" i="7"/>
  <c r="AB335" i="7"/>
  <c r="AG335" i="7"/>
  <c r="Y336" i="7" s="1"/>
  <c r="AE335" i="7"/>
  <c r="U334" i="7"/>
  <c r="BH334" i="7"/>
  <c r="CH334" i="7"/>
  <c r="BD333" i="8"/>
  <c r="BA333" i="8"/>
  <c r="BF333" i="8"/>
  <c r="BP333" i="9"/>
  <c r="P334" i="9"/>
  <c r="BC333" i="9"/>
  <c r="CH332" i="9"/>
  <c r="CC333" i="9"/>
  <c r="AU334" i="7"/>
  <c r="BQ333" i="8"/>
  <c r="BN333" i="8"/>
  <c r="BS333" i="8"/>
  <c r="BC335" i="7"/>
  <c r="BQ333" i="9" l="1"/>
  <c r="BN333" i="9"/>
  <c r="BS333" i="9"/>
  <c r="AQ333" i="8"/>
  <c r="AN333" i="8"/>
  <c r="AS333" i="8"/>
  <c r="BB333" i="8"/>
  <c r="BE333" i="8"/>
  <c r="BG333" i="8"/>
  <c r="AY334" i="8" s="1"/>
  <c r="AQ335" i="7"/>
  <c r="AN335" i="7"/>
  <c r="AS335" i="7"/>
  <c r="CD335" i="7"/>
  <c r="CA335" i="7"/>
  <c r="CF335" i="7"/>
  <c r="AQ333" i="9"/>
  <c r="AN333" i="9"/>
  <c r="AS333" i="9"/>
  <c r="CD333" i="9"/>
  <c r="CA333" i="9"/>
  <c r="CF333" i="9"/>
  <c r="AH333" i="8"/>
  <c r="AC334" i="8"/>
  <c r="Q335" i="7"/>
  <c r="N335" i="7"/>
  <c r="S335" i="7"/>
  <c r="U333" i="8"/>
  <c r="BQ335" i="7"/>
  <c r="BN335" i="7"/>
  <c r="BS335" i="7"/>
  <c r="CB333" i="8"/>
  <c r="CG333" i="8"/>
  <c r="BY334" i="8" s="1"/>
  <c r="CE333" i="8"/>
  <c r="BD335" i="7"/>
  <c r="BA335" i="7"/>
  <c r="BF335" i="7"/>
  <c r="P334" i="8"/>
  <c r="AH335" i="7"/>
  <c r="BD333" i="9"/>
  <c r="BA333" i="9"/>
  <c r="BF333" i="9"/>
  <c r="Q334" i="9"/>
  <c r="N334" i="9"/>
  <c r="S334" i="9"/>
  <c r="BO333" i="8"/>
  <c r="BR333" i="8"/>
  <c r="BT333" i="8"/>
  <c r="BL334" i="8" s="1"/>
  <c r="AC336" i="7"/>
  <c r="AD333" i="9"/>
  <c r="AA333" i="9"/>
  <c r="AF333" i="9"/>
  <c r="AO335" i="7" l="1"/>
  <c r="AR335" i="7"/>
  <c r="AT335" i="7"/>
  <c r="AL336" i="7" s="1"/>
  <c r="AO333" i="9"/>
  <c r="AR333" i="9"/>
  <c r="AT333" i="9"/>
  <c r="AL334" i="9" s="1"/>
  <c r="BC334" i="8"/>
  <c r="BH333" i="8"/>
  <c r="CH333" i="8"/>
  <c r="AO333" i="8"/>
  <c r="AR333" i="8"/>
  <c r="AT333" i="8"/>
  <c r="AL334" i="8" s="1"/>
  <c r="O334" i="9"/>
  <c r="T334" i="9"/>
  <c r="L335" i="9" s="1"/>
  <c r="R334" i="9"/>
  <c r="CC334" i="8"/>
  <c r="BB333" i="9"/>
  <c r="BE333" i="9"/>
  <c r="BG333" i="9"/>
  <c r="AY334" i="9" s="1"/>
  <c r="CB335" i="7"/>
  <c r="CG335" i="7"/>
  <c r="BY336" i="7" s="1"/>
  <c r="CE335" i="7"/>
  <c r="O335" i="7"/>
  <c r="R335" i="7"/>
  <c r="T335" i="7"/>
  <c r="L336" i="7" s="1"/>
  <c r="AD334" i="8"/>
  <c r="AA334" i="8"/>
  <c r="AF334" i="8"/>
  <c r="Q334" i="8"/>
  <c r="N334" i="8"/>
  <c r="S334" i="8"/>
  <c r="BO335" i="7"/>
  <c r="BT335" i="7"/>
  <c r="BL336" i="7" s="1"/>
  <c r="BR335" i="7"/>
  <c r="AD336" i="7"/>
  <c r="AA336" i="7"/>
  <c r="AF336" i="7"/>
  <c r="BO333" i="9"/>
  <c r="BR333" i="9"/>
  <c r="BT333" i="9"/>
  <c r="BL334" i="9" s="1"/>
  <c r="BB335" i="7"/>
  <c r="BG335" i="7"/>
  <c r="AY336" i="7" s="1"/>
  <c r="BE335" i="7"/>
  <c r="AB333" i="9"/>
  <c r="AG333" i="9"/>
  <c r="Y334" i="9" s="1"/>
  <c r="AE333" i="9"/>
  <c r="BP334" i="8"/>
  <c r="BU333" i="8"/>
  <c r="CB333" i="9"/>
  <c r="CE333" i="9"/>
  <c r="CG333" i="9"/>
  <c r="BY334" i="9" s="1"/>
  <c r="CC334" i="9" l="1"/>
  <c r="O334" i="8"/>
  <c r="T334" i="8"/>
  <c r="L335" i="8" s="1"/>
  <c r="R334" i="8"/>
  <c r="BC334" i="9"/>
  <c r="P336" i="7"/>
  <c r="BQ334" i="8"/>
  <c r="BN334" i="8"/>
  <c r="BS334" i="8"/>
  <c r="BD334" i="8"/>
  <c r="BA334" i="8"/>
  <c r="BF334" i="8"/>
  <c r="BH333" i="9"/>
  <c r="AH333" i="9"/>
  <c r="BU335" i="7"/>
  <c r="BP334" i="9"/>
  <c r="AC334" i="9"/>
  <c r="AP334" i="9"/>
  <c r="AU333" i="8"/>
  <c r="BU333" i="9"/>
  <c r="AB334" i="8"/>
  <c r="AE334" i="8"/>
  <c r="AG334" i="8"/>
  <c r="Y335" i="8" s="1"/>
  <c r="AU333" i="9"/>
  <c r="AB336" i="7"/>
  <c r="AE336" i="7"/>
  <c r="AG336" i="7"/>
  <c r="Y337" i="7" s="1"/>
  <c r="CD334" i="8"/>
  <c r="CA334" i="8"/>
  <c r="CF334" i="8"/>
  <c r="U334" i="9"/>
  <c r="AP336" i="7"/>
  <c r="P335" i="9"/>
  <c r="AU335" i="7"/>
  <c r="CH335" i="7"/>
  <c r="BP336" i="7"/>
  <c r="U335" i="7"/>
  <c r="CH333" i="9"/>
  <c r="BH335" i="7"/>
  <c r="BC336" i="7"/>
  <c r="CC336" i="7"/>
  <c r="AP334" i="8"/>
  <c r="BQ334" i="9" l="1"/>
  <c r="BN334" i="9"/>
  <c r="BS334" i="9"/>
  <c r="BO334" i="8"/>
  <c r="BR334" i="8"/>
  <c r="BT334" i="8"/>
  <c r="BL335" i="8" s="1"/>
  <c r="CB334" i="8"/>
  <c r="CG334" i="8"/>
  <c r="BY335" i="8" s="1"/>
  <c r="CE334" i="8"/>
  <c r="Q336" i="7"/>
  <c r="N336" i="7"/>
  <c r="S336" i="7"/>
  <c r="BD336" i="7"/>
  <c r="BA336" i="7"/>
  <c r="BF336" i="7"/>
  <c r="BD334" i="9"/>
  <c r="BA334" i="9"/>
  <c r="BF334" i="9"/>
  <c r="AC337" i="7"/>
  <c r="AQ336" i="7"/>
  <c r="AN336" i="7"/>
  <c r="AS336" i="7"/>
  <c r="Q335" i="9"/>
  <c r="N335" i="9"/>
  <c r="S335" i="9"/>
  <c r="U334" i="8"/>
  <c r="AQ334" i="9"/>
  <c r="AN334" i="9"/>
  <c r="AS334" i="9"/>
  <c r="P335" i="8"/>
  <c r="AQ334" i="8"/>
  <c r="AN334" i="8"/>
  <c r="AS334" i="8"/>
  <c r="BQ336" i="7"/>
  <c r="BN336" i="7"/>
  <c r="BS336" i="7"/>
  <c r="AC335" i="8"/>
  <c r="AH336" i="7"/>
  <c r="AH334" i="8"/>
  <c r="BB334" i="8"/>
  <c r="BE334" i="8"/>
  <c r="BG334" i="8"/>
  <c r="AY335" i="8" s="1"/>
  <c r="CD334" i="9"/>
  <c r="CA334" i="9"/>
  <c r="CF334" i="9"/>
  <c r="CD336" i="7"/>
  <c r="CA336" i="7"/>
  <c r="CF336" i="7"/>
  <c r="AD334" i="9"/>
  <c r="AA334" i="9"/>
  <c r="AF334" i="9"/>
  <c r="Q335" i="8" l="1"/>
  <c r="N335" i="8"/>
  <c r="S335" i="8"/>
  <c r="CH334" i="8"/>
  <c r="AD337" i="7"/>
  <c r="AA337" i="7"/>
  <c r="AF337" i="7"/>
  <c r="CC335" i="8"/>
  <c r="AO334" i="9"/>
  <c r="AT334" i="9"/>
  <c r="AL335" i="9" s="1"/>
  <c r="AR334" i="9"/>
  <c r="BB334" i="9"/>
  <c r="BE334" i="9"/>
  <c r="BG334" i="9"/>
  <c r="AY335" i="9" s="1"/>
  <c r="BP335" i="8"/>
  <c r="AD335" i="8"/>
  <c r="AA335" i="8"/>
  <c r="AF335" i="8"/>
  <c r="BU334" i="8"/>
  <c r="BO336" i="7"/>
  <c r="BT336" i="7"/>
  <c r="BL337" i="7" s="1"/>
  <c r="BR336" i="7"/>
  <c r="O335" i="9"/>
  <c r="R335" i="9"/>
  <c r="T335" i="9"/>
  <c r="L336" i="9" s="1"/>
  <c r="BB336" i="7"/>
  <c r="BE336" i="7"/>
  <c r="BG336" i="7"/>
  <c r="AY337" i="7" s="1"/>
  <c r="CB336" i="7"/>
  <c r="CE336" i="7"/>
  <c r="CG336" i="7"/>
  <c r="BY337" i="7" s="1"/>
  <c r="BC335" i="8"/>
  <c r="BH334" i="8"/>
  <c r="AO334" i="8"/>
  <c r="AT334" i="8"/>
  <c r="AL335" i="8" s="1"/>
  <c r="AR334" i="8"/>
  <c r="BO334" i="9"/>
  <c r="BR334" i="9"/>
  <c r="BT334" i="9"/>
  <c r="BL335" i="9" s="1"/>
  <c r="AB334" i="9"/>
  <c r="AG334" i="9"/>
  <c r="Y335" i="9" s="1"/>
  <c r="AE334" i="9"/>
  <c r="CB334" i="9"/>
  <c r="CG334" i="9"/>
  <c r="BY335" i="9" s="1"/>
  <c r="CE334" i="9"/>
  <c r="AO336" i="7"/>
  <c r="AT336" i="7"/>
  <c r="AL337" i="7" s="1"/>
  <c r="AR336" i="7"/>
  <c r="O336" i="7"/>
  <c r="R336" i="7"/>
  <c r="T336" i="7"/>
  <c r="L337" i="7" s="1"/>
  <c r="P337" i="7" l="1"/>
  <c r="U335" i="9"/>
  <c r="AB335" i="8"/>
  <c r="AE335" i="8"/>
  <c r="AG335" i="8"/>
  <c r="Y336" i="8" s="1"/>
  <c r="BD335" i="8"/>
  <c r="BA335" i="8"/>
  <c r="BF335" i="8"/>
  <c r="BU336" i="7"/>
  <c r="BQ335" i="8"/>
  <c r="BN335" i="8"/>
  <c r="BS335" i="8"/>
  <c r="AB337" i="7"/>
  <c r="AE337" i="7"/>
  <c r="AG337" i="7"/>
  <c r="Y338" i="7" s="1"/>
  <c r="AC335" i="9"/>
  <c r="AU334" i="8"/>
  <c r="CH334" i="9"/>
  <c r="CC335" i="9"/>
  <c r="BP337" i="7"/>
  <c r="BC335" i="9"/>
  <c r="AP335" i="8"/>
  <c r="AH334" i="9"/>
  <c r="CC337" i="7"/>
  <c r="BH334" i="9"/>
  <c r="BP335" i="9"/>
  <c r="BC337" i="7"/>
  <c r="AU334" i="9"/>
  <c r="CH336" i="7"/>
  <c r="BU334" i="9"/>
  <c r="AP335" i="9"/>
  <c r="U336" i="7"/>
  <c r="BH336" i="7"/>
  <c r="O335" i="8"/>
  <c r="R335" i="8"/>
  <c r="T335" i="8"/>
  <c r="L336" i="8" s="1"/>
  <c r="AU336" i="7"/>
  <c r="AP337" i="7"/>
  <c r="P336" i="9"/>
  <c r="CD335" i="8"/>
  <c r="CA335" i="8"/>
  <c r="CF335" i="8"/>
  <c r="Q336" i="9" l="1"/>
  <c r="N336" i="9"/>
  <c r="S336" i="9"/>
  <c r="BD337" i="7"/>
  <c r="BA337" i="7"/>
  <c r="BF337" i="7"/>
  <c r="AQ335" i="9"/>
  <c r="AN335" i="9"/>
  <c r="AS335" i="9"/>
  <c r="BQ335" i="9"/>
  <c r="BN335" i="9"/>
  <c r="BS335" i="9"/>
  <c r="BB335" i="8"/>
  <c r="BG335" i="8"/>
  <c r="AY336" i="8" s="1"/>
  <c r="BE335" i="8"/>
  <c r="AQ335" i="8"/>
  <c r="AN335" i="8"/>
  <c r="AS335" i="8"/>
  <c r="AD335" i="9"/>
  <c r="AA335" i="9"/>
  <c r="AF335" i="9"/>
  <c r="BD335" i="9"/>
  <c r="BA335" i="9"/>
  <c r="BF335" i="9"/>
  <c r="AC338" i="7"/>
  <c r="AC336" i="8"/>
  <c r="AH337" i="7"/>
  <c r="AH335" i="8"/>
  <c r="P336" i="8"/>
  <c r="U335" i="8"/>
  <c r="BQ337" i="7"/>
  <c r="BN337" i="7"/>
  <c r="BS337" i="7"/>
  <c r="AQ337" i="7"/>
  <c r="AN337" i="7"/>
  <c r="AS337" i="7"/>
  <c r="CB335" i="8"/>
  <c r="CE335" i="8"/>
  <c r="CG335" i="8"/>
  <c r="BY336" i="8" s="1"/>
  <c r="CD337" i="7"/>
  <c r="CA337" i="7"/>
  <c r="CF337" i="7"/>
  <c r="CD335" i="9"/>
  <c r="CA335" i="9"/>
  <c r="CF335" i="9"/>
  <c r="BO335" i="8"/>
  <c r="BR335" i="8"/>
  <c r="BT335" i="8"/>
  <c r="BL336" i="8" s="1"/>
  <c r="Q337" i="7"/>
  <c r="N337" i="7"/>
  <c r="S337" i="7"/>
  <c r="BO335" i="9" l="1"/>
  <c r="BT335" i="9"/>
  <c r="BL336" i="9" s="1"/>
  <c r="BR335" i="9"/>
  <c r="BU335" i="8"/>
  <c r="AO337" i="7"/>
  <c r="AR337" i="7"/>
  <c r="AT337" i="7"/>
  <c r="AL338" i="7" s="1"/>
  <c r="AB335" i="9"/>
  <c r="AG335" i="9"/>
  <c r="Y336" i="9" s="1"/>
  <c r="AE335" i="9"/>
  <c r="CB335" i="9"/>
  <c r="CE335" i="9"/>
  <c r="CG335" i="9"/>
  <c r="BY336" i="9" s="1"/>
  <c r="AO335" i="9"/>
  <c r="AR335" i="9"/>
  <c r="AT335" i="9"/>
  <c r="AL336" i="9" s="1"/>
  <c r="BO337" i="7"/>
  <c r="BR337" i="7"/>
  <c r="BT337" i="7"/>
  <c r="BL338" i="7" s="1"/>
  <c r="AO335" i="8"/>
  <c r="AT335" i="8"/>
  <c r="AL336" i="8" s="1"/>
  <c r="AR335" i="8"/>
  <c r="CB337" i="7"/>
  <c r="CG337" i="7"/>
  <c r="BY338" i="7" s="1"/>
  <c r="CE337" i="7"/>
  <c r="AD338" i="7"/>
  <c r="AA338" i="7"/>
  <c r="AF338" i="7"/>
  <c r="BB337" i="7"/>
  <c r="BE337" i="7"/>
  <c r="BG337" i="7"/>
  <c r="AY338" i="7" s="1"/>
  <c r="BB335" i="9"/>
  <c r="BE335" i="9"/>
  <c r="BG335" i="9"/>
  <c r="AY336" i="9" s="1"/>
  <c r="BH335" i="8"/>
  <c r="BC336" i="8"/>
  <c r="AD336" i="8"/>
  <c r="AA336" i="8"/>
  <c r="AF336" i="8"/>
  <c r="O337" i="7"/>
  <c r="T337" i="7"/>
  <c r="L338" i="7" s="1"/>
  <c r="R337" i="7"/>
  <c r="CH335" i="8"/>
  <c r="Q336" i="8"/>
  <c r="N336" i="8"/>
  <c r="S336" i="8"/>
  <c r="O336" i="9"/>
  <c r="R336" i="9"/>
  <c r="T336" i="9"/>
  <c r="L337" i="9" s="1"/>
  <c r="CC336" i="8"/>
  <c r="BP336" i="8"/>
  <c r="AH335" i="9" l="1"/>
  <c r="BC336" i="9"/>
  <c r="AC336" i="9"/>
  <c r="CC338" i="7"/>
  <c r="BH335" i="9"/>
  <c r="P338" i="7"/>
  <c r="P337" i="9"/>
  <c r="AP338" i="7"/>
  <c r="U336" i="9"/>
  <c r="BC338" i="7"/>
  <c r="AP336" i="9"/>
  <c r="AU337" i="7"/>
  <c r="AU335" i="9"/>
  <c r="AB336" i="8"/>
  <c r="AG336" i="8"/>
  <c r="Y337" i="8" s="1"/>
  <c r="AE336" i="8"/>
  <c r="CC336" i="9"/>
  <c r="CD336" i="8"/>
  <c r="CA336" i="8"/>
  <c r="CF336" i="8"/>
  <c r="U337" i="7"/>
  <c r="BH337" i="7"/>
  <c r="AB338" i="7"/>
  <c r="AG338" i="7"/>
  <c r="Y339" i="7" s="1"/>
  <c r="AE338" i="7"/>
  <c r="CH335" i="9"/>
  <c r="BU335" i="9"/>
  <c r="AU335" i="8"/>
  <c r="BP338" i="7"/>
  <c r="BP336" i="9"/>
  <c r="AP336" i="8"/>
  <c r="BD336" i="8"/>
  <c r="BA336" i="8"/>
  <c r="BF336" i="8"/>
  <c r="O336" i="8"/>
  <c r="T336" i="8"/>
  <c r="L337" i="8" s="1"/>
  <c r="R336" i="8"/>
  <c r="BQ336" i="8"/>
  <c r="BN336" i="8"/>
  <c r="BS336" i="8"/>
  <c r="CH337" i="7"/>
  <c r="BU337" i="7"/>
  <c r="AH336" i="8" l="1"/>
  <c r="AC337" i="8"/>
  <c r="BO336" i="8"/>
  <c r="BR336" i="8"/>
  <c r="BT336" i="8"/>
  <c r="BL337" i="8" s="1"/>
  <c r="BQ338" i="7"/>
  <c r="BN338" i="7"/>
  <c r="BS338" i="7"/>
  <c r="CD338" i="7"/>
  <c r="CA338" i="7"/>
  <c r="CF338" i="7"/>
  <c r="U336" i="8"/>
  <c r="AQ338" i="7"/>
  <c r="AN338" i="7"/>
  <c r="AS338" i="7"/>
  <c r="BQ336" i="9"/>
  <c r="BN336" i="9"/>
  <c r="BS336" i="9"/>
  <c r="P337" i="8"/>
  <c r="Q337" i="9"/>
  <c r="N337" i="9"/>
  <c r="S337" i="9"/>
  <c r="AD336" i="9"/>
  <c r="AA336" i="9"/>
  <c r="AF336" i="9"/>
  <c r="BD336" i="9"/>
  <c r="BA336" i="9"/>
  <c r="BF336" i="9"/>
  <c r="BB336" i="8"/>
  <c r="BE336" i="8"/>
  <c r="BG336" i="8"/>
  <c r="AY337" i="8" s="1"/>
  <c r="AQ336" i="9"/>
  <c r="AN336" i="9"/>
  <c r="AS336" i="9"/>
  <c r="CB336" i="8"/>
  <c r="CE336" i="8"/>
  <c r="CG336" i="8"/>
  <c r="BY337" i="8" s="1"/>
  <c r="Q338" i="7"/>
  <c r="N338" i="7"/>
  <c r="S338" i="7"/>
  <c r="AH338" i="7"/>
  <c r="AQ336" i="8"/>
  <c r="AN336" i="8"/>
  <c r="AS336" i="8"/>
  <c r="AC339" i="7"/>
  <c r="CD336" i="9"/>
  <c r="CA336" i="9"/>
  <c r="CF336" i="9"/>
  <c r="BD338" i="7"/>
  <c r="BA338" i="7"/>
  <c r="BF338" i="7"/>
  <c r="AD339" i="7" l="1"/>
  <c r="AA339" i="7"/>
  <c r="AF339" i="7"/>
  <c r="BU336" i="8"/>
  <c r="AO336" i="8"/>
  <c r="AT336" i="8"/>
  <c r="AL337" i="8" s="1"/>
  <c r="AR336" i="8"/>
  <c r="AO336" i="9"/>
  <c r="AT336" i="9"/>
  <c r="AL337" i="9" s="1"/>
  <c r="AR336" i="9"/>
  <c r="O337" i="9"/>
  <c r="T337" i="9"/>
  <c r="L338" i="9" s="1"/>
  <c r="R337" i="9"/>
  <c r="AD337" i="8"/>
  <c r="AA337" i="8"/>
  <c r="AF337" i="8"/>
  <c r="BB338" i="7"/>
  <c r="BE338" i="7"/>
  <c r="BG338" i="7"/>
  <c r="AY339" i="7" s="1"/>
  <c r="CB338" i="7"/>
  <c r="CE338" i="7"/>
  <c r="CG338" i="7"/>
  <c r="BY339" i="7" s="1"/>
  <c r="O338" i="7"/>
  <c r="T338" i="7"/>
  <c r="L339" i="7" s="1"/>
  <c r="R338" i="7"/>
  <c r="Q337" i="8"/>
  <c r="N337" i="8"/>
  <c r="S337" i="8"/>
  <c r="AB336" i="9"/>
  <c r="AE336" i="9"/>
  <c r="AG336" i="9"/>
  <c r="Y337" i="9" s="1"/>
  <c r="BC337" i="8"/>
  <c r="BB336" i="9"/>
  <c r="BG336" i="9"/>
  <c r="AY337" i="9" s="1"/>
  <c r="BE336" i="9"/>
  <c r="CC337" i="8"/>
  <c r="BO336" i="9"/>
  <c r="BR336" i="9"/>
  <c r="BT336" i="9"/>
  <c r="BL337" i="9" s="1"/>
  <c r="BO338" i="7"/>
  <c r="BR338" i="7"/>
  <c r="BT338" i="7"/>
  <c r="BL339" i="7" s="1"/>
  <c r="AO338" i="7"/>
  <c r="AR338" i="7"/>
  <c r="AT338" i="7"/>
  <c r="AL339" i="7" s="1"/>
  <c r="BH336" i="8"/>
  <c r="CB336" i="9"/>
  <c r="CE336" i="9"/>
  <c r="CG336" i="9"/>
  <c r="BY337" i="9" s="1"/>
  <c r="CH336" i="8"/>
  <c r="BP337" i="8"/>
  <c r="BH338" i="7" l="1"/>
  <c r="AU336" i="9"/>
  <c r="AP337" i="9"/>
  <c r="BD337" i="8"/>
  <c r="BA337" i="8"/>
  <c r="BF337" i="8"/>
  <c r="BU338" i="7"/>
  <c r="U338" i="7"/>
  <c r="P339" i="7"/>
  <c r="AU336" i="8"/>
  <c r="AP337" i="8"/>
  <c r="CC337" i="9"/>
  <c r="BP337" i="9"/>
  <c r="AC337" i="9"/>
  <c r="CH336" i="9"/>
  <c r="BU336" i="9"/>
  <c r="AH336" i="9"/>
  <c r="AB337" i="8"/>
  <c r="AE337" i="8"/>
  <c r="AG337" i="8"/>
  <c r="Y338" i="8" s="1"/>
  <c r="CD337" i="8"/>
  <c r="CA337" i="8"/>
  <c r="CF337" i="8"/>
  <c r="CC339" i="7"/>
  <c r="CH338" i="7"/>
  <c r="U337" i="9"/>
  <c r="P338" i="9"/>
  <c r="BH336" i="9"/>
  <c r="AU338" i="7"/>
  <c r="BC337" i="9"/>
  <c r="AB339" i="7"/>
  <c r="AG339" i="7"/>
  <c r="Y340" i="7" s="1"/>
  <c r="AE339" i="7"/>
  <c r="BP339" i="7"/>
  <c r="BQ337" i="8"/>
  <c r="BN337" i="8"/>
  <c r="BS337" i="8"/>
  <c r="AP339" i="7"/>
  <c r="O337" i="8"/>
  <c r="T337" i="8"/>
  <c r="L338" i="8" s="1"/>
  <c r="R337" i="8"/>
  <c r="BC339" i="7"/>
  <c r="CD339" i="7" l="1"/>
  <c r="CA339" i="7"/>
  <c r="CF339" i="7"/>
  <c r="AQ337" i="8"/>
  <c r="AN337" i="8"/>
  <c r="AS337" i="8"/>
  <c r="BD339" i="7"/>
  <c r="BA339" i="7"/>
  <c r="BF339" i="7"/>
  <c r="Q338" i="9"/>
  <c r="N338" i="9"/>
  <c r="S338" i="9"/>
  <c r="BD337" i="9"/>
  <c r="BA337" i="9"/>
  <c r="BF337" i="9"/>
  <c r="AQ339" i="7"/>
  <c r="AN339" i="7"/>
  <c r="AS339" i="7"/>
  <c r="AH339" i="7"/>
  <c r="AC340" i="7"/>
  <c r="BO337" i="8"/>
  <c r="BR337" i="8"/>
  <c r="BT337" i="8"/>
  <c r="BL338" i="8" s="1"/>
  <c r="CB337" i="8"/>
  <c r="CG337" i="8"/>
  <c r="BY338" i="8" s="1"/>
  <c r="CE337" i="8"/>
  <c r="BB337" i="8"/>
  <c r="BE337" i="8"/>
  <c r="BG337" i="8"/>
  <c r="AY338" i="8" s="1"/>
  <c r="Q339" i="7"/>
  <c r="N339" i="7"/>
  <c r="S339" i="7"/>
  <c r="BQ339" i="7"/>
  <c r="BN339" i="7"/>
  <c r="BS339" i="7"/>
  <c r="AC338" i="8"/>
  <c r="AQ337" i="9"/>
  <c r="AN337" i="9"/>
  <c r="AS337" i="9"/>
  <c r="AH337" i="8"/>
  <c r="AD337" i="9"/>
  <c r="AA337" i="9"/>
  <c r="AF337" i="9"/>
  <c r="U337" i="8"/>
  <c r="BQ337" i="9"/>
  <c r="BN337" i="9"/>
  <c r="BS337" i="9"/>
  <c r="P338" i="8"/>
  <c r="CD337" i="9"/>
  <c r="CA337" i="9"/>
  <c r="CF337" i="9"/>
  <c r="BB339" i="7" l="1"/>
  <c r="BE339" i="7"/>
  <c r="BG339" i="7"/>
  <c r="AY340" i="7" s="1"/>
  <c r="CH337" i="8"/>
  <c r="AD338" i="8"/>
  <c r="AA338" i="8"/>
  <c r="AF338" i="8"/>
  <c r="CC338" i="8"/>
  <c r="AB337" i="9"/>
  <c r="AG337" i="9"/>
  <c r="Y338" i="9" s="1"/>
  <c r="AE337" i="9"/>
  <c r="AO339" i="7"/>
  <c r="AR339" i="7"/>
  <c r="AT339" i="7"/>
  <c r="AL340" i="7" s="1"/>
  <c r="BP338" i="8"/>
  <c r="CB337" i="9"/>
  <c r="CG337" i="9"/>
  <c r="BY338" i="9" s="1"/>
  <c r="CE337" i="9"/>
  <c r="BU337" i="8"/>
  <c r="BB337" i="9"/>
  <c r="BE337" i="9"/>
  <c r="BG337" i="9"/>
  <c r="AY338" i="9" s="1"/>
  <c r="AO337" i="8"/>
  <c r="AR337" i="8"/>
  <c r="AT337" i="8"/>
  <c r="AL338" i="8" s="1"/>
  <c r="O339" i="7"/>
  <c r="R339" i="7"/>
  <c r="T339" i="7"/>
  <c r="L340" i="7" s="1"/>
  <c r="Q338" i="8"/>
  <c r="N338" i="8"/>
  <c r="S338" i="8"/>
  <c r="AO337" i="9"/>
  <c r="AR337" i="9"/>
  <c r="AT337" i="9"/>
  <c r="AL338" i="9" s="1"/>
  <c r="O338" i="9"/>
  <c r="T338" i="9"/>
  <c r="L339" i="9" s="1"/>
  <c r="R338" i="9"/>
  <c r="CB339" i="7"/>
  <c r="CE339" i="7"/>
  <c r="CG339" i="7"/>
  <c r="BY340" i="7" s="1"/>
  <c r="AD340" i="7"/>
  <c r="AA340" i="7"/>
  <c r="AF340" i="7"/>
  <c r="BO339" i="7"/>
  <c r="BR339" i="7"/>
  <c r="BT339" i="7"/>
  <c r="BL340" i="7" s="1"/>
  <c r="BC338" i="8"/>
  <c r="BO337" i="9"/>
  <c r="BR337" i="9"/>
  <c r="BT337" i="9"/>
  <c r="BL338" i="9" s="1"/>
  <c r="BH337" i="8"/>
  <c r="BD338" i="8" l="1"/>
  <c r="BA338" i="8"/>
  <c r="BF338" i="8"/>
  <c r="CH339" i="7"/>
  <c r="BH337" i="9"/>
  <c r="CD338" i="8"/>
  <c r="CA338" i="8"/>
  <c r="CF338" i="8"/>
  <c r="U338" i="9"/>
  <c r="P339" i="9"/>
  <c r="AB338" i="8"/>
  <c r="AG338" i="8"/>
  <c r="Y339" i="8" s="1"/>
  <c r="AE338" i="8"/>
  <c r="BP340" i="7"/>
  <c r="AP338" i="9"/>
  <c r="P340" i="7"/>
  <c r="AP340" i="7"/>
  <c r="AU339" i="7"/>
  <c r="BU339" i="7"/>
  <c r="CH337" i="9"/>
  <c r="CC338" i="9"/>
  <c r="AU337" i="9"/>
  <c r="U339" i="7"/>
  <c r="AP338" i="8"/>
  <c r="AH337" i="9"/>
  <c r="BC340" i="7"/>
  <c r="BP338" i="9"/>
  <c r="AC338" i="9"/>
  <c r="BH339" i="7"/>
  <c r="BQ338" i="8"/>
  <c r="BN338" i="8"/>
  <c r="BS338" i="8"/>
  <c r="AB340" i="7"/>
  <c r="AG340" i="7"/>
  <c r="Y341" i="7" s="1"/>
  <c r="AE340" i="7"/>
  <c r="O338" i="8"/>
  <c r="T338" i="8"/>
  <c r="L339" i="8" s="1"/>
  <c r="R338" i="8"/>
  <c r="AU337" i="8"/>
  <c r="BU337" i="9"/>
  <c r="CC340" i="7"/>
  <c r="BC338" i="9"/>
  <c r="AC339" i="8" l="1"/>
  <c r="CB338" i="8"/>
  <c r="CE338" i="8"/>
  <c r="CG338" i="8"/>
  <c r="BY339" i="8" s="1"/>
  <c r="Q339" i="9"/>
  <c r="N339" i="9"/>
  <c r="S339" i="9"/>
  <c r="AQ340" i="7"/>
  <c r="AN340" i="7"/>
  <c r="AS340" i="7"/>
  <c r="U338" i="8"/>
  <c r="P339" i="8"/>
  <c r="BQ338" i="9"/>
  <c r="BN338" i="9"/>
  <c r="BS338" i="9"/>
  <c r="Q340" i="7"/>
  <c r="N340" i="7"/>
  <c r="S340" i="7"/>
  <c r="AC341" i="7"/>
  <c r="CD338" i="9"/>
  <c r="CA338" i="9"/>
  <c r="CF338" i="9"/>
  <c r="AD338" i="9"/>
  <c r="AA338" i="9"/>
  <c r="AF338" i="9"/>
  <c r="AH340" i="7"/>
  <c r="BD340" i="7"/>
  <c r="BA340" i="7"/>
  <c r="BF340" i="7"/>
  <c r="AQ338" i="9"/>
  <c r="AN338" i="9"/>
  <c r="AS338" i="9"/>
  <c r="BQ340" i="7"/>
  <c r="BN340" i="7"/>
  <c r="BS340" i="7"/>
  <c r="CD340" i="7"/>
  <c r="CA340" i="7"/>
  <c r="CF340" i="7"/>
  <c r="BB338" i="8"/>
  <c r="BE338" i="8"/>
  <c r="BG338" i="8"/>
  <c r="AY339" i="8" s="1"/>
  <c r="BD338" i="9"/>
  <c r="BA338" i="9"/>
  <c r="BF338" i="9"/>
  <c r="BO338" i="8"/>
  <c r="BT338" i="8"/>
  <c r="BL339" i="8" s="1"/>
  <c r="BR338" i="8"/>
  <c r="AQ338" i="8"/>
  <c r="AN338" i="8"/>
  <c r="AS338" i="8"/>
  <c r="AH338" i="8"/>
  <c r="BP339" i="8" l="1"/>
  <c r="O340" i="7"/>
  <c r="T340" i="7"/>
  <c r="L341" i="7" s="1"/>
  <c r="R340" i="7"/>
  <c r="AO340" i="7"/>
  <c r="AT340" i="7"/>
  <c r="AL341" i="7" s="1"/>
  <c r="AR340" i="7"/>
  <c r="BB338" i="9"/>
  <c r="BG338" i="9"/>
  <c r="AY339" i="9" s="1"/>
  <c r="BE338" i="9"/>
  <c r="BC339" i="8"/>
  <c r="O339" i="9"/>
  <c r="R339" i="9"/>
  <c r="T339" i="9"/>
  <c r="L340" i="9" s="1"/>
  <c r="BO338" i="9"/>
  <c r="BR338" i="9"/>
  <c r="BT338" i="9"/>
  <c r="BL339" i="9" s="1"/>
  <c r="CC339" i="8"/>
  <c r="BH338" i="8"/>
  <c r="CH338" i="8"/>
  <c r="AO338" i="8"/>
  <c r="AT338" i="8"/>
  <c r="AL339" i="8" s="1"/>
  <c r="AR338" i="8"/>
  <c r="Q339" i="8"/>
  <c r="N339" i="8"/>
  <c r="S339" i="8"/>
  <c r="CB338" i="9"/>
  <c r="CE338" i="9"/>
  <c r="CG338" i="9"/>
  <c r="BY339" i="9" s="1"/>
  <c r="AO338" i="9"/>
  <c r="AT338" i="9"/>
  <c r="AL339" i="9" s="1"/>
  <c r="AR338" i="9"/>
  <c r="CB340" i="7"/>
  <c r="CG340" i="7"/>
  <c r="BY341" i="7" s="1"/>
  <c r="CE340" i="7"/>
  <c r="AD341" i="7"/>
  <c r="AA341" i="7"/>
  <c r="AF341" i="7"/>
  <c r="BO340" i="7"/>
  <c r="BR340" i="7"/>
  <c r="BT340" i="7"/>
  <c r="BL341" i="7" s="1"/>
  <c r="AB338" i="9"/>
  <c r="AG338" i="9"/>
  <c r="Y339" i="9" s="1"/>
  <c r="AE338" i="9"/>
  <c r="BU338" i="8"/>
  <c r="BB340" i="7"/>
  <c r="BG340" i="7"/>
  <c r="AY341" i="7" s="1"/>
  <c r="BE340" i="7"/>
  <c r="AD339" i="8"/>
  <c r="AA339" i="8"/>
  <c r="AF339" i="8"/>
  <c r="BC341" i="7" l="1"/>
  <c r="O339" i="8"/>
  <c r="R339" i="8"/>
  <c r="T339" i="8"/>
  <c r="L340" i="8" s="1"/>
  <c r="CD339" i="8"/>
  <c r="CA339" i="8"/>
  <c r="CF339" i="8"/>
  <c r="AU338" i="8"/>
  <c r="AH338" i="9"/>
  <c r="AP339" i="8"/>
  <c r="BP341" i="7"/>
  <c r="P340" i="9"/>
  <c r="U339" i="9"/>
  <c r="BH338" i="9"/>
  <c r="CH340" i="7"/>
  <c r="U340" i="7"/>
  <c r="P341" i="7"/>
  <c r="AB339" i="8"/>
  <c r="AG339" i="8"/>
  <c r="Y340" i="8" s="1"/>
  <c r="AE339" i="8"/>
  <c r="BU340" i="7"/>
  <c r="CC339" i="9"/>
  <c r="BC339" i="9"/>
  <c r="BQ339" i="8"/>
  <c r="BN339" i="8"/>
  <c r="BS339" i="8"/>
  <c r="AP341" i="7"/>
  <c r="CC341" i="7"/>
  <c r="AP339" i="9"/>
  <c r="CH338" i="9"/>
  <c r="BD339" i="8"/>
  <c r="BA339" i="8"/>
  <c r="BF339" i="8"/>
  <c r="BP339" i="9"/>
  <c r="AC339" i="9"/>
  <c r="BU338" i="9"/>
  <c r="AU338" i="9"/>
  <c r="BH340" i="7"/>
  <c r="AB341" i="7"/>
  <c r="AG341" i="7"/>
  <c r="Y342" i="7" s="1"/>
  <c r="AE341" i="7"/>
  <c r="AU340" i="7"/>
  <c r="Q341" i="7" l="1"/>
  <c r="N341" i="7"/>
  <c r="S341" i="7"/>
  <c r="Q340" i="9"/>
  <c r="N340" i="9"/>
  <c r="S340" i="9"/>
  <c r="BQ341" i="7"/>
  <c r="BN341" i="7"/>
  <c r="BS341" i="7"/>
  <c r="AH341" i="7"/>
  <c r="AC342" i="7"/>
  <c r="AQ341" i="7"/>
  <c r="AN341" i="7"/>
  <c r="AS341" i="7"/>
  <c r="CB339" i="8"/>
  <c r="CE339" i="8"/>
  <c r="CG339" i="8"/>
  <c r="BY340" i="8" s="1"/>
  <c r="BO339" i="8"/>
  <c r="BT339" i="8"/>
  <c r="BL340" i="8" s="1"/>
  <c r="BR339" i="8"/>
  <c r="BD339" i="9"/>
  <c r="BA339" i="9"/>
  <c r="BF339" i="9"/>
  <c r="BB339" i="8"/>
  <c r="BE339" i="8"/>
  <c r="BG339" i="8"/>
  <c r="AY340" i="8" s="1"/>
  <c r="P340" i="8"/>
  <c r="CD339" i="9"/>
  <c r="CA339" i="9"/>
  <c r="CF339" i="9"/>
  <c r="AQ339" i="8"/>
  <c r="AN339" i="8"/>
  <c r="AS339" i="8"/>
  <c r="U339" i="8"/>
  <c r="AC340" i="8"/>
  <c r="AQ339" i="9"/>
  <c r="AN339" i="9"/>
  <c r="AS339" i="9"/>
  <c r="AD339" i="9"/>
  <c r="AA339" i="9"/>
  <c r="AF339" i="9"/>
  <c r="CD341" i="7"/>
  <c r="CA341" i="7"/>
  <c r="CF341" i="7"/>
  <c r="BD341" i="7"/>
  <c r="BA341" i="7"/>
  <c r="BF341" i="7"/>
  <c r="BQ339" i="9"/>
  <c r="BN339" i="9"/>
  <c r="BS339" i="9"/>
  <c r="AH339" i="8"/>
  <c r="BO341" i="7" l="1"/>
  <c r="BR341" i="7"/>
  <c r="BT341" i="7"/>
  <c r="BL342" i="7" s="1"/>
  <c r="O340" i="9"/>
  <c r="R340" i="9"/>
  <c r="T340" i="9"/>
  <c r="L341" i="9" s="1"/>
  <c r="CH339" i="8"/>
  <c r="CB341" i="7"/>
  <c r="CG341" i="7"/>
  <c r="BY342" i="7" s="1"/>
  <c r="CE341" i="7"/>
  <c r="AO341" i="7"/>
  <c r="AR341" i="7"/>
  <c r="AT341" i="7"/>
  <c r="AL342" i="7" s="1"/>
  <c r="CC340" i="8"/>
  <c r="AO339" i="8"/>
  <c r="AT339" i="8"/>
  <c r="AL340" i="8" s="1"/>
  <c r="AR339" i="8"/>
  <c r="AD340" i="8"/>
  <c r="AA340" i="8"/>
  <c r="AF340" i="8"/>
  <c r="BH339" i="8"/>
  <c r="AB339" i="9"/>
  <c r="AE339" i="9"/>
  <c r="AG339" i="9"/>
  <c r="Y340" i="9" s="1"/>
  <c r="BB339" i="9"/>
  <c r="BE339" i="9"/>
  <c r="BG339" i="9"/>
  <c r="AY340" i="9" s="1"/>
  <c r="AD342" i="7"/>
  <c r="AA342" i="7"/>
  <c r="AF342" i="7"/>
  <c r="CB339" i="9"/>
  <c r="CG339" i="9"/>
  <c r="BY340" i="9" s="1"/>
  <c r="CE339" i="9"/>
  <c r="O341" i="7"/>
  <c r="T341" i="7"/>
  <c r="L342" i="7" s="1"/>
  <c r="R341" i="7"/>
  <c r="BO339" i="9"/>
  <c r="BR339" i="9"/>
  <c r="BT339" i="9"/>
  <c r="BL340" i="9" s="1"/>
  <c r="AO339" i="9"/>
  <c r="AT339" i="9"/>
  <c r="AL340" i="9" s="1"/>
  <c r="AR339" i="9"/>
  <c r="BU339" i="8"/>
  <c r="Q340" i="8"/>
  <c r="N340" i="8"/>
  <c r="S340" i="8"/>
  <c r="BP340" i="8"/>
  <c r="BB341" i="7"/>
  <c r="BG341" i="7"/>
  <c r="AY342" i="7" s="1"/>
  <c r="BE341" i="7"/>
  <c r="BC340" i="8"/>
  <c r="AC340" i="9" l="1"/>
  <c r="P341" i="9"/>
  <c r="CC340" i="9"/>
  <c r="AH339" i="9"/>
  <c r="CD340" i="8"/>
  <c r="CA340" i="8"/>
  <c r="CF340" i="8"/>
  <c r="BQ340" i="8"/>
  <c r="BN340" i="8"/>
  <c r="BS340" i="8"/>
  <c r="BP340" i="9"/>
  <c r="AP342" i="7"/>
  <c r="U340" i="9"/>
  <c r="AU341" i="7"/>
  <c r="AP340" i="9"/>
  <c r="BU339" i="9"/>
  <c r="O340" i="8"/>
  <c r="T340" i="8"/>
  <c r="L341" i="8" s="1"/>
  <c r="R340" i="8"/>
  <c r="U341" i="7"/>
  <c r="AB342" i="7"/>
  <c r="AE342" i="7"/>
  <c r="AG342" i="7"/>
  <c r="Y343" i="7" s="1"/>
  <c r="CH341" i="7"/>
  <c r="AU339" i="9"/>
  <c r="BD340" i="8"/>
  <c r="BA340" i="8"/>
  <c r="BF340" i="8"/>
  <c r="BC340" i="9"/>
  <c r="CC342" i="7"/>
  <c r="BH341" i="7"/>
  <c r="BH339" i="9"/>
  <c r="BP342" i="7"/>
  <c r="AU339" i="8"/>
  <c r="BU341" i="7"/>
  <c r="P342" i="7"/>
  <c r="AB340" i="8"/>
  <c r="AG340" i="8"/>
  <c r="Y341" i="8" s="1"/>
  <c r="AE340" i="8"/>
  <c r="BC342" i="7"/>
  <c r="CH339" i="9"/>
  <c r="AP340" i="8"/>
  <c r="AH342" i="7" l="1"/>
  <c r="BD342" i="7"/>
  <c r="BA342" i="7"/>
  <c r="BF342" i="7"/>
  <c r="BD340" i="9"/>
  <c r="BA340" i="9"/>
  <c r="BF340" i="9"/>
  <c r="CB340" i="8"/>
  <c r="CE340" i="8"/>
  <c r="CG340" i="8"/>
  <c r="BY341" i="8" s="1"/>
  <c r="AH340" i="8"/>
  <c r="BQ342" i="7"/>
  <c r="BN342" i="7"/>
  <c r="BS342" i="7"/>
  <c r="AC341" i="8"/>
  <c r="BB340" i="8"/>
  <c r="BG340" i="8"/>
  <c r="AY341" i="8" s="1"/>
  <c r="BE340" i="8"/>
  <c r="U340" i="8"/>
  <c r="CD340" i="9"/>
  <c r="CA340" i="9"/>
  <c r="CF340" i="9"/>
  <c r="AQ342" i="7"/>
  <c r="AN342" i="7"/>
  <c r="AS342" i="7"/>
  <c r="BQ340" i="9"/>
  <c r="BN340" i="9"/>
  <c r="BS340" i="9"/>
  <c r="Q341" i="9"/>
  <c r="N341" i="9"/>
  <c r="S341" i="9"/>
  <c r="BO340" i="8"/>
  <c r="BR340" i="8"/>
  <c r="BT340" i="8"/>
  <c r="BL341" i="8" s="1"/>
  <c r="P341" i="8"/>
  <c r="Q342" i="7"/>
  <c r="N342" i="7"/>
  <c r="S342" i="7"/>
  <c r="AQ340" i="8"/>
  <c r="AN340" i="8"/>
  <c r="AS340" i="8"/>
  <c r="CD342" i="7"/>
  <c r="CA342" i="7"/>
  <c r="CF342" i="7"/>
  <c r="AC343" i="7"/>
  <c r="AQ340" i="9"/>
  <c r="AN340" i="9"/>
  <c r="AS340" i="9"/>
  <c r="AD340" i="9"/>
  <c r="AA340" i="9"/>
  <c r="AF340" i="9"/>
  <c r="BO340" i="9" l="1"/>
  <c r="BR340" i="9"/>
  <c r="BT340" i="9"/>
  <c r="BL341" i="9" s="1"/>
  <c r="BB340" i="9"/>
  <c r="BG340" i="9"/>
  <c r="AY341" i="9" s="1"/>
  <c r="BE340" i="9"/>
  <c r="CB342" i="7"/>
  <c r="CE342" i="7"/>
  <c r="CG342" i="7"/>
  <c r="BY343" i="7" s="1"/>
  <c r="AB340" i="9"/>
  <c r="AG340" i="9"/>
  <c r="Y341" i="9" s="1"/>
  <c r="AE340" i="9"/>
  <c r="AD343" i="7"/>
  <c r="AA343" i="7"/>
  <c r="AF343" i="7"/>
  <c r="BP341" i="8"/>
  <c r="BO342" i="7"/>
  <c r="BR342" i="7"/>
  <c r="BT342" i="7"/>
  <c r="BL343" i="7" s="1"/>
  <c r="AO340" i="8"/>
  <c r="AR340" i="8"/>
  <c r="AT340" i="8"/>
  <c r="AL341" i="8" s="1"/>
  <c r="BB342" i="7"/>
  <c r="BE342" i="7"/>
  <c r="BG342" i="7"/>
  <c r="AY343" i="7" s="1"/>
  <c r="BU340" i="8"/>
  <c r="AD341" i="8"/>
  <c r="AA341" i="8"/>
  <c r="AF341" i="8"/>
  <c r="AO342" i="7"/>
  <c r="AT342" i="7"/>
  <c r="AL343" i="7" s="1"/>
  <c r="AR342" i="7"/>
  <c r="CB340" i="9"/>
  <c r="CG340" i="9"/>
  <c r="BY341" i="9" s="1"/>
  <c r="CE340" i="9"/>
  <c r="B36" i="9"/>
  <c r="O342" i="7"/>
  <c r="T342" i="7"/>
  <c r="L343" i="7" s="1"/>
  <c r="R342" i="7"/>
  <c r="O341" i="9"/>
  <c r="T341" i="9"/>
  <c r="L342" i="9" s="1"/>
  <c r="R341" i="9"/>
  <c r="AO340" i="9"/>
  <c r="AT340" i="9"/>
  <c r="AL341" i="9" s="1"/>
  <c r="AR340" i="9"/>
  <c r="BH340" i="8"/>
  <c r="CC341" i="8"/>
  <c r="Q341" i="8"/>
  <c r="N341" i="8"/>
  <c r="S341" i="8"/>
  <c r="BC341" i="8"/>
  <c r="CH340" i="8"/>
  <c r="O341" i="8" l="1"/>
  <c r="R341" i="8"/>
  <c r="T341" i="8"/>
  <c r="L342" i="8" s="1"/>
  <c r="U342" i="7"/>
  <c r="BC343" i="7"/>
  <c r="BH340" i="9"/>
  <c r="BH342" i="7"/>
  <c r="BC341" i="9"/>
  <c r="BQ341" i="8"/>
  <c r="BN341" i="8"/>
  <c r="BS341" i="8"/>
  <c r="AU342" i="7"/>
  <c r="C38" i="7"/>
  <c r="AP343" i="7"/>
  <c r="AP341" i="8"/>
  <c r="AB343" i="7"/>
  <c r="AE343" i="7"/>
  <c r="AG343" i="7"/>
  <c r="Y344" i="7" s="1"/>
  <c r="BP341" i="9"/>
  <c r="BU340" i="9"/>
  <c r="AU340" i="9"/>
  <c r="C36" i="8"/>
  <c r="AH340" i="9"/>
  <c r="AC341" i="9"/>
  <c r="CD341" i="8"/>
  <c r="CA341" i="8"/>
  <c r="CF341" i="8"/>
  <c r="AU340" i="8"/>
  <c r="CC341" i="9"/>
  <c r="P343" i="7"/>
  <c r="CC343" i="7"/>
  <c r="AP341" i="9"/>
  <c r="AB341" i="8"/>
  <c r="AE341" i="8"/>
  <c r="AG341" i="8"/>
  <c r="Y342" i="8" s="1"/>
  <c r="BD341" i="8"/>
  <c r="BA341" i="8"/>
  <c r="BF341" i="8"/>
  <c r="U341" i="9"/>
  <c r="P342" i="9"/>
  <c r="BP343" i="7"/>
  <c r="CH342" i="7"/>
  <c r="CH340" i="9"/>
  <c r="B36" i="8"/>
  <c r="BU342" i="7"/>
  <c r="BB341" i="8" l="1"/>
  <c r="BG341" i="8"/>
  <c r="AY342" i="8" s="1"/>
  <c r="BE341" i="8"/>
  <c r="AQ341" i="8"/>
  <c r="AN341" i="8"/>
  <c r="AS341" i="8"/>
  <c r="AQ343" i="7"/>
  <c r="AN343" i="7"/>
  <c r="AS343" i="7"/>
  <c r="AH341" i="8"/>
  <c r="AC342" i="8"/>
  <c r="BD343" i="7"/>
  <c r="BA343" i="7"/>
  <c r="BF343" i="7"/>
  <c r="AQ341" i="9"/>
  <c r="AN341" i="9"/>
  <c r="AS341" i="9"/>
  <c r="CD341" i="9"/>
  <c r="CA341" i="9"/>
  <c r="CF341" i="9"/>
  <c r="Q342" i="9"/>
  <c r="N342" i="9"/>
  <c r="S342" i="9"/>
  <c r="BQ341" i="9"/>
  <c r="BN341" i="9"/>
  <c r="BS341" i="9"/>
  <c r="G36" i="8"/>
  <c r="CB341" i="8"/>
  <c r="CE341" i="8"/>
  <c r="CG341" i="8"/>
  <c r="BY342" i="8" s="1"/>
  <c r="BO341" i="8"/>
  <c r="BR341" i="8"/>
  <c r="BT341" i="8"/>
  <c r="BL342" i="8" s="1"/>
  <c r="BQ343" i="7"/>
  <c r="BN343" i="7"/>
  <c r="BS343" i="7"/>
  <c r="CD343" i="7"/>
  <c r="CA343" i="7"/>
  <c r="CF343" i="7"/>
  <c r="Q343" i="7"/>
  <c r="N343" i="7"/>
  <c r="S343" i="7"/>
  <c r="U341" i="8"/>
  <c r="F36" i="8"/>
  <c r="AD341" i="9"/>
  <c r="AA341" i="9"/>
  <c r="AF341" i="9"/>
  <c r="AC344" i="7"/>
  <c r="P342" i="8"/>
  <c r="AH343" i="7"/>
  <c r="E36" i="8"/>
  <c r="BD341" i="9"/>
  <c r="BA341" i="9"/>
  <c r="BF341" i="9"/>
  <c r="G38" i="7" l="1"/>
  <c r="AO341" i="9"/>
  <c r="AT341" i="9"/>
  <c r="AL342" i="9" s="1"/>
  <c r="AR341" i="9"/>
  <c r="AD344" i="7"/>
  <c r="AA344" i="7"/>
  <c r="AF344" i="7"/>
  <c r="CB343" i="7"/>
  <c r="CE343" i="7"/>
  <c r="CG343" i="7"/>
  <c r="BY344" i="7" s="1"/>
  <c r="E36" i="9"/>
  <c r="F36" i="9"/>
  <c r="E38" i="7"/>
  <c r="BO341" i="9"/>
  <c r="BT341" i="9"/>
  <c r="BL342" i="9" s="1"/>
  <c r="BR341" i="9"/>
  <c r="D38" i="7"/>
  <c r="AB341" i="9"/>
  <c r="AE341" i="9"/>
  <c r="AG341" i="9"/>
  <c r="Y342" i="9" s="1"/>
  <c r="F38" i="7"/>
  <c r="BB343" i="7"/>
  <c r="BG343" i="7"/>
  <c r="AY344" i="7" s="1"/>
  <c r="BE343" i="7"/>
  <c r="BO343" i="7"/>
  <c r="BT343" i="7"/>
  <c r="BL344" i="7" s="1"/>
  <c r="BR343" i="7"/>
  <c r="AO343" i="7"/>
  <c r="AR343" i="7"/>
  <c r="AT343" i="7"/>
  <c r="AL344" i="7" s="1"/>
  <c r="D36" i="8"/>
  <c r="C36" i="9"/>
  <c r="BP342" i="8"/>
  <c r="O342" i="9"/>
  <c r="R342" i="9"/>
  <c r="T342" i="9"/>
  <c r="L343" i="9" s="1"/>
  <c r="BU341" i="8"/>
  <c r="AO341" i="8"/>
  <c r="AR341" i="8"/>
  <c r="AT341" i="8"/>
  <c r="AL342" i="8" s="1"/>
  <c r="G36" i="9"/>
  <c r="BB341" i="9"/>
  <c r="BE341" i="9"/>
  <c r="BG341" i="9"/>
  <c r="AY342" i="9" s="1"/>
  <c r="CC342" i="8"/>
  <c r="CB341" i="9"/>
  <c r="CE341" i="9"/>
  <c r="CG341" i="9"/>
  <c r="BY342" i="9" s="1"/>
  <c r="BH341" i="8"/>
  <c r="Q342" i="8"/>
  <c r="N342" i="8"/>
  <c r="S342" i="8"/>
  <c r="O343" i="7"/>
  <c r="T343" i="7"/>
  <c r="L344" i="7" s="1"/>
  <c r="R343" i="7"/>
  <c r="CH341" i="8"/>
  <c r="BC342" i="8"/>
  <c r="B38" i="7"/>
  <c r="D36" i="9"/>
  <c r="AD342" i="8"/>
  <c r="AA342" i="8"/>
  <c r="AF342" i="8"/>
  <c r="AU343" i="7" l="1"/>
  <c r="CC344" i="7"/>
  <c r="BQ342" i="8"/>
  <c r="BN342" i="8"/>
  <c r="BS342" i="8"/>
  <c r="CH343" i="7"/>
  <c r="BD342" i="8"/>
  <c r="BA342" i="8"/>
  <c r="BF342" i="8"/>
  <c r="BU343" i="7"/>
  <c r="BP344" i="7"/>
  <c r="BU341" i="9"/>
  <c r="BP342" i="9"/>
  <c r="AB344" i="7"/>
  <c r="AE344" i="7"/>
  <c r="AG344" i="7"/>
  <c r="Y345" i="7" s="1"/>
  <c r="BH343" i="7"/>
  <c r="BC344" i="7"/>
  <c r="AU341" i="9"/>
  <c r="AP342" i="8"/>
  <c r="P344" i="7"/>
  <c r="AP342" i="9"/>
  <c r="CC342" i="9"/>
  <c r="AU341" i="8"/>
  <c r="AB342" i="8"/>
  <c r="AE342" i="8"/>
  <c r="AG342" i="8"/>
  <c r="Y343" i="8" s="1"/>
  <c r="CD342" i="8"/>
  <c r="CA342" i="8"/>
  <c r="CF342" i="8"/>
  <c r="U343" i="7"/>
  <c r="BC342" i="9"/>
  <c r="P343" i="9"/>
  <c r="AP344" i="7"/>
  <c r="AH341" i="9"/>
  <c r="CH341" i="9"/>
  <c r="O342" i="8"/>
  <c r="T342" i="8"/>
  <c r="L343" i="8" s="1"/>
  <c r="R342" i="8"/>
  <c r="BH341" i="9"/>
  <c r="U342" i="9"/>
  <c r="AC342" i="9"/>
  <c r="BO342" i="8" l="1"/>
  <c r="BR342" i="8"/>
  <c r="BT342" i="8"/>
  <c r="BL343" i="8" s="1"/>
  <c r="CD342" i="9"/>
  <c r="CA342" i="9"/>
  <c r="CF342" i="9"/>
  <c r="AQ342" i="9"/>
  <c r="AN342" i="9"/>
  <c r="AS342" i="9"/>
  <c r="BQ344" i="7"/>
  <c r="BN344" i="7"/>
  <c r="BS344" i="7"/>
  <c r="BD342" i="9"/>
  <c r="BA342" i="9"/>
  <c r="BF342" i="9"/>
  <c r="P343" i="8"/>
  <c r="BQ342" i="9"/>
  <c r="BN342" i="9"/>
  <c r="BS342" i="9"/>
  <c r="CB342" i="8"/>
  <c r="CE342" i="8"/>
  <c r="CG342" i="8"/>
  <c r="BY343" i="8" s="1"/>
  <c r="CD344" i="7"/>
  <c r="CA344" i="7"/>
  <c r="CF344" i="7"/>
  <c r="AC345" i="7"/>
  <c r="U342" i="8"/>
  <c r="BD344" i="7"/>
  <c r="BA344" i="7"/>
  <c r="BF344" i="7"/>
  <c r="AD342" i="9"/>
  <c r="AA342" i="9"/>
  <c r="AF342" i="9"/>
  <c r="AQ344" i="7"/>
  <c r="AN344" i="7"/>
  <c r="AS344" i="7"/>
  <c r="AC343" i="8"/>
  <c r="Q344" i="7"/>
  <c r="N344" i="7"/>
  <c r="S344" i="7"/>
  <c r="AH344" i="7"/>
  <c r="BB342" i="8"/>
  <c r="BG342" i="8"/>
  <c r="AY343" i="8" s="1"/>
  <c r="BE342" i="8"/>
  <c r="Q343" i="9"/>
  <c r="N343" i="9"/>
  <c r="S343" i="9"/>
  <c r="AH342" i="8"/>
  <c r="AQ342" i="8"/>
  <c r="AN342" i="8"/>
  <c r="AS342" i="8"/>
  <c r="AD345" i="7" l="1"/>
  <c r="AA345" i="7"/>
  <c r="AF345" i="7"/>
  <c r="CB342" i="9"/>
  <c r="CE342" i="9"/>
  <c r="CG342" i="9"/>
  <c r="BY343" i="9" s="1"/>
  <c r="AB342" i="9"/>
  <c r="AG342" i="9"/>
  <c r="Y343" i="9" s="1"/>
  <c r="AE342" i="9"/>
  <c r="CC343" i="8"/>
  <c r="BH342" i="8"/>
  <c r="AO342" i="8"/>
  <c r="AT342" i="8"/>
  <c r="AL343" i="8" s="1"/>
  <c r="AR342" i="8"/>
  <c r="AO344" i="7"/>
  <c r="AT344" i="7"/>
  <c r="AL345" i="7" s="1"/>
  <c r="AR344" i="7"/>
  <c r="BC343" i="8"/>
  <c r="BB342" i="9"/>
  <c r="BG342" i="9"/>
  <c r="AY343" i="9" s="1"/>
  <c r="BE342" i="9"/>
  <c r="O344" i="7"/>
  <c r="T344" i="7"/>
  <c r="L345" i="7" s="1"/>
  <c r="R344" i="7"/>
  <c r="BO342" i="9"/>
  <c r="BR342" i="9"/>
  <c r="BT342" i="9"/>
  <c r="BL343" i="9" s="1"/>
  <c r="BO344" i="7"/>
  <c r="BR344" i="7"/>
  <c r="BT344" i="7"/>
  <c r="BL345" i="7" s="1"/>
  <c r="BP343" i="8"/>
  <c r="BU342" i="8"/>
  <c r="CB344" i="7"/>
  <c r="CG344" i="7"/>
  <c r="BY345" i="7" s="1"/>
  <c r="CE344" i="7"/>
  <c r="BB344" i="7"/>
  <c r="BE344" i="7"/>
  <c r="BG344" i="7"/>
  <c r="AY345" i="7" s="1"/>
  <c r="AD343" i="8"/>
  <c r="AA343" i="8"/>
  <c r="AF343" i="8"/>
  <c r="CH342" i="8"/>
  <c r="O343" i="9"/>
  <c r="R343" i="9"/>
  <c r="T343" i="9"/>
  <c r="L344" i="9" s="1"/>
  <c r="Q343" i="8"/>
  <c r="N343" i="8"/>
  <c r="S343" i="8"/>
  <c r="AO342" i="9"/>
  <c r="AT342" i="9"/>
  <c r="AL343" i="9" s="1"/>
  <c r="AR342" i="9"/>
  <c r="BU344" i="7" l="1"/>
  <c r="AC343" i="9"/>
  <c r="BC345" i="7"/>
  <c r="AU344" i="7"/>
  <c r="P344" i="9"/>
  <c r="BH344" i="7"/>
  <c r="BP343" i="9"/>
  <c r="AP345" i="7"/>
  <c r="CC343" i="9"/>
  <c r="U343" i="9"/>
  <c r="BU342" i="9"/>
  <c r="CH342" i="9"/>
  <c r="CH344" i="7"/>
  <c r="CC345" i="7"/>
  <c r="U344" i="7"/>
  <c r="P345" i="7"/>
  <c r="AU342" i="8"/>
  <c r="AU342" i="9"/>
  <c r="AP343" i="8"/>
  <c r="AB345" i="7"/>
  <c r="AG345" i="7"/>
  <c r="Y346" i="7" s="1"/>
  <c r="AE345" i="7"/>
  <c r="BC343" i="9"/>
  <c r="CD343" i="8"/>
  <c r="CA343" i="8"/>
  <c r="CF343" i="8"/>
  <c r="AP343" i="9"/>
  <c r="BH342" i="9"/>
  <c r="BQ343" i="8"/>
  <c r="BN343" i="8"/>
  <c r="BS343" i="8"/>
  <c r="AB343" i="8"/>
  <c r="AG343" i="8"/>
  <c r="Y344" i="8" s="1"/>
  <c r="AE343" i="8"/>
  <c r="O343" i="8"/>
  <c r="R343" i="8"/>
  <c r="T343" i="8"/>
  <c r="L344" i="8" s="1"/>
  <c r="BP345" i="7"/>
  <c r="BD343" i="8"/>
  <c r="BA343" i="8"/>
  <c r="BF343" i="8"/>
  <c r="AH342" i="9"/>
  <c r="U343" i="8" l="1"/>
  <c r="Q344" i="9"/>
  <c r="N344" i="9"/>
  <c r="S344" i="9"/>
  <c r="Q345" i="7"/>
  <c r="N345" i="7"/>
  <c r="S345" i="7"/>
  <c r="BD345" i="7"/>
  <c r="BA345" i="7"/>
  <c r="BF345" i="7"/>
  <c r="CD343" i="9"/>
  <c r="CA343" i="9"/>
  <c r="CF343" i="9"/>
  <c r="AH345" i="7"/>
  <c r="CD345" i="7"/>
  <c r="CA345" i="7"/>
  <c r="CF345" i="7"/>
  <c r="AQ345" i="7"/>
  <c r="AN345" i="7"/>
  <c r="AS345" i="7"/>
  <c r="AD343" i="9"/>
  <c r="AA343" i="9"/>
  <c r="AF343" i="9"/>
  <c r="BO343" i="8"/>
  <c r="BR343" i="8"/>
  <c r="BT343" i="8"/>
  <c r="BL344" i="8" s="1"/>
  <c r="AQ343" i="9"/>
  <c r="AN343" i="9"/>
  <c r="AS343" i="9"/>
  <c r="AH343" i="8"/>
  <c r="AQ343" i="8"/>
  <c r="AN343" i="8"/>
  <c r="AS343" i="8"/>
  <c r="BQ345" i="7"/>
  <c r="BN345" i="7"/>
  <c r="BS345" i="7"/>
  <c r="P344" i="8"/>
  <c r="AC346" i="7"/>
  <c r="CB343" i="8"/>
  <c r="CG343" i="8"/>
  <c r="BY344" i="8" s="1"/>
  <c r="CE343" i="8"/>
  <c r="BQ343" i="9"/>
  <c r="BN343" i="9"/>
  <c r="BS343" i="9"/>
  <c r="AC344" i="8"/>
  <c r="BB343" i="8"/>
  <c r="BE343" i="8"/>
  <c r="BG343" i="8"/>
  <c r="AY344" i="8" s="1"/>
  <c r="BD343" i="9"/>
  <c r="BA343" i="9"/>
  <c r="BF343" i="9"/>
  <c r="Q344" i="8" l="1"/>
  <c r="N344" i="8"/>
  <c r="S344" i="8"/>
  <c r="AO345" i="7"/>
  <c r="AT345" i="7"/>
  <c r="AL346" i="7" s="1"/>
  <c r="AR345" i="7"/>
  <c r="BB345" i="7"/>
  <c r="BE345" i="7"/>
  <c r="BG345" i="7"/>
  <c r="AY346" i="7" s="1"/>
  <c r="BO345" i="7"/>
  <c r="BR345" i="7"/>
  <c r="BT345" i="7"/>
  <c r="BL346" i="7" s="1"/>
  <c r="CB345" i="7"/>
  <c r="CE345" i="7"/>
  <c r="CG345" i="7"/>
  <c r="BY346" i="7" s="1"/>
  <c r="O345" i="7"/>
  <c r="T345" i="7"/>
  <c r="L346" i="7" s="1"/>
  <c r="R345" i="7"/>
  <c r="AD344" i="8"/>
  <c r="AA344" i="8"/>
  <c r="AF344" i="8"/>
  <c r="BP344" i="8"/>
  <c r="O344" i="9"/>
  <c r="R344" i="9"/>
  <c r="T344" i="9"/>
  <c r="L345" i="9" s="1"/>
  <c r="BB343" i="9"/>
  <c r="BE343" i="9"/>
  <c r="BG343" i="9"/>
  <c r="AY344" i="9" s="1"/>
  <c r="AO343" i="8"/>
  <c r="AT343" i="8"/>
  <c r="AL344" i="8" s="1"/>
  <c r="AR343" i="8"/>
  <c r="BC344" i="8"/>
  <c r="CC344" i="8"/>
  <c r="BU343" i="8"/>
  <c r="CH343" i="8"/>
  <c r="BH343" i="8"/>
  <c r="AO343" i="9"/>
  <c r="AR343" i="9"/>
  <c r="AT343" i="9"/>
  <c r="AL344" i="9" s="1"/>
  <c r="BO343" i="9"/>
  <c r="BT343" i="9"/>
  <c r="BL344" i="9" s="1"/>
  <c r="BR343" i="9"/>
  <c r="AB343" i="9"/>
  <c r="AE343" i="9"/>
  <c r="AG343" i="9"/>
  <c r="Y344" i="9" s="1"/>
  <c r="CB343" i="9"/>
  <c r="CE343" i="9"/>
  <c r="CG343" i="9"/>
  <c r="BY344" i="9" s="1"/>
  <c r="AD346" i="7"/>
  <c r="AA346" i="7"/>
  <c r="AF346" i="7"/>
  <c r="BC346" i="7" l="1"/>
  <c r="BH345" i="7"/>
  <c r="AU343" i="9"/>
  <c r="AC344" i="9"/>
  <c r="AH343" i="9"/>
  <c r="AB344" i="8"/>
  <c r="AE344" i="8"/>
  <c r="AG344" i="8"/>
  <c r="Y345" i="8" s="1"/>
  <c r="BP346" i="7"/>
  <c r="AU345" i="7"/>
  <c r="AB346" i="7"/>
  <c r="AG346" i="7"/>
  <c r="Y347" i="7" s="1"/>
  <c r="AE346" i="7"/>
  <c r="CC344" i="9"/>
  <c r="BC344" i="9"/>
  <c r="BU345" i="7"/>
  <c r="AP346" i="7"/>
  <c r="AU343" i="8"/>
  <c r="BQ344" i="8"/>
  <c r="BN344" i="8"/>
  <c r="BS344" i="8"/>
  <c r="AP344" i="8"/>
  <c r="BU343" i="9"/>
  <c r="BH343" i="9"/>
  <c r="U345" i="7"/>
  <c r="BD344" i="8"/>
  <c r="BA344" i="8"/>
  <c r="BF344" i="8"/>
  <c r="CH343" i="9"/>
  <c r="BP344" i="9"/>
  <c r="P346" i="7"/>
  <c r="P345" i="9"/>
  <c r="U344" i="9"/>
  <c r="CC346" i="7"/>
  <c r="CH345" i="7"/>
  <c r="O344" i="8"/>
  <c r="R344" i="8"/>
  <c r="T344" i="8"/>
  <c r="L345" i="8" s="1"/>
  <c r="AP344" i="9"/>
  <c r="CD344" i="8"/>
  <c r="CA344" i="8"/>
  <c r="CF344" i="8"/>
  <c r="AH344" i="8" l="1"/>
  <c r="CD344" i="9"/>
  <c r="CA344" i="9"/>
  <c r="CF344" i="9"/>
  <c r="BO344" i="8"/>
  <c r="BR344" i="8"/>
  <c r="BT344" i="8"/>
  <c r="BL345" i="8" s="1"/>
  <c r="AH346" i="7"/>
  <c r="P345" i="8"/>
  <c r="Q345" i="9"/>
  <c r="N345" i="9"/>
  <c r="S345" i="9"/>
  <c r="AC347" i="7"/>
  <c r="CB344" i="8"/>
  <c r="CG344" i="8"/>
  <c r="BY345" i="8" s="1"/>
  <c r="CE344" i="8"/>
  <c r="AD344" i="9"/>
  <c r="AA344" i="9"/>
  <c r="AF344" i="9"/>
  <c r="AQ346" i="7"/>
  <c r="AN346" i="7"/>
  <c r="AS346" i="7"/>
  <c r="Q346" i="7"/>
  <c r="N346" i="7"/>
  <c r="S346" i="7"/>
  <c r="CD346" i="7"/>
  <c r="CA346" i="7"/>
  <c r="CF346" i="7"/>
  <c r="BQ346" i="7"/>
  <c r="BN346" i="7"/>
  <c r="BS346" i="7"/>
  <c r="AQ344" i="9"/>
  <c r="AN344" i="9"/>
  <c r="AS344" i="9"/>
  <c r="BB344" i="8"/>
  <c r="BG344" i="8"/>
  <c r="AY345" i="8" s="1"/>
  <c r="BE344" i="8"/>
  <c r="U344" i="8"/>
  <c r="BQ344" i="9"/>
  <c r="BN344" i="9"/>
  <c r="BS344" i="9"/>
  <c r="AQ344" i="8"/>
  <c r="AN344" i="8"/>
  <c r="AS344" i="8"/>
  <c r="BD344" i="9"/>
  <c r="BA344" i="9"/>
  <c r="BF344" i="9"/>
  <c r="AC345" i="8"/>
  <c r="BD346" i="7"/>
  <c r="BA346" i="7"/>
  <c r="BF346" i="7"/>
  <c r="CC345" i="8" l="1"/>
  <c r="BU344" i="8"/>
  <c r="AO344" i="9"/>
  <c r="AR344" i="9"/>
  <c r="AT344" i="9"/>
  <c r="AL345" i="9" s="1"/>
  <c r="AD347" i="7"/>
  <c r="AA347" i="7"/>
  <c r="AF347" i="7"/>
  <c r="BO344" i="9"/>
  <c r="BR344" i="9"/>
  <c r="BT344" i="9"/>
  <c r="BL345" i="9" s="1"/>
  <c r="BO346" i="7"/>
  <c r="BT346" i="7"/>
  <c r="BL347" i="7" s="1"/>
  <c r="BR346" i="7"/>
  <c r="O345" i="9"/>
  <c r="T345" i="9"/>
  <c r="L346" i="9" s="1"/>
  <c r="R345" i="9"/>
  <c r="AO346" i="7"/>
  <c r="AR346" i="7"/>
  <c r="AT346" i="7"/>
  <c r="AL347" i="7" s="1"/>
  <c r="CB344" i="9"/>
  <c r="CG344" i="9"/>
  <c r="BY345" i="9" s="1"/>
  <c r="CE344" i="9"/>
  <c r="Q345" i="8"/>
  <c r="N345" i="8"/>
  <c r="S345" i="8"/>
  <c r="BB346" i="7"/>
  <c r="BG346" i="7"/>
  <c r="AY347" i="7" s="1"/>
  <c r="BE346" i="7"/>
  <c r="AD345" i="8"/>
  <c r="AA345" i="8"/>
  <c r="AF345" i="8"/>
  <c r="AB344" i="9"/>
  <c r="AG344" i="9"/>
  <c r="Y345" i="9" s="1"/>
  <c r="AE344" i="9"/>
  <c r="AO344" i="8"/>
  <c r="AR344" i="8"/>
  <c r="AT344" i="8"/>
  <c r="AL345" i="8" s="1"/>
  <c r="CB346" i="7"/>
  <c r="CG346" i="7"/>
  <c r="BY347" i="7" s="1"/>
  <c r="CE346" i="7"/>
  <c r="BH344" i="8"/>
  <c r="BB344" i="9"/>
  <c r="BG344" i="9"/>
  <c r="AY345" i="9" s="1"/>
  <c r="BE344" i="9"/>
  <c r="BC345" i="8"/>
  <c r="O346" i="7"/>
  <c r="T346" i="7"/>
  <c r="L347" i="7" s="1"/>
  <c r="R346" i="7"/>
  <c r="CH344" i="8"/>
  <c r="BP345" i="8"/>
  <c r="AC345" i="9" l="1"/>
  <c r="P347" i="7"/>
  <c r="CC347" i="7"/>
  <c r="BH346" i="7"/>
  <c r="AP345" i="9"/>
  <c r="AU344" i="9"/>
  <c r="AP345" i="8"/>
  <c r="BD345" i="8"/>
  <c r="BA345" i="8"/>
  <c r="BF345" i="8"/>
  <c r="BU346" i="7"/>
  <c r="U345" i="9"/>
  <c r="BQ345" i="8"/>
  <c r="BN345" i="8"/>
  <c r="BS345" i="8"/>
  <c r="CC345" i="9"/>
  <c r="P346" i="9"/>
  <c r="BC345" i="9"/>
  <c r="AH344" i="9"/>
  <c r="BP345" i="9"/>
  <c r="AB347" i="7"/>
  <c r="AE347" i="7"/>
  <c r="AG347" i="7"/>
  <c r="Y348" i="7" s="1"/>
  <c r="BH344" i="9"/>
  <c r="BU344" i="9"/>
  <c r="BC347" i="7"/>
  <c r="AU344" i="8"/>
  <c r="O345" i="8"/>
  <c r="T345" i="8"/>
  <c r="L346" i="8" s="1"/>
  <c r="R345" i="8"/>
  <c r="CH344" i="9"/>
  <c r="AB345" i="8"/>
  <c r="AE345" i="8"/>
  <c r="AG345" i="8"/>
  <c r="Y346" i="8" s="1"/>
  <c r="AP347" i="7"/>
  <c r="CD345" i="8"/>
  <c r="CA345" i="8"/>
  <c r="CF345" i="8"/>
  <c r="BP347" i="7"/>
  <c r="U346" i="7"/>
  <c r="CH346" i="7"/>
  <c r="AU346" i="7"/>
  <c r="AC346" i="8" l="1"/>
  <c r="AQ345" i="9"/>
  <c r="AN345" i="9"/>
  <c r="AS345" i="9"/>
  <c r="AH345" i="8"/>
  <c r="BD345" i="9"/>
  <c r="BA345" i="9"/>
  <c r="BF345" i="9"/>
  <c r="Q346" i="9"/>
  <c r="N346" i="9"/>
  <c r="S346" i="9"/>
  <c r="BB345" i="8"/>
  <c r="BE345" i="8"/>
  <c r="BG345" i="8"/>
  <c r="AY346" i="8" s="1"/>
  <c r="U345" i="8"/>
  <c r="AC348" i="7"/>
  <c r="AH347" i="7"/>
  <c r="CD347" i="7"/>
  <c r="CA347" i="7"/>
  <c r="CF347" i="7"/>
  <c r="CB345" i="8"/>
  <c r="CG345" i="8"/>
  <c r="BY346" i="8" s="1"/>
  <c r="CE345" i="8"/>
  <c r="BQ347" i="7"/>
  <c r="BN347" i="7"/>
  <c r="BS347" i="7"/>
  <c r="P346" i="8"/>
  <c r="CD345" i="9"/>
  <c r="CA345" i="9"/>
  <c r="CF345" i="9"/>
  <c r="AQ345" i="8"/>
  <c r="AN345" i="8"/>
  <c r="AS345" i="8"/>
  <c r="Q347" i="7"/>
  <c r="N347" i="7"/>
  <c r="S347" i="7"/>
  <c r="BQ345" i="9"/>
  <c r="BN345" i="9"/>
  <c r="BS345" i="9"/>
  <c r="BO345" i="8"/>
  <c r="BT345" i="8"/>
  <c r="BL346" i="8" s="1"/>
  <c r="BR345" i="8"/>
  <c r="BD347" i="7"/>
  <c r="BA347" i="7"/>
  <c r="BF347" i="7"/>
  <c r="AD345" i="9"/>
  <c r="AA345" i="9"/>
  <c r="AF345" i="9"/>
  <c r="AQ347" i="7"/>
  <c r="AN347" i="7"/>
  <c r="AS347" i="7"/>
  <c r="AB345" i="9" l="1"/>
  <c r="AG345" i="9"/>
  <c r="Y346" i="9" s="1"/>
  <c r="AE345" i="9"/>
  <c r="O347" i="7"/>
  <c r="T347" i="7"/>
  <c r="L348" i="7" s="1"/>
  <c r="R347" i="7"/>
  <c r="AD348" i="7"/>
  <c r="AA348" i="7"/>
  <c r="AF348" i="7"/>
  <c r="BP346" i="8"/>
  <c r="BO347" i="7"/>
  <c r="BT347" i="7"/>
  <c r="BL348" i="7" s="1"/>
  <c r="BR347" i="7"/>
  <c r="AO347" i="7"/>
  <c r="AT347" i="7"/>
  <c r="AL348" i="7" s="1"/>
  <c r="AR347" i="7"/>
  <c r="Q346" i="8"/>
  <c r="N346" i="8"/>
  <c r="S346" i="8"/>
  <c r="BB345" i="9"/>
  <c r="BG345" i="9"/>
  <c r="AY346" i="9" s="1"/>
  <c r="BE345" i="9"/>
  <c r="CH345" i="8"/>
  <c r="BC346" i="8"/>
  <c r="AO345" i="8"/>
  <c r="AR345" i="8"/>
  <c r="AT345" i="8"/>
  <c r="AL346" i="8" s="1"/>
  <c r="CC346" i="8"/>
  <c r="BH345" i="8"/>
  <c r="BB347" i="7"/>
  <c r="BG347" i="7"/>
  <c r="AY348" i="7" s="1"/>
  <c r="BE347" i="7"/>
  <c r="BU345" i="8"/>
  <c r="CB345" i="9"/>
  <c r="CG345" i="9"/>
  <c r="BY346" i="9" s="1"/>
  <c r="CE345" i="9"/>
  <c r="CB347" i="7"/>
  <c r="CG347" i="7"/>
  <c r="BY348" i="7" s="1"/>
  <c r="CE347" i="7"/>
  <c r="O346" i="9"/>
  <c r="R346" i="9"/>
  <c r="T346" i="9"/>
  <c r="L347" i="9" s="1"/>
  <c r="AO345" i="9"/>
  <c r="AR345" i="9"/>
  <c r="AT345" i="9"/>
  <c r="AL346" i="9" s="1"/>
  <c r="BO345" i="9"/>
  <c r="BT345" i="9"/>
  <c r="BL346" i="9" s="1"/>
  <c r="BR345" i="9"/>
  <c r="AD346" i="8"/>
  <c r="AA346" i="8"/>
  <c r="AF346" i="8"/>
  <c r="AP348" i="7" l="1"/>
  <c r="BU345" i="9"/>
  <c r="U347" i="7"/>
  <c r="BH347" i="7"/>
  <c r="BP346" i="9"/>
  <c r="CH347" i="7"/>
  <c r="CC348" i="7"/>
  <c r="BU347" i="7"/>
  <c r="P348" i="7"/>
  <c r="AB348" i="7"/>
  <c r="AG348" i="7"/>
  <c r="Y349" i="7" s="1"/>
  <c r="AE348" i="7"/>
  <c r="BH345" i="9"/>
  <c r="BP348" i="7"/>
  <c r="CH345" i="9"/>
  <c r="BC346" i="9"/>
  <c r="AH345" i="9"/>
  <c r="CC346" i="9"/>
  <c r="AC346" i="9"/>
  <c r="AP346" i="8"/>
  <c r="AU347" i="7"/>
  <c r="CD346" i="8"/>
  <c r="CA346" i="8"/>
  <c r="CF346" i="8"/>
  <c r="AU345" i="9"/>
  <c r="AU345" i="8"/>
  <c r="O346" i="8"/>
  <c r="T346" i="8"/>
  <c r="L347" i="8" s="1"/>
  <c r="R346" i="8"/>
  <c r="BQ346" i="8"/>
  <c r="BN346" i="8"/>
  <c r="BS346" i="8"/>
  <c r="P347" i="9"/>
  <c r="BC348" i="7"/>
  <c r="AP346" i="9"/>
  <c r="AB346" i="8"/>
  <c r="AG346" i="8"/>
  <c r="Y347" i="8" s="1"/>
  <c r="AE346" i="8"/>
  <c r="U346" i="9"/>
  <c r="BD346" i="8"/>
  <c r="BA346" i="8"/>
  <c r="BF346" i="8"/>
  <c r="Q347" i="9" l="1"/>
  <c r="N347" i="9"/>
  <c r="S347" i="9"/>
  <c r="BQ348" i="7"/>
  <c r="BN348" i="7"/>
  <c r="BS348" i="7"/>
  <c r="BO346" i="8"/>
  <c r="BT346" i="8"/>
  <c r="BL347" i="8" s="1"/>
  <c r="BR346" i="8"/>
  <c r="AH348" i="7"/>
  <c r="BQ346" i="9"/>
  <c r="BN346" i="9"/>
  <c r="BS346" i="9"/>
  <c r="AC349" i="7"/>
  <c r="U346" i="8"/>
  <c r="BD346" i="9"/>
  <c r="BA346" i="9"/>
  <c r="BF346" i="9"/>
  <c r="Q348" i="7"/>
  <c r="N348" i="7"/>
  <c r="S348" i="7"/>
  <c r="CB346" i="8"/>
  <c r="CE346" i="8"/>
  <c r="CG346" i="8"/>
  <c r="BY347" i="8" s="1"/>
  <c r="P347" i="8"/>
  <c r="AQ346" i="8"/>
  <c r="AN346" i="8"/>
  <c r="AS346" i="8"/>
  <c r="AD346" i="9"/>
  <c r="AA346" i="9"/>
  <c r="AF346" i="9"/>
  <c r="AC347" i="8"/>
  <c r="BB346" i="8"/>
  <c r="BE346" i="8"/>
  <c r="BG346" i="8"/>
  <c r="AY347" i="8" s="1"/>
  <c r="CD346" i="9"/>
  <c r="CA346" i="9"/>
  <c r="CF346" i="9"/>
  <c r="CD348" i="7"/>
  <c r="CA348" i="7"/>
  <c r="CF348" i="7"/>
  <c r="AH346" i="8"/>
  <c r="AQ346" i="9"/>
  <c r="AN346" i="9"/>
  <c r="AS346" i="9"/>
  <c r="BD348" i="7"/>
  <c r="BA348" i="7"/>
  <c r="BF348" i="7"/>
  <c r="AQ348" i="7"/>
  <c r="AN348" i="7"/>
  <c r="AS348" i="7"/>
  <c r="AO346" i="8" l="1"/>
  <c r="AR346" i="8"/>
  <c r="AT346" i="8"/>
  <c r="AL347" i="8" s="1"/>
  <c r="CB348" i="7"/>
  <c r="CG348" i="7"/>
  <c r="BY349" i="7" s="1"/>
  <c r="CE348" i="7"/>
  <c r="Q347" i="8"/>
  <c r="N347" i="8"/>
  <c r="S347" i="8"/>
  <c r="AD349" i="7"/>
  <c r="AA349" i="7"/>
  <c r="AF349" i="7"/>
  <c r="AO346" i="9"/>
  <c r="AR346" i="9"/>
  <c r="AT346" i="9"/>
  <c r="AL347" i="9" s="1"/>
  <c r="AD347" i="8"/>
  <c r="AA347" i="8"/>
  <c r="AF347" i="8"/>
  <c r="CC347" i="8"/>
  <c r="BO348" i="7"/>
  <c r="BT348" i="7"/>
  <c r="BL349" i="7" s="1"/>
  <c r="BR348" i="7"/>
  <c r="BO346" i="9"/>
  <c r="BR346" i="9"/>
  <c r="BT346" i="9"/>
  <c r="BL347" i="9" s="1"/>
  <c r="AO348" i="7"/>
  <c r="AT348" i="7"/>
  <c r="AL349" i="7" s="1"/>
  <c r="AR348" i="7"/>
  <c r="CH346" i="8"/>
  <c r="CB346" i="9"/>
  <c r="CG346" i="9"/>
  <c r="BY347" i="9" s="1"/>
  <c r="CE346" i="9"/>
  <c r="AB346" i="9"/>
  <c r="AG346" i="9"/>
  <c r="Y347" i="9" s="1"/>
  <c r="AE346" i="9"/>
  <c r="O348" i="7"/>
  <c r="R348" i="7"/>
  <c r="T348" i="7"/>
  <c r="L349" i="7" s="1"/>
  <c r="BB348" i="7"/>
  <c r="BG348" i="7"/>
  <c r="AY349" i="7" s="1"/>
  <c r="BE348" i="7"/>
  <c r="O347" i="9"/>
  <c r="R347" i="9"/>
  <c r="T347" i="9"/>
  <c r="L348" i="9" s="1"/>
  <c r="BC347" i="8"/>
  <c r="BU346" i="8"/>
  <c r="BH346" i="8"/>
  <c r="BB346" i="9"/>
  <c r="BG346" i="9"/>
  <c r="AY347" i="9" s="1"/>
  <c r="BE346" i="9"/>
  <c r="BP347" i="8"/>
  <c r="BC349" i="7" l="1"/>
  <c r="CH348" i="7"/>
  <c r="BH348" i="7"/>
  <c r="BU348" i="7"/>
  <c r="AP347" i="9"/>
  <c r="CC349" i="7"/>
  <c r="BP349" i="7"/>
  <c r="AU346" i="9"/>
  <c r="CC347" i="9"/>
  <c r="AB347" i="8"/>
  <c r="AE347" i="8"/>
  <c r="AG347" i="8"/>
  <c r="Y348" i="8" s="1"/>
  <c r="U348" i="7"/>
  <c r="CD347" i="8"/>
  <c r="CA347" i="8"/>
  <c r="CF347" i="8"/>
  <c r="BU346" i="9"/>
  <c r="BQ347" i="8"/>
  <c r="BN347" i="8"/>
  <c r="BS347" i="8"/>
  <c r="BD347" i="8"/>
  <c r="BA347" i="8"/>
  <c r="BF347" i="8"/>
  <c r="AB349" i="7"/>
  <c r="AE349" i="7"/>
  <c r="AG349" i="7"/>
  <c r="Y350" i="7" s="1"/>
  <c r="AU348" i="7"/>
  <c r="AP347" i="8"/>
  <c r="U347" i="9"/>
  <c r="AU346" i="8"/>
  <c r="P349" i="7"/>
  <c r="AH346" i="9"/>
  <c r="BH346" i="9"/>
  <c r="P348" i="9"/>
  <c r="AC347" i="9"/>
  <c r="AP349" i="7"/>
  <c r="BC347" i="9"/>
  <c r="CH346" i="9"/>
  <c r="BP347" i="9"/>
  <c r="O347" i="8"/>
  <c r="T347" i="8"/>
  <c r="L348" i="8" s="1"/>
  <c r="R347" i="8"/>
  <c r="AC348" i="8" l="1"/>
  <c r="CD349" i="7"/>
  <c r="CA349" i="7"/>
  <c r="CF349" i="7"/>
  <c r="BQ347" i="9"/>
  <c r="BN347" i="9"/>
  <c r="BS347" i="9"/>
  <c r="AQ347" i="9"/>
  <c r="AN347" i="9"/>
  <c r="AS347" i="9"/>
  <c r="BO347" i="8"/>
  <c r="BT347" i="8"/>
  <c r="BL348" i="8" s="1"/>
  <c r="BR347" i="8"/>
  <c r="AH347" i="8"/>
  <c r="AQ347" i="8"/>
  <c r="AN347" i="8"/>
  <c r="AS347" i="8"/>
  <c r="CD347" i="9"/>
  <c r="CA347" i="9"/>
  <c r="CF347" i="9"/>
  <c r="BD347" i="9"/>
  <c r="BA347" i="9"/>
  <c r="BF347" i="9"/>
  <c r="AQ349" i="7"/>
  <c r="AN349" i="7"/>
  <c r="AS349" i="7"/>
  <c r="AC350" i="7"/>
  <c r="Q349" i="7"/>
  <c r="N349" i="7"/>
  <c r="S349" i="7"/>
  <c r="AH349" i="7"/>
  <c r="CB347" i="8"/>
  <c r="CG347" i="8"/>
  <c r="BY348" i="8" s="1"/>
  <c r="CE347" i="8"/>
  <c r="AD347" i="9"/>
  <c r="AA347" i="9"/>
  <c r="AF347" i="9"/>
  <c r="U347" i="8"/>
  <c r="P348" i="8"/>
  <c r="BQ349" i="7"/>
  <c r="BN349" i="7"/>
  <c r="BS349" i="7"/>
  <c r="BD349" i="7"/>
  <c r="BA349" i="7"/>
  <c r="BF349" i="7"/>
  <c r="Q348" i="9"/>
  <c r="N348" i="9"/>
  <c r="S348" i="9"/>
  <c r="BB347" i="8"/>
  <c r="BG347" i="8"/>
  <c r="AY348" i="8" s="1"/>
  <c r="BE347" i="8"/>
  <c r="BB349" i="7" l="1"/>
  <c r="BG349" i="7"/>
  <c r="AY350" i="7" s="1"/>
  <c r="BE349" i="7"/>
  <c r="AD350" i="7"/>
  <c r="AA350" i="7"/>
  <c r="AF350" i="7"/>
  <c r="AO347" i="8"/>
  <c r="AR347" i="8"/>
  <c r="AT347" i="8"/>
  <c r="AL348" i="8" s="1"/>
  <c r="AO347" i="9"/>
  <c r="AR347" i="9"/>
  <c r="AT347" i="9"/>
  <c r="AL348" i="9" s="1"/>
  <c r="CC348" i="8"/>
  <c r="BO349" i="7"/>
  <c r="BT349" i="7"/>
  <c r="BL350" i="7" s="1"/>
  <c r="BR349" i="7"/>
  <c r="CH347" i="8"/>
  <c r="AO349" i="7"/>
  <c r="AT349" i="7"/>
  <c r="AL350" i="7" s="1"/>
  <c r="AR349" i="7"/>
  <c r="BO347" i="9"/>
  <c r="BR347" i="9"/>
  <c r="BT347" i="9"/>
  <c r="BL348" i="9" s="1"/>
  <c r="BC348" i="8"/>
  <c r="BH347" i="8"/>
  <c r="CB349" i="7"/>
  <c r="CE349" i="7"/>
  <c r="CG349" i="7"/>
  <c r="BY350" i="7" s="1"/>
  <c r="BU347" i="8"/>
  <c r="BP348" i="8"/>
  <c r="AD348" i="8"/>
  <c r="AA348" i="8"/>
  <c r="AF348" i="8"/>
  <c r="O348" i="9"/>
  <c r="T348" i="9"/>
  <c r="L349" i="9" s="1"/>
  <c r="R348" i="9"/>
  <c r="O349" i="7"/>
  <c r="R349" i="7"/>
  <c r="T349" i="7"/>
  <c r="L350" i="7" s="1"/>
  <c r="CB347" i="9"/>
  <c r="CG347" i="9"/>
  <c r="BY348" i="9" s="1"/>
  <c r="CE347" i="9"/>
  <c r="Q348" i="8"/>
  <c r="N348" i="8"/>
  <c r="S348" i="8"/>
  <c r="BB347" i="9"/>
  <c r="BG347" i="9"/>
  <c r="AY348" i="9" s="1"/>
  <c r="BE347" i="9"/>
  <c r="AB347" i="9"/>
  <c r="AG347" i="9"/>
  <c r="Y348" i="9" s="1"/>
  <c r="AE347" i="9"/>
  <c r="AB348" i="8" l="1"/>
  <c r="AG348" i="8"/>
  <c r="Y349" i="8" s="1"/>
  <c r="AE348" i="8"/>
  <c r="BC348" i="9"/>
  <c r="U348" i="9"/>
  <c r="AP348" i="8"/>
  <c r="AU347" i="8"/>
  <c r="CC350" i="7"/>
  <c r="CH349" i="7"/>
  <c r="AU349" i="7"/>
  <c r="AP350" i="7"/>
  <c r="AB350" i="7"/>
  <c r="AE350" i="7"/>
  <c r="AG350" i="7"/>
  <c r="Y351" i="7" s="1"/>
  <c r="O348" i="8"/>
  <c r="T348" i="8"/>
  <c r="L349" i="8" s="1"/>
  <c r="R348" i="8"/>
  <c r="CH347" i="9"/>
  <c r="BH349" i="7"/>
  <c r="CC348" i="9"/>
  <c r="P350" i="7"/>
  <c r="BQ348" i="8"/>
  <c r="BN348" i="8"/>
  <c r="BS348" i="8"/>
  <c r="CD348" i="8"/>
  <c r="CA348" i="8"/>
  <c r="CF348" i="8"/>
  <c r="BC350" i="7"/>
  <c r="AH347" i="9"/>
  <c r="U349" i="7"/>
  <c r="AP348" i="9"/>
  <c r="AC348" i="9"/>
  <c r="BD348" i="8"/>
  <c r="BA348" i="8"/>
  <c r="BF348" i="8"/>
  <c r="BP348" i="9"/>
  <c r="BP350" i="7"/>
  <c r="AU347" i="9"/>
  <c r="P349" i="9"/>
  <c r="BU349" i="7"/>
  <c r="BH347" i="9"/>
  <c r="BU347" i="9"/>
  <c r="U348" i="8" l="1"/>
  <c r="AD348" i="9"/>
  <c r="AA348" i="9"/>
  <c r="AF348" i="9"/>
  <c r="Q349" i="9"/>
  <c r="N349" i="9"/>
  <c r="S349" i="9"/>
  <c r="AQ348" i="8"/>
  <c r="AN348" i="8"/>
  <c r="AS348" i="8"/>
  <c r="AQ348" i="9"/>
  <c r="AN348" i="9"/>
  <c r="AS348" i="9"/>
  <c r="AC351" i="7"/>
  <c r="Q350" i="7"/>
  <c r="N350" i="7"/>
  <c r="S350" i="7"/>
  <c r="AH350" i="7"/>
  <c r="CB348" i="8"/>
  <c r="CG348" i="8"/>
  <c r="BY349" i="8" s="1"/>
  <c r="CE348" i="8"/>
  <c r="BO348" i="8"/>
  <c r="BR348" i="8"/>
  <c r="BT348" i="8"/>
  <c r="BL349" i="8" s="1"/>
  <c r="BQ350" i="7"/>
  <c r="BN350" i="7"/>
  <c r="BS350" i="7"/>
  <c r="CD348" i="9"/>
  <c r="CA348" i="9"/>
  <c r="CF348" i="9"/>
  <c r="BD348" i="9"/>
  <c r="BA348" i="9"/>
  <c r="BF348" i="9"/>
  <c r="P349" i="8"/>
  <c r="BQ348" i="9"/>
  <c r="BN348" i="9"/>
  <c r="BS348" i="9"/>
  <c r="AH348" i="8"/>
  <c r="BD350" i="7"/>
  <c r="BA350" i="7"/>
  <c r="BF350" i="7"/>
  <c r="AQ350" i="7"/>
  <c r="AN350" i="7"/>
  <c r="AS350" i="7"/>
  <c r="AC349" i="8"/>
  <c r="BB348" i="8"/>
  <c r="BG348" i="8"/>
  <c r="AY349" i="8" s="1"/>
  <c r="BE348" i="8"/>
  <c r="CD350" i="7"/>
  <c r="CA350" i="7"/>
  <c r="CF350" i="7"/>
  <c r="CB348" i="9" l="1"/>
  <c r="CG348" i="9"/>
  <c r="BY349" i="9" s="1"/>
  <c r="CE348" i="9"/>
  <c r="AO348" i="8"/>
  <c r="AT348" i="8"/>
  <c r="AL349" i="8" s="1"/>
  <c r="AR348" i="8"/>
  <c r="BO350" i="7"/>
  <c r="BT350" i="7"/>
  <c r="BL351" i="7" s="1"/>
  <c r="BR350" i="7"/>
  <c r="O349" i="9"/>
  <c r="T349" i="9"/>
  <c r="L350" i="9" s="1"/>
  <c r="R349" i="9"/>
  <c r="O350" i="7"/>
  <c r="T350" i="7"/>
  <c r="L351" i="7" s="1"/>
  <c r="R350" i="7"/>
  <c r="BP349" i="8"/>
  <c r="BO348" i="9"/>
  <c r="BR348" i="9"/>
  <c r="BT348" i="9"/>
  <c r="BL349" i="9" s="1"/>
  <c r="AD351" i="7"/>
  <c r="AA351" i="7"/>
  <c r="AF351" i="7"/>
  <c r="AB348" i="9"/>
  <c r="AG348" i="9"/>
  <c r="Y349" i="9" s="1"/>
  <c r="AE348" i="9"/>
  <c r="CB350" i="7"/>
  <c r="CE350" i="7"/>
  <c r="CG350" i="7"/>
  <c r="BY351" i="7" s="1"/>
  <c r="BU348" i="8"/>
  <c r="BB348" i="9"/>
  <c r="BE348" i="9"/>
  <c r="BG348" i="9"/>
  <c r="AY349" i="9" s="1"/>
  <c r="CH348" i="8"/>
  <c r="Q349" i="8"/>
  <c r="N349" i="8"/>
  <c r="S349" i="8"/>
  <c r="CC349" i="8"/>
  <c r="AD349" i="8"/>
  <c r="AA349" i="8"/>
  <c r="AF349" i="8"/>
  <c r="AO350" i="7"/>
  <c r="AR350" i="7"/>
  <c r="AT350" i="7"/>
  <c r="AL351" i="7" s="1"/>
  <c r="BB350" i="7"/>
  <c r="BE350" i="7"/>
  <c r="BG350" i="7"/>
  <c r="AY351" i="7" s="1"/>
  <c r="BH348" i="8"/>
  <c r="BC349" i="8"/>
  <c r="AO348" i="9"/>
  <c r="AT348" i="9"/>
  <c r="AL349" i="9" s="1"/>
  <c r="AR348" i="9"/>
  <c r="BC349" i="9" l="1"/>
  <c r="AH348" i="9"/>
  <c r="BU350" i="7"/>
  <c r="BP351" i="7"/>
  <c r="AB349" i="8"/>
  <c r="AE349" i="8"/>
  <c r="AG349" i="8"/>
  <c r="Y350" i="8" s="1"/>
  <c r="BQ349" i="8"/>
  <c r="BN349" i="8"/>
  <c r="BS349" i="8"/>
  <c r="BC351" i="7"/>
  <c r="AU348" i="8"/>
  <c r="AC349" i="9"/>
  <c r="CD349" i="8"/>
  <c r="CA349" i="8"/>
  <c r="CF349" i="8"/>
  <c r="U350" i="7"/>
  <c r="AP349" i="8"/>
  <c r="P351" i="7"/>
  <c r="BD349" i="8"/>
  <c r="BA349" i="8"/>
  <c r="BF349" i="8"/>
  <c r="CH350" i="7"/>
  <c r="AP349" i="9"/>
  <c r="AB351" i="7"/>
  <c r="AG351" i="7"/>
  <c r="Y352" i="7" s="1"/>
  <c r="AE351" i="7"/>
  <c r="AU350" i="7"/>
  <c r="O349" i="8"/>
  <c r="R349" i="8"/>
  <c r="T349" i="8"/>
  <c r="L350" i="8" s="1"/>
  <c r="U349" i="9"/>
  <c r="CH348" i="9"/>
  <c r="BH348" i="9"/>
  <c r="BH350" i="7"/>
  <c r="CC351" i="7"/>
  <c r="AU348" i="9"/>
  <c r="BP349" i="9"/>
  <c r="P350" i="9"/>
  <c r="CC349" i="9"/>
  <c r="AP351" i="7"/>
  <c r="BU348" i="9"/>
  <c r="AC350" i="8" l="1"/>
  <c r="AH351" i="7"/>
  <c r="AH349" i="8"/>
  <c r="Q351" i="7"/>
  <c r="N351" i="7"/>
  <c r="S351" i="7"/>
  <c r="AD349" i="9"/>
  <c r="AA349" i="9"/>
  <c r="AF349" i="9"/>
  <c r="AQ351" i="7"/>
  <c r="AN351" i="7"/>
  <c r="AS351" i="7"/>
  <c r="AC352" i="7"/>
  <c r="BQ351" i="7"/>
  <c r="BN351" i="7"/>
  <c r="BS351" i="7"/>
  <c r="CD349" i="9"/>
  <c r="CA349" i="9"/>
  <c r="CF349" i="9"/>
  <c r="Q350" i="9"/>
  <c r="N350" i="9"/>
  <c r="S350" i="9"/>
  <c r="AQ349" i="9"/>
  <c r="AN349" i="9"/>
  <c r="AS349" i="9"/>
  <c r="BB349" i="8"/>
  <c r="BG349" i="8"/>
  <c r="AY350" i="8" s="1"/>
  <c r="BE349" i="8"/>
  <c r="AQ349" i="8"/>
  <c r="AN349" i="8"/>
  <c r="AS349" i="8"/>
  <c r="BQ349" i="9"/>
  <c r="BN349" i="9"/>
  <c r="BS349" i="9"/>
  <c r="BD351" i="7"/>
  <c r="BA351" i="7"/>
  <c r="BF351" i="7"/>
  <c r="BD349" i="9"/>
  <c r="BA349" i="9"/>
  <c r="BF349" i="9"/>
  <c r="P350" i="8"/>
  <c r="BO349" i="8"/>
  <c r="BT349" i="8"/>
  <c r="BL350" i="8" s="1"/>
  <c r="BR349" i="8"/>
  <c r="U349" i="8"/>
  <c r="CB349" i="8"/>
  <c r="CG349" i="8"/>
  <c r="BY350" i="8" s="1"/>
  <c r="CE349" i="8"/>
  <c r="CD351" i="7"/>
  <c r="CA351" i="7"/>
  <c r="CF351" i="7"/>
  <c r="AO351" i="7" l="1"/>
  <c r="AR351" i="7"/>
  <c r="AT351" i="7"/>
  <c r="AL352" i="7" s="1"/>
  <c r="CC350" i="8"/>
  <c r="BB349" i="9"/>
  <c r="BG349" i="9"/>
  <c r="AY350" i="9" s="1"/>
  <c r="BE349" i="9"/>
  <c r="BH349" i="8"/>
  <c r="BC350" i="8"/>
  <c r="O351" i="7"/>
  <c r="R351" i="7"/>
  <c r="T351" i="7"/>
  <c r="L352" i="7" s="1"/>
  <c r="BO351" i="7"/>
  <c r="BR351" i="7"/>
  <c r="BT351" i="7"/>
  <c r="BL352" i="7" s="1"/>
  <c r="BB351" i="7"/>
  <c r="BG351" i="7"/>
  <c r="AY352" i="7" s="1"/>
  <c r="BE351" i="7"/>
  <c r="AD352" i="7"/>
  <c r="AA352" i="7"/>
  <c r="AF352" i="7"/>
  <c r="AO349" i="9"/>
  <c r="AR349" i="9"/>
  <c r="AT349" i="9"/>
  <c r="AL350" i="9" s="1"/>
  <c r="BU349" i="8"/>
  <c r="CB351" i="7"/>
  <c r="CE351" i="7"/>
  <c r="CG351" i="7"/>
  <c r="BY352" i="7" s="1"/>
  <c r="BP350" i="8"/>
  <c r="Q350" i="8"/>
  <c r="N350" i="8"/>
  <c r="S350" i="8"/>
  <c r="O350" i="9"/>
  <c r="R350" i="9"/>
  <c r="T350" i="9"/>
  <c r="L351" i="9" s="1"/>
  <c r="BO349" i="9"/>
  <c r="BR349" i="9"/>
  <c r="BT349" i="9"/>
  <c r="BL350" i="9" s="1"/>
  <c r="AO349" i="8"/>
  <c r="AT349" i="8"/>
  <c r="AL350" i="8" s="1"/>
  <c r="AR349" i="8"/>
  <c r="AB349" i="9"/>
  <c r="AE349" i="9"/>
  <c r="AG349" i="9"/>
  <c r="Y350" i="9" s="1"/>
  <c r="AD350" i="8"/>
  <c r="AA350" i="8"/>
  <c r="AF350" i="8"/>
  <c r="CH349" i="8"/>
  <c r="CB349" i="9"/>
  <c r="CE349" i="9"/>
  <c r="CG349" i="9"/>
  <c r="BY350" i="9" s="1"/>
  <c r="BP352" i="7" l="1"/>
  <c r="BH349" i="9"/>
  <c r="AC350" i="9"/>
  <c r="BU349" i="9"/>
  <c r="CC352" i="7"/>
  <c r="AB352" i="7"/>
  <c r="AE352" i="7"/>
  <c r="AG352" i="7"/>
  <c r="Y353" i="7" s="1"/>
  <c r="BC350" i="9"/>
  <c r="AB350" i="8"/>
  <c r="AG350" i="8"/>
  <c r="Y351" i="8" s="1"/>
  <c r="AE350" i="8"/>
  <c r="BU351" i="7"/>
  <c r="BQ350" i="8"/>
  <c r="BN350" i="8"/>
  <c r="BS350" i="8"/>
  <c r="AH349" i="9"/>
  <c r="CC350" i="9"/>
  <c r="P351" i="9"/>
  <c r="P352" i="7"/>
  <c r="U351" i="7"/>
  <c r="CD350" i="8"/>
  <c r="CA350" i="8"/>
  <c r="CF350" i="8"/>
  <c r="BC352" i="7"/>
  <c r="AP352" i="7"/>
  <c r="BP350" i="9"/>
  <c r="BH351" i="7"/>
  <c r="AU349" i="8"/>
  <c r="AP350" i="9"/>
  <c r="AU351" i="7"/>
  <c r="CH351" i="7"/>
  <c r="CH349" i="9"/>
  <c r="U350" i="9"/>
  <c r="AP350" i="8"/>
  <c r="O350" i="8"/>
  <c r="T350" i="8"/>
  <c r="L351" i="8" s="1"/>
  <c r="R350" i="8"/>
  <c r="AU349" i="9"/>
  <c r="BD350" i="8"/>
  <c r="BA350" i="8"/>
  <c r="BF350" i="8"/>
  <c r="CD350" i="9" l="1"/>
  <c r="CA350" i="9"/>
  <c r="CF350" i="9"/>
  <c r="U350" i="8"/>
  <c r="BD350" i="9"/>
  <c r="BA350" i="9"/>
  <c r="BF350" i="9"/>
  <c r="AD350" i="9"/>
  <c r="AA350" i="9"/>
  <c r="AF350" i="9"/>
  <c r="BD352" i="7"/>
  <c r="BA352" i="7"/>
  <c r="BF352" i="7"/>
  <c r="CB350" i="8"/>
  <c r="CE350" i="8"/>
  <c r="CG350" i="8"/>
  <c r="BY351" i="8" s="1"/>
  <c r="AC353" i="7"/>
  <c r="AH352" i="7"/>
  <c r="AQ352" i="7"/>
  <c r="AN352" i="7"/>
  <c r="AS352" i="7"/>
  <c r="BQ352" i="7"/>
  <c r="BN352" i="7"/>
  <c r="BS352" i="7"/>
  <c r="CD352" i="7"/>
  <c r="CA352" i="7"/>
  <c r="CF352" i="7"/>
  <c r="AQ350" i="9"/>
  <c r="AN350" i="9"/>
  <c r="AS350" i="9"/>
  <c r="Q352" i="7"/>
  <c r="N352" i="7"/>
  <c r="S352" i="7"/>
  <c r="AH350" i="8"/>
  <c r="P351" i="8"/>
  <c r="BO350" i="8"/>
  <c r="BR350" i="8"/>
  <c r="BT350" i="8"/>
  <c r="BL351" i="8" s="1"/>
  <c r="BQ350" i="9"/>
  <c r="BN350" i="9"/>
  <c r="BS350" i="9"/>
  <c r="Q351" i="9"/>
  <c r="N351" i="9"/>
  <c r="S351" i="9"/>
  <c r="AC351" i="8"/>
  <c r="AQ350" i="8"/>
  <c r="AN350" i="8"/>
  <c r="AS350" i="8"/>
  <c r="BB350" i="8"/>
  <c r="BG350" i="8"/>
  <c r="AY351" i="8" s="1"/>
  <c r="BE350" i="8"/>
  <c r="BU350" i="8" l="1"/>
  <c r="O352" i="7"/>
  <c r="T352" i="7"/>
  <c r="L353" i="7" s="1"/>
  <c r="R352" i="7"/>
  <c r="AO352" i="7"/>
  <c r="AT352" i="7"/>
  <c r="AL353" i="7" s="1"/>
  <c r="AR352" i="7"/>
  <c r="AB350" i="9"/>
  <c r="AE350" i="9"/>
  <c r="AG350" i="9"/>
  <c r="Y351" i="9" s="1"/>
  <c r="AO350" i="9"/>
  <c r="AR350" i="9"/>
  <c r="AT350" i="9"/>
  <c r="AL351" i="9" s="1"/>
  <c r="AD353" i="7"/>
  <c r="AA353" i="7"/>
  <c r="AF353" i="7"/>
  <c r="BH350" i="8"/>
  <c r="O351" i="9"/>
  <c r="T351" i="9"/>
  <c r="L352" i="9" s="1"/>
  <c r="R351" i="9"/>
  <c r="Q351" i="8"/>
  <c r="N351" i="8"/>
  <c r="S351" i="8"/>
  <c r="BB350" i="9"/>
  <c r="BG350" i="9"/>
  <c r="AY351" i="9" s="1"/>
  <c r="BE350" i="9"/>
  <c r="CB352" i="7"/>
  <c r="CG352" i="7"/>
  <c r="BY353" i="7" s="1"/>
  <c r="CE352" i="7"/>
  <c r="CC351" i="8"/>
  <c r="BC351" i="8"/>
  <c r="CH350" i="8"/>
  <c r="AD351" i="8"/>
  <c r="AA351" i="8"/>
  <c r="AF351" i="8"/>
  <c r="BO350" i="9"/>
  <c r="BR350" i="9"/>
  <c r="BT350" i="9"/>
  <c r="BL351" i="9" s="1"/>
  <c r="BO352" i="7"/>
  <c r="BR352" i="7"/>
  <c r="BT352" i="7"/>
  <c r="BL353" i="7" s="1"/>
  <c r="CB350" i="9"/>
  <c r="CE350" i="9"/>
  <c r="CG350" i="9"/>
  <c r="BY351" i="9" s="1"/>
  <c r="AO350" i="8"/>
  <c r="AR350" i="8"/>
  <c r="AT350" i="8"/>
  <c r="AL351" i="8" s="1"/>
  <c r="BP351" i="8"/>
  <c r="BB352" i="7"/>
  <c r="BE352" i="7"/>
  <c r="BG352" i="7"/>
  <c r="AY353" i="7" s="1"/>
  <c r="BH350" i="9" l="1"/>
  <c r="BP353" i="7"/>
  <c r="BC351" i="9"/>
  <c r="AU352" i="7"/>
  <c r="BQ351" i="8"/>
  <c r="BN351" i="8"/>
  <c r="BS351" i="8"/>
  <c r="AB353" i="7"/>
  <c r="AG353" i="7"/>
  <c r="Y354" i="7" s="1"/>
  <c r="AE353" i="7"/>
  <c r="AP353" i="7"/>
  <c r="BU352" i="7"/>
  <c r="AP351" i="8"/>
  <c r="U352" i="7"/>
  <c r="AU350" i="9"/>
  <c r="P353" i="7"/>
  <c r="BP351" i="9"/>
  <c r="AU350" i="8"/>
  <c r="O351" i="8"/>
  <c r="T351" i="8"/>
  <c r="L352" i="8" s="1"/>
  <c r="R351" i="8"/>
  <c r="BC353" i="7"/>
  <c r="CH350" i="9"/>
  <c r="AC351" i="9"/>
  <c r="P352" i="9"/>
  <c r="AH350" i="9"/>
  <c r="AB351" i="8"/>
  <c r="AE351" i="8"/>
  <c r="AG351" i="8"/>
  <c r="Y352" i="8" s="1"/>
  <c r="CH352" i="7"/>
  <c r="BD351" i="8"/>
  <c r="BA351" i="8"/>
  <c r="BF351" i="8"/>
  <c r="AP351" i="9"/>
  <c r="BU350" i="9"/>
  <c r="CC351" i="9"/>
  <c r="BH352" i="7"/>
  <c r="CD351" i="8"/>
  <c r="CA351" i="8"/>
  <c r="CF351" i="8"/>
  <c r="U351" i="9"/>
  <c r="CC353" i="7"/>
  <c r="AQ351" i="9" l="1"/>
  <c r="AN351" i="9"/>
  <c r="AS351" i="9"/>
  <c r="AQ351" i="8"/>
  <c r="AN351" i="8"/>
  <c r="AS351" i="8"/>
  <c r="Q352" i="9"/>
  <c r="N352" i="9"/>
  <c r="S352" i="9"/>
  <c r="BB351" i="8"/>
  <c r="BE351" i="8"/>
  <c r="BG351" i="8"/>
  <c r="AY352" i="8" s="1"/>
  <c r="AD351" i="9"/>
  <c r="AA351" i="9"/>
  <c r="AF351" i="9"/>
  <c r="CB351" i="8"/>
  <c r="CG351" i="8"/>
  <c r="BY352" i="8" s="1"/>
  <c r="CE351" i="8"/>
  <c r="BD351" i="9"/>
  <c r="BA351" i="9"/>
  <c r="BF351" i="9"/>
  <c r="BQ351" i="9"/>
  <c r="BN351" i="9"/>
  <c r="BS351" i="9"/>
  <c r="Q353" i="7"/>
  <c r="N353" i="7"/>
  <c r="S353" i="7"/>
  <c r="AQ353" i="7"/>
  <c r="AN353" i="7"/>
  <c r="AS353" i="7"/>
  <c r="AC352" i="8"/>
  <c r="AH353" i="7"/>
  <c r="AH351" i="8"/>
  <c r="BD353" i="7"/>
  <c r="BA353" i="7"/>
  <c r="BF353" i="7"/>
  <c r="AC354" i="7"/>
  <c r="BQ353" i="7"/>
  <c r="BN353" i="7"/>
  <c r="BS353" i="7"/>
  <c r="CD351" i="9"/>
  <c r="CA351" i="9"/>
  <c r="CF351" i="9"/>
  <c r="U351" i="8"/>
  <c r="P352" i="8"/>
  <c r="CD353" i="7"/>
  <c r="CA353" i="7"/>
  <c r="CF353" i="7"/>
  <c r="BO351" i="8"/>
  <c r="BR351" i="8"/>
  <c r="BT351" i="8"/>
  <c r="BL352" i="8" s="1"/>
  <c r="BO351" i="9" l="1"/>
  <c r="BR351" i="9"/>
  <c r="BT351" i="9"/>
  <c r="BL352" i="9" s="1"/>
  <c r="BH351" i="8"/>
  <c r="BB351" i="9"/>
  <c r="BE351" i="9"/>
  <c r="BG351" i="9"/>
  <c r="AY352" i="9" s="1"/>
  <c r="O352" i="9"/>
  <c r="R352" i="9"/>
  <c r="T352" i="9"/>
  <c r="L353" i="9" s="1"/>
  <c r="Q352" i="8"/>
  <c r="N352" i="8"/>
  <c r="S352" i="8"/>
  <c r="AD354" i="7"/>
  <c r="AA354" i="7"/>
  <c r="AF354" i="7"/>
  <c r="BP352" i="8"/>
  <c r="CH351" i="8"/>
  <c r="AO353" i="7"/>
  <c r="AT353" i="7"/>
  <c r="AL354" i="7" s="1"/>
  <c r="AR353" i="7"/>
  <c r="CC352" i="8"/>
  <c r="BU351" i="8"/>
  <c r="AO351" i="8"/>
  <c r="AT351" i="8"/>
  <c r="AL352" i="8" s="1"/>
  <c r="AR351" i="8"/>
  <c r="AD352" i="8"/>
  <c r="AA352" i="8"/>
  <c r="AF352" i="8"/>
  <c r="O353" i="7"/>
  <c r="R353" i="7"/>
  <c r="T353" i="7"/>
  <c r="L354" i="7" s="1"/>
  <c r="AB351" i="9"/>
  <c r="AE351" i="9"/>
  <c r="AG351" i="9"/>
  <c r="Y352" i="9" s="1"/>
  <c r="CB353" i="7"/>
  <c r="CG353" i="7"/>
  <c r="BY354" i="7" s="1"/>
  <c r="CE353" i="7"/>
  <c r="AO351" i="9"/>
  <c r="AT351" i="9"/>
  <c r="AL352" i="9" s="1"/>
  <c r="AR351" i="9"/>
  <c r="BB353" i="7"/>
  <c r="BG353" i="7"/>
  <c r="AY354" i="7" s="1"/>
  <c r="BE353" i="7"/>
  <c r="CB351" i="9"/>
  <c r="CG351" i="9"/>
  <c r="BY352" i="9" s="1"/>
  <c r="CE351" i="9"/>
  <c r="BO353" i="7"/>
  <c r="BT353" i="7"/>
  <c r="BL354" i="7" s="1"/>
  <c r="BR353" i="7"/>
  <c r="BC352" i="8"/>
  <c r="AP352" i="9" l="1"/>
  <c r="P354" i="7"/>
  <c r="BC352" i="9"/>
  <c r="BH351" i="9"/>
  <c r="AB354" i="7"/>
  <c r="AG354" i="7"/>
  <c r="Y355" i="7" s="1"/>
  <c r="AE354" i="7"/>
  <c r="BC354" i="7"/>
  <c r="CH353" i="7"/>
  <c r="CD352" i="8"/>
  <c r="CA352" i="8"/>
  <c r="CF352" i="8"/>
  <c r="AU353" i="7"/>
  <c r="AB352" i="8"/>
  <c r="AE352" i="8"/>
  <c r="AG352" i="8"/>
  <c r="Y353" i="8" s="1"/>
  <c r="AP354" i="7"/>
  <c r="O352" i="8"/>
  <c r="R352" i="8"/>
  <c r="T352" i="8"/>
  <c r="L353" i="8" s="1"/>
  <c r="BH353" i="7"/>
  <c r="BP352" i="9"/>
  <c r="CH351" i="9"/>
  <c r="U353" i="7"/>
  <c r="BQ352" i="8"/>
  <c r="BN352" i="8"/>
  <c r="BS352" i="8"/>
  <c r="AC352" i="9"/>
  <c r="AU351" i="8"/>
  <c r="P353" i="9"/>
  <c r="BU351" i="9"/>
  <c r="CC352" i="9"/>
  <c r="BD352" i="8"/>
  <c r="BA352" i="8"/>
  <c r="BF352" i="8"/>
  <c r="CC354" i="7"/>
  <c r="BU353" i="7"/>
  <c r="BP354" i="7"/>
  <c r="AU351" i="9"/>
  <c r="AH351" i="9"/>
  <c r="AP352" i="8"/>
  <c r="U352" i="9"/>
  <c r="AH352" i="8" l="1"/>
  <c r="AH354" i="7"/>
  <c r="AD352" i="9"/>
  <c r="AA352" i="9"/>
  <c r="AF352" i="9"/>
  <c r="AC355" i="7"/>
  <c r="BB352" i="8"/>
  <c r="BG352" i="8"/>
  <c r="AY353" i="8" s="1"/>
  <c r="BE352" i="8"/>
  <c r="BO352" i="8"/>
  <c r="BR352" i="8"/>
  <c r="BT352" i="8"/>
  <c r="BL353" i="8" s="1"/>
  <c r="BQ354" i="7"/>
  <c r="BN354" i="7"/>
  <c r="BS354" i="7"/>
  <c r="CD352" i="9"/>
  <c r="CA352" i="9"/>
  <c r="CF352" i="9"/>
  <c r="BD352" i="9"/>
  <c r="BA352" i="9"/>
  <c r="BF352" i="9"/>
  <c r="CB352" i="8"/>
  <c r="CE352" i="8"/>
  <c r="CG352" i="8"/>
  <c r="BY353" i="8" s="1"/>
  <c r="U352" i="8"/>
  <c r="Q353" i="9"/>
  <c r="N353" i="9"/>
  <c r="S353" i="9"/>
  <c r="Q354" i="7"/>
  <c r="N354" i="7"/>
  <c r="S354" i="7"/>
  <c r="P353" i="8"/>
  <c r="AQ352" i="8"/>
  <c r="AN352" i="8"/>
  <c r="AS352" i="8"/>
  <c r="AQ354" i="7"/>
  <c r="AN354" i="7"/>
  <c r="AS354" i="7"/>
  <c r="AQ352" i="9"/>
  <c r="AN352" i="9"/>
  <c r="AS352" i="9"/>
  <c r="CD354" i="7"/>
  <c r="CA354" i="7"/>
  <c r="CF354" i="7"/>
  <c r="BQ352" i="9"/>
  <c r="BN352" i="9"/>
  <c r="BS352" i="9"/>
  <c r="AC353" i="8"/>
  <c r="BD354" i="7"/>
  <c r="BA354" i="7"/>
  <c r="BF354" i="7"/>
  <c r="AD355" i="7" l="1"/>
  <c r="AA355" i="7"/>
  <c r="AF355" i="7"/>
  <c r="CC353" i="8"/>
  <c r="CB354" i="7"/>
  <c r="CE354" i="7"/>
  <c r="CG354" i="7"/>
  <c r="BY355" i="7" s="1"/>
  <c r="CH352" i="8"/>
  <c r="BP353" i="8"/>
  <c r="BU352" i="8"/>
  <c r="AB352" i="9"/>
  <c r="AG352" i="9"/>
  <c r="Y353" i="9" s="1"/>
  <c r="AE352" i="9"/>
  <c r="BB352" i="9"/>
  <c r="BG352" i="9"/>
  <c r="AY353" i="9" s="1"/>
  <c r="BE352" i="9"/>
  <c r="AO354" i="7"/>
  <c r="AT354" i="7"/>
  <c r="AL355" i="7" s="1"/>
  <c r="AR354" i="7"/>
  <c r="O353" i="9"/>
  <c r="R353" i="9"/>
  <c r="T353" i="9"/>
  <c r="L354" i="9" s="1"/>
  <c r="BH352" i="8"/>
  <c r="BB354" i="7"/>
  <c r="BG354" i="7"/>
  <c r="AY355" i="7" s="1"/>
  <c r="BE354" i="7"/>
  <c r="B37" i="9"/>
  <c r="BC353" i="8"/>
  <c r="Q353" i="8"/>
  <c r="N353" i="8"/>
  <c r="S353" i="8"/>
  <c r="BO354" i="7"/>
  <c r="BR354" i="7"/>
  <c r="BT354" i="7"/>
  <c r="BL355" i="7" s="1"/>
  <c r="O354" i="7"/>
  <c r="R354" i="7"/>
  <c r="T354" i="7"/>
  <c r="L355" i="7" s="1"/>
  <c r="AD353" i="8"/>
  <c r="AA353" i="8"/>
  <c r="AF353" i="8"/>
  <c r="AO352" i="9"/>
  <c r="AT352" i="9"/>
  <c r="AL353" i="9" s="1"/>
  <c r="AR352" i="9"/>
  <c r="BO352" i="9"/>
  <c r="BT352" i="9"/>
  <c r="BL353" i="9" s="1"/>
  <c r="BR352" i="9"/>
  <c r="AO352" i="8"/>
  <c r="AT352" i="8"/>
  <c r="AL353" i="8" s="1"/>
  <c r="AR352" i="8"/>
  <c r="CB352" i="9"/>
  <c r="CE352" i="9"/>
  <c r="CG352" i="9"/>
  <c r="BY353" i="9" s="1"/>
  <c r="AU354" i="7" l="1"/>
  <c r="AP355" i="7"/>
  <c r="CD353" i="8"/>
  <c r="CA353" i="8"/>
  <c r="CF353" i="8"/>
  <c r="BP353" i="9"/>
  <c r="U354" i="7"/>
  <c r="BC355" i="7"/>
  <c r="BC353" i="9"/>
  <c r="C39" i="7"/>
  <c r="BU352" i="9"/>
  <c r="BH354" i="7"/>
  <c r="BH352" i="9"/>
  <c r="AP353" i="9"/>
  <c r="BU354" i="7"/>
  <c r="AB355" i="7"/>
  <c r="AE355" i="7"/>
  <c r="AG355" i="7"/>
  <c r="Y356" i="7" s="1"/>
  <c r="P355" i="7"/>
  <c r="BQ353" i="8"/>
  <c r="BN353" i="8"/>
  <c r="BS353" i="8"/>
  <c r="CC353" i="9"/>
  <c r="AH352" i="9"/>
  <c r="AU352" i="9"/>
  <c r="CH352" i="9"/>
  <c r="B37" i="8"/>
  <c r="AC353" i="9"/>
  <c r="BP355" i="7"/>
  <c r="O353" i="8"/>
  <c r="R353" i="8"/>
  <c r="T353" i="8"/>
  <c r="L354" i="8" s="1"/>
  <c r="P354" i="9"/>
  <c r="U353" i="9"/>
  <c r="CC355" i="7"/>
  <c r="AU352" i="8"/>
  <c r="C37" i="8"/>
  <c r="AP353" i="8"/>
  <c r="AB353" i="8"/>
  <c r="AE353" i="8"/>
  <c r="AG353" i="8"/>
  <c r="Y354" i="8" s="1"/>
  <c r="BD353" i="8"/>
  <c r="BA353" i="8"/>
  <c r="BF353" i="8"/>
  <c r="CH354" i="7"/>
  <c r="E37" i="8" l="1"/>
  <c r="CD355" i="7"/>
  <c r="CA355" i="7"/>
  <c r="CF355" i="7"/>
  <c r="Q355" i="7"/>
  <c r="N355" i="7"/>
  <c r="S355" i="7"/>
  <c r="BQ355" i="7"/>
  <c r="BN355" i="7"/>
  <c r="BS355" i="7"/>
  <c r="AQ353" i="8"/>
  <c r="AN353" i="8"/>
  <c r="AS353" i="8"/>
  <c r="Q354" i="9"/>
  <c r="N354" i="9"/>
  <c r="S354" i="9"/>
  <c r="AC356" i="7"/>
  <c r="P354" i="8"/>
  <c r="U353" i="8"/>
  <c r="AH355" i="7"/>
  <c r="BQ353" i="9"/>
  <c r="BN353" i="9"/>
  <c r="BS353" i="9"/>
  <c r="G37" i="8"/>
  <c r="BD353" i="9"/>
  <c r="BA353" i="9"/>
  <c r="BF353" i="9"/>
  <c r="CB353" i="8"/>
  <c r="CE353" i="8"/>
  <c r="CG353" i="8"/>
  <c r="BY354" i="8" s="1"/>
  <c r="BB353" i="8"/>
  <c r="BE353" i="8"/>
  <c r="BG353" i="8"/>
  <c r="AY354" i="8" s="1"/>
  <c r="AQ353" i="9"/>
  <c r="AN353" i="9"/>
  <c r="AS353" i="9"/>
  <c r="BD355" i="7"/>
  <c r="BA355" i="7"/>
  <c r="BF355" i="7"/>
  <c r="AQ355" i="7"/>
  <c r="AN355" i="7"/>
  <c r="AS355" i="7"/>
  <c r="CD353" i="9"/>
  <c r="CA353" i="9"/>
  <c r="CF353" i="9"/>
  <c r="AC354" i="8"/>
  <c r="F37" i="8"/>
  <c r="AD353" i="9"/>
  <c r="AA353" i="9"/>
  <c r="AF353" i="9"/>
  <c r="AH353" i="8"/>
  <c r="BO353" i="8"/>
  <c r="BT353" i="8"/>
  <c r="BL354" i="8" s="1"/>
  <c r="BR353" i="8"/>
  <c r="BB355" i="7" l="1"/>
  <c r="BG355" i="7"/>
  <c r="AY356" i="7" s="1"/>
  <c r="BE355" i="7"/>
  <c r="CH353" i="8"/>
  <c r="F39" i="7"/>
  <c r="BO355" i="7"/>
  <c r="BR355" i="7"/>
  <c r="BT355" i="7"/>
  <c r="BL356" i="7" s="1"/>
  <c r="E39" i="7"/>
  <c r="D37" i="9"/>
  <c r="E37" i="9"/>
  <c r="Q354" i="8"/>
  <c r="N354" i="8"/>
  <c r="S354" i="8"/>
  <c r="AD354" i="8"/>
  <c r="AA354" i="8"/>
  <c r="AF354" i="8"/>
  <c r="BB353" i="9"/>
  <c r="BE353" i="9"/>
  <c r="BG353" i="9"/>
  <c r="AY354" i="9" s="1"/>
  <c r="B39" i="7"/>
  <c r="AO353" i="9"/>
  <c r="AT353" i="9"/>
  <c r="AL354" i="9" s="1"/>
  <c r="AR353" i="9"/>
  <c r="BU353" i="8"/>
  <c r="O355" i="7"/>
  <c r="R355" i="7"/>
  <c r="T355" i="7"/>
  <c r="L356" i="7" s="1"/>
  <c r="AD356" i="7"/>
  <c r="AA356" i="7"/>
  <c r="AF356" i="7"/>
  <c r="CC354" i="8"/>
  <c r="BP354" i="8"/>
  <c r="G37" i="9"/>
  <c r="CB353" i="9"/>
  <c r="CG353" i="9"/>
  <c r="BY354" i="9" s="1"/>
  <c r="CE353" i="9"/>
  <c r="G39" i="7"/>
  <c r="F37" i="9"/>
  <c r="O354" i="9"/>
  <c r="T354" i="9"/>
  <c r="L355" i="9" s="1"/>
  <c r="R354" i="9"/>
  <c r="CB355" i="7"/>
  <c r="CG355" i="7"/>
  <c r="BY356" i="7" s="1"/>
  <c r="CE355" i="7"/>
  <c r="BC354" i="8"/>
  <c r="BO353" i="9"/>
  <c r="BT353" i="9"/>
  <c r="BL354" i="9" s="1"/>
  <c r="BR353" i="9"/>
  <c r="D39" i="7"/>
  <c r="C37" i="9"/>
  <c r="AO355" i="7"/>
  <c r="AR355" i="7"/>
  <c r="AT355" i="7"/>
  <c r="AL356" i="7" s="1"/>
  <c r="BH353" i="8"/>
  <c r="D37" i="8"/>
  <c r="AB353" i="9"/>
  <c r="AG353" i="9"/>
  <c r="Y354" i="9" s="1"/>
  <c r="AE353" i="9"/>
  <c r="AO353" i="8"/>
  <c r="AR353" i="8"/>
  <c r="AT353" i="8"/>
  <c r="AL354" i="8" s="1"/>
  <c r="AB354" i="8" l="1"/>
  <c r="AE354" i="8"/>
  <c r="AG354" i="8"/>
  <c r="Y355" i="8" s="1"/>
  <c r="U354" i="9"/>
  <c r="BP356" i="7"/>
  <c r="P355" i="9"/>
  <c r="BU355" i="7"/>
  <c r="U355" i="7"/>
  <c r="BQ354" i="8"/>
  <c r="BN354" i="8"/>
  <c r="BS354" i="8"/>
  <c r="AU353" i="9"/>
  <c r="O354" i="8"/>
  <c r="T354" i="8"/>
  <c r="L355" i="8" s="1"/>
  <c r="R354" i="8"/>
  <c r="AP354" i="9"/>
  <c r="CC356" i="7"/>
  <c r="AP356" i="7"/>
  <c r="CD354" i="8"/>
  <c r="CA354" i="8"/>
  <c r="CF354" i="8"/>
  <c r="BD354" i="8"/>
  <c r="BA354" i="8"/>
  <c r="BF354" i="8"/>
  <c r="AC354" i="9"/>
  <c r="BP354" i="9"/>
  <c r="AU355" i="7"/>
  <c r="AP354" i="8"/>
  <c r="AB356" i="7"/>
  <c r="AE356" i="7"/>
  <c r="AG356" i="7"/>
  <c r="Y357" i="7" s="1"/>
  <c r="BU353" i="9"/>
  <c r="AU353" i="8"/>
  <c r="BC354" i="9"/>
  <c r="BH355" i="7"/>
  <c r="CH353" i="9"/>
  <c r="BH353" i="9"/>
  <c r="BC356" i="7"/>
  <c r="AH353" i="9"/>
  <c r="CH355" i="7"/>
  <c r="CC354" i="9"/>
  <c r="P356" i="7"/>
  <c r="Q355" i="9" l="1"/>
  <c r="N355" i="9"/>
  <c r="S355" i="9"/>
  <c r="AQ354" i="8"/>
  <c r="AN354" i="8"/>
  <c r="AS354" i="8"/>
  <c r="BQ356" i="7"/>
  <c r="BN356" i="7"/>
  <c r="BS356" i="7"/>
  <c r="CB354" i="8"/>
  <c r="CE354" i="8"/>
  <c r="CG354" i="8"/>
  <c r="BY355" i="8" s="1"/>
  <c r="AQ356" i="7"/>
  <c r="AN356" i="7"/>
  <c r="AS356" i="7"/>
  <c r="CD356" i="7"/>
  <c r="CA356" i="7"/>
  <c r="CF356" i="7"/>
  <c r="AC355" i="8"/>
  <c r="BD354" i="9"/>
  <c r="BA354" i="9"/>
  <c r="BF354" i="9"/>
  <c r="BQ354" i="9"/>
  <c r="BN354" i="9"/>
  <c r="BS354" i="9"/>
  <c r="BD356" i="7"/>
  <c r="BA356" i="7"/>
  <c r="BF356" i="7"/>
  <c r="AD354" i="9"/>
  <c r="AA354" i="9"/>
  <c r="AF354" i="9"/>
  <c r="AQ354" i="9"/>
  <c r="AN354" i="9"/>
  <c r="AS354" i="9"/>
  <c r="AH354" i="8"/>
  <c r="BO354" i="8"/>
  <c r="BT354" i="8"/>
  <c r="BL355" i="8" s="1"/>
  <c r="BR354" i="8"/>
  <c r="AC357" i="7"/>
  <c r="U354" i="8"/>
  <c r="Q356" i="7"/>
  <c r="N356" i="7"/>
  <c r="S356" i="7"/>
  <c r="CD354" i="9"/>
  <c r="CA354" i="9"/>
  <c r="CF354" i="9"/>
  <c r="AH356" i="7"/>
  <c r="BB354" i="8"/>
  <c r="BG354" i="8"/>
  <c r="AY355" i="8" s="1"/>
  <c r="BE354" i="8"/>
  <c r="P355" i="8"/>
  <c r="BO354" i="9" l="1"/>
  <c r="BR354" i="9"/>
  <c r="BT354" i="9"/>
  <c r="BL355" i="9" s="1"/>
  <c r="BO356" i="7"/>
  <c r="BR356" i="7"/>
  <c r="BT356" i="7"/>
  <c r="BL357" i="7" s="1"/>
  <c r="AO356" i="7"/>
  <c r="AT356" i="7"/>
  <c r="AL357" i="7" s="1"/>
  <c r="AR356" i="7"/>
  <c r="BP355" i="8"/>
  <c r="AO354" i="9"/>
  <c r="AT354" i="9"/>
  <c r="AL355" i="9" s="1"/>
  <c r="AR354" i="9"/>
  <c r="BB354" i="9"/>
  <c r="BE354" i="9"/>
  <c r="BG354" i="9"/>
  <c r="AY355" i="9" s="1"/>
  <c r="O356" i="7"/>
  <c r="T356" i="7"/>
  <c r="L357" i="7" s="1"/>
  <c r="R356" i="7"/>
  <c r="AO354" i="8"/>
  <c r="AR354" i="8"/>
  <c r="AT354" i="8"/>
  <c r="AL355" i="8" s="1"/>
  <c r="AB354" i="9"/>
  <c r="AG354" i="9"/>
  <c r="Y355" i="9" s="1"/>
  <c r="AE354" i="9"/>
  <c r="CB354" i="9"/>
  <c r="CG354" i="9"/>
  <c r="BY355" i="9" s="1"/>
  <c r="CE354" i="9"/>
  <c r="BC355" i="8"/>
  <c r="AD355" i="8"/>
  <c r="AA355" i="8"/>
  <c r="AF355" i="8"/>
  <c r="AD357" i="7"/>
  <c r="AA357" i="7"/>
  <c r="AF357" i="7"/>
  <c r="CC355" i="8"/>
  <c r="O355" i="9"/>
  <c r="T355" i="9"/>
  <c r="L356" i="9" s="1"/>
  <c r="R355" i="9"/>
  <c r="Q355" i="8"/>
  <c r="N355" i="8"/>
  <c r="S355" i="8"/>
  <c r="BH354" i="8"/>
  <c r="CB356" i="7"/>
  <c r="CG356" i="7"/>
  <c r="BY357" i="7" s="1"/>
  <c r="CE356" i="7"/>
  <c r="BU354" i="8"/>
  <c r="BB356" i="7"/>
  <c r="BG356" i="7"/>
  <c r="AY357" i="7" s="1"/>
  <c r="BE356" i="7"/>
  <c r="CH354" i="8"/>
  <c r="BH354" i="9" l="1"/>
  <c r="BP357" i="7"/>
  <c r="AP355" i="8"/>
  <c r="BU356" i="7"/>
  <c r="AU354" i="8"/>
  <c r="AU354" i="9"/>
  <c r="CC357" i="7"/>
  <c r="AP355" i="9"/>
  <c r="BP355" i="9"/>
  <c r="U355" i="9"/>
  <c r="BQ355" i="8"/>
  <c r="BN355" i="8"/>
  <c r="BS355" i="8"/>
  <c r="BU354" i="9"/>
  <c r="CC355" i="9"/>
  <c r="U356" i="7"/>
  <c r="AU356" i="7"/>
  <c r="AB355" i="8"/>
  <c r="AG355" i="8"/>
  <c r="Y356" i="8" s="1"/>
  <c r="AE355" i="8"/>
  <c r="BC355" i="9"/>
  <c r="P356" i="9"/>
  <c r="BD355" i="8"/>
  <c r="BA355" i="8"/>
  <c r="BF355" i="8"/>
  <c r="CH354" i="9"/>
  <c r="AB357" i="7"/>
  <c r="AG357" i="7"/>
  <c r="Y358" i="7" s="1"/>
  <c r="AE357" i="7"/>
  <c r="BC357" i="7"/>
  <c r="P357" i="7"/>
  <c r="AP357" i="7"/>
  <c r="AC355" i="9"/>
  <c r="CH356" i="7"/>
  <c r="CD355" i="8"/>
  <c r="CA355" i="8"/>
  <c r="CF355" i="8"/>
  <c r="BH356" i="7"/>
  <c r="O355" i="8"/>
  <c r="R355" i="8"/>
  <c r="T355" i="8"/>
  <c r="L356" i="8" s="1"/>
  <c r="AH354" i="9"/>
  <c r="U355" i="8" l="1"/>
  <c r="BO355" i="8"/>
  <c r="BT355" i="8"/>
  <c r="BL356" i="8" s="1"/>
  <c r="BR355" i="8"/>
  <c r="BD355" i="9"/>
  <c r="BA355" i="9"/>
  <c r="BF355" i="9"/>
  <c r="AQ357" i="7"/>
  <c r="AN357" i="7"/>
  <c r="AS357" i="7"/>
  <c r="CB355" i="8"/>
  <c r="CE355" i="8"/>
  <c r="CG355" i="8"/>
  <c r="BY356" i="8" s="1"/>
  <c r="BQ355" i="9"/>
  <c r="BN355" i="9"/>
  <c r="BS355" i="9"/>
  <c r="AQ355" i="8"/>
  <c r="AN355" i="8"/>
  <c r="AS355" i="8"/>
  <c r="Q356" i="9"/>
  <c r="N356" i="9"/>
  <c r="S356" i="9"/>
  <c r="AH355" i="8"/>
  <c r="AQ355" i="9"/>
  <c r="AN355" i="9"/>
  <c r="AS355" i="9"/>
  <c r="BQ357" i="7"/>
  <c r="BN357" i="7"/>
  <c r="BS357" i="7"/>
  <c r="BB355" i="8"/>
  <c r="BE355" i="8"/>
  <c r="BG355" i="8"/>
  <c r="AY356" i="8" s="1"/>
  <c r="BD357" i="7"/>
  <c r="BA357" i="7"/>
  <c r="BF357" i="7"/>
  <c r="AH357" i="7"/>
  <c r="AC358" i="7"/>
  <c r="AC356" i="8"/>
  <c r="CD355" i="9"/>
  <c r="CA355" i="9"/>
  <c r="CF355" i="9"/>
  <c r="AD355" i="9"/>
  <c r="AA355" i="9"/>
  <c r="AF355" i="9"/>
  <c r="Q357" i="7"/>
  <c r="N357" i="7"/>
  <c r="S357" i="7"/>
  <c r="P356" i="8"/>
  <c r="CD357" i="7"/>
  <c r="CA357" i="7"/>
  <c r="CF357" i="7"/>
  <c r="BO355" i="9" l="1"/>
  <c r="BR355" i="9"/>
  <c r="BT355" i="9"/>
  <c r="BL356" i="9" s="1"/>
  <c r="CB357" i="7"/>
  <c r="CG357" i="7"/>
  <c r="BY358" i="7" s="1"/>
  <c r="CE357" i="7"/>
  <c r="O357" i="7"/>
  <c r="R357" i="7"/>
  <c r="T357" i="7"/>
  <c r="L358" i="7" s="1"/>
  <c r="AO355" i="9"/>
  <c r="AT355" i="9"/>
  <c r="AL356" i="9" s="1"/>
  <c r="AR355" i="9"/>
  <c r="BB355" i="9"/>
  <c r="BE355" i="9"/>
  <c r="BG355" i="9"/>
  <c r="AY356" i="9" s="1"/>
  <c r="AD358" i="7"/>
  <c r="AA358" i="7"/>
  <c r="AF358" i="7"/>
  <c r="CC356" i="8"/>
  <c r="BU355" i="8"/>
  <c r="AB355" i="9"/>
  <c r="AE355" i="9"/>
  <c r="AG355" i="9"/>
  <c r="Y356" i="9" s="1"/>
  <c r="BB357" i="7"/>
  <c r="BG357" i="7"/>
  <c r="AY358" i="7" s="1"/>
  <c r="BE357" i="7"/>
  <c r="CH355" i="8"/>
  <c r="BP356" i="8"/>
  <c r="BC356" i="8"/>
  <c r="O356" i="9"/>
  <c r="T356" i="9"/>
  <c r="L357" i="9" s="1"/>
  <c r="R356" i="9"/>
  <c r="AO357" i="7"/>
  <c r="AR357" i="7"/>
  <c r="AT357" i="7"/>
  <c r="AL358" i="7" s="1"/>
  <c r="BH355" i="8"/>
  <c r="AD356" i="8"/>
  <c r="AA356" i="8"/>
  <c r="AF356" i="8"/>
  <c r="AO355" i="8"/>
  <c r="AT355" i="8"/>
  <c r="AL356" i="8" s="1"/>
  <c r="AR355" i="8"/>
  <c r="CB355" i="9"/>
  <c r="CG355" i="9"/>
  <c r="BY356" i="9" s="1"/>
  <c r="CE355" i="9"/>
  <c r="Q356" i="8"/>
  <c r="N356" i="8"/>
  <c r="S356" i="8"/>
  <c r="BO357" i="7"/>
  <c r="BT357" i="7"/>
  <c r="BL358" i="7" s="1"/>
  <c r="BR357" i="7"/>
  <c r="AP356" i="8" l="1"/>
  <c r="BC358" i="7"/>
  <c r="U357" i="7"/>
  <c r="O356" i="8"/>
  <c r="R356" i="8"/>
  <c r="T356" i="8"/>
  <c r="L357" i="8" s="1"/>
  <c r="U356" i="9"/>
  <c r="AC356" i="9"/>
  <c r="P357" i="9"/>
  <c r="AB358" i="7"/>
  <c r="AE358" i="7"/>
  <c r="AG358" i="7"/>
  <c r="Y359" i="7" s="1"/>
  <c r="CH357" i="7"/>
  <c r="BC356" i="9"/>
  <c r="CC358" i="7"/>
  <c r="BH355" i="9"/>
  <c r="AB356" i="8"/>
  <c r="AG356" i="8"/>
  <c r="Y357" i="8" s="1"/>
  <c r="AE356" i="8"/>
  <c r="BD356" i="8"/>
  <c r="BA356" i="8"/>
  <c r="BF356" i="8"/>
  <c r="CH355" i="9"/>
  <c r="CC356" i="9"/>
  <c r="AH355" i="9"/>
  <c r="BQ356" i="8"/>
  <c r="BN356" i="8"/>
  <c r="BS356" i="8"/>
  <c r="AU355" i="9"/>
  <c r="BP356" i="9"/>
  <c r="AP356" i="9"/>
  <c r="BU355" i="9"/>
  <c r="BP358" i="7"/>
  <c r="AP358" i="7"/>
  <c r="CD356" i="8"/>
  <c r="CA356" i="8"/>
  <c r="CF356" i="8"/>
  <c r="BU357" i="7"/>
  <c r="AU355" i="8"/>
  <c r="AU357" i="7"/>
  <c r="BH357" i="7"/>
  <c r="P358" i="7"/>
  <c r="AC359" i="7" l="1"/>
  <c r="U356" i="8"/>
  <c r="BO356" i="8"/>
  <c r="BR356" i="8"/>
  <c r="BT356" i="8"/>
  <c r="BL357" i="8" s="1"/>
  <c r="AH356" i="8"/>
  <c r="AH358" i="7"/>
  <c r="Q357" i="9"/>
  <c r="N357" i="9"/>
  <c r="S357" i="9"/>
  <c r="BD358" i="7"/>
  <c r="BA358" i="7"/>
  <c r="BF358" i="7"/>
  <c r="CD358" i="7"/>
  <c r="CA358" i="7"/>
  <c r="CF358" i="7"/>
  <c r="AQ356" i="8"/>
  <c r="AN356" i="8"/>
  <c r="AS356" i="8"/>
  <c r="Q358" i="7"/>
  <c r="N358" i="7"/>
  <c r="S358" i="7"/>
  <c r="AD356" i="9"/>
  <c r="AA356" i="9"/>
  <c r="AF356" i="9"/>
  <c r="AQ356" i="9"/>
  <c r="AN356" i="9"/>
  <c r="AS356" i="9"/>
  <c r="CB356" i="8"/>
  <c r="CE356" i="8"/>
  <c r="CG356" i="8"/>
  <c r="BY357" i="8" s="1"/>
  <c r="BQ356" i="9"/>
  <c r="BN356" i="9"/>
  <c r="BS356" i="9"/>
  <c r="BD356" i="9"/>
  <c r="BA356" i="9"/>
  <c r="BF356" i="9"/>
  <c r="AQ358" i="7"/>
  <c r="AN358" i="7"/>
  <c r="AS358" i="7"/>
  <c r="BQ358" i="7"/>
  <c r="BN358" i="7"/>
  <c r="BS358" i="7"/>
  <c r="BB356" i="8"/>
  <c r="BG356" i="8"/>
  <c r="AY357" i="8" s="1"/>
  <c r="BE356" i="8"/>
  <c r="P357" i="8"/>
  <c r="AC357" i="8"/>
  <c r="CD356" i="9"/>
  <c r="CA356" i="9"/>
  <c r="CF356" i="9"/>
  <c r="Q357" i="8" l="1"/>
  <c r="N357" i="8"/>
  <c r="S357" i="8"/>
  <c r="BO356" i="9"/>
  <c r="BT356" i="9"/>
  <c r="BL357" i="9" s="1"/>
  <c r="BR356" i="9"/>
  <c r="CB358" i="7"/>
  <c r="CG358" i="7"/>
  <c r="BY359" i="7" s="1"/>
  <c r="CE358" i="7"/>
  <c r="BP357" i="8"/>
  <c r="CH356" i="8"/>
  <c r="AB356" i="9"/>
  <c r="AG356" i="9"/>
  <c r="Y357" i="9" s="1"/>
  <c r="AE356" i="9"/>
  <c r="BB358" i="7"/>
  <c r="BE358" i="7"/>
  <c r="BG358" i="7"/>
  <c r="AY359" i="7" s="1"/>
  <c r="BU356" i="8"/>
  <c r="BO358" i="7"/>
  <c r="BT358" i="7"/>
  <c r="BL359" i="7" s="1"/>
  <c r="BR358" i="7"/>
  <c r="CB356" i="9"/>
  <c r="CE356" i="9"/>
  <c r="CG356" i="9"/>
  <c r="BY357" i="9" s="1"/>
  <c r="BB356" i="9"/>
  <c r="BG356" i="9"/>
  <c r="AY357" i="9" s="1"/>
  <c r="BE356" i="9"/>
  <c r="AO356" i="8"/>
  <c r="AR356" i="8"/>
  <c r="AT356" i="8"/>
  <c r="AL357" i="8" s="1"/>
  <c r="BH356" i="8"/>
  <c r="AO356" i="9"/>
  <c r="AR356" i="9"/>
  <c r="AT356" i="9"/>
  <c r="AL357" i="9" s="1"/>
  <c r="O358" i="7"/>
  <c r="T358" i="7"/>
  <c r="L359" i="7" s="1"/>
  <c r="R358" i="7"/>
  <c r="AO358" i="7"/>
  <c r="AT358" i="7"/>
  <c r="AL359" i="7" s="1"/>
  <c r="AR358" i="7"/>
  <c r="O357" i="9"/>
  <c r="R357" i="9"/>
  <c r="T357" i="9"/>
  <c r="L358" i="9" s="1"/>
  <c r="AD359" i="7"/>
  <c r="AA359" i="7"/>
  <c r="AF359" i="7"/>
  <c r="BC357" i="8"/>
  <c r="CC357" i="8"/>
  <c r="AD357" i="8"/>
  <c r="AA357" i="8"/>
  <c r="AF357" i="8"/>
  <c r="AH356" i="9" l="1"/>
  <c r="CC357" i="9"/>
  <c r="AC357" i="9"/>
  <c r="AB357" i="8"/>
  <c r="AG357" i="8"/>
  <c r="Y358" i="8" s="1"/>
  <c r="AE357" i="8"/>
  <c r="U357" i="9"/>
  <c r="BU356" i="9"/>
  <c r="U358" i="7"/>
  <c r="CH356" i="9"/>
  <c r="AU358" i="7"/>
  <c r="BP357" i="9"/>
  <c r="CD357" i="8"/>
  <c r="CA357" i="8"/>
  <c r="CF357" i="8"/>
  <c r="AP359" i="7"/>
  <c r="AP357" i="8"/>
  <c r="BU358" i="7"/>
  <c r="BD357" i="8"/>
  <c r="BA357" i="8"/>
  <c r="BF357" i="8"/>
  <c r="P358" i="9"/>
  <c r="AU356" i="8"/>
  <c r="BP359" i="7"/>
  <c r="BQ357" i="8"/>
  <c r="BN357" i="8"/>
  <c r="BS357" i="8"/>
  <c r="BH356" i="9"/>
  <c r="P359" i="7"/>
  <c r="BC357" i="9"/>
  <c r="CH358" i="7"/>
  <c r="O357" i="8"/>
  <c r="R357" i="8"/>
  <c r="T357" i="8"/>
  <c r="L358" i="8" s="1"/>
  <c r="BC359" i="7"/>
  <c r="CC359" i="7"/>
  <c r="AB359" i="7"/>
  <c r="AG359" i="7"/>
  <c r="Y360" i="7" s="1"/>
  <c r="AE359" i="7"/>
  <c r="AP357" i="9"/>
  <c r="BH358" i="7"/>
  <c r="AU356" i="9"/>
  <c r="CD359" i="7" l="1"/>
  <c r="CA359" i="7"/>
  <c r="CF359" i="7"/>
  <c r="BQ357" i="9"/>
  <c r="BN357" i="9"/>
  <c r="BS357" i="9"/>
  <c r="AH357" i="8"/>
  <c r="BB357" i="8"/>
  <c r="BE357" i="8"/>
  <c r="BG357" i="8"/>
  <c r="AY358" i="8" s="1"/>
  <c r="AC358" i="8"/>
  <c r="BD359" i="7"/>
  <c r="BA359" i="7"/>
  <c r="BF359" i="7"/>
  <c r="BO357" i="8"/>
  <c r="BR357" i="8"/>
  <c r="BT357" i="8"/>
  <c r="BL358" i="8" s="1"/>
  <c r="AD357" i="9"/>
  <c r="AA357" i="9"/>
  <c r="AF357" i="9"/>
  <c r="U357" i="8"/>
  <c r="CD357" i="9"/>
  <c r="CA357" i="9"/>
  <c r="CF357" i="9"/>
  <c r="P358" i="8"/>
  <c r="AQ357" i="8"/>
  <c r="AN357" i="8"/>
  <c r="AS357" i="8"/>
  <c r="AH359" i="7"/>
  <c r="AQ357" i="9"/>
  <c r="AN357" i="9"/>
  <c r="AS357" i="9"/>
  <c r="BQ359" i="7"/>
  <c r="BN359" i="7"/>
  <c r="BS359" i="7"/>
  <c r="AQ359" i="7"/>
  <c r="AN359" i="7"/>
  <c r="AS359" i="7"/>
  <c r="BD357" i="9"/>
  <c r="BA357" i="9"/>
  <c r="BF357" i="9"/>
  <c r="AC360" i="7"/>
  <c r="Q359" i="7"/>
  <c r="N359" i="7"/>
  <c r="S359" i="7"/>
  <c r="Q358" i="9"/>
  <c r="N358" i="9"/>
  <c r="S358" i="9"/>
  <c r="CB357" i="8"/>
  <c r="CG357" i="8"/>
  <c r="BY358" i="8" s="1"/>
  <c r="CE357" i="8"/>
  <c r="O359" i="7" l="1"/>
  <c r="R359" i="7"/>
  <c r="T359" i="7"/>
  <c r="L360" i="7" s="1"/>
  <c r="BO359" i="7"/>
  <c r="BT359" i="7"/>
  <c r="BL360" i="7" s="1"/>
  <c r="BR359" i="7"/>
  <c r="BC358" i="8"/>
  <c r="Q358" i="8"/>
  <c r="N358" i="8"/>
  <c r="S358" i="8"/>
  <c r="AB357" i="9"/>
  <c r="AE357" i="9"/>
  <c r="AG357" i="9"/>
  <c r="Y358" i="9" s="1"/>
  <c r="BH357" i="8"/>
  <c r="AD360" i="7"/>
  <c r="AA360" i="7"/>
  <c r="AF360" i="7"/>
  <c r="AO357" i="9"/>
  <c r="AR357" i="9"/>
  <c r="AT357" i="9"/>
  <c r="AL358" i="9" s="1"/>
  <c r="BP358" i="8"/>
  <c r="CB357" i="9"/>
  <c r="CG357" i="9"/>
  <c r="BY358" i="9" s="1"/>
  <c r="CE357" i="9"/>
  <c r="BU357" i="8"/>
  <c r="BO357" i="9"/>
  <c r="BR357" i="9"/>
  <c r="BT357" i="9"/>
  <c r="BL358" i="9" s="1"/>
  <c r="BB359" i="7"/>
  <c r="BE359" i="7"/>
  <c r="BG359" i="7"/>
  <c r="AY360" i="7" s="1"/>
  <c r="CH357" i="8"/>
  <c r="CC358" i="8"/>
  <c r="AO359" i="7"/>
  <c r="AT359" i="7"/>
  <c r="AL360" i="7" s="1"/>
  <c r="AR359" i="7"/>
  <c r="AD358" i="8"/>
  <c r="AA358" i="8"/>
  <c r="AF358" i="8"/>
  <c r="CB359" i="7"/>
  <c r="CE359" i="7"/>
  <c r="CG359" i="7"/>
  <c r="BY360" i="7" s="1"/>
  <c r="BB357" i="9"/>
  <c r="BG357" i="9"/>
  <c r="AY358" i="9" s="1"/>
  <c r="BE357" i="9"/>
  <c r="O358" i="9"/>
  <c r="T358" i="9"/>
  <c r="L359" i="9" s="1"/>
  <c r="R358" i="9"/>
  <c r="AO357" i="8"/>
  <c r="AR357" i="8"/>
  <c r="AT357" i="8"/>
  <c r="AL358" i="8" s="1"/>
  <c r="AP360" i="7" l="1"/>
  <c r="BP358" i="9"/>
  <c r="AU357" i="9"/>
  <c r="O358" i="8"/>
  <c r="R358" i="8"/>
  <c r="T358" i="8"/>
  <c r="L359" i="8" s="1"/>
  <c r="BU357" i="9"/>
  <c r="BH357" i="9"/>
  <c r="BD358" i="8"/>
  <c r="BA358" i="8"/>
  <c r="BF358" i="8"/>
  <c r="AP358" i="9"/>
  <c r="BC358" i="9"/>
  <c r="CD358" i="8"/>
  <c r="CA358" i="8"/>
  <c r="CF358" i="8"/>
  <c r="AB360" i="7"/>
  <c r="AE360" i="7"/>
  <c r="AG360" i="7"/>
  <c r="Y361" i="7" s="1"/>
  <c r="U358" i="9"/>
  <c r="BU359" i="7"/>
  <c r="AU359" i="7"/>
  <c r="BP360" i="7"/>
  <c r="CH359" i="7"/>
  <c r="AU357" i="8"/>
  <c r="BC360" i="7"/>
  <c r="CC358" i="9"/>
  <c r="BH359" i="7"/>
  <c r="AC358" i="9"/>
  <c r="P360" i="7"/>
  <c r="P359" i="9"/>
  <c r="CC360" i="7"/>
  <c r="AP358" i="8"/>
  <c r="CH357" i="9"/>
  <c r="AB358" i="8"/>
  <c r="AG358" i="8"/>
  <c r="Y359" i="8" s="1"/>
  <c r="AE358" i="8"/>
  <c r="AH357" i="9"/>
  <c r="U359" i="7"/>
  <c r="BQ358" i="8"/>
  <c r="BN358" i="8"/>
  <c r="BS358" i="8"/>
  <c r="AQ358" i="8" l="1"/>
  <c r="AN358" i="8"/>
  <c r="AS358" i="8"/>
  <c r="BD358" i="9"/>
  <c r="BA358" i="9"/>
  <c r="BF358" i="9"/>
  <c r="CD358" i="9"/>
  <c r="CA358" i="9"/>
  <c r="CF358" i="9"/>
  <c r="P359" i="8"/>
  <c r="U358" i="8"/>
  <c r="AQ358" i="9"/>
  <c r="AN358" i="9"/>
  <c r="AS358" i="9"/>
  <c r="AH360" i="7"/>
  <c r="BB358" i="8"/>
  <c r="BE358" i="8"/>
  <c r="BG358" i="8"/>
  <c r="AY359" i="8" s="1"/>
  <c r="BQ358" i="9"/>
  <c r="BN358" i="9"/>
  <c r="BS358" i="9"/>
  <c r="BD360" i="7"/>
  <c r="BA360" i="7"/>
  <c r="BF360" i="7"/>
  <c r="AC361" i="7"/>
  <c r="Q360" i="7"/>
  <c r="N360" i="7"/>
  <c r="S360" i="7"/>
  <c r="AD358" i="9"/>
  <c r="AA358" i="9"/>
  <c r="AF358" i="9"/>
  <c r="BQ360" i="7"/>
  <c r="BN360" i="7"/>
  <c r="BS360" i="7"/>
  <c r="CD360" i="7"/>
  <c r="CA360" i="7"/>
  <c r="CF360" i="7"/>
  <c r="AH358" i="8"/>
  <c r="AQ360" i="7"/>
  <c r="AN360" i="7"/>
  <c r="AS360" i="7"/>
  <c r="Q359" i="9"/>
  <c r="N359" i="9"/>
  <c r="S359" i="9"/>
  <c r="AC359" i="8"/>
  <c r="CB358" i="8"/>
  <c r="CE358" i="8"/>
  <c r="CG358" i="8"/>
  <c r="BY359" i="8" s="1"/>
  <c r="BO358" i="8"/>
  <c r="BT358" i="8"/>
  <c r="BL359" i="8" s="1"/>
  <c r="BR358" i="8"/>
  <c r="CH358" i="8" l="1"/>
  <c r="O360" i="7"/>
  <c r="T360" i="7"/>
  <c r="L361" i="7" s="1"/>
  <c r="R360" i="7"/>
  <c r="BC359" i="8"/>
  <c r="CB360" i="7"/>
  <c r="CE360" i="7"/>
  <c r="CG360" i="7"/>
  <c r="BY361" i="7" s="1"/>
  <c r="AD361" i="7"/>
  <c r="AA361" i="7"/>
  <c r="AF361" i="7"/>
  <c r="BH358" i="8"/>
  <c r="Q359" i="8"/>
  <c r="N359" i="8"/>
  <c r="S359" i="8"/>
  <c r="AD359" i="8"/>
  <c r="AA359" i="8"/>
  <c r="AF359" i="8"/>
  <c r="CB358" i="9"/>
  <c r="CE358" i="9"/>
  <c r="CG358" i="9"/>
  <c r="BY359" i="9" s="1"/>
  <c r="BO360" i="7"/>
  <c r="BT360" i="7"/>
  <c r="BL361" i="7" s="1"/>
  <c r="BR360" i="7"/>
  <c r="BB358" i="9"/>
  <c r="BE358" i="9"/>
  <c r="BG358" i="9"/>
  <c r="AY359" i="9" s="1"/>
  <c r="BB360" i="7"/>
  <c r="BE360" i="7"/>
  <c r="BG360" i="7"/>
  <c r="AY361" i="7" s="1"/>
  <c r="AO358" i="9"/>
  <c r="AR358" i="9"/>
  <c r="AT358" i="9"/>
  <c r="AL359" i="9" s="1"/>
  <c r="O359" i="9"/>
  <c r="R359" i="9"/>
  <c r="T359" i="9"/>
  <c r="L360" i="9" s="1"/>
  <c r="BU358" i="8"/>
  <c r="AB358" i="9"/>
  <c r="AE358" i="9"/>
  <c r="AG358" i="9"/>
  <c r="Y359" i="9" s="1"/>
  <c r="BP359" i="8"/>
  <c r="AO360" i="7"/>
  <c r="AR360" i="7"/>
  <c r="AT360" i="7"/>
  <c r="AL361" i="7" s="1"/>
  <c r="AO358" i="8"/>
  <c r="AR358" i="8"/>
  <c r="AT358" i="8"/>
  <c r="AL359" i="8" s="1"/>
  <c r="CC359" i="8"/>
  <c r="BO358" i="9"/>
  <c r="BT358" i="9"/>
  <c r="BL359" i="9" s="1"/>
  <c r="BR358" i="9"/>
  <c r="CH360" i="7" l="1"/>
  <c r="AB359" i="8"/>
  <c r="AG359" i="8"/>
  <c r="Y360" i="8" s="1"/>
  <c r="AE359" i="8"/>
  <c r="AU358" i="9"/>
  <c r="BU360" i="7"/>
  <c r="BD359" i="8"/>
  <c r="BA359" i="8"/>
  <c r="BF359" i="8"/>
  <c r="BP361" i="7"/>
  <c r="AU358" i="8"/>
  <c r="CC359" i="9"/>
  <c r="O359" i="8"/>
  <c r="R359" i="8"/>
  <c r="T359" i="8"/>
  <c r="L360" i="8" s="1"/>
  <c r="BH360" i="7"/>
  <c r="CH358" i="9"/>
  <c r="U360" i="7"/>
  <c r="CC361" i="7"/>
  <c r="P361" i="7"/>
  <c r="BU358" i="9"/>
  <c r="AP361" i="7"/>
  <c r="AU360" i="7"/>
  <c r="BC359" i="9"/>
  <c r="P360" i="9"/>
  <c r="BH358" i="9"/>
  <c r="AP359" i="8"/>
  <c r="BC361" i="7"/>
  <c r="BQ359" i="8"/>
  <c r="BN359" i="8"/>
  <c r="BS359" i="8"/>
  <c r="U359" i="9"/>
  <c r="AB361" i="7"/>
  <c r="AE361" i="7"/>
  <c r="AG361" i="7"/>
  <c r="Y362" i="7" s="1"/>
  <c r="AC359" i="9"/>
  <c r="AH358" i="9"/>
  <c r="AP359" i="9"/>
  <c r="BP359" i="9"/>
  <c r="CD359" i="8"/>
  <c r="CA359" i="8"/>
  <c r="CF359" i="8"/>
  <c r="AQ359" i="8" l="1"/>
  <c r="AN359" i="8"/>
  <c r="AS359" i="8"/>
  <c r="BB359" i="8"/>
  <c r="BE359" i="8"/>
  <c r="BG359" i="8"/>
  <c r="AY360" i="8" s="1"/>
  <c r="AD359" i="9"/>
  <c r="AA359" i="9"/>
  <c r="AF359" i="9"/>
  <c r="Q361" i="7"/>
  <c r="N361" i="7"/>
  <c r="S361" i="7"/>
  <c r="P360" i="8"/>
  <c r="AH361" i="7"/>
  <c r="U359" i="8"/>
  <c r="CD361" i="7"/>
  <c r="CA361" i="7"/>
  <c r="CF361" i="7"/>
  <c r="CD359" i="9"/>
  <c r="CA359" i="9"/>
  <c r="CF359" i="9"/>
  <c r="AH359" i="8"/>
  <c r="AC362" i="7"/>
  <c r="Q360" i="9"/>
  <c r="N360" i="9"/>
  <c r="S360" i="9"/>
  <c r="BO359" i="8"/>
  <c r="BT359" i="8"/>
  <c r="BL360" i="8" s="1"/>
  <c r="BR359" i="8"/>
  <c r="AC360" i="8"/>
  <c r="BD359" i="9"/>
  <c r="BA359" i="9"/>
  <c r="BF359" i="9"/>
  <c r="BD361" i="7"/>
  <c r="BA361" i="7"/>
  <c r="BF361" i="7"/>
  <c r="AQ361" i="7"/>
  <c r="AN361" i="7"/>
  <c r="AS361" i="7"/>
  <c r="BQ361" i="7"/>
  <c r="BN361" i="7"/>
  <c r="BS361" i="7"/>
  <c r="AQ359" i="9"/>
  <c r="AN359" i="9"/>
  <c r="AS359" i="9"/>
  <c r="CB359" i="8"/>
  <c r="CE359" i="8"/>
  <c r="CG359" i="8"/>
  <c r="BY360" i="8" s="1"/>
  <c r="BQ359" i="9"/>
  <c r="BN359" i="9"/>
  <c r="BS359" i="9"/>
  <c r="CB361" i="7" l="1"/>
  <c r="CE361" i="7"/>
  <c r="CG361" i="7"/>
  <c r="BY362" i="7" s="1"/>
  <c r="O361" i="7"/>
  <c r="T361" i="7"/>
  <c r="L362" i="7" s="1"/>
  <c r="R361" i="7"/>
  <c r="AO359" i="9"/>
  <c r="AT359" i="9"/>
  <c r="AL360" i="9" s="1"/>
  <c r="AR359" i="9"/>
  <c r="AB359" i="9"/>
  <c r="AG359" i="9"/>
  <c r="Y360" i="9" s="1"/>
  <c r="AE359" i="9"/>
  <c r="BC360" i="8"/>
  <c r="BO359" i="9"/>
  <c r="BR359" i="9"/>
  <c r="BT359" i="9"/>
  <c r="BL360" i="9" s="1"/>
  <c r="BH359" i="8"/>
  <c r="O360" i="9"/>
  <c r="T360" i="9"/>
  <c r="L361" i="9" s="1"/>
  <c r="R360" i="9"/>
  <c r="BO361" i="7"/>
  <c r="BT361" i="7"/>
  <c r="BL362" i="7" s="1"/>
  <c r="BR361" i="7"/>
  <c r="AD362" i="7"/>
  <c r="AA362" i="7"/>
  <c r="AF362" i="7"/>
  <c r="CC360" i="8"/>
  <c r="AO361" i="7"/>
  <c r="AT361" i="7"/>
  <c r="AL362" i="7" s="1"/>
  <c r="AR361" i="7"/>
  <c r="AD360" i="8"/>
  <c r="AA360" i="8"/>
  <c r="AF360" i="8"/>
  <c r="BB359" i="9"/>
  <c r="BG359" i="9"/>
  <c r="AY360" i="9" s="1"/>
  <c r="BE359" i="9"/>
  <c r="CH359" i="8"/>
  <c r="BU359" i="8"/>
  <c r="CB359" i="9"/>
  <c r="CE359" i="9"/>
  <c r="CG359" i="9"/>
  <c r="BY360" i="9" s="1"/>
  <c r="Q360" i="8"/>
  <c r="N360" i="8"/>
  <c r="S360" i="8"/>
  <c r="AO359" i="8"/>
  <c r="AT359" i="8"/>
  <c r="AL360" i="8" s="1"/>
  <c r="AR359" i="8"/>
  <c r="BB361" i="7"/>
  <c r="BE361" i="7"/>
  <c r="BG361" i="7"/>
  <c r="AY362" i="7" s="1"/>
  <c r="BP360" i="8"/>
  <c r="AP360" i="9" l="1"/>
  <c r="AP362" i="7"/>
  <c r="P361" i="9"/>
  <c r="U360" i="9"/>
  <c r="AH359" i="9"/>
  <c r="U361" i="7"/>
  <c r="AC360" i="9"/>
  <c r="P362" i="7"/>
  <c r="AU361" i="7"/>
  <c r="CD360" i="8"/>
  <c r="CA360" i="8"/>
  <c r="CF360" i="8"/>
  <c r="O360" i="8"/>
  <c r="T360" i="8"/>
  <c r="L361" i="8" s="1"/>
  <c r="R360" i="8"/>
  <c r="BP360" i="9"/>
  <c r="CC362" i="7"/>
  <c r="CH361" i="7"/>
  <c r="BH359" i="9"/>
  <c r="AB362" i="7"/>
  <c r="AE362" i="7"/>
  <c r="AG362" i="7"/>
  <c r="Y363" i="7" s="1"/>
  <c r="BQ360" i="8"/>
  <c r="BN360" i="8"/>
  <c r="BS360" i="8"/>
  <c r="AU359" i="8"/>
  <c r="CH359" i="9"/>
  <c r="BC360" i="9"/>
  <c r="BC362" i="7"/>
  <c r="BU361" i="7"/>
  <c r="BD360" i="8"/>
  <c r="BA360" i="8"/>
  <c r="BF360" i="8"/>
  <c r="AP360" i="8"/>
  <c r="CC360" i="9"/>
  <c r="BU359" i="9"/>
  <c r="BH361" i="7"/>
  <c r="AB360" i="8"/>
  <c r="AG360" i="8"/>
  <c r="Y361" i="8" s="1"/>
  <c r="AE360" i="8"/>
  <c r="BP362" i="7"/>
  <c r="AU359" i="9"/>
  <c r="BQ362" i="7" l="1"/>
  <c r="BN362" i="7"/>
  <c r="BS362" i="7"/>
  <c r="AH360" i="8"/>
  <c r="BB360" i="8"/>
  <c r="BG360" i="8"/>
  <c r="AY361" i="8" s="1"/>
  <c r="BE360" i="8"/>
  <c r="CB360" i="8"/>
  <c r="CE360" i="8"/>
  <c r="CG360" i="8"/>
  <c r="BY361" i="8" s="1"/>
  <c r="AC361" i="8"/>
  <c r="CD362" i="7"/>
  <c r="CA362" i="7"/>
  <c r="CF362" i="7"/>
  <c r="Q361" i="9"/>
  <c r="N361" i="9"/>
  <c r="S361" i="9"/>
  <c r="BQ360" i="9"/>
  <c r="BN360" i="9"/>
  <c r="BS360" i="9"/>
  <c r="Q362" i="7"/>
  <c r="N362" i="7"/>
  <c r="S362" i="7"/>
  <c r="AQ362" i="7"/>
  <c r="AN362" i="7"/>
  <c r="AS362" i="7"/>
  <c r="BO360" i="8"/>
  <c r="BR360" i="8"/>
  <c r="BT360" i="8"/>
  <c r="BL361" i="8" s="1"/>
  <c r="BD362" i="7"/>
  <c r="BA362" i="7"/>
  <c r="BF362" i="7"/>
  <c r="CD360" i="9"/>
  <c r="CA360" i="9"/>
  <c r="CF360" i="9"/>
  <c r="BD360" i="9"/>
  <c r="BA360" i="9"/>
  <c r="BF360" i="9"/>
  <c r="AC363" i="7"/>
  <c r="U360" i="8"/>
  <c r="AD360" i="9"/>
  <c r="AA360" i="9"/>
  <c r="AF360" i="9"/>
  <c r="AQ360" i="9"/>
  <c r="AN360" i="9"/>
  <c r="AS360" i="9"/>
  <c r="AH362" i="7"/>
  <c r="P361" i="8"/>
  <c r="AQ360" i="8"/>
  <c r="AN360" i="8"/>
  <c r="AS360" i="8"/>
  <c r="CH360" i="8" l="1"/>
  <c r="BP361" i="8"/>
  <c r="BB360" i="9"/>
  <c r="BG360" i="9"/>
  <c r="AY361" i="9" s="1"/>
  <c r="BE360" i="9"/>
  <c r="BU360" i="8"/>
  <c r="BH360" i="8"/>
  <c r="O361" i="9"/>
  <c r="T361" i="9"/>
  <c r="L362" i="9" s="1"/>
  <c r="R361" i="9"/>
  <c r="BC361" i="8"/>
  <c r="CC361" i="8"/>
  <c r="CB360" i="9"/>
  <c r="CE360" i="9"/>
  <c r="CG360" i="9"/>
  <c r="BY361" i="9" s="1"/>
  <c r="AO362" i="7"/>
  <c r="AR362" i="7"/>
  <c r="AT362" i="7"/>
  <c r="AL363" i="7" s="1"/>
  <c r="Q361" i="8"/>
  <c r="N361" i="8"/>
  <c r="S361" i="8"/>
  <c r="BO360" i="9"/>
  <c r="BT360" i="9"/>
  <c r="BL361" i="9" s="1"/>
  <c r="BR360" i="9"/>
  <c r="AO360" i="9"/>
  <c r="AR360" i="9"/>
  <c r="AT360" i="9"/>
  <c r="AL361" i="9" s="1"/>
  <c r="AB360" i="9"/>
  <c r="AG360" i="9"/>
  <c r="Y361" i="9" s="1"/>
  <c r="AE360" i="9"/>
  <c r="CB362" i="7"/>
  <c r="CE362" i="7"/>
  <c r="CG362" i="7"/>
  <c r="BY363" i="7" s="1"/>
  <c r="O362" i="7"/>
  <c r="R362" i="7"/>
  <c r="T362" i="7"/>
  <c r="L363" i="7" s="1"/>
  <c r="AD361" i="8"/>
  <c r="AA361" i="8"/>
  <c r="AF361" i="8"/>
  <c r="BO362" i="7"/>
  <c r="BR362" i="7"/>
  <c r="BT362" i="7"/>
  <c r="BL363" i="7" s="1"/>
  <c r="AO360" i="8"/>
  <c r="AR360" i="8"/>
  <c r="AT360" i="8"/>
  <c r="AL361" i="8" s="1"/>
  <c r="AD363" i="7"/>
  <c r="AA363" i="7"/>
  <c r="AF363" i="7"/>
  <c r="BB362" i="7"/>
  <c r="BG362" i="7"/>
  <c r="AY363" i="7" s="1"/>
  <c r="BE362" i="7"/>
  <c r="BU360" i="9" l="1"/>
  <c r="CC361" i="9"/>
  <c r="CH360" i="9"/>
  <c r="AH360" i="9"/>
  <c r="AB361" i="8"/>
  <c r="AG361" i="8"/>
  <c r="Y362" i="8" s="1"/>
  <c r="AE361" i="8"/>
  <c r="BP361" i="9"/>
  <c r="AP361" i="8"/>
  <c r="AU360" i="8"/>
  <c r="BH360" i="9"/>
  <c r="U362" i="7"/>
  <c r="O361" i="8"/>
  <c r="T361" i="8"/>
  <c r="L362" i="8" s="1"/>
  <c r="R361" i="8"/>
  <c r="BC361" i="9"/>
  <c r="AC361" i="9"/>
  <c r="CD361" i="8"/>
  <c r="CA361" i="8"/>
  <c r="CF361" i="8"/>
  <c r="BD361" i="8"/>
  <c r="BA361" i="8"/>
  <c r="BF361" i="8"/>
  <c r="BQ361" i="8"/>
  <c r="BN361" i="8"/>
  <c r="BS361" i="8"/>
  <c r="AP363" i="7"/>
  <c r="U361" i="9"/>
  <c r="AP361" i="9"/>
  <c r="AU362" i="7"/>
  <c r="P362" i="9"/>
  <c r="AB363" i="7"/>
  <c r="AG363" i="7"/>
  <c r="Y364" i="7" s="1"/>
  <c r="AE363" i="7"/>
  <c r="BH362" i="7"/>
  <c r="BP363" i="7"/>
  <c r="AU360" i="9"/>
  <c r="P363" i="7"/>
  <c r="BC363" i="7"/>
  <c r="BU362" i="7"/>
  <c r="CC363" i="7"/>
  <c r="CH362" i="7"/>
  <c r="CD363" i="7" l="1"/>
  <c r="CA363" i="7"/>
  <c r="CF363" i="7"/>
  <c r="P362" i="8"/>
  <c r="AH361" i="8"/>
  <c r="BB361" i="8"/>
  <c r="BG361" i="8"/>
  <c r="AY362" i="8" s="1"/>
  <c r="BE361" i="8"/>
  <c r="AC362" i="8"/>
  <c r="CB361" i="8"/>
  <c r="CE361" i="8"/>
  <c r="CG361" i="8"/>
  <c r="BY362" i="8" s="1"/>
  <c r="AQ361" i="9"/>
  <c r="AN361" i="9"/>
  <c r="AS361" i="9"/>
  <c r="BQ363" i="7"/>
  <c r="BN363" i="7"/>
  <c r="BS363" i="7"/>
  <c r="AH363" i="7"/>
  <c r="AD361" i="9"/>
  <c r="AA361" i="9"/>
  <c r="AF361" i="9"/>
  <c r="BD363" i="7"/>
  <c r="BA363" i="7"/>
  <c r="BF363" i="7"/>
  <c r="AQ363" i="7"/>
  <c r="AN363" i="7"/>
  <c r="AS363" i="7"/>
  <c r="Q363" i="7"/>
  <c r="N363" i="7"/>
  <c r="S363" i="7"/>
  <c r="BO361" i="8"/>
  <c r="BT361" i="8"/>
  <c r="BL362" i="8" s="1"/>
  <c r="BR361" i="8"/>
  <c r="CD361" i="9"/>
  <c r="CA361" i="9"/>
  <c r="CF361" i="9"/>
  <c r="AC364" i="7"/>
  <c r="BD361" i="9"/>
  <c r="BA361" i="9"/>
  <c r="BF361" i="9"/>
  <c r="AQ361" i="8"/>
  <c r="AN361" i="8"/>
  <c r="AS361" i="8"/>
  <c r="Q362" i="9"/>
  <c r="N362" i="9"/>
  <c r="S362" i="9"/>
  <c r="U361" i="8"/>
  <c r="BQ361" i="9"/>
  <c r="BN361" i="9"/>
  <c r="BS361" i="9"/>
  <c r="O362" i="9" l="1"/>
  <c r="T362" i="9"/>
  <c r="L363" i="9" s="1"/>
  <c r="R362" i="9"/>
  <c r="AD362" i="8"/>
  <c r="AA362" i="8"/>
  <c r="AF362" i="8"/>
  <c r="AO363" i="7"/>
  <c r="AT363" i="7"/>
  <c r="AL364" i="7" s="1"/>
  <c r="AR363" i="7"/>
  <c r="BO361" i="9"/>
  <c r="BR361" i="9"/>
  <c r="BT361" i="9"/>
  <c r="BL362" i="9" s="1"/>
  <c r="BH361" i="8"/>
  <c r="AD364" i="7"/>
  <c r="AA364" i="7"/>
  <c r="AF364" i="7"/>
  <c r="AO361" i="8"/>
  <c r="AT361" i="8"/>
  <c r="AL362" i="8" s="1"/>
  <c r="AR361" i="8"/>
  <c r="CB361" i="9"/>
  <c r="CG361" i="9"/>
  <c r="BY362" i="9" s="1"/>
  <c r="CE361" i="9"/>
  <c r="BO363" i="7"/>
  <c r="BR363" i="7"/>
  <c r="BT363" i="7"/>
  <c r="BL364" i="7" s="1"/>
  <c r="BC362" i="8"/>
  <c r="BB363" i="7"/>
  <c r="BG363" i="7"/>
  <c r="AY364" i="7" s="1"/>
  <c r="BE363" i="7"/>
  <c r="BU361" i="8"/>
  <c r="BB361" i="9"/>
  <c r="BG361" i="9"/>
  <c r="AY362" i="9" s="1"/>
  <c r="BE361" i="9"/>
  <c r="BP362" i="8"/>
  <c r="AO361" i="9"/>
  <c r="AR361" i="9"/>
  <c r="AT361" i="9"/>
  <c r="AL362" i="9" s="1"/>
  <c r="Q362" i="8"/>
  <c r="N362" i="8"/>
  <c r="S362" i="8"/>
  <c r="CC362" i="8"/>
  <c r="O363" i="7"/>
  <c r="T363" i="7"/>
  <c r="L364" i="7" s="1"/>
  <c r="R363" i="7"/>
  <c r="AB361" i="9"/>
  <c r="AG361" i="9"/>
  <c r="Y362" i="9" s="1"/>
  <c r="AE361" i="9"/>
  <c r="CH361" i="8"/>
  <c r="CB363" i="7"/>
  <c r="CE363" i="7"/>
  <c r="CG363" i="7"/>
  <c r="BY364" i="7" s="1"/>
  <c r="AP362" i="8" l="1"/>
  <c r="AU363" i="7"/>
  <c r="BQ362" i="8"/>
  <c r="BN362" i="8"/>
  <c r="BS362" i="8"/>
  <c r="BD362" i="8"/>
  <c r="BA362" i="8"/>
  <c r="BF362" i="8"/>
  <c r="AP364" i="7"/>
  <c r="CD362" i="8"/>
  <c r="CA362" i="8"/>
  <c r="CF362" i="8"/>
  <c r="BH361" i="9"/>
  <c r="AB364" i="7"/>
  <c r="AG364" i="7"/>
  <c r="Y365" i="7" s="1"/>
  <c r="AE364" i="7"/>
  <c r="AH361" i="9"/>
  <c r="BU363" i="7"/>
  <c r="AB362" i="8"/>
  <c r="AE362" i="8"/>
  <c r="AG362" i="8"/>
  <c r="Y363" i="8" s="1"/>
  <c r="BC364" i="7"/>
  <c r="BU361" i="9"/>
  <c r="O362" i="8"/>
  <c r="T362" i="8"/>
  <c r="L363" i="8" s="1"/>
  <c r="R362" i="8"/>
  <c r="BP364" i="7"/>
  <c r="CH363" i="7"/>
  <c r="U362" i="9"/>
  <c r="U363" i="7"/>
  <c r="CH361" i="9"/>
  <c r="P363" i="9"/>
  <c r="CC364" i="7"/>
  <c r="AU361" i="8"/>
  <c r="CC362" i="9"/>
  <c r="BC362" i="9"/>
  <c r="AC362" i="9"/>
  <c r="P364" i="7"/>
  <c r="AP362" i="9"/>
  <c r="AU361" i="9"/>
  <c r="BH363" i="7"/>
  <c r="BP362" i="9"/>
  <c r="AQ364" i="7" l="1"/>
  <c r="AN364" i="7"/>
  <c r="AS364" i="7"/>
  <c r="P363" i="8"/>
  <c r="AQ362" i="9"/>
  <c r="AN362" i="9"/>
  <c r="AS362" i="9"/>
  <c r="AC365" i="7"/>
  <c r="BB362" i="8"/>
  <c r="BE362" i="8"/>
  <c r="BG362" i="8"/>
  <c r="AY363" i="8" s="1"/>
  <c r="BD362" i="9"/>
  <c r="BA362" i="9"/>
  <c r="BF362" i="9"/>
  <c r="Q364" i="7"/>
  <c r="N364" i="7"/>
  <c r="S364" i="7"/>
  <c r="CD364" i="7"/>
  <c r="CA364" i="7"/>
  <c r="CF364" i="7"/>
  <c r="AH364" i="7"/>
  <c r="Q363" i="9"/>
  <c r="N363" i="9"/>
  <c r="S363" i="9"/>
  <c r="BD364" i="7"/>
  <c r="BA364" i="7"/>
  <c r="BF364" i="7"/>
  <c r="AC363" i="8"/>
  <c r="BO362" i="8"/>
  <c r="BR362" i="8"/>
  <c r="BT362" i="8"/>
  <c r="BL363" i="8" s="1"/>
  <c r="AD362" i="9"/>
  <c r="AA362" i="9"/>
  <c r="AF362" i="9"/>
  <c r="AH362" i="8"/>
  <c r="CB362" i="8"/>
  <c r="CE362" i="8"/>
  <c r="CG362" i="8"/>
  <c r="BY363" i="8" s="1"/>
  <c r="BQ362" i="9"/>
  <c r="BN362" i="9"/>
  <c r="BS362" i="9"/>
  <c r="BQ364" i="7"/>
  <c r="BN364" i="7"/>
  <c r="BS364" i="7"/>
  <c r="AQ362" i="8"/>
  <c r="AN362" i="8"/>
  <c r="AS362" i="8"/>
  <c r="CD362" i="9"/>
  <c r="CA362" i="9"/>
  <c r="CF362" i="9"/>
  <c r="U362" i="8"/>
  <c r="AD365" i="7" l="1"/>
  <c r="AA365" i="7"/>
  <c r="AF365" i="7"/>
  <c r="AO362" i="9"/>
  <c r="AT362" i="9"/>
  <c r="AL363" i="9" s="1"/>
  <c r="AR362" i="9"/>
  <c r="BO364" i="7"/>
  <c r="BR364" i="7"/>
  <c r="BT364" i="7"/>
  <c r="BL365" i="7" s="1"/>
  <c r="BO362" i="9"/>
  <c r="BR362" i="9"/>
  <c r="BT362" i="9"/>
  <c r="BL363" i="9" s="1"/>
  <c r="AD363" i="8"/>
  <c r="AA363" i="8"/>
  <c r="AF363" i="8"/>
  <c r="O364" i="7"/>
  <c r="R364" i="7"/>
  <c r="T364" i="7"/>
  <c r="L365" i="7" s="1"/>
  <c r="BP363" i="8"/>
  <c r="BB362" i="9"/>
  <c r="BG362" i="9"/>
  <c r="AY363" i="9" s="1"/>
  <c r="BE362" i="9"/>
  <c r="Q363" i="8"/>
  <c r="N363" i="8"/>
  <c r="S363" i="8"/>
  <c r="BB364" i="7"/>
  <c r="BE364" i="7"/>
  <c r="BG364" i="7"/>
  <c r="AY365" i="7" s="1"/>
  <c r="AB362" i="9"/>
  <c r="AG362" i="9"/>
  <c r="Y363" i="9" s="1"/>
  <c r="AE362" i="9"/>
  <c r="CC363" i="8"/>
  <c r="BU362" i="8"/>
  <c r="O363" i="9"/>
  <c r="R363" i="9"/>
  <c r="T363" i="9"/>
  <c r="L364" i="9" s="1"/>
  <c r="CB362" i="9"/>
  <c r="CG362" i="9"/>
  <c r="BY363" i="9" s="1"/>
  <c r="CE362" i="9"/>
  <c r="CH362" i="8"/>
  <c r="BC363" i="8"/>
  <c r="AO364" i="7"/>
  <c r="AT364" i="7"/>
  <c r="AL365" i="7" s="1"/>
  <c r="AR364" i="7"/>
  <c r="AO362" i="8"/>
  <c r="AT362" i="8"/>
  <c r="AL363" i="8" s="1"/>
  <c r="AR362" i="8"/>
  <c r="CB364" i="7"/>
  <c r="CE364" i="7"/>
  <c r="CG364" i="7"/>
  <c r="BY365" i="7" s="1"/>
  <c r="BH362" i="8"/>
  <c r="BP365" i="7" l="1"/>
  <c r="AB363" i="8"/>
  <c r="AG363" i="8"/>
  <c r="Y364" i="8" s="1"/>
  <c r="AE363" i="8"/>
  <c r="BU364" i="7"/>
  <c r="AU362" i="8"/>
  <c r="CD363" i="8"/>
  <c r="CA363" i="8"/>
  <c r="CF363" i="8"/>
  <c r="AU362" i="9"/>
  <c r="AP363" i="9"/>
  <c r="BC365" i="7"/>
  <c r="BP363" i="9"/>
  <c r="AP363" i="8"/>
  <c r="CC363" i="9"/>
  <c r="BC363" i="9"/>
  <c r="P364" i="9"/>
  <c r="AH362" i="9"/>
  <c r="AC363" i="9"/>
  <c r="BD363" i="8"/>
  <c r="BA363" i="8"/>
  <c r="BF363" i="8"/>
  <c r="P365" i="7"/>
  <c r="BU362" i="9"/>
  <c r="CH362" i="9"/>
  <c r="U363" i="9"/>
  <c r="AP365" i="7"/>
  <c r="BH364" i="7"/>
  <c r="CC365" i="7"/>
  <c r="U364" i="7"/>
  <c r="AB365" i="7"/>
  <c r="AE365" i="7"/>
  <c r="AG365" i="7"/>
  <c r="Y366" i="7" s="1"/>
  <c r="BH362" i="9"/>
  <c r="AU364" i="7"/>
  <c r="BQ363" i="8"/>
  <c r="BN363" i="8"/>
  <c r="BS363" i="8"/>
  <c r="CH364" i="7"/>
  <c r="O363" i="8"/>
  <c r="R363" i="8"/>
  <c r="T363" i="8"/>
  <c r="L364" i="8" s="1"/>
  <c r="CB363" i="8" l="1"/>
  <c r="CE363" i="8"/>
  <c r="CG363" i="8"/>
  <c r="BY364" i="8" s="1"/>
  <c r="AD363" i="9"/>
  <c r="AA363" i="9"/>
  <c r="AF363" i="9"/>
  <c r="BQ363" i="9"/>
  <c r="BN363" i="9"/>
  <c r="BS363" i="9"/>
  <c r="AQ363" i="8"/>
  <c r="AN363" i="8"/>
  <c r="AS363" i="8"/>
  <c r="CD365" i="7"/>
  <c r="CA365" i="7"/>
  <c r="CF365" i="7"/>
  <c r="BD365" i="7"/>
  <c r="BA365" i="7"/>
  <c r="BF365" i="7"/>
  <c r="BO363" i="8"/>
  <c r="BR363" i="8"/>
  <c r="BT363" i="8"/>
  <c r="BL364" i="8" s="1"/>
  <c r="Q364" i="9"/>
  <c r="N364" i="9"/>
  <c r="S364" i="9"/>
  <c r="AQ363" i="9"/>
  <c r="AN363" i="9"/>
  <c r="AS363" i="9"/>
  <c r="AH363" i="8"/>
  <c r="AC364" i="8"/>
  <c r="P364" i="8"/>
  <c r="Q365" i="7"/>
  <c r="N365" i="7"/>
  <c r="S365" i="7"/>
  <c r="BD363" i="9"/>
  <c r="BA363" i="9"/>
  <c r="BF363" i="9"/>
  <c r="BQ365" i="7"/>
  <c r="BN365" i="7"/>
  <c r="BS365" i="7"/>
  <c r="U363" i="8"/>
  <c r="AC366" i="7"/>
  <c r="AQ365" i="7"/>
  <c r="AN365" i="7"/>
  <c r="AS365" i="7"/>
  <c r="CD363" i="9"/>
  <c r="CA363" i="9"/>
  <c r="CF363" i="9"/>
  <c r="AH365" i="7"/>
  <c r="BB363" i="8"/>
  <c r="BE363" i="8"/>
  <c r="BG363" i="8"/>
  <c r="AY364" i="8" s="1"/>
  <c r="BU363" i="8" l="1"/>
  <c r="BO363" i="9"/>
  <c r="BR363" i="9"/>
  <c r="BT363" i="9"/>
  <c r="BL364" i="9" s="1"/>
  <c r="CB363" i="9"/>
  <c r="CG363" i="9"/>
  <c r="BY364" i="9" s="1"/>
  <c r="CE363" i="9"/>
  <c r="BB363" i="9"/>
  <c r="BE363" i="9"/>
  <c r="BG363" i="9"/>
  <c r="AY364" i="9" s="1"/>
  <c r="BB365" i="7"/>
  <c r="BE365" i="7"/>
  <c r="BG365" i="7"/>
  <c r="AY366" i="7" s="1"/>
  <c r="AB363" i="9"/>
  <c r="AG363" i="9"/>
  <c r="Y364" i="9" s="1"/>
  <c r="AE363" i="9"/>
  <c r="AO365" i="7"/>
  <c r="AT365" i="7"/>
  <c r="AL366" i="7" s="1"/>
  <c r="AR365" i="7"/>
  <c r="AO363" i="9"/>
  <c r="AR363" i="9"/>
  <c r="AT363" i="9"/>
  <c r="AL364" i="9" s="1"/>
  <c r="CB365" i="7"/>
  <c r="CG365" i="7"/>
  <c r="BY366" i="7" s="1"/>
  <c r="CE365" i="7"/>
  <c r="CC364" i="8"/>
  <c r="Q364" i="8"/>
  <c r="N364" i="8"/>
  <c r="S364" i="8"/>
  <c r="CH363" i="8"/>
  <c r="O365" i="7"/>
  <c r="T365" i="7"/>
  <c r="L366" i="7" s="1"/>
  <c r="R365" i="7"/>
  <c r="O364" i="9"/>
  <c r="T364" i="9"/>
  <c r="L365" i="9" s="1"/>
  <c r="R364" i="9"/>
  <c r="BH363" i="8"/>
  <c r="AO363" i="8"/>
  <c r="AT363" i="8"/>
  <c r="AL364" i="8" s="1"/>
  <c r="AR363" i="8"/>
  <c r="BC364" i="8"/>
  <c r="AD366" i="7"/>
  <c r="AA366" i="7"/>
  <c r="AF366" i="7"/>
  <c r="AD364" i="8"/>
  <c r="AA364" i="8"/>
  <c r="AF364" i="8"/>
  <c r="BO365" i="7"/>
  <c r="BT365" i="7"/>
  <c r="BL366" i="7" s="1"/>
  <c r="BR365" i="7"/>
  <c r="BP364" i="8"/>
  <c r="U365" i="7" l="1"/>
  <c r="CD364" i="8"/>
  <c r="CA364" i="8"/>
  <c r="CF364" i="8"/>
  <c r="CH365" i="7"/>
  <c r="AH363" i="9"/>
  <c r="CH363" i="9"/>
  <c r="CC366" i="7"/>
  <c r="AC364" i="9"/>
  <c r="CC364" i="9"/>
  <c r="BC366" i="7"/>
  <c r="BU365" i="7"/>
  <c r="AP366" i="7"/>
  <c r="BP366" i="7"/>
  <c r="P366" i="7"/>
  <c r="AP364" i="8"/>
  <c r="BP364" i="9"/>
  <c r="BU363" i="9"/>
  <c r="AU363" i="8"/>
  <c r="BH365" i="7"/>
  <c r="AP364" i="9"/>
  <c r="AB364" i="8"/>
  <c r="AG364" i="8"/>
  <c r="Y365" i="8" s="1"/>
  <c r="AE364" i="8"/>
  <c r="AB366" i="7"/>
  <c r="AE366" i="7"/>
  <c r="AG366" i="7"/>
  <c r="Y367" i="7" s="1"/>
  <c r="AU363" i="9"/>
  <c r="BQ364" i="8"/>
  <c r="BN364" i="8"/>
  <c r="BS364" i="8"/>
  <c r="BC364" i="9"/>
  <c r="BD364" i="8"/>
  <c r="BA364" i="8"/>
  <c r="BF364" i="8"/>
  <c r="U364" i="9"/>
  <c r="O364" i="8"/>
  <c r="R364" i="8"/>
  <c r="T364" i="8"/>
  <c r="L365" i="8" s="1"/>
  <c r="P365" i="9"/>
  <c r="AU365" i="7"/>
  <c r="BH363" i="9"/>
  <c r="AC367" i="7" l="1"/>
  <c r="AQ366" i="7"/>
  <c r="AN366" i="7"/>
  <c r="AS366" i="7"/>
  <c r="BB364" i="8"/>
  <c r="BG364" i="8"/>
  <c r="AY365" i="8" s="1"/>
  <c r="BE364" i="8"/>
  <c r="AH366" i="7"/>
  <c r="AH364" i="8"/>
  <c r="BD364" i="9"/>
  <c r="BA364" i="9"/>
  <c r="BF364" i="9"/>
  <c r="AC365" i="8"/>
  <c r="BD366" i="7"/>
  <c r="BA366" i="7"/>
  <c r="BF366" i="7"/>
  <c r="BQ364" i="9"/>
  <c r="BN364" i="9"/>
  <c r="BS364" i="9"/>
  <c r="AQ364" i="8"/>
  <c r="AN364" i="8"/>
  <c r="AS364" i="8"/>
  <c r="Q365" i="9"/>
  <c r="N365" i="9"/>
  <c r="S365" i="9"/>
  <c r="B38" i="9" s="1"/>
  <c r="AQ364" i="9"/>
  <c r="AN364" i="9"/>
  <c r="AS364" i="9"/>
  <c r="Q366" i="7"/>
  <c r="N366" i="7"/>
  <c r="S366" i="7"/>
  <c r="CD364" i="9"/>
  <c r="CA364" i="9"/>
  <c r="CF364" i="9"/>
  <c r="P365" i="8"/>
  <c r="BO364" i="8"/>
  <c r="BR364" i="8"/>
  <c r="BT364" i="8"/>
  <c r="BL365" i="8" s="1"/>
  <c r="CB364" i="8"/>
  <c r="CG364" i="8"/>
  <c r="BY365" i="8" s="1"/>
  <c r="CE364" i="8"/>
  <c r="U364" i="8"/>
  <c r="BQ366" i="7"/>
  <c r="BN366" i="7"/>
  <c r="BS366" i="7"/>
  <c r="AD364" i="9"/>
  <c r="AA364" i="9"/>
  <c r="AF364" i="9"/>
  <c r="CD366" i="7"/>
  <c r="CA366" i="7"/>
  <c r="CF366" i="7"/>
  <c r="Q365" i="8" l="1"/>
  <c r="N365" i="8"/>
  <c r="S365" i="8"/>
  <c r="B38" i="8" s="1"/>
  <c r="BO364" i="9"/>
  <c r="BT364" i="9"/>
  <c r="BL365" i="9" s="1"/>
  <c r="BR364" i="9"/>
  <c r="O365" i="9"/>
  <c r="R365" i="9"/>
  <c r="U365" i="9" s="1"/>
  <c r="T365" i="9"/>
  <c r="BO366" i="7"/>
  <c r="BT366" i="7"/>
  <c r="BL367" i="7" s="1"/>
  <c r="BR366" i="7"/>
  <c r="CB364" i="9"/>
  <c r="CG364" i="9"/>
  <c r="BY365" i="9" s="1"/>
  <c r="CE364" i="9"/>
  <c r="BB366" i="7"/>
  <c r="BE366" i="7"/>
  <c r="BG366" i="7"/>
  <c r="AY367" i="7" s="1"/>
  <c r="BH364" i="8"/>
  <c r="BC365" i="8"/>
  <c r="CC365" i="8"/>
  <c r="O366" i="7"/>
  <c r="R366" i="7"/>
  <c r="T366" i="7"/>
  <c r="L367" i="7" s="1"/>
  <c r="AO364" i="8"/>
  <c r="AR364" i="8"/>
  <c r="AT364" i="8"/>
  <c r="AL365" i="8" s="1"/>
  <c r="CH364" i="8"/>
  <c r="AD365" i="8"/>
  <c r="AA365" i="8"/>
  <c r="AF365" i="8"/>
  <c r="C38" i="8" s="1"/>
  <c r="AO366" i="7"/>
  <c r="AT366" i="7"/>
  <c r="AL367" i="7" s="1"/>
  <c r="AR366" i="7"/>
  <c r="BB364" i="9"/>
  <c r="BE364" i="9"/>
  <c r="BG364" i="9"/>
  <c r="AY365" i="9" s="1"/>
  <c r="AD367" i="7"/>
  <c r="AA367" i="7"/>
  <c r="AF367" i="7"/>
  <c r="C40" i="7" s="1"/>
  <c r="CB366" i="7"/>
  <c r="CE366" i="7"/>
  <c r="CG366" i="7"/>
  <c r="BY367" i="7" s="1"/>
  <c r="BP365" i="8"/>
  <c r="BU364" i="8"/>
  <c r="AO364" i="9"/>
  <c r="AR364" i="9"/>
  <c r="AT364" i="9"/>
  <c r="AL365" i="9" s="1"/>
  <c r="AB364" i="9"/>
  <c r="AG364" i="9"/>
  <c r="Y365" i="9" s="1"/>
  <c r="AE364" i="9"/>
  <c r="CH366" i="7" l="1"/>
  <c r="BU366" i="7"/>
  <c r="AP365" i="8"/>
  <c r="BC367" i="7"/>
  <c r="BP367" i="7"/>
  <c r="AP367" i="7"/>
  <c r="AU364" i="8"/>
  <c r="BH366" i="7"/>
  <c r="AU366" i="7"/>
  <c r="AB367" i="7"/>
  <c r="AG367" i="7"/>
  <c r="AE367" i="7"/>
  <c r="AH367" i="7" s="1"/>
  <c r="P367" i="7"/>
  <c r="U366" i="7"/>
  <c r="BU364" i="9"/>
  <c r="CD365" i="8"/>
  <c r="CA365" i="8"/>
  <c r="CF365" i="8"/>
  <c r="G38" i="8" s="1"/>
  <c r="BP365" i="9"/>
  <c r="AH364" i="9"/>
  <c r="CH364" i="9"/>
  <c r="AC365" i="9"/>
  <c r="AU364" i="9"/>
  <c r="BC365" i="9"/>
  <c r="CC365" i="9"/>
  <c r="AP365" i="9"/>
  <c r="BH364" i="9"/>
  <c r="BD365" i="8"/>
  <c r="BA365" i="8"/>
  <c r="BF365" i="8"/>
  <c r="E38" i="8" s="1"/>
  <c r="O365" i="8"/>
  <c r="T365" i="8"/>
  <c r="R365" i="8"/>
  <c r="U365" i="8" s="1"/>
  <c r="AB365" i="8"/>
  <c r="AG365" i="8"/>
  <c r="AE365" i="8"/>
  <c r="AH365" i="8" s="1"/>
  <c r="BQ365" i="8"/>
  <c r="BN365" i="8"/>
  <c r="BS365" i="8"/>
  <c r="F38" i="8" s="1"/>
  <c r="CC367" i="7"/>
  <c r="BQ365" i="9" l="1"/>
  <c r="BN365" i="9"/>
  <c r="BS365" i="9"/>
  <c r="F38" i="9" s="1"/>
  <c r="AQ367" i="7"/>
  <c r="AN367" i="7"/>
  <c r="AS367" i="7"/>
  <c r="D40" i="7" s="1"/>
  <c r="AD365" i="9"/>
  <c r="AA365" i="9"/>
  <c r="AF365" i="9"/>
  <c r="C38" i="9" s="1"/>
  <c r="CD365" i="9"/>
  <c r="CA365" i="9"/>
  <c r="CF365" i="9"/>
  <c r="G38" i="9" s="1"/>
  <c r="Q367" i="7"/>
  <c r="N367" i="7"/>
  <c r="S367" i="7"/>
  <c r="B40" i="7" s="1"/>
  <c r="BQ367" i="7"/>
  <c r="BN367" i="7"/>
  <c r="BS367" i="7"/>
  <c r="F40" i="7" s="1"/>
  <c r="BD365" i="9"/>
  <c r="BA365" i="9"/>
  <c r="BF365" i="9"/>
  <c r="E38" i="9" s="1"/>
  <c r="CB365" i="8"/>
  <c r="CG365" i="8"/>
  <c r="CE365" i="8"/>
  <c r="CH365" i="8" s="1"/>
  <c r="BD367" i="7"/>
  <c r="BA367" i="7"/>
  <c r="BF367" i="7"/>
  <c r="E40" i="7" s="1"/>
  <c r="BB365" i="8"/>
  <c r="BG365" i="8"/>
  <c r="BE365" i="8"/>
  <c r="BH365" i="8" s="1"/>
  <c r="AQ365" i="8"/>
  <c r="AN365" i="8"/>
  <c r="AS365" i="8"/>
  <c r="D38" i="8" s="1"/>
  <c r="BO365" i="8"/>
  <c r="BT365" i="8"/>
  <c r="BR365" i="8"/>
  <c r="BU365" i="8" s="1"/>
  <c r="CD367" i="7"/>
  <c r="CA367" i="7"/>
  <c r="CF367" i="7"/>
  <c r="G40" i="7" s="1"/>
  <c r="AQ365" i="9"/>
  <c r="AN365" i="9"/>
  <c r="AS365" i="9"/>
  <c r="D38" i="9" s="1"/>
  <c r="CB365" i="9" l="1"/>
  <c r="CE365" i="9"/>
  <c r="CH365" i="9" s="1"/>
  <c r="CG365" i="9"/>
  <c r="AO365" i="8"/>
  <c r="AR365" i="8"/>
  <c r="AU365" i="8" s="1"/>
  <c r="AT365" i="8"/>
  <c r="BB365" i="9"/>
  <c r="BE365" i="9"/>
  <c r="BH365" i="9" s="1"/>
  <c r="BG365" i="9"/>
  <c r="AB365" i="9"/>
  <c r="AE365" i="9"/>
  <c r="AH365" i="9" s="1"/>
  <c r="AG365" i="9"/>
  <c r="CB367" i="7"/>
  <c r="CE367" i="7"/>
  <c r="CH367" i="7" s="1"/>
  <c r="CG367" i="7"/>
  <c r="BO367" i="7"/>
  <c r="BR367" i="7"/>
  <c r="BU367" i="7" s="1"/>
  <c r="BT367" i="7"/>
  <c r="AO367" i="7"/>
  <c r="AR367" i="7"/>
  <c r="AU367" i="7" s="1"/>
  <c r="AT367" i="7"/>
  <c r="AO365" i="9"/>
  <c r="AT365" i="9"/>
  <c r="AR365" i="9"/>
  <c r="AU365" i="9" s="1"/>
  <c r="BB367" i="7"/>
  <c r="BE367" i="7"/>
  <c r="BH367" i="7" s="1"/>
  <c r="BG367" i="7"/>
  <c r="O367" i="7"/>
  <c r="T367" i="7"/>
  <c r="R367" i="7"/>
  <c r="U367" i="7" s="1"/>
  <c r="BO365" i="9"/>
  <c r="BR365" i="9"/>
  <c r="BU365" i="9" s="1"/>
  <c r="BT365"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tc={D995BCB4-BFF6-4A96-A409-383CF21092AF}</author>
  </authors>
  <commentList>
    <comment ref="B4" authorId="0" shapeId="0" xr:uid="{00000000-0006-0000-0300-000001000000}">
      <text>
        <r>
          <rPr>
            <sz val="11"/>
            <color theme="1"/>
            <rFont val="Aptos Narrow"/>
            <scheme val="minor"/>
          </rPr>
          <t>======
ID#AAABYaBR1DY
Matt Smith    (2024-11-12 22:59:44)
initial investment</t>
        </r>
      </text>
    </comment>
    <comment ref="H4" authorId="0" shapeId="0" xr:uid="{00000000-0006-0000-0300-000002000000}">
      <text>
        <r>
          <rPr>
            <sz val="11"/>
            <color theme="1"/>
            <rFont val="Aptos Narrow"/>
            <scheme val="minor"/>
          </rPr>
          <t>======
ID#AAABYaBR1DM
Matt Smith    (2024-11-12 22:59:44)
initial investment</t>
        </r>
      </text>
    </comment>
    <comment ref="N18" authorId="1" shapeId="0" xr:uid="{D995BCB4-BFF6-4A96-A409-383CF21092AF}">
      <text>
        <t>[Threaded comment]
Your version of Excel allows you to read this threaded comment; however, any edits to it will get removed if the file is opened in a newer version of Excel. Learn more: https://go.microsoft.com/fwlink/?linkid=870924
Comment:
    Quarterly payouts</t>
      </text>
    </comment>
  </commentList>
  <extLst>
    <ext xmlns:r="http://schemas.openxmlformats.org/officeDocument/2006/relationships" uri="GoogleSheetsCustomDataVersion2">
      <go:sheetsCustomData xmlns:go="http://customooxmlschemas.google.com/" r:id="rId1" roundtripDataSignature="AMtx7miHZosh741AxUZu/QHiWl3RbDMI+w=="/>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tc={CBC4BB8F-1848-421A-8DEC-133DDFA43B92}</author>
    <author/>
    <author>tc={70B12782-23CE-4F1D-842B-2CA63F81B9FC}</author>
  </authors>
  <commentList>
    <comment ref="B6" authorId="0" shapeId="0" xr:uid="{CBC4BB8F-1848-421A-8DEC-133DDFA43B92}">
      <text>
        <t>[Threaded comment]
Your version of Excel allows you to read this threaded comment; however, any edits to it will get removed if the file is opened in a newer version of Excel. Learn more: https://go.microsoft.com/fwlink/?linkid=870924
Comment:
    $0 if seller pays closing costs/prepaids</t>
      </text>
    </comment>
    <comment ref="A25" authorId="1" shapeId="0" xr:uid="{00000000-0006-0000-0400-000001000000}">
      <text>
        <r>
          <rPr>
            <sz val="11"/>
            <color theme="1"/>
            <rFont val="Aptos Narrow"/>
            <scheme val="minor"/>
          </rPr>
          <t>======
ID#AAABYaBR1Dg
Matt Smith    (2024-11-12 23:12:03)
Passed directly to the guests. $0</t>
        </r>
      </text>
    </comment>
    <comment ref="B34" authorId="2" shapeId="0" xr:uid="{70B12782-23CE-4F1D-842B-2CA63F81B9FC}">
      <text>
        <t>[Threaded comment]
Your version of Excel allows you to read this threaded comment; however, any edits to it will get removed if the file is opened in a newer version of Excel. Learn more: https://go.microsoft.com/fwlink/?linkid=870924
Comment:
    $75/service, conservative</t>
      </text>
    </comment>
  </commentList>
  <extLst>
    <ext xmlns:r="http://schemas.openxmlformats.org/officeDocument/2006/relationships" uri="GoogleSheetsCustomDataVersion2">
      <go:sheetsCustomData xmlns:go="http://customooxmlschemas.google.com/" r:id="rId1" roundtripDataSignature="AMtx7mi6XMRpqG7TbRmb0wsYdY7MCeWHjA=="/>
    </ext>
  </extL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tc={36B2AB8A-69F1-4563-9D30-6B4E65F75846}</author>
  </authors>
  <commentList>
    <comment ref="O15" authorId="0" shapeId="0" xr:uid="{36B2AB8A-69F1-4563-9D30-6B4E65F75846}">
      <text>
        <t>[Threaded comment]
Your version of Excel allows you to read this threaded comment; however, any edits to it will get removed if the file is opened in a newer version of Excel. Learn more: https://go.microsoft.com/fwlink/?linkid=870924
Comment:
    Proceeds taking into account remaining loan balance</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B3" authorId="0" shapeId="0" xr:uid="{00000000-0006-0000-0600-000001000000}">
      <text>
        <r>
          <rPr>
            <sz val="11"/>
            <color theme="1"/>
            <rFont val="Aptos Narrow"/>
            <scheme val="minor"/>
          </rPr>
          <t>======
ID#AAABYaBR1DE
Matt Smith    (2024-11-12 22:59:44)
2646 on our purchase</t>
        </r>
      </text>
    </comment>
  </commentList>
  <extLst>
    <ext xmlns:r="http://schemas.openxmlformats.org/officeDocument/2006/relationships" uri="GoogleSheetsCustomDataVersion2">
      <go:sheetsCustomData xmlns:go="http://customooxmlschemas.google.com/" r:id="rId1" roundtripDataSignature="AMtx7mg6LaQOWzyBActxl7ExOTJvtLR0MA=="/>
    </ext>
  </extL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B1" authorId="0" shapeId="0" xr:uid="{00000000-0006-0000-0700-000001000000}">
      <text>
        <r>
          <rPr>
            <sz val="11"/>
            <color theme="1"/>
            <rFont val="Aptos Narrow"/>
            <scheme val="minor"/>
          </rPr>
          <t>======
ID#AAABYaBR1DU
Matt Smith    (2024-11-12 22:59:44)
2646 on our purchase</t>
        </r>
      </text>
    </comment>
  </commentList>
  <extLst>
    <ext xmlns:r="http://schemas.openxmlformats.org/officeDocument/2006/relationships" uri="GoogleSheetsCustomDataVersion2">
      <go:sheetsCustomData xmlns:go="http://customooxmlschemas.google.com/" r:id="rId1" roundtripDataSignature="AMtx7mh7CJRwJ/3sphVRTcEoEaZ+SY1nfw=="/>
    </ext>
  </extL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B1" authorId="0" shapeId="0" xr:uid="{00000000-0006-0000-0800-000001000000}">
      <text>
        <r>
          <rPr>
            <sz val="11"/>
            <color theme="1"/>
            <rFont val="Aptos Narrow"/>
            <scheme val="minor"/>
          </rPr>
          <t>======
ID#AAABYaBR1Dc
Matt Smith    (2024-11-12 22:59:44)
2646 on our purchase</t>
        </r>
      </text>
    </comment>
  </commentList>
  <extLst>
    <ext xmlns:r="http://schemas.openxmlformats.org/officeDocument/2006/relationships" uri="GoogleSheetsCustomDataVersion2">
      <go:sheetsCustomData xmlns:go="http://customooxmlschemas.google.com/" r:id="rId1" roundtripDataSignature="AMtx7mik40TcBcqS2k8CwUTnhMxlSPQRGw=="/>
    </ext>
  </extLst>
</comments>
</file>

<file path=xl/sharedStrings.xml><?xml version="1.0" encoding="utf-8"?>
<sst xmlns="http://schemas.openxmlformats.org/spreadsheetml/2006/main" count="613" uniqueCount="235">
  <si>
    <t>Heloc Down Payment</t>
  </si>
  <si>
    <t>Heloc Loan Terms</t>
  </si>
  <si>
    <t>yrs</t>
  </si>
  <si>
    <t>asking price</t>
  </si>
  <si>
    <t>HELOC Amount</t>
  </si>
  <si>
    <t>earnest money</t>
  </si>
  <si>
    <t>HELOC P&amp;I Payment</t>
  </si>
  <si>
    <t>IRR</t>
  </si>
  <si>
    <t>Purchase Price</t>
  </si>
  <si>
    <t>cash</t>
  </si>
  <si>
    <t>HELOC Interest Only Payment</t>
  </si>
  <si>
    <t>Initial Investment</t>
  </si>
  <si>
    <t>Closing Costs (4%)</t>
  </si>
  <si>
    <t>Year 1 Cashflow</t>
  </si>
  <si>
    <t>downpayment</t>
  </si>
  <si>
    <t>Conventional Loan Interest Rate</t>
  </si>
  <si>
    <t>Year 2 Cashflow</t>
  </si>
  <si>
    <t>Total Loan Amount</t>
  </si>
  <si>
    <t>Loan Term</t>
  </si>
  <si>
    <t>Year 3 Cashflow</t>
  </si>
  <si>
    <t>Monthly Interest Payment on Purchase Price</t>
  </si>
  <si>
    <t>Year 4 Cashflow</t>
  </si>
  <si>
    <t>Year 5 Cashflow</t>
  </si>
  <si>
    <t>All In Price (Purchase+Repairs)</t>
  </si>
  <si>
    <t>assumes 2%/yr appreciation</t>
  </si>
  <si>
    <t>Estimated ARV (After Repair Value)</t>
  </si>
  <si>
    <t>Financials</t>
  </si>
  <si>
    <t>Cash On Cash Return (CoC)</t>
  </si>
  <si>
    <t>Monthly</t>
  </si>
  <si>
    <t>Annually</t>
  </si>
  <si>
    <t>Average Rent</t>
  </si>
  <si>
    <t>ROE (Return on Equity)</t>
  </si>
  <si>
    <t>Mortgage Pay Down yr 1</t>
  </si>
  <si>
    <t>Calculated Gross Revenue</t>
  </si>
  <si>
    <t>Rules of Thumb</t>
  </si>
  <si>
    <t>50% Rule</t>
  </si>
  <si>
    <t>Estimated Expenses</t>
  </si>
  <si>
    <t>2% Rule</t>
  </si>
  <si>
    <t>Management Fees</t>
  </si>
  <si>
    <t>DSCR</t>
  </si>
  <si>
    <t>Property Taxes / Year</t>
  </si>
  <si>
    <t>Insurance / Year</t>
  </si>
  <si>
    <t>HOA / year</t>
  </si>
  <si>
    <t>Electricity</t>
  </si>
  <si>
    <t>Emergency Fund Needed (6 months)</t>
  </si>
  <si>
    <t>months</t>
  </si>
  <si>
    <t>Water/Sewer</t>
  </si>
  <si>
    <t>Building Maintenance</t>
  </si>
  <si>
    <t>Grounds Cleanup/Services Maintenance/Snow Removal</t>
  </si>
  <si>
    <t>Umbrella Insurance (Allstate Anchorage)</t>
  </si>
  <si>
    <t>Totals</t>
  </si>
  <si>
    <t>Net Operating Income</t>
  </si>
  <si>
    <t>Conventional Loan Payment</t>
  </si>
  <si>
    <t>Cap Rate</t>
  </si>
  <si>
    <t>Cash Flow</t>
  </si>
  <si>
    <t>Estimated CapEx</t>
  </si>
  <si>
    <t>Timeline of Repair (yrs)</t>
  </si>
  <si>
    <t xml:space="preserve">Cost per Unit </t>
  </si>
  <si>
    <t>Total Cost</t>
  </si>
  <si>
    <t>Monthly Cost</t>
  </si>
  <si>
    <t>Roof</t>
  </si>
  <si>
    <t>Master Bath</t>
  </si>
  <si>
    <t>Kitchen</t>
  </si>
  <si>
    <t>Flooring</t>
  </si>
  <si>
    <t>Guest baths</t>
  </si>
  <si>
    <t>Exterior Paint</t>
  </si>
  <si>
    <t>Interior Paint</t>
  </si>
  <si>
    <t>Cabinets</t>
  </si>
  <si>
    <t>Concrete walkways</t>
  </si>
  <si>
    <t>Driveway Re-Pave (Asphalt)</t>
  </si>
  <si>
    <t>Miscellaneous (light fixtures/door knobs etc)</t>
  </si>
  <si>
    <t>Total Estimated Repairs</t>
  </si>
  <si>
    <t>Year 1</t>
  </si>
  <si>
    <t>Year 2</t>
  </si>
  <si>
    <t>Year 3</t>
  </si>
  <si>
    <t>Year 4</t>
  </si>
  <si>
    <t>Year 5</t>
  </si>
  <si>
    <t>Year 6</t>
  </si>
  <si>
    <t>Year 7</t>
  </si>
  <si>
    <t xml:space="preserve">Maintenance </t>
  </si>
  <si>
    <t xml:space="preserve">Property Appreciation </t>
  </si>
  <si>
    <t>Rental Appreciation</t>
  </si>
  <si>
    <t>Tax/Insurance/HOA  Appreciation</t>
  </si>
  <si>
    <t>Vacancy</t>
  </si>
  <si>
    <t>Revenues</t>
  </si>
  <si>
    <t>Rental Income</t>
  </si>
  <si>
    <t>Vacancy Rate</t>
  </si>
  <si>
    <t>Expenses</t>
  </si>
  <si>
    <t>Property Taxes</t>
  </si>
  <si>
    <t>Insurance</t>
  </si>
  <si>
    <t>HOA</t>
  </si>
  <si>
    <t>Maintenance &amp; Repairs</t>
  </si>
  <si>
    <t>Umbrella Insurance</t>
  </si>
  <si>
    <t>Net Operating Income (NOI)</t>
  </si>
  <si>
    <t>NOI (Cash Available)</t>
  </si>
  <si>
    <t>Conventional Mortgage</t>
  </si>
  <si>
    <t>HELOC Mortgage</t>
  </si>
  <si>
    <t>Total Cash Flow</t>
  </si>
  <si>
    <t>Monthly Cash Flow</t>
  </si>
  <si>
    <t>Equity Accrued</t>
  </si>
  <si>
    <t>Appreciation</t>
  </si>
  <si>
    <t xml:space="preserve">    Total ROI</t>
  </si>
  <si>
    <t>Average ROI</t>
  </si>
  <si>
    <t>Estimated Value at Year 7</t>
  </si>
  <si>
    <t>Loan Paid Down over 7 Years</t>
  </si>
  <si>
    <t>Total returns are based on calculations of external data and is subject to change.  Estimated returns are estimated, and may not factor in all scenarios or costs.  REI Nation, LLC and Premier Property Management Group, LLC have offered this estimator of returns in good faith. We realize that there are alternate methods to calculate return, and that some assumptions may not be applicable for your calculations. Data provided for the calculation is the user’s responsibility. We do not make any representations or warranties of any kind on the information provided. We also disclaim any liability or responsibility for the accuracy, correctness, or completeness of any information provided. 
*All calculations include estimated maintenance, estimated vacancy, estimated property management fees, estimated equity accrual, estimated property taxes, estimated insurance and estimated appreciation.</t>
  </si>
  <si>
    <t>Year</t>
  </si>
  <si>
    <t>Property Income</t>
  </si>
  <si>
    <t>Desired Return</t>
  </si>
  <si>
    <t>match stock market</t>
  </si>
  <si>
    <t>NPV</t>
  </si>
  <si>
    <t>Rent Appreciation</t>
  </si>
  <si>
    <t>Operating Income</t>
  </si>
  <si>
    <t>Property Expenses</t>
  </si>
  <si>
    <t>Management Fee</t>
  </si>
  <si>
    <t>Property Taxes (1.5%)</t>
  </si>
  <si>
    <t>Insurance (1.5%)</t>
  </si>
  <si>
    <t>HOA Fees</t>
  </si>
  <si>
    <t>Operating Expenses</t>
  </si>
  <si>
    <t>Capitalization Rate (CAP Rate)</t>
  </si>
  <si>
    <t>Key Investment Indicators</t>
  </si>
  <si>
    <t>Mortgage Payment</t>
  </si>
  <si>
    <t>Net Cash Flow</t>
  </si>
  <si>
    <t>FV of all cash flows</t>
  </si>
  <si>
    <t>PV of all cash flows</t>
  </si>
  <si>
    <t>Cash on Cash ROI</t>
  </si>
  <si>
    <t>Property Appreciation</t>
  </si>
  <si>
    <t>Property Value</t>
  </si>
  <si>
    <t>Mortgage Principle Reduction</t>
  </si>
  <si>
    <t>Tax ROI</t>
  </si>
  <si>
    <t>Total Return (Not counting appreciation)</t>
  </si>
  <si>
    <t>Total ROI</t>
  </si>
  <si>
    <t>AAR</t>
  </si>
  <si>
    <t>CAGR</t>
  </si>
  <si>
    <t>Total Property Equity (not counting appreciation)</t>
  </si>
  <si>
    <t>Annual ROI</t>
  </si>
  <si>
    <t>Present Value=Future Value /( 1+i)^n</t>
  </si>
  <si>
    <t>interest</t>
  </si>
  <si>
    <t>Cash On Cash</t>
  </si>
  <si>
    <t>time (yrs)</t>
  </si>
  <si>
    <t>Assumed Appreciation</t>
  </si>
  <si>
    <t>ROI</t>
  </si>
  <si>
    <t>projected Cash On Cash Return</t>
  </si>
  <si>
    <t>Equity Multiplier</t>
  </si>
  <si>
    <t>initial investment</t>
  </si>
  <si>
    <t>hold period</t>
  </si>
  <si>
    <t>Future</t>
  </si>
  <si>
    <t>Equity Multiple</t>
  </si>
  <si>
    <t>HELOC Principle Payment</t>
  </si>
  <si>
    <t>Down Payment</t>
  </si>
  <si>
    <t>Monthly Payment on Purchase Price</t>
  </si>
  <si>
    <t>Monthly Principle Payment on Purchase Price</t>
  </si>
  <si>
    <t>Nightly</t>
  </si>
  <si>
    <t>Occupancy Rate</t>
  </si>
  <si>
    <t>Additional Income (Laundry/Storage etc)</t>
  </si>
  <si>
    <t>AirBnB / VRBO Fee (3% of nightly)</t>
  </si>
  <si>
    <t xml:space="preserve">Cleaners (per stay, average 6/month) - Trash included. Soap/Toilet Paper/Detergent etc. </t>
  </si>
  <si>
    <t>Handyman</t>
  </si>
  <si>
    <t>WIFI / Cable</t>
  </si>
  <si>
    <t>Water/Sewer ($0 for well/septic)</t>
  </si>
  <si>
    <t>City Permit Fees</t>
  </si>
  <si>
    <t>Incidentals (Coffee/Creamer etc)</t>
  </si>
  <si>
    <t>HELOC Payment (Interest Only)</t>
  </si>
  <si>
    <t>PMI if down payment less than 20%</t>
  </si>
  <si>
    <t>5% Increase in Down Payment</t>
  </si>
  <si>
    <t>Time to recoup</t>
  </si>
  <si>
    <t>Higher delta between P&amp;I payment at higher interest rate compared to lower = shorter payout, when factoring in increased down payment for lower rate</t>
  </si>
  <si>
    <t>Down Payment %</t>
  </si>
  <si>
    <t>Interest Rate</t>
  </si>
  <si>
    <t>Down Payment Difference</t>
  </si>
  <si>
    <t>Interest Saved Compared to 10% Loan</t>
  </si>
  <si>
    <t>Total Interest Paid - Life of Loan</t>
  </si>
  <si>
    <t>If deciding between different Down Payment % and Interest Rates, compare Cumulative Interest Payment over duration to recoup additional Down Payment Lump Sum, to see which is better. NPV / PV/FV money calculation</t>
  </si>
  <si>
    <t>sqft</t>
  </si>
  <si>
    <t>Interest</t>
  </si>
  <si>
    <t>r</t>
  </si>
  <si>
    <t>$/sqft Market Estimate</t>
  </si>
  <si>
    <t>Term</t>
  </si>
  <si>
    <t>years</t>
  </si>
  <si>
    <t>(1+r)^n</t>
  </si>
  <si>
    <t>Original Purchase Price</t>
  </si>
  <si>
    <t>Monthly Payment</t>
  </si>
  <si>
    <t>Current Loan Balance</t>
  </si>
  <si>
    <t>as of 11/13/22</t>
  </si>
  <si>
    <t>paymentNumber</t>
  </si>
  <si>
    <t>paymentDate</t>
  </si>
  <si>
    <t>startingBalance</t>
  </si>
  <si>
    <t>principalPayment</t>
  </si>
  <si>
    <t>Principle Pay Down</t>
  </si>
  <si>
    <t>interestPayment</t>
  </si>
  <si>
    <t>Interest Percent</t>
  </si>
  <si>
    <t>cumulativePrincipal</t>
  </si>
  <si>
    <t>cumulativeInterest</t>
  </si>
  <si>
    <t>endingBalance</t>
  </si>
  <si>
    <t>Total Paid End of Loan</t>
  </si>
  <si>
    <t>Current Equity</t>
  </si>
  <si>
    <t>Yearly Revenue</t>
  </si>
  <si>
    <t>Monthly Revenue</t>
  </si>
  <si>
    <t>Subscriptions</t>
  </si>
  <si>
    <t>Cleaners/Handyman</t>
  </si>
  <si>
    <t>Natural Gas</t>
  </si>
  <si>
    <t>PMI if Down Payment less than 20%</t>
  </si>
  <si>
    <t>Total Property Equity (counting appreciation)</t>
  </si>
  <si>
    <t>CAGR w/ Appreciation</t>
  </si>
  <si>
    <t>Net Revenue</t>
  </si>
  <si>
    <r>
      <rPr>
        <sz val="11"/>
        <color theme="1"/>
        <rFont val="Helvetica Neue"/>
      </rPr>
      <t xml:space="preserve">    </t>
    </r>
    <r>
      <rPr>
        <b/>
        <sz val="11"/>
        <color theme="1"/>
        <rFont val="Helvetica"/>
      </rPr>
      <t>Total Expenses</t>
    </r>
  </si>
  <si>
    <t>AirBnB/VRBO Fee (3% of nightly-  Passed to guest)</t>
  </si>
  <si>
    <t>WIFI/Cable</t>
  </si>
  <si>
    <t>Water/Sewer ($0 if septic/well)</t>
  </si>
  <si>
    <t>Capex (1%)</t>
  </si>
  <si>
    <t>Building Maintenance (1%)</t>
  </si>
  <si>
    <t>City Permit Fee</t>
  </si>
  <si>
    <t>Grounds Cleanup/Services/Snow Removal</t>
  </si>
  <si>
    <t>Net Tax Savings (25% Bracket)</t>
  </si>
  <si>
    <t>Ask cleaners what is included vs not - Linens/soaps/shampoos/coffee/creamer</t>
  </si>
  <si>
    <t>Capex (Future Repairs)</t>
  </si>
  <si>
    <t>Nat Gas(~$2k for large tank, for ~1.5yrs)</t>
  </si>
  <si>
    <t>Subscriptions (AirDnA/Pricelabs/Guesty)</t>
  </si>
  <si>
    <t>City Permit</t>
  </si>
  <si>
    <t>Incidentals (Coffee, etc)</t>
  </si>
  <si>
    <t xml:space="preserve">    Total Return w/ Appreciation</t>
  </si>
  <si>
    <t xml:space="preserve">    Total Return w/o Appreciation</t>
  </si>
  <si>
    <t>Tax Savings at 25%</t>
  </si>
  <si>
    <t>ROI w/o appreciation</t>
  </si>
  <si>
    <t>per sqft</t>
  </si>
  <si>
    <t>loan paid down</t>
  </si>
  <si>
    <t>Down Payment vs Interest Paid</t>
  </si>
  <si>
    <t>NPV of Interest Saved/Lost</t>
  </si>
  <si>
    <t>$B$5*0.04</t>
  </si>
  <si>
    <t>Capex</t>
  </si>
  <si>
    <t>Pool Service</t>
  </si>
  <si>
    <t>Pool Service (bi-weekly = 2xmonth)</t>
  </si>
  <si>
    <t>IF(C7=0.1,0.08062,0.0775)</t>
  </si>
  <si>
    <t>Pool Service ($75/each x biweekly)</t>
  </si>
  <si>
    <t>2650 Raccoon Hollow Way - 3bd / 4bath - 2276 sqft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</si>
</sst>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5" formatCode="&quot;$&quot;#,##0_);\(&quot;$&quot;#,##0\)"/>
    <numFmt numFmtId="6" formatCode="&quot;$&quot;#,##0_);[Red]\(&quot;$&quot;#,##0\)"/>
    <numFmt numFmtId="8" formatCode="&quot;$&quot;#,##0.00_);[Red]\(&quot;$&quot;#,##0.00\)"/>
    <numFmt numFmtId="42" formatCode="_(&quot;$&quot;* #,##0_);_(&quot;$&quot;* \(#,##0\);_(&quot;$&quot;* &quot;-&quot;_);_(@_)"/>
    <numFmt numFmtId="44" formatCode="_(&quot;$&quot;* #,##0.00_);_(&quot;$&quot;* \(#,##0.00\);_(&quot;$&quot;* &quot;-&quot;??_);_(@_)"/>
    <numFmt numFmtId="164" formatCode="_(&quot;$&quot;* #,##0_);_(&quot;$&quot;* \(#,##0\);_(&quot;$&quot;* &quot;-&quot;??_);_(@_)"/>
    <numFmt numFmtId="165" formatCode="0.0%"/>
    <numFmt numFmtId="166" formatCode="0.000%"/>
    <numFmt numFmtId="167" formatCode="&quot;$&quot;#,##0.00"/>
    <numFmt numFmtId="168" formatCode="##\ &quot;months&quot;"/>
    <numFmt numFmtId="169" formatCode="#\ &quot;years&quot;"/>
    <numFmt numFmtId="170" formatCode="&quot;$&quot;#,##0"/>
    <numFmt numFmtId="171" formatCode="0.0"/>
  </numFmts>
  <fonts count="22">
    <font>
      <sz val="11"/>
      <color theme="1"/>
      <name val="Aptos Narrow"/>
      <scheme val="minor"/>
    </font>
    <font>
      <sz val="11"/>
      <color theme="1"/>
      <name val="Aptos Narrow"/>
      <family val="2"/>
      <scheme val="minor"/>
    </font>
    <font>
      <b/>
      <sz val="11"/>
      <color theme="1"/>
      <name val="Aptos Narrow"/>
    </font>
    <font>
      <sz val="11"/>
      <color theme="1"/>
      <name val="Aptos Narrow"/>
      <scheme val="minor"/>
    </font>
    <font>
      <sz val="11"/>
      <color theme="1"/>
      <name val="Aptos Narrow"/>
    </font>
    <font>
      <b/>
      <sz val="12"/>
      <color theme="1"/>
      <name val="Aptos Narrow"/>
    </font>
    <font>
      <sz val="11"/>
      <name val="Aptos Narrow"/>
    </font>
    <font>
      <sz val="12"/>
      <color theme="1"/>
      <name val="Aptos Narrow"/>
    </font>
    <font>
      <b/>
      <sz val="11"/>
      <color theme="1"/>
      <name val="Helvetica Neue"/>
    </font>
    <font>
      <sz val="11"/>
      <color theme="1"/>
      <name val="Helvetica Neue"/>
    </font>
    <font>
      <sz val="9"/>
      <color theme="1"/>
      <name val="Helvetica Neue"/>
    </font>
    <font>
      <b/>
      <sz val="11"/>
      <color theme="1"/>
      <name val="Arial"/>
    </font>
    <font>
      <sz val="12"/>
      <color theme="1"/>
      <name val="Arial"/>
    </font>
    <font>
      <sz val="11"/>
      <color theme="1"/>
      <name val="Arial"/>
    </font>
    <font>
      <sz val="11"/>
      <color rgb="FF9C0006"/>
      <name val="Arial"/>
    </font>
    <font>
      <sz val="12"/>
      <color rgb="FF000000"/>
      <name val="Calibri"/>
    </font>
    <font>
      <sz val="11"/>
      <color rgb="FF000000"/>
      <name val="Aptos Narrow"/>
    </font>
    <font>
      <b/>
      <sz val="11"/>
      <color theme="1"/>
      <name val="Helvetica"/>
    </font>
    <font>
      <b/>
      <sz val="11"/>
      <color theme="1"/>
      <name val="Aptos Narrow"/>
      <family val="2"/>
      <scheme val="minor"/>
    </font>
    <font>
      <sz val="11"/>
      <color theme="1"/>
      <name val="Aptos Narrow"/>
      <family val="2"/>
    </font>
    <font>
      <b/>
      <sz val="9"/>
      <color theme="1"/>
      <name val="Helvetica Neue"/>
    </font>
    <font>
      <b/>
      <sz val="11"/>
      <color theme="1"/>
      <name val="Aptos Narrow"/>
      <family val="2"/>
    </font>
  </fonts>
  <fills count="16">
    <fill>
      <patternFill patternType="none"/>
    </fill>
    <fill>
      <patternFill patternType="gray125"/>
    </fill>
    <fill>
      <patternFill patternType="solid">
        <fgColor rgb="FFB3E5A1"/>
        <bgColor rgb="FFB3E5A1"/>
      </patternFill>
    </fill>
    <fill>
      <patternFill patternType="solid">
        <fgColor rgb="FFFFC7CE"/>
        <bgColor rgb="FFFFC7CE"/>
      </patternFill>
    </fill>
    <fill>
      <patternFill patternType="solid">
        <fgColor rgb="FF83CAEB"/>
        <bgColor rgb="FF83CAEB"/>
      </patternFill>
    </fill>
    <fill>
      <patternFill patternType="solid">
        <fgColor rgb="FFB8D4EF"/>
        <bgColor rgb="FFB8D4EF"/>
      </patternFill>
    </fill>
    <fill>
      <patternFill patternType="solid">
        <fgColor rgb="FFD9F2D0"/>
        <bgColor rgb="FFD9F2D0"/>
      </patternFill>
    </fill>
    <fill>
      <patternFill patternType="solid">
        <fgColor rgb="FFFFC000"/>
        <bgColor rgb="FFFFC000"/>
      </patternFill>
    </fill>
    <fill>
      <patternFill patternType="solid">
        <fgColor rgb="FFA9D08E"/>
        <bgColor rgb="FFA9D08E"/>
      </patternFill>
    </fill>
    <fill>
      <patternFill patternType="solid">
        <fgColor theme="1"/>
        <bgColor theme="1"/>
      </patternFill>
    </fill>
    <fill>
      <patternFill patternType="solid">
        <fgColor theme="9"/>
        <bgColor theme="9"/>
      </patternFill>
    </fill>
    <fill>
      <patternFill patternType="solid">
        <fgColor rgb="FFC1E4F5"/>
        <bgColor rgb="FFC1E4F5"/>
      </patternFill>
    </fill>
    <fill>
      <patternFill patternType="solid">
        <fgColor rgb="FFFF0000"/>
        <bgColor rgb="FFFF0000"/>
      </patternFill>
    </fill>
    <fill>
      <patternFill patternType="solid">
        <fgColor rgb="FFFFFF00"/>
        <bgColor indexed="64"/>
      </patternFill>
    </fill>
    <fill>
      <patternFill patternType="solid">
        <fgColor theme="4" tint="0.39997558519241921"/>
        <bgColor indexed="64"/>
      </patternFill>
    </fill>
    <fill>
      <patternFill patternType="solid">
        <fgColor theme="9" tint="0.59999389629810485"/>
        <bgColor indexed="64"/>
      </patternFill>
    </fill>
  </fills>
  <borders count="94">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bottom/>
      <diagonal/>
    </border>
    <border>
      <left/>
      <right style="medium">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style="thin">
        <color rgb="FF000000"/>
      </right>
      <top/>
      <bottom/>
      <diagonal/>
    </border>
    <border>
      <left style="thin">
        <color rgb="FF000000"/>
      </left>
      <right style="medium">
        <color rgb="FF000000"/>
      </right>
      <top/>
      <bottom/>
      <diagonal/>
    </border>
    <border>
      <left style="medium">
        <color rgb="FF000000"/>
      </left>
      <right style="thin">
        <color rgb="FF000000"/>
      </right>
      <top/>
      <bottom style="thin">
        <color rgb="FF000000"/>
      </bottom>
      <diagonal/>
    </border>
    <border>
      <left/>
      <right/>
      <top/>
      <bottom style="thin">
        <color rgb="FF000000"/>
      </bottom>
      <diagonal/>
    </border>
    <border>
      <left style="medium">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style="medium">
        <color rgb="FF000000"/>
      </left>
      <right style="thin">
        <color rgb="FF000000"/>
      </right>
      <top style="thin">
        <color rgb="FF000000"/>
      </top>
      <bottom/>
      <diagonal/>
    </border>
    <border>
      <left/>
      <right/>
      <top style="thin">
        <color rgb="FF000000"/>
      </top>
      <bottom/>
      <diagonal/>
    </border>
    <border>
      <left style="medium">
        <color rgb="FF000000"/>
      </left>
      <right style="medium">
        <color rgb="FF000000"/>
      </right>
      <top style="medium">
        <color rgb="FF000000"/>
      </top>
      <bottom style="medium">
        <color rgb="FF000000"/>
      </bottom>
      <diagonal/>
    </border>
    <border>
      <left/>
      <right/>
      <top style="medium">
        <color rgb="FF000000"/>
      </top>
      <bottom/>
      <diagonal/>
    </border>
    <border>
      <left style="medium">
        <color rgb="FF000000"/>
      </left>
      <right/>
      <top/>
      <bottom style="thin">
        <color rgb="FF000000"/>
      </bottom>
      <diagonal/>
    </border>
    <border>
      <left/>
      <right style="medium">
        <color rgb="FF000000"/>
      </right>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style="thin">
        <color rgb="FF000000"/>
      </left>
      <right style="thin">
        <color rgb="FF000000"/>
      </right>
      <top/>
      <bottom/>
      <diagonal/>
    </border>
    <border>
      <left style="medium">
        <color rgb="FF000000"/>
      </left>
      <right/>
      <top style="thin">
        <color rgb="FF000000"/>
      </top>
      <bottom/>
      <diagonal/>
    </border>
    <border>
      <left/>
      <right/>
      <top style="thin">
        <color rgb="FF000000"/>
      </top>
      <bottom/>
      <diagonal/>
    </border>
    <border>
      <left/>
      <right style="medium">
        <color rgb="FF000000"/>
      </right>
      <top style="thin">
        <color rgb="FF000000"/>
      </top>
      <bottom/>
      <diagonal/>
    </border>
    <border>
      <left style="medium">
        <color rgb="FF000000"/>
      </left>
      <right/>
      <top style="thin">
        <color rgb="FF000000"/>
      </top>
      <bottom/>
      <diagonal/>
    </border>
    <border>
      <left style="thin">
        <color rgb="FF000000"/>
      </left>
      <right style="thin">
        <color rgb="FF000000"/>
      </right>
      <top/>
      <bottom style="medium">
        <color rgb="FF000000"/>
      </bottom>
      <diagonal/>
    </border>
    <border>
      <left style="medium">
        <color rgb="FF000000"/>
      </left>
      <right/>
      <top style="medium">
        <color rgb="FF000000"/>
      </top>
      <bottom/>
      <diagonal/>
    </border>
    <border>
      <left/>
      <right/>
      <top style="medium">
        <color rgb="FF000000"/>
      </top>
      <bottom/>
      <diagonal/>
    </border>
    <border>
      <left/>
      <right/>
      <top style="medium">
        <color rgb="FF000000"/>
      </top>
      <bottom/>
      <diagonal/>
    </border>
    <border>
      <left style="thin">
        <color rgb="FF000000"/>
      </left>
      <right/>
      <top style="medium">
        <color rgb="FF000000"/>
      </top>
      <bottom/>
      <diagonal/>
    </border>
    <border>
      <left/>
      <right style="medium">
        <color rgb="FF000000"/>
      </right>
      <top style="medium">
        <color rgb="FF000000"/>
      </top>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top/>
      <bottom style="medium">
        <color rgb="FF000000"/>
      </bottom>
      <diagonal/>
    </border>
    <border>
      <left style="thin">
        <color rgb="FF000000"/>
      </left>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top/>
      <bottom/>
      <diagonal/>
    </border>
    <border>
      <left style="medium">
        <color rgb="FF000000"/>
      </left>
      <right/>
      <top/>
      <bottom style="medium">
        <color rgb="FF000000"/>
      </bottom>
      <diagonal/>
    </border>
    <border>
      <left/>
      <right/>
      <top style="medium">
        <color rgb="FF000000"/>
      </top>
      <bottom/>
      <diagonal/>
    </border>
    <border>
      <left/>
      <right/>
      <top/>
      <bottom style="medium">
        <color rgb="FF000000"/>
      </bottom>
      <diagonal/>
    </border>
    <border>
      <left style="thin">
        <color rgb="FF000000"/>
      </left>
      <right/>
      <top style="thin">
        <color rgb="FF000000"/>
      </top>
      <bottom/>
      <diagonal/>
    </border>
    <border>
      <left style="thin">
        <color indexed="64"/>
      </left>
      <right style="thin">
        <color indexed="64"/>
      </right>
      <top style="thin">
        <color indexed="64"/>
      </top>
      <bottom/>
      <diagonal/>
    </border>
    <border>
      <left style="medium">
        <color indexed="64"/>
      </left>
      <right style="thin">
        <color rgb="FF000000"/>
      </right>
      <top style="medium">
        <color indexed="64"/>
      </top>
      <bottom style="medium">
        <color indexed="64"/>
      </bottom>
      <diagonal/>
    </border>
    <border>
      <left style="thin">
        <color rgb="FF000000"/>
      </left>
      <right style="thin">
        <color rgb="FF000000"/>
      </right>
      <top style="medium">
        <color indexed="64"/>
      </top>
      <bottom style="medium">
        <color indexed="64"/>
      </bottom>
      <diagonal/>
    </border>
    <border>
      <left style="thin">
        <color rgb="FF000000"/>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rgb="FF000000"/>
      </left>
      <right/>
      <top/>
      <bottom style="thin">
        <color rgb="FF000000"/>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rgb="FF000000"/>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style="medium">
        <color indexed="64"/>
      </left>
      <right style="thin">
        <color rgb="FF000000"/>
      </right>
      <top style="thin">
        <color rgb="FF000000"/>
      </top>
      <bottom style="medium">
        <color indexed="64"/>
      </bottom>
      <diagonal/>
    </border>
    <border>
      <left style="thin">
        <color rgb="FF000000"/>
      </left>
      <right style="medium">
        <color indexed="64"/>
      </right>
      <top/>
      <bottom style="medium">
        <color indexed="64"/>
      </bottom>
      <diagonal/>
    </border>
    <border>
      <left style="medium">
        <color indexed="64"/>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medium">
        <color indexed="64"/>
      </right>
      <top/>
      <bottom style="thin">
        <color rgb="FF000000"/>
      </bottom>
      <diagonal/>
    </border>
  </borders>
  <cellStyleXfs count="2">
    <xf numFmtId="0" fontId="0" fillId="0" borderId="0"/>
    <xf numFmtId="9" fontId="3" fillId="0" borderId="0" applyFont="0" applyFill="0" applyBorder="0" applyAlignment="0" applyProtection="0"/>
  </cellStyleXfs>
  <cellXfs count="318">
    <xf numFmtId="0" fontId="0" fillId="0" borderId="0" xfId="0"/>
    <xf numFmtId="0" fontId="2" fillId="0" borderId="0" xfId="0" applyFont="1"/>
    <xf numFmtId="0" fontId="3" fillId="0" borderId="0" xfId="0" applyFont="1"/>
    <xf numFmtId="44" fontId="4" fillId="0" borderId="0" xfId="0" applyNumberFormat="1" applyFont="1"/>
    <xf numFmtId="0" fontId="4" fillId="0" borderId="2" xfId="0" applyFont="1" applyBorder="1"/>
    <xf numFmtId="8" fontId="4" fillId="0" borderId="0" xfId="0" applyNumberFormat="1" applyFont="1"/>
    <xf numFmtId="6" fontId="4" fillId="0" borderId="0" xfId="0" applyNumberFormat="1" applyFont="1"/>
    <xf numFmtId="0" fontId="4" fillId="0" borderId="3" xfId="0" applyFont="1" applyBorder="1"/>
    <xf numFmtId="44" fontId="4" fillId="0" borderId="4" xfId="0" applyNumberFormat="1" applyFont="1" applyBorder="1"/>
    <xf numFmtId="9" fontId="4" fillId="2" borderId="1" xfId="0" applyNumberFormat="1" applyFont="1" applyFill="1" applyBorder="1"/>
    <xf numFmtId="44" fontId="4" fillId="0" borderId="2" xfId="0" applyNumberFormat="1" applyFont="1" applyBorder="1"/>
    <xf numFmtId="164" fontId="4" fillId="0" borderId="0" xfId="0" applyNumberFormat="1" applyFont="1"/>
    <xf numFmtId="0" fontId="4" fillId="0" borderId="0" xfId="0" applyFont="1" applyAlignment="1">
      <alignment horizontal="left"/>
    </xf>
    <xf numFmtId="0" fontId="4" fillId="0" borderId="5" xfId="0" applyFont="1" applyBorder="1" applyAlignment="1">
      <alignment horizontal="center"/>
    </xf>
    <xf numFmtId="0" fontId="4" fillId="0" borderId="6" xfId="0" applyFont="1" applyBorder="1" applyAlignment="1">
      <alignment horizontal="center"/>
    </xf>
    <xf numFmtId="165" fontId="4" fillId="0" borderId="4" xfId="0" applyNumberFormat="1" applyFont="1" applyBorder="1"/>
    <xf numFmtId="164" fontId="2" fillId="0" borderId="0" xfId="0" applyNumberFormat="1" applyFont="1"/>
    <xf numFmtId="0" fontId="4" fillId="0" borderId="7" xfId="0" applyFont="1" applyBorder="1"/>
    <xf numFmtId="165" fontId="4" fillId="0" borderId="8" xfId="0" applyNumberFormat="1" applyFont="1" applyBorder="1"/>
    <xf numFmtId="164" fontId="4" fillId="2" borderId="2" xfId="0" applyNumberFormat="1" applyFont="1" applyFill="1" applyBorder="1"/>
    <xf numFmtId="164" fontId="4" fillId="0" borderId="2" xfId="0" applyNumberFormat="1" applyFont="1" applyBorder="1"/>
    <xf numFmtId="0" fontId="4" fillId="0" borderId="7" xfId="0" applyFont="1" applyBorder="1" applyAlignment="1">
      <alignment wrapText="1"/>
    </xf>
    <xf numFmtId="164" fontId="4" fillId="0" borderId="8" xfId="0" applyNumberFormat="1" applyFont="1" applyBorder="1"/>
    <xf numFmtId="0" fontId="4" fillId="0" borderId="0" xfId="0" applyFont="1" applyAlignment="1">
      <alignment horizontal="center"/>
    </xf>
    <xf numFmtId="0" fontId="4" fillId="0" borderId="9" xfId="0" applyFont="1" applyBorder="1"/>
    <xf numFmtId="0" fontId="4" fillId="0" borderId="11" xfId="0" applyFont="1" applyBorder="1" applyAlignment="1">
      <alignment wrapText="1"/>
    </xf>
    <xf numFmtId="164" fontId="4" fillId="0" borderId="12" xfId="0" applyNumberFormat="1" applyFont="1" applyBorder="1"/>
    <xf numFmtId="0" fontId="2" fillId="0" borderId="13" xfId="0" applyFont="1" applyBorder="1"/>
    <xf numFmtId="0" fontId="2" fillId="0" borderId="2" xfId="0" applyFont="1" applyBorder="1"/>
    <xf numFmtId="1" fontId="4" fillId="0" borderId="0" xfId="0" applyNumberFormat="1" applyFont="1"/>
    <xf numFmtId="10" fontId="4" fillId="0" borderId="2" xfId="0" applyNumberFormat="1" applyFont="1" applyBorder="1"/>
    <xf numFmtId="6" fontId="4" fillId="0" borderId="2" xfId="0" applyNumberFormat="1" applyFont="1" applyBorder="1"/>
    <xf numFmtId="2" fontId="4" fillId="0" borderId="0" xfId="0" applyNumberFormat="1" applyFont="1"/>
    <xf numFmtId="2" fontId="4" fillId="0" borderId="2" xfId="0" applyNumberFormat="1" applyFont="1" applyBorder="1"/>
    <xf numFmtId="8" fontId="2" fillId="0" borderId="0" xfId="0" applyNumberFormat="1" applyFont="1"/>
    <xf numFmtId="10" fontId="4" fillId="0" borderId="0" xfId="0" applyNumberFormat="1" applyFont="1"/>
    <xf numFmtId="0" fontId="2" fillId="0" borderId="5" xfId="0" applyFont="1" applyBorder="1"/>
    <xf numFmtId="164" fontId="2" fillId="0" borderId="15" xfId="0" applyNumberFormat="1" applyFont="1" applyBorder="1"/>
    <xf numFmtId="164" fontId="2" fillId="0" borderId="6" xfId="0" applyNumberFormat="1" applyFont="1" applyBorder="1"/>
    <xf numFmtId="0" fontId="4" fillId="0" borderId="15" xfId="0" applyFont="1" applyBorder="1" applyAlignment="1">
      <alignment horizontal="center" wrapText="1"/>
    </xf>
    <xf numFmtId="0" fontId="4" fillId="0" borderId="14" xfId="0" applyFont="1" applyBorder="1"/>
    <xf numFmtId="0" fontId="4" fillId="0" borderId="16" xfId="0" applyFont="1" applyBorder="1"/>
    <xf numFmtId="1" fontId="4" fillId="0" borderId="17" xfId="0" applyNumberFormat="1" applyFont="1" applyBorder="1"/>
    <xf numFmtId="0" fontId="4" fillId="0" borderId="18" xfId="0" applyFont="1" applyBorder="1"/>
    <xf numFmtId="0" fontId="4" fillId="0" borderId="19" xfId="0" applyFont="1" applyBorder="1"/>
    <xf numFmtId="0" fontId="4" fillId="0" borderId="20" xfId="0" applyFont="1" applyBorder="1"/>
    <xf numFmtId="0" fontId="4" fillId="0" borderId="21" xfId="0" applyFont="1" applyBorder="1"/>
    <xf numFmtId="0" fontId="4" fillId="0" borderId="22" xfId="0" applyFont="1" applyBorder="1"/>
    <xf numFmtId="0" fontId="4" fillId="0" borderId="23" xfId="0" applyFont="1" applyBorder="1"/>
    <xf numFmtId="0" fontId="2" fillId="0" borderId="24" xfId="0" applyFont="1" applyBorder="1"/>
    <xf numFmtId="0" fontId="2" fillId="0" borderId="6" xfId="0" applyFont="1" applyBorder="1"/>
    <xf numFmtId="1" fontId="4" fillId="0" borderId="6" xfId="0" applyNumberFormat="1" applyFont="1" applyBorder="1"/>
    <xf numFmtId="0" fontId="7" fillId="0" borderId="0" xfId="0" applyFont="1"/>
    <xf numFmtId="0" fontId="7" fillId="0" borderId="7" xfId="0" applyFont="1" applyBorder="1" applyAlignment="1">
      <alignment horizontal="center" vertical="center"/>
    </xf>
    <xf numFmtId="0" fontId="8" fillId="0" borderId="2" xfId="0" applyFont="1" applyBorder="1" applyAlignment="1">
      <alignment horizontal="center"/>
    </xf>
    <xf numFmtId="0" fontId="8" fillId="0" borderId="28" xfId="0" applyFont="1" applyBorder="1" applyAlignment="1">
      <alignment horizontal="center"/>
    </xf>
    <xf numFmtId="0" fontId="9" fillId="0" borderId="7" xfId="0" applyFont="1" applyBorder="1" applyAlignment="1">
      <alignment horizontal="left" vertical="center"/>
    </xf>
    <xf numFmtId="165" fontId="7" fillId="0" borderId="2" xfId="0" applyNumberFormat="1" applyFont="1" applyBorder="1" applyAlignment="1">
      <alignment horizontal="center" vertical="center"/>
    </xf>
    <xf numFmtId="165" fontId="7" fillId="0" borderId="28" xfId="0" applyNumberFormat="1" applyFont="1" applyBorder="1" applyAlignment="1">
      <alignment horizontal="center" vertical="center"/>
    </xf>
    <xf numFmtId="0" fontId="9" fillId="0" borderId="18" xfId="0" applyFont="1" applyBorder="1" applyAlignment="1">
      <alignment horizontal="left" vertical="center"/>
    </xf>
    <xf numFmtId="0" fontId="5" fillId="0" borderId="7" xfId="0" applyFont="1" applyBorder="1" applyAlignment="1">
      <alignment horizontal="center" vertical="center"/>
    </xf>
    <xf numFmtId="0" fontId="5" fillId="0" borderId="0" xfId="0" applyFont="1" applyAlignment="1">
      <alignment horizontal="center" vertical="center"/>
    </xf>
    <xf numFmtId="0" fontId="5" fillId="0" borderId="8" xfId="0" applyFont="1" applyBorder="1" applyAlignment="1">
      <alignment horizontal="center" vertical="center"/>
    </xf>
    <xf numFmtId="0" fontId="9" fillId="0" borderId="29" xfId="0" applyFont="1" applyBorder="1" applyAlignment="1">
      <alignment horizontal="center"/>
    </xf>
    <xf numFmtId="0" fontId="8" fillId="0" borderId="21" xfId="0" applyFont="1" applyBorder="1" applyAlignment="1">
      <alignment horizontal="center"/>
    </xf>
    <xf numFmtId="0" fontId="8" fillId="0" borderId="30" xfId="0" applyFont="1" applyBorder="1" applyAlignment="1">
      <alignment horizontal="center"/>
    </xf>
    <xf numFmtId="0" fontId="8" fillId="4" borderId="31" xfId="0" applyFont="1" applyFill="1" applyBorder="1"/>
    <xf numFmtId="0" fontId="8" fillId="4" borderId="2" xfId="0" applyFont="1" applyFill="1" applyBorder="1"/>
    <xf numFmtId="0" fontId="8" fillId="4" borderId="32" xfId="0" applyFont="1" applyFill="1" applyBorder="1"/>
    <xf numFmtId="0" fontId="8" fillId="4" borderId="33" xfId="0" applyFont="1" applyFill="1" applyBorder="1"/>
    <xf numFmtId="0" fontId="9" fillId="0" borderId="7" xfId="0" applyFont="1" applyBorder="1"/>
    <xf numFmtId="42" fontId="9" fillId="0" borderId="34" xfId="0" applyNumberFormat="1" applyFont="1" applyBorder="1"/>
    <xf numFmtId="42" fontId="9" fillId="0" borderId="0" xfId="0" applyNumberFormat="1" applyFont="1"/>
    <xf numFmtId="42" fontId="9" fillId="0" borderId="8" xfId="0" applyNumberFormat="1" applyFont="1" applyBorder="1"/>
    <xf numFmtId="0" fontId="8" fillId="0" borderId="29" xfId="0" applyFont="1" applyBorder="1" applyAlignment="1">
      <alignment horizontal="center"/>
    </xf>
    <xf numFmtId="42" fontId="9" fillId="0" borderId="2" xfId="0" applyNumberFormat="1" applyFont="1" applyBorder="1"/>
    <xf numFmtId="0" fontId="9" fillId="0" borderId="34" xfId="0" applyFont="1" applyBorder="1"/>
    <xf numFmtId="0" fontId="9" fillId="0" borderId="0" xfId="0" applyFont="1"/>
    <xf numFmtId="0" fontId="9" fillId="0" borderId="8" xfId="0" applyFont="1" applyBorder="1"/>
    <xf numFmtId="0" fontId="9" fillId="4" borderId="2" xfId="0" applyFont="1" applyFill="1" applyBorder="1"/>
    <xf numFmtId="0" fontId="9" fillId="4" borderId="32" xfId="0" applyFont="1" applyFill="1" applyBorder="1"/>
    <xf numFmtId="0" fontId="9" fillId="4" borderId="33" xfId="0" applyFont="1" applyFill="1" applyBorder="1"/>
    <xf numFmtId="6" fontId="9" fillId="0" borderId="2" xfId="0" applyNumberFormat="1" applyFont="1" applyBorder="1"/>
    <xf numFmtId="42" fontId="9" fillId="0" borderId="28" xfId="0" applyNumberFormat="1" applyFont="1" applyBorder="1"/>
    <xf numFmtId="164" fontId="9" fillId="0" borderId="2" xfId="0" applyNumberFormat="1" applyFont="1" applyBorder="1"/>
    <xf numFmtId="0" fontId="9" fillId="0" borderId="29" xfId="0" applyFont="1" applyBorder="1"/>
    <xf numFmtId="6" fontId="8" fillId="0" borderId="2" xfId="0" applyNumberFormat="1" applyFont="1" applyBorder="1"/>
    <xf numFmtId="0" fontId="8" fillId="5" borderId="31" xfId="0" applyFont="1" applyFill="1" applyBorder="1"/>
    <xf numFmtId="42" fontId="8" fillId="4" borderId="2" xfId="0" applyNumberFormat="1" applyFont="1" applyFill="1" applyBorder="1"/>
    <xf numFmtId="42" fontId="8" fillId="4" borderId="28" xfId="0" applyNumberFormat="1" applyFont="1" applyFill="1" applyBorder="1"/>
    <xf numFmtId="0" fontId="8" fillId="2" borderId="35" xfId="0" applyFont="1" applyFill="1" applyBorder="1"/>
    <xf numFmtId="42" fontId="9" fillId="2" borderId="10" xfId="0" applyNumberFormat="1" applyFont="1" applyFill="1" applyBorder="1"/>
    <xf numFmtId="42" fontId="9" fillId="2" borderId="36" xfId="0" applyNumberFormat="1" applyFont="1" applyFill="1" applyBorder="1"/>
    <xf numFmtId="42" fontId="9" fillId="2" borderId="37" xfId="0" applyNumberFormat="1" applyFont="1" applyFill="1" applyBorder="1"/>
    <xf numFmtId="0" fontId="8" fillId="0" borderId="7" xfId="0" applyFont="1" applyBorder="1"/>
    <xf numFmtId="42" fontId="8" fillId="0" borderId="2" xfId="0" applyNumberFormat="1" applyFont="1" applyBorder="1"/>
    <xf numFmtId="5" fontId="9" fillId="0" borderId="38" xfId="0" applyNumberFormat="1" applyFont="1" applyBorder="1"/>
    <xf numFmtId="5" fontId="9" fillId="0" borderId="2" xfId="0" applyNumberFormat="1" applyFont="1" applyBorder="1"/>
    <xf numFmtId="5" fontId="10" fillId="0" borderId="7" xfId="0" applyNumberFormat="1" applyFont="1" applyBorder="1"/>
    <xf numFmtId="42" fontId="10" fillId="0" borderId="2" xfId="0" applyNumberFormat="1" applyFont="1" applyBorder="1"/>
    <xf numFmtId="10" fontId="8" fillId="0" borderId="11" xfId="0" applyNumberFormat="1" applyFont="1" applyBorder="1"/>
    <xf numFmtId="165" fontId="4" fillId="0" borderId="0" xfId="0" applyNumberFormat="1" applyFont="1"/>
    <xf numFmtId="165" fontId="4" fillId="6" borderId="1" xfId="0" applyNumberFormat="1" applyFont="1" applyFill="1" applyBorder="1"/>
    <xf numFmtId="14" fontId="4" fillId="0" borderId="7" xfId="0" applyNumberFormat="1" applyFont="1" applyBorder="1"/>
    <xf numFmtId="44" fontId="4" fillId="0" borderId="8" xfId="0" applyNumberFormat="1" applyFont="1" applyBorder="1"/>
    <xf numFmtId="44" fontId="4" fillId="0" borderId="53" xfId="0" applyNumberFormat="1" applyFont="1" applyBorder="1"/>
    <xf numFmtId="9" fontId="4" fillId="6" borderId="1" xfId="0" applyNumberFormat="1" applyFont="1" applyFill="1" applyBorder="1"/>
    <xf numFmtId="9" fontId="4" fillId="0" borderId="0" xfId="0" applyNumberFormat="1" applyFont="1"/>
    <xf numFmtId="6" fontId="4" fillId="0" borderId="8" xfId="0" applyNumberFormat="1" applyFont="1" applyBorder="1"/>
    <xf numFmtId="8" fontId="4" fillId="0" borderId="53" xfId="0" applyNumberFormat="1" applyFont="1" applyBorder="1"/>
    <xf numFmtId="3" fontId="4" fillId="0" borderId="0" xfId="0" applyNumberFormat="1" applyFont="1"/>
    <xf numFmtId="6" fontId="4" fillId="0" borderId="0" xfId="0" applyNumberFormat="1" applyFont="1" applyAlignment="1">
      <alignment horizontal="right"/>
    </xf>
    <xf numFmtId="0" fontId="4" fillId="0" borderId="11" xfId="0" applyFont="1" applyBorder="1"/>
    <xf numFmtId="0" fontId="4" fillId="0" borderId="52" xfId="0" applyFont="1" applyBorder="1"/>
    <xf numFmtId="165" fontId="2" fillId="0" borderId="12" xfId="0" applyNumberFormat="1" applyFont="1" applyBorder="1"/>
    <xf numFmtId="44" fontId="2" fillId="0" borderId="54" xfId="0" applyNumberFormat="1" applyFont="1" applyBorder="1"/>
    <xf numFmtId="10" fontId="2" fillId="0" borderId="0" xfId="0" applyNumberFormat="1" applyFont="1"/>
    <xf numFmtId="165" fontId="4" fillId="0" borderId="2" xfId="0" applyNumberFormat="1" applyFont="1" applyBorder="1"/>
    <xf numFmtId="14" fontId="4" fillId="0" borderId="0" xfId="0" applyNumberFormat="1" applyFont="1"/>
    <xf numFmtId="44" fontId="4" fillId="4" borderId="1" xfId="0" applyNumberFormat="1" applyFont="1" applyFill="1" applyBorder="1"/>
    <xf numFmtId="165" fontId="4" fillId="4" borderId="55" xfId="0" applyNumberFormat="1" applyFont="1" applyFill="1" applyBorder="1"/>
    <xf numFmtId="0" fontId="4" fillId="0" borderId="56" xfId="0" applyFont="1" applyBorder="1"/>
    <xf numFmtId="0" fontId="4" fillId="0" borderId="57" xfId="0" applyFont="1" applyBorder="1"/>
    <xf numFmtId="44" fontId="4" fillId="4" borderId="20" xfId="0" applyNumberFormat="1" applyFont="1" applyFill="1" applyBorder="1"/>
    <xf numFmtId="0" fontId="4" fillId="0" borderId="28" xfId="0" applyFont="1" applyBorder="1"/>
    <xf numFmtId="168" fontId="4" fillId="0" borderId="20" xfId="0" applyNumberFormat="1" applyFont="1" applyBorder="1"/>
    <xf numFmtId="169" fontId="4" fillId="4" borderId="2" xfId="0" applyNumberFormat="1" applyFont="1" applyFill="1" applyBorder="1"/>
    <xf numFmtId="0" fontId="4" fillId="0" borderId="58" xfId="0" applyFont="1" applyBorder="1"/>
    <xf numFmtId="10" fontId="4" fillId="0" borderId="59" xfId="0" applyNumberFormat="1" applyFont="1" applyBorder="1"/>
    <xf numFmtId="0" fontId="4" fillId="0" borderId="59" xfId="0" applyFont="1" applyBorder="1"/>
    <xf numFmtId="0" fontId="4" fillId="0" borderId="60" xfId="0" applyFont="1" applyBorder="1"/>
    <xf numFmtId="44" fontId="14" fillId="3" borderId="1" xfId="0" applyNumberFormat="1" applyFont="1" applyFill="1" applyBorder="1"/>
    <xf numFmtId="0" fontId="13" fillId="0" borderId="7" xfId="0" applyFont="1" applyBorder="1" applyAlignment="1">
      <alignment wrapText="1"/>
    </xf>
    <xf numFmtId="2" fontId="2" fillId="0" borderId="0" xfId="0" applyNumberFormat="1" applyFont="1"/>
    <xf numFmtId="170" fontId="3" fillId="0" borderId="0" xfId="0" applyNumberFormat="1" applyFont="1"/>
    <xf numFmtId="10" fontId="3" fillId="0" borderId="0" xfId="0" applyNumberFormat="1" applyFont="1"/>
    <xf numFmtId="0" fontId="4" fillId="0" borderId="61" xfId="0" applyFont="1" applyBorder="1"/>
    <xf numFmtId="9" fontId="4" fillId="0" borderId="25" xfId="0" applyNumberFormat="1" applyFont="1" applyBorder="1"/>
    <xf numFmtId="0" fontId="4" fillId="0" borderId="0" xfId="0" applyFont="1" applyAlignment="1">
      <alignment wrapText="1"/>
    </xf>
    <xf numFmtId="44" fontId="4" fillId="0" borderId="7" xfId="0" applyNumberFormat="1" applyFont="1" applyBorder="1"/>
    <xf numFmtId="44" fontId="4" fillId="0" borderId="25" xfId="0" applyNumberFormat="1" applyFont="1" applyBorder="1"/>
    <xf numFmtId="10" fontId="15" fillId="8" borderId="62" xfId="0" applyNumberFormat="1" applyFont="1" applyFill="1" applyBorder="1" applyAlignment="1">
      <alignment horizontal="center" vertical="center" wrapText="1"/>
    </xf>
    <xf numFmtId="10" fontId="15" fillId="0" borderId="0" xfId="0" applyNumberFormat="1" applyFont="1" applyAlignment="1">
      <alignment horizontal="center" vertical="center" wrapText="1"/>
    </xf>
    <xf numFmtId="10" fontId="15" fillId="8" borderId="63" xfId="0" applyNumberFormat="1" applyFont="1" applyFill="1" applyBorder="1" applyAlignment="1">
      <alignment horizontal="center" vertical="center" wrapText="1"/>
    </xf>
    <xf numFmtId="8" fontId="4" fillId="0" borderId="52" xfId="0" applyNumberFormat="1" applyFont="1" applyBorder="1"/>
    <xf numFmtId="0" fontId="4" fillId="0" borderId="5" xfId="0" applyFont="1" applyBorder="1"/>
    <xf numFmtId="44" fontId="16" fillId="8" borderId="1" xfId="0" applyNumberFormat="1" applyFont="1" applyFill="1" applyBorder="1" applyAlignment="1">
      <alignment horizontal="center" vertical="center" wrapText="1"/>
    </xf>
    <xf numFmtId="8" fontId="4" fillId="0" borderId="0" xfId="0" applyNumberFormat="1" applyFont="1" applyAlignment="1">
      <alignment horizontal="center"/>
    </xf>
    <xf numFmtId="171" fontId="4" fillId="0" borderId="0" xfId="0" applyNumberFormat="1" applyFont="1" applyAlignment="1">
      <alignment horizontal="center"/>
    </xf>
    <xf numFmtId="171" fontId="4" fillId="0" borderId="0" xfId="0" applyNumberFormat="1" applyFont="1" applyAlignment="1">
      <alignment horizontal="center" vertical="top"/>
    </xf>
    <xf numFmtId="0" fontId="4" fillId="9" borderId="1" xfId="0" applyFont="1" applyFill="1" applyBorder="1"/>
    <xf numFmtId="8" fontId="4" fillId="10" borderId="1" xfId="0" applyNumberFormat="1" applyFont="1" applyFill="1" applyBorder="1"/>
    <xf numFmtId="164" fontId="4" fillId="0" borderId="3" xfId="0" applyNumberFormat="1" applyFont="1" applyBorder="1" applyAlignment="1">
      <alignment wrapText="1"/>
    </xf>
    <xf numFmtId="164" fontId="4" fillId="11" borderId="64" xfId="0" applyNumberFormat="1" applyFont="1" applyFill="1" applyBorder="1" applyAlignment="1">
      <alignment wrapText="1"/>
    </xf>
    <xf numFmtId="164" fontId="4" fillId="0" borderId="25" xfId="0" applyNumberFormat="1" applyFont="1" applyBorder="1" applyAlignment="1">
      <alignment wrapText="1"/>
    </xf>
    <xf numFmtId="164" fontId="4" fillId="0" borderId="4" xfId="0" applyNumberFormat="1" applyFont="1" applyBorder="1" applyAlignment="1">
      <alignment wrapText="1"/>
    </xf>
    <xf numFmtId="164" fontId="4" fillId="0" borderId="0" xfId="0" applyNumberFormat="1" applyFont="1" applyAlignment="1">
      <alignment wrapText="1"/>
    </xf>
    <xf numFmtId="0" fontId="4" fillId="0" borderId="61" xfId="0" applyFont="1" applyBorder="1" applyAlignment="1">
      <alignment horizontal="center"/>
    </xf>
    <xf numFmtId="164" fontId="4" fillId="0" borderId="25" xfId="0" applyNumberFormat="1" applyFont="1" applyBorder="1"/>
    <xf numFmtId="164" fontId="4" fillId="11" borderId="64" xfId="0" applyNumberFormat="1" applyFont="1" applyFill="1" applyBorder="1"/>
    <xf numFmtId="164" fontId="4" fillId="0" borderId="4" xfId="0" applyNumberFormat="1" applyFont="1" applyBorder="1"/>
    <xf numFmtId="0" fontId="4" fillId="0" borderId="53" xfId="0" applyFont="1" applyBorder="1" applyAlignment="1">
      <alignment horizontal="center"/>
    </xf>
    <xf numFmtId="164" fontId="4" fillId="11" borderId="1" xfId="0" applyNumberFormat="1" applyFont="1" applyFill="1" applyBorder="1"/>
    <xf numFmtId="0" fontId="4" fillId="0" borderId="54" xfId="0" applyFont="1" applyBorder="1" applyAlignment="1">
      <alignment horizontal="center"/>
    </xf>
    <xf numFmtId="164" fontId="4" fillId="0" borderId="52" xfId="0" applyNumberFormat="1" applyFont="1" applyBorder="1"/>
    <xf numFmtId="164" fontId="4" fillId="11" borderId="65" xfId="0" applyNumberFormat="1" applyFont="1" applyFill="1" applyBorder="1"/>
    <xf numFmtId="8" fontId="4" fillId="12" borderId="1" xfId="0" applyNumberFormat="1" applyFont="1" applyFill="1" applyBorder="1"/>
    <xf numFmtId="44" fontId="9" fillId="0" borderId="2" xfId="0" applyNumberFormat="1" applyFont="1" applyBorder="1"/>
    <xf numFmtId="14" fontId="4" fillId="0" borderId="62" xfId="0" applyNumberFormat="1" applyFont="1" applyBorder="1"/>
    <xf numFmtId="6" fontId="4" fillId="0" borderId="1" xfId="0" applyNumberFormat="1" applyFont="1" applyBorder="1"/>
    <xf numFmtId="0" fontId="11" fillId="0" borderId="0" xfId="0" applyFont="1"/>
    <xf numFmtId="164" fontId="4" fillId="0" borderId="10" xfId="0" applyNumberFormat="1" applyFont="1" applyBorder="1"/>
    <xf numFmtId="0" fontId="2" fillId="0" borderId="1" xfId="0" applyFont="1" applyBorder="1"/>
    <xf numFmtId="0" fontId="4" fillId="0" borderId="10" xfId="0" applyFont="1" applyBorder="1"/>
    <xf numFmtId="164" fontId="4" fillId="2" borderId="66" xfId="0" applyNumberFormat="1" applyFont="1" applyFill="1" applyBorder="1"/>
    <xf numFmtId="164" fontId="4" fillId="0" borderId="67" xfId="0" applyNumberFormat="1" applyFont="1" applyBorder="1"/>
    <xf numFmtId="0" fontId="2" fillId="0" borderId="67" xfId="0" applyFont="1" applyBorder="1"/>
    <xf numFmtId="164" fontId="2" fillId="0" borderId="67" xfId="0" applyNumberFormat="1" applyFont="1" applyBorder="1"/>
    <xf numFmtId="0" fontId="2" fillId="0" borderId="68" xfId="0" applyFont="1" applyBorder="1"/>
    <xf numFmtId="164" fontId="2" fillId="0" borderId="69" xfId="0" applyNumberFormat="1" applyFont="1" applyBorder="1"/>
    <xf numFmtId="164" fontId="2" fillId="0" borderId="70" xfId="0" applyNumberFormat="1" applyFont="1" applyBorder="1"/>
    <xf numFmtId="0" fontId="2" fillId="0" borderId="71" xfId="0" applyFont="1" applyBorder="1"/>
    <xf numFmtId="2" fontId="2" fillId="0" borderId="72" xfId="0" applyNumberFormat="1" applyFont="1" applyBorder="1"/>
    <xf numFmtId="2" fontId="4" fillId="0" borderId="73" xfId="0" applyNumberFormat="1" applyFont="1" applyBorder="1"/>
    <xf numFmtId="2" fontId="2" fillId="0" borderId="74" xfId="0" applyNumberFormat="1" applyFont="1" applyBorder="1"/>
    <xf numFmtId="0" fontId="2" fillId="0" borderId="75" xfId="0" applyFont="1" applyBorder="1"/>
    <xf numFmtId="10" fontId="2" fillId="0" borderId="76" xfId="0" applyNumberFormat="1" applyFont="1" applyBorder="1"/>
    <xf numFmtId="44" fontId="0" fillId="0" borderId="0" xfId="0" applyNumberFormat="1"/>
    <xf numFmtId="0" fontId="9" fillId="0" borderId="62" xfId="0" applyFont="1" applyBorder="1"/>
    <xf numFmtId="0" fontId="8" fillId="0" borderId="62" xfId="0" applyFont="1" applyBorder="1"/>
    <xf numFmtId="165" fontId="9" fillId="0" borderId="39" xfId="0" applyNumberFormat="1" applyFont="1" applyBorder="1"/>
    <xf numFmtId="5" fontId="20" fillId="0" borderId="2" xfId="0" applyNumberFormat="1" applyFont="1" applyBorder="1"/>
    <xf numFmtId="165" fontId="20" fillId="0" borderId="2" xfId="1" applyNumberFormat="1" applyFont="1" applyBorder="1"/>
    <xf numFmtId="2" fontId="9" fillId="0" borderId="2" xfId="0" applyNumberFormat="1" applyFont="1" applyBorder="1"/>
    <xf numFmtId="0" fontId="19" fillId="2" borderId="1" xfId="0" applyFont="1" applyFill="1" applyBorder="1"/>
    <xf numFmtId="0" fontId="1" fillId="0" borderId="0" xfId="0" applyFont="1"/>
    <xf numFmtId="6" fontId="18" fillId="0" borderId="0" xfId="0" applyNumberFormat="1" applyFont="1"/>
    <xf numFmtId="0" fontId="18" fillId="0" borderId="0" xfId="0" applyFont="1"/>
    <xf numFmtId="6" fontId="4" fillId="0" borderId="77" xfId="0" applyNumberFormat="1" applyFont="1" applyBorder="1"/>
    <xf numFmtId="6" fontId="4" fillId="0" borderId="72" xfId="0" applyNumberFormat="1" applyFont="1" applyBorder="1"/>
    <xf numFmtId="165" fontId="4" fillId="0" borderId="78" xfId="0" applyNumberFormat="1" applyFont="1" applyBorder="1"/>
    <xf numFmtId="165" fontId="4" fillId="0" borderId="76" xfId="0" applyNumberFormat="1" applyFont="1" applyBorder="1"/>
    <xf numFmtId="0" fontId="18" fillId="0" borderId="71" xfId="0" applyFont="1" applyBorder="1"/>
    <xf numFmtId="0" fontId="18" fillId="0" borderId="75" xfId="0" applyFont="1" applyBorder="1"/>
    <xf numFmtId="165" fontId="4" fillId="4" borderId="1" xfId="0" applyNumberFormat="1" applyFont="1" applyFill="1" applyBorder="1"/>
    <xf numFmtId="0" fontId="4" fillId="0" borderId="1" xfId="0" applyFont="1" applyBorder="1"/>
    <xf numFmtId="10" fontId="4" fillId="13" borderId="0" xfId="0" applyNumberFormat="1" applyFont="1" applyFill="1"/>
    <xf numFmtId="9" fontId="4" fillId="0" borderId="64" xfId="0" applyNumberFormat="1" applyFont="1" applyBorder="1"/>
    <xf numFmtId="44" fontId="4" fillId="0" borderId="64" xfId="0" applyNumberFormat="1" applyFont="1" applyBorder="1"/>
    <xf numFmtId="8" fontId="4" fillId="0" borderId="1" xfId="0" applyNumberFormat="1" applyFont="1" applyBorder="1"/>
    <xf numFmtId="8" fontId="4" fillId="0" borderId="65" xfId="0" applyNumberFormat="1" applyFont="1" applyBorder="1"/>
    <xf numFmtId="0" fontId="0" fillId="0" borderId="71" xfId="0" applyBorder="1"/>
    <xf numFmtId="0" fontId="4" fillId="0" borderId="77" xfId="0" applyFont="1" applyBorder="1" applyAlignment="1">
      <alignment wrapText="1"/>
    </xf>
    <xf numFmtId="0" fontId="4" fillId="0" borderId="72" xfId="0" applyFont="1" applyBorder="1" applyAlignment="1">
      <alignment wrapText="1"/>
    </xf>
    <xf numFmtId="0" fontId="0" fillId="0" borderId="73" xfId="0" applyBorder="1"/>
    <xf numFmtId="44" fontId="4" fillId="0" borderId="1" xfId="0" applyNumberFormat="1" applyFont="1" applyBorder="1"/>
    <xf numFmtId="0" fontId="0" fillId="0" borderId="74" xfId="0" applyBorder="1"/>
    <xf numFmtId="10" fontId="15" fillId="0" borderId="73" xfId="0" applyNumberFormat="1" applyFont="1" applyBorder="1" applyAlignment="1">
      <alignment horizontal="center" vertical="center" wrapText="1"/>
    </xf>
    <xf numFmtId="171" fontId="4" fillId="0" borderId="74" xfId="0" applyNumberFormat="1" applyFont="1" applyBorder="1"/>
    <xf numFmtId="10" fontId="15" fillId="0" borderId="75" xfId="0" applyNumberFormat="1" applyFont="1" applyBorder="1" applyAlignment="1">
      <alignment horizontal="center" vertical="center" wrapText="1"/>
    </xf>
    <xf numFmtId="8" fontId="4" fillId="0" borderId="78" xfId="0" applyNumberFormat="1" applyFont="1" applyBorder="1"/>
    <xf numFmtId="171" fontId="4" fillId="0" borderId="76" xfId="0" applyNumberFormat="1" applyFont="1" applyBorder="1"/>
    <xf numFmtId="171" fontId="4" fillId="14" borderId="74" xfId="0" applyNumberFormat="1" applyFont="1" applyFill="1" applyBorder="1"/>
    <xf numFmtId="44" fontId="16" fillId="0" borderId="1" xfId="0" applyNumberFormat="1" applyFont="1" applyBorder="1" applyAlignment="1">
      <alignment horizontal="center" vertical="center" wrapText="1"/>
    </xf>
    <xf numFmtId="9" fontId="4" fillId="0" borderId="40" xfId="0" applyNumberFormat="1" applyFont="1" applyBorder="1" applyAlignment="1">
      <alignment horizontal="center" vertical="center"/>
    </xf>
    <xf numFmtId="9" fontId="4" fillId="0" borderId="62" xfId="0" applyNumberFormat="1" applyFont="1" applyBorder="1" applyAlignment="1">
      <alignment horizontal="center" vertical="center"/>
    </xf>
    <xf numFmtId="9" fontId="4" fillId="0" borderId="63" xfId="0" applyNumberFormat="1" applyFont="1" applyBorder="1" applyAlignment="1">
      <alignment horizontal="center" vertical="center"/>
    </xf>
    <xf numFmtId="0" fontId="4" fillId="0" borderId="64" xfId="0" applyFont="1" applyBorder="1"/>
    <xf numFmtId="0" fontId="4" fillId="0" borderId="64" xfId="0" applyFont="1" applyBorder="1" applyAlignment="1">
      <alignment wrapText="1"/>
    </xf>
    <xf numFmtId="0" fontId="4" fillId="0" borderId="64" xfId="0" applyFont="1" applyBorder="1" applyAlignment="1">
      <alignment horizontal="center" vertical="center" wrapText="1"/>
    </xf>
    <xf numFmtId="0" fontId="4" fillId="0" borderId="44" xfId="0" applyFont="1" applyBorder="1" applyAlignment="1">
      <alignment wrapText="1"/>
    </xf>
    <xf numFmtId="44" fontId="4" fillId="0" borderId="71" xfId="0" applyNumberFormat="1" applyFont="1" applyBorder="1" applyAlignment="1">
      <alignment horizontal="center" vertical="center"/>
    </xf>
    <xf numFmtId="10" fontId="4" fillId="0" borderId="77" xfId="0" applyNumberFormat="1" applyFont="1" applyBorder="1" applyAlignment="1">
      <alignment horizontal="center" vertical="center"/>
    </xf>
    <xf numFmtId="44" fontId="16" fillId="0" borderId="77" xfId="0" applyNumberFormat="1" applyFont="1" applyBorder="1" applyAlignment="1">
      <alignment horizontal="center" vertical="center" wrapText="1"/>
    </xf>
    <xf numFmtId="44" fontId="4" fillId="0" borderId="77" xfId="0" applyNumberFormat="1" applyFont="1" applyBorder="1" applyAlignment="1">
      <alignment horizontal="center" vertical="center"/>
    </xf>
    <xf numFmtId="44" fontId="4" fillId="0" borderId="72" xfId="0" applyNumberFormat="1" applyFont="1" applyBorder="1" applyAlignment="1">
      <alignment horizontal="center" vertical="center"/>
    </xf>
    <xf numFmtId="44" fontId="4" fillId="0" borderId="73" xfId="0" applyNumberFormat="1" applyFont="1" applyBorder="1" applyAlignment="1">
      <alignment horizontal="center" vertical="center"/>
    </xf>
    <xf numFmtId="10" fontId="4" fillId="0" borderId="1" xfId="0" applyNumberFormat="1" applyFont="1" applyBorder="1" applyAlignment="1">
      <alignment horizontal="center" vertical="center"/>
    </xf>
    <xf numFmtId="44" fontId="4" fillId="0" borderId="1" xfId="0" applyNumberFormat="1" applyFont="1" applyBorder="1" applyAlignment="1">
      <alignment horizontal="center" vertical="center"/>
    </xf>
    <xf numFmtId="44" fontId="4" fillId="0" borderId="74" xfId="0" applyNumberFormat="1" applyFont="1" applyBorder="1" applyAlignment="1">
      <alignment horizontal="center" vertical="center"/>
    </xf>
    <xf numFmtId="44" fontId="4" fillId="0" borderId="75" xfId="0" applyNumberFormat="1" applyFont="1" applyBorder="1" applyAlignment="1">
      <alignment horizontal="center" vertical="center"/>
    </xf>
    <xf numFmtId="10" fontId="4" fillId="0" borderId="78" xfId="0" applyNumberFormat="1" applyFont="1" applyBorder="1" applyAlignment="1">
      <alignment horizontal="center" vertical="center"/>
    </xf>
    <xf numFmtId="44" fontId="16" fillId="0" borderId="78" xfId="0" applyNumberFormat="1" applyFont="1" applyBorder="1" applyAlignment="1">
      <alignment horizontal="center" vertical="center" wrapText="1"/>
    </xf>
    <xf numFmtId="44" fontId="4" fillId="0" borderId="78" xfId="0" applyNumberFormat="1" applyFont="1" applyBorder="1" applyAlignment="1">
      <alignment horizontal="center" vertical="center"/>
    </xf>
    <xf numFmtId="44" fontId="4" fillId="0" borderId="76" xfId="0" applyNumberFormat="1" applyFont="1" applyBorder="1" applyAlignment="1">
      <alignment horizontal="center" vertical="center"/>
    </xf>
    <xf numFmtId="0" fontId="4" fillId="0" borderId="46" xfId="0" applyFont="1" applyBorder="1"/>
    <xf numFmtId="8" fontId="4" fillId="0" borderId="79" xfId="0" applyNumberFormat="1" applyFont="1" applyBorder="1"/>
    <xf numFmtId="0" fontId="3" fillId="0" borderId="79" xfId="0" applyFont="1" applyBorder="1"/>
    <xf numFmtId="10" fontId="4" fillId="2" borderId="79" xfId="0" applyNumberFormat="1" applyFont="1" applyFill="1" applyBorder="1"/>
    <xf numFmtId="0" fontId="4" fillId="2" borderId="79" xfId="0" applyFont="1" applyFill="1" applyBorder="1"/>
    <xf numFmtId="44" fontId="4" fillId="0" borderId="79" xfId="0" applyNumberFormat="1" applyFont="1" applyBorder="1" applyAlignment="1">
      <alignment horizontal="center"/>
    </xf>
    <xf numFmtId="0" fontId="4" fillId="0" borderId="79" xfId="0" applyFont="1" applyBorder="1"/>
    <xf numFmtId="0" fontId="3" fillId="0" borderId="67" xfId="0" applyFont="1" applyBorder="1"/>
    <xf numFmtId="8" fontId="4" fillId="0" borderId="67" xfId="0" applyNumberFormat="1" applyFont="1" applyBorder="1"/>
    <xf numFmtId="0" fontId="3" fillId="0" borderId="80" xfId="0" applyFont="1" applyBorder="1"/>
    <xf numFmtId="8" fontId="4" fillId="0" borderId="81" xfId="0" applyNumberFormat="1" applyFont="1" applyBorder="1"/>
    <xf numFmtId="0" fontId="4" fillId="2" borderId="10" xfId="0" applyFont="1" applyFill="1" applyBorder="1"/>
    <xf numFmtId="0" fontId="4" fillId="0" borderId="82" xfId="0" applyFont="1" applyBorder="1"/>
    <xf numFmtId="8" fontId="4" fillId="0" borderId="83" xfId="0" applyNumberFormat="1" applyFont="1" applyBorder="1"/>
    <xf numFmtId="0" fontId="4" fillId="0" borderId="68" xfId="0" applyFont="1" applyBorder="1"/>
    <xf numFmtId="8" fontId="4" fillId="0" borderId="70" xfId="0" applyNumberFormat="1" applyFont="1" applyBorder="1"/>
    <xf numFmtId="0" fontId="3" fillId="0" borderId="84" xfId="0" applyFont="1" applyBorder="1"/>
    <xf numFmtId="10" fontId="4" fillId="0" borderId="85" xfId="0" applyNumberFormat="1" applyFont="1" applyBorder="1"/>
    <xf numFmtId="10" fontId="4" fillId="0" borderId="86" xfId="0" applyNumberFormat="1" applyFont="1" applyBorder="1"/>
    <xf numFmtId="0" fontId="4" fillId="7" borderId="84" xfId="0" applyFont="1" applyFill="1" applyBorder="1"/>
    <xf numFmtId="6" fontId="4" fillId="7" borderId="85" xfId="0" applyNumberFormat="1" applyFont="1" applyFill="1" applyBorder="1"/>
    <xf numFmtId="6" fontId="4" fillId="7" borderId="86" xfId="0" applyNumberFormat="1" applyFont="1" applyFill="1" applyBorder="1"/>
    <xf numFmtId="0" fontId="2" fillId="0" borderId="84" xfId="0" applyFont="1" applyBorder="1"/>
    <xf numFmtId="165" fontId="4" fillId="2" borderId="2" xfId="1" applyNumberFormat="1" applyFont="1" applyFill="1" applyBorder="1"/>
    <xf numFmtId="0" fontId="4" fillId="0" borderId="87" xfId="0" applyFont="1" applyBorder="1"/>
    <xf numFmtId="165" fontId="4" fillId="2" borderId="88" xfId="1" applyNumberFormat="1" applyFont="1" applyFill="1" applyBorder="1"/>
    <xf numFmtId="9" fontId="4" fillId="0" borderId="88" xfId="0" applyNumberFormat="1" applyFont="1" applyBorder="1"/>
    <xf numFmtId="10" fontId="4" fillId="0" borderId="88" xfId="0" applyNumberFormat="1" applyFont="1" applyBorder="1"/>
    <xf numFmtId="166" fontId="4" fillId="0" borderId="88" xfId="0" applyNumberFormat="1" applyFont="1" applyBorder="1"/>
    <xf numFmtId="1" fontId="4" fillId="15" borderId="88" xfId="0" applyNumberFormat="1" applyFont="1" applyFill="1" applyBorder="1"/>
    <xf numFmtId="164" fontId="4" fillId="0" borderId="88" xfId="0" applyNumberFormat="1" applyFont="1" applyBorder="1"/>
    <xf numFmtId="0" fontId="21" fillId="0" borderId="89" xfId="0" applyFont="1" applyBorder="1"/>
    <xf numFmtId="8" fontId="2" fillId="0" borderId="78" xfId="0" applyNumberFormat="1" applyFont="1" applyBorder="1"/>
    <xf numFmtId="9" fontId="4" fillId="0" borderId="90" xfId="0" applyNumberFormat="1" applyFont="1" applyBorder="1"/>
    <xf numFmtId="0" fontId="4" fillId="0" borderId="91" xfId="0" applyFont="1" applyBorder="1"/>
    <xf numFmtId="6" fontId="4" fillId="0" borderId="92" xfId="0" applyNumberFormat="1" applyFont="1" applyBorder="1"/>
    <xf numFmtId="165" fontId="4" fillId="2" borderId="93" xfId="1" applyNumberFormat="1" applyFont="1" applyFill="1" applyBorder="1"/>
    <xf numFmtId="0" fontId="2" fillId="0" borderId="69" xfId="0" applyFont="1" applyBorder="1"/>
    <xf numFmtId="0" fontId="2" fillId="0" borderId="70" xfId="0" applyFont="1" applyBorder="1"/>
    <xf numFmtId="0" fontId="4" fillId="0" borderId="0" xfId="0" applyFont="1" applyAlignment="1">
      <alignment horizontal="center"/>
    </xf>
    <xf numFmtId="0" fontId="0" fillId="0" borderId="0" xfId="0"/>
    <xf numFmtId="0" fontId="4" fillId="0" borderId="0" xfId="0" applyFont="1" applyAlignment="1">
      <alignment horizontal="center" vertical="top" wrapText="1"/>
    </xf>
    <xf numFmtId="0" fontId="2" fillId="0" borderId="5" xfId="0" applyFont="1" applyBorder="1" applyAlignment="1">
      <alignment horizontal="center"/>
    </xf>
    <xf numFmtId="0" fontId="6" fillId="0" borderId="15" xfId="0" applyFont="1" applyBorder="1"/>
    <xf numFmtId="0" fontId="6" fillId="0" borderId="6" xfId="0" applyFont="1" applyBorder="1"/>
    <xf numFmtId="5" fontId="11" fillId="6" borderId="47" xfId="0" applyNumberFormat="1" applyFont="1" applyFill="1" applyBorder="1" applyAlignment="1">
      <alignment horizontal="left"/>
    </xf>
    <xf numFmtId="0" fontId="6" fillId="0" borderId="48" xfId="0" applyFont="1" applyBorder="1"/>
    <xf numFmtId="0" fontId="6" fillId="0" borderId="49" xfId="0" applyFont="1" applyBorder="1"/>
    <xf numFmtId="0" fontId="12" fillId="0" borderId="3" xfId="0" applyFont="1" applyBorder="1" applyAlignment="1">
      <alignment horizontal="center" vertical="center" wrapText="1"/>
    </xf>
    <xf numFmtId="0" fontId="6" fillId="0" borderId="25" xfId="0" applyFont="1" applyBorder="1"/>
    <xf numFmtId="0" fontId="6" fillId="0" borderId="4" xfId="0" applyFont="1" applyBorder="1"/>
    <xf numFmtId="0" fontId="6" fillId="0" borderId="7" xfId="0" applyFont="1" applyBorder="1"/>
    <xf numFmtId="0" fontId="6" fillId="0" borderId="8" xfId="0" applyFont="1" applyBorder="1"/>
    <xf numFmtId="0" fontId="6" fillId="0" borderId="11" xfId="0" applyFont="1" applyBorder="1"/>
    <xf numFmtId="0" fontId="6" fillId="0" borderId="52" xfId="0" applyFont="1" applyBorder="1"/>
    <xf numFmtId="0" fontId="6" fillId="0" borderId="12" xfId="0" applyFont="1" applyBorder="1"/>
    <xf numFmtId="0" fontId="5" fillId="0" borderId="3" xfId="0" applyFont="1" applyBorder="1" applyAlignment="1">
      <alignment horizontal="center" vertical="center"/>
    </xf>
    <xf numFmtId="0" fontId="7" fillId="0" borderId="26" xfId="0" applyFont="1" applyBorder="1" applyAlignment="1">
      <alignment horizontal="center" vertical="center"/>
    </xf>
    <xf numFmtId="0" fontId="6" fillId="0" borderId="19" xfId="0" applyFont="1" applyBorder="1"/>
    <xf numFmtId="0" fontId="6" fillId="0" borderId="27" xfId="0" applyFont="1" applyBorder="1"/>
    <xf numFmtId="5" fontId="11" fillId="6" borderId="40" xfId="0" applyNumberFormat="1" applyFont="1" applyFill="1" applyBorder="1" applyAlignment="1">
      <alignment horizontal="left"/>
    </xf>
    <xf numFmtId="0" fontId="6" fillId="0" borderId="41" xfId="0" applyFont="1" applyBorder="1"/>
    <xf numFmtId="0" fontId="6" fillId="0" borderId="42" xfId="0" applyFont="1" applyBorder="1"/>
    <xf numFmtId="9" fontId="5" fillId="6" borderId="43" xfId="0" applyNumberFormat="1" applyFont="1" applyFill="1" applyBorder="1" applyAlignment="1">
      <alignment horizontal="center"/>
    </xf>
    <xf numFmtId="0" fontId="6" fillId="0" borderId="44" xfId="0" applyFont="1" applyBorder="1"/>
    <xf numFmtId="5" fontId="11" fillId="6" borderId="29" xfId="0" applyNumberFormat="1" applyFont="1" applyFill="1" applyBorder="1" applyAlignment="1">
      <alignment horizontal="left"/>
    </xf>
    <xf numFmtId="0" fontId="6" fillId="0" borderId="21" xfId="0" applyFont="1" applyBorder="1"/>
    <xf numFmtId="0" fontId="6" fillId="0" borderId="45" xfId="0" applyFont="1" applyBorder="1"/>
    <xf numFmtId="167" fontId="5" fillId="6" borderId="46" xfId="0" applyNumberFormat="1" applyFont="1" applyFill="1" applyBorder="1" applyAlignment="1">
      <alignment horizontal="center"/>
    </xf>
    <xf numFmtId="0" fontId="6" fillId="0" borderId="30" xfId="0" applyFont="1" applyBorder="1"/>
    <xf numFmtId="167" fontId="5" fillId="6" borderId="50" xfId="0" applyNumberFormat="1" applyFont="1" applyFill="1" applyBorder="1" applyAlignment="1">
      <alignment horizontal="center"/>
    </xf>
    <xf numFmtId="0" fontId="6" fillId="0" borderId="51" xfId="0" applyFont="1" applyBorder="1"/>
    <xf numFmtId="0" fontId="4" fillId="0" borderId="0" xfId="0" applyFont="1" applyAlignment="1">
      <alignment horizontal="left" wrapText="1"/>
    </xf>
  </cellXfs>
  <cellStyles count="2">
    <cellStyle name="Normal" xfId="0" builtinId="0"/>
    <cellStyle name="Percent" xfId="1" builtinId="5"/>
  </cellStyles>
  <dxfs count="1">
    <dxf>
      <font>
        <color rgb="FF9C0006"/>
      </font>
      <fill>
        <patternFill patternType="solid">
          <fgColor rgb="FFFFC7CE"/>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4.xml.rels><?xml version="1.0" encoding="UTF-8" standalone="yes"?>
<Relationships xmlns="http://schemas.openxmlformats.org/package/2006/relationships"><Relationship Id="rId1" Type="http://customschemas.google.com/relationships/workbookmetadata" Target="commentsmeta2"/></Relationships>
</file>

<file path=xl/_rels/comments5.xml.rels><?xml version="1.0" encoding="UTF-8" standalone="yes"?>
<Relationships xmlns="http://schemas.openxmlformats.org/package/2006/relationships"><Relationship Id="rId1" Type="http://customschemas.google.com/relationships/workbookmetadata" Target="commentsmeta3"/></Relationships>
</file>

<file path=xl/_rels/comments6.xml.rels><?xml version="1.0" encoding="UTF-8" standalone="yes"?>
<Relationships xmlns="http://schemas.openxmlformats.org/package/2006/relationships"><Relationship Id="rId1" Type="http://customschemas.google.com/relationships/workbookmetadata" Target="commentsmeta4"/></Relationship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customschemas.google.com/relationships/workbookmetadata" Target="metadata"/><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23" Type="http://schemas.openxmlformats.org/officeDocument/2006/relationships/calcChain" Target="calcChain.xml"/><Relationship Id="rId19" Type="http://schemas.openxmlformats.org/officeDocument/2006/relationships/theme" Target="theme/theme1.xml"/><Relationship Id="rId4" Type="http://schemas.openxmlformats.org/officeDocument/2006/relationships/worksheet" Target="worksheets/sheet4.xml"/><Relationship Id="rId22" Type="http://schemas.microsoft.com/office/2017/10/relationships/person" Target="persons/perso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lang="en-US" sz="1400" b="0" i="0">
                <a:solidFill>
                  <a:srgbClr val="757575"/>
                </a:solidFill>
                <a:latin typeface="+mn-lt"/>
              </a:rPr>
              <a:t>Monthly Payment vs Interest and Down Payment %</a:t>
            </a:r>
          </a:p>
        </c:rich>
      </c:tx>
      <c:overlay val="0"/>
    </c:title>
    <c:autoTitleDeleted val="0"/>
    <c:plotArea>
      <c:layout/>
      <c:scatterChart>
        <c:scatterStyle val="lineMarker"/>
        <c:varyColors val="1"/>
        <c:ser>
          <c:idx val="0"/>
          <c:order val="0"/>
          <c:tx>
            <c:v>10%</c:v>
          </c:tx>
          <c:spPr>
            <a:ln>
              <a:noFill/>
            </a:ln>
          </c:spPr>
          <c:marker>
            <c:symbol val="circle"/>
            <c:size val="7"/>
            <c:spPr>
              <a:solidFill>
                <a:schemeClr val="accent1"/>
              </a:solidFill>
              <a:ln cmpd="sng">
                <a:solidFill>
                  <a:schemeClr val="accent1"/>
                </a:solidFill>
              </a:ln>
            </c:spPr>
          </c:marker>
          <c:xVal>
            <c:numRef>
              <c:f>'Interest Rate Comparison'!$B$3:$B$8</c:f>
              <c:numCache>
                <c:formatCode>0.00%</c:formatCode>
                <c:ptCount val="6"/>
                <c:pt idx="0">
                  <c:v>8.2500000000000004E-2</c:v>
                </c:pt>
                <c:pt idx="1">
                  <c:v>0.08</c:v>
                </c:pt>
                <c:pt idx="2">
                  <c:v>7.7499999999999999E-2</c:v>
                </c:pt>
                <c:pt idx="3">
                  <c:v>7.4999999999999997E-2</c:v>
                </c:pt>
                <c:pt idx="4">
                  <c:v>7.2499999999999995E-2</c:v>
                </c:pt>
                <c:pt idx="5">
                  <c:v>7.0000000000000007E-2</c:v>
                </c:pt>
              </c:numCache>
            </c:numRef>
          </c:xVal>
          <c:yVal>
            <c:numRef>
              <c:f>'Interest Rate Comparison'!$C$3:$C$8</c:f>
              <c:numCache>
                <c:formatCode>"$"#,##0.00_);[Red]\("$"#,##0.00\)</c:formatCode>
                <c:ptCount val="6"/>
                <c:pt idx="0">
                  <c:v>-5899.3210083098802</c:v>
                </c:pt>
                <c:pt idx="1">
                  <c:v>-5761.8863163878023</c:v>
                </c:pt>
                <c:pt idx="2">
                  <c:v>-5625.6271582523868</c:v>
                </c:pt>
                <c:pt idx="3">
                  <c:v>-5490.5819284106983</c:v>
                </c:pt>
                <c:pt idx="4">
                  <c:v>-5356.789239141247</c:v>
                </c:pt>
                <c:pt idx="5">
                  <c:v>-5224.2878433945361</c:v>
                </c:pt>
              </c:numCache>
            </c:numRef>
          </c:yVal>
          <c:smooth val="1"/>
          <c:extLst>
            <c:ext xmlns:c16="http://schemas.microsoft.com/office/drawing/2014/chart" uri="{C3380CC4-5D6E-409C-BE32-E72D297353CC}">
              <c16:uniqueId val="{00000000-E1D7-4134-9308-C754DF6A2DEA}"/>
            </c:ext>
          </c:extLst>
        </c:ser>
        <c:ser>
          <c:idx val="1"/>
          <c:order val="1"/>
          <c:tx>
            <c:v>15%</c:v>
          </c:tx>
          <c:spPr>
            <a:ln>
              <a:noFill/>
            </a:ln>
          </c:spPr>
          <c:marker>
            <c:symbol val="circle"/>
            <c:size val="7"/>
            <c:spPr>
              <a:solidFill>
                <a:schemeClr val="accent2"/>
              </a:solidFill>
              <a:ln cmpd="sng">
                <a:solidFill>
                  <a:schemeClr val="accent2"/>
                </a:solidFill>
              </a:ln>
            </c:spPr>
          </c:marker>
          <c:xVal>
            <c:numRef>
              <c:f>'Interest Rate Comparison'!$B$3:$B$8</c:f>
              <c:numCache>
                <c:formatCode>0.00%</c:formatCode>
                <c:ptCount val="6"/>
                <c:pt idx="0">
                  <c:v>8.2500000000000004E-2</c:v>
                </c:pt>
                <c:pt idx="1">
                  <c:v>0.08</c:v>
                </c:pt>
                <c:pt idx="2">
                  <c:v>7.7499999999999999E-2</c:v>
                </c:pt>
                <c:pt idx="3">
                  <c:v>7.4999999999999997E-2</c:v>
                </c:pt>
                <c:pt idx="4">
                  <c:v>7.2499999999999995E-2</c:v>
                </c:pt>
                <c:pt idx="5">
                  <c:v>7.0000000000000007E-2</c:v>
                </c:pt>
              </c:numCache>
            </c:numRef>
          </c:xVal>
          <c:yVal>
            <c:numRef>
              <c:f>'Interest Rate Comparison'!$D$3:$D$8</c:f>
              <c:numCache>
                <c:formatCode>"$"#,##0.00_);[Red]\("$"#,##0.00\)</c:formatCode>
                <c:ptCount val="6"/>
                <c:pt idx="0">
                  <c:v>-5571.5809522926638</c:v>
                </c:pt>
                <c:pt idx="1">
                  <c:v>-5441.7815210329236</c:v>
                </c:pt>
                <c:pt idx="2">
                  <c:v>-5313.0923161272549</c:v>
                </c:pt>
                <c:pt idx="3">
                  <c:v>-5185.5495990545487</c:v>
                </c:pt>
                <c:pt idx="4">
                  <c:v>-5059.1898369667333</c:v>
                </c:pt>
                <c:pt idx="5">
                  <c:v>-4934.0496298726175</c:v>
                </c:pt>
              </c:numCache>
            </c:numRef>
          </c:yVal>
          <c:smooth val="1"/>
          <c:extLst>
            <c:ext xmlns:c16="http://schemas.microsoft.com/office/drawing/2014/chart" uri="{C3380CC4-5D6E-409C-BE32-E72D297353CC}">
              <c16:uniqueId val="{00000001-E1D7-4134-9308-C754DF6A2DEA}"/>
            </c:ext>
          </c:extLst>
        </c:ser>
        <c:ser>
          <c:idx val="2"/>
          <c:order val="2"/>
          <c:tx>
            <c:v>20%</c:v>
          </c:tx>
          <c:spPr>
            <a:ln>
              <a:noFill/>
            </a:ln>
          </c:spPr>
          <c:marker>
            <c:symbol val="circle"/>
            <c:size val="7"/>
            <c:spPr>
              <a:solidFill>
                <a:schemeClr val="accent3"/>
              </a:solidFill>
              <a:ln cmpd="sng">
                <a:solidFill>
                  <a:schemeClr val="accent3"/>
                </a:solidFill>
              </a:ln>
            </c:spPr>
          </c:marker>
          <c:xVal>
            <c:numRef>
              <c:f>'Interest Rate Comparison'!$B$3:$B$8</c:f>
              <c:numCache>
                <c:formatCode>0.00%</c:formatCode>
                <c:ptCount val="6"/>
                <c:pt idx="0">
                  <c:v>8.2500000000000004E-2</c:v>
                </c:pt>
                <c:pt idx="1">
                  <c:v>0.08</c:v>
                </c:pt>
                <c:pt idx="2">
                  <c:v>7.7499999999999999E-2</c:v>
                </c:pt>
                <c:pt idx="3">
                  <c:v>7.4999999999999997E-2</c:v>
                </c:pt>
                <c:pt idx="4">
                  <c:v>7.2499999999999995E-2</c:v>
                </c:pt>
                <c:pt idx="5">
                  <c:v>7.0000000000000007E-2</c:v>
                </c:pt>
              </c:numCache>
            </c:numRef>
          </c:xVal>
          <c:yVal>
            <c:numRef>
              <c:f>'Interest Rate Comparison'!$E$3:$E$8</c:f>
              <c:numCache>
                <c:formatCode>"$"#,##0.00_);[Red]\("$"#,##0.00\)</c:formatCode>
                <c:ptCount val="6"/>
                <c:pt idx="0">
                  <c:v>-5243.8408962754484</c:v>
                </c:pt>
                <c:pt idx="1">
                  <c:v>-5121.6767256780458</c:v>
                </c:pt>
                <c:pt idx="2">
                  <c:v>-5000.557474002122</c:v>
                </c:pt>
                <c:pt idx="3">
                  <c:v>-4880.5172696983982</c:v>
                </c:pt>
                <c:pt idx="4">
                  <c:v>-4761.5904347922196</c:v>
                </c:pt>
                <c:pt idx="5">
                  <c:v>-4643.8114163506989</c:v>
                </c:pt>
              </c:numCache>
            </c:numRef>
          </c:yVal>
          <c:smooth val="1"/>
          <c:extLst>
            <c:ext xmlns:c16="http://schemas.microsoft.com/office/drawing/2014/chart" uri="{C3380CC4-5D6E-409C-BE32-E72D297353CC}">
              <c16:uniqueId val="{00000002-E1D7-4134-9308-C754DF6A2DEA}"/>
            </c:ext>
          </c:extLst>
        </c:ser>
        <c:ser>
          <c:idx val="3"/>
          <c:order val="3"/>
          <c:tx>
            <c:v>25%</c:v>
          </c:tx>
          <c:spPr>
            <a:ln>
              <a:noFill/>
            </a:ln>
          </c:spPr>
          <c:marker>
            <c:symbol val="circle"/>
            <c:size val="7"/>
            <c:spPr>
              <a:solidFill>
                <a:schemeClr val="accent4"/>
              </a:solidFill>
              <a:ln cmpd="sng">
                <a:solidFill>
                  <a:schemeClr val="accent4"/>
                </a:solidFill>
              </a:ln>
            </c:spPr>
          </c:marker>
          <c:xVal>
            <c:numRef>
              <c:f>'Interest Rate Comparison'!$B$3:$B$8</c:f>
              <c:numCache>
                <c:formatCode>0.00%</c:formatCode>
                <c:ptCount val="6"/>
                <c:pt idx="0">
                  <c:v>8.2500000000000004E-2</c:v>
                </c:pt>
                <c:pt idx="1">
                  <c:v>0.08</c:v>
                </c:pt>
                <c:pt idx="2">
                  <c:v>7.7499999999999999E-2</c:v>
                </c:pt>
                <c:pt idx="3">
                  <c:v>7.4999999999999997E-2</c:v>
                </c:pt>
                <c:pt idx="4">
                  <c:v>7.2499999999999995E-2</c:v>
                </c:pt>
                <c:pt idx="5">
                  <c:v>7.0000000000000007E-2</c:v>
                </c:pt>
              </c:numCache>
            </c:numRef>
          </c:xVal>
          <c:yVal>
            <c:numRef>
              <c:f>'Interest Rate Comparison'!$F$3:$F$8</c:f>
              <c:numCache>
                <c:formatCode>"$"#,##0.00_);[Red]\("$"#,##0.00\)</c:formatCode>
                <c:ptCount val="6"/>
                <c:pt idx="0">
                  <c:v>-4916.1008402582329</c:v>
                </c:pt>
                <c:pt idx="1">
                  <c:v>-4801.5719303231681</c:v>
                </c:pt>
                <c:pt idx="2">
                  <c:v>-4688.0226318769892</c:v>
                </c:pt>
                <c:pt idx="3">
                  <c:v>-4575.4849403422486</c:v>
                </c:pt>
                <c:pt idx="4">
                  <c:v>-4463.991032617706</c:v>
                </c:pt>
                <c:pt idx="5">
                  <c:v>-4353.5732028287794</c:v>
                </c:pt>
              </c:numCache>
            </c:numRef>
          </c:yVal>
          <c:smooth val="1"/>
          <c:extLst>
            <c:ext xmlns:c16="http://schemas.microsoft.com/office/drawing/2014/chart" uri="{C3380CC4-5D6E-409C-BE32-E72D297353CC}">
              <c16:uniqueId val="{00000003-E1D7-4134-9308-C754DF6A2DEA}"/>
            </c:ext>
          </c:extLst>
        </c:ser>
        <c:dLbls>
          <c:showLegendKey val="0"/>
          <c:showVal val="0"/>
          <c:showCatName val="0"/>
          <c:showSerName val="0"/>
          <c:showPercent val="0"/>
          <c:showBubbleSize val="0"/>
        </c:dLbls>
        <c:axId val="1294266793"/>
        <c:axId val="1652423053"/>
      </c:scatterChart>
      <c:valAx>
        <c:axId val="1294266793"/>
        <c:scaling>
          <c:orientation val="minMax"/>
        </c:scaling>
        <c:delete val="0"/>
        <c:axPos val="t"/>
        <c:majorGridlines>
          <c:spPr>
            <a:ln>
              <a:solidFill>
                <a:srgbClr val="B7B7B7"/>
              </a:solidFill>
            </a:ln>
          </c:spPr>
        </c:majorGridlines>
        <c:title>
          <c:tx>
            <c:rich>
              <a:bodyPr/>
              <a:lstStyle/>
              <a:p>
                <a:pPr lvl="0">
                  <a:defRPr sz="1000" b="0" i="0">
                    <a:solidFill>
                      <a:srgbClr val="000000"/>
                    </a:solidFill>
                    <a:latin typeface="+mn-lt"/>
                  </a:defRPr>
                </a:pPr>
                <a:r>
                  <a:rPr lang="en-US" sz="1000" b="0" i="0">
                    <a:solidFill>
                      <a:srgbClr val="000000"/>
                    </a:solidFill>
                    <a:latin typeface="+mn-lt"/>
                  </a:rPr>
                  <a:t>Interest Rate</a:t>
                </a:r>
              </a:p>
            </c:rich>
          </c:tx>
          <c:overlay val="0"/>
        </c:title>
        <c:numFmt formatCode="0.00%" sourceLinked="1"/>
        <c:majorTickMark val="none"/>
        <c:minorTickMark val="none"/>
        <c:tickLblPos val="nextTo"/>
        <c:spPr>
          <a:ln/>
        </c:spPr>
        <c:txPr>
          <a:bodyPr/>
          <a:lstStyle/>
          <a:p>
            <a:pPr lvl="0">
              <a:defRPr sz="900" b="0" i="0">
                <a:solidFill>
                  <a:srgbClr val="000000"/>
                </a:solidFill>
                <a:latin typeface="+mn-lt"/>
              </a:defRPr>
            </a:pPr>
            <a:endParaRPr lang="en-US"/>
          </a:p>
        </c:txPr>
        <c:crossAx val="1652423053"/>
        <c:crosses val="autoZero"/>
        <c:crossBetween val="midCat"/>
        <c:majorUnit val="2.5000000000000005E-3"/>
      </c:valAx>
      <c:valAx>
        <c:axId val="1652423053"/>
        <c:scaling>
          <c:orientation val="maxMin"/>
        </c:scaling>
        <c:delete val="0"/>
        <c:axPos val="l"/>
        <c:majorGridlines>
          <c:spPr>
            <a:ln>
              <a:solidFill>
                <a:srgbClr val="B7B7B7"/>
              </a:solidFill>
            </a:ln>
          </c:spPr>
        </c:majorGridlines>
        <c:title>
          <c:tx>
            <c:rich>
              <a:bodyPr/>
              <a:lstStyle/>
              <a:p>
                <a:pPr lvl="0">
                  <a:defRPr sz="1000" b="0" i="0">
                    <a:solidFill>
                      <a:srgbClr val="000000"/>
                    </a:solidFill>
                    <a:latin typeface="+mn-lt"/>
                  </a:defRPr>
                </a:pPr>
                <a:r>
                  <a:rPr lang="en-US" sz="1000" b="0" i="0">
                    <a:solidFill>
                      <a:srgbClr val="000000"/>
                    </a:solidFill>
                    <a:latin typeface="+mn-lt"/>
                  </a:rPr>
                  <a:t>Monthly Payment</a:t>
                </a:r>
              </a:p>
            </c:rich>
          </c:tx>
          <c:overlay val="0"/>
        </c:title>
        <c:numFmt formatCode="&quot;$&quot;#,##0.00_);[Red]\(&quot;$&quot;#,##0.00\)" sourceLinked="1"/>
        <c:majorTickMark val="none"/>
        <c:minorTickMark val="none"/>
        <c:tickLblPos val="nextTo"/>
        <c:spPr>
          <a:ln/>
        </c:spPr>
        <c:txPr>
          <a:bodyPr/>
          <a:lstStyle/>
          <a:p>
            <a:pPr lvl="0">
              <a:defRPr sz="900" b="0" i="0">
                <a:solidFill>
                  <a:srgbClr val="000000"/>
                </a:solidFill>
                <a:latin typeface="+mn-lt"/>
              </a:defRPr>
            </a:pPr>
            <a:endParaRPr lang="en-US"/>
          </a:p>
        </c:txPr>
        <c:crossAx val="1294266793"/>
        <c:crosses val="autoZero"/>
        <c:crossBetween val="midCat"/>
      </c:valAx>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scatterChart>
        <c:scatterStyle val="lineMarker"/>
        <c:varyColors val="0"/>
        <c:ser>
          <c:idx val="0"/>
          <c:order val="0"/>
          <c:tx>
            <c:v>Down Payment</c:v>
          </c:tx>
          <c:spPr>
            <a:ln>
              <a:noFill/>
            </a:ln>
          </c:spPr>
          <c:marker>
            <c:symbol val="circle"/>
            <c:size val="7"/>
            <c:spPr>
              <a:solidFill>
                <a:schemeClr val="accent1"/>
              </a:solidFill>
              <a:ln cmpd="sng">
                <a:solidFill>
                  <a:schemeClr val="accent1"/>
                </a:solidFill>
              </a:ln>
            </c:spPr>
          </c:marker>
          <c:xVal>
            <c:numRef>
              <c:f>'Interest Rate Comparison'!$C$1:$F$1</c:f>
              <c:numCache>
                <c:formatCode>0%</c:formatCode>
                <c:ptCount val="4"/>
                <c:pt idx="0">
                  <c:v>0.1</c:v>
                </c:pt>
                <c:pt idx="1">
                  <c:v>0.15</c:v>
                </c:pt>
                <c:pt idx="2">
                  <c:v>0.2</c:v>
                </c:pt>
                <c:pt idx="3">
                  <c:v>0.25</c:v>
                </c:pt>
              </c:numCache>
            </c:numRef>
          </c:xVal>
          <c:yVal>
            <c:numRef>
              <c:f>'Interest Rate Comparison'!$C$2:$F$2</c:f>
              <c:numCache>
                <c:formatCode>_("$"* #,##0.00_);_("$"* \(#,##0.00\);_("$"* "-"??_);_(@_)</c:formatCode>
                <c:ptCount val="4"/>
                <c:pt idx="0">
                  <c:v>87250</c:v>
                </c:pt>
                <c:pt idx="1">
                  <c:v>130875</c:v>
                </c:pt>
                <c:pt idx="2">
                  <c:v>174500</c:v>
                </c:pt>
                <c:pt idx="3">
                  <c:v>218125</c:v>
                </c:pt>
              </c:numCache>
            </c:numRef>
          </c:yVal>
          <c:smooth val="1"/>
          <c:extLst>
            <c:ext xmlns:c16="http://schemas.microsoft.com/office/drawing/2014/chart" uri="{C3380CC4-5D6E-409C-BE32-E72D297353CC}">
              <c16:uniqueId val="{00000000-A0B1-4D76-B66F-86F3DAB9BDCA}"/>
            </c:ext>
          </c:extLst>
        </c:ser>
        <c:dLbls>
          <c:showLegendKey val="0"/>
          <c:showVal val="0"/>
          <c:showCatName val="0"/>
          <c:showSerName val="0"/>
          <c:showPercent val="0"/>
          <c:showBubbleSize val="0"/>
        </c:dLbls>
        <c:axId val="1642091771"/>
        <c:axId val="1366566730"/>
      </c:scatterChart>
      <c:valAx>
        <c:axId val="1642091771"/>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US"/>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n-US"/>
          </a:p>
        </c:txPr>
        <c:crossAx val="1366566730"/>
        <c:crosses val="autoZero"/>
        <c:crossBetween val="midCat"/>
      </c:valAx>
      <c:valAx>
        <c:axId val="1366566730"/>
        <c:scaling>
          <c:orientation val="minMax"/>
        </c:scaling>
        <c:delete val="0"/>
        <c:axPos val="l"/>
        <c:majorGridlines>
          <c:spPr>
            <a:ln>
              <a:solidFill>
                <a:srgbClr val="B7B7B7"/>
              </a:solidFill>
            </a:ln>
          </c:spPr>
        </c:majorGridlines>
        <c:title>
          <c:tx>
            <c:rich>
              <a:bodyPr/>
              <a:lstStyle/>
              <a:p>
                <a:pPr lvl="0">
                  <a:defRPr sz="1000" b="0" i="0">
                    <a:solidFill>
                      <a:srgbClr val="000000"/>
                    </a:solidFill>
                    <a:latin typeface="+mn-lt"/>
                  </a:defRPr>
                </a:pPr>
                <a:r>
                  <a:rPr lang="en-US" sz="1000" b="0" i="0">
                    <a:solidFill>
                      <a:srgbClr val="000000"/>
                    </a:solidFill>
                    <a:latin typeface="+mn-lt"/>
                  </a:rPr>
                  <a:t>Interest Rate / Down Payment</a:t>
                </a:r>
              </a:p>
            </c:rich>
          </c:tx>
          <c:overlay val="0"/>
        </c:title>
        <c:numFmt formatCode="_(&quot;$&quot;* #,##0.00_);_(&quot;$&quot;* \(#,##0.00\);_(&quot;$&quot;* &quot;-&quot;??_);_(@_)" sourceLinked="1"/>
        <c:majorTickMark val="none"/>
        <c:minorTickMark val="none"/>
        <c:tickLblPos val="nextTo"/>
        <c:spPr>
          <a:ln/>
        </c:spPr>
        <c:txPr>
          <a:bodyPr/>
          <a:lstStyle/>
          <a:p>
            <a:pPr lvl="0">
              <a:defRPr sz="900" b="0" i="0">
                <a:solidFill>
                  <a:srgbClr val="000000"/>
                </a:solidFill>
                <a:latin typeface="+mn-lt"/>
              </a:defRPr>
            </a:pPr>
            <a:endParaRPr lang="en-US"/>
          </a:p>
        </c:txPr>
        <c:crossAx val="1642091771"/>
        <c:crosses val="autoZero"/>
        <c:crossBetween val="midCat"/>
      </c:valAx>
    </c:plotArea>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lang="en-US" sz="1400" b="0" i="0">
                <a:solidFill>
                  <a:srgbClr val="757575"/>
                </a:solidFill>
                <a:latin typeface="+mn-lt"/>
              </a:rPr>
              <a:t>HELOC Amortization Schedule 11/13/2022</a:t>
            </a:r>
          </a:p>
        </c:rich>
      </c:tx>
      <c:overlay val="0"/>
    </c:title>
    <c:autoTitleDeleted val="0"/>
    <c:plotArea>
      <c:layout>
        <c:manualLayout>
          <c:xMode val="edge"/>
          <c:yMode val="edge"/>
          <c:x val="0.11244441271265961"/>
          <c:y val="9.5373973194984876E-2"/>
          <c:w val="0.7702861300368542"/>
          <c:h val="0.71598644203197037"/>
        </c:manualLayout>
      </c:layout>
      <c:scatterChart>
        <c:scatterStyle val="lineMarker"/>
        <c:varyColors val="1"/>
        <c:ser>
          <c:idx val="0"/>
          <c:order val="0"/>
          <c:tx>
            <c:v>startingBalance</c:v>
          </c:tx>
          <c:spPr>
            <a:ln>
              <a:noFill/>
            </a:ln>
          </c:spPr>
          <c:marker>
            <c:symbol val="circle"/>
            <c:size val="7"/>
            <c:spPr>
              <a:solidFill>
                <a:schemeClr val="accent1"/>
              </a:solidFill>
              <a:ln cmpd="sng">
                <a:solidFill>
                  <a:schemeClr val="accent1"/>
                </a:solidFill>
              </a:ln>
            </c:spPr>
          </c:marker>
          <c:xVal>
            <c:numRef>
              <c:f>'Amoritization Scenario 10% DP'!$J$8:$J$367</c:f>
              <c:numCache>
                <c:formatCode>General</c:formatCode>
                <c:ptCount val="36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c:v>351</c:v>
                </c:pt>
                <c:pt idx="351">
                  <c:v>352</c:v>
                </c:pt>
                <c:pt idx="352">
                  <c:v>353</c:v>
                </c:pt>
                <c:pt idx="353">
                  <c:v>354</c:v>
                </c:pt>
                <c:pt idx="354">
                  <c:v>355</c:v>
                </c:pt>
                <c:pt idx="355">
                  <c:v>356</c:v>
                </c:pt>
                <c:pt idx="356">
                  <c:v>357</c:v>
                </c:pt>
                <c:pt idx="357">
                  <c:v>358</c:v>
                </c:pt>
                <c:pt idx="358">
                  <c:v>359</c:v>
                </c:pt>
                <c:pt idx="359">
                  <c:v>360</c:v>
                </c:pt>
              </c:numCache>
            </c:numRef>
          </c:xVal>
          <c:yVal>
            <c:numRef>
              <c:f>'Amoritization Scenario 10% DP'!$L$8:$L$367</c:f>
              <c:numCache>
                <c:formatCode>"$"#,##0.00_);[Red]\("$"#,##0.00\)</c:formatCode>
                <c:ptCount val="360"/>
                <c:pt idx="0" formatCode="_(&quot;$&quot;* #,##0_);_(&quot;$&quot;* \(#,##0\);_(&quot;$&quot;* &quot;-&quot;??_);_(@_)">
                  <c:v>785250</c:v>
                </c:pt>
                <c:pt idx="1">
                  <c:v>784749.27274169016</c:v>
                </c:pt>
                <c:pt idx="2">
                  <c:v>784245.10298347939</c:v>
                </c:pt>
                <c:pt idx="3">
                  <c:v>783737.46705818095</c:v>
                </c:pt>
                <c:pt idx="4">
                  <c:v>783226.34113589604</c:v>
                </c:pt>
                <c:pt idx="5">
                  <c:v>782711.70122289541</c:v>
                </c:pt>
                <c:pt idx="6">
                  <c:v>782193.52316049288</c:v>
                </c:pt>
                <c:pt idx="7">
                  <c:v>781671.78262391139</c:v>
                </c:pt>
                <c:pt idx="8">
                  <c:v>781146.45512114093</c:v>
                </c:pt>
                <c:pt idx="9">
                  <c:v>780617.51599178882</c:v>
                </c:pt>
                <c:pt idx="10">
                  <c:v>780084.94040592248</c:v>
                </c:pt>
                <c:pt idx="11">
                  <c:v>779548.70336290332</c:v>
                </c:pt>
                <c:pt idx="12">
                  <c:v>779008.77969021339</c:v>
                </c:pt>
                <c:pt idx="13">
                  <c:v>778465.14404227375</c:v>
                </c:pt>
                <c:pt idx="14">
                  <c:v>777917.77089925448</c:v>
                </c:pt>
                <c:pt idx="15">
                  <c:v>777366.63456587691</c:v>
                </c:pt>
                <c:pt idx="16">
                  <c:v>776811.70917020738</c:v>
                </c:pt>
                <c:pt idx="17">
                  <c:v>776252.96866244264</c:v>
                </c:pt>
                <c:pt idx="18">
                  <c:v>775690.38681368704</c:v>
                </c:pt>
                <c:pt idx="19">
                  <c:v>775123.93721472123</c:v>
                </c:pt>
                <c:pt idx="20">
                  <c:v>774553.5932747625</c:v>
                </c:pt>
                <c:pt idx="21">
                  <c:v>773979.32822021656</c:v>
                </c:pt>
                <c:pt idx="22">
                  <c:v>773401.11509342061</c:v>
                </c:pt>
                <c:pt idx="23">
                  <c:v>772818.92675137799</c:v>
                </c:pt>
                <c:pt idx="24">
                  <c:v>772232.73586448387</c:v>
                </c:pt>
                <c:pt idx="25">
                  <c:v>771642.51491524233</c:v>
                </c:pt>
                <c:pt idx="26">
                  <c:v>771048.23619697476</c:v>
                </c:pt>
                <c:pt idx="27">
                  <c:v>770449.87181251904</c:v>
                </c:pt>
                <c:pt idx="28">
                  <c:v>769847.39367292018</c:v>
                </c:pt>
                <c:pt idx="29">
                  <c:v>769240.77349611162</c:v>
                </c:pt>
                <c:pt idx="30">
                  <c:v>768629.98280558747</c:v>
                </c:pt>
                <c:pt idx="31">
                  <c:v>768014.99292906595</c:v>
                </c:pt>
                <c:pt idx="32">
                  <c:v>767395.77499714342</c:v>
                </c:pt>
                <c:pt idx="33">
                  <c:v>766772.29994193884</c:v>
                </c:pt>
                <c:pt idx="34">
                  <c:v>766144.53849572979</c:v>
                </c:pt>
                <c:pt idx="35">
                  <c:v>765512.46118957805</c:v>
                </c:pt>
                <c:pt idx="36">
                  <c:v>764876.03835194651</c:v>
                </c:pt>
                <c:pt idx="37">
                  <c:v>764235.24010730628</c:v>
                </c:pt>
                <c:pt idx="38">
                  <c:v>763590.03637473413</c:v>
                </c:pt>
                <c:pt idx="39">
                  <c:v>762940.39686650049</c:v>
                </c:pt>
                <c:pt idx="40">
                  <c:v>762286.29108664778</c:v>
                </c:pt>
                <c:pt idx="41">
                  <c:v>761627.68832955859</c:v>
                </c:pt>
                <c:pt idx="42">
                  <c:v>760964.55767851439</c:v>
                </c:pt>
                <c:pt idx="43">
                  <c:v>760296.86800424429</c:v>
                </c:pt>
                <c:pt idx="44">
                  <c:v>759624.58796346362</c:v>
                </c:pt>
                <c:pt idx="45">
                  <c:v>758947.68599740253</c:v>
                </c:pt>
                <c:pt idx="46">
                  <c:v>758266.13033032476</c:v>
                </c:pt>
                <c:pt idx="47">
                  <c:v>757579.88896803581</c:v>
                </c:pt>
                <c:pt idx="48">
                  <c:v>756888.92969638121</c:v>
                </c:pt>
                <c:pt idx="49">
                  <c:v>756193.22007973399</c:v>
                </c:pt>
                <c:pt idx="50">
                  <c:v>755492.72745947225</c:v>
                </c:pt>
                <c:pt idx="51">
                  <c:v>754787.4189524462</c:v>
                </c:pt>
                <c:pt idx="52">
                  <c:v>754077.26144943433</c:v>
                </c:pt>
                <c:pt idx="53">
                  <c:v>753362.22161358932</c:v>
                </c:pt>
                <c:pt idx="54">
                  <c:v>752642.26587887283</c:v>
                </c:pt>
                <c:pt idx="55">
                  <c:v>751917.36044848023</c:v>
                </c:pt>
                <c:pt idx="56">
                  <c:v>751187.47129325359</c:v>
                </c:pt>
                <c:pt idx="57">
                  <c:v>750452.56415008486</c:v>
                </c:pt>
                <c:pt idx="58">
                  <c:v>749712.60452030681</c:v>
                </c:pt>
                <c:pt idx="59">
                  <c:v>748967.55766807403</c:v>
                </c:pt>
                <c:pt idx="60">
                  <c:v>748217.3886187321</c:v>
                </c:pt>
                <c:pt idx="61">
                  <c:v>747462.06215717597</c:v>
                </c:pt>
                <c:pt idx="62">
                  <c:v>746701.54282619664</c:v>
                </c:pt>
                <c:pt idx="63">
                  <c:v>745935.79492481682</c:v>
                </c:pt>
                <c:pt idx="64">
                  <c:v>745164.78250661504</c:v>
                </c:pt>
                <c:pt idx="65">
                  <c:v>744388.46937803808</c:v>
                </c:pt>
                <c:pt idx="66">
                  <c:v>743606.81909670215</c:v>
                </c:pt>
                <c:pt idx="67">
                  <c:v>742819.79496968212</c:v>
                </c:pt>
                <c:pt idx="68">
                  <c:v>742027.36005178874</c:v>
                </c:pt>
                <c:pt idx="69">
                  <c:v>741229.47714383493</c:v>
                </c:pt>
                <c:pt idx="70">
                  <c:v>740426.10879088892</c:v>
                </c:pt>
                <c:pt idx="71">
                  <c:v>739617.2172805164</c:v>
                </c:pt>
                <c:pt idx="72">
                  <c:v>738802.76464101009</c:v>
                </c:pt>
                <c:pt idx="73">
                  <c:v>737982.71263960714</c:v>
                </c:pt>
                <c:pt idx="74">
                  <c:v>737157.02278069453</c:v>
                </c:pt>
                <c:pt idx="75">
                  <c:v>736325.65630400192</c:v>
                </c:pt>
                <c:pt idx="76">
                  <c:v>735488.57418278209</c:v>
                </c:pt>
                <c:pt idx="77">
                  <c:v>734645.73712197877</c:v>
                </c:pt>
                <c:pt idx="78">
                  <c:v>733797.10555638245</c:v>
                </c:pt>
                <c:pt idx="79">
                  <c:v>732942.63964877266</c:v>
                </c:pt>
                <c:pt idx="80">
                  <c:v>732082.29928804806</c:v>
                </c:pt>
                <c:pt idx="81">
                  <c:v>731216.0440873435</c:v>
                </c:pt>
                <c:pt idx="82">
                  <c:v>730343.83338213409</c:v>
                </c:pt>
                <c:pt idx="83">
                  <c:v>729465.62622832635</c:v>
                </c:pt>
                <c:pt idx="84">
                  <c:v>728581.38140033616</c:v>
                </c:pt>
                <c:pt idx="85">
                  <c:v>727691.05738915363</c:v>
                </c:pt>
                <c:pt idx="86">
                  <c:v>726794.61240039417</c:v>
                </c:pt>
                <c:pt idx="87">
                  <c:v>725892.00435233698</c:v>
                </c:pt>
                <c:pt idx="88">
                  <c:v>724983.19087394944</c:v>
                </c:pt>
                <c:pt idx="89">
                  <c:v>724068.12930289796</c:v>
                </c:pt>
                <c:pt idx="90">
                  <c:v>723146.77668354544</c:v>
                </c:pt>
                <c:pt idx="91">
                  <c:v>722219.08976493496</c:v>
                </c:pt>
                <c:pt idx="92">
                  <c:v>721285.02499875904</c:v>
                </c:pt>
                <c:pt idx="93">
                  <c:v>720344.53853731556</c:v>
                </c:pt>
                <c:pt idx="94">
                  <c:v>719397.58623144974</c:v>
                </c:pt>
                <c:pt idx="95">
                  <c:v>718444.12362848106</c:v>
                </c:pt>
                <c:pt idx="96">
                  <c:v>717484.10597011703</c:v>
                </c:pt>
                <c:pt idx="97">
                  <c:v>716517.48819035175</c:v>
                </c:pt>
                <c:pt idx="98">
                  <c:v>715544.22491335054</c:v>
                </c:pt>
                <c:pt idx="99">
                  <c:v>714564.27045131999</c:v>
                </c:pt>
                <c:pt idx="100">
                  <c:v>713577.5788023629</c:v>
                </c:pt>
                <c:pt idx="101">
                  <c:v>712584.10364831926</c:v>
                </c:pt>
                <c:pt idx="102">
                  <c:v>711583.79835259158</c:v>
                </c:pt>
                <c:pt idx="103">
                  <c:v>710576.61595795571</c:v>
                </c:pt>
                <c:pt idx="104">
                  <c:v>709562.50918435678</c:v>
                </c:pt>
                <c:pt idx="105">
                  <c:v>708541.43042668933</c:v>
                </c:pt>
                <c:pt idx="106">
                  <c:v>707513.3317525629</c:v>
                </c:pt>
                <c:pt idx="107">
                  <c:v>706478.1649000519</c:v>
                </c:pt>
                <c:pt idx="108">
                  <c:v>705435.88127542986</c:v>
                </c:pt>
                <c:pt idx="109">
                  <c:v>704386.4319508886</c:v>
                </c:pt>
                <c:pt idx="110">
                  <c:v>703329.76766224101</c:v>
                </c:pt>
                <c:pt idx="111">
                  <c:v>702265.83880660904</c:v>
                </c:pt>
                <c:pt idx="112">
                  <c:v>701194.59544009459</c:v>
                </c:pt>
                <c:pt idx="113">
                  <c:v>700115.98727543536</c:v>
                </c:pt>
                <c:pt idx="114">
                  <c:v>699029.96367964405</c:v>
                </c:pt>
                <c:pt idx="115">
                  <c:v>697936.47367163165</c:v>
                </c:pt>
                <c:pt idx="116">
                  <c:v>696835.46591981419</c:v>
                </c:pt>
                <c:pt idx="117">
                  <c:v>695726.88873970299</c:v>
                </c:pt>
                <c:pt idx="118">
                  <c:v>694610.69009147852</c:v>
                </c:pt>
                <c:pt idx="119">
                  <c:v>693486.81757754751</c:v>
                </c:pt>
                <c:pt idx="120">
                  <c:v>692355.2184400832</c:v>
                </c:pt>
                <c:pt idx="121">
                  <c:v>691215.83955854888</c:v>
                </c:pt>
                <c:pt idx="122">
                  <c:v>690068.62744720397</c:v>
                </c:pt>
                <c:pt idx="123">
                  <c:v>688913.52825259359</c:v>
                </c:pt>
                <c:pt idx="124">
                  <c:v>687750.48775102024</c:v>
                </c:pt>
                <c:pt idx="125">
                  <c:v>686579.45134599856</c:v>
                </c:pt>
                <c:pt idx="126">
                  <c:v>685400.36406569241</c:v>
                </c:pt>
                <c:pt idx="127">
                  <c:v>684213.17056033411</c:v>
                </c:pt>
                <c:pt idx="128">
                  <c:v>683017.81509962655</c:v>
                </c:pt>
                <c:pt idx="129">
                  <c:v>681814.24157012661</c:v>
                </c:pt>
                <c:pt idx="130">
                  <c:v>680602.39347261132</c:v>
                </c:pt>
                <c:pt idx="131">
                  <c:v>679382.21391942562</c:v>
                </c:pt>
                <c:pt idx="132">
                  <c:v>678153.64563181181</c:v>
                </c:pt>
                <c:pt idx="133">
                  <c:v>676916.63093722065</c:v>
                </c:pt>
                <c:pt idx="134">
                  <c:v>675671.11176660412</c:v>
                </c:pt>
                <c:pt idx="135">
                  <c:v>674417.02965168969</c:v>
                </c:pt>
                <c:pt idx="136">
                  <c:v>673154.32572223514</c:v>
                </c:pt>
                <c:pt idx="137">
                  <c:v>671882.9407032656</c:v>
                </c:pt>
                <c:pt idx="138">
                  <c:v>670602.81491229066</c:v>
                </c:pt>
                <c:pt idx="139">
                  <c:v>669313.8882565028</c:v>
                </c:pt>
                <c:pt idx="140">
                  <c:v>668016.10022995633</c:v>
                </c:pt>
                <c:pt idx="141">
                  <c:v>666709.38991072739</c:v>
                </c:pt>
                <c:pt idx="142">
                  <c:v>665393.69595805369</c:v>
                </c:pt>
                <c:pt idx="143">
                  <c:v>664068.9566094554</c:v>
                </c:pt>
                <c:pt idx="144">
                  <c:v>662735.10967783548</c:v>
                </c:pt>
                <c:pt idx="145">
                  <c:v>661392.0925485607</c:v>
                </c:pt>
                <c:pt idx="146">
                  <c:v>660039.84217652213</c:v>
                </c:pt>
                <c:pt idx="147">
                  <c:v>658678.29508317588</c:v>
                </c:pt>
                <c:pt idx="148">
                  <c:v>657307.38735356287</c:v>
                </c:pt>
                <c:pt idx="149">
                  <c:v>655927.05463330867</c:v>
                </c:pt>
                <c:pt idx="150">
                  <c:v>654537.23212560278</c:v>
                </c:pt>
                <c:pt idx="151">
                  <c:v>653137.85458815645</c:v>
                </c:pt>
                <c:pt idx="152">
                  <c:v>651728.85633014014</c:v>
                </c:pt>
                <c:pt idx="153">
                  <c:v>650310.17120909994</c:v>
                </c:pt>
                <c:pt idx="154">
                  <c:v>648881.73262785259</c:v>
                </c:pt>
                <c:pt idx="155">
                  <c:v>647443.47353135922</c:v>
                </c:pt>
                <c:pt idx="156">
                  <c:v>645995.32640357746</c:v>
                </c:pt>
                <c:pt idx="157">
                  <c:v>644537.22326429212</c:v>
                </c:pt>
                <c:pt idx="158">
                  <c:v>643069.09566592425</c:v>
                </c:pt>
                <c:pt idx="159">
                  <c:v>641590.87469031755</c:v>
                </c:pt>
                <c:pt idx="160">
                  <c:v>640102.49094550358</c:v>
                </c:pt>
                <c:pt idx="161">
                  <c:v>638603.87456244405</c:v>
                </c:pt>
                <c:pt idx="162">
                  <c:v>637094.95519175101</c:v>
                </c:pt>
                <c:pt idx="163">
                  <c:v>635575.66200038441</c:v>
                </c:pt>
                <c:pt idx="164">
                  <c:v>634045.92366832716</c:v>
                </c:pt>
                <c:pt idx="165">
                  <c:v>632505.66838523699</c:v>
                </c:pt>
                <c:pt idx="166">
                  <c:v>630954.82384707558</c:v>
                </c:pt>
                <c:pt idx="167">
                  <c:v>629393.3172527143</c:v>
                </c:pt>
                <c:pt idx="168">
                  <c:v>627821.07530051679</c:v>
                </c:pt>
                <c:pt idx="169">
                  <c:v>626238.02418489801</c:v>
                </c:pt>
                <c:pt idx="170">
                  <c:v>624644.08959285927</c:v>
                </c:pt>
                <c:pt idx="171">
                  <c:v>623039.19670050032</c:v>
                </c:pt>
                <c:pt idx="172">
                  <c:v>621423.27016950632</c:v>
                </c:pt>
                <c:pt idx="173">
                  <c:v>619796.23414361174</c:v>
                </c:pt>
                <c:pt idx="174">
                  <c:v>618158.01224503922</c:v>
                </c:pt>
                <c:pt idx="175">
                  <c:v>616508.52757091401</c:v>
                </c:pt>
                <c:pt idx="176">
                  <c:v>614847.70268965419</c:v>
                </c:pt>
                <c:pt idx="177">
                  <c:v>613175.45963733562</c:v>
                </c:pt>
                <c:pt idx="178">
                  <c:v>611491.71991403238</c:v>
                </c:pt>
                <c:pt idx="179">
                  <c:v>609796.40448013146</c:v>
                </c:pt>
                <c:pt idx="180">
                  <c:v>608089.43375262246</c:v>
                </c:pt>
                <c:pt idx="181">
                  <c:v>606370.72760136181</c:v>
                </c:pt>
                <c:pt idx="182">
                  <c:v>604640.20534531132</c:v>
                </c:pt>
                <c:pt idx="183">
                  <c:v>602897.78574875044</c:v>
                </c:pt>
                <c:pt idx="184">
                  <c:v>601143.38701746322</c:v>
                </c:pt>
                <c:pt idx="185">
                  <c:v>599376.92679489835</c:v>
                </c:pt>
                <c:pt idx="186">
                  <c:v>597598.32215830334</c:v>
                </c:pt>
                <c:pt idx="187">
                  <c:v>595807.48961483175</c:v>
                </c:pt>
                <c:pt idx="188">
                  <c:v>594004.34509762388</c:v>
                </c:pt>
                <c:pt idx="189">
                  <c:v>592188.80396186013</c:v>
                </c:pt>
                <c:pt idx="190">
                  <c:v>590360.78098078805</c:v>
                </c:pt>
                <c:pt idx="191">
                  <c:v>588520.19034172106</c:v>
                </c:pt>
                <c:pt idx="192">
                  <c:v>586666.94564201054</c:v>
                </c:pt>
                <c:pt idx="193">
                  <c:v>584800.95988498942</c:v>
                </c:pt>
                <c:pt idx="194">
                  <c:v>582922.14547588886</c:v>
                </c:pt>
                <c:pt idx="195">
                  <c:v>581030.41421772575</c:v>
                </c:pt>
                <c:pt idx="196">
                  <c:v>579125.67730716267</c:v>
                </c:pt>
                <c:pt idx="197">
                  <c:v>577207.84533033951</c:v>
                </c:pt>
                <c:pt idx="198">
                  <c:v>575276.82825867576</c:v>
                </c:pt>
                <c:pt idx="199">
                  <c:v>573332.53544464428</c:v>
                </c:pt>
                <c:pt idx="200">
                  <c:v>571374.87561751634</c:v>
                </c:pt>
                <c:pt idx="201">
                  <c:v>569403.75687907683</c:v>
                </c:pt>
                <c:pt idx="202">
                  <c:v>567419.08669931057</c:v>
                </c:pt>
                <c:pt idx="203">
                  <c:v>565420.77191205847</c:v>
                </c:pt>
                <c:pt idx="204">
                  <c:v>563408.71871064394</c:v>
                </c:pt>
                <c:pt idx="205">
                  <c:v>561382.83264346968</c:v>
                </c:pt>
                <c:pt idx="206">
                  <c:v>559343.01860958361</c:v>
                </c:pt>
                <c:pt idx="207">
                  <c:v>557289.18085421459</c:v>
                </c:pt>
                <c:pt idx="208">
                  <c:v>555221.22296427737</c:v>
                </c:pt>
                <c:pt idx="209">
                  <c:v>553139.04786384688</c:v>
                </c:pt>
                <c:pt idx="210">
                  <c:v>551042.55780960096</c:v>
                </c:pt>
                <c:pt idx="211">
                  <c:v>548931.65438623202</c:v>
                </c:pt>
                <c:pt idx="212">
                  <c:v>546806.23850182747</c:v>
                </c:pt>
                <c:pt idx="213">
                  <c:v>544666.21038321767</c:v>
                </c:pt>
                <c:pt idx="214">
                  <c:v>542511.4695712924</c:v>
                </c:pt>
                <c:pt idx="215">
                  <c:v>540341.9149162852</c:v>
                </c:pt>
                <c:pt idx="216">
                  <c:v>538157.44457302475</c:v>
                </c:pt>
                <c:pt idx="217">
                  <c:v>535957.95599615446</c:v>
                </c:pt>
                <c:pt idx="218">
                  <c:v>533743.34593531815</c:v>
                </c:pt>
                <c:pt idx="219">
                  <c:v>531513.51043031353</c:v>
                </c:pt>
                <c:pt idx="220">
                  <c:v>529268.344806212</c:v>
                </c:pt>
                <c:pt idx="221">
                  <c:v>527007.7436684448</c:v>
                </c:pt>
                <c:pt idx="222">
                  <c:v>524731.60089785547</c:v>
                </c:pt>
                <c:pt idx="223">
                  <c:v>522439.80964571831</c:v>
                </c:pt>
                <c:pt idx="224">
                  <c:v>520132.26232872275</c:v>
                </c:pt>
                <c:pt idx="225">
                  <c:v>517808.85062392283</c:v>
                </c:pt>
                <c:pt idx="226">
                  <c:v>515469.46546365239</c:v>
                </c:pt>
                <c:pt idx="227">
                  <c:v>513113.99703040509</c:v>
                </c:pt>
                <c:pt idx="228">
                  <c:v>510742.33475167921</c:v>
                </c:pt>
                <c:pt idx="229">
                  <c:v>508354.36729478714</c:v>
                </c:pt>
                <c:pt idx="230">
                  <c:v>505949.98256162892</c:v>
                </c:pt>
                <c:pt idx="231">
                  <c:v>503529.06768343021</c:v>
                </c:pt>
                <c:pt idx="232">
                  <c:v>501091.50901544391</c:v>
                </c:pt>
                <c:pt idx="233">
                  <c:v>498637.19213161519</c:v>
                </c:pt>
                <c:pt idx="234">
                  <c:v>496166.00181921013</c:v>
                </c:pt>
                <c:pt idx="235">
                  <c:v>493677.8220734073</c:v>
                </c:pt>
                <c:pt idx="236">
                  <c:v>491172.53609185206</c:v>
                </c:pt>
                <c:pt idx="237">
                  <c:v>488650.02626917366</c:v>
                </c:pt>
                <c:pt idx="238">
                  <c:v>486110.17419146432</c:v>
                </c:pt>
                <c:pt idx="239">
                  <c:v>483552.86063072074</c:v>
                </c:pt>
                <c:pt idx="240">
                  <c:v>480977.96553924703</c:v>
                </c:pt>
                <c:pt idx="241">
                  <c:v>478385.36804401944</c:v>
                </c:pt>
                <c:pt idx="242">
                  <c:v>475774.9464410122</c:v>
                </c:pt>
                <c:pt idx="243">
                  <c:v>473146.57818948425</c:v>
                </c:pt>
                <c:pt idx="244">
                  <c:v>470500.13990622706</c:v>
                </c:pt>
                <c:pt idx="245">
                  <c:v>467835.50735977251</c:v>
                </c:pt>
                <c:pt idx="246">
                  <c:v>465152.55546456104</c:v>
                </c:pt>
                <c:pt idx="247">
                  <c:v>462451.15827507002</c:v>
                </c:pt>
                <c:pt idx="248">
                  <c:v>459731.18897990126</c:v>
                </c:pt>
                <c:pt idx="249">
                  <c:v>456992.51989582821</c:v>
                </c:pt>
                <c:pt idx="250">
                  <c:v>454235.02246180212</c:v>
                </c:pt>
                <c:pt idx="251">
                  <c:v>451458.56723291712</c:v>
                </c:pt>
                <c:pt idx="252">
                  <c:v>448663.02387433354</c:v>
                </c:pt>
                <c:pt idx="253">
                  <c:v>445848.26115515968</c:v>
                </c:pt>
                <c:pt idx="254">
                  <c:v>443014.14694229153</c:v>
                </c:pt>
                <c:pt idx="255">
                  <c:v>440160.54819420987</c:v>
                </c:pt>
                <c:pt idx="256">
                  <c:v>437287.33095473517</c:v>
                </c:pt>
                <c:pt idx="257">
                  <c:v>434394.36034673906</c:v>
                </c:pt>
                <c:pt idx="258">
                  <c:v>431481.50056581298</c:v>
                </c:pt>
                <c:pt idx="259">
                  <c:v>428548.61487389304</c:v>
                </c:pt>
                <c:pt idx="260">
                  <c:v>425595.56559284119</c:v>
                </c:pt>
                <c:pt idx="261">
                  <c:v>422622.2140979821</c:v>
                </c:pt>
                <c:pt idx="262">
                  <c:v>419628.42081159586</c:v>
                </c:pt>
                <c:pt idx="263">
                  <c:v>416614.04519636568</c:v>
                </c:pt>
                <c:pt idx="264">
                  <c:v>413578.9457487808</c:v>
                </c:pt>
                <c:pt idx="265">
                  <c:v>410522.97999249375</c:v>
                </c:pt>
                <c:pt idx="266">
                  <c:v>407446.00447163224</c:v>
                </c:pt>
                <c:pt idx="267">
                  <c:v>404347.87474406481</c:v>
                </c:pt>
                <c:pt idx="268">
                  <c:v>401228.44537462038</c:v>
                </c:pt>
                <c:pt idx="269">
                  <c:v>398087.56992826099</c:v>
                </c:pt>
                <c:pt idx="270">
                  <c:v>394925.10096320789</c:v>
                </c:pt>
                <c:pt idx="271">
                  <c:v>391740.89002402005</c:v>
                </c:pt>
                <c:pt idx="272">
                  <c:v>388534.78763462527</c:v>
                </c:pt>
                <c:pt idx="273">
                  <c:v>385306.64329130342</c:v>
                </c:pt>
                <c:pt idx="274">
                  <c:v>382056.30545562122</c:v>
                </c:pt>
                <c:pt idx="275">
                  <c:v>378783.6215473187</c:v>
                </c:pt>
                <c:pt idx="276">
                  <c:v>375488.43793714663</c:v>
                </c:pt>
                <c:pt idx="277">
                  <c:v>372170.59993965464</c:v>
                </c:pt>
                <c:pt idx="278">
                  <c:v>368829.95180592989</c:v>
                </c:pt>
                <c:pt idx="279">
                  <c:v>365466.33671628579</c:v>
                </c:pt>
                <c:pt idx="280">
                  <c:v>362079.59677290038</c:v>
                </c:pt>
                <c:pt idx="281">
                  <c:v>358669.57299240417</c:v>
                </c:pt>
                <c:pt idx="282">
                  <c:v>355236.10529841704</c:v>
                </c:pt>
                <c:pt idx="283">
                  <c:v>351779.03251403378</c:v>
                </c:pt>
                <c:pt idx="284">
                  <c:v>348298.19235425786</c:v>
                </c:pt>
                <c:pt idx="285">
                  <c:v>344793.42141838348</c:v>
                </c:pt>
                <c:pt idx="286">
                  <c:v>341264.55518232496</c:v>
                </c:pt>
                <c:pt idx="287">
                  <c:v>337711.42799089354</c:v>
                </c:pt>
                <c:pt idx="288">
                  <c:v>334133.87305002107</c:v>
                </c:pt>
                <c:pt idx="289">
                  <c:v>330531.72241893009</c:v>
                </c:pt>
                <c:pt idx="290">
                  <c:v>326904.80700225034</c:v>
                </c:pt>
                <c:pt idx="291">
                  <c:v>323252.95654208091</c:v>
                </c:pt>
                <c:pt idx="292">
                  <c:v>319575.99960999785</c:v>
                </c:pt>
                <c:pt idx="293">
                  <c:v>315873.76359900669</c:v>
                </c:pt>
                <c:pt idx="294">
                  <c:v>312146.07471543999</c:v>
                </c:pt>
                <c:pt idx="295">
                  <c:v>308392.75797079876</c:v>
                </c:pt>
                <c:pt idx="296">
                  <c:v>304613.6371735381</c:v>
                </c:pt>
                <c:pt idx="297">
                  <c:v>300808.53492079629</c:v>
                </c:pt>
                <c:pt idx="298">
                  <c:v>296977.27259006689</c:v>
                </c:pt>
                <c:pt idx="299">
                  <c:v>293119.67033081368</c:v>
                </c:pt>
                <c:pt idx="300">
                  <c:v>289235.54705602815</c:v>
                </c:pt>
                <c:pt idx="301">
                  <c:v>285324.72043372848</c:v>
                </c:pt>
                <c:pt idx="302">
                  <c:v>281387.00687840045</c:v>
                </c:pt>
                <c:pt idx="303">
                  <c:v>277422.22154237959</c:v>
                </c:pt>
                <c:pt idx="304">
                  <c:v>273430.17830717354</c:v>
                </c:pt>
                <c:pt idx="305">
                  <c:v>269410.68977472547</c:v>
                </c:pt>
                <c:pt idx="306">
                  <c:v>265363.56725861679</c:v>
                </c:pt>
                <c:pt idx="307">
                  <c:v>261288.62077520989</c:v>
                </c:pt>
                <c:pt idx="308">
                  <c:v>257185.65903472956</c:v>
                </c:pt>
                <c:pt idx="309">
                  <c:v>253054.48943228344</c:v>
                </c:pt>
                <c:pt idx="310">
                  <c:v>248894.9180388205</c:v>
                </c:pt>
                <c:pt idx="311">
                  <c:v>244706.74959202751</c:v>
                </c:pt>
                <c:pt idx="312">
                  <c:v>240489.7874871628</c:v>
                </c:pt>
                <c:pt idx="313">
                  <c:v>236243.83376782716</c:v>
                </c:pt>
                <c:pt idx="314">
                  <c:v>231968.6891166711</c:v>
                </c:pt>
                <c:pt idx="315">
                  <c:v>227664.15284603831</c:v>
                </c:pt>
                <c:pt idx="316">
                  <c:v>223330.02288854495</c:v>
                </c:pt>
                <c:pt idx="317">
                  <c:v>218966.0957875938</c:v>
                </c:pt>
                <c:pt idx="318">
                  <c:v>214572.16668782363</c:v>
                </c:pt>
                <c:pt idx="319">
                  <c:v>210148.02932549253</c:v>
                </c:pt>
                <c:pt idx="320">
                  <c:v>205693.47601879539</c:v>
                </c:pt>
                <c:pt idx="321">
                  <c:v>201208.29765811472</c:v>
                </c:pt>
                <c:pt idx="322">
                  <c:v>196692.28369620437</c:v>
                </c:pt>
                <c:pt idx="323">
                  <c:v>192145.22213830589</c:v>
                </c:pt>
                <c:pt idx="324">
                  <c:v>187566.89953219687</c:v>
                </c:pt>
                <c:pt idx="325">
                  <c:v>182957.10095817083</c:v>
                </c:pt>
                <c:pt idx="326">
                  <c:v>178315.61001894835</c:v>
                </c:pt>
                <c:pt idx="327">
                  <c:v>173642.20882951873</c:v>
                </c:pt>
                <c:pt idx="328">
                  <c:v>168936.67800691177</c:v>
                </c:pt>
                <c:pt idx="329">
                  <c:v>164198.79665989938</c:v>
                </c:pt>
                <c:pt idx="330">
                  <c:v>159428.34237862629</c:v>
                </c:pt>
                <c:pt idx="331">
                  <c:v>154625.09122416945</c:v>
                </c:pt>
                <c:pt idx="332">
                  <c:v>149788.81771802573</c:v>
                </c:pt>
                <c:pt idx="333">
                  <c:v>144919.29483152728</c:v>
                </c:pt>
                <c:pt idx="334">
                  <c:v>140016.29397518415</c:v>
                </c:pt>
                <c:pt idx="335">
                  <c:v>135079.58498795365</c:v>
                </c:pt>
                <c:pt idx="336">
                  <c:v>130108.93612643595</c:v>
                </c:pt>
                <c:pt idx="337">
                  <c:v>125104.1140539953</c:v>
                </c:pt>
                <c:pt idx="338">
                  <c:v>120064.88382980663</c:v>
                </c:pt>
                <c:pt idx="339">
                  <c:v>114991.00889782666</c:v>
                </c:pt>
                <c:pt idx="340">
                  <c:v>109882.25107568933</c:v>
                </c:pt>
                <c:pt idx="341">
                  <c:v>104738.3705435248</c:v>
                </c:pt>
                <c:pt idx="342">
                  <c:v>99559.12583270164</c:v>
                </c:pt>
                <c:pt idx="343">
                  <c:v>94344.273814491578</c:v>
                </c:pt>
                <c:pt idx="344">
                  <c:v>89093.569688656309</c:v>
                </c:pt>
                <c:pt idx="345">
                  <c:v>83806.766971955934</c:v>
                </c:pt>
                <c:pt idx="346">
                  <c:v>78483.617486578238</c:v>
                </c:pt>
                <c:pt idx="347">
                  <c:v>73123.871348488567</c:v>
                </c:pt>
                <c:pt idx="348">
                  <c:v>67727.276955699534</c:v>
                </c:pt>
                <c:pt idx="349">
                  <c:v>62293.580976460078</c:v>
                </c:pt>
                <c:pt idx="350">
                  <c:v>56822.52833736335</c:v>
                </c:pt>
                <c:pt idx="351">
                  <c:v>51313.862211372834</c:v>
                </c:pt>
                <c:pt idx="352">
                  <c:v>45767.324005766131</c:v>
                </c:pt>
                <c:pt idx="353">
                  <c:v>40182.653349995882</c:v>
                </c:pt>
                <c:pt idx="354">
                  <c:v>34559.588083467213</c:v>
                </c:pt>
                <c:pt idx="355">
                  <c:v>28897.864243231161</c:v>
                </c:pt>
                <c:pt idx="356">
                  <c:v>23197.216051593485</c:v>
                </c:pt>
                <c:pt idx="357">
                  <c:v>17457.375903638298</c:v>
                </c:pt>
                <c:pt idx="358">
                  <c:v>11678.074354665921</c:v>
                </c:pt>
                <c:pt idx="359">
                  <c:v>5859.0401075443588</c:v>
                </c:pt>
              </c:numCache>
            </c:numRef>
          </c:yVal>
          <c:smooth val="1"/>
          <c:extLst>
            <c:ext xmlns:c16="http://schemas.microsoft.com/office/drawing/2014/chart" uri="{C3380CC4-5D6E-409C-BE32-E72D297353CC}">
              <c16:uniqueId val="{00000000-AA83-453D-915C-BE332B2AA626}"/>
            </c:ext>
          </c:extLst>
        </c:ser>
        <c:ser>
          <c:idx val="1"/>
          <c:order val="1"/>
          <c:tx>
            <c:v>cumulativePrincipal</c:v>
          </c:tx>
          <c:spPr>
            <a:ln>
              <a:noFill/>
            </a:ln>
          </c:spPr>
          <c:marker>
            <c:symbol val="circle"/>
            <c:size val="7"/>
            <c:spPr>
              <a:solidFill>
                <a:schemeClr val="accent2"/>
              </a:solidFill>
              <a:ln cmpd="sng">
                <a:solidFill>
                  <a:schemeClr val="accent2"/>
                </a:solidFill>
              </a:ln>
            </c:spPr>
          </c:marker>
          <c:xVal>
            <c:numRef>
              <c:f>'Amoritization Scenario 10% DP'!$J$8:$J$367</c:f>
              <c:numCache>
                <c:formatCode>General</c:formatCode>
                <c:ptCount val="36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c:v>351</c:v>
                </c:pt>
                <c:pt idx="351">
                  <c:v>352</c:v>
                </c:pt>
                <c:pt idx="352">
                  <c:v>353</c:v>
                </c:pt>
                <c:pt idx="353">
                  <c:v>354</c:v>
                </c:pt>
                <c:pt idx="354">
                  <c:v>355</c:v>
                </c:pt>
                <c:pt idx="355">
                  <c:v>356</c:v>
                </c:pt>
                <c:pt idx="356">
                  <c:v>357</c:v>
                </c:pt>
                <c:pt idx="357">
                  <c:v>358</c:v>
                </c:pt>
                <c:pt idx="358">
                  <c:v>359</c:v>
                </c:pt>
                <c:pt idx="359">
                  <c:v>360</c:v>
                </c:pt>
              </c:numCache>
            </c:numRef>
          </c:xVal>
          <c:yVal>
            <c:numRef>
              <c:f>'Amoritization Scenario 10% DP'!$R$8:$R$367</c:f>
              <c:numCache>
                <c:formatCode>"$"#,##0.00_);[Red]\("$"#,##0.00\)</c:formatCode>
                <c:ptCount val="360"/>
                <c:pt idx="0">
                  <c:v>500.72725830989111</c:v>
                </c:pt>
                <c:pt idx="1">
                  <c:v>1004.897016520662</c:v>
                </c:pt>
                <c:pt idx="2">
                  <c:v>1512.5329418191322</c:v>
                </c:pt>
                <c:pt idx="3">
                  <c:v>2023.6588641040289</c:v>
                </c:pt>
                <c:pt idx="4">
                  <c:v>2538.2987771046346</c:v>
                </c:pt>
                <c:pt idx="5">
                  <c:v>3056.4768395071196</c:v>
                </c:pt>
                <c:pt idx="6">
                  <c:v>3578.2173760886217</c:v>
                </c:pt>
                <c:pt idx="7">
                  <c:v>4103.544878859122</c:v>
                </c:pt>
                <c:pt idx="8">
                  <c:v>4632.4840082111696</c:v>
                </c:pt>
                <c:pt idx="9">
                  <c:v>5165.0595940775129</c:v>
                </c:pt>
                <c:pt idx="10">
                  <c:v>5701.2966370966869</c:v>
                </c:pt>
                <c:pt idx="11">
                  <c:v>6241.2203097866177</c:v>
                </c:pt>
                <c:pt idx="12">
                  <c:v>6784.8559577262913</c:v>
                </c:pt>
                <c:pt idx="13">
                  <c:v>7332.2291007455506</c:v>
                </c:pt>
                <c:pt idx="14">
                  <c:v>7883.3654341230667</c:v>
                </c:pt>
                <c:pt idx="15">
                  <c:v>8438.2908297925533</c:v>
                </c:pt>
                <c:pt idx="16">
                  <c:v>8997.0313375572696</c:v>
                </c:pt>
                <c:pt idx="17">
                  <c:v>9559.6131863128685</c:v>
                </c:pt>
                <c:pt idx="18">
                  <c:v>10126.06278527866</c:v>
                </c:pt>
                <c:pt idx="19">
                  <c:v>10696.406725237342</c:v>
                </c:pt>
                <c:pt idx="20">
                  <c:v>11270.671779783243</c:v>
                </c:pt>
                <c:pt idx="21">
                  <c:v>11848.884906579144</c:v>
                </c:pt>
                <c:pt idx="22">
                  <c:v>12431.073248621768</c:v>
                </c:pt>
                <c:pt idx="23">
                  <c:v>13017.264135515936</c:v>
                </c:pt>
                <c:pt idx="24">
                  <c:v>13607.4850847575</c:v>
                </c:pt>
                <c:pt idx="25">
                  <c:v>14201.7638030251</c:v>
                </c:pt>
                <c:pt idx="26">
                  <c:v>14800.12818748079</c:v>
                </c:pt>
                <c:pt idx="27">
                  <c:v>15402.606327079613</c:v>
                </c:pt>
                <c:pt idx="28">
                  <c:v>16009.226503888178</c:v>
                </c:pt>
                <c:pt idx="29">
                  <c:v>16620.017194412299</c:v>
                </c:pt>
                <c:pt idx="30">
                  <c:v>17235.007070933778</c:v>
                </c:pt>
                <c:pt idx="31">
                  <c:v>17854.225002856339</c:v>
                </c:pt>
                <c:pt idx="32">
                  <c:v>18477.700058060869</c:v>
                </c:pt>
                <c:pt idx="33">
                  <c:v>19105.46150426993</c:v>
                </c:pt>
                <c:pt idx="34">
                  <c:v>19737.538810421676</c:v>
                </c:pt>
                <c:pt idx="35">
                  <c:v>20373.96164805322</c:v>
                </c:pt>
                <c:pt idx="36">
                  <c:v>21014.759892693481</c:v>
                </c:pt>
                <c:pt idx="37">
                  <c:v>21659.963625265642</c:v>
                </c:pt>
                <c:pt idx="38">
                  <c:v>22309.603133499237</c:v>
                </c:pt>
                <c:pt idx="39">
                  <c:v>22963.708913351937</c:v>
                </c:pt>
                <c:pt idx="40">
                  <c:v>23622.311670441122</c:v>
                </c:pt>
                <c:pt idx="41">
                  <c:v>24285.442321485298</c:v>
                </c:pt>
                <c:pt idx="42">
                  <c:v>24953.131995755401</c:v>
                </c:pt>
                <c:pt idx="43">
                  <c:v>25625.412036536112</c:v>
                </c:pt>
                <c:pt idx="44">
                  <c:v>26302.314002597192</c:v>
                </c:pt>
                <c:pt idx="45">
                  <c:v>26983.869669674939</c:v>
                </c:pt>
                <c:pt idx="46">
                  <c:v>27670.111031963846</c:v>
                </c:pt>
                <c:pt idx="47">
                  <c:v>28361.070303618493</c:v>
                </c:pt>
                <c:pt idx="48">
                  <c:v>29056.779920265762</c:v>
                </c:pt>
                <c:pt idx="49">
                  <c:v>29757.272540527483</c:v>
                </c:pt>
                <c:pt idx="50">
                  <c:v>30462.581047553504</c:v>
                </c:pt>
                <c:pt idx="51">
                  <c:v>31172.738550565329</c:v>
                </c:pt>
                <c:pt idx="52">
                  <c:v>31887.778386410359</c:v>
                </c:pt>
                <c:pt idx="53">
                  <c:v>32607.734121126821</c:v>
                </c:pt>
                <c:pt idx="54">
                  <c:v>33332.63955151946</c:v>
                </c:pt>
                <c:pt idx="55">
                  <c:v>34062.528706746052</c:v>
                </c:pt>
                <c:pt idx="56">
                  <c:v>34797.435849914822</c:v>
                </c:pt>
                <c:pt idx="57">
                  <c:v>35537.395479692881</c:v>
                </c:pt>
                <c:pt idx="58">
                  <c:v>36282.44233192566</c:v>
                </c:pt>
                <c:pt idx="59">
                  <c:v>37032.611381267539</c:v>
                </c:pt>
                <c:pt idx="60">
                  <c:v>37787.937842823645</c:v>
                </c:pt>
                <c:pt idx="61">
                  <c:v>38548.457173802948</c:v>
                </c:pt>
                <c:pt idx="62">
                  <c:v>39314.205075182734</c:v>
                </c:pt>
                <c:pt idx="63">
                  <c:v>40085.217493384509</c:v>
                </c:pt>
                <c:pt idx="64">
                  <c:v>40861.530621961421</c:v>
                </c:pt>
                <c:pt idx="65">
                  <c:v>41643.180903297303</c:v>
                </c:pt>
                <c:pt idx="66">
                  <c:v>42430.205030317367</c:v>
                </c:pt>
                <c:pt idx="67">
                  <c:v>43222.639948210694</c:v>
                </c:pt>
                <c:pt idx="68">
                  <c:v>44020.522856164534</c:v>
                </c:pt>
                <c:pt idx="69">
                  <c:v>44823.891209110559</c:v>
                </c:pt>
                <c:pt idx="70">
                  <c:v>45632.78271948309</c:v>
                </c:pt>
                <c:pt idx="71">
                  <c:v>46447.235358989434</c:v>
                </c:pt>
                <c:pt idx="72">
                  <c:v>47267.28736039238</c:v>
                </c:pt>
                <c:pt idx="73">
                  <c:v>48092.977219304972</c:v>
                </c:pt>
                <c:pt idx="74">
                  <c:v>48924.343695997588</c:v>
                </c:pt>
                <c:pt idx="75">
                  <c:v>49761.425817217467</c:v>
                </c:pt>
                <c:pt idx="76">
                  <c:v>50604.262878020731</c:v>
                </c:pt>
                <c:pt idx="77">
                  <c:v>51452.89444361702</c:v>
                </c:pt>
                <c:pt idx="78">
                  <c:v>52307.36035122678</c:v>
                </c:pt>
                <c:pt idx="79">
                  <c:v>53167.700711951358</c:v>
                </c:pt>
                <c:pt idx="80">
                  <c:v>54033.955912655918</c:v>
                </c:pt>
                <c:pt idx="81">
                  <c:v>54906.166617865325</c:v>
                </c:pt>
                <c:pt idx="82">
                  <c:v>55784.373771673047</c:v>
                </c:pt>
                <c:pt idx="83">
                  <c:v>56668.618599663198</c:v>
                </c:pt>
                <c:pt idx="84">
                  <c:v>57558.942610845777</c:v>
                </c:pt>
                <c:pt idx="85">
                  <c:v>58455.387599605237</c:v>
                </c:pt>
                <c:pt idx="86">
                  <c:v>59357.995647662421</c:v>
                </c:pt>
                <c:pt idx="87">
                  <c:v>60266.809126049993</c:v>
                </c:pt>
                <c:pt idx="88">
                  <c:v>61181.870697101484</c:v>
                </c:pt>
                <c:pt idx="89">
                  <c:v>62103.22331645395</c:v>
                </c:pt>
                <c:pt idx="90">
                  <c:v>63030.910235064468</c:v>
                </c:pt>
                <c:pt idx="91">
                  <c:v>63964.975001240433</c:v>
                </c:pt>
                <c:pt idx="92">
                  <c:v>64905.461462683859</c:v>
                </c:pt>
                <c:pt idx="93">
                  <c:v>65852.413768549712</c:v>
                </c:pt>
                <c:pt idx="94">
                  <c:v>66805.876371518389</c:v>
                </c:pt>
                <c:pt idx="95">
                  <c:v>67765.894029882475</c:v>
                </c:pt>
                <c:pt idx="96">
                  <c:v>68732.511809647811</c:v>
                </c:pt>
                <c:pt idx="97">
                  <c:v>69705.775086649039</c:v>
                </c:pt>
                <c:pt idx="98">
                  <c:v>70685.72954867965</c:v>
                </c:pt>
                <c:pt idx="99">
                  <c:v>71672.421197636722</c:v>
                </c:pt>
                <c:pt idx="100">
                  <c:v>72665.896351680363</c:v>
                </c:pt>
                <c:pt idx="101">
                  <c:v>73666.201647408059</c:v>
                </c:pt>
                <c:pt idx="102">
                  <c:v>74673.384042043879</c:v>
                </c:pt>
                <c:pt idx="103">
                  <c:v>75687.490815642828</c:v>
                </c:pt>
                <c:pt idx="104">
                  <c:v>76708.569573310262</c:v>
                </c:pt>
                <c:pt idx="105">
                  <c:v>77736.668247436668</c:v>
                </c:pt>
                <c:pt idx="106">
                  <c:v>78771.835099947682</c:v>
                </c:pt>
                <c:pt idx="107">
                  <c:v>79814.118724569722</c:v>
                </c:pt>
                <c:pt idx="108">
                  <c:v>80863.568049111025</c:v>
                </c:pt>
                <c:pt idx="109">
                  <c:v>81920.232337758556</c:v>
                </c:pt>
                <c:pt idx="110">
                  <c:v>82984.161193390537</c:v>
                </c:pt>
                <c:pt idx="111">
                  <c:v>84055.404559904986</c:v>
                </c:pt>
                <c:pt idx="112">
                  <c:v>85134.012724564222</c:v>
                </c:pt>
                <c:pt idx="113">
                  <c:v>86220.036320355488</c:v>
                </c:pt>
                <c:pt idx="114">
                  <c:v>87313.526328367821</c:v>
                </c:pt>
                <c:pt idx="115">
                  <c:v>88414.534080185244</c:v>
                </c:pt>
                <c:pt idx="116">
                  <c:v>89523.111260296413</c:v>
                </c:pt>
                <c:pt idx="117">
                  <c:v>90639.309908520852</c:v>
                </c:pt>
                <c:pt idx="118">
                  <c:v>91763.182422451835</c:v>
                </c:pt>
                <c:pt idx="119">
                  <c:v>92894.781559916082</c:v>
                </c:pt>
                <c:pt idx="120">
                  <c:v>94034.160441450396</c:v>
                </c:pt>
                <c:pt idx="121">
                  <c:v>95181.372552795263</c:v>
                </c:pt>
                <c:pt idx="122">
                  <c:v>96336.471747405623</c:v>
                </c:pt>
                <c:pt idx="123">
                  <c:v>97499.512248978936</c:v>
                </c:pt>
                <c:pt idx="124">
                  <c:v>98670.548654000566</c:v>
                </c:pt>
                <c:pt idx="125">
                  <c:v>99849.635934306716</c:v>
                </c:pt>
                <c:pt idx="126">
                  <c:v>101036.82943966497</c:v>
                </c:pt>
                <c:pt idx="127">
                  <c:v>102232.18490037257</c:v>
                </c:pt>
                <c:pt idx="128">
                  <c:v>103435.75842987253</c:v>
                </c:pt>
                <c:pt idx="129">
                  <c:v>104647.6065273878</c:v>
                </c:pt>
                <c:pt idx="130">
                  <c:v>105867.7860805735</c:v>
                </c:pt>
                <c:pt idx="131">
                  <c:v>107096.35436818734</c:v>
                </c:pt>
                <c:pt idx="132">
                  <c:v>108333.36906277853</c:v>
                </c:pt>
                <c:pt idx="133">
                  <c:v>109578.88823339503</c:v>
                </c:pt>
                <c:pt idx="134">
                  <c:v>110832.97034830952</c:v>
                </c:pt>
                <c:pt idx="135">
                  <c:v>112095.67427776405</c:v>
                </c:pt>
                <c:pt idx="136">
                  <c:v>113367.05929673357</c:v>
                </c:pt>
                <c:pt idx="137">
                  <c:v>114647.18508770851</c:v>
                </c:pt>
                <c:pt idx="138">
                  <c:v>115936.1117434964</c:v>
                </c:pt>
                <c:pt idx="139">
                  <c:v>117233.89977004283</c:v>
                </c:pt>
                <c:pt idx="140">
                  <c:v>118540.61008927177</c:v>
                </c:pt>
                <c:pt idx="141">
                  <c:v>119856.3040419454</c:v>
                </c:pt>
                <c:pt idx="142">
                  <c:v>121181.04339054368</c:v>
                </c:pt>
                <c:pt idx="143">
                  <c:v>122514.89032216357</c:v>
                </c:pt>
                <c:pt idx="144">
                  <c:v>123857.90745143834</c:v>
                </c:pt>
                <c:pt idx="145">
                  <c:v>125210.15782347688</c:v>
                </c:pt>
                <c:pt idx="146">
                  <c:v>126571.70491682319</c:v>
                </c:pt>
                <c:pt idx="147">
                  <c:v>127942.61264643625</c:v>
                </c:pt>
                <c:pt idx="148">
                  <c:v>129322.94536669039</c:v>
                </c:pt>
                <c:pt idx="149">
                  <c:v>130712.76787439628</c:v>
                </c:pt>
                <c:pt idx="150">
                  <c:v>132112.14541184265</c:v>
                </c:pt>
                <c:pt idx="151">
                  <c:v>133521.14366985895</c:v>
                </c:pt>
                <c:pt idx="152">
                  <c:v>134939.82879089913</c:v>
                </c:pt>
                <c:pt idx="153">
                  <c:v>136368.26737214645</c:v>
                </c:pt>
                <c:pt idx="154">
                  <c:v>137806.52646863984</c:v>
                </c:pt>
                <c:pt idx="155">
                  <c:v>139254.67359642164</c:v>
                </c:pt>
                <c:pt idx="156">
                  <c:v>140712.77673570692</c:v>
                </c:pt>
                <c:pt idx="157">
                  <c:v>142180.90433407482</c:v>
                </c:pt>
                <c:pt idx="158">
                  <c:v>143659.12530968149</c:v>
                </c:pt>
                <c:pt idx="159">
                  <c:v>145147.50905449546</c:v>
                </c:pt>
                <c:pt idx="160">
                  <c:v>146646.12543755502</c:v>
                </c:pt>
                <c:pt idx="161">
                  <c:v>148155.04480824812</c:v>
                </c:pt>
                <c:pt idx="162">
                  <c:v>149674.33799961471</c:v>
                </c:pt>
                <c:pt idx="163">
                  <c:v>151204.07633167197</c:v>
                </c:pt>
                <c:pt idx="164">
                  <c:v>152744.33161476211</c:v>
                </c:pt>
                <c:pt idx="165">
                  <c:v>154295.17615292349</c:v>
                </c:pt>
                <c:pt idx="166">
                  <c:v>155856.68274728474</c:v>
                </c:pt>
                <c:pt idx="167">
                  <c:v>157428.92469948222</c:v>
                </c:pt>
                <c:pt idx="168">
                  <c:v>159011.97581510106</c:v>
                </c:pt>
                <c:pt idx="169">
                  <c:v>160605.91040713977</c:v>
                </c:pt>
                <c:pt idx="170">
                  <c:v>162210.80329949874</c:v>
                </c:pt>
                <c:pt idx="171">
                  <c:v>163826.7298304927</c:v>
                </c:pt>
                <c:pt idx="172">
                  <c:v>165453.76585638724</c:v>
                </c:pt>
                <c:pt idx="173">
                  <c:v>167091.98775495979</c:v>
                </c:pt>
                <c:pt idx="174">
                  <c:v>168741.47242908503</c:v>
                </c:pt>
                <c:pt idx="175">
                  <c:v>170402.29731034487</c:v>
                </c:pt>
                <c:pt idx="176">
                  <c:v>172074.54036266339</c:v>
                </c:pt>
                <c:pt idx="177">
                  <c:v>173758.2800859666</c:v>
                </c:pt>
                <c:pt idx="178">
                  <c:v>175453.59551986752</c:v>
                </c:pt>
                <c:pt idx="179">
                  <c:v>177160.5662473765</c:v>
                </c:pt>
                <c:pt idx="180">
                  <c:v>178879.27239863711</c:v>
                </c:pt>
                <c:pt idx="181">
                  <c:v>180609.79465468763</c:v>
                </c:pt>
                <c:pt idx="182">
                  <c:v>182352.21425124852</c:v>
                </c:pt>
                <c:pt idx="183">
                  <c:v>184106.61298253573</c:v>
                </c:pt>
                <c:pt idx="184">
                  <c:v>185873.07320510058</c:v>
                </c:pt>
                <c:pt idx="185">
                  <c:v>187651.67784169555</c:v>
                </c:pt>
                <c:pt idx="186">
                  <c:v>189442.51038516712</c:v>
                </c:pt>
                <c:pt idx="187">
                  <c:v>191245.65490237504</c:v>
                </c:pt>
                <c:pt idx="188">
                  <c:v>193061.19603813876</c:v>
                </c:pt>
                <c:pt idx="189">
                  <c:v>194889.21901921087</c:v>
                </c:pt>
                <c:pt idx="190">
                  <c:v>196729.80965827784</c:v>
                </c:pt>
                <c:pt idx="191">
                  <c:v>198583.05435798841</c:v>
                </c:pt>
                <c:pt idx="192">
                  <c:v>200449.04011500947</c:v>
                </c:pt>
                <c:pt idx="193">
                  <c:v>202327.85452411007</c:v>
                </c:pt>
                <c:pt idx="194">
                  <c:v>204219.58578227321</c:v>
                </c:pt>
                <c:pt idx="195">
                  <c:v>206124.32269283623</c:v>
                </c:pt>
                <c:pt idx="196">
                  <c:v>208042.15466965939</c:v>
                </c:pt>
                <c:pt idx="197">
                  <c:v>209973.1717413232</c:v>
                </c:pt>
                <c:pt idx="198">
                  <c:v>211917.4645553547</c:v>
                </c:pt>
                <c:pt idx="199">
                  <c:v>213875.12438248267</c:v>
                </c:pt>
                <c:pt idx="200">
                  <c:v>215846.24312092212</c:v>
                </c:pt>
                <c:pt idx="201">
                  <c:v>217830.91330068835</c:v>
                </c:pt>
                <c:pt idx="202">
                  <c:v>219829.22808794049</c:v>
                </c:pt>
                <c:pt idx="203">
                  <c:v>221841.28128935499</c:v>
                </c:pt>
                <c:pt idx="204">
                  <c:v>223867.16735652919</c:v>
                </c:pt>
                <c:pt idx="205">
                  <c:v>225906.98139041523</c:v>
                </c:pt>
                <c:pt idx="206">
                  <c:v>227960.81914578422</c:v>
                </c:pt>
                <c:pt idx="207">
                  <c:v>230028.77703572137</c:v>
                </c:pt>
                <c:pt idx="208">
                  <c:v>232110.95213615187</c:v>
                </c:pt>
                <c:pt idx="209">
                  <c:v>234207.44219039782</c:v>
                </c:pt>
                <c:pt idx="210">
                  <c:v>236318.34561376669</c:v>
                </c:pt>
                <c:pt idx="211">
                  <c:v>238443.76149817125</c:v>
                </c:pt>
                <c:pt idx="212">
                  <c:v>240583.78961678108</c:v>
                </c:pt>
                <c:pt idx="213">
                  <c:v>242738.53042870635</c:v>
                </c:pt>
                <c:pt idx="214">
                  <c:v>244908.08508371361</c:v>
                </c:pt>
                <c:pt idx="215">
                  <c:v>247092.55542697405</c:v>
                </c:pt>
                <c:pt idx="216">
                  <c:v>249292.04400384441</c:v>
                </c:pt>
                <c:pt idx="217">
                  <c:v>251506.65406468074</c:v>
                </c:pt>
                <c:pt idx="218">
                  <c:v>253736.48956968531</c:v>
                </c:pt>
                <c:pt idx="219">
                  <c:v>255981.65519378678</c:v>
                </c:pt>
                <c:pt idx="220">
                  <c:v>258242.25633155397</c:v>
                </c:pt>
                <c:pt idx="221">
                  <c:v>260518.3991021433</c:v>
                </c:pt>
                <c:pt idx="222">
                  <c:v>262810.19035428046</c:v>
                </c:pt>
                <c:pt idx="223">
                  <c:v>265117.73767127603</c:v>
                </c:pt>
                <c:pt idx="224">
                  <c:v>267441.14937607595</c:v>
                </c:pt>
                <c:pt idx="225">
                  <c:v>269780.53453634639</c:v>
                </c:pt>
                <c:pt idx="226">
                  <c:v>272136.00296959368</c:v>
                </c:pt>
                <c:pt idx="227">
                  <c:v>274507.66524831956</c:v>
                </c:pt>
                <c:pt idx="228">
                  <c:v>276895.63270521164</c:v>
                </c:pt>
                <c:pt idx="229">
                  <c:v>279300.01743836986</c:v>
                </c:pt>
                <c:pt idx="230">
                  <c:v>281720.93231656856</c:v>
                </c:pt>
                <c:pt idx="231">
                  <c:v>284158.49098455487</c:v>
                </c:pt>
                <c:pt idx="232">
                  <c:v>286612.80786838359</c:v>
                </c:pt>
                <c:pt idx="233">
                  <c:v>289083.99818078865</c:v>
                </c:pt>
                <c:pt idx="234">
                  <c:v>291572.17792659148</c:v>
                </c:pt>
                <c:pt idx="235">
                  <c:v>294077.46390814672</c:v>
                </c:pt>
                <c:pt idx="236">
                  <c:v>296599.97373082512</c:v>
                </c:pt>
                <c:pt idx="237">
                  <c:v>299139.82580853446</c:v>
                </c:pt>
                <c:pt idx="238">
                  <c:v>301697.13936927804</c:v>
                </c:pt>
                <c:pt idx="239">
                  <c:v>304272.03446075175</c:v>
                </c:pt>
                <c:pt idx="240">
                  <c:v>306864.63195597933</c:v>
                </c:pt>
                <c:pt idx="241">
                  <c:v>309475.05355898658</c:v>
                </c:pt>
                <c:pt idx="242">
                  <c:v>312103.42181051453</c:v>
                </c:pt>
                <c:pt idx="243">
                  <c:v>314749.86009377171</c:v>
                </c:pt>
                <c:pt idx="244">
                  <c:v>317414.49264022626</c:v>
                </c:pt>
                <c:pt idx="245">
                  <c:v>320097.44453543774</c:v>
                </c:pt>
                <c:pt idx="246">
                  <c:v>322798.84172492876</c:v>
                </c:pt>
                <c:pt idx="247">
                  <c:v>325518.81102009752</c:v>
                </c:pt>
                <c:pt idx="248">
                  <c:v>328257.48010417057</c:v>
                </c:pt>
                <c:pt idx="249">
                  <c:v>331014.97753819666</c:v>
                </c:pt>
                <c:pt idx="250">
                  <c:v>333791.43276708166</c:v>
                </c:pt>
                <c:pt idx="251">
                  <c:v>336586.97612566524</c:v>
                </c:pt>
                <c:pt idx="252">
                  <c:v>339401.7388448391</c:v>
                </c:pt>
                <c:pt idx="253">
                  <c:v>342235.85305770725</c:v>
                </c:pt>
                <c:pt idx="254">
                  <c:v>345089.45180578891</c:v>
                </c:pt>
                <c:pt idx="255">
                  <c:v>347962.66904526361</c:v>
                </c:pt>
                <c:pt idx="256">
                  <c:v>350855.63965325971</c:v>
                </c:pt>
                <c:pt idx="257">
                  <c:v>353768.4994341858</c:v>
                </c:pt>
                <c:pt idx="258">
                  <c:v>356701.38512610574</c:v>
                </c:pt>
                <c:pt idx="259">
                  <c:v>359654.43440715759</c:v>
                </c:pt>
                <c:pt idx="260">
                  <c:v>362627.78590201668</c:v>
                </c:pt>
                <c:pt idx="261">
                  <c:v>365621.57918840292</c:v>
                </c:pt>
                <c:pt idx="262">
                  <c:v>368635.9548036331</c:v>
                </c:pt>
                <c:pt idx="263">
                  <c:v>371671.05425121798</c:v>
                </c:pt>
                <c:pt idx="264">
                  <c:v>374727.02000750502</c:v>
                </c:pt>
                <c:pt idx="265">
                  <c:v>377803.99552836653</c:v>
                </c:pt>
                <c:pt idx="266">
                  <c:v>380902.12525593396</c:v>
                </c:pt>
                <c:pt idx="267">
                  <c:v>384021.5546253784</c:v>
                </c:pt>
                <c:pt idx="268">
                  <c:v>387162.43007173779</c:v>
                </c:pt>
                <c:pt idx="269">
                  <c:v>390324.89903679088</c:v>
                </c:pt>
                <c:pt idx="270">
                  <c:v>393509.10997597873</c:v>
                </c:pt>
                <c:pt idx="271">
                  <c:v>396715.2123653735</c:v>
                </c:pt>
                <c:pt idx="272">
                  <c:v>399943.35670869536</c:v>
                </c:pt>
                <c:pt idx="273">
                  <c:v>403193.69454437756</c:v>
                </c:pt>
                <c:pt idx="274">
                  <c:v>406466.37845268007</c:v>
                </c:pt>
                <c:pt idx="275">
                  <c:v>409761.56206285214</c:v>
                </c:pt>
                <c:pt idx="276">
                  <c:v>413079.40006034414</c:v>
                </c:pt>
                <c:pt idx="277">
                  <c:v>416420.04819406889</c:v>
                </c:pt>
                <c:pt idx="278">
                  <c:v>419783.66328371299</c:v>
                </c:pt>
                <c:pt idx="279">
                  <c:v>423170.4032270984</c:v>
                </c:pt>
                <c:pt idx="280">
                  <c:v>426580.42700759461</c:v>
                </c:pt>
                <c:pt idx="281">
                  <c:v>430013.89470158174</c:v>
                </c:pt>
                <c:pt idx="282">
                  <c:v>433470.967485965</c:v>
                </c:pt>
                <c:pt idx="283">
                  <c:v>436951.80764574092</c:v>
                </c:pt>
                <c:pt idx="284">
                  <c:v>440456.57858161529</c:v>
                </c:pt>
                <c:pt idx="285">
                  <c:v>443985.44481767382</c:v>
                </c:pt>
                <c:pt idx="286">
                  <c:v>447538.57200910524</c:v>
                </c:pt>
                <c:pt idx="287">
                  <c:v>451116.12694997771</c:v>
                </c:pt>
                <c:pt idx="288">
                  <c:v>454718.27758106869</c:v>
                </c:pt>
                <c:pt idx="289">
                  <c:v>458345.19299774844</c:v>
                </c:pt>
                <c:pt idx="290">
                  <c:v>461997.04345791787</c:v>
                </c:pt>
                <c:pt idx="291">
                  <c:v>465674.00039000093</c:v>
                </c:pt>
                <c:pt idx="292">
                  <c:v>469376.23640099209</c:v>
                </c:pt>
                <c:pt idx="293">
                  <c:v>473103.92528455879</c:v>
                </c:pt>
                <c:pt idx="294">
                  <c:v>476857.24202920002</c:v>
                </c:pt>
                <c:pt idx="295">
                  <c:v>480636.36282646068</c:v>
                </c:pt>
                <c:pt idx="296">
                  <c:v>484441.46507920249</c:v>
                </c:pt>
                <c:pt idx="297">
                  <c:v>488272.72740993189</c:v>
                </c:pt>
                <c:pt idx="298">
                  <c:v>492130.3296691851</c:v>
                </c:pt>
                <c:pt idx="299">
                  <c:v>496014.45294397062</c:v>
                </c:pt>
                <c:pt idx="300">
                  <c:v>499925.2795662703</c:v>
                </c:pt>
                <c:pt idx="301">
                  <c:v>503862.99312159832</c:v>
                </c:pt>
                <c:pt idx="302">
                  <c:v>507827.77845761919</c:v>
                </c:pt>
                <c:pt idx="303">
                  <c:v>511819.82169282524</c:v>
                </c:pt>
                <c:pt idx="304">
                  <c:v>515839.31022527331</c:v>
                </c:pt>
                <c:pt idx="305">
                  <c:v>519886.43274138198</c:v>
                </c:pt>
                <c:pt idx="306">
                  <c:v>523961.37922478886</c:v>
                </c:pt>
                <c:pt idx="307">
                  <c:v>528064.34096526913</c:v>
                </c:pt>
                <c:pt idx="308">
                  <c:v>532195.51056771528</c:v>
                </c:pt>
                <c:pt idx="309">
                  <c:v>536355.08196117822</c:v>
                </c:pt>
                <c:pt idx="310">
                  <c:v>540543.25040797121</c:v>
                </c:pt>
                <c:pt idx="311">
                  <c:v>544760.21251283586</c:v>
                </c:pt>
                <c:pt idx="312">
                  <c:v>549006.16623217147</c:v>
                </c:pt>
                <c:pt idx="313">
                  <c:v>553281.3108833275</c:v>
                </c:pt>
                <c:pt idx="314">
                  <c:v>557585.84715396026</c:v>
                </c:pt>
                <c:pt idx="315">
                  <c:v>561919.97711145366</c:v>
                </c:pt>
                <c:pt idx="316">
                  <c:v>566283.90421240486</c:v>
                </c:pt>
                <c:pt idx="317">
                  <c:v>570677.833312175</c:v>
                </c:pt>
                <c:pt idx="318">
                  <c:v>575101.97067450616</c:v>
                </c:pt>
                <c:pt idx="319">
                  <c:v>579556.52398120333</c:v>
                </c:pt>
                <c:pt idx="320">
                  <c:v>584041.70234188403</c:v>
                </c:pt>
                <c:pt idx="321">
                  <c:v>588557.71630379441</c:v>
                </c:pt>
                <c:pt idx="322">
                  <c:v>593104.77786169294</c:v>
                </c:pt>
                <c:pt idx="323">
                  <c:v>597683.10046780203</c:v>
                </c:pt>
                <c:pt idx="324">
                  <c:v>602292.89904182812</c:v>
                </c:pt>
                <c:pt idx="325">
                  <c:v>606934.38998105063</c:v>
                </c:pt>
                <c:pt idx="326">
                  <c:v>611607.7911704802</c:v>
                </c:pt>
                <c:pt idx="327">
                  <c:v>616313.32199308719</c:v>
                </c:pt>
                <c:pt idx="328">
                  <c:v>621051.20334009954</c:v>
                </c:pt>
                <c:pt idx="329">
                  <c:v>625821.65762137261</c:v>
                </c:pt>
                <c:pt idx="330">
                  <c:v>630624.90877582948</c:v>
                </c:pt>
                <c:pt idx="331">
                  <c:v>635461.18228197319</c:v>
                </c:pt>
                <c:pt idx="332">
                  <c:v>640330.70516847167</c:v>
                </c:pt>
                <c:pt idx="333">
                  <c:v>645233.70602481486</c:v>
                </c:pt>
                <c:pt idx="334">
                  <c:v>650170.41501204541</c:v>
                </c:pt>
                <c:pt idx="335">
                  <c:v>655141.06387356308</c:v>
                </c:pt>
                <c:pt idx="336">
                  <c:v>660145.88594600372</c:v>
                </c:pt>
                <c:pt idx="337">
                  <c:v>665185.11617019237</c:v>
                </c:pt>
                <c:pt idx="338">
                  <c:v>670258.99110217229</c:v>
                </c:pt>
                <c:pt idx="339">
                  <c:v>675367.74892430962</c:v>
                </c:pt>
                <c:pt idx="340">
                  <c:v>680511.6294564741</c:v>
                </c:pt>
                <c:pt idx="341">
                  <c:v>685690.87416729727</c:v>
                </c:pt>
                <c:pt idx="342">
                  <c:v>690905.72618550737</c:v>
                </c:pt>
                <c:pt idx="343">
                  <c:v>696156.43031134258</c:v>
                </c:pt>
                <c:pt idx="344">
                  <c:v>701443.23302804295</c:v>
                </c:pt>
                <c:pt idx="345">
                  <c:v>706766.38251342066</c:v>
                </c:pt>
                <c:pt idx="346">
                  <c:v>712126.12865151034</c:v>
                </c:pt>
                <c:pt idx="347">
                  <c:v>717522.7230442994</c:v>
                </c:pt>
                <c:pt idx="348">
                  <c:v>722956.41902353882</c:v>
                </c:pt>
                <c:pt idx="349">
                  <c:v>728427.47166263557</c:v>
                </c:pt>
                <c:pt idx="350">
                  <c:v>733936.13778862613</c:v>
                </c:pt>
                <c:pt idx="351">
                  <c:v>739482.67599423288</c:v>
                </c:pt>
                <c:pt idx="352">
                  <c:v>745067.34665000311</c:v>
                </c:pt>
                <c:pt idx="353">
                  <c:v>750690.41191653174</c:v>
                </c:pt>
                <c:pt idx="354">
                  <c:v>756352.13575676782</c:v>
                </c:pt>
                <c:pt idx="355">
                  <c:v>762052.78394840553</c:v>
                </c:pt>
                <c:pt idx="356">
                  <c:v>767792.62409636076</c:v>
                </c:pt>
                <c:pt idx="357">
                  <c:v>773571.92564533313</c:v>
                </c:pt>
                <c:pt idx="358">
                  <c:v>779390.95989245467</c:v>
                </c:pt>
                <c:pt idx="359">
                  <c:v>785250.00000002515</c:v>
                </c:pt>
              </c:numCache>
            </c:numRef>
          </c:yVal>
          <c:smooth val="1"/>
          <c:extLst>
            <c:ext xmlns:c16="http://schemas.microsoft.com/office/drawing/2014/chart" uri="{C3380CC4-5D6E-409C-BE32-E72D297353CC}">
              <c16:uniqueId val="{00000001-AA83-453D-915C-BE332B2AA626}"/>
            </c:ext>
          </c:extLst>
        </c:ser>
        <c:ser>
          <c:idx val="2"/>
          <c:order val="2"/>
          <c:tx>
            <c:v>cumulativeInterest</c:v>
          </c:tx>
          <c:spPr>
            <a:ln>
              <a:noFill/>
            </a:ln>
          </c:spPr>
          <c:marker>
            <c:symbol val="circle"/>
            <c:size val="7"/>
            <c:spPr>
              <a:solidFill>
                <a:schemeClr val="accent3"/>
              </a:solidFill>
              <a:ln cmpd="sng">
                <a:solidFill>
                  <a:schemeClr val="accent3"/>
                </a:solidFill>
              </a:ln>
            </c:spPr>
          </c:marker>
          <c:xVal>
            <c:numRef>
              <c:f>'Amoritization Scenario 10% DP'!$J$8:$J$367</c:f>
              <c:numCache>
                <c:formatCode>General</c:formatCode>
                <c:ptCount val="36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c:v>351</c:v>
                </c:pt>
                <c:pt idx="351">
                  <c:v>352</c:v>
                </c:pt>
                <c:pt idx="352">
                  <c:v>353</c:v>
                </c:pt>
                <c:pt idx="353">
                  <c:v>354</c:v>
                </c:pt>
                <c:pt idx="354">
                  <c:v>355</c:v>
                </c:pt>
                <c:pt idx="355">
                  <c:v>356</c:v>
                </c:pt>
                <c:pt idx="356">
                  <c:v>357</c:v>
                </c:pt>
                <c:pt idx="357">
                  <c:v>358</c:v>
                </c:pt>
                <c:pt idx="358">
                  <c:v>359</c:v>
                </c:pt>
                <c:pt idx="359">
                  <c:v>360</c:v>
                </c:pt>
              </c:numCache>
            </c:numRef>
          </c:xVal>
          <c:yVal>
            <c:numRef>
              <c:f>'Amoritization Scenario 10% DP'!$S$8:$S$367</c:f>
              <c:numCache>
                <c:formatCode>"$"#,##0.00_);[Red]\("$"#,##0.00\)</c:formatCode>
                <c:ptCount val="360"/>
                <c:pt idx="0">
                  <c:v>5398.59375</c:v>
                </c:pt>
                <c:pt idx="1">
                  <c:v>10793.745000099119</c:v>
                </c:pt>
                <c:pt idx="2">
                  <c:v>16185.430083110539</c:v>
                </c:pt>
                <c:pt idx="3">
                  <c:v>21573.625169135536</c:v>
                </c:pt>
                <c:pt idx="4">
                  <c:v>26958.306264444822</c:v>
                </c:pt>
                <c:pt idx="5">
                  <c:v>32339.449210352228</c:v>
                </c:pt>
                <c:pt idx="6">
                  <c:v>37717.029682080618</c:v>
                </c:pt>
                <c:pt idx="7">
                  <c:v>43091.023187620012</c:v>
                </c:pt>
                <c:pt idx="8">
                  <c:v>48461.405066577856</c:v>
                </c:pt>
                <c:pt idx="9">
                  <c:v>53828.150489021406</c:v>
                </c:pt>
                <c:pt idx="10">
                  <c:v>59191.234454312122</c:v>
                </c:pt>
                <c:pt idx="11">
                  <c:v>64550.631789932086</c:v>
                </c:pt>
                <c:pt idx="12">
                  <c:v>69906.317150302304</c:v>
                </c:pt>
                <c:pt idx="13">
                  <c:v>75258.26501559293</c:v>
                </c:pt>
                <c:pt idx="14">
                  <c:v>80606.449690525304</c:v>
                </c:pt>
                <c:pt idx="15">
                  <c:v>85950.845303165712</c:v>
                </c:pt>
                <c:pt idx="16">
                  <c:v>91291.425803710881</c:v>
                </c:pt>
                <c:pt idx="17">
                  <c:v>96628.164963265168</c:v>
                </c:pt>
                <c:pt idx="18">
                  <c:v>101961.03637260926</c:v>
                </c:pt>
                <c:pt idx="19">
                  <c:v>107290.01344096047</c:v>
                </c:pt>
                <c:pt idx="20">
                  <c:v>112615.06939472446</c:v>
                </c:pt>
                <c:pt idx="21">
                  <c:v>117936.17727623845</c:v>
                </c:pt>
                <c:pt idx="22">
                  <c:v>123253.30994250572</c:v>
                </c:pt>
                <c:pt idx="23">
                  <c:v>128566.44006392144</c:v>
                </c:pt>
                <c:pt idx="24">
                  <c:v>133875.54012298977</c:v>
                </c:pt>
                <c:pt idx="25">
                  <c:v>139180.58241303207</c:v>
                </c:pt>
                <c:pt idx="26">
                  <c:v>144481.53903688627</c:v>
                </c:pt>
                <c:pt idx="27">
                  <c:v>149778.38190559734</c:v>
                </c:pt>
                <c:pt idx="28">
                  <c:v>155071.08273709868</c:v>
                </c:pt>
                <c:pt idx="29">
                  <c:v>160359.61305488445</c:v>
                </c:pt>
                <c:pt idx="30">
                  <c:v>165643.94418667286</c:v>
                </c:pt>
                <c:pt idx="31">
                  <c:v>170924.0472630602</c:v>
                </c:pt>
                <c:pt idx="32">
                  <c:v>176199.89321616557</c:v>
                </c:pt>
                <c:pt idx="33">
                  <c:v>181471.45277826639</c:v>
                </c:pt>
                <c:pt idx="34">
                  <c:v>186738.69648042455</c:v>
                </c:pt>
                <c:pt idx="35">
                  <c:v>192001.5946511029</c:v>
                </c:pt>
                <c:pt idx="36">
                  <c:v>197260.11741477254</c:v>
                </c:pt>
                <c:pt idx="37">
                  <c:v>202514.23469051026</c:v>
                </c:pt>
                <c:pt idx="38">
                  <c:v>207763.91619058655</c:v>
                </c:pt>
                <c:pt idx="39">
                  <c:v>213009.13141904373</c:v>
                </c:pt>
                <c:pt idx="40">
                  <c:v>218249.84967026443</c:v>
                </c:pt>
                <c:pt idx="41">
                  <c:v>223486.04002753014</c:v>
                </c:pt>
                <c:pt idx="42">
                  <c:v>228717.67136156993</c:v>
                </c:pt>
                <c:pt idx="43">
                  <c:v>233944.7123290991</c:v>
                </c:pt>
                <c:pt idx="44">
                  <c:v>239167.1313713479</c:v>
                </c:pt>
                <c:pt idx="45">
                  <c:v>244384.89671258006</c:v>
                </c:pt>
                <c:pt idx="46">
                  <c:v>249597.97635860104</c:v>
                </c:pt>
                <c:pt idx="47">
                  <c:v>254806.33809525627</c:v>
                </c:pt>
                <c:pt idx="48">
                  <c:v>260009.94948691889</c:v>
                </c:pt>
                <c:pt idx="49">
                  <c:v>265208.77787496708</c:v>
                </c:pt>
                <c:pt idx="50">
                  <c:v>270402.79037625098</c:v>
                </c:pt>
                <c:pt idx="51">
                  <c:v>275591.95388154907</c:v>
                </c:pt>
                <c:pt idx="52">
                  <c:v>280776.2350540139</c:v>
                </c:pt>
                <c:pt idx="53">
                  <c:v>285955.6003276073</c:v>
                </c:pt>
                <c:pt idx="54">
                  <c:v>291130.01590552455</c:v>
                </c:pt>
                <c:pt idx="55">
                  <c:v>296299.44775860786</c:v>
                </c:pt>
                <c:pt idx="56">
                  <c:v>301463.86162374896</c:v>
                </c:pt>
                <c:pt idx="57">
                  <c:v>306623.22300228081</c:v>
                </c:pt>
                <c:pt idx="58">
                  <c:v>311777.49715835793</c:v>
                </c:pt>
                <c:pt idx="59">
                  <c:v>316926.64911732596</c:v>
                </c:pt>
                <c:pt idx="60">
                  <c:v>322070.64366407972</c:v>
                </c:pt>
                <c:pt idx="61">
                  <c:v>327209.44534141029</c:v>
                </c:pt>
                <c:pt idx="62">
                  <c:v>332343.01844834042</c:v>
                </c:pt>
                <c:pt idx="63">
                  <c:v>337471.32703844854</c:v>
                </c:pt>
                <c:pt idx="64">
                  <c:v>342594.33491818153</c:v>
                </c:pt>
                <c:pt idx="65">
                  <c:v>347712.00564515556</c:v>
                </c:pt>
                <c:pt idx="66">
                  <c:v>352824.30252644536</c:v>
                </c:pt>
                <c:pt idx="67">
                  <c:v>357931.18861686194</c:v>
                </c:pt>
                <c:pt idx="68">
                  <c:v>363032.62671721797</c:v>
                </c:pt>
                <c:pt idx="69">
                  <c:v>368128.57937258185</c:v>
                </c:pt>
                <c:pt idx="70">
                  <c:v>373219.00887051923</c:v>
                </c:pt>
                <c:pt idx="71">
                  <c:v>378303.87723932276</c:v>
                </c:pt>
                <c:pt idx="72">
                  <c:v>383383.14624622971</c:v>
                </c:pt>
                <c:pt idx="73">
                  <c:v>388456.777395627</c:v>
                </c:pt>
                <c:pt idx="74">
                  <c:v>393524.73192724428</c:v>
                </c:pt>
                <c:pt idx="75">
                  <c:v>398586.97081433429</c:v>
                </c:pt>
                <c:pt idx="76">
                  <c:v>403643.45476184093</c:v>
                </c:pt>
                <c:pt idx="77">
                  <c:v>408694.14420455456</c:v>
                </c:pt>
                <c:pt idx="78">
                  <c:v>413738.99930525466</c:v>
                </c:pt>
                <c:pt idx="79">
                  <c:v>418777.97995283996</c:v>
                </c:pt>
                <c:pt idx="80">
                  <c:v>423811.0457604453</c:v>
                </c:pt>
                <c:pt idx="81">
                  <c:v>428838.15606354579</c:v>
                </c:pt>
                <c:pt idx="82">
                  <c:v>433859.26991804794</c:v>
                </c:pt>
                <c:pt idx="83">
                  <c:v>438874.34609836771</c:v>
                </c:pt>
                <c:pt idx="84">
                  <c:v>443883.34309549502</c:v>
                </c:pt>
                <c:pt idx="85">
                  <c:v>448886.21911504545</c:v>
                </c:pt>
                <c:pt idx="86">
                  <c:v>453882.93207529816</c:v>
                </c:pt>
                <c:pt idx="87">
                  <c:v>458873.43960522045</c:v>
                </c:pt>
                <c:pt idx="88">
                  <c:v>463857.69904247887</c:v>
                </c:pt>
                <c:pt idx="89">
                  <c:v>468835.6674314363</c:v>
                </c:pt>
                <c:pt idx="90">
                  <c:v>473807.30152113567</c:v>
                </c:pt>
                <c:pt idx="91">
                  <c:v>478772.55776326958</c:v>
                </c:pt>
                <c:pt idx="92">
                  <c:v>483731.39231013606</c:v>
                </c:pt>
                <c:pt idx="93">
                  <c:v>488683.76101258013</c:v>
                </c:pt>
                <c:pt idx="94">
                  <c:v>493629.61941792135</c:v>
                </c:pt>
                <c:pt idx="95">
                  <c:v>498568.92276786716</c:v>
                </c:pt>
                <c:pt idx="96">
                  <c:v>503501.62599641172</c:v>
                </c:pt>
                <c:pt idx="97">
                  <c:v>508427.6837277204</c:v>
                </c:pt>
                <c:pt idx="98">
                  <c:v>513347.05027399969</c:v>
                </c:pt>
                <c:pt idx="99">
                  <c:v>518259.6796333525</c:v>
                </c:pt>
                <c:pt idx="100">
                  <c:v>523165.52548761875</c:v>
                </c:pt>
                <c:pt idx="101">
                  <c:v>528064.54120020091</c:v>
                </c:pt>
                <c:pt idx="102">
                  <c:v>532956.679813875</c:v>
                </c:pt>
                <c:pt idx="103">
                  <c:v>537841.89404858591</c:v>
                </c:pt>
                <c:pt idx="104">
                  <c:v>542720.13629922841</c:v>
                </c:pt>
                <c:pt idx="105">
                  <c:v>547591.35863341193</c:v>
                </c:pt>
                <c:pt idx="106">
                  <c:v>552455.51278921077</c:v>
                </c:pt>
                <c:pt idx="107">
                  <c:v>557312.55017289869</c:v>
                </c:pt>
                <c:pt idx="108">
                  <c:v>562162.42185666726</c:v>
                </c:pt>
                <c:pt idx="109">
                  <c:v>567005.07857632963</c:v>
                </c:pt>
                <c:pt idx="110">
                  <c:v>571840.4707290075</c:v>
                </c:pt>
                <c:pt idx="111">
                  <c:v>576668.54837080289</c:v>
                </c:pt>
                <c:pt idx="112">
                  <c:v>581489.26121445349</c:v>
                </c:pt>
                <c:pt idx="113">
                  <c:v>586302.55862697214</c:v>
                </c:pt>
                <c:pt idx="114">
                  <c:v>591108.3896272697</c:v>
                </c:pt>
                <c:pt idx="115">
                  <c:v>595906.70288376219</c:v>
                </c:pt>
                <c:pt idx="116">
                  <c:v>600697.44671196095</c:v>
                </c:pt>
                <c:pt idx="117">
                  <c:v>605480.56907204643</c:v>
                </c:pt>
                <c:pt idx="118">
                  <c:v>610256.01756642538</c:v>
                </c:pt>
                <c:pt idx="119">
                  <c:v>615023.73943727103</c:v>
                </c:pt>
                <c:pt idx="120">
                  <c:v>619783.68156404665</c:v>
                </c:pt>
                <c:pt idx="121">
                  <c:v>624535.7904610117</c:v>
                </c:pt>
                <c:pt idx="122">
                  <c:v>629280.01227471128</c:v>
                </c:pt>
                <c:pt idx="123">
                  <c:v>634016.29278144788</c:v>
                </c:pt>
                <c:pt idx="124">
                  <c:v>638744.57738473616</c:v>
                </c:pt>
                <c:pt idx="125">
                  <c:v>643464.81111273984</c:v>
                </c:pt>
                <c:pt idx="126">
                  <c:v>648176.9386156915</c:v>
                </c:pt>
                <c:pt idx="127">
                  <c:v>652880.90416329377</c:v>
                </c:pt>
                <c:pt idx="128">
                  <c:v>657576.65164210368</c:v>
                </c:pt>
                <c:pt idx="129">
                  <c:v>662264.12455289834</c:v>
                </c:pt>
                <c:pt idx="130">
                  <c:v>666943.26600802259</c:v>
                </c:pt>
                <c:pt idx="131">
                  <c:v>671614.01872871863</c:v>
                </c:pt>
                <c:pt idx="132">
                  <c:v>676276.3250424373</c:v>
                </c:pt>
                <c:pt idx="133">
                  <c:v>680930.12688013073</c:v>
                </c:pt>
                <c:pt idx="134">
                  <c:v>685575.36577352614</c:v>
                </c:pt>
                <c:pt idx="135">
                  <c:v>690211.98285238154</c:v>
                </c:pt>
                <c:pt idx="136">
                  <c:v>694839.91884172196</c:v>
                </c:pt>
                <c:pt idx="137">
                  <c:v>699459.11405905685</c:v>
                </c:pt>
                <c:pt idx="138">
                  <c:v>704069.50841157883</c:v>
                </c:pt>
                <c:pt idx="139">
                  <c:v>708671.04139334231</c:v>
                </c:pt>
                <c:pt idx="140">
                  <c:v>713263.65208242321</c:v>
                </c:pt>
                <c:pt idx="141">
                  <c:v>717847.27913805947</c:v>
                </c:pt>
                <c:pt idx="142">
                  <c:v>722421.86079777114</c:v>
                </c:pt>
                <c:pt idx="143">
                  <c:v>726987.33487446117</c:v>
                </c:pt>
                <c:pt idx="144">
                  <c:v>731543.63875349634</c:v>
                </c:pt>
                <c:pt idx="145">
                  <c:v>736090.70938976773</c:v>
                </c:pt>
                <c:pt idx="146">
                  <c:v>740628.48330473132</c:v>
                </c:pt>
                <c:pt idx="147">
                  <c:v>745156.89658342814</c:v>
                </c:pt>
                <c:pt idx="148">
                  <c:v>749675.8848714839</c:v>
                </c:pt>
                <c:pt idx="149">
                  <c:v>754185.38337208785</c:v>
                </c:pt>
                <c:pt idx="150">
                  <c:v>758685.32684295136</c:v>
                </c:pt>
                <c:pt idx="151">
                  <c:v>763175.64959324489</c:v>
                </c:pt>
                <c:pt idx="152">
                  <c:v>767656.28548051463</c:v>
                </c:pt>
                <c:pt idx="153">
                  <c:v>772127.16790757724</c:v>
                </c:pt>
                <c:pt idx="154">
                  <c:v>776588.22981939372</c:v>
                </c:pt>
                <c:pt idx="155">
                  <c:v>781039.40369992179</c:v>
                </c:pt>
                <c:pt idx="156">
                  <c:v>785480.6215689464</c:v>
                </c:pt>
                <c:pt idx="157">
                  <c:v>789911.81497888837</c:v>
                </c:pt>
                <c:pt idx="158">
                  <c:v>794332.91501159163</c:v>
                </c:pt>
                <c:pt idx="159">
                  <c:v>798743.85227508761</c:v>
                </c:pt>
                <c:pt idx="160">
                  <c:v>803144.55690033792</c:v>
                </c:pt>
                <c:pt idx="161">
                  <c:v>807534.95853795472</c:v>
                </c:pt>
                <c:pt idx="162">
                  <c:v>811914.98635489796</c:v>
                </c:pt>
                <c:pt idx="163">
                  <c:v>816284.56903115066</c:v>
                </c:pt>
                <c:pt idx="164">
                  <c:v>820643.63475637045</c:v>
                </c:pt>
                <c:pt idx="165">
                  <c:v>824992.11122651899</c:v>
                </c:pt>
                <c:pt idx="166">
                  <c:v>829329.92564046767</c:v>
                </c:pt>
                <c:pt idx="167">
                  <c:v>833657.00469658012</c:v>
                </c:pt>
                <c:pt idx="168">
                  <c:v>837973.27458927117</c:v>
                </c:pt>
                <c:pt idx="169">
                  <c:v>842278.66100554238</c:v>
                </c:pt>
                <c:pt idx="170">
                  <c:v>846573.08912149328</c:v>
                </c:pt>
                <c:pt idx="171">
                  <c:v>850856.48359880922</c:v>
                </c:pt>
                <c:pt idx="172">
                  <c:v>855128.76858122461</c:v>
                </c:pt>
                <c:pt idx="173">
                  <c:v>859389.86769096192</c:v>
                </c:pt>
                <c:pt idx="174">
                  <c:v>863639.70402514655</c:v>
                </c:pt>
                <c:pt idx="175">
                  <c:v>867878.20015219657</c:v>
                </c:pt>
                <c:pt idx="176">
                  <c:v>872105.27810818795</c:v>
                </c:pt>
                <c:pt idx="177">
                  <c:v>876320.85939319467</c:v>
                </c:pt>
                <c:pt idx="178">
                  <c:v>880524.86496760359</c:v>
                </c:pt>
                <c:pt idx="179">
                  <c:v>884717.21524840454</c:v>
                </c:pt>
                <c:pt idx="180">
                  <c:v>888897.83010545385</c:v>
                </c:pt>
                <c:pt idx="181">
                  <c:v>893066.62885771319</c:v>
                </c:pt>
                <c:pt idx="182">
                  <c:v>897223.53026946215</c:v>
                </c:pt>
                <c:pt idx="183">
                  <c:v>901368.45254648477</c:v>
                </c:pt>
                <c:pt idx="184">
                  <c:v>905501.31333222985</c:v>
                </c:pt>
                <c:pt idx="185">
                  <c:v>909622.02970394481</c:v>
                </c:pt>
                <c:pt idx="186">
                  <c:v>913730.51816878316</c:v>
                </c:pt>
                <c:pt idx="187">
                  <c:v>917826.69465988514</c:v>
                </c:pt>
                <c:pt idx="188">
                  <c:v>921910.47453243134</c:v>
                </c:pt>
                <c:pt idx="189">
                  <c:v>925981.7725596691</c:v>
                </c:pt>
                <c:pt idx="190">
                  <c:v>930040.50292891206</c:v>
                </c:pt>
                <c:pt idx="191">
                  <c:v>934086.57923751138</c:v>
                </c:pt>
                <c:pt idx="192">
                  <c:v>938119.91448880022</c:v>
                </c:pt>
                <c:pt idx="193">
                  <c:v>942140.42108800949</c:v>
                </c:pt>
                <c:pt idx="194">
                  <c:v>946148.01083815622</c:v>
                </c:pt>
                <c:pt idx="195">
                  <c:v>950142.59493590309</c:v>
                </c:pt>
                <c:pt idx="196">
                  <c:v>954124.08396738989</c:v>
                </c:pt>
                <c:pt idx="197">
                  <c:v>958092.38790403598</c:v>
                </c:pt>
                <c:pt idx="198">
                  <c:v>962047.41609831434</c:v>
                </c:pt>
                <c:pt idx="199">
                  <c:v>965989.07727949624</c:v>
                </c:pt>
                <c:pt idx="200">
                  <c:v>969917.27954936668</c:v>
                </c:pt>
                <c:pt idx="201">
                  <c:v>973831.93037791038</c:v>
                </c:pt>
                <c:pt idx="202">
                  <c:v>977732.93659896811</c:v>
                </c:pt>
                <c:pt idx="203">
                  <c:v>981620.20440586354</c:v>
                </c:pt>
                <c:pt idx="204">
                  <c:v>985493.63934699923</c:v>
                </c:pt>
                <c:pt idx="205">
                  <c:v>989353.14632142312</c:v>
                </c:pt>
                <c:pt idx="206">
                  <c:v>993198.62957436405</c:v>
                </c:pt>
                <c:pt idx="207">
                  <c:v>997029.99269273679</c:v>
                </c:pt>
                <c:pt idx="208">
                  <c:v>1000847.1386006163</c:v>
                </c:pt>
                <c:pt idx="209">
                  <c:v>1004649.9695546802</c:v>
                </c:pt>
                <c:pt idx="210">
                  <c:v>1008438.3871396212</c:v>
                </c:pt>
                <c:pt idx="211">
                  <c:v>1012212.2922635266</c:v>
                </c:pt>
                <c:pt idx="212">
                  <c:v>1015971.5851532266</c:v>
                </c:pt>
                <c:pt idx="213">
                  <c:v>1019716.1653496112</c:v>
                </c:pt>
                <c:pt idx="214">
                  <c:v>1023445.9317029138</c:v>
                </c:pt>
                <c:pt idx="215">
                  <c:v>1027160.7823679633</c:v>
                </c:pt>
                <c:pt idx="216">
                  <c:v>1030860.6147994029</c:v>
                </c:pt>
                <c:pt idx="217">
                  <c:v>1034545.3257468764</c:v>
                </c:pt>
                <c:pt idx="218">
                  <c:v>1038214.8112501818</c:v>
                </c:pt>
                <c:pt idx="219">
                  <c:v>1041868.9666343902</c:v>
                </c:pt>
                <c:pt idx="220">
                  <c:v>1045507.6865049329</c:v>
                </c:pt>
                <c:pt idx="221">
                  <c:v>1049130.8647426534</c:v>
                </c:pt>
                <c:pt idx="222">
                  <c:v>1052738.3944988262</c:v>
                </c:pt>
                <c:pt idx="223">
                  <c:v>1056330.1681901405</c:v>
                </c:pt>
                <c:pt idx="224">
                  <c:v>1059906.0774936504</c:v>
                </c:pt>
                <c:pt idx="225">
                  <c:v>1063466.0133416899</c:v>
                </c:pt>
                <c:pt idx="226">
                  <c:v>1067009.8659167525</c:v>
                </c:pt>
                <c:pt idx="227">
                  <c:v>1070537.5246463364</c:v>
                </c:pt>
                <c:pt idx="228">
                  <c:v>1074048.8781977543</c:v>
                </c:pt>
                <c:pt idx="229">
                  <c:v>1077543.8144729058</c:v>
                </c:pt>
                <c:pt idx="230">
                  <c:v>1081022.2206030171</c:v>
                </c:pt>
                <c:pt idx="231">
                  <c:v>1084483.9829433407</c:v>
                </c:pt>
                <c:pt idx="232">
                  <c:v>1087928.9870678219</c:v>
                </c:pt>
                <c:pt idx="233">
                  <c:v>1091357.1177637267</c:v>
                </c:pt>
                <c:pt idx="234">
                  <c:v>1094768.2590262338</c:v>
                </c:pt>
                <c:pt idx="235">
                  <c:v>1098162.2940529885</c:v>
                </c:pt>
                <c:pt idx="236">
                  <c:v>1101539.10523862</c:v>
                </c:pt>
                <c:pt idx="237">
                  <c:v>1104898.5741692206</c:v>
                </c:pt>
                <c:pt idx="238">
                  <c:v>1108240.581616787</c:v>
                </c:pt>
                <c:pt idx="239">
                  <c:v>1111565.0075336231</c:v>
                </c:pt>
                <c:pt idx="240">
                  <c:v>1114871.7310467055</c:v>
                </c:pt>
                <c:pt idx="241">
                  <c:v>1118160.6304520082</c:v>
                </c:pt>
                <c:pt idx="242">
                  <c:v>1121431.5832087903</c:v>
                </c:pt>
                <c:pt idx="243">
                  <c:v>1124684.4659338431</c:v>
                </c:pt>
                <c:pt idx="244">
                  <c:v>1127919.1543956983</c:v>
                </c:pt>
                <c:pt idx="245">
                  <c:v>1131135.5235087967</c:v>
                </c:pt>
                <c:pt idx="246">
                  <c:v>1134333.4473276155</c:v>
                </c:pt>
                <c:pt idx="247">
                  <c:v>1137512.7990407567</c:v>
                </c:pt>
                <c:pt idx="248">
                  <c:v>1140673.4509649936</c:v>
                </c:pt>
                <c:pt idx="249">
                  <c:v>1143815.2745392774</c:v>
                </c:pt>
                <c:pt idx="250">
                  <c:v>1146938.1403187022</c:v>
                </c:pt>
                <c:pt idx="251">
                  <c:v>1150041.9179684285</c:v>
                </c:pt>
                <c:pt idx="252">
                  <c:v>1153126.4762575645</c:v>
                </c:pt>
                <c:pt idx="253">
                  <c:v>1156191.6830530062</c:v>
                </c:pt>
                <c:pt idx="254">
                  <c:v>1159237.4053132345</c:v>
                </c:pt>
                <c:pt idx="255">
                  <c:v>1162263.5090820696</c:v>
                </c:pt>
                <c:pt idx="256">
                  <c:v>1165269.8594823834</c:v>
                </c:pt>
                <c:pt idx="257">
                  <c:v>1168256.3207097673</c:v>
                </c:pt>
                <c:pt idx="258">
                  <c:v>1171222.7560261572</c:v>
                </c:pt>
                <c:pt idx="259">
                  <c:v>1174169.0277534153</c:v>
                </c:pt>
                <c:pt idx="260">
                  <c:v>1177094.997266866</c:v>
                </c:pt>
                <c:pt idx="261">
                  <c:v>1180000.5249887896</c:v>
                </c:pt>
                <c:pt idx="262">
                  <c:v>1182885.4703818692</c:v>
                </c:pt>
                <c:pt idx="263">
                  <c:v>1185749.6919425942</c:v>
                </c:pt>
                <c:pt idx="264">
                  <c:v>1188593.0471946171</c:v>
                </c:pt>
                <c:pt idx="265">
                  <c:v>1191415.3926820655</c:v>
                </c:pt>
                <c:pt idx="266">
                  <c:v>1194216.5839628079</c:v>
                </c:pt>
                <c:pt idx="267">
                  <c:v>1196996.4756016734</c:v>
                </c:pt>
                <c:pt idx="268">
                  <c:v>1199754.9211636239</c:v>
                </c:pt>
                <c:pt idx="269">
                  <c:v>1202491.7732068808</c:v>
                </c:pt>
                <c:pt idx="270">
                  <c:v>1205206.8832760029</c:v>
                </c:pt>
                <c:pt idx="271">
                  <c:v>1207900.1018949181</c:v>
                </c:pt>
                <c:pt idx="272">
                  <c:v>1210571.2785599062</c:v>
                </c:pt>
                <c:pt idx="273">
                  <c:v>1213220.2617325338</c:v>
                </c:pt>
                <c:pt idx="274">
                  <c:v>1215846.8988325412</c:v>
                </c:pt>
                <c:pt idx="275">
                  <c:v>1218451.0362306789</c:v>
                </c:pt>
                <c:pt idx="276">
                  <c:v>1221032.5192414967</c:v>
                </c:pt>
                <c:pt idx="277">
                  <c:v>1223591.1921160817</c:v>
                </c:pt>
                <c:pt idx="278">
                  <c:v>1226126.8980347475</c:v>
                </c:pt>
                <c:pt idx="279">
                  <c:v>1228639.4790996718</c:v>
                </c:pt>
                <c:pt idx="280">
                  <c:v>1231128.7763274855</c:v>
                </c:pt>
                <c:pt idx="281">
                  <c:v>1233594.6296418083</c:v>
                </c:pt>
                <c:pt idx="282">
                  <c:v>1236036.877865735</c:v>
                </c:pt>
                <c:pt idx="283">
                  <c:v>1238455.358714269</c:v>
                </c:pt>
                <c:pt idx="284">
                  <c:v>1240849.9087867045</c:v>
                </c:pt>
                <c:pt idx="285">
                  <c:v>1243220.363558956</c:v>
                </c:pt>
                <c:pt idx="286">
                  <c:v>1245566.5573758346</c:v>
                </c:pt>
                <c:pt idx="287">
                  <c:v>1247888.3234432719</c:v>
                </c:pt>
                <c:pt idx="288">
                  <c:v>1250185.4938204908</c:v>
                </c:pt>
                <c:pt idx="289">
                  <c:v>1252457.8994121209</c:v>
                </c:pt>
                <c:pt idx="290">
                  <c:v>1254705.3699602615</c:v>
                </c:pt>
                <c:pt idx="291">
                  <c:v>1256927.7340364882</c:v>
                </c:pt>
                <c:pt idx="292">
                  <c:v>1259124.8190338069</c:v>
                </c:pt>
                <c:pt idx="293">
                  <c:v>1261296.4511585501</c:v>
                </c:pt>
                <c:pt idx="294">
                  <c:v>1263442.4554222187</c:v>
                </c:pt>
                <c:pt idx="295">
                  <c:v>1265562.6556332679</c:v>
                </c:pt>
                <c:pt idx="296">
                  <c:v>1267656.8743888361</c:v>
                </c:pt>
                <c:pt idx="297">
                  <c:v>1269724.9330664165</c:v>
                </c:pt>
                <c:pt idx="298">
                  <c:v>1271766.6518154733</c:v>
                </c:pt>
                <c:pt idx="299">
                  <c:v>1273781.8495489976</c:v>
                </c:pt>
                <c:pt idx="300">
                  <c:v>1275770.3439350077</c:v>
                </c:pt>
                <c:pt idx="301">
                  <c:v>1277731.9513879896</c:v>
                </c:pt>
                <c:pt idx="302">
                  <c:v>1279666.4870602787</c:v>
                </c:pt>
                <c:pt idx="303">
                  <c:v>1281573.7648333826</c:v>
                </c:pt>
                <c:pt idx="304">
                  <c:v>1283453.5973092443</c:v>
                </c:pt>
                <c:pt idx="305">
                  <c:v>1285305.7958014456</c:v>
                </c:pt>
                <c:pt idx="306">
                  <c:v>1287130.1703263486</c:v>
                </c:pt>
                <c:pt idx="307">
                  <c:v>1288926.5295941781</c:v>
                </c:pt>
                <c:pt idx="308">
                  <c:v>1290694.6810000418</c:v>
                </c:pt>
                <c:pt idx="309">
                  <c:v>1292434.4306148887</c:v>
                </c:pt>
                <c:pt idx="310">
                  <c:v>1294145.5831764056</c:v>
                </c:pt>
                <c:pt idx="311">
                  <c:v>1295827.9420798509</c:v>
                </c:pt>
                <c:pt idx="312">
                  <c:v>1297481.3093688253</c:v>
                </c:pt>
                <c:pt idx="313">
                  <c:v>1299105.4857259791</c:v>
                </c:pt>
                <c:pt idx="314">
                  <c:v>1300700.2704636562</c:v>
                </c:pt>
                <c:pt idx="315">
                  <c:v>1302265.4615144727</c:v>
                </c:pt>
                <c:pt idx="316">
                  <c:v>1303800.8554218314</c:v>
                </c:pt>
                <c:pt idx="317">
                  <c:v>1305306.2473303711</c:v>
                </c:pt>
                <c:pt idx="318">
                  <c:v>1306781.4309763499</c:v>
                </c:pt>
                <c:pt idx="319">
                  <c:v>1308226.1986779626</c:v>
                </c:pt>
                <c:pt idx="320">
                  <c:v>1309640.3413255918</c:v>
                </c:pt>
                <c:pt idx="321">
                  <c:v>1311023.6483719912</c:v>
                </c:pt>
                <c:pt idx="322">
                  <c:v>1312375.9078224027</c:v>
                </c:pt>
                <c:pt idx="323">
                  <c:v>1313696.9062246035</c:v>
                </c:pt>
                <c:pt idx="324">
                  <c:v>1314986.4286588873</c:v>
                </c:pt>
                <c:pt idx="325">
                  <c:v>1316244.2587279747</c:v>
                </c:pt>
                <c:pt idx="326">
                  <c:v>1317470.178546855</c:v>
                </c:pt>
                <c:pt idx="327">
                  <c:v>1318663.968732558</c:v>
                </c:pt>
                <c:pt idx="328">
                  <c:v>1319825.4083938554</c:v>
                </c:pt>
                <c:pt idx="329">
                  <c:v>1320954.2751208923</c:v>
                </c:pt>
                <c:pt idx="330">
                  <c:v>1322050.3449747453</c:v>
                </c:pt>
                <c:pt idx="331">
                  <c:v>1323113.3924769114</c:v>
                </c:pt>
                <c:pt idx="332">
                  <c:v>1324143.1905987228</c:v>
                </c:pt>
                <c:pt idx="333">
                  <c:v>1325139.5107506895</c:v>
                </c:pt>
                <c:pt idx="334">
                  <c:v>1326102.1227717688</c:v>
                </c:pt>
                <c:pt idx="335">
                  <c:v>1327030.7949185611</c:v>
                </c:pt>
                <c:pt idx="336">
                  <c:v>1327925.2938544303</c:v>
                </c:pt>
                <c:pt idx="337">
                  <c:v>1328785.3846385516</c:v>
                </c:pt>
                <c:pt idx="338">
                  <c:v>1329610.8307148817</c:v>
                </c:pt>
                <c:pt idx="339">
                  <c:v>1330401.3939010543</c:v>
                </c:pt>
                <c:pt idx="340">
                  <c:v>1331156.8343771996</c:v>
                </c:pt>
                <c:pt idx="341">
                  <c:v>1331876.9106746863</c:v>
                </c:pt>
                <c:pt idx="342">
                  <c:v>1332561.3796647862</c:v>
                </c:pt>
                <c:pt idx="343">
                  <c:v>1333209.9965472608</c:v>
                </c:pt>
                <c:pt idx="344">
                  <c:v>1333822.5148388704</c:v>
                </c:pt>
                <c:pt idx="345">
                  <c:v>1334398.6863618025</c:v>
                </c:pt>
                <c:pt idx="346">
                  <c:v>1334938.2612320227</c:v>
                </c:pt>
                <c:pt idx="347">
                  <c:v>1335440.9878475436</c:v>
                </c:pt>
                <c:pt idx="348">
                  <c:v>1335906.6128766141</c:v>
                </c:pt>
                <c:pt idx="349">
                  <c:v>1336334.8812458273</c:v>
                </c:pt>
                <c:pt idx="350">
                  <c:v>1336725.5361281466</c:v>
                </c:pt>
                <c:pt idx="351">
                  <c:v>1337078.3189308497</c:v>
                </c:pt>
                <c:pt idx="352">
                  <c:v>1337392.9692833894</c:v>
                </c:pt>
                <c:pt idx="353">
                  <c:v>1337669.2250251707</c:v>
                </c:pt>
                <c:pt idx="354">
                  <c:v>1337906.8221932445</c:v>
                </c:pt>
                <c:pt idx="355">
                  <c:v>1338105.4950099166</c:v>
                </c:pt>
                <c:pt idx="356">
                  <c:v>1338264.9758702712</c:v>
                </c:pt>
                <c:pt idx="357">
                  <c:v>1338384.9953296087</c:v>
                </c:pt>
                <c:pt idx="358">
                  <c:v>1338465.2820907971</c:v>
                </c:pt>
                <c:pt idx="359">
                  <c:v>1338505.5629915365</c:v>
                </c:pt>
              </c:numCache>
            </c:numRef>
          </c:yVal>
          <c:smooth val="1"/>
          <c:extLst>
            <c:ext xmlns:c16="http://schemas.microsoft.com/office/drawing/2014/chart" uri="{C3380CC4-5D6E-409C-BE32-E72D297353CC}">
              <c16:uniqueId val="{00000002-AA83-453D-915C-BE332B2AA626}"/>
            </c:ext>
          </c:extLst>
        </c:ser>
        <c:ser>
          <c:idx val="3"/>
          <c:order val="3"/>
          <c:tx>
            <c:v>Total Paid End of Loan</c:v>
          </c:tx>
          <c:spPr>
            <a:ln>
              <a:noFill/>
            </a:ln>
          </c:spPr>
          <c:marker>
            <c:symbol val="circle"/>
            <c:size val="7"/>
            <c:spPr>
              <a:solidFill>
                <a:schemeClr val="accent6"/>
              </a:solidFill>
              <a:ln cmpd="sng">
                <a:solidFill>
                  <a:schemeClr val="accent6"/>
                </a:solidFill>
              </a:ln>
            </c:spPr>
          </c:marker>
          <c:xVal>
            <c:numRef>
              <c:f>'Amoritization Scenario 10% DP'!$J$8:$J$367</c:f>
              <c:numCache>
                <c:formatCode>General</c:formatCode>
                <c:ptCount val="36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c:v>351</c:v>
                </c:pt>
                <c:pt idx="351">
                  <c:v>352</c:v>
                </c:pt>
                <c:pt idx="352">
                  <c:v>353</c:v>
                </c:pt>
                <c:pt idx="353">
                  <c:v>354</c:v>
                </c:pt>
                <c:pt idx="354">
                  <c:v>355</c:v>
                </c:pt>
                <c:pt idx="355">
                  <c:v>356</c:v>
                </c:pt>
                <c:pt idx="356">
                  <c:v>357</c:v>
                </c:pt>
                <c:pt idx="357">
                  <c:v>358</c:v>
                </c:pt>
                <c:pt idx="358">
                  <c:v>359</c:v>
                </c:pt>
                <c:pt idx="359">
                  <c:v>360</c:v>
                </c:pt>
              </c:numCache>
            </c:numRef>
          </c:xVal>
          <c:yVal>
            <c:numRef>
              <c:f>'Amoritization Scenario 10% DP'!$U$8:$U$367</c:f>
              <c:numCache>
                <c:formatCode>"$"#,##0.00_);[Red]\("$"#,##0.00\)</c:formatCode>
                <c:ptCount val="360"/>
                <c:pt idx="0">
                  <c:v>5899.3210083098911</c:v>
                </c:pt>
                <c:pt idx="1">
                  <c:v>11798.642016619782</c:v>
                </c:pt>
                <c:pt idx="2">
                  <c:v>17697.963024929672</c:v>
                </c:pt>
                <c:pt idx="3">
                  <c:v>23597.284033239564</c:v>
                </c:pt>
                <c:pt idx="4">
                  <c:v>29496.605041549457</c:v>
                </c:pt>
                <c:pt idx="5">
                  <c:v>35395.92604985935</c:v>
                </c:pt>
                <c:pt idx="6">
                  <c:v>41295.24705816924</c:v>
                </c:pt>
                <c:pt idx="7">
                  <c:v>47194.568066479136</c:v>
                </c:pt>
                <c:pt idx="8">
                  <c:v>53093.889074789025</c:v>
                </c:pt>
                <c:pt idx="9">
                  <c:v>58993.210083098922</c:v>
                </c:pt>
                <c:pt idx="10">
                  <c:v>64892.531091408811</c:v>
                </c:pt>
                <c:pt idx="11">
                  <c:v>70791.852099718701</c:v>
                </c:pt>
                <c:pt idx="12">
                  <c:v>76691.173108028597</c:v>
                </c:pt>
                <c:pt idx="13">
                  <c:v>82590.494116338479</c:v>
                </c:pt>
                <c:pt idx="14">
                  <c:v>88489.815124648376</c:v>
                </c:pt>
                <c:pt idx="15">
                  <c:v>94389.136132958258</c:v>
                </c:pt>
                <c:pt idx="16">
                  <c:v>100288.45714126815</c:v>
                </c:pt>
                <c:pt idx="17">
                  <c:v>106187.77814957804</c:v>
                </c:pt>
                <c:pt idx="18">
                  <c:v>112087.09915788792</c:v>
                </c:pt>
                <c:pt idx="19">
                  <c:v>117986.42016619781</c:v>
                </c:pt>
                <c:pt idx="20">
                  <c:v>123885.7411745077</c:v>
                </c:pt>
                <c:pt idx="21">
                  <c:v>129785.06218281759</c:v>
                </c:pt>
                <c:pt idx="22">
                  <c:v>135684.38319112748</c:v>
                </c:pt>
                <c:pt idx="23">
                  <c:v>141583.70419943737</c:v>
                </c:pt>
                <c:pt idx="24">
                  <c:v>147483.02520774727</c:v>
                </c:pt>
                <c:pt idx="25">
                  <c:v>153382.34621605717</c:v>
                </c:pt>
                <c:pt idx="26">
                  <c:v>159281.66722436706</c:v>
                </c:pt>
                <c:pt idx="27">
                  <c:v>165180.98823267696</c:v>
                </c:pt>
                <c:pt idx="28">
                  <c:v>171080.30924098686</c:v>
                </c:pt>
                <c:pt idx="29">
                  <c:v>176979.63024929675</c:v>
                </c:pt>
                <c:pt idx="30">
                  <c:v>182878.95125760665</c:v>
                </c:pt>
                <c:pt idx="31">
                  <c:v>188778.27226591654</c:v>
                </c:pt>
                <c:pt idx="32">
                  <c:v>194677.59327422644</c:v>
                </c:pt>
                <c:pt idx="33">
                  <c:v>200576.91428253631</c:v>
                </c:pt>
                <c:pt idx="34">
                  <c:v>206476.23529084623</c:v>
                </c:pt>
                <c:pt idx="35">
                  <c:v>212375.55629915613</c:v>
                </c:pt>
                <c:pt idx="36">
                  <c:v>218274.87730746603</c:v>
                </c:pt>
                <c:pt idx="37">
                  <c:v>224174.1983157759</c:v>
                </c:pt>
                <c:pt idx="38">
                  <c:v>230073.51932408579</c:v>
                </c:pt>
                <c:pt idx="39">
                  <c:v>235972.84033239566</c:v>
                </c:pt>
                <c:pt idx="40">
                  <c:v>241872.16134070556</c:v>
                </c:pt>
                <c:pt idx="41">
                  <c:v>247771.48234901542</c:v>
                </c:pt>
                <c:pt idx="42">
                  <c:v>253670.80335732532</c:v>
                </c:pt>
                <c:pt idx="43">
                  <c:v>259570.12436563522</c:v>
                </c:pt>
                <c:pt idx="44">
                  <c:v>265469.44537394511</c:v>
                </c:pt>
                <c:pt idx="45">
                  <c:v>271368.76638225501</c:v>
                </c:pt>
                <c:pt idx="46">
                  <c:v>277268.08739056491</c:v>
                </c:pt>
                <c:pt idx="47">
                  <c:v>283167.40839887474</c:v>
                </c:pt>
                <c:pt idx="48">
                  <c:v>289066.72940718464</c:v>
                </c:pt>
                <c:pt idx="49">
                  <c:v>294966.0504154946</c:v>
                </c:pt>
                <c:pt idx="50">
                  <c:v>300865.37142380449</c:v>
                </c:pt>
                <c:pt idx="51">
                  <c:v>306764.69243211439</c:v>
                </c:pt>
                <c:pt idx="52">
                  <c:v>312664.01344042429</c:v>
                </c:pt>
                <c:pt idx="53">
                  <c:v>318563.33444873412</c:v>
                </c:pt>
                <c:pt idx="54">
                  <c:v>324462.65545704402</c:v>
                </c:pt>
                <c:pt idx="55">
                  <c:v>330361.97646535392</c:v>
                </c:pt>
                <c:pt idx="56">
                  <c:v>336261.29747366381</c:v>
                </c:pt>
                <c:pt idx="57">
                  <c:v>342160.61848197371</c:v>
                </c:pt>
                <c:pt idx="58">
                  <c:v>348059.93949028361</c:v>
                </c:pt>
                <c:pt idx="59">
                  <c:v>353959.2604985935</c:v>
                </c:pt>
                <c:pt idx="60">
                  <c:v>359858.58150690334</c:v>
                </c:pt>
                <c:pt idx="61">
                  <c:v>365757.90251521324</c:v>
                </c:pt>
                <c:pt idx="62">
                  <c:v>371657.22352352313</c:v>
                </c:pt>
                <c:pt idx="63">
                  <c:v>377556.54453183303</c:v>
                </c:pt>
                <c:pt idx="64">
                  <c:v>383455.86554014293</c:v>
                </c:pt>
                <c:pt idx="65">
                  <c:v>389355.18654845288</c:v>
                </c:pt>
                <c:pt idx="66">
                  <c:v>395254.50755676272</c:v>
                </c:pt>
                <c:pt idx="67">
                  <c:v>401153.82856507262</c:v>
                </c:pt>
                <c:pt idx="68">
                  <c:v>407053.14957338251</c:v>
                </c:pt>
                <c:pt idx="69">
                  <c:v>412952.47058169241</c:v>
                </c:pt>
                <c:pt idx="70">
                  <c:v>418851.79159000231</c:v>
                </c:pt>
                <c:pt idx="71">
                  <c:v>424751.1125983122</c:v>
                </c:pt>
                <c:pt idx="72">
                  <c:v>430650.4336066221</c:v>
                </c:pt>
                <c:pt idx="73">
                  <c:v>436549.754614932</c:v>
                </c:pt>
                <c:pt idx="74">
                  <c:v>442449.07562324189</c:v>
                </c:pt>
                <c:pt idx="75">
                  <c:v>448348.39663155173</c:v>
                </c:pt>
                <c:pt idx="76">
                  <c:v>454247.71763986163</c:v>
                </c:pt>
                <c:pt idx="77">
                  <c:v>460147.03864817158</c:v>
                </c:pt>
                <c:pt idx="78">
                  <c:v>466046.35965648142</c:v>
                </c:pt>
                <c:pt idx="79">
                  <c:v>471945.68066479132</c:v>
                </c:pt>
                <c:pt idx="80">
                  <c:v>477845.00167310121</c:v>
                </c:pt>
                <c:pt idx="81">
                  <c:v>483744.32268141111</c:v>
                </c:pt>
                <c:pt idx="82">
                  <c:v>489643.64368972101</c:v>
                </c:pt>
                <c:pt idx="83">
                  <c:v>495542.9646980309</c:v>
                </c:pt>
                <c:pt idx="84">
                  <c:v>501442.2857063408</c:v>
                </c:pt>
                <c:pt idx="85">
                  <c:v>507341.6067146507</c:v>
                </c:pt>
                <c:pt idx="86">
                  <c:v>513240.92772296059</c:v>
                </c:pt>
                <c:pt idx="87">
                  <c:v>519140.24873127043</c:v>
                </c:pt>
                <c:pt idx="88">
                  <c:v>525039.56973958039</c:v>
                </c:pt>
                <c:pt idx="89">
                  <c:v>530938.89074789023</c:v>
                </c:pt>
                <c:pt idx="90">
                  <c:v>536838.21175620018</c:v>
                </c:pt>
                <c:pt idx="91">
                  <c:v>542737.53276451002</c:v>
                </c:pt>
                <c:pt idx="92">
                  <c:v>548636.85377281997</c:v>
                </c:pt>
                <c:pt idx="93">
                  <c:v>554536.17478112981</c:v>
                </c:pt>
                <c:pt idx="94">
                  <c:v>560435.49578943977</c:v>
                </c:pt>
                <c:pt idx="95">
                  <c:v>566334.81679774961</c:v>
                </c:pt>
                <c:pt idx="96">
                  <c:v>572234.13780605956</c:v>
                </c:pt>
                <c:pt idx="97">
                  <c:v>578133.4588143694</c:v>
                </c:pt>
                <c:pt idx="98">
                  <c:v>584032.77982267935</c:v>
                </c:pt>
                <c:pt idx="99">
                  <c:v>589932.10083098919</c:v>
                </c:pt>
                <c:pt idx="100">
                  <c:v>595831.42183929915</c:v>
                </c:pt>
                <c:pt idx="101">
                  <c:v>601730.74284760898</c:v>
                </c:pt>
                <c:pt idx="102">
                  <c:v>607630.06385591882</c:v>
                </c:pt>
                <c:pt idx="103">
                  <c:v>613529.38486422878</c:v>
                </c:pt>
                <c:pt idx="104">
                  <c:v>619428.70587253873</c:v>
                </c:pt>
                <c:pt idx="105">
                  <c:v>625328.02688084857</c:v>
                </c:pt>
                <c:pt idx="106">
                  <c:v>631227.34788915841</c:v>
                </c:pt>
                <c:pt idx="107">
                  <c:v>637126.66889746836</c:v>
                </c:pt>
                <c:pt idx="108">
                  <c:v>643025.98990577832</c:v>
                </c:pt>
                <c:pt idx="109">
                  <c:v>648925.31091408816</c:v>
                </c:pt>
                <c:pt idx="110">
                  <c:v>654824.631922398</c:v>
                </c:pt>
                <c:pt idx="111">
                  <c:v>660723.95293070783</c:v>
                </c:pt>
                <c:pt idx="112">
                  <c:v>666623.27393901767</c:v>
                </c:pt>
                <c:pt idx="113">
                  <c:v>672522.59494732763</c:v>
                </c:pt>
                <c:pt idx="114">
                  <c:v>678421.91595563758</c:v>
                </c:pt>
                <c:pt idx="115">
                  <c:v>684321.23696394742</c:v>
                </c:pt>
                <c:pt idx="116">
                  <c:v>690220.55797225737</c:v>
                </c:pt>
                <c:pt idx="117">
                  <c:v>696119.87898056733</c:v>
                </c:pt>
                <c:pt idx="118">
                  <c:v>702019.19998887717</c:v>
                </c:pt>
                <c:pt idx="119">
                  <c:v>707918.52099718712</c:v>
                </c:pt>
                <c:pt idx="120">
                  <c:v>713817.84200549708</c:v>
                </c:pt>
                <c:pt idx="121">
                  <c:v>719717.16301380692</c:v>
                </c:pt>
                <c:pt idx="122">
                  <c:v>725616.48402211687</c:v>
                </c:pt>
                <c:pt idx="123">
                  <c:v>731515.80503042683</c:v>
                </c:pt>
                <c:pt idx="124">
                  <c:v>737415.12603873666</c:v>
                </c:pt>
                <c:pt idx="125">
                  <c:v>743314.44704704662</c:v>
                </c:pt>
                <c:pt idx="126">
                  <c:v>749213.76805535646</c:v>
                </c:pt>
                <c:pt idx="127">
                  <c:v>755113.0890636663</c:v>
                </c:pt>
                <c:pt idx="128">
                  <c:v>761012.41007197625</c:v>
                </c:pt>
                <c:pt idx="129">
                  <c:v>766911.7310802862</c:v>
                </c:pt>
                <c:pt idx="130">
                  <c:v>772811.05208859604</c:v>
                </c:pt>
                <c:pt idx="131">
                  <c:v>778710.373096906</c:v>
                </c:pt>
                <c:pt idx="132">
                  <c:v>784609.69410521584</c:v>
                </c:pt>
                <c:pt idx="133">
                  <c:v>790509.01511352579</c:v>
                </c:pt>
                <c:pt idx="134">
                  <c:v>796408.33612183563</c:v>
                </c:pt>
                <c:pt idx="135">
                  <c:v>802307.65713014558</c:v>
                </c:pt>
                <c:pt idx="136">
                  <c:v>808206.97813845554</c:v>
                </c:pt>
                <c:pt idx="137">
                  <c:v>814106.29914676538</c:v>
                </c:pt>
                <c:pt idx="138">
                  <c:v>820005.62015507522</c:v>
                </c:pt>
                <c:pt idx="139">
                  <c:v>825904.94116338517</c:v>
                </c:pt>
                <c:pt idx="140">
                  <c:v>831804.26217169501</c:v>
                </c:pt>
                <c:pt idx="141">
                  <c:v>837703.58318000485</c:v>
                </c:pt>
                <c:pt idx="142">
                  <c:v>843602.9041883148</c:v>
                </c:pt>
                <c:pt idx="143">
                  <c:v>849502.22519662476</c:v>
                </c:pt>
                <c:pt idx="144">
                  <c:v>855401.54620493471</c:v>
                </c:pt>
                <c:pt idx="145">
                  <c:v>861300.86721324455</c:v>
                </c:pt>
                <c:pt idx="146">
                  <c:v>867200.1882215545</c:v>
                </c:pt>
                <c:pt idx="147">
                  <c:v>873099.50922986434</c:v>
                </c:pt>
                <c:pt idx="148">
                  <c:v>878998.8302381743</c:v>
                </c:pt>
                <c:pt idx="149">
                  <c:v>884898.15124648414</c:v>
                </c:pt>
                <c:pt idx="150">
                  <c:v>890797.47225479397</c:v>
                </c:pt>
                <c:pt idx="151">
                  <c:v>896696.79326310381</c:v>
                </c:pt>
                <c:pt idx="152">
                  <c:v>902596.11427141377</c:v>
                </c:pt>
                <c:pt idx="153">
                  <c:v>908495.43527972372</c:v>
                </c:pt>
                <c:pt idx="154">
                  <c:v>914394.75628803356</c:v>
                </c:pt>
                <c:pt idx="155">
                  <c:v>920294.0772963434</c:v>
                </c:pt>
                <c:pt idx="156">
                  <c:v>926193.39830465335</c:v>
                </c:pt>
                <c:pt idx="157">
                  <c:v>932092.71931296319</c:v>
                </c:pt>
                <c:pt idx="158">
                  <c:v>937992.04032127315</c:v>
                </c:pt>
                <c:pt idx="159">
                  <c:v>943891.3613295831</c:v>
                </c:pt>
                <c:pt idx="160">
                  <c:v>949790.68233789294</c:v>
                </c:pt>
                <c:pt idx="161">
                  <c:v>955690.0033462029</c:v>
                </c:pt>
                <c:pt idx="162">
                  <c:v>961589.32435451262</c:v>
                </c:pt>
                <c:pt idx="163">
                  <c:v>967488.64536282257</c:v>
                </c:pt>
                <c:pt idx="164">
                  <c:v>973387.96637113253</c:v>
                </c:pt>
                <c:pt idx="165">
                  <c:v>979287.28737944248</c:v>
                </c:pt>
                <c:pt idx="166">
                  <c:v>985186.60838775244</c:v>
                </c:pt>
                <c:pt idx="167">
                  <c:v>991085.92939606239</c:v>
                </c:pt>
                <c:pt idx="168">
                  <c:v>996985.25040437223</c:v>
                </c:pt>
                <c:pt idx="169">
                  <c:v>1002884.5714126822</c:v>
                </c:pt>
                <c:pt idx="170">
                  <c:v>1008783.892420992</c:v>
                </c:pt>
                <c:pt idx="171">
                  <c:v>1014683.213429302</c:v>
                </c:pt>
                <c:pt idx="172">
                  <c:v>1020582.5344376118</c:v>
                </c:pt>
                <c:pt idx="173">
                  <c:v>1026481.8554459217</c:v>
                </c:pt>
                <c:pt idx="174">
                  <c:v>1032381.1764542316</c:v>
                </c:pt>
                <c:pt idx="175">
                  <c:v>1038280.4974625414</c:v>
                </c:pt>
                <c:pt idx="176">
                  <c:v>1044179.8184708513</c:v>
                </c:pt>
                <c:pt idx="177">
                  <c:v>1050079.1394791612</c:v>
                </c:pt>
                <c:pt idx="178">
                  <c:v>1055978.4604874712</c:v>
                </c:pt>
                <c:pt idx="179">
                  <c:v>1061877.7814957811</c:v>
                </c:pt>
                <c:pt idx="180">
                  <c:v>1067777.1025040909</c:v>
                </c:pt>
                <c:pt idx="181">
                  <c:v>1073676.4235124008</c:v>
                </c:pt>
                <c:pt idx="182">
                  <c:v>1079575.7445207108</c:v>
                </c:pt>
                <c:pt idx="183">
                  <c:v>1085475.0655290205</c:v>
                </c:pt>
                <c:pt idx="184">
                  <c:v>1091374.3865373305</c:v>
                </c:pt>
                <c:pt idx="185">
                  <c:v>1097273.7075456404</c:v>
                </c:pt>
                <c:pt idx="186">
                  <c:v>1103173.0285539504</c:v>
                </c:pt>
                <c:pt idx="187">
                  <c:v>1109072.3495622601</c:v>
                </c:pt>
                <c:pt idx="188">
                  <c:v>1114971.67057057</c:v>
                </c:pt>
                <c:pt idx="189">
                  <c:v>1120870.99157888</c:v>
                </c:pt>
                <c:pt idx="190">
                  <c:v>1126770.31258719</c:v>
                </c:pt>
                <c:pt idx="191">
                  <c:v>1132669.6335954997</c:v>
                </c:pt>
                <c:pt idx="192">
                  <c:v>1138568.9546038096</c:v>
                </c:pt>
                <c:pt idx="193">
                  <c:v>1144468.2756121196</c:v>
                </c:pt>
                <c:pt idx="194">
                  <c:v>1150367.5966204293</c:v>
                </c:pt>
                <c:pt idx="195">
                  <c:v>1156266.9176287393</c:v>
                </c:pt>
                <c:pt idx="196">
                  <c:v>1162166.2386370492</c:v>
                </c:pt>
                <c:pt idx="197">
                  <c:v>1168065.5596453592</c:v>
                </c:pt>
                <c:pt idx="198">
                  <c:v>1173964.8806536691</c:v>
                </c:pt>
                <c:pt idx="199">
                  <c:v>1179864.2016619788</c:v>
                </c:pt>
                <c:pt idx="200">
                  <c:v>1185763.5226702888</c:v>
                </c:pt>
                <c:pt idx="201">
                  <c:v>1191662.8436785988</c:v>
                </c:pt>
                <c:pt idx="202">
                  <c:v>1197562.1646869085</c:v>
                </c:pt>
                <c:pt idx="203">
                  <c:v>1203461.4856952184</c:v>
                </c:pt>
                <c:pt idx="204">
                  <c:v>1209360.8067035284</c:v>
                </c:pt>
                <c:pt idx="205">
                  <c:v>1215260.1277118383</c:v>
                </c:pt>
                <c:pt idx="206">
                  <c:v>1221159.4487201483</c:v>
                </c:pt>
                <c:pt idx="207">
                  <c:v>1227058.7697284583</c:v>
                </c:pt>
                <c:pt idx="208">
                  <c:v>1232958.0907367682</c:v>
                </c:pt>
                <c:pt idx="209">
                  <c:v>1238857.4117450779</c:v>
                </c:pt>
                <c:pt idx="210">
                  <c:v>1244756.7327533879</c:v>
                </c:pt>
                <c:pt idx="211">
                  <c:v>1250656.0537616978</c:v>
                </c:pt>
                <c:pt idx="212">
                  <c:v>1256555.3747700078</c:v>
                </c:pt>
                <c:pt idx="213">
                  <c:v>1262454.6957783175</c:v>
                </c:pt>
                <c:pt idx="214">
                  <c:v>1268354.0167866275</c:v>
                </c:pt>
                <c:pt idx="215">
                  <c:v>1274253.3377949374</c:v>
                </c:pt>
                <c:pt idx="216">
                  <c:v>1280152.6588032474</c:v>
                </c:pt>
                <c:pt idx="217">
                  <c:v>1286051.9798115571</c:v>
                </c:pt>
                <c:pt idx="218">
                  <c:v>1291951.3008198671</c:v>
                </c:pt>
                <c:pt idx="219">
                  <c:v>1297850.621828177</c:v>
                </c:pt>
                <c:pt idx="220">
                  <c:v>1303749.942836487</c:v>
                </c:pt>
                <c:pt idx="221">
                  <c:v>1309649.2638447967</c:v>
                </c:pt>
                <c:pt idx="222">
                  <c:v>1315548.5848531066</c:v>
                </c:pt>
                <c:pt idx="223">
                  <c:v>1321447.9058614166</c:v>
                </c:pt>
                <c:pt idx="224">
                  <c:v>1327347.2268697263</c:v>
                </c:pt>
                <c:pt idx="225">
                  <c:v>1333246.5478780363</c:v>
                </c:pt>
                <c:pt idx="226">
                  <c:v>1339145.8688863462</c:v>
                </c:pt>
                <c:pt idx="227">
                  <c:v>1345045.189894656</c:v>
                </c:pt>
                <c:pt idx="228">
                  <c:v>1350944.5109029659</c:v>
                </c:pt>
                <c:pt idx="229">
                  <c:v>1356843.8319112756</c:v>
                </c:pt>
                <c:pt idx="230">
                  <c:v>1362743.1529195858</c:v>
                </c:pt>
                <c:pt idx="231">
                  <c:v>1368642.4739278955</c:v>
                </c:pt>
                <c:pt idx="232">
                  <c:v>1374541.7949362055</c:v>
                </c:pt>
                <c:pt idx="233">
                  <c:v>1380441.1159445154</c:v>
                </c:pt>
                <c:pt idx="234">
                  <c:v>1386340.4369528252</c:v>
                </c:pt>
                <c:pt idx="235">
                  <c:v>1392239.7579611354</c:v>
                </c:pt>
                <c:pt idx="236">
                  <c:v>1398139.0789694451</c:v>
                </c:pt>
                <c:pt idx="237">
                  <c:v>1404038.399977755</c:v>
                </c:pt>
                <c:pt idx="238">
                  <c:v>1409937.720986065</c:v>
                </c:pt>
                <c:pt idx="239">
                  <c:v>1415837.0419943749</c:v>
                </c:pt>
                <c:pt idx="240">
                  <c:v>1421736.3630026849</c:v>
                </c:pt>
                <c:pt idx="241">
                  <c:v>1427635.6840109949</c:v>
                </c:pt>
                <c:pt idx="242">
                  <c:v>1433535.0050193048</c:v>
                </c:pt>
                <c:pt idx="243">
                  <c:v>1439434.3260276148</c:v>
                </c:pt>
                <c:pt idx="244">
                  <c:v>1445333.6470359247</c:v>
                </c:pt>
                <c:pt idx="245">
                  <c:v>1451232.9680442344</c:v>
                </c:pt>
                <c:pt idx="246">
                  <c:v>1457132.2890525442</c:v>
                </c:pt>
                <c:pt idx="247">
                  <c:v>1463031.6100608541</c:v>
                </c:pt>
                <c:pt idx="248">
                  <c:v>1468930.9310691641</c:v>
                </c:pt>
                <c:pt idx="249">
                  <c:v>1474830.252077474</c:v>
                </c:pt>
                <c:pt idx="250">
                  <c:v>1480729.573085784</c:v>
                </c:pt>
                <c:pt idx="251">
                  <c:v>1486628.8940940937</c:v>
                </c:pt>
                <c:pt idx="252">
                  <c:v>1492528.2151024037</c:v>
                </c:pt>
                <c:pt idx="253">
                  <c:v>1498427.5361107134</c:v>
                </c:pt>
                <c:pt idx="254">
                  <c:v>1504326.8571190233</c:v>
                </c:pt>
                <c:pt idx="255">
                  <c:v>1510226.1781273333</c:v>
                </c:pt>
                <c:pt idx="256">
                  <c:v>1516125.499135643</c:v>
                </c:pt>
                <c:pt idx="257">
                  <c:v>1522024.820143953</c:v>
                </c:pt>
                <c:pt idx="258">
                  <c:v>1527924.1411522629</c:v>
                </c:pt>
                <c:pt idx="259">
                  <c:v>1533823.4621605729</c:v>
                </c:pt>
                <c:pt idx="260">
                  <c:v>1539722.7831688826</c:v>
                </c:pt>
                <c:pt idx="261">
                  <c:v>1545622.1041771926</c:v>
                </c:pt>
                <c:pt idx="262">
                  <c:v>1551521.4251855023</c:v>
                </c:pt>
                <c:pt idx="263">
                  <c:v>1557420.7461938122</c:v>
                </c:pt>
                <c:pt idx="264">
                  <c:v>1563320.0672021222</c:v>
                </c:pt>
                <c:pt idx="265">
                  <c:v>1569219.3882104321</c:v>
                </c:pt>
                <c:pt idx="266">
                  <c:v>1575118.7092187419</c:v>
                </c:pt>
                <c:pt idx="267">
                  <c:v>1581018.0302270518</c:v>
                </c:pt>
                <c:pt idx="268">
                  <c:v>1586917.3512353618</c:v>
                </c:pt>
                <c:pt idx="269">
                  <c:v>1592816.6722436717</c:v>
                </c:pt>
                <c:pt idx="270">
                  <c:v>1598715.9932519817</c:v>
                </c:pt>
                <c:pt idx="271">
                  <c:v>1604615.3142602916</c:v>
                </c:pt>
                <c:pt idx="272">
                  <c:v>1610514.6352686016</c:v>
                </c:pt>
                <c:pt idx="273">
                  <c:v>1616413.9562769113</c:v>
                </c:pt>
                <c:pt idx="274">
                  <c:v>1622313.2772852213</c:v>
                </c:pt>
                <c:pt idx="275">
                  <c:v>1628212.598293531</c:v>
                </c:pt>
                <c:pt idx="276">
                  <c:v>1634111.9193018409</c:v>
                </c:pt>
                <c:pt idx="277">
                  <c:v>1640011.2403101507</c:v>
                </c:pt>
                <c:pt idx="278">
                  <c:v>1645910.5613184604</c:v>
                </c:pt>
                <c:pt idx="279">
                  <c:v>1651809.8823267701</c:v>
                </c:pt>
                <c:pt idx="280">
                  <c:v>1657709.2033350801</c:v>
                </c:pt>
                <c:pt idx="281">
                  <c:v>1663608.52434339</c:v>
                </c:pt>
                <c:pt idx="282">
                  <c:v>1669507.8453517</c:v>
                </c:pt>
                <c:pt idx="283">
                  <c:v>1675407.1663600099</c:v>
                </c:pt>
                <c:pt idx="284">
                  <c:v>1681306.4873683199</c:v>
                </c:pt>
                <c:pt idx="285">
                  <c:v>1687205.8083766298</c:v>
                </c:pt>
                <c:pt idx="286">
                  <c:v>1693105.1293849398</c:v>
                </c:pt>
                <c:pt idx="287">
                  <c:v>1699004.4503932497</c:v>
                </c:pt>
                <c:pt idx="288">
                  <c:v>1704903.7714015595</c:v>
                </c:pt>
                <c:pt idx="289">
                  <c:v>1710803.0924098694</c:v>
                </c:pt>
                <c:pt idx="290">
                  <c:v>1716702.4134181794</c:v>
                </c:pt>
                <c:pt idx="291">
                  <c:v>1722601.7344264891</c:v>
                </c:pt>
                <c:pt idx="292">
                  <c:v>1728501.0554347991</c:v>
                </c:pt>
                <c:pt idx="293">
                  <c:v>1734400.376443109</c:v>
                </c:pt>
                <c:pt idx="294">
                  <c:v>1740299.6974514187</c:v>
                </c:pt>
                <c:pt idx="295">
                  <c:v>1746199.0184597287</c:v>
                </c:pt>
                <c:pt idx="296">
                  <c:v>1752098.3394680386</c:v>
                </c:pt>
                <c:pt idx="297">
                  <c:v>1757997.6604763484</c:v>
                </c:pt>
                <c:pt idx="298">
                  <c:v>1763896.9814846586</c:v>
                </c:pt>
                <c:pt idx="299">
                  <c:v>1769796.3024929683</c:v>
                </c:pt>
                <c:pt idx="300">
                  <c:v>1775695.623501278</c:v>
                </c:pt>
                <c:pt idx="301">
                  <c:v>1781594.9445095879</c:v>
                </c:pt>
                <c:pt idx="302">
                  <c:v>1787494.2655178979</c:v>
                </c:pt>
                <c:pt idx="303">
                  <c:v>1793393.5865262079</c:v>
                </c:pt>
                <c:pt idx="304">
                  <c:v>1799292.9075345176</c:v>
                </c:pt>
                <c:pt idx="305">
                  <c:v>1805192.2285428275</c:v>
                </c:pt>
                <c:pt idx="306">
                  <c:v>1811091.5495511375</c:v>
                </c:pt>
                <c:pt idx="307">
                  <c:v>1816990.8705594472</c:v>
                </c:pt>
                <c:pt idx="308">
                  <c:v>1822890.1915677572</c:v>
                </c:pt>
                <c:pt idx="309">
                  <c:v>1828789.5125760669</c:v>
                </c:pt>
                <c:pt idx="310">
                  <c:v>1834688.8335843768</c:v>
                </c:pt>
                <c:pt idx="311">
                  <c:v>1840588.1545926868</c:v>
                </c:pt>
                <c:pt idx="312">
                  <c:v>1846487.4756009968</c:v>
                </c:pt>
                <c:pt idx="313">
                  <c:v>1852386.7966093067</c:v>
                </c:pt>
                <c:pt idx="314">
                  <c:v>1858286.1176176164</c:v>
                </c:pt>
                <c:pt idx="315">
                  <c:v>1864185.4386259264</c:v>
                </c:pt>
                <c:pt idx="316">
                  <c:v>1870084.7596342363</c:v>
                </c:pt>
                <c:pt idx="317">
                  <c:v>1875984.0806425461</c:v>
                </c:pt>
                <c:pt idx="318">
                  <c:v>1881883.401650856</c:v>
                </c:pt>
                <c:pt idx="319">
                  <c:v>1887782.722659166</c:v>
                </c:pt>
                <c:pt idx="320">
                  <c:v>1893682.0436674757</c:v>
                </c:pt>
                <c:pt idx="321">
                  <c:v>1899581.3646757856</c:v>
                </c:pt>
                <c:pt idx="322">
                  <c:v>1905480.6856840956</c:v>
                </c:pt>
                <c:pt idx="323">
                  <c:v>1911380.0066924056</c:v>
                </c:pt>
                <c:pt idx="324">
                  <c:v>1917279.3277007155</c:v>
                </c:pt>
                <c:pt idx="325">
                  <c:v>1923178.6487090252</c:v>
                </c:pt>
                <c:pt idx="326">
                  <c:v>1929077.9697173352</c:v>
                </c:pt>
                <c:pt idx="327">
                  <c:v>1934977.2907256451</c:v>
                </c:pt>
                <c:pt idx="328">
                  <c:v>1940876.6117339549</c:v>
                </c:pt>
                <c:pt idx="329">
                  <c:v>1946775.9327422651</c:v>
                </c:pt>
                <c:pt idx="330">
                  <c:v>1952675.2537505748</c:v>
                </c:pt>
                <c:pt idx="331">
                  <c:v>1958574.5747588845</c:v>
                </c:pt>
                <c:pt idx="332">
                  <c:v>1964473.8957671945</c:v>
                </c:pt>
                <c:pt idx="333">
                  <c:v>1970373.2167755044</c:v>
                </c:pt>
                <c:pt idx="334">
                  <c:v>1976272.5377838141</c:v>
                </c:pt>
                <c:pt idx="335">
                  <c:v>1982171.8587921243</c:v>
                </c:pt>
                <c:pt idx="336">
                  <c:v>1988071.179800434</c:v>
                </c:pt>
                <c:pt idx="337">
                  <c:v>1993970.500808744</c:v>
                </c:pt>
                <c:pt idx="338">
                  <c:v>1999869.8218170539</c:v>
                </c:pt>
                <c:pt idx="339">
                  <c:v>2005769.1428253639</c:v>
                </c:pt>
                <c:pt idx="340">
                  <c:v>2011668.4638336739</c:v>
                </c:pt>
                <c:pt idx="341">
                  <c:v>2017567.7848419836</c:v>
                </c:pt>
                <c:pt idx="342">
                  <c:v>2023467.1058502935</c:v>
                </c:pt>
                <c:pt idx="343">
                  <c:v>2029366.4268586035</c:v>
                </c:pt>
                <c:pt idx="344">
                  <c:v>2035265.7478669132</c:v>
                </c:pt>
                <c:pt idx="345">
                  <c:v>2041165.0688752232</c:v>
                </c:pt>
                <c:pt idx="346">
                  <c:v>2047064.3898835331</c:v>
                </c:pt>
                <c:pt idx="347">
                  <c:v>2052963.7108918428</c:v>
                </c:pt>
                <c:pt idx="348">
                  <c:v>2058863.031900153</c:v>
                </c:pt>
                <c:pt idx="349">
                  <c:v>2064762.3529084628</c:v>
                </c:pt>
                <c:pt idx="350">
                  <c:v>2070661.6739167727</c:v>
                </c:pt>
                <c:pt idx="351">
                  <c:v>2076560.9949250827</c:v>
                </c:pt>
                <c:pt idx="352">
                  <c:v>2082460.3159333924</c:v>
                </c:pt>
                <c:pt idx="353">
                  <c:v>2088359.6369417026</c:v>
                </c:pt>
                <c:pt idx="354">
                  <c:v>2094258.9579500123</c:v>
                </c:pt>
                <c:pt idx="355">
                  <c:v>2100158.278958322</c:v>
                </c:pt>
                <c:pt idx="356">
                  <c:v>2106057.5999666322</c:v>
                </c:pt>
                <c:pt idx="357">
                  <c:v>2111956.9209749419</c:v>
                </c:pt>
                <c:pt idx="358">
                  <c:v>2117856.2419832516</c:v>
                </c:pt>
                <c:pt idx="359">
                  <c:v>2123755.5629915614</c:v>
                </c:pt>
              </c:numCache>
            </c:numRef>
          </c:yVal>
          <c:smooth val="1"/>
          <c:extLst>
            <c:ext xmlns:c16="http://schemas.microsoft.com/office/drawing/2014/chart" uri="{C3380CC4-5D6E-409C-BE32-E72D297353CC}">
              <c16:uniqueId val="{00000003-AA83-453D-915C-BE332B2AA626}"/>
            </c:ext>
          </c:extLst>
        </c:ser>
        <c:dLbls>
          <c:showLegendKey val="0"/>
          <c:showVal val="0"/>
          <c:showCatName val="0"/>
          <c:showSerName val="0"/>
          <c:showPercent val="0"/>
          <c:showBubbleSize val="0"/>
        </c:dLbls>
        <c:axId val="1715402465"/>
        <c:axId val="1229032980"/>
      </c:scatterChart>
      <c:valAx>
        <c:axId val="1715402465"/>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1229032980"/>
        <c:crosses val="autoZero"/>
        <c:crossBetween val="midCat"/>
      </c:valAx>
      <c:valAx>
        <c:axId val="1229032980"/>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n-US"/>
              </a:p>
            </c:rich>
          </c:tx>
          <c:overlay val="0"/>
        </c:title>
        <c:numFmt formatCode="_(&quot;$&quot;* #,##0_);_(&quot;$&quot;* \(#,##0\);_(&quot;$&quot;* &quot;-&quot;??_);_(@_)" sourceLinked="1"/>
        <c:majorTickMark val="none"/>
        <c:minorTickMark val="none"/>
        <c:tickLblPos val="nextTo"/>
        <c:spPr>
          <a:ln/>
        </c:spPr>
        <c:txPr>
          <a:bodyPr/>
          <a:lstStyle/>
          <a:p>
            <a:pPr lvl="0">
              <a:defRPr sz="900" b="0" i="0">
                <a:solidFill>
                  <a:srgbClr val="000000"/>
                </a:solidFill>
                <a:latin typeface="+mn-lt"/>
              </a:defRPr>
            </a:pPr>
            <a:endParaRPr lang="en-US"/>
          </a:p>
        </c:txPr>
        <c:crossAx val="1715402465"/>
        <c:crosses val="autoZero"/>
        <c:crossBetween val="midCat"/>
      </c:valAx>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lang="en-US" sz="1400" b="0" i="0">
                <a:solidFill>
                  <a:srgbClr val="757575"/>
                </a:solidFill>
                <a:latin typeface="+mn-lt"/>
              </a:rPr>
              <a:t>HELOC Amortization Schedule 11/13/2022</a:t>
            </a:r>
          </a:p>
        </c:rich>
      </c:tx>
      <c:overlay val="0"/>
    </c:title>
    <c:autoTitleDeleted val="0"/>
    <c:plotArea>
      <c:layout>
        <c:manualLayout>
          <c:xMode val="edge"/>
          <c:yMode val="edge"/>
          <c:x val="0.11244441271265961"/>
          <c:y val="9.5373973194984876E-2"/>
          <c:w val="0.7702861300368542"/>
          <c:h val="0.71598644203197037"/>
        </c:manualLayout>
      </c:layout>
      <c:scatterChart>
        <c:scatterStyle val="lineMarker"/>
        <c:varyColors val="1"/>
        <c:ser>
          <c:idx val="0"/>
          <c:order val="0"/>
          <c:tx>
            <c:v>startingBalance</c:v>
          </c:tx>
          <c:spPr>
            <a:ln>
              <a:noFill/>
            </a:ln>
          </c:spPr>
          <c:marker>
            <c:symbol val="circle"/>
            <c:size val="7"/>
            <c:spPr>
              <a:solidFill>
                <a:schemeClr val="accent1"/>
              </a:solidFill>
              <a:ln cmpd="sng">
                <a:solidFill>
                  <a:schemeClr val="accent1"/>
                </a:solidFill>
              </a:ln>
            </c:spPr>
          </c:marker>
          <c:xVal>
            <c:numRef>
              <c:f>'Amoritization Scenario 15% DP'!$J$6:$J$365</c:f>
              <c:numCache>
                <c:formatCode>General</c:formatCode>
                <c:ptCount val="36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c:v>351</c:v>
                </c:pt>
                <c:pt idx="351">
                  <c:v>352</c:v>
                </c:pt>
                <c:pt idx="352">
                  <c:v>353</c:v>
                </c:pt>
                <c:pt idx="353">
                  <c:v>354</c:v>
                </c:pt>
                <c:pt idx="354">
                  <c:v>355</c:v>
                </c:pt>
                <c:pt idx="355">
                  <c:v>356</c:v>
                </c:pt>
                <c:pt idx="356">
                  <c:v>357</c:v>
                </c:pt>
                <c:pt idx="357">
                  <c:v>358</c:v>
                </c:pt>
                <c:pt idx="358">
                  <c:v>359</c:v>
                </c:pt>
                <c:pt idx="359">
                  <c:v>360</c:v>
                </c:pt>
              </c:numCache>
            </c:numRef>
          </c:xVal>
          <c:yVal>
            <c:numRef>
              <c:f>'Amoritization Scenario 15% DP'!$L$6:$L$365</c:f>
              <c:numCache>
                <c:formatCode>"$"#,##0.00_);[Red]\("$"#,##0.00\)</c:formatCode>
                <c:ptCount val="360"/>
                <c:pt idx="0" formatCode="_(&quot;$&quot;* #,##0_);_(&quot;$&quot;* \(#,##0\);_(&quot;$&quot;* &quot;-&quot;??_);_(@_)">
                  <c:v>741625</c:v>
                </c:pt>
                <c:pt idx="1">
                  <c:v>741152.09092270734</c:v>
                </c:pt>
                <c:pt idx="2">
                  <c:v>740675.93059550831</c:v>
                </c:pt>
                <c:pt idx="3">
                  <c:v>740196.49666605971</c:v>
                </c:pt>
                <c:pt idx="4">
                  <c:v>739713.76662834617</c:v>
                </c:pt>
                <c:pt idx="5">
                  <c:v>739227.71782162343</c:v>
                </c:pt>
                <c:pt idx="6">
                  <c:v>738738.32742935442</c:v>
                </c:pt>
                <c:pt idx="7">
                  <c:v>738245.57247813861</c:v>
                </c:pt>
                <c:pt idx="8">
                  <c:v>737749.42983663315</c:v>
                </c:pt>
                <c:pt idx="9">
                  <c:v>737249.87621446734</c:v>
                </c:pt>
                <c:pt idx="10">
                  <c:v>736746.88816114911</c:v>
                </c:pt>
                <c:pt idx="11">
                  <c:v>736240.44206496433</c:v>
                </c:pt>
                <c:pt idx="12">
                  <c:v>735730.51415186829</c:v>
                </c:pt>
                <c:pt idx="13">
                  <c:v>735217.08048436977</c:v>
                </c:pt>
                <c:pt idx="14">
                  <c:v>734700.11696040712</c:v>
                </c:pt>
                <c:pt idx="15">
                  <c:v>734179.59931221721</c:v>
                </c:pt>
                <c:pt idx="16">
                  <c:v>733655.50310519605</c:v>
                </c:pt>
                <c:pt idx="17">
                  <c:v>733127.80373675155</c:v>
                </c:pt>
                <c:pt idx="18">
                  <c:v>732596.47643514909</c:v>
                </c:pt>
                <c:pt idx="19">
                  <c:v>732061.49625834811</c:v>
                </c:pt>
                <c:pt idx="20">
                  <c:v>731522.83809283155</c:v>
                </c:pt>
                <c:pt idx="21">
                  <c:v>730980.47665242711</c:v>
                </c:pt>
                <c:pt idx="22">
                  <c:v>730434.38647711987</c:v>
                </c:pt>
                <c:pt idx="23">
                  <c:v>729884.54193185735</c:v>
                </c:pt>
                <c:pt idx="24">
                  <c:v>729330.91720534617</c:v>
                </c:pt>
                <c:pt idx="25">
                  <c:v>728773.48630884022</c:v>
                </c:pt>
                <c:pt idx="26">
                  <c:v>728212.22307492082</c:v>
                </c:pt>
                <c:pt idx="27">
                  <c:v>727647.10115626827</c:v>
                </c:pt>
                <c:pt idx="28">
                  <c:v>727078.09402442491</c:v>
                </c:pt>
                <c:pt idx="29">
                  <c:v>726505.1749685501</c:v>
                </c:pt>
                <c:pt idx="30">
                  <c:v>725928.31709416618</c:v>
                </c:pt>
                <c:pt idx="31">
                  <c:v>725347.49332189595</c:v>
                </c:pt>
                <c:pt idx="32">
                  <c:v>724762.67638619128</c:v>
                </c:pt>
                <c:pt idx="33">
                  <c:v>724173.83883405372</c:v>
                </c:pt>
                <c:pt idx="34">
                  <c:v>723580.95302374521</c:v>
                </c:pt>
                <c:pt idx="35">
                  <c:v>722983.99112349073</c:v>
                </c:pt>
                <c:pt idx="36">
                  <c:v>722382.92511017201</c:v>
                </c:pt>
                <c:pt idx="37">
                  <c:v>721777.72676801181</c:v>
                </c:pt>
                <c:pt idx="38">
                  <c:v>721168.36768724921</c:v>
                </c:pt>
                <c:pt idx="39">
                  <c:v>720554.81926280633</c:v>
                </c:pt>
                <c:pt idx="40">
                  <c:v>719937.05269294546</c:v>
                </c:pt>
                <c:pt idx="41">
                  <c:v>719315.03897791682</c:v>
                </c:pt>
                <c:pt idx="42">
                  <c:v>718688.74891859735</c:v>
                </c:pt>
                <c:pt idx="43">
                  <c:v>718058.15311512002</c:v>
                </c:pt>
                <c:pt idx="44">
                  <c:v>717423.22196549375</c:v>
                </c:pt>
                <c:pt idx="45">
                  <c:v>716783.92566421384</c:v>
                </c:pt>
                <c:pt idx="46">
                  <c:v>716140.23420086259</c:v>
                </c:pt>
                <c:pt idx="47">
                  <c:v>715492.11735870084</c:v>
                </c:pt>
                <c:pt idx="48">
                  <c:v>714839.5447132492</c:v>
                </c:pt>
                <c:pt idx="49">
                  <c:v>714182.48563086009</c:v>
                </c:pt>
                <c:pt idx="50">
                  <c:v>713520.90926727955</c:v>
                </c:pt>
                <c:pt idx="51">
                  <c:v>712854.78456619941</c:v>
                </c:pt>
                <c:pt idx="52">
                  <c:v>712184.08025779936</c:v>
                </c:pt>
                <c:pt idx="53">
                  <c:v>711508.76485727902</c:v>
                </c:pt>
                <c:pt idx="54">
                  <c:v>710828.80666338012</c:v>
                </c:pt>
                <c:pt idx="55">
                  <c:v>710144.17375689815</c:v>
                </c:pt>
                <c:pt idx="56">
                  <c:v>709454.83399918419</c:v>
                </c:pt>
                <c:pt idx="57">
                  <c:v>708760.75503063586</c:v>
                </c:pt>
                <c:pt idx="58">
                  <c:v>708061.90426917886</c:v>
                </c:pt>
                <c:pt idx="59">
                  <c:v>707358.24890873674</c:v>
                </c:pt>
                <c:pt idx="60">
                  <c:v>706649.75591769163</c:v>
                </c:pt>
                <c:pt idx="61">
                  <c:v>705936.39203733311</c:v>
                </c:pt>
                <c:pt idx="62">
                  <c:v>705218.12378029712</c:v>
                </c:pt>
                <c:pt idx="63">
                  <c:v>704494.91742899397</c:v>
                </c:pt>
                <c:pt idx="64">
                  <c:v>703766.73903402558</c:v>
                </c:pt>
                <c:pt idx="65">
                  <c:v>703033.55441259185</c:v>
                </c:pt>
                <c:pt idx="66">
                  <c:v>702295.32914688578</c:v>
                </c:pt>
                <c:pt idx="67">
                  <c:v>701552.02858247794</c:v>
                </c:pt>
                <c:pt idx="68">
                  <c:v>700803.61782668985</c:v>
                </c:pt>
                <c:pt idx="69">
                  <c:v>700050.06174695562</c:v>
                </c:pt>
                <c:pt idx="70">
                  <c:v>699291.32496917329</c:v>
                </c:pt>
                <c:pt idx="71">
                  <c:v>698527.37187604373</c:v>
                </c:pt>
                <c:pt idx="72">
                  <c:v>697758.16660539887</c:v>
                </c:pt>
                <c:pt idx="73">
                  <c:v>696983.67304851837</c:v>
                </c:pt>
                <c:pt idx="74">
                  <c:v>696203.85484843422</c:v>
                </c:pt>
                <c:pt idx="75">
                  <c:v>695418.6753982245</c:v>
                </c:pt>
                <c:pt idx="76">
                  <c:v>694628.09783929458</c:v>
                </c:pt>
                <c:pt idx="77">
                  <c:v>693832.0850596471</c:v>
                </c:pt>
                <c:pt idx="78">
                  <c:v>693030.59969213954</c:v>
                </c:pt>
                <c:pt idx="79">
                  <c:v>692223.60411273036</c:v>
                </c:pt>
                <c:pt idx="80">
                  <c:v>691411.06043871271</c:v>
                </c:pt>
                <c:pt idx="81">
                  <c:v>690592.93052693619</c:v>
                </c:pt>
                <c:pt idx="82">
                  <c:v>689769.17597201618</c:v>
                </c:pt>
                <c:pt idx="83">
                  <c:v>688939.75810453109</c:v>
                </c:pt>
                <c:pt idx="84">
                  <c:v>688104.63798920705</c:v>
                </c:pt>
                <c:pt idx="85">
                  <c:v>687263.77642309014</c:v>
                </c:pt>
                <c:pt idx="86">
                  <c:v>686417.13393370621</c:v>
                </c:pt>
                <c:pt idx="87">
                  <c:v>685564.67077720771</c:v>
                </c:pt>
                <c:pt idx="88">
                  <c:v>684706.34693650831</c:v>
                </c:pt>
                <c:pt idx="89">
                  <c:v>683842.12211940414</c:v>
                </c:pt>
                <c:pt idx="90">
                  <c:v>682971.95575668232</c:v>
                </c:pt>
                <c:pt idx="91">
                  <c:v>682095.8070002168</c:v>
                </c:pt>
                <c:pt idx="92">
                  <c:v>681213.63472105062</c:v>
                </c:pt>
                <c:pt idx="93">
                  <c:v>680325.39750746521</c:v>
                </c:pt>
                <c:pt idx="94">
                  <c:v>679431.05366303632</c:v>
                </c:pt>
                <c:pt idx="95">
                  <c:v>678530.56120467698</c:v>
                </c:pt>
                <c:pt idx="96">
                  <c:v>677623.87786066649</c:v>
                </c:pt>
                <c:pt idx="97">
                  <c:v>676710.96106866584</c:v>
                </c:pt>
                <c:pt idx="98">
                  <c:v>675791.76797372021</c:v>
                </c:pt>
                <c:pt idx="99">
                  <c:v>674866.25542624691</c:v>
                </c:pt>
                <c:pt idx="100">
                  <c:v>673934.37998000963</c:v>
                </c:pt>
                <c:pt idx="101">
                  <c:v>672996.09789007949</c:v>
                </c:pt>
                <c:pt idx="102">
                  <c:v>672051.36511078116</c:v>
                </c:pt>
                <c:pt idx="103">
                  <c:v>671100.13729362516</c:v>
                </c:pt>
                <c:pt idx="104">
                  <c:v>670142.36978522618</c:v>
                </c:pt>
                <c:pt idx="105">
                  <c:v>669178.01762520697</c:v>
                </c:pt>
                <c:pt idx="106">
                  <c:v>668207.03554408764</c:v>
                </c:pt>
                <c:pt idx="107">
                  <c:v>667229.37796116062</c:v>
                </c:pt>
                <c:pt idx="108">
                  <c:v>666244.99898235092</c:v>
                </c:pt>
                <c:pt idx="109">
                  <c:v>665253.85239806189</c:v>
                </c:pt>
                <c:pt idx="110">
                  <c:v>664255.89168100595</c:v>
                </c:pt>
                <c:pt idx="111">
                  <c:v>663251.0699840202</c:v>
                </c:pt>
                <c:pt idx="112">
                  <c:v>662239.34013786761</c:v>
                </c:pt>
                <c:pt idx="113">
                  <c:v>661220.65464902273</c:v>
                </c:pt>
                <c:pt idx="114">
                  <c:v>660194.96569744206</c:v>
                </c:pt>
                <c:pt idx="115">
                  <c:v>659162.22513431928</c:v>
                </c:pt>
                <c:pt idx="116">
                  <c:v>658122.38447982504</c:v>
                </c:pt>
                <c:pt idx="117">
                  <c:v>657075.3949208312</c:v>
                </c:pt>
                <c:pt idx="118">
                  <c:v>656021.20730861928</c:v>
                </c:pt>
                <c:pt idx="119">
                  <c:v>654959.77215657337</c:v>
                </c:pt>
                <c:pt idx="120">
                  <c:v>653891.03963785712</c:v>
                </c:pt>
                <c:pt idx="121">
                  <c:v>652814.95958307467</c:v>
                </c:pt>
                <c:pt idx="122">
                  <c:v>651731.48147791566</c:v>
                </c:pt>
                <c:pt idx="123">
                  <c:v>650640.55446078361</c:v>
                </c:pt>
                <c:pt idx="124">
                  <c:v>649542.12732040882</c:v>
                </c:pt>
                <c:pt idx="125">
                  <c:v>648436.14849344396</c:v>
                </c:pt>
                <c:pt idx="126">
                  <c:v>647322.56606204377</c:v>
                </c:pt>
                <c:pt idx="127">
                  <c:v>646201.32775142766</c:v>
                </c:pt>
                <c:pt idx="128">
                  <c:v>645072.38092742604</c:v>
                </c:pt>
                <c:pt idx="129">
                  <c:v>643935.67259400943</c:v>
                </c:pt>
                <c:pt idx="130">
                  <c:v>642791.14939080062</c:v>
                </c:pt>
                <c:pt idx="131">
                  <c:v>641638.75759056967</c:v>
                </c:pt>
                <c:pt idx="132">
                  <c:v>640478.44309671212</c:v>
                </c:pt>
                <c:pt idx="133">
                  <c:v>639310.15144070936</c:v>
                </c:pt>
                <c:pt idx="134">
                  <c:v>638133.82777957153</c:v>
                </c:pt>
                <c:pt idx="135">
                  <c:v>636949.41689326335</c:v>
                </c:pt>
                <c:pt idx="136">
                  <c:v>635756.86318211188</c:v>
                </c:pt>
                <c:pt idx="137">
                  <c:v>634556.1106641962</c:v>
                </c:pt>
                <c:pt idx="138">
                  <c:v>633347.10297271982</c:v>
                </c:pt>
                <c:pt idx="139">
                  <c:v>632129.78335336456</c:v>
                </c:pt>
                <c:pt idx="140">
                  <c:v>630904.09466162627</c:v>
                </c:pt>
                <c:pt idx="141">
                  <c:v>629669.97936013225</c:v>
                </c:pt>
                <c:pt idx="142">
                  <c:v>628427.37951594044</c:v>
                </c:pt>
                <c:pt idx="143">
                  <c:v>627176.23679781985</c:v>
                </c:pt>
                <c:pt idx="144">
                  <c:v>625916.49247351219</c:v>
                </c:pt>
                <c:pt idx="145">
                  <c:v>624648.08740697487</c:v>
                </c:pt>
                <c:pt idx="146">
                  <c:v>623370.96205560514</c:v>
                </c:pt>
                <c:pt idx="147">
                  <c:v>622085.05646744475</c:v>
                </c:pt>
                <c:pt idx="148">
                  <c:v>620790.31027836574</c:v>
                </c:pt>
                <c:pt idx="149">
                  <c:v>619486.66270923684</c:v>
                </c:pt>
                <c:pt idx="150">
                  <c:v>618174.0525630702</c:v>
                </c:pt>
                <c:pt idx="151">
                  <c:v>616852.41822214867</c:v>
                </c:pt>
                <c:pt idx="152">
                  <c:v>615521.69764513324</c:v>
                </c:pt>
                <c:pt idx="153">
                  <c:v>614181.82836415083</c:v>
                </c:pt>
                <c:pt idx="154">
                  <c:v>612832.74748186173</c:v>
                </c:pt>
                <c:pt idx="155">
                  <c:v>611474.3916685069</c:v>
                </c:pt>
                <c:pt idx="156">
                  <c:v>610106.69715893525</c:v>
                </c:pt>
                <c:pt idx="157">
                  <c:v>608729.59974961029</c:v>
                </c:pt>
                <c:pt idx="158">
                  <c:v>607343.03479559615</c:v>
                </c:pt>
                <c:pt idx="159">
                  <c:v>605946.93720752315</c:v>
                </c:pt>
                <c:pt idx="160">
                  <c:v>604541.24144853221</c:v>
                </c:pt>
                <c:pt idx="161">
                  <c:v>603125.88153119816</c:v>
                </c:pt>
                <c:pt idx="162">
                  <c:v>601700.79101443244</c:v>
                </c:pt>
                <c:pt idx="163">
                  <c:v>600265.90300036396</c:v>
                </c:pt>
                <c:pt idx="164">
                  <c:v>598821.15013119881</c:v>
                </c:pt>
                <c:pt idx="165">
                  <c:v>597366.46458605817</c:v>
                </c:pt>
                <c:pt idx="166">
                  <c:v>595901.77807779459</c:v>
                </c:pt>
                <c:pt idx="167">
                  <c:v>594427.02184978675</c:v>
                </c:pt>
                <c:pt idx="168">
                  <c:v>592942.12667271134</c:v>
                </c:pt>
                <c:pt idx="169">
                  <c:v>591447.0228412936</c:v>
                </c:pt>
                <c:pt idx="170">
                  <c:v>589941.64017103484</c:v>
                </c:pt>
                <c:pt idx="171">
                  <c:v>588425.90799491806</c:v>
                </c:pt>
                <c:pt idx="172">
                  <c:v>586899.7551600904</c:v>
                </c:pt>
                <c:pt idx="173">
                  <c:v>585363.11002452334</c:v>
                </c:pt>
                <c:pt idx="174">
                  <c:v>583815.90045364923</c:v>
                </c:pt>
                <c:pt idx="175">
                  <c:v>582258.05381697544</c:v>
                </c:pt>
                <c:pt idx="176">
                  <c:v>580689.49698467448</c:v>
                </c:pt>
                <c:pt idx="177">
                  <c:v>579110.15632415144</c:v>
                </c:pt>
                <c:pt idx="178">
                  <c:v>577519.95769658731</c:v>
                </c:pt>
                <c:pt idx="179">
                  <c:v>575918.82645345863</c:v>
                </c:pt>
                <c:pt idx="180">
                  <c:v>574306.68743303348</c:v>
                </c:pt>
                <c:pt idx="181">
                  <c:v>572683.46495684294</c:v>
                </c:pt>
                <c:pt idx="182">
                  <c:v>571049.08282612858</c:v>
                </c:pt>
                <c:pt idx="183">
                  <c:v>569403.46431826556</c:v>
                </c:pt>
                <c:pt idx="184">
                  <c:v>567746.53218316101</c:v>
                </c:pt>
                <c:pt idx="185">
                  <c:v>566078.20863962756</c:v>
                </c:pt>
                <c:pt idx="186">
                  <c:v>564398.41537173232</c:v>
                </c:pt>
                <c:pt idx="187">
                  <c:v>562707.07352512027</c:v>
                </c:pt>
                <c:pt idx="188">
                  <c:v>561004.10370331281</c:v>
                </c:pt>
                <c:pt idx="189">
                  <c:v>559289.42596398038</c:v>
                </c:pt>
                <c:pt idx="190">
                  <c:v>557562.95981519006</c:v>
                </c:pt>
                <c:pt idx="191">
                  <c:v>555824.62421162683</c:v>
                </c:pt>
                <c:pt idx="192">
                  <c:v>554074.33755078912</c:v>
                </c:pt>
                <c:pt idx="193">
                  <c:v>552312.01766915817</c:v>
                </c:pt>
                <c:pt idx="194">
                  <c:v>550537.58183834096</c:v>
                </c:pt>
                <c:pt idx="195">
                  <c:v>548750.94676118693</c:v>
                </c:pt>
                <c:pt idx="196">
                  <c:v>546952.02856787737</c:v>
                </c:pt>
                <c:pt idx="197">
                  <c:v>545140.74281198881</c:v>
                </c:pt>
                <c:pt idx="198">
                  <c:v>543317.00446652854</c:v>
                </c:pt>
                <c:pt idx="199">
                  <c:v>541480.72791994328</c:v>
                </c:pt>
                <c:pt idx="200">
                  <c:v>539631.82697210019</c:v>
                </c:pt>
                <c:pt idx="201">
                  <c:v>537770.2148302407</c:v>
                </c:pt>
                <c:pt idx="202">
                  <c:v>535895.80410490592</c:v>
                </c:pt>
                <c:pt idx="203">
                  <c:v>534008.50680583448</c:v>
                </c:pt>
                <c:pt idx="204">
                  <c:v>532108.23433783196</c:v>
                </c:pt>
                <c:pt idx="205">
                  <c:v>530194.89749661193</c:v>
                </c:pt>
                <c:pt idx="206">
                  <c:v>528268.4064646085</c:v>
                </c:pt>
                <c:pt idx="207">
                  <c:v>526328.67080675997</c:v>
                </c:pt>
                <c:pt idx="208">
                  <c:v>524375.59946626378</c:v>
                </c:pt>
                <c:pt idx="209">
                  <c:v>522409.10076030169</c:v>
                </c:pt>
                <c:pt idx="210">
                  <c:v>520429.08237573609</c:v>
                </c:pt>
                <c:pt idx="211">
                  <c:v>518435.45136477659</c:v>
                </c:pt>
                <c:pt idx="212">
                  <c:v>516428.11414061673</c:v>
                </c:pt>
                <c:pt idx="213">
                  <c:v>514406.97647304082</c:v>
                </c:pt>
                <c:pt idx="214">
                  <c:v>512371.94348400028</c:v>
                </c:pt>
                <c:pt idx="215">
                  <c:v>510322.91964316013</c:v>
                </c:pt>
                <c:pt idx="216">
                  <c:v>508259.80876341416</c:v>
                </c:pt>
                <c:pt idx="217">
                  <c:v>506182.51399636996</c:v>
                </c:pt>
                <c:pt idx="218">
                  <c:v>504090.93782780232</c:v>
                </c:pt>
                <c:pt idx="219">
                  <c:v>501984.98207307578</c:v>
                </c:pt>
                <c:pt idx="220">
                  <c:v>499864.54787253548</c:v>
                </c:pt>
                <c:pt idx="221">
                  <c:v>497729.5356868665</c:v>
                </c:pt>
                <c:pt idx="222">
                  <c:v>495579.84529242106</c:v>
                </c:pt>
                <c:pt idx="223">
                  <c:v>493415.37577651377</c:v>
                </c:pt>
                <c:pt idx="224">
                  <c:v>491236.02553268464</c:v>
                </c:pt>
                <c:pt idx="225">
                  <c:v>489041.69225592917</c:v>
                </c:pt>
                <c:pt idx="226">
                  <c:v>486832.27293789602</c:v>
                </c:pt>
                <c:pt idx="227">
                  <c:v>484607.66386205138</c:v>
                </c:pt>
                <c:pt idx="228">
                  <c:v>482367.76059881033</c:v>
                </c:pt>
                <c:pt idx="229">
                  <c:v>480112.45800063451</c:v>
                </c:pt>
                <c:pt idx="230">
                  <c:v>477841.65019709617</c:v>
                </c:pt>
                <c:pt idx="231">
                  <c:v>475555.23058990855</c:v>
                </c:pt>
                <c:pt idx="232">
                  <c:v>473253.09184792149</c:v>
                </c:pt>
                <c:pt idx="233">
                  <c:v>470935.12590208329</c:v>
                </c:pt>
                <c:pt idx="234">
                  <c:v>468601.22394036746</c:v>
                </c:pt>
                <c:pt idx="235">
                  <c:v>466251.27640266484</c:v>
                </c:pt>
                <c:pt idx="236">
                  <c:v>463885.17297564051</c:v>
                </c:pt>
                <c:pt idx="237">
                  <c:v>461502.80258755537</c:v>
                </c:pt>
                <c:pt idx="238">
                  <c:v>459104.05340305215</c:v>
                </c:pt>
                <c:pt idx="239">
                  <c:v>456688.81281790545</c:v>
                </c:pt>
                <c:pt idx="240">
                  <c:v>454256.96745373588</c:v>
                </c:pt>
                <c:pt idx="241">
                  <c:v>451808.40315268765</c:v>
                </c:pt>
                <c:pt idx="242">
                  <c:v>449343.0049720697</c:v>
                </c:pt>
                <c:pt idx="243">
                  <c:v>446860.65717895998</c:v>
                </c:pt>
                <c:pt idx="244">
                  <c:v>444361.24324477266</c:v>
                </c:pt>
                <c:pt idx="245">
                  <c:v>441844.64583978779</c:v>
                </c:pt>
                <c:pt idx="246">
                  <c:v>439310.74682764366</c:v>
                </c:pt>
                <c:pt idx="247">
                  <c:v>436759.42725979106</c:v>
                </c:pt>
                <c:pt idx="248">
                  <c:v>434190.56736990943</c:v>
                </c:pt>
                <c:pt idx="249">
                  <c:v>431604.04656828486</c:v>
                </c:pt>
                <c:pt idx="250">
                  <c:v>428999.74343614915</c:v>
                </c:pt>
                <c:pt idx="251">
                  <c:v>426377.53571998002</c:v>
                </c:pt>
                <c:pt idx="252">
                  <c:v>423737.30032576219</c:v>
                </c:pt>
                <c:pt idx="253">
                  <c:v>421078.91331320914</c:v>
                </c:pt>
                <c:pt idx="254">
                  <c:v>418402.2498899448</c:v>
                </c:pt>
                <c:pt idx="255">
                  <c:v>415707.18440564547</c:v>
                </c:pt>
                <c:pt idx="256">
                  <c:v>412993.5903461416</c:v>
                </c:pt>
                <c:pt idx="257">
                  <c:v>410261.34032747865</c:v>
                </c:pt>
                <c:pt idx="258">
                  <c:v>407510.3060899374</c:v>
                </c:pt>
                <c:pt idx="259">
                  <c:v>404740.35849201307</c:v>
                </c:pt>
                <c:pt idx="260">
                  <c:v>401951.36750435299</c:v>
                </c:pt>
                <c:pt idx="261">
                  <c:v>399143.20220365276</c:v>
                </c:pt>
                <c:pt idx="262">
                  <c:v>396315.73076651018</c:v>
                </c:pt>
                <c:pt idx="263">
                  <c:v>393468.82046323729</c:v>
                </c:pt>
                <c:pt idx="264">
                  <c:v>390602.33765162935</c:v>
                </c:pt>
                <c:pt idx="265">
                  <c:v>387716.1477706916</c:v>
                </c:pt>
                <c:pt idx="266">
                  <c:v>384810.11533432244</c:v>
                </c:pt>
                <c:pt idx="267">
                  <c:v>381884.10392495326</c:v>
                </c:pt>
                <c:pt idx="268">
                  <c:v>378937.97618714464</c:v>
                </c:pt>
                <c:pt idx="269">
                  <c:v>375971.59382113861</c:v>
                </c:pt>
                <c:pt idx="270">
                  <c:v>372984.81757636624</c:v>
                </c:pt>
                <c:pt idx="271">
                  <c:v>369977.5072449111</c:v>
                </c:pt>
                <c:pt idx="272">
                  <c:v>366949.52165492717</c:v>
                </c:pt>
                <c:pt idx="273">
                  <c:v>363900.71866401209</c:v>
                </c:pt>
                <c:pt idx="274">
                  <c:v>360830.95515253447</c:v>
                </c:pt>
                <c:pt idx="275">
                  <c:v>357740.0870169155</c:v>
                </c:pt>
                <c:pt idx="276">
                  <c:v>354627.96916286409</c:v>
                </c:pt>
                <c:pt idx="277">
                  <c:v>351494.45549856609</c:v>
                </c:pt>
                <c:pt idx="278">
                  <c:v>348339.39892782609</c:v>
                </c:pt>
                <c:pt idx="279">
                  <c:v>345162.65134316223</c:v>
                </c:pt>
                <c:pt idx="280">
                  <c:v>341964.0636188538</c:v>
                </c:pt>
                <c:pt idx="281">
                  <c:v>338743.48560394073</c:v>
                </c:pt>
                <c:pt idx="282">
                  <c:v>335500.76611517515</c:v>
                </c:pt>
                <c:pt idx="283">
                  <c:v>332235.75292992429</c:v>
                </c:pt>
                <c:pt idx="284">
                  <c:v>328948.29277902487</c:v>
                </c:pt>
                <c:pt idx="285">
                  <c:v>325638.231339588</c:v>
                </c:pt>
                <c:pt idx="286">
                  <c:v>322305.41322775499</c:v>
                </c:pt>
                <c:pt idx="287">
                  <c:v>318949.68199140311</c:v>
                </c:pt>
                <c:pt idx="288">
                  <c:v>315570.88010280131</c:v>
                </c:pt>
                <c:pt idx="289">
                  <c:v>312168.84895121539</c:v>
                </c:pt>
                <c:pt idx="290">
                  <c:v>308743.42883546231</c:v>
                </c:pt>
                <c:pt idx="291">
                  <c:v>305294.45895641344</c:v>
                </c:pt>
                <c:pt idx="292">
                  <c:v>301821.77740944608</c:v>
                </c:pt>
                <c:pt idx="293">
                  <c:v>298325.22117684333</c:v>
                </c:pt>
                <c:pt idx="294">
                  <c:v>294804.62612014147</c:v>
                </c:pt>
                <c:pt idx="295">
                  <c:v>291259.82697242475</c:v>
                </c:pt>
                <c:pt idx="296">
                  <c:v>287690.65733056748</c:v>
                </c:pt>
                <c:pt idx="297">
                  <c:v>284096.94964742247</c:v>
                </c:pt>
                <c:pt idx="298">
                  <c:v>280478.53522395581</c:v>
                </c:pt>
                <c:pt idx="299">
                  <c:v>276835.24420132785</c:v>
                </c:pt>
                <c:pt idx="300">
                  <c:v>273166.90555291931</c:v>
                </c:pt>
                <c:pt idx="301">
                  <c:v>269473.34707630298</c:v>
                </c:pt>
                <c:pt idx="302">
                  <c:v>265754.39538515988</c:v>
                </c:pt>
                <c:pt idx="303">
                  <c:v>262009.87590114019</c:v>
                </c:pt>
                <c:pt idx="304">
                  <c:v>258239.61284566784</c:v>
                </c:pt>
                <c:pt idx="305">
                  <c:v>254443.42923168914</c:v>
                </c:pt>
                <c:pt idx="306">
                  <c:v>250621.14685536432</c:v>
                </c:pt>
                <c:pt idx="307">
                  <c:v>246772.58628770229</c:v>
                </c:pt>
                <c:pt idx="308">
                  <c:v>242897.56686613755</c:v>
                </c:pt>
                <c:pt idx="309">
                  <c:v>238995.90668604957</c:v>
                </c:pt>
                <c:pt idx="310">
                  <c:v>235067.42259222348</c:v>
                </c:pt>
                <c:pt idx="311">
                  <c:v>231111.93017025234</c:v>
                </c:pt>
                <c:pt idx="312">
                  <c:v>227129.24373788014</c:v>
                </c:pt>
                <c:pt idx="313">
                  <c:v>223119.1763362854</c:v>
                </c:pt>
                <c:pt idx="314">
                  <c:v>219081.5397213047</c:v>
                </c:pt>
                <c:pt idx="315">
                  <c:v>215016.14435459598</c:v>
                </c:pt>
                <c:pt idx="316">
                  <c:v>210922.79939474116</c:v>
                </c:pt>
                <c:pt idx="317">
                  <c:v>206801.31268828732</c:v>
                </c:pt>
                <c:pt idx="318">
                  <c:v>202651.49076072662</c:v>
                </c:pt>
                <c:pt idx="319">
                  <c:v>198473.13880741395</c:v>
                </c:pt>
                <c:pt idx="320">
                  <c:v>194266.06068442226</c:v>
                </c:pt>
                <c:pt idx="321">
                  <c:v>190030.05889933498</c:v>
                </c:pt>
                <c:pt idx="322">
                  <c:v>185764.93460197523</c:v>
                </c:pt>
                <c:pt idx="323">
                  <c:v>181470.48757507114</c:v>
                </c:pt>
                <c:pt idx="324">
                  <c:v>177146.51622485707</c:v>
                </c:pt>
                <c:pt idx="325">
                  <c:v>172792.8175716103</c:v>
                </c:pt>
                <c:pt idx="326">
                  <c:v>168409.18724012244</c:v>
                </c:pt>
                <c:pt idx="327">
                  <c:v>163995.4194501056</c:v>
                </c:pt>
                <c:pt idx="328">
                  <c:v>159551.30700653241</c:v>
                </c:pt>
                <c:pt idx="329">
                  <c:v>155076.64128990966</c:v>
                </c:pt>
                <c:pt idx="330">
                  <c:v>150571.21224648511</c:v>
                </c:pt>
                <c:pt idx="331">
                  <c:v>146034.80837838701</c:v>
                </c:pt>
                <c:pt idx="332">
                  <c:v>141467.21673369574</c:v>
                </c:pt>
                <c:pt idx="333">
                  <c:v>136868.22289644723</c:v>
                </c:pt>
                <c:pt idx="334">
                  <c:v>132237.61097656764</c:v>
                </c:pt>
                <c:pt idx="335">
                  <c:v>127575.16359973887</c:v>
                </c:pt>
                <c:pt idx="336">
                  <c:v>122880.6618971944</c:v>
                </c:pt>
                <c:pt idx="337">
                  <c:v>118153.88549544493</c:v>
                </c:pt>
                <c:pt idx="338">
                  <c:v>113394.61250593344</c:v>
                </c:pt>
                <c:pt idx="339">
                  <c:v>108602.61951461906</c:v>
                </c:pt>
                <c:pt idx="340">
                  <c:v>103777.68157148939</c:v>
                </c:pt>
                <c:pt idx="341">
                  <c:v>98919.572180000701</c:v>
                </c:pt>
                <c:pt idx="342">
                  <c:v>94028.063286445526</c:v>
                </c:pt>
                <c:pt idx="343">
                  <c:v>89102.925269247164</c:v>
                </c:pt>
                <c:pt idx="344">
                  <c:v>84143.926928180561</c:v>
                </c:pt>
                <c:pt idx="345">
                  <c:v>79150.835473519124</c:v>
                </c:pt>
                <c:pt idx="346">
                  <c:v>74123.416515106888</c:v>
                </c:pt>
                <c:pt idx="347">
                  <c:v>69061.43405135558</c:v>
                </c:pt>
                <c:pt idx="348">
                  <c:v>63964.650458165976</c:v>
                </c:pt>
                <c:pt idx="349">
                  <c:v>58832.826477773189</c:v>
                </c:pt>
                <c:pt idx="350">
                  <c:v>53665.721207515206</c:v>
                </c:pt>
                <c:pt idx="351">
                  <c:v>48463.092088524194</c:v>
                </c:pt>
                <c:pt idx="352">
                  <c:v>43224.694894340122</c:v>
                </c:pt>
                <c:pt idx="353">
                  <c:v>37950.283719446037</c:v>
                </c:pt>
                <c:pt idx="354">
                  <c:v>32639.610967724555</c:v>
                </c:pt>
                <c:pt idx="355">
                  <c:v>27292.427340834987</c:v>
                </c:pt>
                <c:pt idx="356">
                  <c:v>21908.481826510553</c:v>
                </c:pt>
                <c:pt idx="357">
                  <c:v>16487.521686775137</c:v>
                </c:pt>
                <c:pt idx="358">
                  <c:v>11029.292446079042</c:v>
                </c:pt>
                <c:pt idx="359">
                  <c:v>5533.5378793531609</c:v>
                </c:pt>
              </c:numCache>
            </c:numRef>
          </c:yVal>
          <c:smooth val="1"/>
          <c:extLst>
            <c:ext xmlns:c16="http://schemas.microsoft.com/office/drawing/2014/chart" uri="{C3380CC4-5D6E-409C-BE32-E72D297353CC}">
              <c16:uniqueId val="{00000000-6114-482C-8B26-95A17C0FB29E}"/>
            </c:ext>
          </c:extLst>
        </c:ser>
        <c:ser>
          <c:idx val="1"/>
          <c:order val="1"/>
          <c:tx>
            <c:v>cumulativePrincipal</c:v>
          </c:tx>
          <c:spPr>
            <a:ln>
              <a:noFill/>
            </a:ln>
          </c:spPr>
          <c:marker>
            <c:symbol val="circle"/>
            <c:size val="7"/>
            <c:spPr>
              <a:solidFill>
                <a:schemeClr val="accent2"/>
              </a:solidFill>
              <a:ln cmpd="sng">
                <a:solidFill>
                  <a:schemeClr val="accent2"/>
                </a:solidFill>
              </a:ln>
            </c:spPr>
          </c:marker>
          <c:xVal>
            <c:numRef>
              <c:f>'Amoritization Scenario 15% DP'!$J$6:$J$365</c:f>
              <c:numCache>
                <c:formatCode>General</c:formatCode>
                <c:ptCount val="36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c:v>351</c:v>
                </c:pt>
                <c:pt idx="351">
                  <c:v>352</c:v>
                </c:pt>
                <c:pt idx="352">
                  <c:v>353</c:v>
                </c:pt>
                <c:pt idx="353">
                  <c:v>354</c:v>
                </c:pt>
                <c:pt idx="354">
                  <c:v>355</c:v>
                </c:pt>
                <c:pt idx="355">
                  <c:v>356</c:v>
                </c:pt>
                <c:pt idx="356">
                  <c:v>357</c:v>
                </c:pt>
                <c:pt idx="357">
                  <c:v>358</c:v>
                </c:pt>
                <c:pt idx="358">
                  <c:v>359</c:v>
                </c:pt>
                <c:pt idx="359">
                  <c:v>360</c:v>
                </c:pt>
              </c:numCache>
            </c:numRef>
          </c:xVal>
          <c:yVal>
            <c:numRef>
              <c:f>'Amoritization Scenario 15% DP'!$R$6:$R$365</c:f>
              <c:numCache>
                <c:formatCode>"$"#,##0.00_);[Red]\("$"#,##0.00\)</c:formatCode>
                <c:ptCount val="360"/>
                <c:pt idx="0">
                  <c:v>472.90907729267474</c:v>
                </c:pt>
                <c:pt idx="1">
                  <c:v>949.06940449173635</c:v>
                </c:pt>
                <c:pt idx="2">
                  <c:v>1428.5033339402917</c:v>
                </c:pt>
                <c:pt idx="3">
                  <c:v>1911.233371653806</c:v>
                </c:pt>
                <c:pt idx="4">
                  <c:v>2397.2821783766003</c:v>
                </c:pt>
                <c:pt idx="5">
                  <c:v>2886.6725706456136</c:v>
                </c:pt>
                <c:pt idx="6">
                  <c:v>3379.4275218614766</c:v>
                </c:pt>
                <c:pt idx="7">
                  <c:v>3875.5701633669487</c:v>
                </c:pt>
                <c:pt idx="8">
                  <c:v>4375.1237855327709</c:v>
                </c:pt>
                <c:pt idx="9">
                  <c:v>4878.1118388509822</c:v>
                </c:pt>
                <c:pt idx="10">
                  <c:v>5384.5579350357566</c:v>
                </c:pt>
                <c:pt idx="11">
                  <c:v>5894.4858481318015</c:v>
                </c:pt>
                <c:pt idx="12">
                  <c:v>6407.9195156303813</c:v>
                </c:pt>
                <c:pt idx="13">
                  <c:v>6924.8830395930136</c:v>
                </c:pt>
                <c:pt idx="14">
                  <c:v>7445.4006877828897</c:v>
                </c:pt>
                <c:pt idx="15">
                  <c:v>7969.4968948040714</c:v>
                </c:pt>
                <c:pt idx="16">
                  <c:v>8497.1962632485229</c:v>
                </c:pt>
                <c:pt idx="17">
                  <c:v>9028.5235648510316</c:v>
                </c:pt>
                <c:pt idx="18">
                  <c:v>9563.5037416520572</c:v>
                </c:pt>
                <c:pt idx="19">
                  <c:v>10102.161907168589</c:v>
                </c:pt>
                <c:pt idx="20">
                  <c:v>10644.523347573046</c:v>
                </c:pt>
                <c:pt idx="21">
                  <c:v>11190.613522880285</c:v>
                </c:pt>
                <c:pt idx="22">
                  <c:v>11740.458068142761</c:v>
                </c:pt>
                <c:pt idx="23">
                  <c:v>12294.082794653918</c:v>
                </c:pt>
                <c:pt idx="24">
                  <c:v>12851.513691159838</c:v>
                </c:pt>
                <c:pt idx="25">
                  <c:v>13412.776925079237</c:v>
                </c:pt>
                <c:pt idx="26">
                  <c:v>13977.898843731831</c:v>
                </c:pt>
                <c:pt idx="27">
                  <c:v>14546.905975575162</c:v>
                </c:pt>
                <c:pt idx="28">
                  <c:v>15119.825031449916</c:v>
                </c:pt>
                <c:pt idx="29">
                  <c:v>15696.682905833808</c:v>
                </c:pt>
                <c:pt idx="30">
                  <c:v>16277.506678104091</c:v>
                </c:pt>
                <c:pt idx="31">
                  <c:v>16862.32361380873</c:v>
                </c:pt>
                <c:pt idx="32">
                  <c:v>17451.161165946338</c:v>
                </c:pt>
                <c:pt idx="33">
                  <c:v>18044.046976254893</c:v>
                </c:pt>
                <c:pt idx="34">
                  <c:v>18641.008876509317</c:v>
                </c:pt>
                <c:pt idx="35">
                  <c:v>19242.074889827993</c:v>
                </c:pt>
                <c:pt idx="36">
                  <c:v>19847.273231988234</c:v>
                </c:pt>
                <c:pt idx="37">
                  <c:v>20456.632312750829</c:v>
                </c:pt>
                <c:pt idx="38">
                  <c:v>21070.180737193667</c:v>
                </c:pt>
                <c:pt idx="39">
                  <c:v>21687.94730705455</c:v>
                </c:pt>
                <c:pt idx="40">
                  <c:v>22309.961022083226</c:v>
                </c:pt>
                <c:pt idx="41">
                  <c:v>22936.251081402723</c:v>
                </c:pt>
                <c:pt idx="42">
                  <c:v>23566.84688488004</c:v>
                </c:pt>
                <c:pt idx="43">
                  <c:v>24201.778034506264</c:v>
                </c:pt>
                <c:pt idx="44">
                  <c:v>24841.074335786168</c:v>
                </c:pt>
                <c:pt idx="45">
                  <c:v>25484.765799137371</c:v>
                </c:pt>
                <c:pt idx="46">
                  <c:v>26132.882641299115</c:v>
                </c:pt>
                <c:pt idx="47">
                  <c:v>26785.455286750723</c:v>
                </c:pt>
                <c:pt idx="48">
                  <c:v>27442.514369139808</c:v>
                </c:pt>
                <c:pt idx="49">
                  <c:v>28104.09073272032</c:v>
                </c:pt>
                <c:pt idx="50">
                  <c:v>28770.215433800447</c:v>
                </c:pt>
                <c:pt idx="51">
                  <c:v>29440.919742200502</c:v>
                </c:pt>
                <c:pt idx="52">
                  <c:v>30116.235142720805</c:v>
                </c:pt>
                <c:pt idx="53">
                  <c:v>30796.193336619686</c:v>
                </c:pt>
                <c:pt idx="54">
                  <c:v>31480.826243101623</c:v>
                </c:pt>
                <c:pt idx="55">
                  <c:v>32170.166000815625</c:v>
                </c:pt>
                <c:pt idx="56">
                  <c:v>32864.244969363906</c:v>
                </c:pt>
                <c:pt idx="57">
                  <c:v>33563.095730820962</c:v>
                </c:pt>
                <c:pt idx="58">
                  <c:v>34266.751091263031</c:v>
                </c:pt>
                <c:pt idx="59">
                  <c:v>34975.244082308142</c:v>
                </c:pt>
                <c:pt idx="60">
                  <c:v>35688.607962666683</c:v>
                </c:pt>
                <c:pt idx="61">
                  <c:v>36406.876219702695</c:v>
                </c:pt>
                <c:pt idx="62">
                  <c:v>37130.082571005827</c:v>
                </c:pt>
                <c:pt idx="63">
                  <c:v>37858.260965974172</c:v>
                </c:pt>
                <c:pt idx="64">
                  <c:v>38591.445587407921</c:v>
                </c:pt>
                <c:pt idx="65">
                  <c:v>39329.670853114025</c:v>
                </c:pt>
                <c:pt idx="66">
                  <c:v>40072.971417521861</c:v>
                </c:pt>
                <c:pt idx="67">
                  <c:v>40821.382173309998</c:v>
                </c:pt>
                <c:pt idx="68">
                  <c:v>41574.93825304418</c:v>
                </c:pt>
                <c:pt idx="69">
                  <c:v>42333.675030826533</c:v>
                </c:pt>
                <c:pt idx="70">
                  <c:v>43097.628123956143</c:v>
                </c:pt>
                <c:pt idx="71">
                  <c:v>43866.833394601017</c:v>
                </c:pt>
                <c:pt idx="72">
                  <c:v>44641.326951481577</c:v>
                </c:pt>
                <c:pt idx="73">
                  <c:v>45421.145151565688</c:v>
                </c:pt>
                <c:pt idx="74">
                  <c:v>46206.324601775377</c:v>
                </c:pt>
                <c:pt idx="75">
                  <c:v>46996.902160705256</c:v>
                </c:pt>
                <c:pt idx="76">
                  <c:v>47792.914940352784</c:v>
                </c:pt>
                <c:pt idx="77">
                  <c:v>48594.400307860386</c:v>
                </c:pt>
                <c:pt idx="78">
                  <c:v>49401.395887269602</c:v>
                </c:pt>
                <c:pt idx="79">
                  <c:v>50213.939561287254</c:v>
                </c:pt>
                <c:pt idx="80">
                  <c:v>51032.069473063777</c:v>
                </c:pt>
                <c:pt idx="81">
                  <c:v>51855.824027983763</c:v>
                </c:pt>
                <c:pt idx="82">
                  <c:v>52685.241895468826</c:v>
                </c:pt>
                <c:pt idx="83">
                  <c:v>53520.362010792851</c:v>
                </c:pt>
                <c:pt idx="84">
                  <c:v>54361.223576909724</c:v>
                </c:pt>
                <c:pt idx="85">
                  <c:v>55207.866066293653</c:v>
                </c:pt>
                <c:pt idx="86">
                  <c:v>56060.329222792097</c:v>
                </c:pt>
                <c:pt idx="87">
                  <c:v>56918.653063491467</c:v>
                </c:pt>
                <c:pt idx="88">
                  <c:v>57782.877880595646</c:v>
                </c:pt>
                <c:pt idx="89">
                  <c:v>58653.044243317418</c:v>
                </c:pt>
                <c:pt idx="90">
                  <c:v>59529.192999782899</c:v>
                </c:pt>
                <c:pt idx="91">
                  <c:v>60411.365278949081</c:v>
                </c:pt>
                <c:pt idx="92">
                  <c:v>61299.602492534534</c:v>
                </c:pt>
                <c:pt idx="93">
                  <c:v>62193.946336963389</c:v>
                </c:pt>
                <c:pt idx="94">
                  <c:v>63094.438795322691</c:v>
                </c:pt>
                <c:pt idx="95">
                  <c:v>64001.122139333209</c:v>
                </c:pt>
                <c:pt idx="96">
                  <c:v>64914.038931333802</c:v>
                </c:pt>
                <c:pt idx="97">
                  <c:v>65833.232026279395</c:v>
                </c:pt>
                <c:pt idx="98">
                  <c:v>66758.744573752745</c:v>
                </c:pt>
                <c:pt idx="99">
                  <c:v>67690.620019989976</c:v>
                </c:pt>
                <c:pt idx="100">
                  <c:v>68628.902109920091</c:v>
                </c:pt>
                <c:pt idx="101">
                  <c:v>69573.634889218461</c:v>
                </c:pt>
                <c:pt idx="102">
                  <c:v>70524.862706374523</c:v>
                </c:pt>
                <c:pt idx="103">
                  <c:v>71482.630214773526</c:v>
                </c:pt>
                <c:pt idx="104">
                  <c:v>72446.982374792773</c:v>
                </c:pt>
                <c:pt idx="105">
                  <c:v>73417.964455912152</c:v>
                </c:pt>
                <c:pt idx="106">
                  <c:v>74395.622038839225</c:v>
                </c:pt>
                <c:pt idx="107">
                  <c:v>75380.001017648916</c:v>
                </c:pt>
                <c:pt idx="108">
                  <c:v>76371.147601937933</c:v>
                </c:pt>
                <c:pt idx="109">
                  <c:v>77369.108318993938</c:v>
                </c:pt>
                <c:pt idx="110">
                  <c:v>78373.930015979699</c:v>
                </c:pt>
                <c:pt idx="111">
                  <c:v>79385.659862132234</c:v>
                </c:pt>
                <c:pt idx="112">
                  <c:v>80404.345350977062</c:v>
                </c:pt>
                <c:pt idx="113">
                  <c:v>81430.034302557702</c:v>
                </c:pt>
                <c:pt idx="114">
                  <c:v>82462.774865680462</c:v>
                </c:pt>
                <c:pt idx="115">
                  <c:v>83502.615520174688</c:v>
                </c:pt>
                <c:pt idx="116">
                  <c:v>84549.60507916857</c:v>
                </c:pt>
                <c:pt idx="117">
                  <c:v>85603.792691380528</c:v>
                </c:pt>
                <c:pt idx="118">
                  <c:v>86665.227843426444</c:v>
                </c:pt>
                <c:pt idx="119">
                  <c:v>87733.96036214268</c:v>
                </c:pt>
                <c:pt idx="120">
                  <c:v>88810.040416925083</c:v>
                </c:pt>
                <c:pt idx="121">
                  <c:v>89893.518522084123</c:v>
                </c:pt>
                <c:pt idx="122">
                  <c:v>90984.445539216133</c:v>
                </c:pt>
                <c:pt idx="123">
                  <c:v>92082.872679590917</c:v>
                </c:pt>
                <c:pt idx="124">
                  <c:v>93188.851506555788</c:v>
                </c:pt>
                <c:pt idx="125">
                  <c:v>94302.433937956041</c:v>
                </c:pt>
                <c:pt idx="126">
                  <c:v>95423.672248572169</c:v>
                </c:pt>
                <c:pt idx="127">
                  <c:v>96552.619072573783</c:v>
                </c:pt>
                <c:pt idx="128">
                  <c:v>97689.327405990407</c:v>
                </c:pt>
                <c:pt idx="129">
                  <c:v>98833.85060919926</c:v>
                </c:pt>
                <c:pt idx="130">
                  <c:v>99986.242409430182</c:v>
                </c:pt>
                <c:pt idx="131">
                  <c:v>101146.5569032877</c:v>
                </c:pt>
                <c:pt idx="132">
                  <c:v>102314.84855929048</c:v>
                </c:pt>
                <c:pt idx="133">
                  <c:v>103491.17222042827</c:v>
                </c:pt>
                <c:pt idx="134">
                  <c:v>104675.58310673639</c:v>
                </c:pt>
                <c:pt idx="135">
                  <c:v>105868.13681788788</c:v>
                </c:pt>
                <c:pt idx="136">
                  <c:v>107068.88933580353</c:v>
                </c:pt>
                <c:pt idx="137">
                  <c:v>108277.89702727985</c:v>
                </c:pt>
                <c:pt idx="138">
                  <c:v>109495.21664663508</c:v>
                </c:pt>
                <c:pt idx="139">
                  <c:v>110720.90533837337</c:v>
                </c:pt>
                <c:pt idx="140">
                  <c:v>111955.02063986736</c:v>
                </c:pt>
                <c:pt idx="141">
                  <c:v>113197.62048405912</c:v>
                </c:pt>
                <c:pt idx="142">
                  <c:v>114448.7632021797</c:v>
                </c:pt>
                <c:pt idx="143">
                  <c:v>115708.50752648737</c:v>
                </c:pt>
                <c:pt idx="144">
                  <c:v>116976.91259302465</c:v>
                </c:pt>
                <c:pt idx="145">
                  <c:v>118254.03794439437</c:v>
                </c:pt>
                <c:pt idx="146">
                  <c:v>119539.94353255475</c:v>
                </c:pt>
                <c:pt idx="147">
                  <c:v>120834.68972163374</c:v>
                </c:pt>
                <c:pt idx="148">
                  <c:v>122138.33729076265</c:v>
                </c:pt>
                <c:pt idx="149">
                  <c:v>123450.94743692932</c:v>
                </c:pt>
                <c:pt idx="150">
                  <c:v>124772.58177785088</c:v>
                </c:pt>
                <c:pt idx="151">
                  <c:v>126103.30235486627</c:v>
                </c:pt>
                <c:pt idx="152">
                  <c:v>127443.17163584866</c:v>
                </c:pt>
                <c:pt idx="153">
                  <c:v>128792.2525181378</c:v>
                </c:pt>
                <c:pt idx="154">
                  <c:v>130150.60833149268</c:v>
                </c:pt>
                <c:pt idx="155">
                  <c:v>131518.30284106437</c:v>
                </c:pt>
                <c:pt idx="156">
                  <c:v>132895.40025038936</c:v>
                </c:pt>
                <c:pt idx="157">
                  <c:v>134281.96520440347</c:v>
                </c:pt>
                <c:pt idx="158">
                  <c:v>135678.06279247641</c:v>
                </c:pt>
                <c:pt idx="159">
                  <c:v>137083.75855146736</c:v>
                </c:pt>
                <c:pt idx="160">
                  <c:v>138499.11846880137</c:v>
                </c:pt>
                <c:pt idx="161">
                  <c:v>139924.20898556706</c:v>
                </c:pt>
                <c:pt idx="162">
                  <c:v>141359.09699963551</c:v>
                </c:pt>
                <c:pt idx="163">
                  <c:v>142803.84986880069</c:v>
                </c:pt>
                <c:pt idx="164">
                  <c:v>144258.53541394137</c:v>
                </c:pt>
                <c:pt idx="165">
                  <c:v>145723.22192220489</c:v>
                </c:pt>
                <c:pt idx="166">
                  <c:v>147197.97815021273</c:v>
                </c:pt>
                <c:pt idx="167">
                  <c:v>148682.87332728811</c:v>
                </c:pt>
                <c:pt idx="168">
                  <c:v>150177.97715870588</c:v>
                </c:pt>
                <c:pt idx="169">
                  <c:v>151683.35982896466</c:v>
                </c:pt>
                <c:pt idx="170">
                  <c:v>153199.09200508147</c:v>
                </c:pt>
                <c:pt idx="171">
                  <c:v>154725.24483990908</c:v>
                </c:pt>
                <c:pt idx="172">
                  <c:v>156261.88997547614</c:v>
                </c:pt>
                <c:pt idx="173">
                  <c:v>157809.09954635022</c:v>
                </c:pt>
                <c:pt idx="174">
                  <c:v>159366.94618302406</c:v>
                </c:pt>
                <c:pt idx="175">
                  <c:v>160935.50301532503</c:v>
                </c:pt>
                <c:pt idx="176">
                  <c:v>162514.84367584807</c:v>
                </c:pt>
                <c:pt idx="177">
                  <c:v>164105.04230341219</c:v>
                </c:pt>
                <c:pt idx="178">
                  <c:v>165706.17354654084</c:v>
                </c:pt>
                <c:pt idx="179">
                  <c:v>167318.31256696599</c:v>
                </c:pt>
                <c:pt idx="180">
                  <c:v>168941.53504315656</c:v>
                </c:pt>
                <c:pt idx="181">
                  <c:v>170575.91717387093</c:v>
                </c:pt>
                <c:pt idx="182">
                  <c:v>172221.53568173398</c:v>
                </c:pt>
                <c:pt idx="183">
                  <c:v>173878.46781683859</c:v>
                </c:pt>
                <c:pt idx="184">
                  <c:v>175546.79136037204</c:v>
                </c:pt>
                <c:pt idx="185">
                  <c:v>177226.58462826727</c:v>
                </c:pt>
                <c:pt idx="186">
                  <c:v>178917.92647487929</c:v>
                </c:pt>
                <c:pt idx="187">
                  <c:v>180620.89629668675</c:v>
                </c:pt>
                <c:pt idx="188">
                  <c:v>182335.57403601916</c:v>
                </c:pt>
                <c:pt idx="189">
                  <c:v>184062.04018480948</c:v>
                </c:pt>
                <c:pt idx="190">
                  <c:v>185800.37578837271</c:v>
                </c:pt>
                <c:pt idx="191">
                  <c:v>187550.66244921045</c:v>
                </c:pt>
                <c:pt idx="192">
                  <c:v>189312.98233084145</c:v>
                </c:pt>
                <c:pt idx="193">
                  <c:v>191087.41816165866</c:v>
                </c:pt>
                <c:pt idx="194">
                  <c:v>192874.05323881275</c:v>
                </c:pt>
                <c:pt idx="195">
                  <c:v>194672.97143212226</c:v>
                </c:pt>
                <c:pt idx="196">
                  <c:v>196484.25718801079</c:v>
                </c:pt>
                <c:pt idx="197">
                  <c:v>198307.99553347102</c:v>
                </c:pt>
                <c:pt idx="198">
                  <c:v>200144.27208005631</c:v>
                </c:pt>
                <c:pt idx="199">
                  <c:v>201993.17302789938</c:v>
                </c:pt>
                <c:pt idx="200">
                  <c:v>203854.78516975886</c:v>
                </c:pt>
                <c:pt idx="201">
                  <c:v>205729.19589509364</c:v>
                </c:pt>
                <c:pt idx="202">
                  <c:v>207616.49319416509</c:v>
                </c:pt>
                <c:pt idx="203">
                  <c:v>209516.76566216766</c:v>
                </c:pt>
                <c:pt idx="204">
                  <c:v>211430.10250338772</c:v>
                </c:pt>
                <c:pt idx="205">
                  <c:v>213356.59353539118</c:v>
                </c:pt>
                <c:pt idx="206">
                  <c:v>215296.32919323968</c:v>
                </c:pt>
                <c:pt idx="207">
                  <c:v>217249.40053373587</c:v>
                </c:pt>
                <c:pt idx="208">
                  <c:v>219215.89923969799</c:v>
                </c:pt>
                <c:pt idx="209">
                  <c:v>221195.91762426359</c:v>
                </c:pt>
                <c:pt idx="210">
                  <c:v>223189.54863522307</c:v>
                </c:pt>
                <c:pt idx="211">
                  <c:v>225196.88585938289</c:v>
                </c:pt>
                <c:pt idx="212">
                  <c:v>227218.02352695883</c:v>
                </c:pt>
                <c:pt idx="213">
                  <c:v>229253.05651599934</c:v>
                </c:pt>
                <c:pt idx="214">
                  <c:v>231302.08035683952</c:v>
                </c:pt>
                <c:pt idx="215">
                  <c:v>233365.19123658547</c:v>
                </c:pt>
                <c:pt idx="216">
                  <c:v>235442.48600362966</c:v>
                </c:pt>
                <c:pt idx="217">
                  <c:v>237534.0621721973</c:v>
                </c:pt>
                <c:pt idx="218">
                  <c:v>239640.01792692384</c:v>
                </c:pt>
                <c:pt idx="219">
                  <c:v>241760.45212746412</c:v>
                </c:pt>
                <c:pt idx="220">
                  <c:v>243895.4643131331</c:v>
                </c:pt>
                <c:pt idx="221">
                  <c:v>246045.15470757856</c:v>
                </c:pt>
                <c:pt idx="222">
                  <c:v>248209.62422348585</c:v>
                </c:pt>
                <c:pt idx="223">
                  <c:v>250388.97446731498</c:v>
                </c:pt>
                <c:pt idx="224">
                  <c:v>252583.30774407045</c:v>
                </c:pt>
                <c:pt idx="225">
                  <c:v>254792.7270621036</c:v>
                </c:pt>
                <c:pt idx="226">
                  <c:v>257017.33613794824</c:v>
                </c:pt>
                <c:pt idx="227">
                  <c:v>259257.23940118932</c:v>
                </c:pt>
                <c:pt idx="228">
                  <c:v>261512.54199936517</c:v>
                </c:pt>
                <c:pt idx="229">
                  <c:v>263783.34980290348</c:v>
                </c:pt>
                <c:pt idx="230">
                  <c:v>266069.7694100911</c:v>
                </c:pt>
                <c:pt idx="231">
                  <c:v>268371.90815207816</c:v>
                </c:pt>
                <c:pt idx="232">
                  <c:v>270689.87409791636</c:v>
                </c:pt>
                <c:pt idx="233">
                  <c:v>273023.77605963219</c:v>
                </c:pt>
                <c:pt idx="234">
                  <c:v>275373.72359733481</c:v>
                </c:pt>
                <c:pt idx="235">
                  <c:v>277739.82702435914</c:v>
                </c:pt>
                <c:pt idx="236">
                  <c:v>280122.19741244428</c:v>
                </c:pt>
                <c:pt idx="237">
                  <c:v>282520.9465969475</c:v>
                </c:pt>
                <c:pt idx="238">
                  <c:v>284936.1871820942</c:v>
                </c:pt>
                <c:pt idx="239">
                  <c:v>287368.03254626377</c:v>
                </c:pt>
                <c:pt idx="240">
                  <c:v>289816.596847312</c:v>
                </c:pt>
                <c:pt idx="241">
                  <c:v>292281.99502792995</c:v>
                </c:pt>
                <c:pt idx="242">
                  <c:v>294764.34282103967</c:v>
                </c:pt>
                <c:pt idx="243">
                  <c:v>297263.75675522699</c:v>
                </c:pt>
                <c:pt idx="244">
                  <c:v>299780.35416021186</c:v>
                </c:pt>
                <c:pt idx="245">
                  <c:v>302314.253172356</c:v>
                </c:pt>
                <c:pt idx="246">
                  <c:v>304865.57274020859</c:v>
                </c:pt>
                <c:pt idx="247">
                  <c:v>307434.43263009022</c:v>
                </c:pt>
                <c:pt idx="248">
                  <c:v>310020.95343171479</c:v>
                </c:pt>
                <c:pt idx="249">
                  <c:v>312625.2565638505</c:v>
                </c:pt>
                <c:pt idx="250">
                  <c:v>315247.46428001963</c:v>
                </c:pt>
                <c:pt idx="251">
                  <c:v>317887.69967423746</c:v>
                </c:pt>
                <c:pt idx="252">
                  <c:v>320546.08668679051</c:v>
                </c:pt>
                <c:pt idx="253">
                  <c:v>323222.75011005485</c:v>
                </c:pt>
                <c:pt idx="254">
                  <c:v>325917.81559435418</c:v>
                </c:pt>
                <c:pt idx="255">
                  <c:v>328631.40965385805</c:v>
                </c:pt>
                <c:pt idx="256">
                  <c:v>331363.659672521</c:v>
                </c:pt>
                <c:pt idx="257">
                  <c:v>334114.69391006225</c:v>
                </c:pt>
                <c:pt idx="258">
                  <c:v>336884.64150798658</c:v>
                </c:pt>
                <c:pt idx="259">
                  <c:v>339673.63249564666</c:v>
                </c:pt>
                <c:pt idx="260">
                  <c:v>342481.79779634689</c:v>
                </c:pt>
                <c:pt idx="261">
                  <c:v>345309.26923348947</c:v>
                </c:pt>
                <c:pt idx="262">
                  <c:v>348156.17953676236</c:v>
                </c:pt>
                <c:pt idx="263">
                  <c:v>351022.6623483703</c:v>
                </c:pt>
                <c:pt idx="264">
                  <c:v>353908.85222930805</c:v>
                </c:pt>
                <c:pt idx="265">
                  <c:v>356814.88466567721</c:v>
                </c:pt>
                <c:pt idx="266">
                  <c:v>359740.89607504639</c:v>
                </c:pt>
                <c:pt idx="267">
                  <c:v>362687.02381285501</c:v>
                </c:pt>
                <c:pt idx="268">
                  <c:v>365653.40617886104</c:v>
                </c:pt>
                <c:pt idx="269">
                  <c:v>368640.18242363341</c:v>
                </c:pt>
                <c:pt idx="270">
                  <c:v>371647.49275508855</c:v>
                </c:pt>
                <c:pt idx="271">
                  <c:v>374675.47834507248</c:v>
                </c:pt>
                <c:pt idx="272">
                  <c:v>377724.28133598756</c:v>
                </c:pt>
                <c:pt idx="273">
                  <c:v>380794.04484746518</c:v>
                </c:pt>
                <c:pt idx="274">
                  <c:v>383884.91298308416</c:v>
                </c:pt>
                <c:pt idx="275">
                  <c:v>386997.03083713556</c:v>
                </c:pt>
                <c:pt idx="276">
                  <c:v>390130.54450143356</c:v>
                </c:pt>
                <c:pt idx="277">
                  <c:v>393285.60107217357</c:v>
                </c:pt>
                <c:pt idx="278">
                  <c:v>396462.34865683742</c:v>
                </c:pt>
                <c:pt idx="279">
                  <c:v>399660.93638114585</c:v>
                </c:pt>
                <c:pt idx="280">
                  <c:v>402881.51439605892</c:v>
                </c:pt>
                <c:pt idx="281">
                  <c:v>406124.2338848245</c:v>
                </c:pt>
                <c:pt idx="282">
                  <c:v>409389.24707007536</c:v>
                </c:pt>
                <c:pt idx="283">
                  <c:v>412676.70722097479</c:v>
                </c:pt>
                <c:pt idx="284">
                  <c:v>415986.76866041165</c:v>
                </c:pt>
                <c:pt idx="285">
                  <c:v>419319.58677224466</c:v>
                </c:pt>
                <c:pt idx="286">
                  <c:v>422675.31800859654</c:v>
                </c:pt>
                <c:pt idx="287">
                  <c:v>426054.11989719834</c:v>
                </c:pt>
                <c:pt idx="288">
                  <c:v>429456.15104878426</c:v>
                </c:pt>
                <c:pt idx="289">
                  <c:v>432881.57116453734</c:v>
                </c:pt>
                <c:pt idx="290">
                  <c:v>436330.54104358621</c:v>
                </c:pt>
                <c:pt idx="291">
                  <c:v>439803.22259055357</c:v>
                </c:pt>
                <c:pt idx="292">
                  <c:v>443299.77882315632</c:v>
                </c:pt>
                <c:pt idx="293">
                  <c:v>446820.37387985818</c:v>
                </c:pt>
                <c:pt idx="294">
                  <c:v>450365.1730275749</c:v>
                </c:pt>
                <c:pt idx="295">
                  <c:v>453934.34266943217</c:v>
                </c:pt>
                <c:pt idx="296">
                  <c:v>457528.05035257718</c:v>
                </c:pt>
                <c:pt idx="297">
                  <c:v>461146.46477604384</c:v>
                </c:pt>
                <c:pt idx="298">
                  <c:v>464789.7557986718</c:v>
                </c:pt>
                <c:pt idx="299">
                  <c:v>468458.09444708034</c:v>
                </c:pt>
                <c:pt idx="300">
                  <c:v>472151.65292369667</c:v>
                </c:pt>
                <c:pt idx="301">
                  <c:v>475870.60461483977</c:v>
                </c:pt>
                <c:pt idx="302">
                  <c:v>479615.12409885949</c:v>
                </c:pt>
                <c:pt idx="303">
                  <c:v>483385.38715433184</c:v>
                </c:pt>
                <c:pt idx="304">
                  <c:v>487181.57076831057</c:v>
                </c:pt>
                <c:pt idx="305">
                  <c:v>491003.85314463539</c:v>
                </c:pt>
                <c:pt idx="306">
                  <c:v>494852.41371229745</c:v>
                </c:pt>
                <c:pt idx="307">
                  <c:v>498727.43313386216</c:v>
                </c:pt>
                <c:pt idx="308">
                  <c:v>502629.09331395011</c:v>
                </c:pt>
                <c:pt idx="309">
                  <c:v>506557.5774077762</c:v>
                </c:pt>
                <c:pt idx="310">
                  <c:v>510513.06982974731</c:v>
                </c:pt>
                <c:pt idx="311">
                  <c:v>514495.75626211951</c:v>
                </c:pt>
                <c:pt idx="312">
                  <c:v>518505.82366371428</c:v>
                </c:pt>
                <c:pt idx="313">
                  <c:v>522543.46027869498</c:v>
                </c:pt>
                <c:pt idx="314">
                  <c:v>526608.85564540373</c:v>
                </c:pt>
                <c:pt idx="315">
                  <c:v>530702.20060525858</c:v>
                </c:pt>
                <c:pt idx="316">
                  <c:v>534823.68731171242</c:v>
                </c:pt>
                <c:pt idx="317">
                  <c:v>538973.50923927315</c:v>
                </c:pt>
                <c:pt idx="318">
                  <c:v>543151.86119258578</c:v>
                </c:pt>
                <c:pt idx="319">
                  <c:v>547358.9393155775</c:v>
                </c:pt>
                <c:pt idx="320">
                  <c:v>551594.94110066479</c:v>
                </c:pt>
                <c:pt idx="321">
                  <c:v>555860.06539802451</c:v>
                </c:pt>
                <c:pt idx="322">
                  <c:v>560154.5124249286</c:v>
                </c:pt>
                <c:pt idx="323">
                  <c:v>564478.4837751427</c:v>
                </c:pt>
                <c:pt idx="324">
                  <c:v>568832.18242838944</c:v>
                </c:pt>
                <c:pt idx="325">
                  <c:v>573215.8127598773</c:v>
                </c:pt>
                <c:pt idx="326">
                  <c:v>577629.58054989413</c:v>
                </c:pt>
                <c:pt idx="327">
                  <c:v>582073.69299346732</c:v>
                </c:pt>
                <c:pt idx="328">
                  <c:v>586548.35871009005</c:v>
                </c:pt>
                <c:pt idx="329">
                  <c:v>591053.7877535146</c:v>
                </c:pt>
                <c:pt idx="330">
                  <c:v>595590.19162161264</c:v>
                </c:pt>
                <c:pt idx="331">
                  <c:v>600157.78326630394</c:v>
                </c:pt>
                <c:pt idx="332">
                  <c:v>604756.77710355248</c:v>
                </c:pt>
                <c:pt idx="333">
                  <c:v>609387.38902343204</c:v>
                </c:pt>
                <c:pt idx="334">
                  <c:v>614049.8364002608</c:v>
                </c:pt>
                <c:pt idx="335">
                  <c:v>618744.33810280531</c:v>
                </c:pt>
                <c:pt idx="336">
                  <c:v>623471.11450455477</c:v>
                </c:pt>
                <c:pt idx="337">
                  <c:v>628230.38749406626</c:v>
                </c:pt>
                <c:pt idx="338">
                  <c:v>633022.38048538065</c:v>
                </c:pt>
                <c:pt idx="339">
                  <c:v>637847.31842851033</c:v>
                </c:pt>
                <c:pt idx="340">
                  <c:v>642705.42781999905</c:v>
                </c:pt>
                <c:pt idx="341">
                  <c:v>647596.9367135542</c:v>
                </c:pt>
                <c:pt idx="342">
                  <c:v>652522.0747307525</c:v>
                </c:pt>
                <c:pt idx="343">
                  <c:v>657481.07307181915</c:v>
                </c:pt>
                <c:pt idx="344">
                  <c:v>662474.1645264806</c:v>
                </c:pt>
                <c:pt idx="345">
                  <c:v>667501.58348489285</c:v>
                </c:pt>
                <c:pt idx="346">
                  <c:v>672563.56594864419</c:v>
                </c:pt>
                <c:pt idx="347">
                  <c:v>677660.34954183374</c:v>
                </c:pt>
                <c:pt idx="348">
                  <c:v>682792.17352222651</c:v>
                </c:pt>
                <c:pt idx="349">
                  <c:v>687959.27879248455</c:v>
                </c:pt>
                <c:pt idx="350">
                  <c:v>693161.90791147551</c:v>
                </c:pt>
                <c:pt idx="351">
                  <c:v>698400.30510565953</c:v>
                </c:pt>
                <c:pt idx="352">
                  <c:v>703674.71628055361</c:v>
                </c:pt>
                <c:pt idx="353">
                  <c:v>708985.38903227507</c:v>
                </c:pt>
                <c:pt idx="354">
                  <c:v>714332.57265916467</c:v>
                </c:pt>
                <c:pt idx="355">
                  <c:v>719716.51817348914</c:v>
                </c:pt>
                <c:pt idx="356">
                  <c:v>725137.47831322451</c:v>
                </c:pt>
                <c:pt idx="357">
                  <c:v>730595.70755392057</c:v>
                </c:pt>
                <c:pt idx="358">
                  <c:v>736091.46212064649</c:v>
                </c:pt>
                <c:pt idx="359">
                  <c:v>741625.00000001863</c:v>
                </c:pt>
              </c:numCache>
            </c:numRef>
          </c:yVal>
          <c:smooth val="1"/>
          <c:extLst>
            <c:ext xmlns:c16="http://schemas.microsoft.com/office/drawing/2014/chart" uri="{C3380CC4-5D6E-409C-BE32-E72D297353CC}">
              <c16:uniqueId val="{00000001-6114-482C-8B26-95A17C0FB29E}"/>
            </c:ext>
          </c:extLst>
        </c:ser>
        <c:ser>
          <c:idx val="2"/>
          <c:order val="2"/>
          <c:tx>
            <c:v>cumulativeInterest</c:v>
          </c:tx>
          <c:spPr>
            <a:ln>
              <a:noFill/>
            </a:ln>
          </c:spPr>
          <c:marker>
            <c:symbol val="circle"/>
            <c:size val="7"/>
            <c:spPr>
              <a:solidFill>
                <a:schemeClr val="accent3"/>
              </a:solidFill>
              <a:ln cmpd="sng">
                <a:solidFill>
                  <a:schemeClr val="accent3"/>
                </a:solidFill>
              </a:ln>
            </c:spPr>
          </c:marker>
          <c:xVal>
            <c:numRef>
              <c:f>'Amoritization Scenario 15% DP'!$J$6:$J$365</c:f>
              <c:numCache>
                <c:formatCode>General</c:formatCode>
                <c:ptCount val="36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c:v>351</c:v>
                </c:pt>
                <c:pt idx="351">
                  <c:v>352</c:v>
                </c:pt>
                <c:pt idx="352">
                  <c:v>353</c:v>
                </c:pt>
                <c:pt idx="353">
                  <c:v>354</c:v>
                </c:pt>
                <c:pt idx="354">
                  <c:v>355</c:v>
                </c:pt>
                <c:pt idx="355">
                  <c:v>356</c:v>
                </c:pt>
                <c:pt idx="356">
                  <c:v>357</c:v>
                </c:pt>
                <c:pt idx="357">
                  <c:v>358</c:v>
                </c:pt>
                <c:pt idx="358">
                  <c:v>359</c:v>
                </c:pt>
                <c:pt idx="359">
                  <c:v>360</c:v>
                </c:pt>
              </c:numCache>
            </c:numRef>
          </c:xVal>
          <c:yVal>
            <c:numRef>
              <c:f>'Amoritization Scenario 15% DP'!$S$6:$S$365</c:f>
              <c:numCache>
                <c:formatCode>"$"#,##0.00_);[Red]\("$"#,##0.00\)</c:formatCode>
                <c:ptCount val="360"/>
                <c:pt idx="0">
                  <c:v>5098.671875</c:v>
                </c:pt>
                <c:pt idx="1">
                  <c:v>10194.092500093613</c:v>
                </c:pt>
                <c:pt idx="2">
                  <c:v>15286.239522937733</c:v>
                </c:pt>
                <c:pt idx="3">
                  <c:v>20375.090437516894</c:v>
                </c:pt>
                <c:pt idx="4">
                  <c:v>25460.622583086773</c:v>
                </c:pt>
                <c:pt idx="5">
                  <c:v>30542.813143110434</c:v>
                </c:pt>
                <c:pt idx="6">
                  <c:v>35621.639144187247</c:v>
                </c:pt>
                <c:pt idx="7">
                  <c:v>40697.077454974453</c:v>
                </c:pt>
                <c:pt idx="8">
                  <c:v>45769.104785101306</c:v>
                </c:pt>
                <c:pt idx="9">
                  <c:v>50837.697684075771</c:v>
                </c:pt>
                <c:pt idx="10">
                  <c:v>55902.83254018367</c:v>
                </c:pt>
                <c:pt idx="11">
                  <c:v>60964.4855793803</c:v>
                </c:pt>
                <c:pt idx="12">
                  <c:v>66022.632864174389</c:v>
                </c:pt>
                <c:pt idx="13">
                  <c:v>71077.250292504439</c:v>
                </c:pt>
                <c:pt idx="14">
                  <c:v>76128.313596607244</c:v>
                </c:pt>
                <c:pt idx="15">
                  <c:v>81175.798341878733</c:v>
                </c:pt>
                <c:pt idx="16">
                  <c:v>86219.679925726959</c:v>
                </c:pt>
                <c:pt idx="17">
                  <c:v>91259.933576417126</c:v>
                </c:pt>
                <c:pt idx="18">
                  <c:v>96296.534351908776</c:v>
                </c:pt>
                <c:pt idx="19">
                  <c:v>101329.45713868491</c:v>
                </c:pt>
                <c:pt idx="20">
                  <c:v>106358.67665057314</c:v>
                </c:pt>
                <c:pt idx="21">
                  <c:v>111384.16742755857</c:v>
                </c:pt>
                <c:pt idx="22">
                  <c:v>116405.90383458877</c:v>
                </c:pt>
                <c:pt idx="23">
                  <c:v>121423.86006037029</c:v>
                </c:pt>
                <c:pt idx="24">
                  <c:v>126438.01011615705</c:v>
                </c:pt>
                <c:pt idx="25">
                  <c:v>131448.32783453033</c:v>
                </c:pt>
                <c:pt idx="26">
                  <c:v>136454.7868681704</c:v>
                </c:pt>
                <c:pt idx="27">
                  <c:v>141457.36068861975</c:v>
                </c:pt>
                <c:pt idx="28">
                  <c:v>146456.02258503769</c:v>
                </c:pt>
                <c:pt idx="29">
                  <c:v>151450.74566294646</c:v>
                </c:pt>
                <c:pt idx="30">
                  <c:v>156441.50284296885</c:v>
                </c:pt>
                <c:pt idx="31">
                  <c:v>161428.2668595569</c:v>
                </c:pt>
                <c:pt idx="32">
                  <c:v>166411.01025971197</c:v>
                </c:pt>
                <c:pt idx="33">
                  <c:v>171389.70540169609</c:v>
                </c:pt>
                <c:pt idx="34">
                  <c:v>176364.32445373433</c:v>
                </c:pt>
                <c:pt idx="35">
                  <c:v>181334.83939270832</c:v>
                </c:pt>
                <c:pt idx="36">
                  <c:v>186301.22200284075</c:v>
                </c:pt>
                <c:pt idx="37">
                  <c:v>191263.44387437083</c:v>
                </c:pt>
                <c:pt idx="38">
                  <c:v>196221.47640222067</c:v>
                </c:pt>
                <c:pt idx="39">
                  <c:v>201175.29078465246</c:v>
                </c:pt>
                <c:pt idx="40">
                  <c:v>206124.85802191647</c:v>
                </c:pt>
                <c:pt idx="41">
                  <c:v>211070.14891488967</c:v>
                </c:pt>
                <c:pt idx="42">
                  <c:v>216011.13406370502</c:v>
                </c:pt>
                <c:pt idx="43">
                  <c:v>220947.78386637146</c:v>
                </c:pt>
                <c:pt idx="44">
                  <c:v>225880.06851738424</c:v>
                </c:pt>
                <c:pt idx="45">
                  <c:v>230807.9580063257</c:v>
                </c:pt>
                <c:pt idx="46">
                  <c:v>235731.42211645664</c:v>
                </c:pt>
                <c:pt idx="47">
                  <c:v>240650.43042329772</c:v>
                </c:pt>
                <c:pt idx="48">
                  <c:v>245564.95229320129</c:v>
                </c:pt>
                <c:pt idx="49">
                  <c:v>250474.95688191344</c:v>
                </c:pt>
                <c:pt idx="50">
                  <c:v>255380.41313312599</c:v>
                </c:pt>
                <c:pt idx="51">
                  <c:v>260281.2897770186</c:v>
                </c:pt>
                <c:pt idx="52">
                  <c:v>265177.55532879097</c:v>
                </c:pt>
                <c:pt idx="53">
                  <c:v>270069.17808718479</c:v>
                </c:pt>
                <c:pt idx="54">
                  <c:v>274956.12613299553</c:v>
                </c:pt>
                <c:pt idx="55">
                  <c:v>279838.36732757423</c:v>
                </c:pt>
                <c:pt idx="56">
                  <c:v>284715.86931131862</c:v>
                </c:pt>
                <c:pt idx="57">
                  <c:v>289588.59950215422</c:v>
                </c:pt>
                <c:pt idx="58">
                  <c:v>294456.52509400481</c:v>
                </c:pt>
                <c:pt idx="59">
                  <c:v>299319.61305525235</c:v>
                </c:pt>
                <c:pt idx="60">
                  <c:v>304177.83012718649</c:v>
                </c:pt>
                <c:pt idx="61">
                  <c:v>309031.14282244316</c:v>
                </c:pt>
                <c:pt idx="62">
                  <c:v>313879.51742343273</c:v>
                </c:pt>
                <c:pt idx="63">
                  <c:v>318722.91998075705</c:v>
                </c:pt>
                <c:pt idx="64">
                  <c:v>323561.31631161598</c:v>
                </c:pt>
                <c:pt idx="65">
                  <c:v>328394.67199820257</c:v>
                </c:pt>
                <c:pt idx="66">
                  <c:v>333222.95238608739</c:v>
                </c:pt>
                <c:pt idx="67">
                  <c:v>338046.12258259195</c:v>
                </c:pt>
                <c:pt idx="68">
                  <c:v>342864.14745515044</c:v>
                </c:pt>
                <c:pt idx="69">
                  <c:v>347676.99162966077</c:v>
                </c:pt>
                <c:pt idx="70">
                  <c:v>352484.61948882381</c:v>
                </c:pt>
                <c:pt idx="71">
                  <c:v>357286.99517047161</c:v>
                </c:pt>
                <c:pt idx="72">
                  <c:v>362084.0825658837</c:v>
                </c:pt>
                <c:pt idx="73">
                  <c:v>366875.84531809227</c:v>
                </c:pt>
                <c:pt idx="74">
                  <c:v>371662.24682017526</c:v>
                </c:pt>
                <c:pt idx="75">
                  <c:v>376443.25021353806</c:v>
                </c:pt>
                <c:pt idx="76">
                  <c:v>381218.81838618324</c:v>
                </c:pt>
                <c:pt idx="77">
                  <c:v>385988.91397096834</c:v>
                </c:pt>
                <c:pt idx="78">
                  <c:v>390753.49934385181</c:v>
                </c:pt>
                <c:pt idx="79">
                  <c:v>395512.53662212682</c:v>
                </c:pt>
                <c:pt idx="80">
                  <c:v>400265.98766264296</c:v>
                </c:pt>
                <c:pt idx="81">
                  <c:v>405013.81406001566</c:v>
                </c:pt>
                <c:pt idx="82">
                  <c:v>409755.97714482329</c:v>
                </c:pt>
                <c:pt idx="83">
                  <c:v>414492.43798179197</c:v>
                </c:pt>
                <c:pt idx="84">
                  <c:v>419223.15736796777</c:v>
                </c:pt>
                <c:pt idx="85">
                  <c:v>423948.0958308765</c:v>
                </c:pt>
                <c:pt idx="86">
                  <c:v>428667.21362667071</c:v>
                </c:pt>
                <c:pt idx="87">
                  <c:v>433380.47073826403</c:v>
                </c:pt>
                <c:pt idx="88">
                  <c:v>438087.82687345252</c:v>
                </c:pt>
                <c:pt idx="89">
                  <c:v>442789.24146302341</c:v>
                </c:pt>
                <c:pt idx="90">
                  <c:v>447484.6736588506</c:v>
                </c:pt>
                <c:pt idx="91">
                  <c:v>452174.08233197709</c:v>
                </c:pt>
                <c:pt idx="92">
                  <c:v>456857.42607068433</c:v>
                </c:pt>
                <c:pt idx="93">
                  <c:v>461534.66317854816</c:v>
                </c:pt>
                <c:pt idx="94">
                  <c:v>466205.75167248154</c:v>
                </c:pt>
                <c:pt idx="95">
                  <c:v>470870.6492807637</c:v>
                </c:pt>
                <c:pt idx="96">
                  <c:v>475529.31344105577</c:v>
                </c:pt>
                <c:pt idx="97">
                  <c:v>480181.70129840286</c:v>
                </c:pt>
                <c:pt idx="98">
                  <c:v>484827.76970322221</c:v>
                </c:pt>
                <c:pt idx="99">
                  <c:v>489467.47520927765</c:v>
                </c:pt>
                <c:pt idx="100">
                  <c:v>494100.77407164022</c:v>
                </c:pt>
                <c:pt idx="101">
                  <c:v>498727.62224463449</c:v>
                </c:pt>
                <c:pt idx="102">
                  <c:v>503347.97537977109</c:v>
                </c:pt>
                <c:pt idx="103">
                  <c:v>507961.78882366477</c:v>
                </c:pt>
                <c:pt idx="104">
                  <c:v>512569.01761593821</c:v>
                </c:pt>
                <c:pt idx="105">
                  <c:v>517169.61648711149</c:v>
                </c:pt>
                <c:pt idx="106">
                  <c:v>521763.53985647712</c:v>
                </c:pt>
                <c:pt idx="107">
                  <c:v>526350.74182996014</c:v>
                </c:pt>
                <c:pt idx="108">
                  <c:v>530931.17619796377</c:v>
                </c:pt>
                <c:pt idx="109">
                  <c:v>535504.79643320048</c:v>
                </c:pt>
                <c:pt idx="110">
                  <c:v>540071.55568850739</c:v>
                </c:pt>
                <c:pt idx="111">
                  <c:v>544631.40679464757</c:v>
                </c:pt>
                <c:pt idx="112">
                  <c:v>549184.30225809535</c:v>
                </c:pt>
                <c:pt idx="113">
                  <c:v>553730.19425880734</c:v>
                </c:pt>
                <c:pt idx="114">
                  <c:v>558269.03464797721</c:v>
                </c:pt>
                <c:pt idx="115">
                  <c:v>562800.77494577563</c:v>
                </c:pt>
                <c:pt idx="116">
                  <c:v>567325.36633907445</c:v>
                </c:pt>
                <c:pt idx="117">
                  <c:v>571842.75967915519</c:v>
                </c:pt>
                <c:pt idx="118">
                  <c:v>576352.90547940193</c:v>
                </c:pt>
                <c:pt idx="119">
                  <c:v>580855.75391297834</c:v>
                </c:pt>
                <c:pt idx="120">
                  <c:v>585351.25481048855</c:v>
                </c:pt>
                <c:pt idx="121">
                  <c:v>589839.3576576222</c:v>
                </c:pt>
                <c:pt idx="122">
                  <c:v>594320.01159278292</c:v>
                </c:pt>
                <c:pt idx="123">
                  <c:v>598793.16540470079</c:v>
                </c:pt>
                <c:pt idx="124">
                  <c:v>603258.76753002859</c:v>
                </c:pt>
                <c:pt idx="125">
                  <c:v>607716.76605092105</c:v>
                </c:pt>
                <c:pt idx="126">
                  <c:v>612167.1086925976</c:v>
                </c:pt>
                <c:pt idx="127">
                  <c:v>616609.74282088864</c:v>
                </c:pt>
                <c:pt idx="128">
                  <c:v>621044.61543976469</c:v>
                </c:pt>
                <c:pt idx="129">
                  <c:v>625471.67318884854</c:v>
                </c:pt>
                <c:pt idx="130">
                  <c:v>629890.86234091024</c:v>
                </c:pt>
                <c:pt idx="131">
                  <c:v>634302.12879934546</c:v>
                </c:pt>
                <c:pt idx="132">
                  <c:v>638705.41809563537</c:v>
                </c:pt>
                <c:pt idx="133">
                  <c:v>643100.67538679019</c:v>
                </c:pt>
                <c:pt idx="134">
                  <c:v>647487.84545277478</c:v>
                </c:pt>
                <c:pt idx="135">
                  <c:v>651866.87269391597</c:v>
                </c:pt>
                <c:pt idx="136">
                  <c:v>656237.70112829295</c:v>
                </c:pt>
                <c:pt idx="137">
                  <c:v>660600.27438910934</c:v>
                </c:pt>
                <c:pt idx="138">
                  <c:v>664954.53572204674</c:v>
                </c:pt>
                <c:pt idx="139">
                  <c:v>669300.4279826011</c:v>
                </c:pt>
                <c:pt idx="140">
                  <c:v>673637.89363339974</c:v>
                </c:pt>
                <c:pt idx="141">
                  <c:v>677966.87474150059</c:v>
                </c:pt>
                <c:pt idx="142">
                  <c:v>682287.31297567266</c:v>
                </c:pt>
                <c:pt idx="143">
                  <c:v>686599.14960365766</c:v>
                </c:pt>
                <c:pt idx="144">
                  <c:v>690902.32548941311</c:v>
                </c:pt>
                <c:pt idx="145">
                  <c:v>695196.78109033604</c:v>
                </c:pt>
                <c:pt idx="146">
                  <c:v>699482.45645446831</c:v>
                </c:pt>
                <c:pt idx="147">
                  <c:v>703759.29121768195</c:v>
                </c:pt>
                <c:pt idx="148">
                  <c:v>708027.22460084572</c:v>
                </c:pt>
                <c:pt idx="149">
                  <c:v>712286.19540697173</c:v>
                </c:pt>
                <c:pt idx="150">
                  <c:v>716536.14201834286</c:v>
                </c:pt>
                <c:pt idx="151">
                  <c:v>720777.00239362009</c:v>
                </c:pt>
                <c:pt idx="152">
                  <c:v>725008.71406493033</c:v>
                </c:pt>
                <c:pt idx="153">
                  <c:v>729231.21413493389</c:v>
                </c:pt>
                <c:pt idx="154">
                  <c:v>733444.43927387171</c:v>
                </c:pt>
                <c:pt idx="155">
                  <c:v>737648.32571659272</c:v>
                </c:pt>
                <c:pt idx="156">
                  <c:v>741842.80925956042</c:v>
                </c:pt>
                <c:pt idx="157">
                  <c:v>746027.82525783905</c:v>
                </c:pt>
                <c:pt idx="158">
                  <c:v>750203.30862205883</c:v>
                </c:pt>
                <c:pt idx="159">
                  <c:v>754369.19381536054</c:v>
                </c:pt>
                <c:pt idx="160">
                  <c:v>758525.41485031915</c:v>
                </c:pt>
                <c:pt idx="161">
                  <c:v>762671.90528584609</c:v>
                </c:pt>
                <c:pt idx="162">
                  <c:v>766808.59822407027</c:v>
                </c:pt>
                <c:pt idx="163">
                  <c:v>770935.42630719778</c:v>
                </c:pt>
                <c:pt idx="164">
                  <c:v>775052.32171434979</c:v>
                </c:pt>
                <c:pt idx="165">
                  <c:v>779159.21615837899</c:v>
                </c:pt>
                <c:pt idx="166">
                  <c:v>783256.0408826638</c:v>
                </c:pt>
                <c:pt idx="167">
                  <c:v>787342.72665788105</c:v>
                </c:pt>
                <c:pt idx="168">
                  <c:v>791419.20377875597</c:v>
                </c:pt>
                <c:pt idx="169">
                  <c:v>795485.40206078987</c:v>
                </c:pt>
                <c:pt idx="170">
                  <c:v>799541.25083696574</c:v>
                </c:pt>
                <c:pt idx="171">
                  <c:v>803586.67895443086</c:v>
                </c:pt>
                <c:pt idx="172">
                  <c:v>807621.61477115646</c:v>
                </c:pt>
                <c:pt idx="173">
                  <c:v>811645.986152575</c:v>
                </c:pt>
                <c:pt idx="174">
                  <c:v>815659.72046819387</c:v>
                </c:pt>
                <c:pt idx="175">
                  <c:v>819662.74458818557</c:v>
                </c:pt>
                <c:pt idx="176">
                  <c:v>823654.98487995518</c:v>
                </c:pt>
                <c:pt idx="177">
                  <c:v>827636.36720468372</c:v>
                </c:pt>
                <c:pt idx="178">
                  <c:v>831606.81691384781</c:v>
                </c:pt>
                <c:pt idx="179">
                  <c:v>835566.25884571532</c:v>
                </c:pt>
                <c:pt idx="180">
                  <c:v>839514.61732181744</c:v>
                </c:pt>
                <c:pt idx="181">
                  <c:v>843451.81614339573</c:v>
                </c:pt>
                <c:pt idx="182">
                  <c:v>847377.77858782536</c:v>
                </c:pt>
                <c:pt idx="183">
                  <c:v>851292.42740501347</c:v>
                </c:pt>
                <c:pt idx="184">
                  <c:v>855195.68481377268</c:v>
                </c:pt>
                <c:pt idx="185">
                  <c:v>859087.4724981701</c:v>
                </c:pt>
                <c:pt idx="186">
                  <c:v>862967.71160385071</c:v>
                </c:pt>
                <c:pt idx="187">
                  <c:v>866836.3227343359</c:v>
                </c:pt>
                <c:pt idx="188">
                  <c:v>870693.22594729613</c:v>
                </c:pt>
                <c:pt idx="189">
                  <c:v>874538.34075079847</c:v>
                </c:pt>
                <c:pt idx="190">
                  <c:v>878371.58609952789</c:v>
                </c:pt>
                <c:pt idx="191">
                  <c:v>882192.88039098284</c:v>
                </c:pt>
                <c:pt idx="192">
                  <c:v>886002.14146164455</c:v>
                </c:pt>
                <c:pt idx="193">
                  <c:v>889799.28658312</c:v>
                </c:pt>
                <c:pt idx="194">
                  <c:v>893584.23245825863</c:v>
                </c:pt>
                <c:pt idx="195">
                  <c:v>897356.89521724184</c:v>
                </c:pt>
                <c:pt idx="196">
                  <c:v>901117.19041364593</c:v>
                </c:pt>
                <c:pt idx="197">
                  <c:v>904865.03302047832</c:v>
                </c:pt>
                <c:pt idx="198">
                  <c:v>908600.33742618572</c:v>
                </c:pt>
                <c:pt idx="199">
                  <c:v>912323.01743063529</c:v>
                </c:pt>
                <c:pt idx="200">
                  <c:v>916032.98624106846</c:v>
                </c:pt>
                <c:pt idx="201">
                  <c:v>919730.15646802634</c:v>
                </c:pt>
                <c:pt idx="202">
                  <c:v>923414.44012124755</c:v>
                </c:pt>
                <c:pt idx="203">
                  <c:v>927085.74860553769</c:v>
                </c:pt>
                <c:pt idx="204">
                  <c:v>930743.99271661032</c:v>
                </c:pt>
                <c:pt idx="205">
                  <c:v>934389.08263689955</c:v>
                </c:pt>
                <c:pt idx="206">
                  <c:v>938020.92793134379</c:v>
                </c:pt>
                <c:pt idx="207">
                  <c:v>941639.43754314026</c:v>
                </c:pt>
                <c:pt idx="208">
                  <c:v>945244.51978947083</c:v>
                </c:pt>
                <c:pt idx="209">
                  <c:v>948836.08235719788</c:v>
                </c:pt>
                <c:pt idx="210">
                  <c:v>952414.03229853103</c:v>
                </c:pt>
                <c:pt idx="211">
                  <c:v>955978.27602666384</c:v>
                </c:pt>
                <c:pt idx="212">
                  <c:v>959528.71931138053</c:v>
                </c:pt>
                <c:pt idx="213">
                  <c:v>963065.2672746327</c:v>
                </c:pt>
                <c:pt idx="214">
                  <c:v>966587.82438608515</c:v>
                </c:pt>
                <c:pt idx="215">
                  <c:v>970096.29445863189</c:v>
                </c:pt>
                <c:pt idx="216">
                  <c:v>973590.58064388041</c:v>
                </c:pt>
                <c:pt idx="217">
                  <c:v>977070.58542760543</c:v>
                </c:pt>
                <c:pt idx="218">
                  <c:v>980536.21062517154</c:v>
                </c:pt>
                <c:pt idx="219">
                  <c:v>983987.3573769239</c:v>
                </c:pt>
                <c:pt idx="220">
                  <c:v>987423.92614354764</c:v>
                </c:pt>
                <c:pt idx="221">
                  <c:v>990845.81670139486</c:v>
                </c:pt>
                <c:pt idx="222">
                  <c:v>994252.92813778028</c:v>
                </c:pt>
                <c:pt idx="223">
                  <c:v>997645.15884624387</c:v>
                </c:pt>
                <c:pt idx="224">
                  <c:v>1001022.4065217811</c:v>
                </c:pt>
                <c:pt idx="225">
                  <c:v>1004384.5681560406</c:v>
                </c:pt>
                <c:pt idx="226">
                  <c:v>1007731.5400324886</c:v>
                </c:pt>
                <c:pt idx="227">
                  <c:v>1011063.2177215402</c:v>
                </c:pt>
                <c:pt idx="228">
                  <c:v>1014379.4960756571</c:v>
                </c:pt>
                <c:pt idx="229">
                  <c:v>1017680.2692244115</c:v>
                </c:pt>
                <c:pt idx="230">
                  <c:v>1020965.4305695165</c:v>
                </c:pt>
                <c:pt idx="231">
                  <c:v>1024234.8727798221</c:v>
                </c:pt>
                <c:pt idx="232">
                  <c:v>1027488.4877862765</c:v>
                </c:pt>
                <c:pt idx="233">
                  <c:v>1030726.1667768533</c:v>
                </c:pt>
                <c:pt idx="234">
                  <c:v>1033947.8001914433</c:v>
                </c:pt>
                <c:pt idx="235">
                  <c:v>1037153.2777167116</c:v>
                </c:pt>
                <c:pt idx="236">
                  <c:v>1040342.4882809191</c:v>
                </c:pt>
                <c:pt idx="237">
                  <c:v>1043515.3200487086</c:v>
                </c:pt>
                <c:pt idx="238">
                  <c:v>1046671.6604158545</c:v>
                </c:pt>
                <c:pt idx="239">
                  <c:v>1049811.3960039776</c:v>
                </c:pt>
                <c:pt idx="240">
                  <c:v>1052934.412655222</c:v>
                </c:pt>
                <c:pt idx="241">
                  <c:v>1056040.5954268968</c:v>
                </c:pt>
                <c:pt idx="242">
                  <c:v>1059129.8285860799</c:v>
                </c:pt>
                <c:pt idx="243">
                  <c:v>1062201.9956041852</c:v>
                </c:pt>
                <c:pt idx="244">
                  <c:v>1065256.9791514929</c:v>
                </c:pt>
                <c:pt idx="245">
                  <c:v>1068294.6610916415</c:v>
                </c:pt>
                <c:pt idx="246">
                  <c:v>1071314.9224760816</c:v>
                </c:pt>
                <c:pt idx="247">
                  <c:v>1074317.6435384927</c:v>
                </c:pt>
                <c:pt idx="248">
                  <c:v>1077302.7036891608</c:v>
                </c:pt>
                <c:pt idx="249">
                  <c:v>1080269.9815093176</c:v>
                </c:pt>
                <c:pt idx="250">
                  <c:v>1083219.3547454411</c:v>
                </c:pt>
                <c:pt idx="251">
                  <c:v>1086150.7003035159</c:v>
                </c:pt>
                <c:pt idx="252">
                  <c:v>1089063.8942432555</c:v>
                </c:pt>
                <c:pt idx="253">
                  <c:v>1091958.8117722839</c:v>
                </c:pt>
                <c:pt idx="254">
                  <c:v>1094835.3272402773</c:v>
                </c:pt>
                <c:pt idx="255">
                  <c:v>1097693.3141330662</c:v>
                </c:pt>
                <c:pt idx="256">
                  <c:v>1100532.645066696</c:v>
                </c:pt>
                <c:pt idx="257">
                  <c:v>1103353.1917814475</c:v>
                </c:pt>
                <c:pt idx="258">
                  <c:v>1106154.8251358159</c:v>
                </c:pt>
                <c:pt idx="259">
                  <c:v>1108937.4151004485</c:v>
                </c:pt>
                <c:pt idx="260">
                  <c:v>1111700.830752041</c:v>
                </c:pt>
                <c:pt idx="261">
                  <c:v>1114444.940267191</c:v>
                </c:pt>
                <c:pt idx="262">
                  <c:v>1117169.6109162108</c:v>
                </c:pt>
                <c:pt idx="263">
                  <c:v>1119874.7090568955</c:v>
                </c:pt>
                <c:pt idx="264">
                  <c:v>1122560.1001282504</c:v>
                </c:pt>
                <c:pt idx="265">
                  <c:v>1125225.648644174</c:v>
                </c:pt>
                <c:pt idx="266">
                  <c:v>1127871.2181870975</c:v>
                </c:pt>
                <c:pt idx="267">
                  <c:v>1130496.6714015815</c:v>
                </c:pt>
                <c:pt idx="268">
                  <c:v>1133101.869987868</c:v>
                </c:pt>
                <c:pt idx="269">
                  <c:v>1135686.6746953884</c:v>
                </c:pt>
                <c:pt idx="270">
                  <c:v>1138250.945316226</c:v>
                </c:pt>
                <c:pt idx="271">
                  <c:v>1140794.5406785347</c:v>
                </c:pt>
                <c:pt idx="272">
                  <c:v>1143317.3186399122</c:v>
                </c:pt>
                <c:pt idx="273">
                  <c:v>1145819.1360807272</c:v>
                </c:pt>
                <c:pt idx="274">
                  <c:v>1148299.8488974008</c:v>
                </c:pt>
                <c:pt idx="275">
                  <c:v>1150759.311995642</c:v>
                </c:pt>
                <c:pt idx="276">
                  <c:v>1153197.3792836368</c:v>
                </c:pt>
                <c:pt idx="277">
                  <c:v>1155613.9036651894</c:v>
                </c:pt>
                <c:pt idx="278">
                  <c:v>1158008.7370328181</c:v>
                </c:pt>
                <c:pt idx="279">
                  <c:v>1160381.7302608024</c:v>
                </c:pt>
                <c:pt idx="280">
                  <c:v>1162732.733198182</c:v>
                </c:pt>
                <c:pt idx="281">
                  <c:v>1165061.5946617092</c:v>
                </c:pt>
                <c:pt idx="282">
                  <c:v>1167368.1624287509</c:v>
                </c:pt>
                <c:pt idx="283">
                  <c:v>1169652.2832301441</c:v>
                </c:pt>
                <c:pt idx="284">
                  <c:v>1171913.8027429997</c:v>
                </c:pt>
                <c:pt idx="285">
                  <c:v>1174152.5655834593</c:v>
                </c:pt>
                <c:pt idx="286">
                  <c:v>1176368.4152994002</c:v>
                </c:pt>
                <c:pt idx="287">
                  <c:v>1178561.1943630911</c:v>
                </c:pt>
                <c:pt idx="288">
                  <c:v>1180730.7441637979</c:v>
                </c:pt>
                <c:pt idx="289">
                  <c:v>1182876.9050003376</c:v>
                </c:pt>
                <c:pt idx="290">
                  <c:v>1184999.5160735815</c:v>
                </c:pt>
                <c:pt idx="291">
                  <c:v>1187098.4154789068</c:v>
                </c:pt>
                <c:pt idx="292">
                  <c:v>1189173.4401985968</c:v>
                </c:pt>
                <c:pt idx="293">
                  <c:v>1191224.4260941877</c:v>
                </c:pt>
                <c:pt idx="294">
                  <c:v>1193251.2078987637</c:v>
                </c:pt>
                <c:pt idx="295">
                  <c:v>1195253.6192091992</c:v>
                </c:pt>
                <c:pt idx="296">
                  <c:v>1197231.4924783469</c:v>
                </c:pt>
                <c:pt idx="297">
                  <c:v>1199184.659007173</c:v>
                </c:pt>
                <c:pt idx="298">
                  <c:v>1201112.9489368377</c:v>
                </c:pt>
                <c:pt idx="299">
                  <c:v>1203016.1912407218</c:v>
                </c:pt>
                <c:pt idx="300">
                  <c:v>1204894.2137163982</c:v>
                </c:pt>
                <c:pt idx="301">
                  <c:v>1206746.8429775478</c:v>
                </c:pt>
                <c:pt idx="302">
                  <c:v>1208573.9044458207</c:v>
                </c:pt>
                <c:pt idx="303">
                  <c:v>1210375.2223426411</c:v>
                </c:pt>
                <c:pt idx="304">
                  <c:v>1212150.6196809551</c:v>
                </c:pt>
                <c:pt idx="305">
                  <c:v>1213899.9182569229</c:v>
                </c:pt>
                <c:pt idx="306">
                  <c:v>1215622.9386415535</c:v>
                </c:pt>
                <c:pt idx="307">
                  <c:v>1217319.5001722814</c:v>
                </c:pt>
                <c:pt idx="308">
                  <c:v>1218989.420944486</c:v>
                </c:pt>
                <c:pt idx="309">
                  <c:v>1220632.5178029526</c:v>
                </c:pt>
                <c:pt idx="310">
                  <c:v>1222248.6063332742</c:v>
                </c:pt>
                <c:pt idx="311">
                  <c:v>1223837.5008531946</c:v>
                </c:pt>
                <c:pt idx="312">
                  <c:v>1225399.0144038924</c:v>
                </c:pt>
                <c:pt idx="313">
                  <c:v>1226932.9587412043</c:v>
                </c:pt>
                <c:pt idx="314">
                  <c:v>1228439.1443267884</c:v>
                </c:pt>
                <c:pt idx="315">
                  <c:v>1229917.3803192263</c:v>
                </c:pt>
                <c:pt idx="316">
                  <c:v>1231367.4745650652</c:v>
                </c:pt>
                <c:pt idx="317">
                  <c:v>1232789.2335897973</c:v>
                </c:pt>
                <c:pt idx="318">
                  <c:v>1234182.4625887773</c:v>
                </c:pt>
                <c:pt idx="319">
                  <c:v>1235546.9654180782</c:v>
                </c:pt>
                <c:pt idx="320">
                  <c:v>1236882.5445852836</c:v>
                </c:pt>
                <c:pt idx="321">
                  <c:v>1238189.0012402164</c:v>
                </c:pt>
                <c:pt idx="322">
                  <c:v>1239466.135165605</c:v>
                </c:pt>
                <c:pt idx="323">
                  <c:v>1240713.7447676836</c:v>
                </c:pt>
                <c:pt idx="324">
                  <c:v>1241931.6270667294</c:v>
                </c:pt>
                <c:pt idx="325">
                  <c:v>1243119.5776875343</c:v>
                </c:pt>
                <c:pt idx="326">
                  <c:v>1244277.3908498101</c:v>
                </c:pt>
                <c:pt idx="327">
                  <c:v>1245404.8593585296</c:v>
                </c:pt>
                <c:pt idx="328">
                  <c:v>1246501.7745941994</c:v>
                </c:pt>
                <c:pt idx="329">
                  <c:v>1247567.9265030676</c:v>
                </c:pt>
                <c:pt idx="330">
                  <c:v>1248603.1035872621</c:v>
                </c:pt>
                <c:pt idx="331">
                  <c:v>1249607.0928948636</c:v>
                </c:pt>
                <c:pt idx="332">
                  <c:v>1250579.6800099078</c:v>
                </c:pt>
                <c:pt idx="333">
                  <c:v>1251520.6490423209</c:v>
                </c:pt>
                <c:pt idx="334">
                  <c:v>1252429.7826177848</c:v>
                </c:pt>
                <c:pt idx="335">
                  <c:v>1253306.8618675331</c:v>
                </c:pt>
                <c:pt idx="336">
                  <c:v>1254151.6664180763</c:v>
                </c:pt>
                <c:pt idx="337">
                  <c:v>1254963.9743808575</c:v>
                </c:pt>
                <c:pt idx="338">
                  <c:v>1255743.5623418358</c:v>
                </c:pt>
                <c:pt idx="339">
                  <c:v>1256490.2053509988</c:v>
                </c:pt>
                <c:pt idx="340">
                  <c:v>1257203.6769118027</c:v>
                </c:pt>
                <c:pt idx="341">
                  <c:v>1257883.7489705402</c:v>
                </c:pt>
                <c:pt idx="342">
                  <c:v>1258530.1919056345</c:v>
                </c:pt>
                <c:pt idx="343">
                  <c:v>1259142.7745168605</c:v>
                </c:pt>
                <c:pt idx="344">
                  <c:v>1259721.2640144918</c:v>
                </c:pt>
                <c:pt idx="345">
                  <c:v>1260265.4260083723</c:v>
                </c:pt>
                <c:pt idx="346">
                  <c:v>1260775.0244969137</c:v>
                </c:pt>
                <c:pt idx="347">
                  <c:v>1261249.8218560168</c:v>
                </c:pt>
                <c:pt idx="348">
                  <c:v>1261689.5788279166</c:v>
                </c:pt>
                <c:pt idx="349">
                  <c:v>1262094.0545099513</c:v>
                </c:pt>
                <c:pt idx="350">
                  <c:v>1262463.006343253</c:v>
                </c:pt>
                <c:pt idx="351">
                  <c:v>1262796.1901013616</c:v>
                </c:pt>
                <c:pt idx="352">
                  <c:v>1263093.3598787603</c:v>
                </c:pt>
                <c:pt idx="353">
                  <c:v>1263354.2680793314</c:v>
                </c:pt>
                <c:pt idx="354">
                  <c:v>1263578.6654047344</c:v>
                </c:pt>
                <c:pt idx="355">
                  <c:v>1263766.3008427026</c:v>
                </c:pt>
                <c:pt idx="356">
                  <c:v>1263916.9216552598</c:v>
                </c:pt>
                <c:pt idx="357">
                  <c:v>1264030.2733668564</c:v>
                </c:pt>
                <c:pt idx="358">
                  <c:v>1264106.0997524231</c:v>
                </c:pt>
                <c:pt idx="359">
                  <c:v>1264144.1428253436</c:v>
                </c:pt>
              </c:numCache>
            </c:numRef>
          </c:yVal>
          <c:smooth val="1"/>
          <c:extLst>
            <c:ext xmlns:c16="http://schemas.microsoft.com/office/drawing/2014/chart" uri="{C3380CC4-5D6E-409C-BE32-E72D297353CC}">
              <c16:uniqueId val="{00000002-6114-482C-8B26-95A17C0FB29E}"/>
            </c:ext>
          </c:extLst>
        </c:ser>
        <c:ser>
          <c:idx val="3"/>
          <c:order val="3"/>
          <c:tx>
            <c:v>Total Paid End of Loan</c:v>
          </c:tx>
          <c:spPr>
            <a:ln>
              <a:noFill/>
            </a:ln>
          </c:spPr>
          <c:marker>
            <c:symbol val="circle"/>
            <c:size val="7"/>
            <c:spPr>
              <a:solidFill>
                <a:schemeClr val="accent6"/>
              </a:solidFill>
              <a:ln cmpd="sng">
                <a:solidFill>
                  <a:schemeClr val="accent6"/>
                </a:solidFill>
              </a:ln>
            </c:spPr>
          </c:marker>
          <c:xVal>
            <c:numRef>
              <c:f>'Amoritization Scenario 15% DP'!$J$6:$J$365</c:f>
              <c:numCache>
                <c:formatCode>General</c:formatCode>
                <c:ptCount val="36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c:v>351</c:v>
                </c:pt>
                <c:pt idx="351">
                  <c:v>352</c:v>
                </c:pt>
                <c:pt idx="352">
                  <c:v>353</c:v>
                </c:pt>
                <c:pt idx="353">
                  <c:v>354</c:v>
                </c:pt>
                <c:pt idx="354">
                  <c:v>355</c:v>
                </c:pt>
                <c:pt idx="355">
                  <c:v>356</c:v>
                </c:pt>
                <c:pt idx="356">
                  <c:v>357</c:v>
                </c:pt>
                <c:pt idx="357">
                  <c:v>358</c:v>
                </c:pt>
                <c:pt idx="358">
                  <c:v>359</c:v>
                </c:pt>
                <c:pt idx="359">
                  <c:v>360</c:v>
                </c:pt>
              </c:numCache>
            </c:numRef>
          </c:xVal>
          <c:yVal>
            <c:numRef>
              <c:f>'Amoritization Scenario 15% DP'!$U$6:$U$365</c:f>
              <c:numCache>
                <c:formatCode>"$"#,##0.00_);[Red]\("$"#,##0.00\)</c:formatCode>
                <c:ptCount val="360"/>
                <c:pt idx="0">
                  <c:v>5571.5809522926747</c:v>
                </c:pt>
                <c:pt idx="1">
                  <c:v>11143.161904585349</c:v>
                </c:pt>
                <c:pt idx="2">
                  <c:v>16714.742856878023</c:v>
                </c:pt>
                <c:pt idx="3">
                  <c:v>22286.323809170699</c:v>
                </c:pt>
                <c:pt idx="4">
                  <c:v>27857.904761463375</c:v>
                </c:pt>
                <c:pt idx="5">
                  <c:v>33429.485713756047</c:v>
                </c:pt>
                <c:pt idx="6">
                  <c:v>39001.066666048726</c:v>
                </c:pt>
                <c:pt idx="7">
                  <c:v>44572.647618341405</c:v>
                </c:pt>
                <c:pt idx="8">
                  <c:v>50144.228570634077</c:v>
                </c:pt>
                <c:pt idx="9">
                  <c:v>55715.809522926749</c:v>
                </c:pt>
                <c:pt idx="10">
                  <c:v>61287.390475219428</c:v>
                </c:pt>
                <c:pt idx="11">
                  <c:v>66858.971427512108</c:v>
                </c:pt>
                <c:pt idx="12">
                  <c:v>72430.552379804765</c:v>
                </c:pt>
                <c:pt idx="13">
                  <c:v>78002.133332097452</c:v>
                </c:pt>
                <c:pt idx="14">
                  <c:v>83573.714284390138</c:v>
                </c:pt>
                <c:pt idx="15">
                  <c:v>89145.29523668281</c:v>
                </c:pt>
                <c:pt idx="16">
                  <c:v>94716.876188975482</c:v>
                </c:pt>
                <c:pt idx="17">
                  <c:v>100288.45714126815</c:v>
                </c:pt>
                <c:pt idx="18">
                  <c:v>105860.03809356084</c:v>
                </c:pt>
                <c:pt idx="19">
                  <c:v>111431.6190458535</c:v>
                </c:pt>
                <c:pt idx="20">
                  <c:v>117003.19999814618</c:v>
                </c:pt>
                <c:pt idx="21">
                  <c:v>122574.78095043886</c:v>
                </c:pt>
                <c:pt idx="22">
                  <c:v>128146.36190273153</c:v>
                </c:pt>
                <c:pt idx="23">
                  <c:v>133717.94285502422</c:v>
                </c:pt>
                <c:pt idx="24">
                  <c:v>139289.5238073169</c:v>
                </c:pt>
                <c:pt idx="25">
                  <c:v>144861.10475960956</c:v>
                </c:pt>
                <c:pt idx="26">
                  <c:v>150432.68571190222</c:v>
                </c:pt>
                <c:pt idx="27">
                  <c:v>156004.2666641949</c:v>
                </c:pt>
                <c:pt idx="28">
                  <c:v>161575.84761648759</c:v>
                </c:pt>
                <c:pt idx="29">
                  <c:v>167147.42856878028</c:v>
                </c:pt>
                <c:pt idx="30">
                  <c:v>172719.00952107293</c:v>
                </c:pt>
                <c:pt idx="31">
                  <c:v>178290.59047336562</c:v>
                </c:pt>
                <c:pt idx="32">
                  <c:v>183862.17142565831</c:v>
                </c:pt>
                <c:pt idx="33">
                  <c:v>189433.75237795099</c:v>
                </c:pt>
                <c:pt idx="34">
                  <c:v>195005.33333024365</c:v>
                </c:pt>
                <c:pt idx="35">
                  <c:v>200576.91428253631</c:v>
                </c:pt>
                <c:pt idx="36">
                  <c:v>206148.49523482897</c:v>
                </c:pt>
                <c:pt idx="37">
                  <c:v>211720.07618712165</c:v>
                </c:pt>
                <c:pt idx="38">
                  <c:v>217291.65713941434</c:v>
                </c:pt>
                <c:pt idx="39">
                  <c:v>222863.238091707</c:v>
                </c:pt>
                <c:pt idx="40">
                  <c:v>228434.81904399971</c:v>
                </c:pt>
                <c:pt idx="41">
                  <c:v>234006.3999962924</c:v>
                </c:pt>
                <c:pt idx="42">
                  <c:v>239577.98094858506</c:v>
                </c:pt>
                <c:pt idx="43">
                  <c:v>245149.56190087774</c:v>
                </c:pt>
                <c:pt idx="44">
                  <c:v>250721.1428531704</c:v>
                </c:pt>
                <c:pt idx="45">
                  <c:v>256292.72380546306</c:v>
                </c:pt>
                <c:pt idx="46">
                  <c:v>261864.30475775574</c:v>
                </c:pt>
                <c:pt idx="47">
                  <c:v>267435.88571004843</c:v>
                </c:pt>
                <c:pt idx="48">
                  <c:v>273007.46666234109</c:v>
                </c:pt>
                <c:pt idx="49">
                  <c:v>278579.04761463375</c:v>
                </c:pt>
                <c:pt idx="50">
                  <c:v>284150.62856692646</c:v>
                </c:pt>
                <c:pt idx="51">
                  <c:v>289722.20951921912</c:v>
                </c:pt>
                <c:pt idx="52">
                  <c:v>295293.79047151178</c:v>
                </c:pt>
                <c:pt idx="53">
                  <c:v>300865.37142380449</c:v>
                </c:pt>
                <c:pt idx="54">
                  <c:v>306436.95237609715</c:v>
                </c:pt>
                <c:pt idx="55">
                  <c:v>312008.53332838987</c:v>
                </c:pt>
                <c:pt idx="56">
                  <c:v>317580.11428068252</c:v>
                </c:pt>
                <c:pt idx="57">
                  <c:v>323151.69523297518</c:v>
                </c:pt>
                <c:pt idx="58">
                  <c:v>328723.27618526784</c:v>
                </c:pt>
                <c:pt idx="59">
                  <c:v>334294.8571375605</c:v>
                </c:pt>
                <c:pt idx="60">
                  <c:v>339866.43808985315</c:v>
                </c:pt>
                <c:pt idx="61">
                  <c:v>345438.01904214587</c:v>
                </c:pt>
                <c:pt idx="62">
                  <c:v>351009.59999443858</c:v>
                </c:pt>
                <c:pt idx="63">
                  <c:v>356581.18094673124</c:v>
                </c:pt>
                <c:pt idx="64">
                  <c:v>362152.7618990239</c:v>
                </c:pt>
                <c:pt idx="65">
                  <c:v>367724.34285131661</c:v>
                </c:pt>
                <c:pt idx="66">
                  <c:v>373295.92380360927</c:v>
                </c:pt>
                <c:pt idx="67">
                  <c:v>378867.50475590193</c:v>
                </c:pt>
                <c:pt idx="68">
                  <c:v>384439.08570819465</c:v>
                </c:pt>
                <c:pt idx="69">
                  <c:v>390010.6666604873</c:v>
                </c:pt>
                <c:pt idx="70">
                  <c:v>395582.24761277996</c:v>
                </c:pt>
                <c:pt idx="71">
                  <c:v>401153.82856507262</c:v>
                </c:pt>
                <c:pt idx="72">
                  <c:v>406725.40951736527</c:v>
                </c:pt>
                <c:pt idx="73">
                  <c:v>412296.99046965793</c:v>
                </c:pt>
                <c:pt idx="74">
                  <c:v>417868.57142195065</c:v>
                </c:pt>
                <c:pt idx="75">
                  <c:v>423440.15237424331</c:v>
                </c:pt>
                <c:pt idx="76">
                  <c:v>429011.73332653602</c:v>
                </c:pt>
                <c:pt idx="77">
                  <c:v>434583.31427882874</c:v>
                </c:pt>
                <c:pt idx="78">
                  <c:v>440154.89523112139</c:v>
                </c:pt>
                <c:pt idx="79">
                  <c:v>445726.47618341405</c:v>
                </c:pt>
                <c:pt idx="80">
                  <c:v>451298.05713570677</c:v>
                </c:pt>
                <c:pt idx="81">
                  <c:v>456869.63808799942</c:v>
                </c:pt>
                <c:pt idx="82">
                  <c:v>462441.21904029214</c:v>
                </c:pt>
                <c:pt idx="83">
                  <c:v>468012.7999925848</c:v>
                </c:pt>
                <c:pt idx="84">
                  <c:v>473584.38094487751</c:v>
                </c:pt>
                <c:pt idx="85">
                  <c:v>479155.96189717017</c:v>
                </c:pt>
                <c:pt idx="86">
                  <c:v>484727.54284946283</c:v>
                </c:pt>
                <c:pt idx="87">
                  <c:v>490299.12380175549</c:v>
                </c:pt>
                <c:pt idx="88">
                  <c:v>495870.70475404814</c:v>
                </c:pt>
                <c:pt idx="89">
                  <c:v>501442.2857063408</c:v>
                </c:pt>
                <c:pt idx="90">
                  <c:v>507013.86665863352</c:v>
                </c:pt>
                <c:pt idx="91">
                  <c:v>512585.44761092617</c:v>
                </c:pt>
                <c:pt idx="92">
                  <c:v>518157.02856321889</c:v>
                </c:pt>
                <c:pt idx="93">
                  <c:v>523728.60951551155</c:v>
                </c:pt>
                <c:pt idx="94">
                  <c:v>529300.1904678042</c:v>
                </c:pt>
                <c:pt idx="95">
                  <c:v>534871.77142009686</c:v>
                </c:pt>
                <c:pt idx="96">
                  <c:v>540443.35237238952</c:v>
                </c:pt>
                <c:pt idx="97">
                  <c:v>546014.93332468229</c:v>
                </c:pt>
                <c:pt idx="98">
                  <c:v>551586.51427697495</c:v>
                </c:pt>
                <c:pt idx="99">
                  <c:v>557158.09522926761</c:v>
                </c:pt>
                <c:pt idx="100">
                  <c:v>562729.67618156027</c:v>
                </c:pt>
                <c:pt idx="101">
                  <c:v>568301.25713385292</c:v>
                </c:pt>
                <c:pt idx="102">
                  <c:v>573872.83808614558</c:v>
                </c:pt>
                <c:pt idx="103">
                  <c:v>579444.41903843824</c:v>
                </c:pt>
                <c:pt idx="104">
                  <c:v>585015.99999073101</c:v>
                </c:pt>
                <c:pt idx="105">
                  <c:v>590587.58094302367</c:v>
                </c:pt>
                <c:pt idx="106">
                  <c:v>596159.16189531633</c:v>
                </c:pt>
                <c:pt idx="107">
                  <c:v>601730.7428476091</c:v>
                </c:pt>
                <c:pt idx="108">
                  <c:v>607302.32379990164</c:v>
                </c:pt>
                <c:pt idx="109">
                  <c:v>612873.90475219442</c:v>
                </c:pt>
                <c:pt idx="110">
                  <c:v>618445.48570448707</c:v>
                </c:pt>
                <c:pt idx="111">
                  <c:v>624017.06665677985</c:v>
                </c:pt>
                <c:pt idx="112">
                  <c:v>629588.64760907239</c:v>
                </c:pt>
                <c:pt idx="113">
                  <c:v>635160.22856136505</c:v>
                </c:pt>
                <c:pt idx="114">
                  <c:v>640731.8095136577</c:v>
                </c:pt>
                <c:pt idx="115">
                  <c:v>646303.39046595036</c:v>
                </c:pt>
                <c:pt idx="116">
                  <c:v>651874.97141824302</c:v>
                </c:pt>
                <c:pt idx="117">
                  <c:v>657446.55237053568</c:v>
                </c:pt>
                <c:pt idx="118">
                  <c:v>663018.13332282833</c:v>
                </c:pt>
                <c:pt idx="119">
                  <c:v>668589.71427512099</c:v>
                </c:pt>
                <c:pt idx="120">
                  <c:v>674161.29522741365</c:v>
                </c:pt>
                <c:pt idx="121">
                  <c:v>679732.87617970631</c:v>
                </c:pt>
                <c:pt idx="122">
                  <c:v>685304.45713199908</c:v>
                </c:pt>
                <c:pt idx="123">
                  <c:v>690876.03808429174</c:v>
                </c:pt>
                <c:pt idx="124">
                  <c:v>696447.61903658439</c:v>
                </c:pt>
                <c:pt idx="125">
                  <c:v>702019.19998887705</c:v>
                </c:pt>
                <c:pt idx="126">
                  <c:v>707590.78094116971</c:v>
                </c:pt>
                <c:pt idx="127">
                  <c:v>713162.36189346248</c:v>
                </c:pt>
                <c:pt idx="128">
                  <c:v>718733.94284575514</c:v>
                </c:pt>
                <c:pt idx="129">
                  <c:v>724305.5237980478</c:v>
                </c:pt>
                <c:pt idx="130">
                  <c:v>729877.10475034046</c:v>
                </c:pt>
                <c:pt idx="131">
                  <c:v>735448.68570263311</c:v>
                </c:pt>
                <c:pt idx="132">
                  <c:v>741020.26665492589</c:v>
                </c:pt>
                <c:pt idx="133">
                  <c:v>746591.84760721843</c:v>
                </c:pt>
                <c:pt idx="134">
                  <c:v>752163.4285595112</c:v>
                </c:pt>
                <c:pt idx="135">
                  <c:v>757735.00951180386</c:v>
                </c:pt>
                <c:pt idx="136">
                  <c:v>763306.59046409652</c:v>
                </c:pt>
                <c:pt idx="137">
                  <c:v>768878.17141638917</c:v>
                </c:pt>
                <c:pt idx="138">
                  <c:v>774449.75236868183</c:v>
                </c:pt>
                <c:pt idx="139">
                  <c:v>780021.33332097449</c:v>
                </c:pt>
                <c:pt idx="140">
                  <c:v>785592.91427326715</c:v>
                </c:pt>
                <c:pt idx="141">
                  <c:v>791164.49522555969</c:v>
                </c:pt>
                <c:pt idx="142">
                  <c:v>796736.07617785234</c:v>
                </c:pt>
                <c:pt idx="143">
                  <c:v>802307.657130145</c:v>
                </c:pt>
                <c:pt idx="144">
                  <c:v>807879.23808243778</c:v>
                </c:pt>
                <c:pt idx="145">
                  <c:v>813450.81903473043</c:v>
                </c:pt>
                <c:pt idx="146">
                  <c:v>819022.39998702309</c:v>
                </c:pt>
                <c:pt idx="147">
                  <c:v>824593.98093931563</c:v>
                </c:pt>
                <c:pt idx="148">
                  <c:v>830165.56189160841</c:v>
                </c:pt>
                <c:pt idx="149">
                  <c:v>835737.14284390106</c:v>
                </c:pt>
                <c:pt idx="150">
                  <c:v>841308.72379619372</c:v>
                </c:pt>
                <c:pt idx="151">
                  <c:v>846880.30474848638</c:v>
                </c:pt>
                <c:pt idx="152">
                  <c:v>852451.88570077904</c:v>
                </c:pt>
                <c:pt idx="153">
                  <c:v>858023.46665307169</c:v>
                </c:pt>
                <c:pt idx="154">
                  <c:v>863595.04760536435</c:v>
                </c:pt>
                <c:pt idx="155">
                  <c:v>869166.62855765712</c:v>
                </c:pt>
                <c:pt idx="156">
                  <c:v>874738.20950994978</c:v>
                </c:pt>
                <c:pt idx="157">
                  <c:v>880309.79046224256</c:v>
                </c:pt>
                <c:pt idx="158">
                  <c:v>885881.37141453521</c:v>
                </c:pt>
                <c:pt idx="159">
                  <c:v>891452.95236682787</c:v>
                </c:pt>
                <c:pt idx="160">
                  <c:v>897024.53331912053</c:v>
                </c:pt>
                <c:pt idx="161">
                  <c:v>902596.11427141319</c:v>
                </c:pt>
                <c:pt idx="162">
                  <c:v>908167.69522370584</c:v>
                </c:pt>
                <c:pt idx="163">
                  <c:v>913739.2761759985</c:v>
                </c:pt>
                <c:pt idx="164">
                  <c:v>919310.85712829116</c:v>
                </c:pt>
                <c:pt idx="165">
                  <c:v>924882.43808058393</c:v>
                </c:pt>
                <c:pt idx="166">
                  <c:v>930454.01903287647</c:v>
                </c:pt>
                <c:pt idx="167">
                  <c:v>936025.59998516913</c:v>
                </c:pt>
                <c:pt idx="168">
                  <c:v>941597.18093746179</c:v>
                </c:pt>
                <c:pt idx="169">
                  <c:v>947168.76188975456</c:v>
                </c:pt>
                <c:pt idx="170">
                  <c:v>952740.34284204722</c:v>
                </c:pt>
                <c:pt idx="171">
                  <c:v>958311.92379433988</c:v>
                </c:pt>
                <c:pt idx="172">
                  <c:v>963883.50474663265</c:v>
                </c:pt>
                <c:pt idx="173">
                  <c:v>969455.08569892519</c:v>
                </c:pt>
                <c:pt idx="174">
                  <c:v>975026.66665121797</c:v>
                </c:pt>
                <c:pt idx="175">
                  <c:v>980598.24760351062</c:v>
                </c:pt>
                <c:pt idx="176">
                  <c:v>986169.82855580328</c:v>
                </c:pt>
                <c:pt idx="177">
                  <c:v>991741.40950809594</c:v>
                </c:pt>
                <c:pt idx="178">
                  <c:v>997312.9904603886</c:v>
                </c:pt>
                <c:pt idx="179">
                  <c:v>1002884.5714126814</c:v>
                </c:pt>
                <c:pt idx="180">
                  <c:v>1008456.152364974</c:v>
                </c:pt>
                <c:pt idx="181">
                  <c:v>1014027.7333172667</c:v>
                </c:pt>
                <c:pt idx="182">
                  <c:v>1019599.3142695593</c:v>
                </c:pt>
                <c:pt idx="183">
                  <c:v>1025170.895221852</c:v>
                </c:pt>
                <c:pt idx="184">
                  <c:v>1030742.4761741448</c:v>
                </c:pt>
                <c:pt idx="185">
                  <c:v>1036314.0571264373</c:v>
                </c:pt>
                <c:pt idx="186">
                  <c:v>1041885.63807873</c:v>
                </c:pt>
                <c:pt idx="187">
                  <c:v>1047457.2190310226</c:v>
                </c:pt>
                <c:pt idx="188">
                  <c:v>1053028.7999833152</c:v>
                </c:pt>
                <c:pt idx="189">
                  <c:v>1058600.3809356079</c:v>
                </c:pt>
                <c:pt idx="190">
                  <c:v>1064171.9618879007</c:v>
                </c:pt>
                <c:pt idx="191">
                  <c:v>1069743.5428401933</c:v>
                </c:pt>
                <c:pt idx="192">
                  <c:v>1075315.123792486</c:v>
                </c:pt>
                <c:pt idx="193">
                  <c:v>1080886.7047447786</c:v>
                </c:pt>
                <c:pt idx="194">
                  <c:v>1086458.2856970713</c:v>
                </c:pt>
                <c:pt idx="195">
                  <c:v>1092029.8666493641</c:v>
                </c:pt>
                <c:pt idx="196">
                  <c:v>1097601.4476016567</c:v>
                </c:pt>
                <c:pt idx="197">
                  <c:v>1103173.0285539494</c:v>
                </c:pt>
                <c:pt idx="198">
                  <c:v>1108744.609506242</c:v>
                </c:pt>
                <c:pt idx="199">
                  <c:v>1114316.1904585348</c:v>
                </c:pt>
                <c:pt idx="200">
                  <c:v>1119887.7714108273</c:v>
                </c:pt>
                <c:pt idx="201">
                  <c:v>1125459.3523631201</c:v>
                </c:pt>
                <c:pt idx="202">
                  <c:v>1131030.9333154126</c:v>
                </c:pt>
                <c:pt idx="203">
                  <c:v>1136602.5142677054</c:v>
                </c:pt>
                <c:pt idx="204">
                  <c:v>1142174.0952199982</c:v>
                </c:pt>
                <c:pt idx="205">
                  <c:v>1147745.6761722907</c:v>
                </c:pt>
                <c:pt idx="206">
                  <c:v>1153317.2571245835</c:v>
                </c:pt>
                <c:pt idx="207">
                  <c:v>1158888.838076876</c:v>
                </c:pt>
                <c:pt idx="208">
                  <c:v>1164460.4190291688</c:v>
                </c:pt>
                <c:pt idx="209">
                  <c:v>1170031.9999814616</c:v>
                </c:pt>
                <c:pt idx="210">
                  <c:v>1175603.5809337541</c:v>
                </c:pt>
                <c:pt idx="211">
                  <c:v>1181175.1618860466</c:v>
                </c:pt>
                <c:pt idx="212">
                  <c:v>1186746.7428383394</c:v>
                </c:pt>
                <c:pt idx="213">
                  <c:v>1192318.323790632</c:v>
                </c:pt>
                <c:pt idx="214">
                  <c:v>1197889.9047429247</c:v>
                </c:pt>
                <c:pt idx="215">
                  <c:v>1203461.4856952173</c:v>
                </c:pt>
                <c:pt idx="216">
                  <c:v>1209033.06664751</c:v>
                </c:pt>
                <c:pt idx="217">
                  <c:v>1214604.6475998028</c:v>
                </c:pt>
                <c:pt idx="218">
                  <c:v>1220176.2285520954</c:v>
                </c:pt>
                <c:pt idx="219">
                  <c:v>1225747.8095043879</c:v>
                </c:pt>
                <c:pt idx="220">
                  <c:v>1231319.3904566807</c:v>
                </c:pt>
                <c:pt idx="221">
                  <c:v>1236890.9714089734</c:v>
                </c:pt>
                <c:pt idx="222">
                  <c:v>1242462.5523612662</c:v>
                </c:pt>
                <c:pt idx="223">
                  <c:v>1248034.1333135588</c:v>
                </c:pt>
                <c:pt idx="224">
                  <c:v>1253605.7142658515</c:v>
                </c:pt>
                <c:pt idx="225">
                  <c:v>1259177.2952181443</c:v>
                </c:pt>
                <c:pt idx="226">
                  <c:v>1264748.8761704369</c:v>
                </c:pt>
                <c:pt idx="227">
                  <c:v>1270320.4571227296</c:v>
                </c:pt>
                <c:pt idx="228">
                  <c:v>1275892.0380750222</c:v>
                </c:pt>
                <c:pt idx="229">
                  <c:v>1281463.6190273149</c:v>
                </c:pt>
                <c:pt idx="230">
                  <c:v>1287035.1999796075</c:v>
                </c:pt>
                <c:pt idx="231">
                  <c:v>1292606.7809319003</c:v>
                </c:pt>
                <c:pt idx="232">
                  <c:v>1298178.3618841928</c:v>
                </c:pt>
                <c:pt idx="233">
                  <c:v>1303749.9428364853</c:v>
                </c:pt>
                <c:pt idx="234">
                  <c:v>1309321.5237887781</c:v>
                </c:pt>
                <c:pt idx="235">
                  <c:v>1314893.1047410709</c:v>
                </c:pt>
                <c:pt idx="236">
                  <c:v>1320464.6856933634</c:v>
                </c:pt>
                <c:pt idx="237">
                  <c:v>1326036.266645656</c:v>
                </c:pt>
                <c:pt idx="238">
                  <c:v>1331607.8475979487</c:v>
                </c:pt>
                <c:pt idx="239">
                  <c:v>1337179.4285502415</c:v>
                </c:pt>
                <c:pt idx="240">
                  <c:v>1342751.0095025341</c:v>
                </c:pt>
                <c:pt idx="241">
                  <c:v>1348322.5904548268</c:v>
                </c:pt>
                <c:pt idx="242">
                  <c:v>1353894.1714071196</c:v>
                </c:pt>
                <c:pt idx="243">
                  <c:v>1359465.7523594121</c:v>
                </c:pt>
                <c:pt idx="244">
                  <c:v>1365037.3333117049</c:v>
                </c:pt>
                <c:pt idx="245">
                  <c:v>1370608.9142639975</c:v>
                </c:pt>
                <c:pt idx="246">
                  <c:v>1376180.4952162902</c:v>
                </c:pt>
                <c:pt idx="247">
                  <c:v>1381752.076168583</c:v>
                </c:pt>
                <c:pt idx="248">
                  <c:v>1387323.6571208755</c:v>
                </c:pt>
                <c:pt idx="249">
                  <c:v>1392895.2380731681</c:v>
                </c:pt>
                <c:pt idx="250">
                  <c:v>1398466.8190254606</c:v>
                </c:pt>
                <c:pt idx="251">
                  <c:v>1404038.3999777534</c:v>
                </c:pt>
                <c:pt idx="252">
                  <c:v>1409609.9809300459</c:v>
                </c:pt>
                <c:pt idx="253">
                  <c:v>1415181.5618823387</c:v>
                </c:pt>
                <c:pt idx="254">
                  <c:v>1420753.1428346315</c:v>
                </c:pt>
                <c:pt idx="255">
                  <c:v>1426324.7237869243</c:v>
                </c:pt>
                <c:pt idx="256">
                  <c:v>1431896.304739217</c:v>
                </c:pt>
                <c:pt idx="257">
                  <c:v>1437467.8856915098</c:v>
                </c:pt>
                <c:pt idx="258">
                  <c:v>1443039.4666438024</c:v>
                </c:pt>
                <c:pt idx="259">
                  <c:v>1448611.0475960951</c:v>
                </c:pt>
                <c:pt idx="260">
                  <c:v>1454182.6285483879</c:v>
                </c:pt>
                <c:pt idx="261">
                  <c:v>1459754.2095006804</c:v>
                </c:pt>
                <c:pt idx="262">
                  <c:v>1465325.7904529732</c:v>
                </c:pt>
                <c:pt idx="263">
                  <c:v>1470897.3714052658</c:v>
                </c:pt>
                <c:pt idx="264">
                  <c:v>1476468.9523575585</c:v>
                </c:pt>
                <c:pt idx="265">
                  <c:v>1482040.5333098513</c:v>
                </c:pt>
                <c:pt idx="266">
                  <c:v>1487612.1142621438</c:v>
                </c:pt>
                <c:pt idx="267">
                  <c:v>1493183.6952144364</c:v>
                </c:pt>
                <c:pt idx="268">
                  <c:v>1498755.2761667292</c:v>
                </c:pt>
                <c:pt idx="269">
                  <c:v>1504326.8571190219</c:v>
                </c:pt>
                <c:pt idx="270">
                  <c:v>1509898.4380713145</c:v>
                </c:pt>
                <c:pt idx="271">
                  <c:v>1515470.019023607</c:v>
                </c:pt>
                <c:pt idx="272">
                  <c:v>1521041.5999758998</c:v>
                </c:pt>
                <c:pt idx="273">
                  <c:v>1526613.1809281923</c:v>
                </c:pt>
                <c:pt idx="274">
                  <c:v>1532184.7618804849</c:v>
                </c:pt>
                <c:pt idx="275">
                  <c:v>1537756.3428327776</c:v>
                </c:pt>
                <c:pt idx="276">
                  <c:v>1543327.9237850704</c:v>
                </c:pt>
                <c:pt idx="277">
                  <c:v>1548899.504737363</c:v>
                </c:pt>
                <c:pt idx="278">
                  <c:v>1554471.0856896555</c:v>
                </c:pt>
                <c:pt idx="279">
                  <c:v>1560042.6666419483</c:v>
                </c:pt>
                <c:pt idx="280">
                  <c:v>1565614.2475942408</c:v>
                </c:pt>
                <c:pt idx="281">
                  <c:v>1571185.8285465336</c:v>
                </c:pt>
                <c:pt idx="282">
                  <c:v>1576757.4094988261</c:v>
                </c:pt>
                <c:pt idx="283">
                  <c:v>1582328.9904511189</c:v>
                </c:pt>
                <c:pt idx="284">
                  <c:v>1587900.5714034114</c:v>
                </c:pt>
                <c:pt idx="285">
                  <c:v>1593472.152355704</c:v>
                </c:pt>
                <c:pt idx="286">
                  <c:v>1599043.7333079968</c:v>
                </c:pt>
                <c:pt idx="287">
                  <c:v>1604615.3142602895</c:v>
                </c:pt>
                <c:pt idx="288">
                  <c:v>1610186.8952125823</c:v>
                </c:pt>
                <c:pt idx="289">
                  <c:v>1615758.4761648751</c:v>
                </c:pt>
                <c:pt idx="290">
                  <c:v>1621330.0571171679</c:v>
                </c:pt>
                <c:pt idx="291">
                  <c:v>1626901.6380694604</c:v>
                </c:pt>
                <c:pt idx="292">
                  <c:v>1632473.2190217532</c:v>
                </c:pt>
                <c:pt idx="293">
                  <c:v>1638044.7999740457</c:v>
                </c:pt>
                <c:pt idx="294">
                  <c:v>1643616.3809263385</c:v>
                </c:pt>
                <c:pt idx="295">
                  <c:v>1649187.9618786313</c:v>
                </c:pt>
                <c:pt idx="296">
                  <c:v>1654759.542830924</c:v>
                </c:pt>
                <c:pt idx="297">
                  <c:v>1660331.1237832168</c:v>
                </c:pt>
                <c:pt idx="298">
                  <c:v>1665902.7047355096</c:v>
                </c:pt>
                <c:pt idx="299">
                  <c:v>1671474.2856878021</c:v>
                </c:pt>
                <c:pt idx="300">
                  <c:v>1677045.8666400949</c:v>
                </c:pt>
                <c:pt idx="301">
                  <c:v>1682617.4475923874</c:v>
                </c:pt>
                <c:pt idx="302">
                  <c:v>1688189.0285446802</c:v>
                </c:pt>
                <c:pt idx="303">
                  <c:v>1693760.609496973</c:v>
                </c:pt>
                <c:pt idx="304">
                  <c:v>1699332.1904492658</c:v>
                </c:pt>
                <c:pt idx="305">
                  <c:v>1704903.7714015583</c:v>
                </c:pt>
                <c:pt idx="306">
                  <c:v>1710475.3523538508</c:v>
                </c:pt>
                <c:pt idx="307">
                  <c:v>1716046.9333061436</c:v>
                </c:pt>
                <c:pt idx="308">
                  <c:v>1721618.5142584362</c:v>
                </c:pt>
                <c:pt idx="309">
                  <c:v>1727190.0952107287</c:v>
                </c:pt>
                <c:pt idx="310">
                  <c:v>1732761.6761630215</c:v>
                </c:pt>
                <c:pt idx="311">
                  <c:v>1738333.2571153142</c:v>
                </c:pt>
                <c:pt idx="312">
                  <c:v>1743904.8380676068</c:v>
                </c:pt>
                <c:pt idx="313">
                  <c:v>1749476.4190198993</c:v>
                </c:pt>
                <c:pt idx="314">
                  <c:v>1755047.9999721921</c:v>
                </c:pt>
                <c:pt idx="315">
                  <c:v>1760619.5809244849</c:v>
                </c:pt>
                <c:pt idx="316">
                  <c:v>1766191.1618767777</c:v>
                </c:pt>
                <c:pt idx="317">
                  <c:v>1771762.7428290704</c:v>
                </c:pt>
                <c:pt idx="318">
                  <c:v>1777334.3237813632</c:v>
                </c:pt>
                <c:pt idx="319">
                  <c:v>1782905.9047336557</c:v>
                </c:pt>
                <c:pt idx="320">
                  <c:v>1788477.4856859483</c:v>
                </c:pt>
                <c:pt idx="321">
                  <c:v>1794049.0666382411</c:v>
                </c:pt>
                <c:pt idx="322">
                  <c:v>1799620.6475905336</c:v>
                </c:pt>
                <c:pt idx="323">
                  <c:v>1805192.2285428261</c:v>
                </c:pt>
                <c:pt idx="324">
                  <c:v>1810763.8094951189</c:v>
                </c:pt>
                <c:pt idx="325">
                  <c:v>1816335.3904474117</c:v>
                </c:pt>
                <c:pt idx="326">
                  <c:v>1821906.9713997042</c:v>
                </c:pt>
                <c:pt idx="327">
                  <c:v>1827478.5523519968</c:v>
                </c:pt>
                <c:pt idx="328">
                  <c:v>1833050.1333042895</c:v>
                </c:pt>
                <c:pt idx="329">
                  <c:v>1838621.7142565823</c:v>
                </c:pt>
                <c:pt idx="330">
                  <c:v>1844193.2952088746</c:v>
                </c:pt>
                <c:pt idx="331">
                  <c:v>1849764.8761611674</c:v>
                </c:pt>
                <c:pt idx="332">
                  <c:v>1855336.4571134602</c:v>
                </c:pt>
                <c:pt idx="333">
                  <c:v>1860908.0380657529</c:v>
                </c:pt>
                <c:pt idx="334">
                  <c:v>1866479.6190180457</c:v>
                </c:pt>
                <c:pt idx="335">
                  <c:v>1872051.1999703385</c:v>
                </c:pt>
                <c:pt idx="336">
                  <c:v>1877622.780922631</c:v>
                </c:pt>
                <c:pt idx="337">
                  <c:v>1883194.3618749238</c:v>
                </c:pt>
                <c:pt idx="338">
                  <c:v>1888765.9428272163</c:v>
                </c:pt>
                <c:pt idx="339">
                  <c:v>1894337.5237795091</c:v>
                </c:pt>
                <c:pt idx="340">
                  <c:v>1899909.1047318019</c:v>
                </c:pt>
                <c:pt idx="341">
                  <c:v>1905480.6856840944</c:v>
                </c:pt>
                <c:pt idx="342">
                  <c:v>1911052.266636387</c:v>
                </c:pt>
                <c:pt idx="343">
                  <c:v>1916623.8475886798</c:v>
                </c:pt>
                <c:pt idx="344">
                  <c:v>1922195.4285409725</c:v>
                </c:pt>
                <c:pt idx="345">
                  <c:v>1927767.0094932653</c:v>
                </c:pt>
                <c:pt idx="346">
                  <c:v>1933338.5904455578</c:v>
                </c:pt>
                <c:pt idx="347">
                  <c:v>1938910.1713978504</c:v>
                </c:pt>
                <c:pt idx="348">
                  <c:v>1944481.7523501432</c:v>
                </c:pt>
                <c:pt idx="349">
                  <c:v>1950053.3333024359</c:v>
                </c:pt>
                <c:pt idx="350">
                  <c:v>1955624.9142547285</c:v>
                </c:pt>
                <c:pt idx="351">
                  <c:v>1961196.495207021</c:v>
                </c:pt>
                <c:pt idx="352">
                  <c:v>1966768.0761593138</c:v>
                </c:pt>
                <c:pt idx="353">
                  <c:v>1972339.6571116066</c:v>
                </c:pt>
                <c:pt idx="354">
                  <c:v>1977911.2380638991</c:v>
                </c:pt>
                <c:pt idx="355">
                  <c:v>1983482.8190161916</c:v>
                </c:pt>
                <c:pt idx="356">
                  <c:v>1989054.3999684844</c:v>
                </c:pt>
                <c:pt idx="357">
                  <c:v>1994625.980920777</c:v>
                </c:pt>
                <c:pt idx="358">
                  <c:v>2000197.5618730695</c:v>
                </c:pt>
                <c:pt idx="359">
                  <c:v>2005769.1428253623</c:v>
                </c:pt>
              </c:numCache>
            </c:numRef>
          </c:yVal>
          <c:smooth val="1"/>
          <c:extLst>
            <c:ext xmlns:c16="http://schemas.microsoft.com/office/drawing/2014/chart" uri="{C3380CC4-5D6E-409C-BE32-E72D297353CC}">
              <c16:uniqueId val="{00000003-6114-482C-8B26-95A17C0FB29E}"/>
            </c:ext>
          </c:extLst>
        </c:ser>
        <c:dLbls>
          <c:showLegendKey val="0"/>
          <c:showVal val="0"/>
          <c:showCatName val="0"/>
          <c:showSerName val="0"/>
          <c:showPercent val="0"/>
          <c:showBubbleSize val="0"/>
        </c:dLbls>
        <c:axId val="1417452202"/>
        <c:axId val="469460115"/>
      </c:scatterChart>
      <c:valAx>
        <c:axId val="1417452202"/>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469460115"/>
        <c:crosses val="autoZero"/>
        <c:crossBetween val="midCat"/>
      </c:valAx>
      <c:valAx>
        <c:axId val="469460115"/>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n-US"/>
              </a:p>
            </c:rich>
          </c:tx>
          <c:overlay val="0"/>
        </c:title>
        <c:numFmt formatCode="_(&quot;$&quot;* #,##0_);_(&quot;$&quot;* \(#,##0\);_(&quot;$&quot;* &quot;-&quot;??_);_(@_)" sourceLinked="1"/>
        <c:majorTickMark val="none"/>
        <c:minorTickMark val="none"/>
        <c:tickLblPos val="nextTo"/>
        <c:spPr>
          <a:ln/>
        </c:spPr>
        <c:txPr>
          <a:bodyPr/>
          <a:lstStyle/>
          <a:p>
            <a:pPr lvl="0">
              <a:defRPr sz="900" b="0" i="0">
                <a:solidFill>
                  <a:srgbClr val="000000"/>
                </a:solidFill>
                <a:latin typeface="+mn-lt"/>
              </a:defRPr>
            </a:pPr>
            <a:endParaRPr lang="en-US"/>
          </a:p>
        </c:txPr>
        <c:crossAx val="1417452202"/>
        <c:crosses val="autoZero"/>
        <c:crossBetween val="midCat"/>
      </c:valAx>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lang="en-US" sz="1400" b="0" i="0">
                <a:solidFill>
                  <a:srgbClr val="757575"/>
                </a:solidFill>
                <a:latin typeface="+mn-lt"/>
              </a:rPr>
              <a:t>HELOC Amortization Schedule 11/13/2022</a:t>
            </a:r>
          </a:p>
        </c:rich>
      </c:tx>
      <c:overlay val="0"/>
    </c:title>
    <c:autoTitleDeleted val="0"/>
    <c:plotArea>
      <c:layout>
        <c:manualLayout>
          <c:xMode val="edge"/>
          <c:yMode val="edge"/>
          <c:x val="0.11244441271265961"/>
          <c:y val="9.5373973194984876E-2"/>
          <c:w val="0.7702861300368542"/>
          <c:h val="0.71598644203197037"/>
        </c:manualLayout>
      </c:layout>
      <c:scatterChart>
        <c:scatterStyle val="lineMarker"/>
        <c:varyColors val="1"/>
        <c:ser>
          <c:idx val="0"/>
          <c:order val="0"/>
          <c:tx>
            <c:v>startingBalance</c:v>
          </c:tx>
          <c:spPr>
            <a:ln>
              <a:noFill/>
            </a:ln>
          </c:spPr>
          <c:marker>
            <c:symbol val="circle"/>
            <c:size val="7"/>
            <c:spPr>
              <a:solidFill>
                <a:schemeClr val="accent1"/>
              </a:solidFill>
              <a:ln cmpd="sng">
                <a:solidFill>
                  <a:schemeClr val="accent1"/>
                </a:solidFill>
              </a:ln>
            </c:spPr>
          </c:marker>
          <c:xVal>
            <c:numRef>
              <c:f>'Amoritization Scenario 20% DP'!$J$6:$J$365</c:f>
              <c:numCache>
                <c:formatCode>General</c:formatCode>
                <c:ptCount val="36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c:v>351</c:v>
                </c:pt>
                <c:pt idx="351">
                  <c:v>352</c:v>
                </c:pt>
                <c:pt idx="352">
                  <c:v>353</c:v>
                </c:pt>
                <c:pt idx="353">
                  <c:v>354</c:v>
                </c:pt>
                <c:pt idx="354">
                  <c:v>355</c:v>
                </c:pt>
                <c:pt idx="355">
                  <c:v>356</c:v>
                </c:pt>
                <c:pt idx="356">
                  <c:v>357</c:v>
                </c:pt>
                <c:pt idx="357">
                  <c:v>358</c:v>
                </c:pt>
                <c:pt idx="358">
                  <c:v>359</c:v>
                </c:pt>
                <c:pt idx="359">
                  <c:v>360</c:v>
                </c:pt>
              </c:numCache>
            </c:numRef>
          </c:xVal>
          <c:yVal>
            <c:numRef>
              <c:f>'Amoritization Scenario 20% DP'!$L$6:$L$365</c:f>
              <c:numCache>
                <c:formatCode>"$"#,##0.00_);[Red]\("$"#,##0.00\)</c:formatCode>
                <c:ptCount val="360"/>
                <c:pt idx="0" formatCode="_(&quot;$&quot;* #,##0_);_(&quot;$&quot;* \(#,##0\);_(&quot;$&quot;* &quot;-&quot;??_);_(@_)">
                  <c:v>698000</c:v>
                </c:pt>
                <c:pt idx="1">
                  <c:v>697554.90910372452</c:v>
                </c:pt>
                <c:pt idx="2">
                  <c:v>697106.75820753712</c:v>
                </c:pt>
                <c:pt idx="3">
                  <c:v>696655.52627393848</c:v>
                </c:pt>
                <c:pt idx="4">
                  <c:v>696201.1921207963</c:v>
                </c:pt>
                <c:pt idx="5">
                  <c:v>695743.73442035133</c:v>
                </c:pt>
                <c:pt idx="6">
                  <c:v>695283.13169821585</c:v>
                </c:pt>
                <c:pt idx="7">
                  <c:v>694819.36233236559</c:v>
                </c:pt>
                <c:pt idx="8">
                  <c:v>694352.40455212514</c:v>
                </c:pt>
                <c:pt idx="9">
                  <c:v>693882.2364371455</c:v>
                </c:pt>
                <c:pt idx="10">
                  <c:v>693408.83591637539</c:v>
                </c:pt>
                <c:pt idx="11">
                  <c:v>692932.18076702498</c:v>
                </c:pt>
                <c:pt idx="12">
                  <c:v>692452.24861352285</c:v>
                </c:pt>
                <c:pt idx="13">
                  <c:v>691969.01692646532</c:v>
                </c:pt>
                <c:pt idx="14">
                  <c:v>691482.46302155929</c:v>
                </c:pt>
                <c:pt idx="15">
                  <c:v>690992.56405855704</c:v>
                </c:pt>
                <c:pt idx="16">
                  <c:v>690499.29704018414</c:v>
                </c:pt>
                <c:pt idx="17">
                  <c:v>690002.63881105999</c:v>
                </c:pt>
                <c:pt idx="18">
                  <c:v>689502.56605661055</c:v>
                </c:pt>
                <c:pt idx="19">
                  <c:v>688999.05530197429</c:v>
                </c:pt>
                <c:pt idx="20">
                  <c:v>688492.08291089989</c:v>
                </c:pt>
                <c:pt idx="21">
                  <c:v>687981.62508463685</c:v>
                </c:pt>
                <c:pt idx="22">
                  <c:v>687467.65786081832</c:v>
                </c:pt>
                <c:pt idx="23">
                  <c:v>686950.15711233602</c:v>
                </c:pt>
                <c:pt idx="24">
                  <c:v>686429.09854620788</c:v>
                </c:pt>
                <c:pt idx="25">
                  <c:v>685904.45770243765</c:v>
                </c:pt>
                <c:pt idx="26">
                  <c:v>685376.20995286643</c:v>
                </c:pt>
                <c:pt idx="27">
                  <c:v>684844.33050001692</c:v>
                </c:pt>
                <c:pt idx="28">
                  <c:v>684308.79437592905</c:v>
                </c:pt>
                <c:pt idx="29">
                  <c:v>683769.57644098811</c:v>
                </c:pt>
                <c:pt idx="30">
                  <c:v>683226.65138274443</c:v>
                </c:pt>
                <c:pt idx="31">
                  <c:v>682679.99371472537</c:v>
                </c:pt>
                <c:pt idx="32">
                  <c:v>682129.57777523866</c:v>
                </c:pt>
                <c:pt idx="33">
                  <c:v>681575.37772616802</c:v>
                </c:pt>
                <c:pt idx="34">
                  <c:v>681017.36755175993</c:v>
                </c:pt>
                <c:pt idx="35">
                  <c:v>680455.52105740283</c:v>
                </c:pt>
                <c:pt idx="36">
                  <c:v>679889.81186839705</c:v>
                </c:pt>
                <c:pt idx="37">
                  <c:v>679320.21342871687</c:v>
                </c:pt>
                <c:pt idx="38">
                  <c:v>678746.69899976382</c:v>
                </c:pt>
                <c:pt idx="39">
                  <c:v>678169.24165911169</c:v>
                </c:pt>
                <c:pt idx="40">
                  <c:v>677587.81429924257</c:v>
                </c:pt>
                <c:pt idx="41">
                  <c:v>677002.38962627435</c:v>
                </c:pt>
                <c:pt idx="42">
                  <c:v>676412.9401586795</c:v>
                </c:pt>
                <c:pt idx="43">
                  <c:v>675819.43822599493</c:v>
                </c:pt>
                <c:pt idx="44">
                  <c:v>675221.85596752318</c:v>
                </c:pt>
                <c:pt idx="45">
                  <c:v>674620.16533102444</c:v>
                </c:pt>
                <c:pt idx="46">
                  <c:v>674014.33807139983</c:v>
                </c:pt>
                <c:pt idx="47">
                  <c:v>673404.34574936528</c:v>
                </c:pt>
                <c:pt idx="48">
                  <c:v>672790.15973011672</c:v>
                </c:pt>
                <c:pt idx="49">
                  <c:v>672171.75118198583</c:v>
                </c:pt>
                <c:pt idx="50">
                  <c:v>671549.0910750865</c:v>
                </c:pt>
                <c:pt idx="51">
                  <c:v>670922.15017995227</c:v>
                </c:pt>
                <c:pt idx="52">
                  <c:v>670290.89906616393</c:v>
                </c:pt>
                <c:pt idx="53">
                  <c:v>669655.30810096837</c:v>
                </c:pt>
                <c:pt idx="54">
                  <c:v>669015.34744788706</c:v>
                </c:pt>
                <c:pt idx="55">
                  <c:v>668370.98706531583</c:v>
                </c:pt>
                <c:pt idx="56">
                  <c:v>667722.19670511445</c:v>
                </c:pt>
                <c:pt idx="57">
                  <c:v>667068.94591118663</c:v>
                </c:pt>
                <c:pt idx="58">
                  <c:v>666411.20401805057</c:v>
                </c:pt>
                <c:pt idx="59">
                  <c:v>665748.94014939922</c:v>
                </c:pt>
                <c:pt idx="60">
                  <c:v>665082.12321665091</c:v>
                </c:pt>
                <c:pt idx="61">
                  <c:v>664410.72191748989</c:v>
                </c:pt>
                <c:pt idx="62">
                  <c:v>663734.70473439712</c:v>
                </c:pt>
                <c:pt idx="63">
                  <c:v>663054.03993317066</c:v>
                </c:pt>
                <c:pt idx="64">
                  <c:v>662368.69556143577</c:v>
                </c:pt>
                <c:pt idx="65">
                  <c:v>661678.63944714516</c:v>
                </c:pt>
                <c:pt idx="66">
                  <c:v>660983.83919706882</c:v>
                </c:pt>
                <c:pt idx="67">
                  <c:v>660284.26219527319</c:v>
                </c:pt>
                <c:pt idx="68">
                  <c:v>659579.87560159026</c:v>
                </c:pt>
                <c:pt idx="69">
                  <c:v>658870.64635007572</c:v>
                </c:pt>
                <c:pt idx="70">
                  <c:v>658156.54114745709</c:v>
                </c:pt>
                <c:pt idx="71">
                  <c:v>657437.52647157037</c:v>
                </c:pt>
                <c:pt idx="72">
                  <c:v>656713.56856978696</c:v>
                </c:pt>
                <c:pt idx="73">
                  <c:v>655984.63345742878</c:v>
                </c:pt>
                <c:pt idx="74">
                  <c:v>655250.68691617309</c:v>
                </c:pt>
                <c:pt idx="75">
                  <c:v>654511.69449244626</c:v>
                </c:pt>
                <c:pt idx="76">
                  <c:v>653767.62149580638</c:v>
                </c:pt>
                <c:pt idx="77">
                  <c:v>653018.43299731461</c:v>
                </c:pt>
                <c:pt idx="78">
                  <c:v>652264.0938278957</c:v>
                </c:pt>
                <c:pt idx="79">
                  <c:v>651504.56857668702</c:v>
                </c:pt>
                <c:pt idx="80">
                  <c:v>650739.82158937631</c:v>
                </c:pt>
                <c:pt idx="81">
                  <c:v>649969.81696652784</c:v>
                </c:pt>
                <c:pt idx="82">
                  <c:v>649194.51856189722</c:v>
                </c:pt>
                <c:pt idx="83">
                  <c:v>648413.88998073479</c:v>
                </c:pt>
                <c:pt idx="84">
                  <c:v>647627.8945780769</c:v>
                </c:pt>
                <c:pt idx="85">
                  <c:v>646836.49545702571</c:v>
                </c:pt>
                <c:pt idx="86">
                  <c:v>646039.65546701732</c:v>
                </c:pt>
                <c:pt idx="87">
                  <c:v>645237.33720207762</c:v>
                </c:pt>
                <c:pt idx="88">
                  <c:v>644429.50299906649</c:v>
                </c:pt>
                <c:pt idx="89">
                  <c:v>643616.11493590963</c:v>
                </c:pt>
                <c:pt idx="90">
                  <c:v>642797.1348298185</c:v>
                </c:pt>
                <c:pt idx="91">
                  <c:v>641972.52423549804</c:v>
                </c:pt>
                <c:pt idx="92">
                  <c:v>641142.24444334162</c:v>
                </c:pt>
                <c:pt idx="93">
                  <c:v>640306.25647761417</c:v>
                </c:pt>
                <c:pt idx="94">
                  <c:v>639464.52109462232</c:v>
                </c:pt>
                <c:pt idx="95">
                  <c:v>638616.99878087244</c:v>
                </c:pt>
                <c:pt idx="96">
                  <c:v>637763.64975121547</c:v>
                </c:pt>
                <c:pt idx="97">
                  <c:v>636904.43394697958</c:v>
                </c:pt>
                <c:pt idx="98">
                  <c:v>636039.31103408965</c:v>
                </c:pt>
                <c:pt idx="99">
                  <c:v>635168.24040117359</c:v>
                </c:pt>
                <c:pt idx="100">
                  <c:v>634291.18115765625</c:v>
                </c:pt>
                <c:pt idx="101">
                  <c:v>633408.09213183972</c:v>
                </c:pt>
                <c:pt idx="102">
                  <c:v>632518.93186897063</c:v>
                </c:pt>
                <c:pt idx="103">
                  <c:v>631623.65862929437</c:v>
                </c:pt>
                <c:pt idx="104">
                  <c:v>630722.23038609535</c:v>
                </c:pt>
                <c:pt idx="105">
                  <c:v>629814.60482372425</c:v>
                </c:pt>
                <c:pt idx="106">
                  <c:v>628900.73933561193</c:v>
                </c:pt>
                <c:pt idx="107">
                  <c:v>627980.59102226875</c:v>
                </c:pt>
                <c:pt idx="108">
                  <c:v>627054.11668927141</c:v>
                </c:pt>
                <c:pt idx="109">
                  <c:v>626121.27284523472</c:v>
                </c:pt>
                <c:pt idx="110">
                  <c:v>625182.0156997703</c:v>
                </c:pt>
                <c:pt idx="111">
                  <c:v>624236.30116143078</c:v>
                </c:pt>
                <c:pt idx="112">
                  <c:v>623284.08483564015</c:v>
                </c:pt>
                <c:pt idx="113">
                  <c:v>622325.32202260976</c:v>
                </c:pt>
                <c:pt idx="114">
                  <c:v>621359.96771523973</c:v>
                </c:pt>
                <c:pt idx="115">
                  <c:v>620387.97659700655</c:v>
                </c:pt>
                <c:pt idx="116">
                  <c:v>619409.30303983553</c:v>
                </c:pt>
                <c:pt idx="117">
                  <c:v>618423.90110195894</c:v>
                </c:pt>
                <c:pt idx="118">
                  <c:v>617431.72452575946</c:v>
                </c:pt>
                <c:pt idx="119">
                  <c:v>616432.72673559864</c:v>
                </c:pt>
                <c:pt idx="120">
                  <c:v>615426.86083563045</c:v>
                </c:pt>
                <c:pt idx="121">
                  <c:v>614414.0796076</c:v>
                </c:pt>
                <c:pt idx="122">
                  <c:v>613394.33550862677</c:v>
                </c:pt>
                <c:pt idx="123">
                  <c:v>612367.58066897315</c:v>
                </c:pt>
                <c:pt idx="124">
                  <c:v>611333.76688979694</c:v>
                </c:pt>
                <c:pt idx="125">
                  <c:v>610292.84564088879</c:v>
                </c:pt>
                <c:pt idx="126">
                  <c:v>609244.76805839443</c:v>
                </c:pt>
                <c:pt idx="127">
                  <c:v>608189.48494252039</c:v>
                </c:pt>
                <c:pt idx="128">
                  <c:v>607126.94675522472</c:v>
                </c:pt>
                <c:pt idx="129">
                  <c:v>606057.10361789144</c:v>
                </c:pt>
                <c:pt idx="130">
                  <c:v>604979.90530898899</c:v>
                </c:pt>
                <c:pt idx="131">
                  <c:v>603895.3012617128</c:v>
                </c:pt>
                <c:pt idx="132">
                  <c:v>602803.2405616116</c:v>
                </c:pt>
                <c:pt idx="133">
                  <c:v>601703.67194419727</c:v>
                </c:pt>
                <c:pt idx="134">
                  <c:v>600596.54379253811</c:v>
                </c:pt>
                <c:pt idx="135">
                  <c:v>599481.8041348363</c:v>
                </c:pt>
                <c:pt idx="136">
                  <c:v>598359.4006419878</c:v>
                </c:pt>
                <c:pt idx="137">
                  <c:v>597229.28062512598</c:v>
                </c:pt>
                <c:pt idx="138">
                  <c:v>596091.39103314828</c:v>
                </c:pt>
                <c:pt idx="139">
                  <c:v>594945.67845022574</c:v>
                </c:pt>
                <c:pt idx="140">
                  <c:v>593792.08909329562</c:v>
                </c:pt>
                <c:pt idx="141">
                  <c:v>592630.56880953652</c:v>
                </c:pt>
                <c:pt idx="142">
                  <c:v>591461.0630738266</c:v>
                </c:pt>
                <c:pt idx="143">
                  <c:v>590283.51698618371</c:v>
                </c:pt>
                <c:pt idx="144">
                  <c:v>589097.87526918831</c:v>
                </c:pt>
                <c:pt idx="145">
                  <c:v>587904.08226538857</c:v>
                </c:pt>
                <c:pt idx="146">
                  <c:v>586702.08193468768</c:v>
                </c:pt>
                <c:pt idx="147">
                  <c:v>585491.81785171316</c:v>
                </c:pt>
                <c:pt idx="148">
                  <c:v>584273.23320316826</c:v>
                </c:pt>
                <c:pt idx="149">
                  <c:v>583046.27078516455</c:v>
                </c:pt>
                <c:pt idx="150">
                  <c:v>581810.87300053705</c:v>
                </c:pt>
                <c:pt idx="151">
                  <c:v>580566.98185614031</c:v>
                </c:pt>
                <c:pt idx="152">
                  <c:v>579314.53896012576</c:v>
                </c:pt>
                <c:pt idx="153">
                  <c:v>578053.48551920115</c:v>
                </c:pt>
                <c:pt idx="154">
                  <c:v>576783.76233587018</c:v>
                </c:pt>
                <c:pt idx="155">
                  <c:v>575505.30980565387</c:v>
                </c:pt>
                <c:pt idx="156">
                  <c:v>574218.06791429233</c:v>
                </c:pt>
                <c:pt idx="157">
                  <c:v>572921.97623492766</c:v>
                </c:pt>
                <c:pt idx="158">
                  <c:v>571616.97392526735</c:v>
                </c:pt>
                <c:pt idx="159">
                  <c:v>570302.99972472806</c:v>
                </c:pt>
                <c:pt idx="160">
                  <c:v>568979.99195156014</c:v>
                </c:pt>
                <c:pt idx="161">
                  <c:v>567647.88849995169</c:v>
                </c:pt>
                <c:pt idx="162">
                  <c:v>566306.62683711341</c:v>
                </c:pt>
                <c:pt idx="163">
                  <c:v>564956.14400034305</c:v>
                </c:pt>
                <c:pt idx="164">
                  <c:v>563596.37659407</c:v>
                </c:pt>
                <c:pt idx="165">
                  <c:v>562227.26078687876</c:v>
                </c:pt>
                <c:pt idx="166">
                  <c:v>560848.73230851314</c:v>
                </c:pt>
                <c:pt idx="167">
                  <c:v>559460.72644685872</c:v>
                </c:pt>
                <c:pt idx="168">
                  <c:v>558063.17804490542</c:v>
                </c:pt>
                <c:pt idx="169">
                  <c:v>556656.02149768872</c:v>
                </c:pt>
                <c:pt idx="170">
                  <c:v>555239.19074920984</c:v>
                </c:pt>
                <c:pt idx="171">
                  <c:v>553812.61928933521</c:v>
                </c:pt>
                <c:pt idx="172">
                  <c:v>552376.2401506739</c:v>
                </c:pt>
                <c:pt idx="173">
                  <c:v>550929.98590543435</c:v>
                </c:pt>
                <c:pt idx="174">
                  <c:v>549473.78866225877</c:v>
                </c:pt>
                <c:pt idx="175">
                  <c:v>548007.58006303629</c:v>
                </c:pt>
                <c:pt idx="176">
                  <c:v>546531.29127969418</c:v>
                </c:pt>
                <c:pt idx="177">
                  <c:v>545044.85301096668</c:v>
                </c:pt>
                <c:pt idx="178">
                  <c:v>543548.19547914166</c:v>
                </c:pt>
                <c:pt idx="179">
                  <c:v>542041.24842678534</c:v>
                </c:pt>
                <c:pt idx="180">
                  <c:v>540523.94111344405</c:v>
                </c:pt>
                <c:pt idx="181">
                  <c:v>538996.2023123235</c:v>
                </c:pt>
                <c:pt idx="182">
                  <c:v>537457.96030694526</c:v>
                </c:pt>
                <c:pt idx="183">
                  <c:v>535909.14288778009</c:v>
                </c:pt>
                <c:pt idx="184">
                  <c:v>534349.67734885809</c:v>
                </c:pt>
                <c:pt idx="185">
                  <c:v>532779.49048435607</c:v>
                </c:pt>
                <c:pt idx="186">
                  <c:v>531198.5085851606</c:v>
                </c:pt>
                <c:pt idx="187">
                  <c:v>529606.65743540809</c:v>
                </c:pt>
                <c:pt idx="188">
                  <c:v>528003.86230900104</c:v>
                </c:pt>
                <c:pt idx="189">
                  <c:v>526390.04796609993</c:v>
                </c:pt>
                <c:pt idx="190">
                  <c:v>524765.13864959136</c:v>
                </c:pt>
                <c:pt idx="191">
                  <c:v>523129.05808153184</c:v>
                </c:pt>
                <c:pt idx="192">
                  <c:v>521481.72945956694</c:v>
                </c:pt>
                <c:pt idx="193">
                  <c:v>519823.07545332599</c:v>
                </c:pt>
                <c:pt idx="194">
                  <c:v>518153.01820079214</c:v>
                </c:pt>
                <c:pt idx="195">
                  <c:v>516471.47930464713</c:v>
                </c:pt>
                <c:pt idx="196">
                  <c:v>514778.37982859113</c:v>
                </c:pt>
                <c:pt idx="197">
                  <c:v>513073.64029363723</c:v>
                </c:pt>
                <c:pt idx="198">
                  <c:v>511357.18067438051</c:v>
                </c:pt>
                <c:pt idx="199">
                  <c:v>509628.92039524141</c:v>
                </c:pt>
                <c:pt idx="200">
                  <c:v>507888.77832668321</c:v>
                </c:pt>
                <c:pt idx="201">
                  <c:v>506136.6727814037</c:v>
                </c:pt>
                <c:pt idx="202">
                  <c:v>504372.5215105004</c:v>
                </c:pt>
                <c:pt idx="203">
                  <c:v>502596.24169960961</c:v>
                </c:pt>
                <c:pt idx="204">
                  <c:v>500807.74996501894</c:v>
                </c:pt>
                <c:pt idx="205">
                  <c:v>499006.96234975301</c:v>
                </c:pt>
                <c:pt idx="206">
                  <c:v>497193.79431963211</c:v>
                </c:pt>
                <c:pt idx="207">
                  <c:v>495368.16075930413</c:v>
                </c:pt>
                <c:pt idx="208">
                  <c:v>493529.97596824891</c:v>
                </c:pt>
                <c:pt idx="209">
                  <c:v>491679.15365675517</c:v>
                </c:pt>
                <c:pt idx="210">
                  <c:v>489815.60694186989</c:v>
                </c:pt>
                <c:pt idx="211">
                  <c:v>487939.24834331981</c:v>
                </c:pt>
                <c:pt idx="212">
                  <c:v>486049.98977940466</c:v>
                </c:pt>
                <c:pt idx="213">
                  <c:v>484147.74256286258</c:v>
                </c:pt>
                <c:pt idx="214">
                  <c:v>482232.41739670682</c:v>
                </c:pt>
                <c:pt idx="215">
                  <c:v>480303.92437003372</c:v>
                </c:pt>
                <c:pt idx="216">
                  <c:v>478362.17295380222</c:v>
                </c:pt>
                <c:pt idx="217">
                  <c:v>476407.07199658413</c:v>
                </c:pt>
                <c:pt idx="218">
                  <c:v>474438.52972028521</c:v>
                </c:pt>
                <c:pt idx="219">
                  <c:v>472456.45371583669</c:v>
                </c:pt>
                <c:pt idx="220">
                  <c:v>470460.75093885761</c:v>
                </c:pt>
                <c:pt idx="221">
                  <c:v>468451.32770528679</c:v>
                </c:pt>
                <c:pt idx="222">
                  <c:v>466428.08968698519</c:v>
                </c:pt>
                <c:pt idx="223">
                  <c:v>464390.94190730777</c:v>
                </c:pt>
                <c:pt idx="224">
                  <c:v>462339.78873664507</c:v>
                </c:pt>
                <c:pt idx="225">
                  <c:v>460274.53388793406</c:v>
                </c:pt>
                <c:pt idx="226">
                  <c:v>458195.08041213814</c:v>
                </c:pt>
                <c:pt idx="227">
                  <c:v>456101.3306936961</c:v>
                </c:pt>
                <c:pt idx="228">
                  <c:v>453993.18644593982</c:v>
                </c:pt>
                <c:pt idx="229">
                  <c:v>451870.54870648019</c:v>
                </c:pt>
                <c:pt idx="230">
                  <c:v>449733.31783256179</c:v>
                </c:pt>
                <c:pt idx="231">
                  <c:v>447581.39349638519</c:v>
                </c:pt>
                <c:pt idx="232">
                  <c:v>445414.67468039738</c:v>
                </c:pt>
                <c:pt idx="233">
                  <c:v>443233.05967254966</c:v>
                </c:pt>
                <c:pt idx="234">
                  <c:v>441036.44606152299</c:v>
                </c:pt>
                <c:pt idx="235">
                  <c:v>438824.73073192051</c:v>
                </c:pt>
                <c:pt idx="236">
                  <c:v>436597.80985942698</c:v>
                </c:pt>
                <c:pt idx="237">
                  <c:v>434355.57890593511</c:v>
                </c:pt>
                <c:pt idx="238">
                  <c:v>432097.93261463795</c:v>
                </c:pt>
                <c:pt idx="239">
                  <c:v>429824.76500508812</c:v>
                </c:pt>
                <c:pt idx="240">
                  <c:v>427535.96936822264</c:v>
                </c:pt>
                <c:pt idx="241">
                  <c:v>425231.4382613537</c:v>
                </c:pt>
                <c:pt idx="242">
                  <c:v>422911.06350312504</c:v>
                </c:pt>
                <c:pt idx="243">
                  <c:v>420574.73616843356</c:v>
                </c:pt>
                <c:pt idx="244">
                  <c:v>418222.3465833161</c:v>
                </c:pt>
                <c:pt idx="245">
                  <c:v>415853.78431980097</c:v>
                </c:pt>
                <c:pt idx="246">
                  <c:v>413468.93819072412</c:v>
                </c:pt>
                <c:pt idx="247">
                  <c:v>411067.69624450989</c:v>
                </c:pt>
                <c:pt idx="248">
                  <c:v>408649.94575991546</c:v>
                </c:pt>
                <c:pt idx="249">
                  <c:v>406215.57324073941</c:v>
                </c:pt>
                <c:pt idx="250">
                  <c:v>403764.46441049402</c:v>
                </c:pt>
                <c:pt idx="251">
                  <c:v>401296.50420704071</c:v>
                </c:pt>
                <c:pt idx="252">
                  <c:v>398811.57677718863</c:v>
                </c:pt>
                <c:pt idx="253">
                  <c:v>396309.56547125633</c:v>
                </c:pt>
                <c:pt idx="254">
                  <c:v>393790.35283759574</c:v>
                </c:pt>
                <c:pt idx="255">
                  <c:v>391253.82061707875</c:v>
                </c:pt>
                <c:pt idx="256">
                  <c:v>388699.84973754571</c:v>
                </c:pt>
                <c:pt idx="257">
                  <c:v>386128.32030821586</c:v>
                </c:pt>
                <c:pt idx="258">
                  <c:v>383539.11161405937</c:v>
                </c:pt>
                <c:pt idx="259">
                  <c:v>380932.10211013054</c:v>
                </c:pt>
                <c:pt idx="260">
                  <c:v>378307.16941586224</c:v>
                </c:pt>
                <c:pt idx="261">
                  <c:v>375664.19030932081</c:v>
                </c:pt>
                <c:pt idx="262">
                  <c:v>373003.04072142194</c:v>
                </c:pt>
                <c:pt idx="263">
                  <c:v>370323.59573010629</c:v>
                </c:pt>
                <c:pt idx="264">
                  <c:v>367625.72955447529</c:v>
                </c:pt>
                <c:pt idx="265">
                  <c:v>364909.31554888684</c:v>
                </c:pt>
                <c:pt idx="266">
                  <c:v>362174.22619700996</c:v>
                </c:pt>
                <c:pt idx="267">
                  <c:v>359420.33310583897</c:v>
                </c:pt>
                <c:pt idx="268">
                  <c:v>356647.50699966616</c:v>
                </c:pt>
                <c:pt idx="269">
                  <c:v>353855.61771401338</c:v>
                </c:pt>
                <c:pt idx="270">
                  <c:v>351044.53418952174</c:v>
                </c:pt>
                <c:pt idx="271">
                  <c:v>348214.12446579925</c:v>
                </c:pt>
                <c:pt idx="272">
                  <c:v>345364.25567522616</c:v>
                </c:pt>
                <c:pt idx="273">
                  <c:v>342494.79403671785</c:v>
                </c:pt>
                <c:pt idx="274">
                  <c:v>339605.60484944482</c:v>
                </c:pt>
                <c:pt idx="275">
                  <c:v>336696.55248650932</c:v>
                </c:pt>
                <c:pt idx="276">
                  <c:v>333767.50038857863</c:v>
                </c:pt>
                <c:pt idx="277">
                  <c:v>330818.31105747464</c:v>
                </c:pt>
                <c:pt idx="278">
                  <c:v>327848.84604971932</c:v>
                </c:pt>
                <c:pt idx="279">
                  <c:v>324858.9659700357</c:v>
                </c:pt>
                <c:pt idx="280">
                  <c:v>321848.53046480427</c:v>
                </c:pt>
                <c:pt idx="281">
                  <c:v>318817.39821547433</c:v>
                </c:pt>
                <c:pt idx="282">
                  <c:v>315765.42693193024</c:v>
                </c:pt>
                <c:pt idx="283">
                  <c:v>312692.47334581183</c:v>
                </c:pt>
                <c:pt idx="284">
                  <c:v>309598.39320378884</c:v>
                </c:pt>
                <c:pt idx="285">
                  <c:v>306483.04126078944</c:v>
                </c:pt>
                <c:pt idx="286">
                  <c:v>303346.27127318189</c:v>
                </c:pt>
                <c:pt idx="287">
                  <c:v>300187.93599190953</c:v>
                </c:pt>
                <c:pt idx="288">
                  <c:v>297007.88715557847</c:v>
                </c:pt>
                <c:pt idx="289">
                  <c:v>293805.9754834976</c:v>
                </c:pt>
                <c:pt idx="290">
                  <c:v>290582.0506686712</c:v>
                </c:pt>
                <c:pt idx="291">
                  <c:v>287335.96137074288</c:v>
                </c:pt>
                <c:pt idx="292">
                  <c:v>284067.55520889128</c:v>
                </c:pt>
                <c:pt idx="293">
                  <c:v>280776.67875467695</c:v>
                </c:pt>
                <c:pt idx="294">
                  <c:v>277463.17752483988</c:v>
                </c:pt>
                <c:pt idx="295">
                  <c:v>274126.89597404771</c:v>
                </c:pt>
                <c:pt idx="296">
                  <c:v>270767.67748759384</c:v>
                </c:pt>
                <c:pt idx="297">
                  <c:v>267385.36437404557</c:v>
                </c:pt>
                <c:pt idx="298">
                  <c:v>263979.79785784165</c:v>
                </c:pt>
                <c:pt idx="299">
                  <c:v>260550.81807183885</c:v>
                </c:pt>
                <c:pt idx="300">
                  <c:v>257098.26404980727</c:v>
                </c:pt>
                <c:pt idx="301">
                  <c:v>253621.97371887424</c:v>
                </c:pt>
                <c:pt idx="302">
                  <c:v>250121.78389191604</c:v>
                </c:pt>
                <c:pt idx="303">
                  <c:v>246597.5302598975</c:v>
                </c:pt>
                <c:pt idx="304">
                  <c:v>243049.04738415882</c:v>
                </c:pt>
                <c:pt idx="305">
                  <c:v>239476.16868864946</c:v>
                </c:pt>
                <c:pt idx="306">
                  <c:v>235878.72645210847</c:v>
                </c:pt>
                <c:pt idx="307">
                  <c:v>232256.55180019126</c:v>
                </c:pt>
                <c:pt idx="308">
                  <c:v>228609.47469754211</c:v>
                </c:pt>
                <c:pt idx="309">
                  <c:v>224937.32393981225</c:v>
                </c:pt>
                <c:pt idx="310">
                  <c:v>221239.92714562299</c:v>
                </c:pt>
                <c:pt idx="311">
                  <c:v>217517.1107484737</c:v>
                </c:pt>
                <c:pt idx="312">
                  <c:v>213768.69998859399</c:v>
                </c:pt>
                <c:pt idx="313">
                  <c:v>209994.51890474011</c:v>
                </c:pt>
                <c:pt idx="314">
                  <c:v>206194.39032593474</c:v>
                </c:pt>
                <c:pt idx="315">
                  <c:v>202368.13586315009</c:v>
                </c:pt>
                <c:pt idx="316">
                  <c:v>198515.57590093379</c:v>
                </c:pt>
                <c:pt idx="317">
                  <c:v>194636.52958897725</c:v>
                </c:pt>
                <c:pt idx="318">
                  <c:v>190730.81483362601</c:v>
                </c:pt>
                <c:pt idx="319">
                  <c:v>186798.24828933174</c:v>
                </c:pt>
                <c:pt idx="320">
                  <c:v>182838.64535004544</c:v>
                </c:pt>
                <c:pt idx="321">
                  <c:v>178851.82014055154</c:v>
                </c:pt>
                <c:pt idx="322">
                  <c:v>174837.58550774236</c:v>
                </c:pt>
                <c:pt idx="323">
                  <c:v>170795.75301183262</c:v>
                </c:pt>
                <c:pt idx="324">
                  <c:v>166726.13291751352</c:v>
                </c:pt>
                <c:pt idx="325">
                  <c:v>162628.53418504595</c:v>
                </c:pt>
                <c:pt idx="326">
                  <c:v>158502.76446129268</c:v>
                </c:pt>
                <c:pt idx="327">
                  <c:v>154348.63007068861</c:v>
                </c:pt>
                <c:pt idx="328">
                  <c:v>150165.93600614913</c:v>
                </c:pt>
                <c:pt idx="329">
                  <c:v>145954.48591991595</c:v>
                </c:pt>
                <c:pt idx="330">
                  <c:v>141714.08211433992</c:v>
                </c:pt>
                <c:pt idx="331">
                  <c:v>137444.52553260056</c:v>
                </c:pt>
                <c:pt idx="332">
                  <c:v>133145.61574936172</c:v>
                </c:pt>
                <c:pt idx="333">
                  <c:v>128817.15096136312</c:v>
                </c:pt>
                <c:pt idx="334">
                  <c:v>124458.92797794704</c:v>
                </c:pt>
                <c:pt idx="335">
                  <c:v>120070.74221151996</c:v>
                </c:pt>
                <c:pt idx="336">
                  <c:v>115652.3876679487</c:v>
                </c:pt>
                <c:pt idx="337">
                  <c:v>111203.65693689039</c:v>
                </c:pt>
                <c:pt idx="338">
                  <c:v>106724.34118205604</c:v>
                </c:pt>
                <c:pt idx="339">
                  <c:v>102214.23013140722</c:v>
                </c:pt>
                <c:pt idx="340">
                  <c:v>97673.112067285198</c:v>
                </c:pt>
                <c:pt idx="341">
                  <c:v>93100.773816472327</c:v>
                </c:pt>
                <c:pt idx="342">
                  <c:v>88497.000740185118</c:v>
                </c:pt>
                <c:pt idx="343">
                  <c:v>83861.576723998427</c:v>
                </c:pt>
                <c:pt idx="344">
                  <c:v>79194.284167700462</c:v>
                </c:pt>
                <c:pt idx="345">
                  <c:v>74494.903975077948</c:v>
                </c:pt>
                <c:pt idx="346">
                  <c:v>69763.215543631144</c:v>
                </c:pt>
                <c:pt idx="347">
                  <c:v>64998.996754218148</c:v>
                </c:pt>
                <c:pt idx="348">
                  <c:v>60202.023960627936</c:v>
                </c:pt>
                <c:pt idx="349">
                  <c:v>55372.071979081797</c:v>
                </c:pt>
                <c:pt idx="350">
                  <c:v>50508.914077662528</c:v>
                </c:pt>
                <c:pt idx="351">
                  <c:v>45612.321965670999</c:v>
                </c:pt>
                <c:pt idx="352">
                  <c:v>40682.065782909529</c:v>
                </c:pt>
                <c:pt idx="353">
                  <c:v>35717.914088891572</c:v>
                </c:pt>
                <c:pt idx="354">
                  <c:v>30719.63385197724</c:v>
                </c:pt>
                <c:pt idx="355">
                  <c:v>25686.990438434124</c:v>
                </c:pt>
                <c:pt idx="356">
                  <c:v>20619.7476014229</c:v>
                </c:pt>
                <c:pt idx="357">
                  <c:v>15517.667469907223</c:v>
                </c:pt>
                <c:pt idx="358">
                  <c:v>10380.510537487375</c:v>
                </c:pt>
                <c:pt idx="359">
                  <c:v>5208.0356511571408</c:v>
                </c:pt>
              </c:numCache>
            </c:numRef>
          </c:yVal>
          <c:smooth val="1"/>
          <c:extLst>
            <c:ext xmlns:c16="http://schemas.microsoft.com/office/drawing/2014/chart" uri="{C3380CC4-5D6E-409C-BE32-E72D297353CC}">
              <c16:uniqueId val="{00000000-D6AD-4CC5-8C82-855FE24171A6}"/>
            </c:ext>
          </c:extLst>
        </c:ser>
        <c:ser>
          <c:idx val="1"/>
          <c:order val="1"/>
          <c:tx>
            <c:v>cumulativePrincipal</c:v>
          </c:tx>
          <c:spPr>
            <a:ln>
              <a:noFill/>
            </a:ln>
          </c:spPr>
          <c:marker>
            <c:symbol val="circle"/>
            <c:size val="7"/>
            <c:spPr>
              <a:solidFill>
                <a:schemeClr val="accent2"/>
              </a:solidFill>
              <a:ln cmpd="sng">
                <a:solidFill>
                  <a:schemeClr val="accent2"/>
                </a:solidFill>
              </a:ln>
            </c:spPr>
          </c:marker>
          <c:xVal>
            <c:numRef>
              <c:f>'Amoritization Scenario 20% DP'!$J$6:$J$365</c:f>
              <c:numCache>
                <c:formatCode>General</c:formatCode>
                <c:ptCount val="36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c:v>351</c:v>
                </c:pt>
                <c:pt idx="351">
                  <c:v>352</c:v>
                </c:pt>
                <c:pt idx="352">
                  <c:v>353</c:v>
                </c:pt>
                <c:pt idx="353">
                  <c:v>354</c:v>
                </c:pt>
                <c:pt idx="354">
                  <c:v>355</c:v>
                </c:pt>
                <c:pt idx="355">
                  <c:v>356</c:v>
                </c:pt>
                <c:pt idx="356">
                  <c:v>357</c:v>
                </c:pt>
                <c:pt idx="357">
                  <c:v>358</c:v>
                </c:pt>
                <c:pt idx="358">
                  <c:v>359</c:v>
                </c:pt>
                <c:pt idx="359">
                  <c:v>360</c:v>
                </c:pt>
              </c:numCache>
            </c:numRef>
          </c:xVal>
          <c:yVal>
            <c:numRef>
              <c:f>'Amoritization Scenario 20% DP'!$R$6:$R$365</c:f>
              <c:numCache>
                <c:formatCode>"$"#,##0.00_);[Red]\("$"#,##0.00\)</c:formatCode>
                <c:ptCount val="360"/>
                <c:pt idx="0">
                  <c:v>445.09089627545927</c:v>
                </c:pt>
                <c:pt idx="1">
                  <c:v>893.24179246281255</c:v>
                </c:pt>
                <c:pt idx="2">
                  <c:v>1344.4737260614538</c:v>
                </c:pt>
                <c:pt idx="3">
                  <c:v>1798.8078792035858</c:v>
                </c:pt>
                <c:pt idx="4">
                  <c:v>2256.2655796485706</c:v>
                </c:pt>
                <c:pt idx="5">
                  <c:v>2716.868301784114</c:v>
                </c:pt>
                <c:pt idx="6">
                  <c:v>3180.6376676343389</c:v>
                </c:pt>
                <c:pt idx="7">
                  <c:v>3647.5954478747844</c:v>
                </c:pt>
                <c:pt idx="8">
                  <c:v>4117.7635628543831</c:v>
                </c:pt>
                <c:pt idx="9">
                  <c:v>4591.1640836244669</c:v>
                </c:pt>
                <c:pt idx="10">
                  <c:v>5067.8192329748454</c:v>
                </c:pt>
                <c:pt idx="11">
                  <c:v>5547.7513864770081</c:v>
                </c:pt>
                <c:pt idx="12">
                  <c:v>6030.9830735344976</c:v>
                </c:pt>
                <c:pt idx="13">
                  <c:v>6517.5369784405075</c:v>
                </c:pt>
                <c:pt idx="14">
                  <c:v>7007.4359414427463</c:v>
                </c:pt>
                <c:pt idx="15">
                  <c:v>7500.7029598156259</c:v>
                </c:pt>
                <c:pt idx="16">
                  <c:v>7997.3611889398189</c:v>
                </c:pt>
                <c:pt idx="17">
                  <c:v>8497.4339433892419</c:v>
                </c:pt>
                <c:pt idx="18">
                  <c:v>9000.9446980255034</c:v>
                </c:pt>
                <c:pt idx="19">
                  <c:v>9507.9170890998903</c:v>
                </c:pt>
                <c:pt idx="20">
                  <c:v>10018.374915362912</c:v>
                </c:pt>
                <c:pt idx="21">
                  <c:v>10532.342139181494</c:v>
                </c:pt>
                <c:pt idx="22">
                  <c:v>11049.842887663828</c:v>
                </c:pt>
                <c:pt idx="23">
                  <c:v>11570.901453791977</c:v>
                </c:pt>
                <c:pt idx="24">
                  <c:v>12095.542297562257</c:v>
                </c:pt>
                <c:pt idx="25">
                  <c:v>12623.790047133458</c:v>
                </c:pt>
                <c:pt idx="26">
                  <c:v>13155.66949998296</c:v>
                </c:pt>
                <c:pt idx="27">
                  <c:v>13691.205624070803</c:v>
                </c:pt>
                <c:pt idx="28">
                  <c:v>14230.42355901175</c:v>
                </c:pt>
                <c:pt idx="29">
                  <c:v>14773.348617255415</c:v>
                </c:pt>
                <c:pt idx="30">
                  <c:v>15320.006285274507</c:v>
                </c:pt>
                <c:pt idx="31">
                  <c:v>15870.422224761229</c:v>
                </c:pt>
                <c:pt idx="32">
                  <c:v>16424.622273831923</c:v>
                </c:pt>
                <c:pt idx="33">
                  <c:v>16982.632448239976</c:v>
                </c:pt>
                <c:pt idx="34">
                  <c:v>17544.478942597085</c:v>
                </c:pt>
                <c:pt idx="35">
                  <c:v>18110.188131602899</c:v>
                </c:pt>
                <c:pt idx="36">
                  <c:v>18679.78657128313</c:v>
                </c:pt>
                <c:pt idx="37">
                  <c:v>19253.301000236163</c:v>
                </c:pt>
                <c:pt idx="38">
                  <c:v>19830.758340888246</c:v>
                </c:pt>
                <c:pt idx="39">
                  <c:v>20412.185700757313</c:v>
                </c:pt>
                <c:pt idx="40">
                  <c:v>20997.610373725478</c:v>
                </c:pt>
                <c:pt idx="41">
                  <c:v>21587.059841320301</c:v>
                </c:pt>
                <c:pt idx="42">
                  <c:v>22180.56177400484</c:v>
                </c:pt>
                <c:pt idx="43">
                  <c:v>22778.144032476586</c:v>
                </c:pt>
                <c:pt idx="44">
                  <c:v>23379.834668975323</c:v>
                </c:pt>
                <c:pt idx="45">
                  <c:v>23985.661928599991</c:v>
                </c:pt>
                <c:pt idx="46">
                  <c:v>24595.654250634576</c:v>
                </c:pt>
                <c:pt idx="47">
                  <c:v>25209.840269883149</c:v>
                </c:pt>
                <c:pt idx="48">
                  <c:v>25828.248818014057</c:v>
                </c:pt>
                <c:pt idx="49">
                  <c:v>26450.908924913365</c:v>
                </c:pt>
                <c:pt idx="50">
                  <c:v>27077.849820047602</c:v>
                </c:pt>
                <c:pt idx="51">
                  <c:v>27709.100933835889</c:v>
                </c:pt>
                <c:pt idx="52">
                  <c:v>28344.691899031473</c:v>
                </c:pt>
                <c:pt idx="53">
                  <c:v>28984.652552112777</c:v>
                </c:pt>
                <c:pt idx="54">
                  <c:v>29629.012934684011</c:v>
                </c:pt>
                <c:pt idx="55">
                  <c:v>30277.803294885423</c:v>
                </c:pt>
                <c:pt idx="56">
                  <c:v>30931.05408881322</c:v>
                </c:pt>
                <c:pt idx="57">
                  <c:v>31588.795981949272</c:v>
                </c:pt>
                <c:pt idx="58">
                  <c:v>32251.059850600635</c:v>
                </c:pt>
                <c:pt idx="59">
                  <c:v>32917.876783348976</c:v>
                </c:pt>
                <c:pt idx="60">
                  <c:v>33589.278082509962</c:v>
                </c:pt>
                <c:pt idx="61">
                  <c:v>34265.295265602675</c:v>
                </c:pt>
                <c:pt idx="62">
                  <c:v>34945.960066829153</c:v>
                </c:pt>
                <c:pt idx="63">
                  <c:v>35631.304438564068</c:v>
                </c:pt>
                <c:pt idx="64">
                  <c:v>36321.360552854654</c:v>
                </c:pt>
                <c:pt idx="65">
                  <c:v>37016.160802930986</c:v>
                </c:pt>
                <c:pt idx="66">
                  <c:v>37715.737804726596</c:v>
                </c:pt>
                <c:pt idx="67">
                  <c:v>38420.124398409549</c:v>
                </c:pt>
                <c:pt idx="68">
                  <c:v>39129.353649924073</c:v>
                </c:pt>
                <c:pt idx="69">
                  <c:v>39843.458852542761</c:v>
                </c:pt>
                <c:pt idx="70">
                  <c:v>40562.473528429451</c:v>
                </c:pt>
                <c:pt idx="71">
                  <c:v>41286.431430212862</c:v>
                </c:pt>
                <c:pt idx="72">
                  <c:v>42015.366542571035</c:v>
                </c:pt>
                <c:pt idx="73">
                  <c:v>42749.313083826673</c:v>
                </c:pt>
                <c:pt idx="74">
                  <c:v>43488.305507553443</c:v>
                </c:pt>
                <c:pt idx="75">
                  <c:v>44232.378504193337</c:v>
                </c:pt>
                <c:pt idx="76">
                  <c:v>44981.567002685129</c:v>
                </c:pt>
                <c:pt idx="77">
                  <c:v>45735.906172104049</c:v>
                </c:pt>
                <c:pt idx="78">
                  <c:v>46495.431423312722</c:v>
                </c:pt>
                <c:pt idx="79">
                  <c:v>47260.178410623455</c:v>
                </c:pt>
                <c:pt idx="80">
                  <c:v>48030.183033471956</c:v>
                </c:pt>
                <c:pt idx="81">
                  <c:v>48805.481438102535</c:v>
                </c:pt>
                <c:pt idx="82">
                  <c:v>49586.110019264954</c:v>
                </c:pt>
                <c:pt idx="83">
                  <c:v>50372.105421922861</c:v>
                </c:pt>
                <c:pt idx="84">
                  <c:v>51163.504542974042</c:v>
                </c:pt>
                <c:pt idx="85">
                  <c:v>51960.344532982446</c:v>
                </c:pt>
                <c:pt idx="86">
                  <c:v>52762.662797922159</c:v>
                </c:pt>
                <c:pt idx="87">
                  <c:v>53570.497000933334</c:v>
                </c:pt>
                <c:pt idx="88">
                  <c:v>54383.885064090209</c:v>
                </c:pt>
                <c:pt idx="89">
                  <c:v>55202.865170181292</c:v>
                </c:pt>
                <c:pt idx="90">
                  <c:v>56027.475764501753</c:v>
                </c:pt>
                <c:pt idx="91">
                  <c:v>56857.755556658165</c:v>
                </c:pt>
                <c:pt idx="92">
                  <c:v>57693.743522385652</c:v>
                </c:pt>
                <c:pt idx="93">
                  <c:v>58535.478905377517</c:v>
                </c:pt>
                <c:pt idx="94">
                  <c:v>59383.001219127444</c:v>
                </c:pt>
                <c:pt idx="95">
                  <c:v>60236.350248784409</c:v>
                </c:pt>
                <c:pt idx="96">
                  <c:v>61095.566053020259</c:v>
                </c:pt>
                <c:pt idx="97">
                  <c:v>61960.688965910231</c:v>
                </c:pt>
                <c:pt idx="98">
                  <c:v>62831.75959882632</c:v>
                </c:pt>
                <c:pt idx="99">
                  <c:v>63708.81884234371</c:v>
                </c:pt>
                <c:pt idx="100">
                  <c:v>64591.907868160284</c:v>
                </c:pt>
                <c:pt idx="101">
                  <c:v>65481.068131029344</c:v>
                </c:pt>
                <c:pt idx="102">
                  <c:v>66376.341370705632</c:v>
                </c:pt>
                <c:pt idx="103">
                  <c:v>67277.769613904689</c:v>
                </c:pt>
                <c:pt idx="104">
                  <c:v>68185.39517627575</c:v>
                </c:pt>
                <c:pt idx="105">
                  <c:v>69099.260664388101</c:v>
                </c:pt>
                <c:pt idx="106">
                  <c:v>70019.408977731233</c:v>
                </c:pt>
                <c:pt idx="107">
                  <c:v>70945.88331072859</c:v>
                </c:pt>
                <c:pt idx="108">
                  <c:v>71878.727154765307</c:v>
                </c:pt>
                <c:pt idx="109">
                  <c:v>72817.984300229771</c:v>
                </c:pt>
                <c:pt idx="110">
                  <c:v>73763.698838569311</c:v>
                </c:pt>
                <c:pt idx="111">
                  <c:v>74715.915164359933</c:v>
                </c:pt>
                <c:pt idx="112">
                  <c:v>75674.677977390369</c:v>
                </c:pt>
                <c:pt idx="113">
                  <c:v>76640.032284760382</c:v>
                </c:pt>
                <c:pt idx="114">
                  <c:v>77612.023402993567</c:v>
                </c:pt>
                <c:pt idx="115">
                  <c:v>78590.696960164612</c:v>
                </c:pt>
                <c:pt idx="116">
                  <c:v>79576.098898041208</c:v>
                </c:pt>
                <c:pt idx="117">
                  <c:v>80568.275474240698</c:v>
                </c:pt>
                <c:pt idx="118">
                  <c:v>81567.273264401563</c:v>
                </c:pt>
                <c:pt idx="119">
                  <c:v>82573.139164369786</c:v>
                </c:pt>
                <c:pt idx="120">
                  <c:v>83585.92039240028</c:v>
                </c:pt>
                <c:pt idx="121">
                  <c:v>84605.664491373493</c:v>
                </c:pt>
                <c:pt idx="122">
                  <c:v>85632.419331027137</c:v>
                </c:pt>
                <c:pt idx="123">
                  <c:v>86666.233110203408</c:v>
                </c:pt>
                <c:pt idx="124">
                  <c:v>87707.154359111519</c:v>
                </c:pt>
                <c:pt idx="125">
                  <c:v>88755.23194160586</c:v>
                </c:pt>
                <c:pt idx="126">
                  <c:v>89810.515057479861</c:v>
                </c:pt>
                <c:pt idx="127">
                  <c:v>90873.053244775496</c:v>
                </c:pt>
                <c:pt idx="128">
                  <c:v>91942.896382108782</c:v>
                </c:pt>
                <c:pt idx="129">
                  <c:v>93020.09469101124</c:v>
                </c:pt>
                <c:pt idx="130">
                  <c:v>94104.698738287407</c:v>
                </c:pt>
                <c:pt idx="131">
                  <c:v>95196.759438388588</c:v>
                </c:pt>
                <c:pt idx="132">
                  <c:v>96296.328055802966</c:v>
                </c:pt>
                <c:pt idx="133">
                  <c:v>97403.456207462063</c:v>
                </c:pt>
                <c:pt idx="134">
                  <c:v>98518.195865163827</c:v>
                </c:pt>
                <c:pt idx="135">
                  <c:v>99640.599358012289</c:v>
                </c:pt>
                <c:pt idx="136">
                  <c:v>100770.71937487408</c:v>
                </c:pt>
                <c:pt idx="137">
                  <c:v>101908.6089668518</c:v>
                </c:pt>
                <c:pt idx="138">
                  <c:v>103054.32154977437</c:v>
                </c:pt>
                <c:pt idx="139">
                  <c:v>104207.91090670452</c:v>
                </c:pt>
                <c:pt idx="140">
                  <c:v>105369.43119046357</c:v>
                </c:pt>
                <c:pt idx="141">
                  <c:v>106538.93692617347</c:v>
                </c:pt>
                <c:pt idx="142">
                  <c:v>107716.48301381637</c:v>
                </c:pt>
                <c:pt idx="143">
                  <c:v>108902.12473081182</c:v>
                </c:pt>
                <c:pt idx="144">
                  <c:v>110095.9177346116</c:v>
                </c:pt>
                <c:pt idx="145">
                  <c:v>111297.91806531252</c:v>
                </c:pt>
                <c:pt idx="146">
                  <c:v>112508.182148287</c:v>
                </c:pt>
                <c:pt idx="147">
                  <c:v>113726.76679683193</c:v>
                </c:pt>
                <c:pt idx="148">
                  <c:v>114953.72921483561</c:v>
                </c:pt>
                <c:pt idx="149">
                  <c:v>116189.12699946306</c:v>
                </c:pt>
                <c:pt idx="150">
                  <c:v>117433.01814385982</c:v>
                </c:pt>
                <c:pt idx="151">
                  <c:v>118685.46103987432</c:v>
                </c:pt>
                <c:pt idx="152">
                  <c:v>119946.51448079891</c:v>
                </c:pt>
                <c:pt idx="153">
                  <c:v>121216.23766412986</c:v>
                </c:pt>
                <c:pt idx="154">
                  <c:v>122494.69019434621</c:v>
                </c:pt>
                <c:pt idx="155">
                  <c:v>123781.9320857078</c:v>
                </c:pt>
                <c:pt idx="156">
                  <c:v>125078.0237650725</c:v>
                </c:pt>
                <c:pt idx="157">
                  <c:v>126383.02607473283</c:v>
                </c:pt>
                <c:pt idx="158">
                  <c:v>127697.00027527208</c:v>
                </c:pt>
                <c:pt idx="159">
                  <c:v>129020.00804844002</c:v>
                </c:pt>
                <c:pt idx="160">
                  <c:v>130352.1115000485</c:v>
                </c:pt>
                <c:pt idx="161">
                  <c:v>131693.3731628868</c:v>
                </c:pt>
                <c:pt idx="162">
                  <c:v>133043.8559996571</c:v>
                </c:pt>
                <c:pt idx="163">
                  <c:v>134403.62340593021</c:v>
                </c:pt>
                <c:pt idx="164">
                  <c:v>135772.73921312144</c:v>
                </c:pt>
                <c:pt idx="165">
                  <c:v>137151.2676914871</c:v>
                </c:pt>
                <c:pt idx="166">
                  <c:v>138539.27355314154</c:v>
                </c:pt>
                <c:pt idx="167">
                  <c:v>139936.82195509484</c:v>
                </c:pt>
                <c:pt idx="168">
                  <c:v>141343.97850231157</c:v>
                </c:pt>
                <c:pt idx="169">
                  <c:v>142760.80925079042</c:v>
                </c:pt>
                <c:pt idx="170">
                  <c:v>144187.38071066508</c:v>
                </c:pt>
                <c:pt idx="171">
                  <c:v>145623.75984932636</c:v>
                </c:pt>
                <c:pt idx="172">
                  <c:v>147070.01409456594</c:v>
                </c:pt>
                <c:pt idx="173">
                  <c:v>148526.21133774152</c:v>
                </c:pt>
                <c:pt idx="174">
                  <c:v>149992.41993696394</c:v>
                </c:pt>
                <c:pt idx="175">
                  <c:v>151468.70872030602</c:v>
                </c:pt>
                <c:pt idx="176">
                  <c:v>152955.14698903359</c:v>
                </c:pt>
                <c:pt idx="177">
                  <c:v>154451.80452085866</c:v>
                </c:pt>
                <c:pt idx="178">
                  <c:v>155958.75157321501</c:v>
                </c:pt>
                <c:pt idx="179">
                  <c:v>157476.0588865563</c:v>
                </c:pt>
                <c:pt idx="180">
                  <c:v>159003.79768767682</c:v>
                </c:pt>
                <c:pt idx="181">
                  <c:v>160542.03969305506</c:v>
                </c:pt>
                <c:pt idx="182">
                  <c:v>162090.85711222028</c:v>
                </c:pt>
                <c:pt idx="183">
                  <c:v>163650.32265114225</c:v>
                </c:pt>
                <c:pt idx="184">
                  <c:v>165220.50951564431</c:v>
                </c:pt>
                <c:pt idx="185">
                  <c:v>166801.49141483984</c:v>
                </c:pt>
                <c:pt idx="186">
                  <c:v>168393.34256459231</c:v>
                </c:pt>
                <c:pt idx="187">
                  <c:v>169996.13769099934</c:v>
                </c:pt>
                <c:pt idx="188">
                  <c:v>171609.95203390042</c:v>
                </c:pt>
                <c:pt idx="189">
                  <c:v>173234.86135040896</c:v>
                </c:pt>
                <c:pt idx="190">
                  <c:v>174870.94191846848</c:v>
                </c:pt>
                <c:pt idx="191">
                  <c:v>176518.27054043341</c:v>
                </c:pt>
                <c:pt idx="192">
                  <c:v>178176.92454667436</c:v>
                </c:pt>
                <c:pt idx="193">
                  <c:v>179846.98179920821</c:v>
                </c:pt>
                <c:pt idx="194">
                  <c:v>181528.52069535322</c:v>
                </c:pt>
                <c:pt idx="195">
                  <c:v>183221.62017140922</c:v>
                </c:pt>
                <c:pt idx="196">
                  <c:v>184926.35970636312</c:v>
                </c:pt>
                <c:pt idx="197">
                  <c:v>186642.81932561981</c:v>
                </c:pt>
                <c:pt idx="198">
                  <c:v>188371.07960475891</c:v>
                </c:pt>
                <c:pt idx="199">
                  <c:v>190111.22167331708</c:v>
                </c:pt>
                <c:pt idx="200">
                  <c:v>191863.32721859659</c:v>
                </c:pt>
                <c:pt idx="201">
                  <c:v>193627.47848949989</c:v>
                </c:pt>
                <c:pt idx="202">
                  <c:v>195403.75830039065</c:v>
                </c:pt>
                <c:pt idx="203">
                  <c:v>197192.25003498129</c:v>
                </c:pt>
                <c:pt idx="204">
                  <c:v>198993.03765024725</c:v>
                </c:pt>
                <c:pt idx="205">
                  <c:v>200806.20568036815</c:v>
                </c:pt>
                <c:pt idx="206">
                  <c:v>202631.83924069614</c:v>
                </c:pt>
                <c:pt idx="207">
                  <c:v>204470.02403175138</c:v>
                </c:pt>
                <c:pt idx="208">
                  <c:v>206320.84634324512</c:v>
                </c:pt>
                <c:pt idx="209">
                  <c:v>208184.3930581304</c:v>
                </c:pt>
                <c:pt idx="210">
                  <c:v>210060.75165668051</c:v>
                </c:pt>
                <c:pt idx="211">
                  <c:v>211950.01022059564</c:v>
                </c:pt>
                <c:pt idx="212">
                  <c:v>213852.25743713768</c:v>
                </c:pt>
                <c:pt idx="213">
                  <c:v>215767.58260329347</c:v>
                </c:pt>
                <c:pt idx="214">
                  <c:v>217696.07562996657</c:v>
                </c:pt>
                <c:pt idx="215">
                  <c:v>219637.82704619804</c:v>
                </c:pt>
                <c:pt idx="216">
                  <c:v>221592.92800341611</c:v>
                </c:pt>
                <c:pt idx="217">
                  <c:v>223561.47027971505</c:v>
                </c:pt>
                <c:pt idx="218">
                  <c:v>225543.54628416355</c:v>
                </c:pt>
                <c:pt idx="219">
                  <c:v>227539.24906114262</c:v>
                </c:pt>
                <c:pt idx="220">
                  <c:v>229548.67229471344</c:v>
                </c:pt>
                <c:pt idx="221">
                  <c:v>231571.91031301505</c:v>
                </c:pt>
                <c:pt idx="222">
                  <c:v>233609.05809269249</c:v>
                </c:pt>
                <c:pt idx="223">
                  <c:v>235660.21126335522</c:v>
                </c:pt>
                <c:pt idx="224">
                  <c:v>237725.46611206623</c:v>
                </c:pt>
                <c:pt idx="225">
                  <c:v>239804.91958786215</c:v>
                </c:pt>
                <c:pt idx="226">
                  <c:v>241898.66930630416</c:v>
                </c:pt>
                <c:pt idx="227">
                  <c:v>244006.81355406047</c:v>
                </c:pt>
                <c:pt idx="228">
                  <c:v>246129.45129352011</c:v>
                </c:pt>
                <c:pt idx="229">
                  <c:v>248266.6821674385</c:v>
                </c:pt>
                <c:pt idx="230">
                  <c:v>250418.6065036151</c:v>
                </c:pt>
                <c:pt idx="231">
                  <c:v>252585.32531960291</c:v>
                </c:pt>
                <c:pt idx="232">
                  <c:v>254766.94032745063</c:v>
                </c:pt>
                <c:pt idx="233">
                  <c:v>256963.5539384773</c:v>
                </c:pt>
                <c:pt idx="234">
                  <c:v>259175.26926807978</c:v>
                </c:pt>
                <c:pt idx="235">
                  <c:v>261402.19014057328</c:v>
                </c:pt>
                <c:pt idx="236">
                  <c:v>263644.42109406518</c:v>
                </c:pt>
                <c:pt idx="237">
                  <c:v>265902.06738536234</c:v>
                </c:pt>
                <c:pt idx="238">
                  <c:v>268175.23499491217</c:v>
                </c:pt>
                <c:pt idx="239">
                  <c:v>270464.03063177766</c:v>
                </c:pt>
                <c:pt idx="240">
                  <c:v>272768.56173864659</c:v>
                </c:pt>
                <c:pt idx="241">
                  <c:v>275088.93649687525</c:v>
                </c:pt>
                <c:pt idx="242">
                  <c:v>277425.26383156673</c:v>
                </c:pt>
                <c:pt idx="243">
                  <c:v>279777.65341668419</c:v>
                </c:pt>
                <c:pt idx="244">
                  <c:v>282146.21568019933</c:v>
                </c:pt>
                <c:pt idx="245">
                  <c:v>284531.06180927617</c:v>
                </c:pt>
                <c:pt idx="246">
                  <c:v>286932.3037554904</c:v>
                </c:pt>
                <c:pt idx="247">
                  <c:v>289350.05424008484</c:v>
                </c:pt>
                <c:pt idx="248">
                  <c:v>291784.42675926088</c:v>
                </c:pt>
                <c:pt idx="249">
                  <c:v>294235.53558950627</c:v>
                </c:pt>
                <c:pt idx="250">
                  <c:v>296703.49579295958</c:v>
                </c:pt>
                <c:pt idx="251">
                  <c:v>299188.42322281166</c:v>
                </c:pt>
                <c:pt idx="252">
                  <c:v>301690.43452874396</c:v>
                </c:pt>
                <c:pt idx="253">
                  <c:v>304209.64716240455</c:v>
                </c:pt>
                <c:pt idx="254">
                  <c:v>306746.17938292155</c:v>
                </c:pt>
                <c:pt idx="255">
                  <c:v>309300.15026245458</c:v>
                </c:pt>
                <c:pt idx="256">
                  <c:v>311871.67969178443</c:v>
                </c:pt>
                <c:pt idx="257">
                  <c:v>314460.88838594093</c:v>
                </c:pt>
                <c:pt idx="258">
                  <c:v>317067.89788986975</c:v>
                </c:pt>
                <c:pt idx="259">
                  <c:v>319692.83058413805</c:v>
                </c:pt>
                <c:pt idx="260">
                  <c:v>322335.80969067948</c:v>
                </c:pt>
                <c:pt idx="261">
                  <c:v>324996.95927857835</c:v>
                </c:pt>
                <c:pt idx="262">
                  <c:v>327676.404269894</c:v>
                </c:pt>
                <c:pt idx="263">
                  <c:v>330374.27044552501</c:v>
                </c:pt>
                <c:pt idx="264">
                  <c:v>333090.68445111345</c:v>
                </c:pt>
                <c:pt idx="265">
                  <c:v>335825.77380299033</c:v>
                </c:pt>
                <c:pt idx="266">
                  <c:v>338579.66689416132</c:v>
                </c:pt>
                <c:pt idx="267">
                  <c:v>341352.49300033413</c:v>
                </c:pt>
                <c:pt idx="268">
                  <c:v>344144.38228598691</c:v>
                </c:pt>
                <c:pt idx="269">
                  <c:v>346955.46581047855</c:v>
                </c:pt>
                <c:pt idx="270">
                  <c:v>349785.87553420104</c:v>
                </c:pt>
                <c:pt idx="271">
                  <c:v>352635.74432477413</c:v>
                </c:pt>
                <c:pt idx="272">
                  <c:v>355505.20596328244</c:v>
                </c:pt>
                <c:pt idx="273">
                  <c:v>358394.39515055547</c:v>
                </c:pt>
                <c:pt idx="274">
                  <c:v>361303.44751349097</c:v>
                </c:pt>
                <c:pt idx="275">
                  <c:v>364232.49961142166</c:v>
                </c:pt>
                <c:pt idx="276">
                  <c:v>367181.68894252565</c:v>
                </c:pt>
                <c:pt idx="277">
                  <c:v>370151.15395028098</c:v>
                </c:pt>
                <c:pt idx="278">
                  <c:v>373141.03402996459</c:v>
                </c:pt>
                <c:pt idx="279">
                  <c:v>376151.46953519603</c:v>
                </c:pt>
                <c:pt idx="280">
                  <c:v>379182.60178452596</c:v>
                </c:pt>
                <c:pt idx="281">
                  <c:v>382234.57306807005</c:v>
                </c:pt>
                <c:pt idx="282">
                  <c:v>385307.52665418846</c:v>
                </c:pt>
                <c:pt idx="283">
                  <c:v>388401.60679621145</c:v>
                </c:pt>
                <c:pt idx="284">
                  <c:v>391516.95873921085</c:v>
                </c:pt>
                <c:pt idx="285">
                  <c:v>394653.7287268184</c:v>
                </c:pt>
                <c:pt idx="286">
                  <c:v>397812.06400809076</c:v>
                </c:pt>
                <c:pt idx="287">
                  <c:v>400992.11284442182</c:v>
                </c:pt>
                <c:pt idx="288">
                  <c:v>404194.02451650269</c:v>
                </c:pt>
                <c:pt idx="289">
                  <c:v>407417.94933132909</c:v>
                </c:pt>
                <c:pt idx="290">
                  <c:v>410664.03862925741</c:v>
                </c:pt>
                <c:pt idx="291">
                  <c:v>413932.44479110901</c:v>
                </c:pt>
                <c:pt idx="292">
                  <c:v>417223.32124532334</c:v>
                </c:pt>
                <c:pt idx="293">
                  <c:v>420536.82247516041</c:v>
                </c:pt>
                <c:pt idx="294">
                  <c:v>423873.10402595258</c:v>
                </c:pt>
                <c:pt idx="295">
                  <c:v>427232.32251240645</c:v>
                </c:pt>
                <c:pt idx="296">
                  <c:v>430614.63562595472</c:v>
                </c:pt>
                <c:pt idx="297">
                  <c:v>434020.20214215864</c:v>
                </c:pt>
                <c:pt idx="298">
                  <c:v>437449.18192816142</c:v>
                </c:pt>
                <c:pt idx="299">
                  <c:v>440901.73595019296</c:v>
                </c:pt>
                <c:pt idx="300">
                  <c:v>444378.02628112602</c:v>
                </c:pt>
                <c:pt idx="301">
                  <c:v>447878.21610808419</c:v>
                </c:pt>
                <c:pt idx="302">
                  <c:v>451402.46974010271</c:v>
                </c:pt>
                <c:pt idx="303">
                  <c:v>454950.95261584135</c:v>
                </c:pt>
                <c:pt idx="304">
                  <c:v>458523.83131135069</c:v>
                </c:pt>
                <c:pt idx="305">
                  <c:v>462121.2735478917</c:v>
                </c:pt>
                <c:pt idx="306">
                  <c:v>465743.44819980889</c:v>
                </c:pt>
                <c:pt idx="307">
                  <c:v>469390.52530245803</c:v>
                </c:pt>
                <c:pt idx="308">
                  <c:v>473062.67606018786</c:v>
                </c:pt>
                <c:pt idx="309">
                  <c:v>476760.0728543771</c:v>
                </c:pt>
                <c:pt idx="310">
                  <c:v>480482.88925152639</c:v>
                </c:pt>
                <c:pt idx="311">
                  <c:v>484231.30001140607</c:v>
                </c:pt>
                <c:pt idx="312">
                  <c:v>488005.48109525995</c:v>
                </c:pt>
                <c:pt idx="313">
                  <c:v>491805.60967406532</c:v>
                </c:pt>
                <c:pt idx="314">
                  <c:v>495631.86413685</c:v>
                </c:pt>
                <c:pt idx="315">
                  <c:v>499484.42409906629</c:v>
                </c:pt>
                <c:pt idx="316">
                  <c:v>503363.47041102283</c:v>
                </c:pt>
                <c:pt idx="317">
                  <c:v>507269.18516637408</c:v>
                </c:pt>
                <c:pt idx="318">
                  <c:v>511201.75171066838</c:v>
                </c:pt>
                <c:pt idx="319">
                  <c:v>515161.35464995471</c:v>
                </c:pt>
                <c:pt idx="320">
                  <c:v>519148.17985944863</c:v>
                </c:pt>
                <c:pt idx="321">
                  <c:v>523162.41449225781</c:v>
                </c:pt>
                <c:pt idx="322">
                  <c:v>527204.24698816752</c:v>
                </c:pt>
                <c:pt idx="323">
                  <c:v>531273.86708248663</c:v>
                </c:pt>
                <c:pt idx="324">
                  <c:v>535371.46581495414</c:v>
                </c:pt>
                <c:pt idx="325">
                  <c:v>539497.23553870735</c:v>
                </c:pt>
                <c:pt idx="326">
                  <c:v>543651.36992931145</c:v>
                </c:pt>
                <c:pt idx="327">
                  <c:v>547834.06399385096</c:v>
                </c:pt>
                <c:pt idx="328">
                  <c:v>552045.51408008416</c:v>
                </c:pt>
                <c:pt idx="329">
                  <c:v>556285.91788566019</c:v>
                </c:pt>
                <c:pt idx="330">
                  <c:v>560555.47446739953</c:v>
                </c:pt>
                <c:pt idx="331">
                  <c:v>564854.38425063831</c:v>
                </c:pt>
                <c:pt idx="332">
                  <c:v>569182.84903863689</c:v>
                </c:pt>
                <c:pt idx="333">
                  <c:v>573541.07202205295</c:v>
                </c:pt>
                <c:pt idx="334">
                  <c:v>577929.25778848003</c:v>
                </c:pt>
                <c:pt idx="335">
                  <c:v>582347.61233205127</c:v>
                </c:pt>
                <c:pt idx="336">
                  <c:v>586796.34306310955</c:v>
                </c:pt>
                <c:pt idx="337">
                  <c:v>591275.65881794388</c:v>
                </c:pt>
                <c:pt idx="338">
                  <c:v>595785.76986859273</c:v>
                </c:pt>
                <c:pt idx="339">
                  <c:v>600326.88793271477</c:v>
                </c:pt>
                <c:pt idx="340">
                  <c:v>604899.22618352761</c:v>
                </c:pt>
                <c:pt idx="341">
                  <c:v>609502.99925981485</c:v>
                </c:pt>
                <c:pt idx="342">
                  <c:v>614138.42327600159</c:v>
                </c:pt>
                <c:pt idx="343">
                  <c:v>618805.71583229955</c:v>
                </c:pt>
                <c:pt idx="344">
                  <c:v>623505.0960249221</c:v>
                </c:pt>
                <c:pt idx="345">
                  <c:v>628236.78445636889</c:v>
                </c:pt>
                <c:pt idx="346">
                  <c:v>633001.00324578187</c:v>
                </c:pt>
                <c:pt idx="347">
                  <c:v>637797.97603937204</c:v>
                </c:pt>
                <c:pt idx="348">
                  <c:v>642627.92802091816</c:v>
                </c:pt>
                <c:pt idx="349">
                  <c:v>647491.08592233749</c:v>
                </c:pt>
                <c:pt idx="350">
                  <c:v>652387.67803432897</c:v>
                </c:pt>
                <c:pt idx="351">
                  <c:v>657317.93421709049</c:v>
                </c:pt>
                <c:pt idx="352">
                  <c:v>662282.08591110841</c:v>
                </c:pt>
                <c:pt idx="353">
                  <c:v>667280.3661480227</c:v>
                </c:pt>
                <c:pt idx="354">
                  <c:v>672313.00956156582</c:v>
                </c:pt>
                <c:pt idx="355">
                  <c:v>677380.25239857705</c:v>
                </c:pt>
                <c:pt idx="356">
                  <c:v>682482.33253009268</c:v>
                </c:pt>
                <c:pt idx="357">
                  <c:v>687619.48946251255</c:v>
                </c:pt>
                <c:pt idx="358">
                  <c:v>692791.96434884274</c:v>
                </c:pt>
                <c:pt idx="359">
                  <c:v>698000.00000001653</c:v>
                </c:pt>
              </c:numCache>
            </c:numRef>
          </c:yVal>
          <c:smooth val="1"/>
          <c:extLst>
            <c:ext xmlns:c16="http://schemas.microsoft.com/office/drawing/2014/chart" uri="{C3380CC4-5D6E-409C-BE32-E72D297353CC}">
              <c16:uniqueId val="{00000001-D6AD-4CC5-8C82-855FE24171A6}"/>
            </c:ext>
          </c:extLst>
        </c:ser>
        <c:ser>
          <c:idx val="2"/>
          <c:order val="2"/>
          <c:tx>
            <c:v>cumulativeInterest</c:v>
          </c:tx>
          <c:spPr>
            <a:ln>
              <a:noFill/>
            </a:ln>
          </c:spPr>
          <c:marker>
            <c:symbol val="circle"/>
            <c:size val="7"/>
            <c:spPr>
              <a:solidFill>
                <a:schemeClr val="accent3"/>
              </a:solidFill>
              <a:ln cmpd="sng">
                <a:solidFill>
                  <a:schemeClr val="accent3"/>
                </a:solidFill>
              </a:ln>
            </c:spPr>
          </c:marker>
          <c:xVal>
            <c:numRef>
              <c:f>'Amoritization Scenario 20% DP'!$J$6:$J$365</c:f>
              <c:numCache>
                <c:formatCode>General</c:formatCode>
                <c:ptCount val="36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c:v>351</c:v>
                </c:pt>
                <c:pt idx="351">
                  <c:v>352</c:v>
                </c:pt>
                <c:pt idx="352">
                  <c:v>353</c:v>
                </c:pt>
                <c:pt idx="353">
                  <c:v>354</c:v>
                </c:pt>
                <c:pt idx="354">
                  <c:v>355</c:v>
                </c:pt>
                <c:pt idx="355">
                  <c:v>356</c:v>
                </c:pt>
                <c:pt idx="356">
                  <c:v>357</c:v>
                </c:pt>
                <c:pt idx="357">
                  <c:v>358</c:v>
                </c:pt>
                <c:pt idx="358">
                  <c:v>359</c:v>
                </c:pt>
                <c:pt idx="359">
                  <c:v>360</c:v>
                </c:pt>
              </c:numCache>
            </c:numRef>
          </c:xVal>
          <c:yVal>
            <c:numRef>
              <c:f>'Amoritization Scenario 20% DP'!$S$6:$S$365</c:f>
              <c:numCache>
                <c:formatCode>"$"#,##0.00_);[Red]\("$"#,##0.00\)</c:formatCode>
                <c:ptCount val="360"/>
                <c:pt idx="0">
                  <c:v>4798.75</c:v>
                </c:pt>
                <c:pt idx="1">
                  <c:v>9594.4400000881069</c:v>
                </c:pt>
                <c:pt idx="2">
                  <c:v>14387.048962764926</c:v>
                </c:pt>
                <c:pt idx="3">
                  <c:v>19176.555705898252</c:v>
                </c:pt>
                <c:pt idx="4">
                  <c:v>23962.938901728725</c:v>
                </c:pt>
                <c:pt idx="5">
                  <c:v>28746.17707586864</c:v>
                </c:pt>
                <c:pt idx="6">
                  <c:v>33526.248606293877</c:v>
                </c:pt>
                <c:pt idx="7">
                  <c:v>38303.131722328893</c:v>
                </c:pt>
                <c:pt idx="8">
                  <c:v>43076.804503624757</c:v>
                </c:pt>
                <c:pt idx="9">
                  <c:v>47847.244879130129</c:v>
                </c:pt>
                <c:pt idx="10">
                  <c:v>52614.430626055211</c:v>
                </c:pt>
                <c:pt idx="11">
                  <c:v>57378.339368828507</c:v>
                </c:pt>
                <c:pt idx="12">
                  <c:v>62138.948578046475</c:v>
                </c:pt>
                <c:pt idx="13">
                  <c:v>66896.23556941592</c:v>
                </c:pt>
                <c:pt idx="14">
                  <c:v>71650.177502689141</c:v>
                </c:pt>
                <c:pt idx="15">
                  <c:v>76400.751380591726</c:v>
                </c:pt>
                <c:pt idx="16">
                  <c:v>81147.934047742994</c:v>
                </c:pt>
                <c:pt idx="17">
                  <c:v>85891.702189569027</c:v>
                </c:pt>
                <c:pt idx="18">
                  <c:v>90632.032331208218</c:v>
                </c:pt>
                <c:pt idx="19">
                  <c:v>95368.900836409288</c:v>
                </c:pt>
                <c:pt idx="20">
                  <c:v>100102.28390642173</c:v>
                </c:pt>
                <c:pt idx="21">
                  <c:v>104832.1575788786</c:v>
                </c:pt>
                <c:pt idx="22">
                  <c:v>109558.49772667172</c:v>
                </c:pt>
                <c:pt idx="23">
                  <c:v>114281.28005681903</c:v>
                </c:pt>
                <c:pt idx="24">
                  <c:v>119000.48010932421</c:v>
                </c:pt>
                <c:pt idx="25">
                  <c:v>123716.07325602847</c:v>
                </c:pt>
                <c:pt idx="26">
                  <c:v>128428.03469945442</c:v>
                </c:pt>
                <c:pt idx="27">
                  <c:v>133136.33947164204</c:v>
                </c:pt>
                <c:pt idx="28">
                  <c:v>137840.96243297655</c:v>
                </c:pt>
                <c:pt idx="29">
                  <c:v>142541.87827100835</c:v>
                </c:pt>
                <c:pt idx="30">
                  <c:v>147239.0614992647</c:v>
                </c:pt>
                <c:pt idx="31">
                  <c:v>151932.48645605345</c:v>
                </c:pt>
                <c:pt idx="32">
                  <c:v>156622.12730325822</c:v>
                </c:pt>
                <c:pt idx="33">
                  <c:v>161307.95802512564</c:v>
                </c:pt>
                <c:pt idx="34">
                  <c:v>165989.95242704399</c:v>
                </c:pt>
                <c:pt idx="35">
                  <c:v>170668.08413431363</c:v>
                </c:pt>
                <c:pt idx="36">
                  <c:v>175342.32659090887</c:v>
                </c:pt>
                <c:pt idx="37">
                  <c:v>180012.65305823128</c:v>
                </c:pt>
                <c:pt idx="38">
                  <c:v>184679.03661385467</c:v>
                </c:pt>
                <c:pt idx="39">
                  <c:v>189341.45015026105</c:v>
                </c:pt>
                <c:pt idx="40">
                  <c:v>193999.86637356834</c:v>
                </c:pt>
                <c:pt idx="41">
                  <c:v>198654.25780224896</c:v>
                </c:pt>
                <c:pt idx="42">
                  <c:v>203304.59676583987</c:v>
                </c:pt>
                <c:pt idx="43">
                  <c:v>207950.8554036436</c:v>
                </c:pt>
                <c:pt idx="44">
                  <c:v>212593.00566342031</c:v>
                </c:pt>
                <c:pt idx="45">
                  <c:v>217231.01930007109</c:v>
                </c:pt>
                <c:pt idx="46">
                  <c:v>221864.86787431195</c:v>
                </c:pt>
                <c:pt idx="47">
                  <c:v>226494.52275133884</c:v>
                </c:pt>
                <c:pt idx="48">
                  <c:v>231119.9550994834</c:v>
                </c:pt>
                <c:pt idx="49">
                  <c:v>235741.13588885954</c:v>
                </c:pt>
                <c:pt idx="50">
                  <c:v>240358.03589000076</c:v>
                </c:pt>
                <c:pt idx="51">
                  <c:v>244970.62567248792</c:v>
                </c:pt>
                <c:pt idx="52">
                  <c:v>249578.87560356781</c:v>
                </c:pt>
                <c:pt idx="53">
                  <c:v>254182.75584676195</c:v>
                </c:pt>
                <c:pt idx="54">
                  <c:v>258782.23636046617</c:v>
                </c:pt>
                <c:pt idx="55">
                  <c:v>263377.2868965402</c:v>
                </c:pt>
                <c:pt idx="56">
                  <c:v>267967.87699888786</c:v>
                </c:pt>
                <c:pt idx="57">
                  <c:v>272553.97600202728</c:v>
                </c:pt>
                <c:pt idx="58">
                  <c:v>277135.5530296514</c:v>
                </c:pt>
                <c:pt idx="59">
                  <c:v>281712.57699317852</c:v>
                </c:pt>
                <c:pt idx="60">
                  <c:v>286285.01659029297</c:v>
                </c:pt>
                <c:pt idx="61">
                  <c:v>290852.84030347574</c:v>
                </c:pt>
                <c:pt idx="62">
                  <c:v>295416.01639852469</c:v>
                </c:pt>
                <c:pt idx="63">
                  <c:v>299974.51292306522</c:v>
                </c:pt>
                <c:pt idx="64">
                  <c:v>304528.29770505009</c:v>
                </c:pt>
                <c:pt idx="65">
                  <c:v>309077.33835124923</c:v>
                </c:pt>
                <c:pt idx="66">
                  <c:v>313621.60224572907</c:v>
                </c:pt>
                <c:pt idx="67">
                  <c:v>318161.05654832156</c:v>
                </c:pt>
                <c:pt idx="68">
                  <c:v>322695.6681930825</c:v>
                </c:pt>
                <c:pt idx="69">
                  <c:v>327225.40388673928</c:v>
                </c:pt>
                <c:pt idx="70">
                  <c:v>331750.23010712804</c:v>
                </c:pt>
                <c:pt idx="71">
                  <c:v>336270.11310162011</c:v>
                </c:pt>
                <c:pt idx="72">
                  <c:v>340785.0188855374</c:v>
                </c:pt>
                <c:pt idx="73">
                  <c:v>345294.91324055725</c:v>
                </c:pt>
                <c:pt idx="74">
                  <c:v>349799.76171310595</c:v>
                </c:pt>
                <c:pt idx="75">
                  <c:v>354299.52961274155</c:v>
                </c:pt>
                <c:pt idx="76">
                  <c:v>358794.1820105252</c:v>
                </c:pt>
                <c:pt idx="77">
                  <c:v>363283.68373738171</c:v>
                </c:pt>
                <c:pt idx="78">
                  <c:v>367767.9993824485</c:v>
                </c:pt>
                <c:pt idx="79">
                  <c:v>372247.09329141321</c:v>
                </c:pt>
                <c:pt idx="80">
                  <c:v>376720.92956484016</c:v>
                </c:pt>
                <c:pt idx="81">
                  <c:v>381189.47205648501</c:v>
                </c:pt>
                <c:pt idx="82">
                  <c:v>385652.68437159806</c:v>
                </c:pt>
                <c:pt idx="83">
                  <c:v>390110.52986521559</c:v>
                </c:pt>
                <c:pt idx="84">
                  <c:v>394562.97164043988</c:v>
                </c:pt>
                <c:pt idx="85">
                  <c:v>399009.97254670691</c:v>
                </c:pt>
                <c:pt idx="86">
                  <c:v>403451.49517804268</c:v>
                </c:pt>
                <c:pt idx="87">
                  <c:v>407887.50187130697</c:v>
                </c:pt>
                <c:pt idx="88">
                  <c:v>412317.95470442553</c:v>
                </c:pt>
                <c:pt idx="89">
                  <c:v>416742.81549460988</c:v>
                </c:pt>
                <c:pt idx="90">
                  <c:v>421162.0457965649</c:v>
                </c:pt>
                <c:pt idx="91">
                  <c:v>425575.60690068395</c:v>
                </c:pt>
                <c:pt idx="92">
                  <c:v>429983.45983123191</c:v>
                </c:pt>
                <c:pt idx="93">
                  <c:v>434385.56534451549</c:v>
                </c:pt>
                <c:pt idx="94">
                  <c:v>438781.88392704102</c:v>
                </c:pt>
                <c:pt idx="95">
                  <c:v>443172.37579365954</c:v>
                </c:pt>
                <c:pt idx="96">
                  <c:v>447557.00088569912</c:v>
                </c:pt>
                <c:pt idx="97">
                  <c:v>451935.71886908461</c:v>
                </c:pt>
                <c:pt idx="98">
                  <c:v>456308.48913244397</c:v>
                </c:pt>
                <c:pt idx="99">
                  <c:v>460675.27078520204</c:v>
                </c:pt>
                <c:pt idx="100">
                  <c:v>465036.02265566093</c:v>
                </c:pt>
                <c:pt idx="101">
                  <c:v>469390.70328906731</c:v>
                </c:pt>
                <c:pt idx="102">
                  <c:v>473739.27094566647</c:v>
                </c:pt>
                <c:pt idx="103">
                  <c:v>478081.68359874288</c:v>
                </c:pt>
                <c:pt idx="104">
                  <c:v>482417.89893264731</c:v>
                </c:pt>
                <c:pt idx="105">
                  <c:v>486747.87434081041</c:v>
                </c:pt>
                <c:pt idx="106">
                  <c:v>491071.56692374276</c:v>
                </c:pt>
                <c:pt idx="107">
                  <c:v>495388.93348702084</c:v>
                </c:pt>
                <c:pt idx="108">
                  <c:v>499699.93053925957</c:v>
                </c:pt>
                <c:pt idx="109">
                  <c:v>504004.51429007057</c:v>
                </c:pt>
                <c:pt idx="110">
                  <c:v>508302.64064800646</c:v>
                </c:pt>
                <c:pt idx="111">
                  <c:v>512594.26521849132</c:v>
                </c:pt>
                <c:pt idx="112">
                  <c:v>516879.34330173634</c:v>
                </c:pt>
                <c:pt idx="113">
                  <c:v>521157.82989064179</c:v>
                </c:pt>
                <c:pt idx="114">
                  <c:v>525429.67966868402</c:v>
                </c:pt>
                <c:pt idx="115">
                  <c:v>529694.84700778848</c:v>
                </c:pt>
                <c:pt idx="116">
                  <c:v>533953.28596618737</c:v>
                </c:pt>
                <c:pt idx="117">
                  <c:v>538204.95028626337</c:v>
                </c:pt>
                <c:pt idx="118">
                  <c:v>542449.79339237791</c:v>
                </c:pt>
                <c:pt idx="119">
                  <c:v>546687.76838868519</c:v>
                </c:pt>
                <c:pt idx="120">
                  <c:v>550918.8280569301</c:v>
                </c:pt>
                <c:pt idx="121">
                  <c:v>555142.92485423235</c:v>
                </c:pt>
                <c:pt idx="122">
                  <c:v>559360.01091085421</c:v>
                </c:pt>
                <c:pt idx="123">
                  <c:v>563570.03802795336</c:v>
                </c:pt>
                <c:pt idx="124">
                  <c:v>567772.95767532068</c:v>
                </c:pt>
                <c:pt idx="125">
                  <c:v>571968.7209891018</c:v>
                </c:pt>
                <c:pt idx="126">
                  <c:v>576157.27876950323</c:v>
                </c:pt>
                <c:pt idx="127">
                  <c:v>580338.58147848304</c:v>
                </c:pt>
                <c:pt idx="128">
                  <c:v>584512.57923742523</c:v>
                </c:pt>
                <c:pt idx="129">
                  <c:v>588679.22182479827</c:v>
                </c:pt>
                <c:pt idx="130">
                  <c:v>592838.45867379755</c:v>
                </c:pt>
                <c:pt idx="131">
                  <c:v>596990.23886997183</c:v>
                </c:pt>
                <c:pt idx="132">
                  <c:v>601134.51114883285</c:v>
                </c:pt>
                <c:pt idx="133">
                  <c:v>605271.22389344918</c:v>
                </c:pt>
                <c:pt idx="134">
                  <c:v>609400.32513202284</c:v>
                </c:pt>
                <c:pt idx="135">
                  <c:v>613521.76253544982</c:v>
                </c:pt>
                <c:pt idx="136">
                  <c:v>617635.48341486347</c:v>
                </c:pt>
                <c:pt idx="137">
                  <c:v>621741.43471916125</c:v>
                </c:pt>
                <c:pt idx="138">
                  <c:v>625839.56303251418</c:v>
                </c:pt>
                <c:pt idx="139">
                  <c:v>629929.81457185943</c:v>
                </c:pt>
                <c:pt idx="140">
                  <c:v>634012.1351843758</c:v>
                </c:pt>
                <c:pt idx="141">
                  <c:v>638086.47034494136</c:v>
                </c:pt>
                <c:pt idx="142">
                  <c:v>642152.76515357394</c:v>
                </c:pt>
                <c:pt idx="143">
                  <c:v>646210.96433285391</c:v>
                </c:pt>
                <c:pt idx="144">
                  <c:v>650261.01222532953</c:v>
                </c:pt>
                <c:pt idx="145">
                  <c:v>654302.85279090411</c:v>
                </c:pt>
                <c:pt idx="146">
                  <c:v>658336.42960420507</c:v>
                </c:pt>
                <c:pt idx="147">
                  <c:v>662361.68585193565</c:v>
                </c:pt>
                <c:pt idx="148">
                  <c:v>666378.56433020742</c:v>
                </c:pt>
                <c:pt idx="149">
                  <c:v>670387.00744185538</c:v>
                </c:pt>
                <c:pt idx="150">
                  <c:v>674386.95719373412</c:v>
                </c:pt>
                <c:pt idx="151">
                  <c:v>678378.35519399506</c:v>
                </c:pt>
                <c:pt idx="152">
                  <c:v>682361.14264934591</c:v>
                </c:pt>
                <c:pt idx="153">
                  <c:v>686335.26036229043</c:v>
                </c:pt>
                <c:pt idx="154">
                  <c:v>690300.64872834948</c:v>
                </c:pt>
                <c:pt idx="155">
                  <c:v>694257.2477332633</c:v>
                </c:pt>
                <c:pt idx="156">
                  <c:v>698204.9969501741</c:v>
                </c:pt>
                <c:pt idx="157">
                  <c:v>702143.83553678927</c:v>
                </c:pt>
                <c:pt idx="158">
                  <c:v>706073.70223252545</c:v>
                </c:pt>
                <c:pt idx="159">
                  <c:v>709994.53535563301</c:v>
                </c:pt>
                <c:pt idx="160">
                  <c:v>713906.27280030004</c:v>
                </c:pt>
                <c:pt idx="161">
                  <c:v>717808.85203373723</c:v>
                </c:pt>
                <c:pt idx="162">
                  <c:v>721702.21009324235</c:v>
                </c:pt>
                <c:pt idx="163">
                  <c:v>725586.28358324466</c:v>
                </c:pt>
                <c:pt idx="164">
                  <c:v>729461.0086723289</c:v>
                </c:pt>
                <c:pt idx="165">
                  <c:v>733326.32109023863</c:v>
                </c:pt>
                <c:pt idx="166">
                  <c:v>737182.1561248597</c:v>
                </c:pt>
                <c:pt idx="167">
                  <c:v>741028.44861918187</c:v>
                </c:pt>
                <c:pt idx="168">
                  <c:v>744865.13296824065</c:v>
                </c:pt>
                <c:pt idx="169">
                  <c:v>748692.14311603724</c:v>
                </c:pt>
                <c:pt idx="170">
                  <c:v>752509.41255243809</c:v>
                </c:pt>
                <c:pt idx="171">
                  <c:v>756316.87431005226</c:v>
                </c:pt>
                <c:pt idx="172">
                  <c:v>760114.46096108819</c:v>
                </c:pt>
                <c:pt idx="173">
                  <c:v>763902.10461418808</c:v>
                </c:pt>
                <c:pt idx="174">
                  <c:v>767679.73691124108</c:v>
                </c:pt>
                <c:pt idx="175">
                  <c:v>771447.28902417445</c:v>
                </c:pt>
                <c:pt idx="176">
                  <c:v>775204.6916517223</c:v>
                </c:pt>
                <c:pt idx="177">
                  <c:v>778951.87501617265</c:v>
                </c:pt>
                <c:pt idx="178">
                  <c:v>782688.7688600918</c:v>
                </c:pt>
                <c:pt idx="179">
                  <c:v>786415.30244302598</c:v>
                </c:pt>
                <c:pt idx="180">
                  <c:v>790131.40453818091</c:v>
                </c:pt>
                <c:pt idx="181">
                  <c:v>793837.00342907815</c:v>
                </c:pt>
                <c:pt idx="182">
                  <c:v>797532.02690618834</c:v>
                </c:pt>
                <c:pt idx="183">
                  <c:v>801216.40226354182</c:v>
                </c:pt>
                <c:pt idx="184">
                  <c:v>804890.05629531527</c:v>
                </c:pt>
                <c:pt idx="185">
                  <c:v>808552.91529239516</c:v>
                </c:pt>
                <c:pt idx="186">
                  <c:v>812204.90503891814</c:v>
                </c:pt>
                <c:pt idx="187">
                  <c:v>815845.95080878655</c:v>
                </c:pt>
                <c:pt idx="188">
                  <c:v>819475.97736216092</c:v>
                </c:pt>
                <c:pt idx="189">
                  <c:v>823094.90894192783</c:v>
                </c:pt>
                <c:pt idx="190">
                  <c:v>826702.66927014373</c:v>
                </c:pt>
                <c:pt idx="191">
                  <c:v>830299.1815444543</c:v>
                </c:pt>
                <c:pt idx="192">
                  <c:v>833884.36843448877</c:v>
                </c:pt>
                <c:pt idx="193">
                  <c:v>837458.1520782304</c:v>
                </c:pt>
                <c:pt idx="194">
                  <c:v>841020.45407836081</c:v>
                </c:pt>
                <c:pt idx="195">
                  <c:v>844571.19549858023</c:v>
                </c:pt>
                <c:pt idx="196">
                  <c:v>848110.29685990175</c:v>
                </c:pt>
                <c:pt idx="197">
                  <c:v>851637.67813692056</c:v>
                </c:pt>
                <c:pt idx="198">
                  <c:v>855153.25875405688</c:v>
                </c:pt>
                <c:pt idx="199">
                  <c:v>858656.95758177422</c:v>
                </c:pt>
                <c:pt idx="200">
                  <c:v>862148.69293277012</c:v>
                </c:pt>
                <c:pt idx="201">
                  <c:v>865628.3825581423</c:v>
                </c:pt>
                <c:pt idx="202">
                  <c:v>869095.94364352699</c:v>
                </c:pt>
                <c:pt idx="203">
                  <c:v>872551.29280521185</c:v>
                </c:pt>
                <c:pt idx="204">
                  <c:v>875994.3460862214</c:v>
                </c:pt>
                <c:pt idx="205">
                  <c:v>879425.01895237598</c:v>
                </c:pt>
                <c:pt idx="206">
                  <c:v>882843.22628832341</c:v>
                </c:pt>
                <c:pt idx="207">
                  <c:v>886248.88239354361</c:v>
                </c:pt>
                <c:pt idx="208">
                  <c:v>889641.90097832528</c:v>
                </c:pt>
                <c:pt idx="209">
                  <c:v>893022.19515971548</c:v>
                </c:pt>
                <c:pt idx="210">
                  <c:v>896389.67745744088</c:v>
                </c:pt>
                <c:pt idx="211">
                  <c:v>899744.2597898012</c:v>
                </c:pt>
                <c:pt idx="212">
                  <c:v>903085.85346953466</c:v>
                </c:pt>
                <c:pt idx="213">
                  <c:v>906414.36919965432</c:v>
                </c:pt>
                <c:pt idx="214">
                  <c:v>909729.7170692567</c:v>
                </c:pt>
                <c:pt idx="215">
                  <c:v>913031.80654930067</c:v>
                </c:pt>
                <c:pt idx="216">
                  <c:v>916320.54648835806</c:v>
                </c:pt>
                <c:pt idx="217">
                  <c:v>919595.84510833456</c:v>
                </c:pt>
                <c:pt idx="218">
                  <c:v>922857.61000016157</c:v>
                </c:pt>
                <c:pt idx="219">
                  <c:v>926105.74811945797</c:v>
                </c:pt>
                <c:pt idx="220">
                  <c:v>929340.16578216257</c:v>
                </c:pt>
                <c:pt idx="221">
                  <c:v>932560.76866013638</c:v>
                </c:pt>
                <c:pt idx="222">
                  <c:v>935767.46177673445</c:v>
                </c:pt>
                <c:pt idx="223">
                  <c:v>938960.14950234722</c:v>
                </c:pt>
                <c:pt idx="224">
                  <c:v>942138.73554991162</c:v>
                </c:pt>
                <c:pt idx="225">
                  <c:v>945303.12297039118</c:v>
                </c:pt>
                <c:pt idx="226">
                  <c:v>948453.21414822468</c:v>
                </c:pt>
                <c:pt idx="227">
                  <c:v>951588.91079674382</c:v>
                </c:pt>
                <c:pt idx="228">
                  <c:v>954710.11395355966</c:v>
                </c:pt>
                <c:pt idx="229">
                  <c:v>957816.72397591674</c:v>
                </c:pt>
                <c:pt idx="230">
                  <c:v>960908.64053601562</c:v>
                </c:pt>
                <c:pt idx="231">
                  <c:v>963985.76261630328</c:v>
                </c:pt>
                <c:pt idx="232">
                  <c:v>967047.98850473098</c:v>
                </c:pt>
                <c:pt idx="233">
                  <c:v>970095.21578997979</c:v>
                </c:pt>
                <c:pt idx="234">
                  <c:v>973127.34135665279</c:v>
                </c:pt>
                <c:pt idx="235">
                  <c:v>976144.26138043473</c:v>
                </c:pt>
                <c:pt idx="236">
                  <c:v>979145.87132321834</c:v>
                </c:pt>
                <c:pt idx="237">
                  <c:v>982132.06592819665</c:v>
                </c:pt>
                <c:pt idx="238">
                  <c:v>985102.7392149223</c:v>
                </c:pt>
                <c:pt idx="239">
                  <c:v>988057.78447433223</c:v>
                </c:pt>
                <c:pt idx="240">
                  <c:v>990997.09426373872</c:v>
                </c:pt>
                <c:pt idx="241">
                  <c:v>993920.56040178554</c:v>
                </c:pt>
                <c:pt idx="242">
                  <c:v>996828.07396336948</c:v>
                </c:pt>
                <c:pt idx="243">
                  <c:v>999719.52527452749</c:v>
                </c:pt>
                <c:pt idx="244">
                  <c:v>1002594.8039072878</c:v>
                </c:pt>
                <c:pt idx="245">
                  <c:v>1005453.7986744865</c:v>
                </c:pt>
                <c:pt idx="246">
                  <c:v>1008296.3976245477</c:v>
                </c:pt>
                <c:pt idx="247">
                  <c:v>1011122.4880362287</c:v>
                </c:pt>
                <c:pt idx="248">
                  <c:v>1013931.9564133281</c:v>
                </c:pt>
                <c:pt idx="249">
                  <c:v>1016724.6884793581</c:v>
                </c:pt>
                <c:pt idx="250">
                  <c:v>1019500.5691721803</c:v>
                </c:pt>
                <c:pt idx="251">
                  <c:v>1022259.4826386037</c:v>
                </c:pt>
                <c:pt idx="252">
                  <c:v>1025001.3122289468</c:v>
                </c:pt>
                <c:pt idx="253">
                  <c:v>1027725.9404915617</c:v>
                </c:pt>
                <c:pt idx="254">
                  <c:v>1030433.2491673201</c:v>
                </c:pt>
                <c:pt idx="255">
                  <c:v>1033123.1191840625</c:v>
                </c:pt>
                <c:pt idx="256">
                  <c:v>1035795.4306510082</c:v>
                </c:pt>
                <c:pt idx="257">
                  <c:v>1038450.0628531271</c:v>
                </c:pt>
                <c:pt idx="258">
                  <c:v>1041086.8942454738</c:v>
                </c:pt>
                <c:pt idx="259">
                  <c:v>1043705.802447481</c:v>
                </c:pt>
                <c:pt idx="260">
                  <c:v>1046306.6642372151</c:v>
                </c:pt>
                <c:pt idx="261">
                  <c:v>1048889.3555455916</c:v>
                </c:pt>
                <c:pt idx="262">
                  <c:v>1051453.7514505514</c:v>
                </c:pt>
                <c:pt idx="263">
                  <c:v>1053999.726171196</c:v>
                </c:pt>
                <c:pt idx="264">
                  <c:v>1056527.1530618831</c:v>
                </c:pt>
                <c:pt idx="265">
                  <c:v>1059035.9046062815</c:v>
                </c:pt>
                <c:pt idx="266">
                  <c:v>1061525.8524113861</c:v>
                </c:pt>
                <c:pt idx="267">
                  <c:v>1063996.8672014887</c:v>
                </c:pt>
                <c:pt idx="268">
                  <c:v>1066448.8188121114</c:v>
                </c:pt>
                <c:pt idx="269">
                  <c:v>1068881.5761838953</c:v>
                </c:pt>
                <c:pt idx="270">
                  <c:v>1071295.0073564483</c:v>
                </c:pt>
                <c:pt idx="271">
                  <c:v>1073688.9794621507</c:v>
                </c:pt>
                <c:pt idx="272">
                  <c:v>1076063.3587199179</c:v>
                </c:pt>
                <c:pt idx="273">
                  <c:v>1078418.0104289204</c:v>
                </c:pt>
                <c:pt idx="274">
                  <c:v>1080752.7989622604</c:v>
                </c:pt>
                <c:pt idx="275">
                  <c:v>1083067.5877606052</c:v>
                </c:pt>
                <c:pt idx="276">
                  <c:v>1085362.2393257767</c:v>
                </c:pt>
                <c:pt idx="277">
                  <c:v>1087636.6152142968</c:v>
                </c:pt>
                <c:pt idx="278">
                  <c:v>1089890.5760308886</c:v>
                </c:pt>
                <c:pt idx="279">
                  <c:v>1092123.9814219326</c:v>
                </c:pt>
                <c:pt idx="280">
                  <c:v>1094336.690068878</c:v>
                </c:pt>
                <c:pt idx="281">
                  <c:v>1096528.5596816093</c:v>
                </c:pt>
                <c:pt idx="282">
                  <c:v>1098699.4469917663</c:v>
                </c:pt>
                <c:pt idx="283">
                  <c:v>1100849.2077460189</c:v>
                </c:pt>
                <c:pt idx="284">
                  <c:v>1102977.696699295</c:v>
                </c:pt>
                <c:pt idx="285">
                  <c:v>1105084.7676079629</c:v>
                </c:pt>
                <c:pt idx="286">
                  <c:v>1107170.2732229661</c:v>
                </c:pt>
                <c:pt idx="287">
                  <c:v>1109234.0652829106</c:v>
                </c:pt>
                <c:pt idx="288">
                  <c:v>1111275.9945071051</c:v>
                </c:pt>
                <c:pt idx="289">
                  <c:v>1113295.9105885541</c:v>
                </c:pt>
                <c:pt idx="290">
                  <c:v>1115293.6621869013</c:v>
                </c:pt>
                <c:pt idx="291">
                  <c:v>1117269.0969213252</c:v>
                </c:pt>
                <c:pt idx="292">
                  <c:v>1119222.0613633862</c:v>
                </c:pt>
                <c:pt idx="293">
                  <c:v>1121152.4010298245</c:v>
                </c:pt>
                <c:pt idx="294">
                  <c:v>1123059.9603753078</c:v>
                </c:pt>
                <c:pt idx="295">
                  <c:v>1124944.5827851293</c:v>
                </c:pt>
                <c:pt idx="296">
                  <c:v>1126806.1105678566</c:v>
                </c:pt>
                <c:pt idx="297">
                  <c:v>1128644.3849479281</c:v>
                </c:pt>
                <c:pt idx="298">
                  <c:v>1130459.2460582007</c:v>
                </c:pt>
                <c:pt idx="299">
                  <c:v>1132250.5329324447</c:v>
                </c:pt>
                <c:pt idx="300">
                  <c:v>1134018.0834977871</c:v>
                </c:pt>
                <c:pt idx="301">
                  <c:v>1135761.7345671044</c:v>
                </c:pt>
                <c:pt idx="302">
                  <c:v>1137481.3218313614</c:v>
                </c:pt>
                <c:pt idx="303">
                  <c:v>1139176.6798518982</c:v>
                </c:pt>
                <c:pt idx="304">
                  <c:v>1140847.6420526644</c:v>
                </c:pt>
                <c:pt idx="305">
                  <c:v>1142494.0407123989</c:v>
                </c:pt>
                <c:pt idx="306">
                  <c:v>1144115.7069567572</c:v>
                </c:pt>
                <c:pt idx="307">
                  <c:v>1145712.4707503836</c:v>
                </c:pt>
                <c:pt idx="308">
                  <c:v>1147284.1608889292</c:v>
                </c:pt>
                <c:pt idx="309">
                  <c:v>1148830.6049910153</c:v>
                </c:pt>
                <c:pt idx="310">
                  <c:v>1150351.6294901415</c:v>
                </c:pt>
                <c:pt idx="311">
                  <c:v>1151847.0596265374</c:v>
                </c:pt>
                <c:pt idx="312">
                  <c:v>1153316.7194389589</c:v>
                </c:pt>
                <c:pt idx="313">
                  <c:v>1154760.4317564289</c:v>
                </c:pt>
                <c:pt idx="314">
                  <c:v>1156178.0181899196</c:v>
                </c:pt>
                <c:pt idx="315">
                  <c:v>1157569.2991239787</c:v>
                </c:pt>
                <c:pt idx="316">
                  <c:v>1158934.0937082977</c:v>
                </c:pt>
                <c:pt idx="317">
                  <c:v>1160272.2198492219</c:v>
                </c:pt>
                <c:pt idx="318">
                  <c:v>1161583.4942012031</c:v>
                </c:pt>
                <c:pt idx="319">
                  <c:v>1162867.7321581922</c:v>
                </c:pt>
                <c:pt idx="320">
                  <c:v>1164124.7478449738</c:v>
                </c:pt>
                <c:pt idx="321">
                  <c:v>1165354.35410844</c:v>
                </c:pt>
                <c:pt idx="322">
                  <c:v>1166556.3625088057</c:v>
                </c:pt>
                <c:pt idx="323">
                  <c:v>1167730.583310762</c:v>
                </c:pt>
                <c:pt idx="324">
                  <c:v>1168876.8254745698</c:v>
                </c:pt>
                <c:pt idx="325">
                  <c:v>1169994.896647092</c:v>
                </c:pt>
                <c:pt idx="326">
                  <c:v>1171084.6031527633</c:v>
                </c:pt>
                <c:pt idx="327">
                  <c:v>1172145.7499844993</c:v>
                </c:pt>
                <c:pt idx="328">
                  <c:v>1173178.1407945417</c:v>
                </c:pt>
                <c:pt idx="329">
                  <c:v>1174181.577885241</c:v>
                </c:pt>
                <c:pt idx="330">
                  <c:v>1175155.862199777</c:v>
                </c:pt>
                <c:pt idx="331">
                  <c:v>1176100.7933128136</c:v>
                </c:pt>
                <c:pt idx="332">
                  <c:v>1177016.1694210905</c:v>
                </c:pt>
                <c:pt idx="333">
                  <c:v>1177901.7873339499</c:v>
                </c:pt>
                <c:pt idx="334">
                  <c:v>1178757.4424637982</c:v>
                </c:pt>
                <c:pt idx="335">
                  <c:v>1179582.9288165024</c:v>
                </c:pt>
                <c:pt idx="336">
                  <c:v>1180378.0389817196</c:v>
                </c:pt>
                <c:pt idx="337">
                  <c:v>1181142.5641231607</c:v>
                </c:pt>
                <c:pt idx="338">
                  <c:v>1181876.2939687874</c:v>
                </c:pt>
                <c:pt idx="339">
                  <c:v>1182579.0168009407</c:v>
                </c:pt>
                <c:pt idx="340">
                  <c:v>1183250.5194464033</c:v>
                </c:pt>
                <c:pt idx="341">
                  <c:v>1183890.5872663916</c:v>
                </c:pt>
                <c:pt idx="342">
                  <c:v>1184499.0041464805</c:v>
                </c:pt>
                <c:pt idx="343">
                  <c:v>1185075.5524864579</c:v>
                </c:pt>
                <c:pt idx="344">
                  <c:v>1185620.0131901109</c:v>
                </c:pt>
                <c:pt idx="345">
                  <c:v>1186132.1656549396</c:v>
                </c:pt>
                <c:pt idx="346">
                  <c:v>1186611.7877618021</c:v>
                </c:pt>
                <c:pt idx="347">
                  <c:v>1187058.6558644874</c:v>
                </c:pt>
                <c:pt idx="348">
                  <c:v>1187472.5447792166</c:v>
                </c:pt>
                <c:pt idx="349">
                  <c:v>1187853.2277740729</c:v>
                </c:pt>
                <c:pt idx="350">
                  <c:v>1188200.4765583568</c:v>
                </c:pt>
                <c:pt idx="351">
                  <c:v>1188514.0612718707</c:v>
                </c:pt>
                <c:pt idx="352">
                  <c:v>1188793.7504741282</c:v>
                </c:pt>
                <c:pt idx="353">
                  <c:v>1189039.3111334892</c:v>
                </c:pt>
                <c:pt idx="354">
                  <c:v>1189250.5086162216</c:v>
                </c:pt>
                <c:pt idx="355">
                  <c:v>1189427.1066754858</c:v>
                </c:pt>
                <c:pt idx="356">
                  <c:v>1189568.8674402456</c:v>
                </c:pt>
                <c:pt idx="357">
                  <c:v>1189675.5514041013</c:v>
                </c:pt>
                <c:pt idx="358">
                  <c:v>1189746.9174140466</c:v>
                </c:pt>
                <c:pt idx="359">
                  <c:v>1189782.7226591483</c:v>
                </c:pt>
              </c:numCache>
            </c:numRef>
          </c:yVal>
          <c:smooth val="1"/>
          <c:extLst>
            <c:ext xmlns:c16="http://schemas.microsoft.com/office/drawing/2014/chart" uri="{C3380CC4-5D6E-409C-BE32-E72D297353CC}">
              <c16:uniqueId val="{00000002-D6AD-4CC5-8C82-855FE24171A6}"/>
            </c:ext>
          </c:extLst>
        </c:ser>
        <c:ser>
          <c:idx val="3"/>
          <c:order val="3"/>
          <c:tx>
            <c:v>Total Paid End of Loan</c:v>
          </c:tx>
          <c:spPr>
            <a:ln>
              <a:noFill/>
            </a:ln>
          </c:spPr>
          <c:marker>
            <c:symbol val="circle"/>
            <c:size val="7"/>
            <c:spPr>
              <a:solidFill>
                <a:schemeClr val="accent6"/>
              </a:solidFill>
              <a:ln cmpd="sng">
                <a:solidFill>
                  <a:schemeClr val="accent6"/>
                </a:solidFill>
              </a:ln>
            </c:spPr>
          </c:marker>
          <c:xVal>
            <c:numRef>
              <c:f>'Amoritization Scenario 20% DP'!$J$6:$J$365</c:f>
              <c:numCache>
                <c:formatCode>General</c:formatCode>
                <c:ptCount val="36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c:v>351</c:v>
                </c:pt>
                <c:pt idx="351">
                  <c:v>352</c:v>
                </c:pt>
                <c:pt idx="352">
                  <c:v>353</c:v>
                </c:pt>
                <c:pt idx="353">
                  <c:v>354</c:v>
                </c:pt>
                <c:pt idx="354">
                  <c:v>355</c:v>
                </c:pt>
                <c:pt idx="355">
                  <c:v>356</c:v>
                </c:pt>
                <c:pt idx="356">
                  <c:v>357</c:v>
                </c:pt>
                <c:pt idx="357">
                  <c:v>358</c:v>
                </c:pt>
                <c:pt idx="358">
                  <c:v>359</c:v>
                </c:pt>
                <c:pt idx="359">
                  <c:v>360</c:v>
                </c:pt>
              </c:numCache>
            </c:numRef>
          </c:xVal>
          <c:yVal>
            <c:numRef>
              <c:f>'Amoritization Scenario 20% DP'!$U$6:$U$365</c:f>
              <c:numCache>
                <c:formatCode>"$"#,##0.00_);[Red]\("$"#,##0.00\)</c:formatCode>
                <c:ptCount val="360"/>
                <c:pt idx="0">
                  <c:v>5243.8408962754593</c:v>
                </c:pt>
                <c:pt idx="1">
                  <c:v>10487.68179255092</c:v>
                </c:pt>
                <c:pt idx="2">
                  <c:v>15731.522688826379</c:v>
                </c:pt>
                <c:pt idx="3">
                  <c:v>20975.363585101837</c:v>
                </c:pt>
                <c:pt idx="4">
                  <c:v>26219.204481377295</c:v>
                </c:pt>
                <c:pt idx="5">
                  <c:v>31463.045377652754</c:v>
                </c:pt>
                <c:pt idx="6">
                  <c:v>36706.886273928219</c:v>
                </c:pt>
                <c:pt idx="7">
                  <c:v>41950.727170203681</c:v>
                </c:pt>
                <c:pt idx="8">
                  <c:v>47194.568066479143</c:v>
                </c:pt>
                <c:pt idx="9">
                  <c:v>52438.408962754598</c:v>
                </c:pt>
                <c:pt idx="10">
                  <c:v>57682.249859030053</c:v>
                </c:pt>
                <c:pt idx="11">
                  <c:v>62926.090755305515</c:v>
                </c:pt>
                <c:pt idx="12">
                  <c:v>68169.931651580977</c:v>
                </c:pt>
                <c:pt idx="13">
                  <c:v>73413.772547856424</c:v>
                </c:pt>
                <c:pt idx="14">
                  <c:v>78657.613444131886</c:v>
                </c:pt>
                <c:pt idx="15">
                  <c:v>83901.454340407348</c:v>
                </c:pt>
                <c:pt idx="16">
                  <c:v>89145.29523668281</c:v>
                </c:pt>
                <c:pt idx="17">
                  <c:v>94389.136132958272</c:v>
                </c:pt>
                <c:pt idx="18">
                  <c:v>99632.97702923372</c:v>
                </c:pt>
                <c:pt idx="19">
                  <c:v>104876.81792550918</c:v>
                </c:pt>
                <c:pt idx="20">
                  <c:v>110120.65882178464</c:v>
                </c:pt>
                <c:pt idx="21">
                  <c:v>115364.49971806009</c:v>
                </c:pt>
                <c:pt idx="22">
                  <c:v>120608.34061433555</c:v>
                </c:pt>
                <c:pt idx="23">
                  <c:v>125852.181510611</c:v>
                </c:pt>
                <c:pt idx="24">
                  <c:v>131096.02240688648</c:v>
                </c:pt>
                <c:pt idx="25">
                  <c:v>136339.86330316192</c:v>
                </c:pt>
                <c:pt idx="26">
                  <c:v>141583.70419943737</c:v>
                </c:pt>
                <c:pt idx="27">
                  <c:v>146827.54509571285</c:v>
                </c:pt>
                <c:pt idx="28">
                  <c:v>152071.3859919883</c:v>
                </c:pt>
                <c:pt idx="29">
                  <c:v>157315.22688826377</c:v>
                </c:pt>
                <c:pt idx="30">
                  <c:v>162559.06778453922</c:v>
                </c:pt>
                <c:pt idx="31">
                  <c:v>167802.90868081467</c:v>
                </c:pt>
                <c:pt idx="32">
                  <c:v>173046.74957709014</c:v>
                </c:pt>
                <c:pt idx="33">
                  <c:v>178290.59047336562</c:v>
                </c:pt>
                <c:pt idx="34">
                  <c:v>183534.43136964107</c:v>
                </c:pt>
                <c:pt idx="35">
                  <c:v>188778.27226591652</c:v>
                </c:pt>
                <c:pt idx="36">
                  <c:v>194022.11316219199</c:v>
                </c:pt>
                <c:pt idx="37">
                  <c:v>199265.95405846744</c:v>
                </c:pt>
                <c:pt idx="38">
                  <c:v>204509.79495474292</c:v>
                </c:pt>
                <c:pt idx="39">
                  <c:v>209753.63585101836</c:v>
                </c:pt>
                <c:pt idx="40">
                  <c:v>214997.47674729381</c:v>
                </c:pt>
                <c:pt idx="41">
                  <c:v>220241.31764356926</c:v>
                </c:pt>
                <c:pt idx="42">
                  <c:v>225485.15853984471</c:v>
                </c:pt>
                <c:pt idx="43">
                  <c:v>230728.99943612018</c:v>
                </c:pt>
                <c:pt idx="44">
                  <c:v>235972.84033239563</c:v>
                </c:pt>
                <c:pt idx="45">
                  <c:v>241216.68122867108</c:v>
                </c:pt>
                <c:pt idx="46">
                  <c:v>246460.52212494652</c:v>
                </c:pt>
                <c:pt idx="47">
                  <c:v>251704.363021222</c:v>
                </c:pt>
                <c:pt idx="48">
                  <c:v>256948.20391749745</c:v>
                </c:pt>
                <c:pt idx="49">
                  <c:v>262192.0448137729</c:v>
                </c:pt>
                <c:pt idx="50">
                  <c:v>267435.88571004837</c:v>
                </c:pt>
                <c:pt idx="51">
                  <c:v>272679.72660632379</c:v>
                </c:pt>
                <c:pt idx="52">
                  <c:v>277923.56750259927</c:v>
                </c:pt>
                <c:pt idx="53">
                  <c:v>283167.40839887474</c:v>
                </c:pt>
                <c:pt idx="54">
                  <c:v>288411.24929515016</c:v>
                </c:pt>
                <c:pt idx="55">
                  <c:v>293655.09019142564</c:v>
                </c:pt>
                <c:pt idx="56">
                  <c:v>298898.93108770106</c:v>
                </c:pt>
                <c:pt idx="57">
                  <c:v>304142.77198397653</c:v>
                </c:pt>
                <c:pt idx="58">
                  <c:v>309386.61288025207</c:v>
                </c:pt>
                <c:pt idx="59">
                  <c:v>314630.45377652749</c:v>
                </c:pt>
                <c:pt idx="60">
                  <c:v>319874.29467280291</c:v>
                </c:pt>
                <c:pt idx="61">
                  <c:v>325118.13556907838</c:v>
                </c:pt>
                <c:pt idx="62">
                  <c:v>330361.97646535386</c:v>
                </c:pt>
                <c:pt idx="63">
                  <c:v>335605.81736162928</c:v>
                </c:pt>
                <c:pt idx="64">
                  <c:v>340849.65825790475</c:v>
                </c:pt>
                <c:pt idx="65">
                  <c:v>346093.49915418023</c:v>
                </c:pt>
                <c:pt idx="66">
                  <c:v>351337.34005045565</c:v>
                </c:pt>
                <c:pt idx="67">
                  <c:v>356581.18094673113</c:v>
                </c:pt>
                <c:pt idx="68">
                  <c:v>361825.0218430066</c:v>
                </c:pt>
                <c:pt idx="69">
                  <c:v>367068.86273928202</c:v>
                </c:pt>
                <c:pt idx="70">
                  <c:v>372312.7036355575</c:v>
                </c:pt>
                <c:pt idx="71">
                  <c:v>377556.54453183297</c:v>
                </c:pt>
                <c:pt idx="72">
                  <c:v>382800.38542810845</c:v>
                </c:pt>
                <c:pt idx="73">
                  <c:v>388044.22632438393</c:v>
                </c:pt>
                <c:pt idx="74">
                  <c:v>393288.0672206594</c:v>
                </c:pt>
                <c:pt idx="75">
                  <c:v>398531.90811693488</c:v>
                </c:pt>
                <c:pt idx="76">
                  <c:v>403775.7490132103</c:v>
                </c:pt>
                <c:pt idx="77">
                  <c:v>409019.58990948577</c:v>
                </c:pt>
                <c:pt idx="78">
                  <c:v>414263.43080576125</c:v>
                </c:pt>
                <c:pt idx="79">
                  <c:v>419507.27170203667</c:v>
                </c:pt>
                <c:pt idx="80">
                  <c:v>424751.11259831209</c:v>
                </c:pt>
                <c:pt idx="81">
                  <c:v>429994.95349458756</c:v>
                </c:pt>
                <c:pt idx="82">
                  <c:v>435238.79439086304</c:v>
                </c:pt>
                <c:pt idx="83">
                  <c:v>440482.63528713846</c:v>
                </c:pt>
                <c:pt idx="84">
                  <c:v>445726.47618341394</c:v>
                </c:pt>
                <c:pt idx="85">
                  <c:v>450970.31707968935</c:v>
                </c:pt>
                <c:pt idx="86">
                  <c:v>456214.15797596483</c:v>
                </c:pt>
                <c:pt idx="87">
                  <c:v>461457.99887224031</c:v>
                </c:pt>
                <c:pt idx="88">
                  <c:v>466701.83976851573</c:v>
                </c:pt>
                <c:pt idx="89">
                  <c:v>471945.68066479114</c:v>
                </c:pt>
                <c:pt idx="90">
                  <c:v>477189.52156106662</c:v>
                </c:pt>
                <c:pt idx="91">
                  <c:v>482433.3624573421</c:v>
                </c:pt>
                <c:pt idx="92">
                  <c:v>487677.20335361757</c:v>
                </c:pt>
                <c:pt idx="93">
                  <c:v>492921.04424989299</c:v>
                </c:pt>
                <c:pt idx="94">
                  <c:v>498164.88514616847</c:v>
                </c:pt>
                <c:pt idx="95">
                  <c:v>503408.72604244394</c:v>
                </c:pt>
                <c:pt idx="96">
                  <c:v>508652.56693871936</c:v>
                </c:pt>
                <c:pt idx="97">
                  <c:v>513896.40783499484</c:v>
                </c:pt>
                <c:pt idx="98">
                  <c:v>519140.24873127032</c:v>
                </c:pt>
                <c:pt idx="99">
                  <c:v>524384.08962754579</c:v>
                </c:pt>
                <c:pt idx="100">
                  <c:v>529627.93052382115</c:v>
                </c:pt>
                <c:pt idx="101">
                  <c:v>534871.77142009663</c:v>
                </c:pt>
                <c:pt idx="102">
                  <c:v>540115.61231637211</c:v>
                </c:pt>
                <c:pt idx="103">
                  <c:v>545359.45321264758</c:v>
                </c:pt>
                <c:pt idx="104">
                  <c:v>550603.29410892306</c:v>
                </c:pt>
                <c:pt idx="105">
                  <c:v>555847.13500519854</c:v>
                </c:pt>
                <c:pt idx="106">
                  <c:v>561090.97590147401</c:v>
                </c:pt>
                <c:pt idx="107">
                  <c:v>566334.81679774937</c:v>
                </c:pt>
                <c:pt idx="108">
                  <c:v>571578.65769402485</c:v>
                </c:pt>
                <c:pt idx="109">
                  <c:v>576822.49859030033</c:v>
                </c:pt>
                <c:pt idx="110">
                  <c:v>582066.3394865758</c:v>
                </c:pt>
                <c:pt idx="111">
                  <c:v>587310.18038285128</c:v>
                </c:pt>
                <c:pt idx="112">
                  <c:v>592554.02127912675</c:v>
                </c:pt>
                <c:pt idx="113">
                  <c:v>597797.86217540223</c:v>
                </c:pt>
                <c:pt idx="114">
                  <c:v>603041.70307167759</c:v>
                </c:pt>
                <c:pt idx="115">
                  <c:v>608285.54396795307</c:v>
                </c:pt>
                <c:pt idx="116">
                  <c:v>613529.38486422854</c:v>
                </c:pt>
                <c:pt idx="117">
                  <c:v>618773.22576050402</c:v>
                </c:pt>
                <c:pt idx="118">
                  <c:v>624017.0666567795</c:v>
                </c:pt>
                <c:pt idx="119">
                  <c:v>629260.90755305497</c:v>
                </c:pt>
                <c:pt idx="120">
                  <c:v>634504.74844933033</c:v>
                </c:pt>
                <c:pt idx="121">
                  <c:v>639748.58934560581</c:v>
                </c:pt>
                <c:pt idx="122">
                  <c:v>644992.4302418814</c:v>
                </c:pt>
                <c:pt idx="123">
                  <c:v>650236.27113815676</c:v>
                </c:pt>
                <c:pt idx="124">
                  <c:v>655480.11203443224</c:v>
                </c:pt>
                <c:pt idx="125">
                  <c:v>660723.95293070772</c:v>
                </c:pt>
                <c:pt idx="126">
                  <c:v>665967.79382698308</c:v>
                </c:pt>
                <c:pt idx="127">
                  <c:v>671211.63472325855</c:v>
                </c:pt>
                <c:pt idx="128">
                  <c:v>676455.47561953403</c:v>
                </c:pt>
                <c:pt idx="129">
                  <c:v>681699.31651580951</c:v>
                </c:pt>
                <c:pt idx="130">
                  <c:v>686943.15741208498</c:v>
                </c:pt>
                <c:pt idx="131">
                  <c:v>692186.99830836046</c:v>
                </c:pt>
                <c:pt idx="132">
                  <c:v>697430.83920463582</c:v>
                </c:pt>
                <c:pt idx="133">
                  <c:v>702674.6801009113</c:v>
                </c:pt>
                <c:pt idx="134">
                  <c:v>707918.52099718666</c:v>
                </c:pt>
                <c:pt idx="135">
                  <c:v>713162.36189346213</c:v>
                </c:pt>
                <c:pt idx="136">
                  <c:v>718406.20278973761</c:v>
                </c:pt>
                <c:pt idx="137">
                  <c:v>723650.04368601309</c:v>
                </c:pt>
                <c:pt idx="138">
                  <c:v>728893.88458228856</c:v>
                </c:pt>
                <c:pt idx="139">
                  <c:v>734137.72547856392</c:v>
                </c:pt>
                <c:pt idx="140">
                  <c:v>739381.5663748394</c:v>
                </c:pt>
                <c:pt idx="141">
                  <c:v>744625.40727111488</c:v>
                </c:pt>
                <c:pt idx="142">
                  <c:v>749869.24816739035</c:v>
                </c:pt>
                <c:pt idx="143">
                  <c:v>755113.08906366571</c:v>
                </c:pt>
                <c:pt idx="144">
                  <c:v>760356.92995994119</c:v>
                </c:pt>
                <c:pt idx="145">
                  <c:v>765600.77085621667</c:v>
                </c:pt>
                <c:pt idx="146">
                  <c:v>770844.61175249203</c:v>
                </c:pt>
                <c:pt idx="147">
                  <c:v>776088.45264876762</c:v>
                </c:pt>
                <c:pt idx="148">
                  <c:v>781332.29354504298</c:v>
                </c:pt>
                <c:pt idx="149">
                  <c:v>786576.13444131846</c:v>
                </c:pt>
                <c:pt idx="150">
                  <c:v>791819.97533759393</c:v>
                </c:pt>
                <c:pt idx="151">
                  <c:v>797063.81623386941</c:v>
                </c:pt>
                <c:pt idx="152">
                  <c:v>802307.65713014477</c:v>
                </c:pt>
                <c:pt idx="153">
                  <c:v>807551.49802642025</c:v>
                </c:pt>
                <c:pt idx="154">
                  <c:v>812795.33892269572</c:v>
                </c:pt>
                <c:pt idx="155">
                  <c:v>818039.17981897108</c:v>
                </c:pt>
                <c:pt idx="156">
                  <c:v>823283.02071524656</c:v>
                </c:pt>
                <c:pt idx="157">
                  <c:v>828526.86161152204</c:v>
                </c:pt>
                <c:pt idx="158">
                  <c:v>833770.70250779751</c:v>
                </c:pt>
                <c:pt idx="159">
                  <c:v>839014.54340407299</c:v>
                </c:pt>
                <c:pt idx="160">
                  <c:v>844258.38430034858</c:v>
                </c:pt>
                <c:pt idx="161">
                  <c:v>849502.22519662406</c:v>
                </c:pt>
                <c:pt idx="162">
                  <c:v>854746.06609289942</c:v>
                </c:pt>
                <c:pt idx="163">
                  <c:v>859989.90698917489</c:v>
                </c:pt>
                <c:pt idx="164">
                  <c:v>865233.74788545037</c:v>
                </c:pt>
                <c:pt idx="165">
                  <c:v>870477.58878172573</c:v>
                </c:pt>
                <c:pt idx="166">
                  <c:v>875721.42967800121</c:v>
                </c:pt>
                <c:pt idx="167">
                  <c:v>880965.27057427668</c:v>
                </c:pt>
                <c:pt idx="168">
                  <c:v>886209.11147055216</c:v>
                </c:pt>
                <c:pt idx="169">
                  <c:v>891452.95236682764</c:v>
                </c:pt>
                <c:pt idx="170">
                  <c:v>896696.79326310311</c:v>
                </c:pt>
                <c:pt idx="171">
                  <c:v>901940.63415937859</c:v>
                </c:pt>
                <c:pt idx="172">
                  <c:v>907184.47505565407</c:v>
                </c:pt>
                <c:pt idx="173">
                  <c:v>912428.31595192966</c:v>
                </c:pt>
                <c:pt idx="174">
                  <c:v>917672.15684820502</c:v>
                </c:pt>
                <c:pt idx="175">
                  <c:v>922915.9977444805</c:v>
                </c:pt>
                <c:pt idx="176">
                  <c:v>928159.83864075586</c:v>
                </c:pt>
                <c:pt idx="177">
                  <c:v>933403.67953703133</c:v>
                </c:pt>
                <c:pt idx="178">
                  <c:v>938647.52043330681</c:v>
                </c:pt>
                <c:pt idx="179">
                  <c:v>943891.36132958229</c:v>
                </c:pt>
                <c:pt idx="180">
                  <c:v>949135.20222585776</c:v>
                </c:pt>
                <c:pt idx="181">
                  <c:v>954379.04312213324</c:v>
                </c:pt>
                <c:pt idx="182">
                  <c:v>959622.8840184086</c:v>
                </c:pt>
                <c:pt idx="183">
                  <c:v>964866.72491468408</c:v>
                </c:pt>
                <c:pt idx="184">
                  <c:v>970110.56581095955</c:v>
                </c:pt>
                <c:pt idx="185">
                  <c:v>975354.40670723503</c:v>
                </c:pt>
                <c:pt idx="186">
                  <c:v>980598.24760351051</c:v>
                </c:pt>
                <c:pt idx="187">
                  <c:v>985842.08849978587</c:v>
                </c:pt>
                <c:pt idx="188">
                  <c:v>991085.92939606134</c:v>
                </c:pt>
                <c:pt idx="189">
                  <c:v>996329.77029233682</c:v>
                </c:pt>
                <c:pt idx="190">
                  <c:v>1001573.6111886122</c:v>
                </c:pt>
                <c:pt idx="191">
                  <c:v>1006817.4520848878</c:v>
                </c:pt>
                <c:pt idx="192">
                  <c:v>1012061.2929811631</c:v>
                </c:pt>
                <c:pt idx="193">
                  <c:v>1017305.1338774386</c:v>
                </c:pt>
                <c:pt idx="194">
                  <c:v>1022548.9747737141</c:v>
                </c:pt>
                <c:pt idx="195">
                  <c:v>1027792.8156699894</c:v>
                </c:pt>
                <c:pt idx="196">
                  <c:v>1033036.6565662648</c:v>
                </c:pt>
                <c:pt idx="197">
                  <c:v>1038280.4974625404</c:v>
                </c:pt>
                <c:pt idx="198">
                  <c:v>1043524.3383588158</c:v>
                </c:pt>
                <c:pt idx="199">
                  <c:v>1048768.1792550914</c:v>
                </c:pt>
                <c:pt idx="200">
                  <c:v>1054012.0201513667</c:v>
                </c:pt>
                <c:pt idx="201">
                  <c:v>1059255.8610476423</c:v>
                </c:pt>
                <c:pt idx="202">
                  <c:v>1064499.7019439177</c:v>
                </c:pt>
                <c:pt idx="203">
                  <c:v>1069743.542840193</c:v>
                </c:pt>
                <c:pt idx="204">
                  <c:v>1074987.3837364686</c:v>
                </c:pt>
                <c:pt idx="205">
                  <c:v>1080231.2246327442</c:v>
                </c:pt>
                <c:pt idx="206">
                  <c:v>1085475.0655290196</c:v>
                </c:pt>
                <c:pt idx="207">
                  <c:v>1090718.9064252949</c:v>
                </c:pt>
                <c:pt idx="208">
                  <c:v>1095962.7473215703</c:v>
                </c:pt>
                <c:pt idx="209">
                  <c:v>1101206.5882178459</c:v>
                </c:pt>
                <c:pt idx="210">
                  <c:v>1106450.4291141215</c:v>
                </c:pt>
                <c:pt idx="211">
                  <c:v>1111694.2700103968</c:v>
                </c:pt>
                <c:pt idx="212">
                  <c:v>1116938.1109066724</c:v>
                </c:pt>
                <c:pt idx="213">
                  <c:v>1122181.9518029478</c:v>
                </c:pt>
                <c:pt idx="214">
                  <c:v>1127425.7926992234</c:v>
                </c:pt>
                <c:pt idx="215">
                  <c:v>1132669.6335954987</c:v>
                </c:pt>
                <c:pt idx="216">
                  <c:v>1137913.4744917741</c:v>
                </c:pt>
                <c:pt idx="217">
                  <c:v>1143157.3153880497</c:v>
                </c:pt>
                <c:pt idx="218">
                  <c:v>1148401.1562843251</c:v>
                </c:pt>
                <c:pt idx="219">
                  <c:v>1153644.9971806007</c:v>
                </c:pt>
                <c:pt idx="220">
                  <c:v>1158888.838076876</c:v>
                </c:pt>
                <c:pt idx="221">
                  <c:v>1164132.6789731514</c:v>
                </c:pt>
                <c:pt idx="222">
                  <c:v>1169376.519869427</c:v>
                </c:pt>
                <c:pt idx="223">
                  <c:v>1174620.3607657026</c:v>
                </c:pt>
                <c:pt idx="224">
                  <c:v>1179864.2016619779</c:v>
                </c:pt>
                <c:pt idx="225">
                  <c:v>1185108.0425582533</c:v>
                </c:pt>
                <c:pt idx="226">
                  <c:v>1190351.8834545289</c:v>
                </c:pt>
                <c:pt idx="227">
                  <c:v>1195595.7243508042</c:v>
                </c:pt>
                <c:pt idx="228">
                  <c:v>1200839.5652470798</c:v>
                </c:pt>
                <c:pt idx="229">
                  <c:v>1206083.4061433552</c:v>
                </c:pt>
                <c:pt idx="230">
                  <c:v>1211327.2470396308</c:v>
                </c:pt>
                <c:pt idx="231">
                  <c:v>1216571.0879359061</c:v>
                </c:pt>
                <c:pt idx="232">
                  <c:v>1221814.9288321817</c:v>
                </c:pt>
                <c:pt idx="233">
                  <c:v>1227058.7697284571</c:v>
                </c:pt>
                <c:pt idx="234">
                  <c:v>1232302.6106247324</c:v>
                </c:pt>
                <c:pt idx="235">
                  <c:v>1237546.451521008</c:v>
                </c:pt>
                <c:pt idx="236">
                  <c:v>1242790.2924172836</c:v>
                </c:pt>
                <c:pt idx="237">
                  <c:v>1248034.133313559</c:v>
                </c:pt>
                <c:pt idx="238">
                  <c:v>1253277.9742098344</c:v>
                </c:pt>
                <c:pt idx="239">
                  <c:v>1258521.8151061099</c:v>
                </c:pt>
                <c:pt idx="240">
                  <c:v>1263765.6560023853</c:v>
                </c:pt>
                <c:pt idx="241">
                  <c:v>1269009.4968986609</c:v>
                </c:pt>
                <c:pt idx="242">
                  <c:v>1274253.3377949363</c:v>
                </c:pt>
                <c:pt idx="243">
                  <c:v>1279497.1786912116</c:v>
                </c:pt>
                <c:pt idx="244">
                  <c:v>1284741.019587487</c:v>
                </c:pt>
                <c:pt idx="245">
                  <c:v>1289984.8604837626</c:v>
                </c:pt>
                <c:pt idx="246">
                  <c:v>1295228.7013800382</c:v>
                </c:pt>
                <c:pt idx="247">
                  <c:v>1300472.5422763135</c:v>
                </c:pt>
                <c:pt idx="248">
                  <c:v>1305716.3831725889</c:v>
                </c:pt>
                <c:pt idx="249">
                  <c:v>1310960.2240688642</c:v>
                </c:pt>
                <c:pt idx="250">
                  <c:v>1316204.0649651398</c:v>
                </c:pt>
                <c:pt idx="251">
                  <c:v>1321447.9058614154</c:v>
                </c:pt>
                <c:pt idx="252">
                  <c:v>1326691.7467576908</c:v>
                </c:pt>
                <c:pt idx="253">
                  <c:v>1331935.5876539662</c:v>
                </c:pt>
                <c:pt idx="254">
                  <c:v>1337179.4285502415</c:v>
                </c:pt>
                <c:pt idx="255">
                  <c:v>1342423.2694465171</c:v>
                </c:pt>
                <c:pt idx="256">
                  <c:v>1347667.1103427927</c:v>
                </c:pt>
                <c:pt idx="257">
                  <c:v>1352910.9512390681</c:v>
                </c:pt>
                <c:pt idx="258">
                  <c:v>1358154.7921353434</c:v>
                </c:pt>
                <c:pt idx="259">
                  <c:v>1363398.633031619</c:v>
                </c:pt>
                <c:pt idx="260">
                  <c:v>1368642.4739278946</c:v>
                </c:pt>
                <c:pt idx="261">
                  <c:v>1373886.31482417</c:v>
                </c:pt>
                <c:pt idx="262">
                  <c:v>1379130.1557204453</c:v>
                </c:pt>
                <c:pt idx="263">
                  <c:v>1384373.9966167209</c:v>
                </c:pt>
                <c:pt idx="264">
                  <c:v>1389617.8375129965</c:v>
                </c:pt>
                <c:pt idx="265">
                  <c:v>1394861.6784092719</c:v>
                </c:pt>
                <c:pt idx="266">
                  <c:v>1400105.5193055475</c:v>
                </c:pt>
                <c:pt idx="267">
                  <c:v>1405349.3602018228</c:v>
                </c:pt>
                <c:pt idx="268">
                  <c:v>1410593.2010980984</c:v>
                </c:pt>
                <c:pt idx="269">
                  <c:v>1415837.0419943738</c:v>
                </c:pt>
                <c:pt idx="270">
                  <c:v>1421080.8828906494</c:v>
                </c:pt>
                <c:pt idx="271">
                  <c:v>1426324.723786925</c:v>
                </c:pt>
                <c:pt idx="272">
                  <c:v>1431568.5646832003</c:v>
                </c:pt>
                <c:pt idx="273">
                  <c:v>1436812.4055794759</c:v>
                </c:pt>
                <c:pt idx="274">
                  <c:v>1442056.2464757513</c:v>
                </c:pt>
                <c:pt idx="275">
                  <c:v>1447300.0873720269</c:v>
                </c:pt>
                <c:pt idx="276">
                  <c:v>1452543.9282683022</c:v>
                </c:pt>
                <c:pt idx="277">
                  <c:v>1457787.7691645778</c:v>
                </c:pt>
                <c:pt idx="278">
                  <c:v>1463031.6100608532</c:v>
                </c:pt>
                <c:pt idx="279">
                  <c:v>1468275.4509571285</c:v>
                </c:pt>
                <c:pt idx="280">
                  <c:v>1473519.2918534039</c:v>
                </c:pt>
                <c:pt idx="281">
                  <c:v>1478763.1327496793</c:v>
                </c:pt>
                <c:pt idx="282">
                  <c:v>1484006.9736459549</c:v>
                </c:pt>
                <c:pt idx="283">
                  <c:v>1489250.8145422302</c:v>
                </c:pt>
                <c:pt idx="284">
                  <c:v>1494494.6554385058</c:v>
                </c:pt>
                <c:pt idx="285">
                  <c:v>1499738.4963347814</c:v>
                </c:pt>
                <c:pt idx="286">
                  <c:v>1504982.3372310568</c:v>
                </c:pt>
                <c:pt idx="287">
                  <c:v>1510226.1781273324</c:v>
                </c:pt>
                <c:pt idx="288">
                  <c:v>1515470.0190236077</c:v>
                </c:pt>
                <c:pt idx="289">
                  <c:v>1520713.8599198833</c:v>
                </c:pt>
                <c:pt idx="290">
                  <c:v>1525957.7008161587</c:v>
                </c:pt>
                <c:pt idx="291">
                  <c:v>1531201.5417124343</c:v>
                </c:pt>
                <c:pt idx="292">
                  <c:v>1536445.3826087096</c:v>
                </c:pt>
                <c:pt idx="293">
                  <c:v>1541689.223504985</c:v>
                </c:pt>
                <c:pt idx="294">
                  <c:v>1546933.0644012603</c:v>
                </c:pt>
                <c:pt idx="295">
                  <c:v>1552176.9052975357</c:v>
                </c:pt>
                <c:pt idx="296">
                  <c:v>1557420.7461938113</c:v>
                </c:pt>
                <c:pt idx="297">
                  <c:v>1562664.5870900867</c:v>
                </c:pt>
                <c:pt idx="298">
                  <c:v>1567908.427986362</c:v>
                </c:pt>
                <c:pt idx="299">
                  <c:v>1573152.2688826376</c:v>
                </c:pt>
                <c:pt idx="300">
                  <c:v>1578396.1097789132</c:v>
                </c:pt>
                <c:pt idx="301">
                  <c:v>1583639.9506751886</c:v>
                </c:pt>
                <c:pt idx="302">
                  <c:v>1588883.7915714642</c:v>
                </c:pt>
                <c:pt idx="303">
                  <c:v>1594127.6324677395</c:v>
                </c:pt>
                <c:pt idx="304">
                  <c:v>1599371.4733640151</c:v>
                </c:pt>
                <c:pt idx="305">
                  <c:v>1604615.3142602907</c:v>
                </c:pt>
                <c:pt idx="306">
                  <c:v>1609859.1551565661</c:v>
                </c:pt>
                <c:pt idx="307">
                  <c:v>1615102.9960528417</c:v>
                </c:pt>
                <c:pt idx="308">
                  <c:v>1620346.836949117</c:v>
                </c:pt>
                <c:pt idx="309">
                  <c:v>1625590.6778453924</c:v>
                </c:pt>
                <c:pt idx="310">
                  <c:v>1630834.518741668</c:v>
                </c:pt>
                <c:pt idx="311">
                  <c:v>1636078.3596379436</c:v>
                </c:pt>
                <c:pt idx="312">
                  <c:v>1641322.2005342189</c:v>
                </c:pt>
                <c:pt idx="313">
                  <c:v>1646566.0414304943</c:v>
                </c:pt>
                <c:pt idx="314">
                  <c:v>1651809.8823267696</c:v>
                </c:pt>
                <c:pt idx="315">
                  <c:v>1657053.723223045</c:v>
                </c:pt>
                <c:pt idx="316">
                  <c:v>1662297.5641193206</c:v>
                </c:pt>
                <c:pt idx="317">
                  <c:v>1667541.405015596</c:v>
                </c:pt>
                <c:pt idx="318">
                  <c:v>1672785.2459118715</c:v>
                </c:pt>
                <c:pt idx="319">
                  <c:v>1678029.0868081469</c:v>
                </c:pt>
                <c:pt idx="320">
                  <c:v>1683272.9277044225</c:v>
                </c:pt>
                <c:pt idx="321">
                  <c:v>1688516.7686006979</c:v>
                </c:pt>
                <c:pt idx="322">
                  <c:v>1693760.6094969732</c:v>
                </c:pt>
                <c:pt idx="323">
                  <c:v>1699004.4503932486</c:v>
                </c:pt>
                <c:pt idx="324">
                  <c:v>1704248.2912895239</c:v>
                </c:pt>
                <c:pt idx="325">
                  <c:v>1709492.1321857993</c:v>
                </c:pt>
                <c:pt idx="326">
                  <c:v>1714735.9730820749</c:v>
                </c:pt>
                <c:pt idx="327">
                  <c:v>1719979.8139783503</c:v>
                </c:pt>
                <c:pt idx="328">
                  <c:v>1725223.6548746258</c:v>
                </c:pt>
                <c:pt idx="329">
                  <c:v>1730467.4957709012</c:v>
                </c:pt>
                <c:pt idx="330">
                  <c:v>1735711.3366671766</c:v>
                </c:pt>
                <c:pt idx="331">
                  <c:v>1740955.1775634519</c:v>
                </c:pt>
                <c:pt idx="332">
                  <c:v>1746199.0184597275</c:v>
                </c:pt>
                <c:pt idx="333">
                  <c:v>1751442.8593560029</c:v>
                </c:pt>
                <c:pt idx="334">
                  <c:v>1756686.7002522782</c:v>
                </c:pt>
                <c:pt idx="335">
                  <c:v>1761930.5411485536</c:v>
                </c:pt>
                <c:pt idx="336">
                  <c:v>1767174.3820448292</c:v>
                </c:pt>
                <c:pt idx="337">
                  <c:v>1772418.2229411046</c:v>
                </c:pt>
                <c:pt idx="338">
                  <c:v>1777662.0638373801</c:v>
                </c:pt>
                <c:pt idx="339">
                  <c:v>1782905.9047336555</c:v>
                </c:pt>
                <c:pt idx="340">
                  <c:v>1788149.7456299309</c:v>
                </c:pt>
                <c:pt idx="341">
                  <c:v>1793393.5865262065</c:v>
                </c:pt>
                <c:pt idx="342">
                  <c:v>1798637.4274224821</c:v>
                </c:pt>
                <c:pt idx="343">
                  <c:v>1803881.2683187574</c:v>
                </c:pt>
                <c:pt idx="344">
                  <c:v>1809125.109215033</c:v>
                </c:pt>
                <c:pt idx="345">
                  <c:v>1814368.9501113086</c:v>
                </c:pt>
                <c:pt idx="346">
                  <c:v>1819612.791007584</c:v>
                </c:pt>
                <c:pt idx="347">
                  <c:v>1824856.6319038593</c:v>
                </c:pt>
                <c:pt idx="348">
                  <c:v>1830100.4728001347</c:v>
                </c:pt>
                <c:pt idx="349">
                  <c:v>1835344.3136964105</c:v>
                </c:pt>
                <c:pt idx="350">
                  <c:v>1840588.1545926859</c:v>
                </c:pt>
                <c:pt idx="351">
                  <c:v>1845831.9954889612</c:v>
                </c:pt>
                <c:pt idx="352">
                  <c:v>1851075.8363852366</c:v>
                </c:pt>
                <c:pt idx="353">
                  <c:v>1856319.6772815119</c:v>
                </c:pt>
                <c:pt idx="354">
                  <c:v>1861563.5181777873</c:v>
                </c:pt>
                <c:pt idx="355">
                  <c:v>1866807.3590740629</c:v>
                </c:pt>
                <c:pt idx="356">
                  <c:v>1872051.1999703383</c:v>
                </c:pt>
                <c:pt idx="357">
                  <c:v>1877295.0408666139</c:v>
                </c:pt>
                <c:pt idx="358">
                  <c:v>1882538.8817628892</c:v>
                </c:pt>
                <c:pt idx="359">
                  <c:v>1887782.7226591648</c:v>
                </c:pt>
              </c:numCache>
            </c:numRef>
          </c:yVal>
          <c:smooth val="1"/>
          <c:extLst>
            <c:ext xmlns:c16="http://schemas.microsoft.com/office/drawing/2014/chart" uri="{C3380CC4-5D6E-409C-BE32-E72D297353CC}">
              <c16:uniqueId val="{00000003-D6AD-4CC5-8C82-855FE24171A6}"/>
            </c:ext>
          </c:extLst>
        </c:ser>
        <c:dLbls>
          <c:showLegendKey val="0"/>
          <c:showVal val="0"/>
          <c:showCatName val="0"/>
          <c:showSerName val="0"/>
          <c:showPercent val="0"/>
          <c:showBubbleSize val="0"/>
        </c:dLbls>
        <c:axId val="1214932798"/>
        <c:axId val="84712994"/>
      </c:scatterChart>
      <c:valAx>
        <c:axId val="1214932798"/>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84712994"/>
        <c:crosses val="autoZero"/>
        <c:crossBetween val="midCat"/>
      </c:valAx>
      <c:valAx>
        <c:axId val="84712994"/>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n-US"/>
              </a:p>
            </c:rich>
          </c:tx>
          <c:overlay val="0"/>
        </c:title>
        <c:numFmt formatCode="_(&quot;$&quot;* #,##0_);_(&quot;$&quot;* \(#,##0\);_(&quot;$&quot;* &quot;-&quot;??_);_(@_)" sourceLinked="1"/>
        <c:majorTickMark val="none"/>
        <c:minorTickMark val="none"/>
        <c:tickLblPos val="nextTo"/>
        <c:spPr>
          <a:ln/>
        </c:spPr>
        <c:txPr>
          <a:bodyPr/>
          <a:lstStyle/>
          <a:p>
            <a:pPr lvl="0">
              <a:defRPr sz="900" b="0" i="0">
                <a:solidFill>
                  <a:srgbClr val="000000"/>
                </a:solidFill>
                <a:latin typeface="+mn-lt"/>
              </a:defRPr>
            </a:pPr>
            <a:endParaRPr lang="en-US"/>
          </a:p>
        </c:txPr>
        <c:crossAx val="1214932798"/>
        <c:crosses val="autoZero"/>
        <c:crossBetween val="midCat"/>
      </c:valAx>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oneCellAnchor>
    <xdr:from>
      <xdr:col>0</xdr:col>
      <xdr:colOff>2010628</xdr:colOff>
      <xdr:row>54</xdr:row>
      <xdr:rowOff>22093</xdr:rowOff>
    </xdr:from>
    <xdr:ext cx="2609850" cy="760988"/>
    <xdr:sp macro="" textlink="">
      <xdr:nvSpPr>
        <xdr:cNvPr id="4" name="Shape 4">
          <a:extLst>
            <a:ext uri="{FF2B5EF4-FFF2-40B4-BE49-F238E27FC236}">
              <a16:creationId xmlns:a16="http://schemas.microsoft.com/office/drawing/2014/main" id="{00000000-0008-0000-0400-000004000000}"/>
            </a:ext>
          </a:extLst>
        </xdr:cNvPr>
        <xdr:cNvSpPr/>
      </xdr:nvSpPr>
      <xdr:spPr>
        <a:xfrm rot="-1990259">
          <a:off x="2010628" y="9613768"/>
          <a:ext cx="2609850" cy="760988"/>
        </a:xfrm>
        <a:prstGeom prst="rect">
          <a:avLst/>
        </a:prstGeom>
        <a:noFill/>
        <a:ln w="38100" cap="flat" cmpd="sng">
          <a:solidFill>
            <a:srgbClr val="FF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600">
              <a:solidFill>
                <a:srgbClr val="FF0000"/>
              </a:solidFill>
              <a:latin typeface="Arial"/>
              <a:ea typeface="Arial"/>
              <a:cs typeface="Arial"/>
              <a:sym typeface="Arial"/>
            </a:rPr>
            <a:t>Update - If have accurate estimates, can replace cell D36 with</a:t>
          </a:r>
          <a:r>
            <a:rPr lang="en-US" sz="1600" baseline="0">
              <a:solidFill>
                <a:srgbClr val="FF0000"/>
              </a:solidFill>
              <a:latin typeface="Arial"/>
              <a:ea typeface="Arial"/>
              <a:cs typeface="Arial"/>
              <a:sym typeface="Arial"/>
            </a:rPr>
            <a:t> E62</a:t>
          </a:r>
          <a:endParaRPr sz="900"/>
        </a:p>
      </xdr:txBody>
    </xdr:sp>
    <xdr:clientData fLocksWithSheet="0"/>
  </xdr:oneCellAnchor>
</xdr:wsDr>
</file>

<file path=xl/drawings/drawing2.xml><?xml version="1.0" encoding="utf-8"?>
<xdr:wsDr xmlns:xdr="http://schemas.openxmlformats.org/drawingml/2006/spreadsheetDrawing" xmlns:a="http://schemas.openxmlformats.org/drawingml/2006/main">
  <xdr:oneCellAnchor>
    <xdr:from>
      <xdr:col>1</xdr:col>
      <xdr:colOff>133350</xdr:colOff>
      <xdr:row>16</xdr:row>
      <xdr:rowOff>0</xdr:rowOff>
    </xdr:from>
    <xdr:ext cx="6343650" cy="3086100"/>
    <xdr:graphicFrame macro="">
      <xdr:nvGraphicFramePr>
        <xdr:cNvPr id="1862049027" name="Chart 1">
          <a:extLst>
            <a:ext uri="{FF2B5EF4-FFF2-40B4-BE49-F238E27FC236}">
              <a16:creationId xmlns:a16="http://schemas.microsoft.com/office/drawing/2014/main" id="{00000000-0008-0000-0500-0000039DFC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8</xdr:col>
      <xdr:colOff>425450</xdr:colOff>
      <xdr:row>16</xdr:row>
      <xdr:rowOff>63500</xdr:rowOff>
    </xdr:from>
    <xdr:ext cx="6886575" cy="3057525"/>
    <xdr:graphicFrame macro="">
      <xdr:nvGraphicFramePr>
        <xdr:cNvPr id="1843817717" name="Chart 2">
          <a:extLst>
            <a:ext uri="{FF2B5EF4-FFF2-40B4-BE49-F238E27FC236}">
              <a16:creationId xmlns:a16="http://schemas.microsoft.com/office/drawing/2014/main" id="{00000000-0008-0000-0500-0000F56CE6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dr:oneCellAnchor>
    <xdr:from>
      <xdr:col>11</xdr:col>
      <xdr:colOff>9525</xdr:colOff>
      <xdr:row>31</xdr:row>
      <xdr:rowOff>0</xdr:rowOff>
    </xdr:from>
    <xdr:ext cx="8086725" cy="4200525"/>
    <xdr:graphicFrame macro="">
      <xdr:nvGraphicFramePr>
        <xdr:cNvPr id="1177568087" name="Chart 3">
          <a:extLst>
            <a:ext uri="{FF2B5EF4-FFF2-40B4-BE49-F238E27FC236}">
              <a16:creationId xmlns:a16="http://schemas.microsoft.com/office/drawing/2014/main" id="{00000000-0008-0000-0600-0000574330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14</xdr:col>
      <xdr:colOff>504825</xdr:colOff>
      <xdr:row>2</xdr:row>
      <xdr:rowOff>104775</xdr:rowOff>
    </xdr:from>
    <xdr:ext cx="1457325" cy="647700"/>
    <xdr:pic>
      <xdr:nvPicPr>
        <xdr:cNvPr id="2" name="image1.png">
          <a:extLst>
            <a:ext uri="{FF2B5EF4-FFF2-40B4-BE49-F238E27FC236}">
              <a16:creationId xmlns:a16="http://schemas.microsoft.com/office/drawing/2014/main" id="{00000000-0008-0000-0600-000002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27</xdr:col>
      <xdr:colOff>504825</xdr:colOff>
      <xdr:row>2</xdr:row>
      <xdr:rowOff>104775</xdr:rowOff>
    </xdr:from>
    <xdr:ext cx="1285875" cy="628650"/>
    <xdr:pic>
      <xdr:nvPicPr>
        <xdr:cNvPr id="3" name="image1.png">
          <a:extLst>
            <a:ext uri="{FF2B5EF4-FFF2-40B4-BE49-F238E27FC236}">
              <a16:creationId xmlns:a16="http://schemas.microsoft.com/office/drawing/2014/main" id="{00000000-0008-0000-06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40</xdr:col>
      <xdr:colOff>504825</xdr:colOff>
      <xdr:row>2</xdr:row>
      <xdr:rowOff>104775</xdr:rowOff>
    </xdr:from>
    <xdr:ext cx="1285875" cy="628650"/>
    <xdr:pic>
      <xdr:nvPicPr>
        <xdr:cNvPr id="4" name="image1.png">
          <a:extLst>
            <a:ext uri="{FF2B5EF4-FFF2-40B4-BE49-F238E27FC236}">
              <a16:creationId xmlns:a16="http://schemas.microsoft.com/office/drawing/2014/main" id="{00000000-0008-0000-0600-000004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53</xdr:col>
      <xdr:colOff>504825</xdr:colOff>
      <xdr:row>2</xdr:row>
      <xdr:rowOff>104775</xdr:rowOff>
    </xdr:from>
    <xdr:ext cx="1285875" cy="628650"/>
    <xdr:pic>
      <xdr:nvPicPr>
        <xdr:cNvPr id="5" name="image1.png">
          <a:extLst>
            <a:ext uri="{FF2B5EF4-FFF2-40B4-BE49-F238E27FC236}">
              <a16:creationId xmlns:a16="http://schemas.microsoft.com/office/drawing/2014/main" id="{00000000-0008-0000-0600-000005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66</xdr:col>
      <xdr:colOff>504825</xdr:colOff>
      <xdr:row>2</xdr:row>
      <xdr:rowOff>104775</xdr:rowOff>
    </xdr:from>
    <xdr:ext cx="1285875" cy="628650"/>
    <xdr:pic>
      <xdr:nvPicPr>
        <xdr:cNvPr id="6" name="image1.png">
          <a:extLst>
            <a:ext uri="{FF2B5EF4-FFF2-40B4-BE49-F238E27FC236}">
              <a16:creationId xmlns:a16="http://schemas.microsoft.com/office/drawing/2014/main" id="{00000000-0008-0000-0600-000006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79</xdr:col>
      <xdr:colOff>504825</xdr:colOff>
      <xdr:row>2</xdr:row>
      <xdr:rowOff>104775</xdr:rowOff>
    </xdr:from>
    <xdr:ext cx="1285875" cy="628650"/>
    <xdr:pic>
      <xdr:nvPicPr>
        <xdr:cNvPr id="7" name="image1.png">
          <a:extLst>
            <a:ext uri="{FF2B5EF4-FFF2-40B4-BE49-F238E27FC236}">
              <a16:creationId xmlns:a16="http://schemas.microsoft.com/office/drawing/2014/main" id="{00000000-0008-0000-0600-000007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8</xdr:col>
      <xdr:colOff>57150</xdr:colOff>
      <xdr:row>10</xdr:row>
      <xdr:rowOff>57150</xdr:rowOff>
    </xdr:from>
    <xdr:ext cx="8086725" cy="4200525"/>
    <xdr:graphicFrame macro="">
      <xdr:nvGraphicFramePr>
        <xdr:cNvPr id="1006922883" name="Chart 4">
          <a:extLst>
            <a:ext uri="{FF2B5EF4-FFF2-40B4-BE49-F238E27FC236}">
              <a16:creationId xmlns:a16="http://schemas.microsoft.com/office/drawing/2014/main" id="{00000000-0008-0000-0700-0000836C04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14</xdr:col>
      <xdr:colOff>504825</xdr:colOff>
      <xdr:row>0</xdr:row>
      <xdr:rowOff>104775</xdr:rowOff>
    </xdr:from>
    <xdr:ext cx="1457325" cy="638175"/>
    <xdr:pic>
      <xdr:nvPicPr>
        <xdr:cNvPr id="2" name="image1.png">
          <a:extLst>
            <a:ext uri="{FF2B5EF4-FFF2-40B4-BE49-F238E27FC236}">
              <a16:creationId xmlns:a16="http://schemas.microsoft.com/office/drawing/2014/main" id="{00000000-0008-0000-0700-000002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27</xdr:col>
      <xdr:colOff>504825</xdr:colOff>
      <xdr:row>0</xdr:row>
      <xdr:rowOff>104775</xdr:rowOff>
    </xdr:from>
    <xdr:ext cx="1285875" cy="628650"/>
    <xdr:pic>
      <xdr:nvPicPr>
        <xdr:cNvPr id="3" name="image1.png">
          <a:extLst>
            <a:ext uri="{FF2B5EF4-FFF2-40B4-BE49-F238E27FC236}">
              <a16:creationId xmlns:a16="http://schemas.microsoft.com/office/drawing/2014/main" id="{00000000-0008-0000-07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40</xdr:col>
      <xdr:colOff>504825</xdr:colOff>
      <xdr:row>0</xdr:row>
      <xdr:rowOff>104775</xdr:rowOff>
    </xdr:from>
    <xdr:ext cx="1285875" cy="628650"/>
    <xdr:pic>
      <xdr:nvPicPr>
        <xdr:cNvPr id="4" name="image1.png">
          <a:extLst>
            <a:ext uri="{FF2B5EF4-FFF2-40B4-BE49-F238E27FC236}">
              <a16:creationId xmlns:a16="http://schemas.microsoft.com/office/drawing/2014/main" id="{00000000-0008-0000-0700-000004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53</xdr:col>
      <xdr:colOff>504825</xdr:colOff>
      <xdr:row>0</xdr:row>
      <xdr:rowOff>104775</xdr:rowOff>
    </xdr:from>
    <xdr:ext cx="1285875" cy="628650"/>
    <xdr:pic>
      <xdr:nvPicPr>
        <xdr:cNvPr id="5" name="image1.png">
          <a:extLst>
            <a:ext uri="{FF2B5EF4-FFF2-40B4-BE49-F238E27FC236}">
              <a16:creationId xmlns:a16="http://schemas.microsoft.com/office/drawing/2014/main" id="{00000000-0008-0000-0700-000005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66</xdr:col>
      <xdr:colOff>504825</xdr:colOff>
      <xdr:row>0</xdr:row>
      <xdr:rowOff>104775</xdr:rowOff>
    </xdr:from>
    <xdr:ext cx="1285875" cy="628650"/>
    <xdr:pic>
      <xdr:nvPicPr>
        <xdr:cNvPr id="6" name="image1.png">
          <a:extLst>
            <a:ext uri="{FF2B5EF4-FFF2-40B4-BE49-F238E27FC236}">
              <a16:creationId xmlns:a16="http://schemas.microsoft.com/office/drawing/2014/main" id="{00000000-0008-0000-0700-000006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79</xdr:col>
      <xdr:colOff>504825</xdr:colOff>
      <xdr:row>0</xdr:row>
      <xdr:rowOff>104775</xdr:rowOff>
    </xdr:from>
    <xdr:ext cx="1285875" cy="628650"/>
    <xdr:pic>
      <xdr:nvPicPr>
        <xdr:cNvPr id="7" name="image1.png">
          <a:extLst>
            <a:ext uri="{FF2B5EF4-FFF2-40B4-BE49-F238E27FC236}">
              <a16:creationId xmlns:a16="http://schemas.microsoft.com/office/drawing/2014/main" id="{00000000-0008-0000-0700-000007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9</xdr:col>
      <xdr:colOff>63501</xdr:colOff>
      <xdr:row>7</xdr:row>
      <xdr:rowOff>228600</xdr:rowOff>
    </xdr:from>
    <xdr:ext cx="7118350" cy="4552950"/>
    <xdr:graphicFrame macro="">
      <xdr:nvGraphicFramePr>
        <xdr:cNvPr id="1290560166" name="Chart 5">
          <a:extLst>
            <a:ext uri="{FF2B5EF4-FFF2-40B4-BE49-F238E27FC236}">
              <a16:creationId xmlns:a16="http://schemas.microsoft.com/office/drawing/2014/main" id="{00000000-0008-0000-0800-0000A662EC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14</xdr:col>
      <xdr:colOff>504825</xdr:colOff>
      <xdr:row>0</xdr:row>
      <xdr:rowOff>104775</xdr:rowOff>
    </xdr:from>
    <xdr:ext cx="1457325" cy="638175"/>
    <xdr:pic>
      <xdr:nvPicPr>
        <xdr:cNvPr id="2" name="image1.png">
          <a:extLst>
            <a:ext uri="{FF2B5EF4-FFF2-40B4-BE49-F238E27FC236}">
              <a16:creationId xmlns:a16="http://schemas.microsoft.com/office/drawing/2014/main" id="{00000000-0008-0000-0800-000002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27</xdr:col>
      <xdr:colOff>504825</xdr:colOff>
      <xdr:row>0</xdr:row>
      <xdr:rowOff>104775</xdr:rowOff>
    </xdr:from>
    <xdr:ext cx="1285875" cy="628650"/>
    <xdr:pic>
      <xdr:nvPicPr>
        <xdr:cNvPr id="3" name="image1.png">
          <a:extLst>
            <a:ext uri="{FF2B5EF4-FFF2-40B4-BE49-F238E27FC236}">
              <a16:creationId xmlns:a16="http://schemas.microsoft.com/office/drawing/2014/main" id="{00000000-0008-0000-08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40</xdr:col>
      <xdr:colOff>504825</xdr:colOff>
      <xdr:row>0</xdr:row>
      <xdr:rowOff>104775</xdr:rowOff>
    </xdr:from>
    <xdr:ext cx="1285875" cy="628650"/>
    <xdr:pic>
      <xdr:nvPicPr>
        <xdr:cNvPr id="4" name="image1.png">
          <a:extLst>
            <a:ext uri="{FF2B5EF4-FFF2-40B4-BE49-F238E27FC236}">
              <a16:creationId xmlns:a16="http://schemas.microsoft.com/office/drawing/2014/main" id="{00000000-0008-0000-0800-000004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53</xdr:col>
      <xdr:colOff>504825</xdr:colOff>
      <xdr:row>0</xdr:row>
      <xdr:rowOff>104775</xdr:rowOff>
    </xdr:from>
    <xdr:ext cx="1285875" cy="628650"/>
    <xdr:pic>
      <xdr:nvPicPr>
        <xdr:cNvPr id="5" name="image1.png">
          <a:extLst>
            <a:ext uri="{FF2B5EF4-FFF2-40B4-BE49-F238E27FC236}">
              <a16:creationId xmlns:a16="http://schemas.microsoft.com/office/drawing/2014/main" id="{00000000-0008-0000-0800-000005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66</xdr:col>
      <xdr:colOff>504825</xdr:colOff>
      <xdr:row>0</xdr:row>
      <xdr:rowOff>104775</xdr:rowOff>
    </xdr:from>
    <xdr:ext cx="1285875" cy="628650"/>
    <xdr:pic>
      <xdr:nvPicPr>
        <xdr:cNvPr id="6" name="image1.png">
          <a:extLst>
            <a:ext uri="{FF2B5EF4-FFF2-40B4-BE49-F238E27FC236}">
              <a16:creationId xmlns:a16="http://schemas.microsoft.com/office/drawing/2014/main" id="{00000000-0008-0000-0800-000006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79</xdr:col>
      <xdr:colOff>504825</xdr:colOff>
      <xdr:row>0</xdr:row>
      <xdr:rowOff>104775</xdr:rowOff>
    </xdr:from>
    <xdr:ext cx="1285875" cy="628650"/>
    <xdr:pic>
      <xdr:nvPicPr>
        <xdr:cNvPr id="7" name="image1.png">
          <a:extLst>
            <a:ext uri="{FF2B5EF4-FFF2-40B4-BE49-F238E27FC236}">
              <a16:creationId xmlns:a16="http://schemas.microsoft.com/office/drawing/2014/main" id="{00000000-0008-0000-0800-000007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persons/person.xml><?xml version="1.0" encoding="utf-8"?>
<personList xmlns="http://schemas.microsoft.com/office/spreadsheetml/2018/threadedcomments" xmlns:x="http://schemas.openxmlformats.org/spreadsheetml/2006/main">
  <person displayName="Matt Smith" id="{C2583460-54CA-4A7D-9F9F-9700C904E3C5}" userId="ed5a1c8dfbde7d1d" providerId="Windows Live"/>
  <person displayName="Smith, Matt" id="{B8BCE0F2-A9E1-4D0C-ADD5-6396862D9CC8}" userId="S::Matt.Smith2@conocophillips.com::d019010b-79fc-46fa-b896-bba4068ea0d5" providerId="AD"/>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N18" dT="2024-11-16T18:48:19.86" personId="{B8BCE0F2-A9E1-4D0C-ADD5-6396862D9CC8}" id="{D995BCB4-BFF6-4A96-A409-383CF21092AF}">
    <text>Quarterly payouts</text>
  </threadedComment>
</ThreadedComments>
</file>

<file path=xl/threadedComments/threadedComment2.xml><?xml version="1.0" encoding="utf-8"?>
<ThreadedComments xmlns="http://schemas.microsoft.com/office/spreadsheetml/2018/threadedcomments" xmlns:x="http://schemas.openxmlformats.org/spreadsheetml/2006/main">
  <threadedComment ref="B6" dT="2024-11-16T19:15:35.27" personId="{B8BCE0F2-A9E1-4D0C-ADD5-6396862D9CC8}" id="{CBC4BB8F-1848-421A-8DEC-133DDFA43B92}">
    <text>$0 if seller pays closing costs/prepaids</text>
  </threadedComment>
  <threadedComment ref="B34" dT="2024-11-23T19:58:17.19" personId="{C2583460-54CA-4A7D-9F9F-9700C904E3C5}" id="{70B12782-23CE-4F1D-842B-2CA63F81B9FC}">
    <text>$75/service, conservative</text>
  </threadedComment>
</ThreadedComments>
</file>

<file path=xl/threadedComments/threadedComment3.xml><?xml version="1.0" encoding="utf-8"?>
<ThreadedComments xmlns="http://schemas.microsoft.com/office/spreadsheetml/2018/threadedcomments" xmlns:x="http://schemas.openxmlformats.org/spreadsheetml/2006/main">
  <threadedComment ref="O15" dT="2024-11-14T00:19:21.60" personId="{B8BCE0F2-A9E1-4D0C-ADD5-6396862D9CC8}" id="{36B2AB8A-69F1-4563-9D30-6B4E65F75846}">
    <text>Proceeds taking into account remaining loan balance</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1.xml"/><Relationship Id="rId4" Type="http://schemas.microsoft.com/office/2017/10/relationships/threadedComment" Target="../threadedComments/threadedComment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V1000"/>
  <sheetViews>
    <sheetView workbookViewId="0">
      <selection activeCell="G25" sqref="G25"/>
    </sheetView>
  </sheetViews>
  <sheetFormatPr defaultColWidth="12.6640625" defaultRowHeight="15" customHeight="1"/>
  <cols>
    <col min="1" max="1" width="8.6640625" customWidth="1"/>
    <col min="2" max="2" width="12.21875" customWidth="1"/>
    <col min="3" max="7" width="8.6640625" customWidth="1"/>
    <col min="8" max="8" width="12.21875" customWidth="1"/>
    <col min="9" max="12" width="8.6640625" customWidth="1"/>
    <col min="13" max="13" width="13.88671875" customWidth="1"/>
    <col min="14" max="14" width="18.88671875" customWidth="1"/>
    <col min="15" max="17" width="8.6640625" customWidth="1"/>
    <col min="18" max="18" width="10.33203125" customWidth="1"/>
    <col min="19" max="19" width="14.44140625" customWidth="1"/>
    <col min="20" max="20" width="14.88671875" customWidth="1"/>
    <col min="21" max="26" width="8.6640625" customWidth="1"/>
  </cols>
  <sheetData>
    <row r="1" spans="1:22" ht="14.25" customHeight="1"/>
    <row r="2" spans="1:22" ht="14.25" customHeight="1">
      <c r="I2" s="107"/>
    </row>
    <row r="3" spans="1:22" ht="14.25" customHeight="1">
      <c r="A3" s="2" t="s">
        <v>106</v>
      </c>
      <c r="C3" s="2" t="s">
        <v>135</v>
      </c>
      <c r="G3" s="2" t="s">
        <v>106</v>
      </c>
      <c r="I3" s="2" t="s">
        <v>135</v>
      </c>
      <c r="S3" s="4" t="s">
        <v>7</v>
      </c>
      <c r="T3" s="117">
        <f>XIRR(T4:T10,R4:R10)</f>
        <v>0.21632629036903386</v>
      </c>
    </row>
    <row r="4" spans="1:22" ht="14.25" customHeight="1">
      <c r="A4" s="2">
        <v>0</v>
      </c>
      <c r="B4" s="3">
        <v>100000</v>
      </c>
      <c r="G4" s="2">
        <v>0</v>
      </c>
      <c r="H4" s="3">
        <v>100000</v>
      </c>
      <c r="M4" s="2" t="s">
        <v>136</v>
      </c>
      <c r="R4" s="118">
        <v>45292</v>
      </c>
      <c r="S4" s="2" t="s">
        <v>11</v>
      </c>
      <c r="T4" s="119">
        <v>-8500000</v>
      </c>
      <c r="U4" s="3"/>
    </row>
    <row r="5" spans="1:22" ht="14.25" customHeight="1">
      <c r="A5" s="2">
        <f t="shared" ref="A5:A14" si="0">A4+1</f>
        <v>1</v>
      </c>
      <c r="B5" s="3">
        <v>110000</v>
      </c>
      <c r="C5" s="107">
        <f>(B5/B4)-1</f>
        <v>0.10000000000000009</v>
      </c>
      <c r="G5" s="2">
        <f t="shared" ref="G5:G9" si="1">G4+1</f>
        <v>1</v>
      </c>
      <c r="H5" s="3">
        <v>110000</v>
      </c>
      <c r="I5" s="107">
        <f t="shared" ref="I5:I9" si="2">(H5/H4)-1</f>
        <v>0.10000000000000009</v>
      </c>
      <c r="M5" s="2" t="s">
        <v>137</v>
      </c>
      <c r="N5" s="107">
        <v>0.08</v>
      </c>
      <c r="R5" s="118">
        <f t="shared" ref="R5:R10" si="3">R4+365</f>
        <v>45657</v>
      </c>
      <c r="S5" s="2" t="s">
        <v>13</v>
      </c>
      <c r="T5" s="6">
        <f t="shared" ref="T5:T9" si="4">-$T$4*$U$5</f>
        <v>1360000</v>
      </c>
      <c r="U5" s="204">
        <v>0.16</v>
      </c>
      <c r="V5" s="2" t="s">
        <v>138</v>
      </c>
    </row>
    <row r="6" spans="1:22" ht="14.25" customHeight="1">
      <c r="A6" s="2">
        <f t="shared" si="0"/>
        <v>2</v>
      </c>
      <c r="B6" s="3">
        <v>105000</v>
      </c>
      <c r="C6" s="107">
        <f t="shared" ref="C6:C14" si="5">(B6/B5)-1</f>
        <v>-4.5454545454545414E-2</v>
      </c>
      <c r="G6" s="2">
        <f t="shared" si="1"/>
        <v>2</v>
      </c>
      <c r="H6" s="3">
        <v>105000</v>
      </c>
      <c r="I6" s="107">
        <f t="shared" si="2"/>
        <v>-4.5454545454545414E-2</v>
      </c>
      <c r="M6" s="2" t="s">
        <v>139</v>
      </c>
      <c r="N6" s="2">
        <v>5</v>
      </c>
      <c r="O6" s="2">
        <f>N6*12</f>
        <v>60</v>
      </c>
      <c r="R6" s="118">
        <f t="shared" si="3"/>
        <v>46022</v>
      </c>
      <c r="S6" s="2" t="s">
        <v>16</v>
      </c>
      <c r="T6" s="6">
        <f t="shared" si="4"/>
        <v>1360000</v>
      </c>
    </row>
    <row r="7" spans="1:22" ht="14.25" customHeight="1">
      <c r="A7" s="2">
        <f t="shared" si="0"/>
        <v>3</v>
      </c>
      <c r="B7" s="3">
        <v>120000</v>
      </c>
      <c r="C7" s="107">
        <f t="shared" si="5"/>
        <v>0.14285714285714279</v>
      </c>
      <c r="G7" s="2">
        <f t="shared" si="1"/>
        <v>3</v>
      </c>
      <c r="H7" s="3">
        <v>120000</v>
      </c>
      <c r="I7" s="107">
        <f t="shared" si="2"/>
        <v>0.14285714285714279</v>
      </c>
      <c r="R7" s="118">
        <f t="shared" si="3"/>
        <v>46387</v>
      </c>
      <c r="S7" s="2" t="s">
        <v>19</v>
      </c>
      <c r="T7" s="6">
        <f t="shared" si="4"/>
        <v>1360000</v>
      </c>
    </row>
    <row r="8" spans="1:22" ht="14.25" customHeight="1">
      <c r="A8" s="2">
        <f t="shared" si="0"/>
        <v>4</v>
      </c>
      <c r="B8" s="3">
        <f t="shared" ref="B8:B14" si="6">B7+5000</f>
        <v>125000</v>
      </c>
      <c r="C8" s="107">
        <f t="shared" si="5"/>
        <v>4.1666666666666741E-2</v>
      </c>
      <c r="G8" s="2">
        <f t="shared" si="1"/>
        <v>4</v>
      </c>
      <c r="H8" s="3">
        <f t="shared" ref="H8:H9" si="7">H7+5000</f>
        <v>125000</v>
      </c>
      <c r="I8" s="107">
        <f t="shared" si="2"/>
        <v>4.1666666666666741E-2</v>
      </c>
      <c r="R8" s="118">
        <f t="shared" si="3"/>
        <v>46752</v>
      </c>
      <c r="S8" s="2" t="s">
        <v>21</v>
      </c>
      <c r="T8" s="6">
        <f t="shared" si="4"/>
        <v>1360000</v>
      </c>
    </row>
    <row r="9" spans="1:22" ht="14.25" customHeight="1">
      <c r="A9" s="2">
        <f t="shared" si="0"/>
        <v>5</v>
      </c>
      <c r="B9" s="3">
        <f t="shared" si="6"/>
        <v>130000</v>
      </c>
      <c r="C9" s="107">
        <f t="shared" si="5"/>
        <v>4.0000000000000036E-2</v>
      </c>
      <c r="G9" s="2">
        <f t="shared" si="1"/>
        <v>5</v>
      </c>
      <c r="H9" s="3">
        <f t="shared" si="7"/>
        <v>130000</v>
      </c>
      <c r="I9" s="107">
        <f t="shared" si="2"/>
        <v>4.0000000000000036E-2</v>
      </c>
      <c r="R9" s="118">
        <f t="shared" si="3"/>
        <v>47117</v>
      </c>
      <c r="S9" s="2" t="s">
        <v>22</v>
      </c>
      <c r="T9" s="6">
        <f t="shared" si="4"/>
        <v>1360000</v>
      </c>
    </row>
    <row r="10" spans="1:22" ht="14.25" customHeight="1">
      <c r="A10" s="2">
        <f t="shared" si="0"/>
        <v>6</v>
      </c>
      <c r="B10" s="3">
        <f t="shared" si="6"/>
        <v>135000</v>
      </c>
      <c r="C10" s="107">
        <f t="shared" si="5"/>
        <v>3.8461538461538547E-2</v>
      </c>
      <c r="H10" s="3"/>
      <c r="I10" s="107"/>
      <c r="R10" s="118">
        <f t="shared" si="3"/>
        <v>47482</v>
      </c>
      <c r="S10" s="12">
        <v>6</v>
      </c>
      <c r="T10" s="3">
        <f>-T4*(1+U10)^S10</f>
        <v>14813534.427942645</v>
      </c>
      <c r="U10" s="204">
        <v>9.7000000000000003E-2</v>
      </c>
      <c r="V10" s="2" t="s">
        <v>140</v>
      </c>
    </row>
    <row r="11" spans="1:22" ht="14.25" customHeight="1">
      <c r="A11" s="2">
        <f t="shared" si="0"/>
        <v>7</v>
      </c>
      <c r="B11" s="3">
        <f t="shared" si="6"/>
        <v>140000</v>
      </c>
      <c r="C11" s="107">
        <f t="shared" si="5"/>
        <v>3.7037037037036979E-2</v>
      </c>
      <c r="H11" s="3"/>
      <c r="I11" s="101">
        <f>(H9-H4)/H4</f>
        <v>0.3</v>
      </c>
      <c r="J11" s="2" t="s">
        <v>141</v>
      </c>
    </row>
    <row r="12" spans="1:22" ht="14.25" customHeight="1">
      <c r="A12" s="2">
        <f t="shared" si="0"/>
        <v>8</v>
      </c>
      <c r="B12" s="3">
        <f t="shared" si="6"/>
        <v>145000</v>
      </c>
      <c r="C12" s="107">
        <f t="shared" si="5"/>
        <v>3.5714285714285809E-2</v>
      </c>
      <c r="H12" s="3"/>
      <c r="I12" s="35">
        <f>SUM(I5:I9)/COUNT(I5:I9)</f>
        <v>5.581385281385285E-2</v>
      </c>
      <c r="J12" s="2" t="s">
        <v>132</v>
      </c>
    </row>
    <row r="13" spans="1:22" ht="14.25" customHeight="1">
      <c r="A13" s="2">
        <f t="shared" si="0"/>
        <v>9</v>
      </c>
      <c r="B13" s="3">
        <f t="shared" si="6"/>
        <v>150000</v>
      </c>
      <c r="C13" s="107">
        <f t="shared" si="5"/>
        <v>3.4482758620689724E-2</v>
      </c>
      <c r="H13" s="3"/>
      <c r="I13" s="35">
        <f>(H9/H4)^(1/COUNT(I4:I9))-1</f>
        <v>5.387395206178347E-2</v>
      </c>
      <c r="J13" s="2" t="s">
        <v>133</v>
      </c>
      <c r="M13" s="120">
        <v>0.105</v>
      </c>
      <c r="N13" s="121" t="s">
        <v>142</v>
      </c>
      <c r="O13" s="121"/>
      <c r="P13" s="122"/>
    </row>
    <row r="14" spans="1:22" ht="14.25" customHeight="1">
      <c r="A14" s="2">
        <f t="shared" si="0"/>
        <v>10</v>
      </c>
      <c r="B14" s="3">
        <f t="shared" si="6"/>
        <v>155000</v>
      </c>
      <c r="C14" s="107">
        <f t="shared" si="5"/>
        <v>3.3333333333333437E-2</v>
      </c>
      <c r="H14" s="3"/>
      <c r="I14" s="32">
        <f>H9/H4</f>
        <v>1.3</v>
      </c>
      <c r="J14" s="2" t="s">
        <v>143</v>
      </c>
      <c r="M14" s="123">
        <v>8500000</v>
      </c>
      <c r="N14" s="4" t="s">
        <v>144</v>
      </c>
      <c r="O14" s="4"/>
      <c r="P14" s="124"/>
    </row>
    <row r="15" spans="1:22" ht="14.25" customHeight="1">
      <c r="B15" s="3"/>
      <c r="C15" s="107"/>
      <c r="H15" s="3"/>
      <c r="I15" s="107"/>
      <c r="M15" s="125">
        <f>O15*12</f>
        <v>60</v>
      </c>
      <c r="N15" s="4" t="s">
        <v>145</v>
      </c>
      <c r="O15" s="126">
        <v>5</v>
      </c>
      <c r="P15" s="124"/>
    </row>
    <row r="16" spans="1:22" ht="14.25" customHeight="1">
      <c r="C16" s="101">
        <f>(B14-B4)/B4</f>
        <v>0.55000000000000004</v>
      </c>
      <c r="D16" s="2" t="s">
        <v>141</v>
      </c>
      <c r="M16" s="45"/>
      <c r="N16" s="4"/>
      <c r="O16" s="4"/>
      <c r="P16" s="124"/>
    </row>
    <row r="17" spans="3:16" ht="14.25" customHeight="1">
      <c r="C17" s="35">
        <f>SUM(C5:C14)/COUNT(C5:C14)</f>
        <v>4.5809821723614877E-2</v>
      </c>
      <c r="D17" s="2" t="s">
        <v>132</v>
      </c>
      <c r="M17" s="45" t="s">
        <v>146</v>
      </c>
      <c r="N17" s="10">
        <f>M14*(1+M13/12)^(M15)</f>
        <v>14336125.345715202</v>
      </c>
      <c r="O17" s="33">
        <f>N17/M14</f>
        <v>1.6866029818488473</v>
      </c>
      <c r="P17" s="124" t="s">
        <v>147</v>
      </c>
    </row>
    <row r="18" spans="3:16" ht="14.25" customHeight="1">
      <c r="C18" s="35">
        <f>(B14/B4)^(1/COUNT(C4:C14))-1</f>
        <v>4.4800014160264245E-2</v>
      </c>
      <c r="D18" s="2" t="s">
        <v>133</v>
      </c>
      <c r="M18" s="127" t="s">
        <v>133</v>
      </c>
      <c r="N18" s="128">
        <f>(N17/M14)^(1/(O15*4))-1</f>
        <v>2.6480357421875267E-2</v>
      </c>
      <c r="O18" s="129"/>
      <c r="P18" s="130"/>
    </row>
    <row r="19" spans="3:16" ht="14.25" customHeight="1">
      <c r="C19" s="2">
        <f>B14/B4</f>
        <v>1.55</v>
      </c>
      <c r="D19" s="2" t="s">
        <v>143</v>
      </c>
    </row>
    <row r="20" spans="3:16" ht="14.25" customHeight="1"/>
    <row r="21" spans="3:16" ht="14.25" customHeight="1"/>
    <row r="22" spans="3:16" ht="14.25" customHeight="1"/>
    <row r="23" spans="3:16" ht="14.25" customHeight="1"/>
    <row r="24" spans="3:16" ht="14.25" customHeight="1"/>
    <row r="25" spans="3:16" ht="14.25" customHeight="1"/>
    <row r="26" spans="3:16" ht="14.25" customHeight="1"/>
    <row r="27" spans="3:16" ht="14.25" customHeight="1"/>
    <row r="28" spans="3:16" ht="14.25" customHeight="1"/>
    <row r="29" spans="3:16" ht="14.25" customHeight="1"/>
    <row r="30" spans="3:16" ht="14.25" customHeight="1"/>
    <row r="31" spans="3:16" ht="14.25" customHeight="1"/>
    <row r="32" spans="3:16"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1004"/>
  <sheetViews>
    <sheetView tabSelected="1" workbookViewId="0">
      <selection activeCell="F17" sqref="F17"/>
    </sheetView>
  </sheetViews>
  <sheetFormatPr defaultColWidth="12.6640625" defaultRowHeight="15" customHeight="1"/>
  <cols>
    <col min="1" max="1" width="47.109375" customWidth="1"/>
    <col min="2" max="2" width="16.44140625" customWidth="1"/>
    <col min="3" max="3" width="14.44140625" customWidth="1"/>
    <col min="4" max="4" width="11.44140625" customWidth="1"/>
    <col min="5" max="5" width="9.44140625" customWidth="1"/>
    <col min="6" max="6" width="11.21875" bestFit="1" customWidth="1"/>
    <col min="7" max="7" width="3.44140625" customWidth="1"/>
    <col min="8" max="8" width="43.21875" customWidth="1"/>
    <col min="9" max="9" width="12.77734375" customWidth="1"/>
    <col min="10" max="10" width="11" customWidth="1"/>
    <col min="11" max="11" width="19" customWidth="1"/>
    <col min="12" max="12" width="39.44140625" customWidth="1"/>
    <col min="13" max="13" width="15.109375" customWidth="1"/>
    <col min="14" max="14" width="11.44140625" customWidth="1"/>
    <col min="15" max="26" width="8.6640625" customWidth="1"/>
  </cols>
  <sheetData>
    <row r="1" spans="1:14" ht="14.25" customHeight="1">
      <c r="A1" s="1"/>
      <c r="B1" s="195"/>
      <c r="H1" s="247" t="s">
        <v>0</v>
      </c>
      <c r="I1" s="248">
        <v>8.2500000000000004E-2</v>
      </c>
    </row>
    <row r="2" spans="1:14" ht="14.25" customHeight="1">
      <c r="A2" s="194" t="s">
        <v>234</v>
      </c>
      <c r="B2">
        <v>2276</v>
      </c>
      <c r="C2" s="195" t="s">
        <v>173</v>
      </c>
      <c r="D2" s="187">
        <f>A3/B2</f>
        <v>383.34797891036908</v>
      </c>
      <c r="E2" s="195" t="s">
        <v>224</v>
      </c>
      <c r="H2" s="247" t="s">
        <v>1</v>
      </c>
      <c r="I2" s="249">
        <v>20</v>
      </c>
      <c r="J2" s="2" t="s">
        <v>2</v>
      </c>
    </row>
    <row r="3" spans="1:14" ht="14.25" customHeight="1">
      <c r="A3" s="3">
        <f>B5</f>
        <v>872500</v>
      </c>
      <c r="B3" s="2" t="s">
        <v>3</v>
      </c>
      <c r="C3" s="3"/>
      <c r="F3" s="187"/>
      <c r="H3" s="247" t="s">
        <v>4</v>
      </c>
      <c r="I3" s="250">
        <f>SUM(B7+B6-C5-C4)</f>
        <v>119500</v>
      </c>
    </row>
    <row r="4" spans="1:14" ht="14.25" customHeight="1">
      <c r="C4" s="19">
        <v>5000</v>
      </c>
      <c r="D4" s="2" t="s">
        <v>5</v>
      </c>
      <c r="H4" s="251" t="s">
        <v>6</v>
      </c>
      <c r="I4" s="246">
        <f>-PMT($I$1/12,$I$2*12,I3)</f>
        <v>1018.2184545114911</v>
      </c>
      <c r="J4" s="5">
        <f t="shared" ref="J4:J6" si="0">I4*12</f>
        <v>12218.621454137894</v>
      </c>
      <c r="L4" s="4" t="s">
        <v>7</v>
      </c>
      <c r="M4" s="117">
        <f>IRR(M5:M11)</f>
        <v>2.7824914795510747E-2</v>
      </c>
    </row>
    <row r="5" spans="1:14" ht="14.25" customHeight="1" thickBot="1">
      <c r="A5" s="2" t="s">
        <v>8</v>
      </c>
      <c r="B5" s="19">
        <v>872500</v>
      </c>
      <c r="C5" s="131">
        <v>50000</v>
      </c>
      <c r="D5" s="2" t="s">
        <v>9</v>
      </c>
      <c r="H5" s="252" t="s">
        <v>148</v>
      </c>
      <c r="I5" s="253">
        <f>-PPMT($I$1/12,1,$I$2*12,I3)</f>
        <v>196.65595451149105</v>
      </c>
      <c r="J5" s="5">
        <f t="shared" si="0"/>
        <v>2359.8714541378927</v>
      </c>
      <c r="L5" s="2" t="s">
        <v>11</v>
      </c>
      <c r="M5" s="3">
        <f>-B5</f>
        <v>-872500</v>
      </c>
      <c r="N5" s="3"/>
    </row>
    <row r="6" spans="1:14" ht="14.25" customHeight="1" thickBot="1">
      <c r="A6" s="2" t="s">
        <v>12</v>
      </c>
      <c r="B6" s="19">
        <v>0</v>
      </c>
      <c r="C6" t="s">
        <v>228</v>
      </c>
      <c r="H6" s="254" t="s">
        <v>10</v>
      </c>
      <c r="I6" s="255">
        <f>-IPMT($I$1/12,1,$I$2*12,I3)</f>
        <v>821.5625</v>
      </c>
      <c r="J6" s="5">
        <f t="shared" si="0"/>
        <v>9858.75</v>
      </c>
      <c r="L6" s="2" t="s">
        <v>13</v>
      </c>
      <c r="M6" s="6">
        <f>'STR 10 Year'!B39</f>
        <v>6357.2269786412071</v>
      </c>
    </row>
    <row r="7" spans="1:14" ht="14.25" customHeight="1">
      <c r="A7" s="7" t="s">
        <v>149</v>
      </c>
      <c r="B7" s="8">
        <f>B5*C7</f>
        <v>174500</v>
      </c>
      <c r="C7" s="268">
        <v>0.2</v>
      </c>
      <c r="D7" s="2" t="s">
        <v>14</v>
      </c>
      <c r="J7" s="5"/>
      <c r="L7" s="2" t="s">
        <v>16</v>
      </c>
      <c r="M7" s="6">
        <f>'STR 10 Year'!C39</f>
        <v>7623.2269786412071</v>
      </c>
    </row>
    <row r="8" spans="1:14" ht="14.25" customHeight="1">
      <c r="A8" s="4" t="s">
        <v>17</v>
      </c>
      <c r="B8" s="10">
        <f>B5-B7</f>
        <v>698000</v>
      </c>
      <c r="D8" s="5"/>
      <c r="H8" s="4" t="s">
        <v>15</v>
      </c>
      <c r="I8" s="248">
        <f>IF(C7=0.1,0.08062,0.0775)</f>
        <v>7.7499999999999999E-2</v>
      </c>
      <c r="J8" t="s">
        <v>232</v>
      </c>
      <c r="L8" s="2" t="s">
        <v>19</v>
      </c>
      <c r="M8" s="6">
        <f>'STR 10 Year'!D39</f>
        <v>8595.8269786411984</v>
      </c>
    </row>
    <row r="9" spans="1:14" ht="14.25" customHeight="1" thickBot="1">
      <c r="B9" s="3"/>
      <c r="H9" s="173" t="s">
        <v>18</v>
      </c>
      <c r="I9" s="256">
        <v>30</v>
      </c>
      <c r="J9" s="2" t="s">
        <v>2</v>
      </c>
      <c r="L9" s="2" t="s">
        <v>21</v>
      </c>
      <c r="M9" s="6">
        <f>'STR 10 Year'!E39</f>
        <v>9574.9750786411896</v>
      </c>
    </row>
    <row r="10" spans="1:14" ht="14.25" customHeight="1" thickBot="1">
      <c r="B10" s="3"/>
      <c r="H10" s="259" t="s">
        <v>150</v>
      </c>
      <c r="I10" s="260">
        <f>-PMT($I$8/12,$I$9*12,$B$8)</f>
        <v>5000.557474002122</v>
      </c>
      <c r="L10" s="2" t="s">
        <v>22</v>
      </c>
      <c r="M10" s="6">
        <f>'STR 10 Year'!F39</f>
        <v>10560.61421114119</v>
      </c>
    </row>
    <row r="11" spans="1:14" ht="14.25" customHeight="1">
      <c r="A11" s="2" t="s">
        <v>23</v>
      </c>
      <c r="B11" s="11">
        <f>SUM(B5)</f>
        <v>872500</v>
      </c>
      <c r="H11" s="257" t="s">
        <v>20</v>
      </c>
      <c r="I11" s="258">
        <f>-IPMT($I$8/12,1,$I$9*12,$B$8)</f>
        <v>4507.916666666667</v>
      </c>
      <c r="J11" s="209"/>
      <c r="K11" s="209"/>
      <c r="L11" s="12">
        <v>6</v>
      </c>
      <c r="M11" s="11">
        <f>$B$5*(1+0.02)^L11</f>
        <v>982576.71080784011</v>
      </c>
      <c r="N11" s="2" t="s">
        <v>24</v>
      </c>
    </row>
    <row r="12" spans="1:14" ht="14.25" customHeight="1">
      <c r="A12" s="2" t="s">
        <v>25</v>
      </c>
      <c r="B12" s="11">
        <f>B5</f>
        <v>872500</v>
      </c>
      <c r="H12" s="245" t="s">
        <v>151</v>
      </c>
      <c r="I12" s="246">
        <f>-PPMT($I$8/12,1,$I$9*12,$B$8)</f>
        <v>492.64080733545541</v>
      </c>
      <c r="J12" s="5">
        <f>I12*12</f>
        <v>5911.6896880254644</v>
      </c>
    </row>
    <row r="13" spans="1:14" ht="14.25" customHeight="1">
      <c r="B13" s="11"/>
    </row>
    <row r="14" spans="1:14" ht="14.25" customHeight="1">
      <c r="B14" s="1" t="s">
        <v>152</v>
      </c>
      <c r="C14" s="16" t="s">
        <v>28</v>
      </c>
      <c r="D14" s="1" t="s">
        <v>29</v>
      </c>
      <c r="H14" s="13" t="s">
        <v>26</v>
      </c>
      <c r="I14" s="14"/>
    </row>
    <row r="15" spans="1:14" ht="14.25" customHeight="1">
      <c r="A15" s="4" t="s">
        <v>30</v>
      </c>
      <c r="B15" s="19">
        <v>300</v>
      </c>
      <c r="C15" s="20">
        <f>B15*30.5</f>
        <v>9150</v>
      </c>
      <c r="D15" s="20">
        <f t="shared" ref="D15:D17" si="1">C15*12</f>
        <v>109800</v>
      </c>
      <c r="H15" s="7" t="s">
        <v>27</v>
      </c>
      <c r="I15" s="15">
        <f>C48/SUM($B$6:$B$7)</f>
        <v>3.6431100164132951E-2</v>
      </c>
      <c r="J15" s="3"/>
      <c r="M15" s="3"/>
    </row>
    <row r="16" spans="1:14" ht="14.25" customHeight="1">
      <c r="A16" s="4" t="s">
        <v>153</v>
      </c>
      <c r="B16" s="268">
        <v>1</v>
      </c>
      <c r="C16" s="20">
        <f>-C15*(1-B16)</f>
        <v>0</v>
      </c>
      <c r="D16" s="171">
        <f t="shared" si="1"/>
        <v>0</v>
      </c>
      <c r="H16" s="17" t="s">
        <v>31</v>
      </c>
      <c r="I16" s="18">
        <f>C48/B7</f>
        <v>3.6431100164132951E-2</v>
      </c>
      <c r="L16" s="284"/>
      <c r="M16" s="285"/>
    </row>
    <row r="17" spans="1:13" ht="14.25" customHeight="1">
      <c r="A17" s="24" t="s">
        <v>154</v>
      </c>
      <c r="B17" s="173"/>
      <c r="C17" s="174">
        <v>0</v>
      </c>
      <c r="D17" s="175">
        <f t="shared" si="1"/>
        <v>0</v>
      </c>
      <c r="H17" s="132" t="s">
        <v>132</v>
      </c>
      <c r="I17" s="22"/>
      <c r="J17" s="3"/>
      <c r="L17" s="23"/>
      <c r="M17" s="23"/>
    </row>
    <row r="18" spans="1:13" ht="14.25" customHeight="1" thickBot="1">
      <c r="A18" s="172"/>
      <c r="B18" s="176"/>
      <c r="C18" s="177"/>
      <c r="D18" s="177"/>
      <c r="H18" s="21" t="s">
        <v>32</v>
      </c>
      <c r="I18" s="22">
        <f>PPMT($I$8/12,1,$I$9*12,$B$8)*12</f>
        <v>-5911.6896880254644</v>
      </c>
      <c r="J18" s="3"/>
    </row>
    <row r="19" spans="1:13" ht="14.25" customHeight="1" thickBot="1">
      <c r="A19" s="36" t="s">
        <v>33</v>
      </c>
      <c r="B19" s="178"/>
      <c r="C19" s="179">
        <f>SUM(C15:C17)</f>
        <v>9150</v>
      </c>
      <c r="D19" s="180">
        <f>C19*12</f>
        <v>109800</v>
      </c>
      <c r="H19" s="25" t="s">
        <v>222</v>
      </c>
      <c r="I19" s="26">
        <f>C48*0.25</f>
        <v>1589.3067446603</v>
      </c>
      <c r="J19" s="5"/>
    </row>
    <row r="20" spans="1:13" ht="14.25" customHeight="1"/>
    <row r="21" spans="1:13" ht="14.25" customHeight="1" thickBot="1">
      <c r="A21" s="1"/>
      <c r="B21" s="1"/>
      <c r="C21" s="1"/>
      <c r="D21" s="1"/>
      <c r="E21" s="29"/>
      <c r="F21" s="29"/>
      <c r="H21" s="28" t="s">
        <v>34</v>
      </c>
      <c r="I21" s="4"/>
    </row>
    <row r="22" spans="1:13" ht="14.25" customHeight="1" thickBot="1">
      <c r="A22" s="178" t="s">
        <v>36</v>
      </c>
      <c r="B22" s="282" t="s">
        <v>28</v>
      </c>
      <c r="C22" s="282" t="s">
        <v>29</v>
      </c>
      <c r="D22" s="283"/>
      <c r="H22" s="4" t="s">
        <v>35</v>
      </c>
      <c r="I22" s="10"/>
    </row>
    <row r="23" spans="1:13" ht="14.25" customHeight="1">
      <c r="A23" s="279" t="s">
        <v>38</v>
      </c>
      <c r="B23" s="280">
        <f>C15*D23</f>
        <v>0</v>
      </c>
      <c r="C23" s="280">
        <f t="shared" ref="C23:C35" si="2">B23*12</f>
        <v>0</v>
      </c>
      <c r="D23" s="281">
        <v>0</v>
      </c>
      <c r="E23" s="32">
        <f>IF(D23=0,1,0)</f>
        <v>1</v>
      </c>
      <c r="H23" s="4" t="s">
        <v>37</v>
      </c>
      <c r="I23" s="30">
        <f>$C$15/$B$5</f>
        <v>1.0487106017191977E-2</v>
      </c>
    </row>
    <row r="24" spans="1:13" ht="14.25" customHeight="1">
      <c r="A24" s="269" t="s">
        <v>217</v>
      </c>
      <c r="B24" s="19">
        <v>50</v>
      </c>
      <c r="C24" s="31">
        <f t="shared" si="2"/>
        <v>600</v>
      </c>
      <c r="D24" s="271"/>
      <c r="H24" s="4" t="s">
        <v>39</v>
      </c>
      <c r="I24" s="33">
        <f>B44/(B46+B45+B47)</f>
        <v>1.0909924421434765</v>
      </c>
    </row>
    <row r="25" spans="1:13" ht="14.25" customHeight="1">
      <c r="A25" s="269" t="s">
        <v>155</v>
      </c>
      <c r="B25" s="19">
        <v>0</v>
      </c>
      <c r="C25" s="31">
        <f t="shared" si="2"/>
        <v>0</v>
      </c>
      <c r="D25" s="271"/>
    </row>
    <row r="26" spans="1:13" ht="14.25" customHeight="1">
      <c r="A26" s="269" t="s">
        <v>40</v>
      </c>
      <c r="B26" s="19">
        <v>200</v>
      </c>
      <c r="C26" s="31">
        <f t="shared" si="2"/>
        <v>2400</v>
      </c>
      <c r="D26" s="272">
        <f>C26/B5</f>
        <v>2.7507163323782233E-3</v>
      </c>
    </row>
    <row r="27" spans="1:13" ht="14.25" customHeight="1">
      <c r="A27" s="269" t="s">
        <v>41</v>
      </c>
      <c r="B27" s="19">
        <v>200</v>
      </c>
      <c r="C27" s="31">
        <f t="shared" si="2"/>
        <v>2400</v>
      </c>
      <c r="D27" s="273">
        <f>C27/B5</f>
        <v>2.7507163323782233E-3</v>
      </c>
    </row>
    <row r="28" spans="1:13" ht="14.25" customHeight="1">
      <c r="A28" s="269" t="s">
        <v>156</v>
      </c>
      <c r="B28" s="19">
        <f>D28*6</f>
        <v>1500</v>
      </c>
      <c r="C28" s="31">
        <f t="shared" si="2"/>
        <v>18000</v>
      </c>
      <c r="D28" s="274">
        <v>250</v>
      </c>
      <c r="E28" s="11"/>
      <c r="H28" s="1" t="s">
        <v>44</v>
      </c>
      <c r="I28" s="34">
        <f>B42*$J$28+SUM(B45:B46)*$J$28</f>
        <v>51721.386510679396</v>
      </c>
      <c r="J28" s="2">
        <v>6</v>
      </c>
      <c r="K28" s="2" t="s">
        <v>45</v>
      </c>
    </row>
    <row r="29" spans="1:13" ht="14.25" customHeight="1">
      <c r="A29" s="269" t="s">
        <v>157</v>
      </c>
      <c r="B29" s="19">
        <v>250</v>
      </c>
      <c r="C29" s="31">
        <f t="shared" si="2"/>
        <v>3000</v>
      </c>
      <c r="D29" s="273"/>
      <c r="E29" s="11"/>
      <c r="I29" s="5">
        <f t="shared" ref="I29:J29" si="3">I28/2</f>
        <v>25860.693255339698</v>
      </c>
      <c r="J29" s="2">
        <f t="shared" si="3"/>
        <v>3</v>
      </c>
      <c r="K29" s="2" t="s">
        <v>45</v>
      </c>
    </row>
    <row r="30" spans="1:13" ht="14.25" customHeight="1">
      <c r="A30" s="269" t="s">
        <v>42</v>
      </c>
      <c r="B30" s="19">
        <v>0</v>
      </c>
      <c r="C30" s="31">
        <f t="shared" si="2"/>
        <v>0</v>
      </c>
      <c r="D30" s="272">
        <f>C30/B5</f>
        <v>0</v>
      </c>
      <c r="E30" s="11"/>
    </row>
    <row r="31" spans="1:13" ht="14.25" customHeight="1">
      <c r="A31" s="269" t="s">
        <v>43</v>
      </c>
      <c r="B31" s="19">
        <v>250</v>
      </c>
      <c r="C31" s="31">
        <f t="shared" si="2"/>
        <v>3000</v>
      </c>
      <c r="D31" s="275"/>
      <c r="E31" s="11"/>
    </row>
    <row r="32" spans="1:13" ht="14.25" customHeight="1">
      <c r="A32" s="269" t="s">
        <v>216</v>
      </c>
      <c r="B32" s="19">
        <f>2000/18</f>
        <v>111.11111111111111</v>
      </c>
      <c r="C32" s="31">
        <f t="shared" si="2"/>
        <v>1333.3333333333335</v>
      </c>
      <c r="D32" s="275"/>
      <c r="E32" s="11"/>
    </row>
    <row r="33" spans="1:11" ht="14.25" customHeight="1">
      <c r="A33" s="269" t="s">
        <v>158</v>
      </c>
      <c r="B33" s="19">
        <v>150</v>
      </c>
      <c r="C33" s="31">
        <f t="shared" si="2"/>
        <v>1800</v>
      </c>
      <c r="D33" s="275"/>
      <c r="E33" s="11"/>
    </row>
    <row r="34" spans="1:11" ht="14.25" customHeight="1">
      <c r="A34" s="269" t="s">
        <v>231</v>
      </c>
      <c r="B34" s="19">
        <v>0</v>
      </c>
      <c r="C34" s="31">
        <f t="shared" si="2"/>
        <v>0</v>
      </c>
      <c r="D34" s="275"/>
      <c r="E34" s="11"/>
    </row>
    <row r="35" spans="1:11" ht="14.25" customHeight="1">
      <c r="A35" s="269" t="s">
        <v>159</v>
      </c>
      <c r="B35" s="19">
        <v>0</v>
      </c>
      <c r="C35" s="31">
        <f t="shared" si="2"/>
        <v>0</v>
      </c>
      <c r="D35" s="275"/>
      <c r="E35" s="11"/>
    </row>
    <row r="36" spans="1:11" ht="14.25" customHeight="1">
      <c r="A36" s="269" t="s">
        <v>47</v>
      </c>
      <c r="B36" s="20">
        <f t="shared" ref="B36:B37" si="4">C36/12</f>
        <v>0</v>
      </c>
      <c r="C36" s="31">
        <f>B5*D36</f>
        <v>0</v>
      </c>
      <c r="D36" s="270">
        <v>0</v>
      </c>
      <c r="E36" s="11"/>
    </row>
    <row r="37" spans="1:11" ht="14.25" customHeight="1">
      <c r="A37" s="269" t="s">
        <v>215</v>
      </c>
      <c r="B37" s="20">
        <f t="shared" si="4"/>
        <v>0</v>
      </c>
      <c r="C37" s="31">
        <f>D37*B5</f>
        <v>0</v>
      </c>
      <c r="D37" s="270">
        <v>0</v>
      </c>
      <c r="E37" s="11"/>
    </row>
    <row r="38" spans="1:11" ht="14.25" customHeight="1">
      <c r="A38" s="269" t="s">
        <v>48</v>
      </c>
      <c r="B38" s="19">
        <v>0</v>
      </c>
      <c r="C38" s="31">
        <f t="shared" ref="C38:C41" si="5">B38*12</f>
        <v>0</v>
      </c>
      <c r="D38" s="275"/>
      <c r="E38" s="11"/>
      <c r="H38" s="170" t="s">
        <v>214</v>
      </c>
    </row>
    <row r="39" spans="1:11" ht="14.25" customHeight="1">
      <c r="A39" s="269" t="s">
        <v>160</v>
      </c>
      <c r="B39" s="19">
        <v>25</v>
      </c>
      <c r="C39" s="31">
        <f t="shared" si="5"/>
        <v>300</v>
      </c>
      <c r="D39" s="271"/>
      <c r="E39" s="11"/>
    </row>
    <row r="40" spans="1:11" ht="14.25" customHeight="1">
      <c r="A40" s="269" t="s">
        <v>161</v>
      </c>
      <c r="B40" s="19">
        <v>25</v>
      </c>
      <c r="C40" s="31">
        <f t="shared" si="5"/>
        <v>300</v>
      </c>
      <c r="D40" s="271"/>
      <c r="E40" s="11"/>
      <c r="F40" s="29"/>
      <c r="H40" s="3"/>
    </row>
    <row r="41" spans="1:11" ht="14.25" customHeight="1">
      <c r="A41" s="269" t="s">
        <v>49</v>
      </c>
      <c r="B41" s="19">
        <v>37</v>
      </c>
      <c r="C41" s="31">
        <f t="shared" si="5"/>
        <v>444</v>
      </c>
      <c r="D41" s="271"/>
      <c r="E41" s="133"/>
      <c r="F41" s="29"/>
      <c r="H41" s="35"/>
    </row>
    <row r="42" spans="1:11" ht="14.25" customHeight="1" thickBot="1">
      <c r="A42" s="276" t="s">
        <v>50</v>
      </c>
      <c r="B42" s="277">
        <f>SUM(B23:B41)</f>
        <v>2798.1111111111113</v>
      </c>
      <c r="C42" s="277">
        <f t="shared" ref="C42" si="6">SUM(C23:C41)</f>
        <v>33577.333333333328</v>
      </c>
      <c r="D42" s="278"/>
      <c r="E42" s="133"/>
      <c r="F42" s="29"/>
    </row>
    <row r="43" spans="1:11" ht="14.25" customHeight="1" thickBot="1">
      <c r="C43" s="11"/>
      <c r="D43" s="11"/>
      <c r="E43" s="11"/>
      <c r="F43" s="116"/>
    </row>
    <row r="44" spans="1:11" ht="14.25" customHeight="1">
      <c r="A44" s="2" t="s">
        <v>51</v>
      </c>
      <c r="B44" s="11">
        <f>C19-B42</f>
        <v>6351.8888888888887</v>
      </c>
      <c r="C44" s="11">
        <f>D19-C42</f>
        <v>76222.666666666672</v>
      </c>
      <c r="D44" s="181" t="s">
        <v>39</v>
      </c>
      <c r="E44" s="182">
        <f>B44/(B46+B45+B47)</f>
        <v>1.0909924421434765</v>
      </c>
    </row>
    <row r="45" spans="1:11" ht="14.25" customHeight="1">
      <c r="A45" s="2" t="s">
        <v>162</v>
      </c>
      <c r="B45" s="11">
        <f>IF(I6&lt;0,0,I6)</f>
        <v>821.5625</v>
      </c>
      <c r="C45" s="11">
        <f t="shared" ref="C45:C48" si="7">B45*12</f>
        <v>9858.75</v>
      </c>
      <c r="D45" s="183">
        <f>IF(B45=I6,1,0)</f>
        <v>1</v>
      </c>
      <c r="E45" s="184"/>
    </row>
    <row r="46" spans="1:11" ht="14.25" customHeight="1" thickBot="1">
      <c r="A46" s="2" t="s">
        <v>52</v>
      </c>
      <c r="B46" s="6">
        <f>-PMT($I$8/12,$I$9*12,$B$8)</f>
        <v>5000.557474002122</v>
      </c>
      <c r="C46" s="11">
        <f t="shared" si="7"/>
        <v>60006.689688025464</v>
      </c>
      <c r="D46" s="185" t="s">
        <v>53</v>
      </c>
      <c r="E46" s="186">
        <f>C44/$B$5</f>
        <v>8.7361222540592171E-2</v>
      </c>
    </row>
    <row r="47" spans="1:11" ht="14.25" customHeight="1" thickBot="1">
      <c r="A47" s="2" t="s">
        <v>163</v>
      </c>
      <c r="B47" s="6">
        <f>IF(C7&lt;0.2,300,0)</f>
        <v>0</v>
      </c>
      <c r="C47" s="11">
        <f t="shared" si="7"/>
        <v>0</v>
      </c>
      <c r="D47" s="35" t="str">
        <f>ROUND(C47/B8,4)&amp;"% of loan"</f>
        <v>0% of loan</v>
      </c>
      <c r="E47" s="116"/>
      <c r="K47" s="35"/>
    </row>
    <row r="48" spans="1:11" ht="14.25" customHeight="1" thickBot="1">
      <c r="A48" s="36" t="s">
        <v>54</v>
      </c>
      <c r="B48" s="37">
        <f>B44-B46-B45-B47</f>
        <v>529.76891488676665</v>
      </c>
      <c r="C48" s="38">
        <f t="shared" si="7"/>
        <v>6357.2269786411998</v>
      </c>
    </row>
    <row r="49" spans="1:7" ht="14.25" customHeight="1">
      <c r="B49" s="134"/>
      <c r="C49" s="134"/>
      <c r="D49" s="135"/>
      <c r="F49" s="29"/>
      <c r="G49" s="11"/>
    </row>
    <row r="50" spans="1:7" ht="14.25" customHeight="1" thickBot="1">
      <c r="B50" s="134"/>
      <c r="C50" s="134"/>
      <c r="F50" s="29"/>
      <c r="G50" s="11"/>
    </row>
    <row r="51" spans="1:7" ht="14.25" customHeight="1" thickBot="1">
      <c r="A51" s="27" t="s">
        <v>55</v>
      </c>
      <c r="B51" s="39" t="s">
        <v>56</v>
      </c>
      <c r="C51" s="39" t="s">
        <v>57</v>
      </c>
      <c r="D51" s="39" t="s">
        <v>58</v>
      </c>
      <c r="E51" s="40" t="s">
        <v>59</v>
      </c>
      <c r="F51" s="29"/>
      <c r="G51" s="11"/>
    </row>
    <row r="52" spans="1:7" ht="14.25" customHeight="1">
      <c r="A52" s="41" t="s">
        <v>60</v>
      </c>
      <c r="B52" s="2">
        <v>5</v>
      </c>
      <c r="C52" s="2">
        <v>7000</v>
      </c>
      <c r="D52" s="2">
        <f t="shared" ref="D52:D62" si="8">C52</f>
        <v>7000</v>
      </c>
      <c r="E52" s="42">
        <f t="shared" ref="E52:E62" si="9">D52/B52/12</f>
        <v>116.66666666666667</v>
      </c>
      <c r="F52" s="29"/>
      <c r="G52" s="11"/>
    </row>
    <row r="53" spans="1:7" ht="14.25" customHeight="1">
      <c r="A53" s="43" t="s">
        <v>61</v>
      </c>
      <c r="B53" s="44">
        <v>10</v>
      </c>
      <c r="C53" s="44"/>
      <c r="D53" s="2">
        <f t="shared" si="8"/>
        <v>0</v>
      </c>
      <c r="E53" s="42">
        <f t="shared" si="9"/>
        <v>0</v>
      </c>
      <c r="F53" s="29"/>
      <c r="G53" s="11"/>
    </row>
    <row r="54" spans="1:7" ht="14.25" customHeight="1">
      <c r="A54" s="45" t="s">
        <v>62</v>
      </c>
      <c r="B54" s="46">
        <v>10</v>
      </c>
      <c r="C54" s="46"/>
      <c r="D54" s="2">
        <f t="shared" si="8"/>
        <v>0</v>
      </c>
      <c r="E54" s="42">
        <f t="shared" si="9"/>
        <v>0</v>
      </c>
      <c r="F54" s="29"/>
      <c r="G54" s="11"/>
    </row>
    <row r="55" spans="1:7" ht="14.25" customHeight="1">
      <c r="A55" s="45" t="s">
        <v>63</v>
      </c>
      <c r="B55" s="46">
        <v>10</v>
      </c>
      <c r="C55" s="46">
        <v>8000</v>
      </c>
      <c r="D55" s="2">
        <f t="shared" si="8"/>
        <v>8000</v>
      </c>
      <c r="E55" s="42">
        <f t="shared" si="9"/>
        <v>66.666666666666671</v>
      </c>
      <c r="F55" s="29"/>
      <c r="G55" s="11"/>
    </row>
    <row r="56" spans="1:7" ht="14.25" customHeight="1">
      <c r="A56" s="45" t="s">
        <v>64</v>
      </c>
      <c r="B56" s="46">
        <v>10</v>
      </c>
      <c r="C56" s="46"/>
      <c r="D56" s="2">
        <f t="shared" si="8"/>
        <v>0</v>
      </c>
      <c r="E56" s="42">
        <f t="shared" si="9"/>
        <v>0</v>
      </c>
      <c r="F56" s="29"/>
      <c r="G56" s="11"/>
    </row>
    <row r="57" spans="1:7" ht="14.25" customHeight="1">
      <c r="A57" s="45" t="s">
        <v>65</v>
      </c>
      <c r="B57" s="46">
        <v>1</v>
      </c>
      <c r="C57" s="46"/>
      <c r="D57" s="2">
        <f t="shared" si="8"/>
        <v>0</v>
      </c>
      <c r="E57" s="42">
        <f t="shared" si="9"/>
        <v>0</v>
      </c>
      <c r="F57" s="29"/>
    </row>
    <row r="58" spans="1:7" ht="14.25" customHeight="1">
      <c r="A58" s="45" t="s">
        <v>66</v>
      </c>
      <c r="B58" s="46">
        <v>6</v>
      </c>
      <c r="C58" s="46">
        <v>2000</v>
      </c>
      <c r="D58" s="2">
        <f t="shared" si="8"/>
        <v>2000</v>
      </c>
      <c r="E58" s="42">
        <f t="shared" si="9"/>
        <v>27.777777777777775</v>
      </c>
      <c r="F58" s="29"/>
    </row>
    <row r="59" spans="1:7" ht="14.25" customHeight="1">
      <c r="A59" s="45" t="s">
        <v>67</v>
      </c>
      <c r="B59" s="46">
        <v>10</v>
      </c>
      <c r="C59" s="46"/>
      <c r="D59" s="2">
        <f t="shared" si="8"/>
        <v>0</v>
      </c>
      <c r="E59" s="42">
        <f t="shared" si="9"/>
        <v>0</v>
      </c>
      <c r="F59" s="29"/>
    </row>
    <row r="60" spans="1:7" ht="14.25" customHeight="1">
      <c r="A60" s="45" t="s">
        <v>68</v>
      </c>
      <c r="B60" s="46">
        <v>4</v>
      </c>
      <c r="C60" s="46"/>
      <c r="D60" s="2">
        <f t="shared" si="8"/>
        <v>0</v>
      </c>
      <c r="E60" s="42">
        <f t="shared" si="9"/>
        <v>0</v>
      </c>
      <c r="F60" s="29"/>
    </row>
    <row r="61" spans="1:7" ht="14.25" customHeight="1">
      <c r="A61" s="47" t="s">
        <v>69</v>
      </c>
      <c r="B61" s="48">
        <v>1</v>
      </c>
      <c r="C61" s="48"/>
      <c r="D61" s="2">
        <f t="shared" si="8"/>
        <v>0</v>
      </c>
      <c r="E61" s="42">
        <f t="shared" si="9"/>
        <v>0</v>
      </c>
    </row>
    <row r="62" spans="1:7" ht="14.25" customHeight="1" thickBot="1">
      <c r="A62" s="47" t="s">
        <v>70</v>
      </c>
      <c r="B62" s="48">
        <v>10</v>
      </c>
      <c r="C62" s="48">
        <v>500</v>
      </c>
      <c r="D62" s="2">
        <f t="shared" si="8"/>
        <v>500</v>
      </c>
      <c r="E62" s="42">
        <f t="shared" si="9"/>
        <v>4.166666666666667</v>
      </c>
    </row>
    <row r="63" spans="1:7" ht="14.25" customHeight="1" thickBot="1">
      <c r="A63" s="49" t="s">
        <v>71</v>
      </c>
      <c r="B63" s="50"/>
      <c r="C63" s="50"/>
      <c r="D63" s="50"/>
      <c r="E63" s="51">
        <f>SUM(E52:E62)</f>
        <v>215.27777777777777</v>
      </c>
    </row>
    <row r="64" spans="1:7"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sheetData>
  <mergeCells count="1">
    <mergeCell ref="L16:M16"/>
  </mergeCells>
  <conditionalFormatting sqref="E23 D45">
    <cfRule type="cellIs" dxfId="0" priority="1" operator="equal">
      <formula>1</formula>
    </cfRule>
  </conditionalFormatting>
  <pageMargins left="0.7" right="0.7" top="0.75" bottom="0.75" header="0" footer="0"/>
  <pageSetup orientation="portrait"/>
  <drawing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1000"/>
  <sheetViews>
    <sheetView workbookViewId="0">
      <selection activeCell="H15" sqref="H15"/>
    </sheetView>
  </sheetViews>
  <sheetFormatPr defaultColWidth="12.6640625" defaultRowHeight="15" customHeight="1"/>
  <cols>
    <col min="1" max="1" width="13.88671875" customWidth="1"/>
    <col min="2" max="2" width="13.77734375" customWidth="1"/>
    <col min="3" max="3" width="13.44140625" customWidth="1"/>
    <col min="4" max="4" width="15.44140625" customWidth="1"/>
    <col min="5" max="5" width="12.21875" customWidth="1"/>
    <col min="6" max="6" width="16.33203125" customWidth="1"/>
    <col min="7" max="7" width="15.77734375" customWidth="1"/>
    <col min="8" max="8" width="14.44140625" customWidth="1"/>
    <col min="9" max="9" width="11.88671875" customWidth="1"/>
    <col min="10" max="10" width="13.33203125" customWidth="1"/>
    <col min="11" max="11" width="12.21875" customWidth="1"/>
    <col min="12" max="12" width="16.109375" customWidth="1"/>
    <col min="13" max="13" width="13.88671875" customWidth="1"/>
    <col min="14" max="26" width="8.6640625" customWidth="1"/>
  </cols>
  <sheetData>
    <row r="1" spans="1:13" ht="33" customHeight="1" thickBot="1">
      <c r="A1" s="7" t="s">
        <v>8</v>
      </c>
      <c r="B1" s="136"/>
      <c r="C1" s="137">
        <v>0.1</v>
      </c>
      <c r="D1" s="137">
        <v>0.15</v>
      </c>
      <c r="E1" s="137">
        <v>0.2</v>
      </c>
      <c r="F1" s="207">
        <v>0.25</v>
      </c>
      <c r="G1" s="211"/>
      <c r="H1" s="212" t="s">
        <v>164</v>
      </c>
      <c r="I1" s="213" t="s">
        <v>165</v>
      </c>
    </row>
    <row r="2" spans="1:13" ht="14.25" customHeight="1">
      <c r="A2" s="139">
        <f>'STR Calculator'!B5</f>
        <v>872500</v>
      </c>
      <c r="B2" s="7" t="s">
        <v>149</v>
      </c>
      <c r="C2" s="140">
        <f t="shared" ref="C2:F2" si="0">$A$2*C1</f>
        <v>87250</v>
      </c>
      <c r="D2" s="140">
        <f t="shared" si="0"/>
        <v>130875</v>
      </c>
      <c r="E2" s="140">
        <f t="shared" si="0"/>
        <v>174500</v>
      </c>
      <c r="F2" s="208">
        <f t="shared" si="0"/>
        <v>218125</v>
      </c>
      <c r="G2" s="214"/>
      <c r="H2" s="215">
        <f t="shared" ref="H2:H8" si="1">D2-C2</f>
        <v>43625</v>
      </c>
      <c r="I2" s="216"/>
    </row>
    <row r="3" spans="1:13" ht="14.25" customHeight="1">
      <c r="A3" s="17">
        <v>30</v>
      </c>
      <c r="B3" s="141">
        <v>8.2500000000000004E-2</v>
      </c>
      <c r="C3" s="5">
        <f t="shared" ref="C3:F3" si="2">PMT($B$3/12,$A$3*12,($A$2-C2))</f>
        <v>-5899.3210083098802</v>
      </c>
      <c r="D3" s="5">
        <f t="shared" si="2"/>
        <v>-5571.5809522926638</v>
      </c>
      <c r="E3" s="5">
        <f t="shared" si="2"/>
        <v>-5243.8408962754484</v>
      </c>
      <c r="F3" s="209">
        <f t="shared" si="2"/>
        <v>-4916.1008402582329</v>
      </c>
      <c r="G3" s="217">
        <f t="shared" ref="G3:G8" si="3">B3</f>
        <v>8.2500000000000004E-2</v>
      </c>
      <c r="H3" s="209">
        <f>D3-C3</f>
        <v>327.74005601721638</v>
      </c>
      <c r="I3" s="218">
        <f>$H$2/H3/12</f>
        <v>11.092378242822098</v>
      </c>
    </row>
    <row r="4" spans="1:13" ht="14.25" customHeight="1">
      <c r="A4" s="17"/>
      <c r="B4" s="141">
        <v>0.08</v>
      </c>
      <c r="C4" s="5">
        <f t="shared" ref="C4:F4" si="4">PMT($B$4/12,$A$3*12,($A$2-C2))</f>
        <v>-5761.8863163878023</v>
      </c>
      <c r="D4" s="5">
        <f t="shared" si="4"/>
        <v>-5441.7815210329236</v>
      </c>
      <c r="E4" s="5">
        <f t="shared" si="4"/>
        <v>-5121.6767256780458</v>
      </c>
      <c r="F4" s="209">
        <f t="shared" si="4"/>
        <v>-4801.5719303231681</v>
      </c>
      <c r="G4" s="217">
        <f t="shared" si="3"/>
        <v>0.08</v>
      </c>
      <c r="H4" s="209">
        <f t="shared" si="1"/>
        <v>320.10479535487866</v>
      </c>
      <c r="I4" s="222">
        <f t="shared" ref="I4:I8" si="5">$H$2/H4/12</f>
        <v>11.356957844496909</v>
      </c>
    </row>
    <row r="5" spans="1:13" ht="14.25" customHeight="1">
      <c r="A5" s="17"/>
      <c r="B5" s="141">
        <v>7.7499999999999999E-2</v>
      </c>
      <c r="C5" s="5">
        <f t="shared" ref="C5:F5" si="6">PMT($B$5/12,$A$3*12,($A$2-C2))</f>
        <v>-5625.6271582523868</v>
      </c>
      <c r="D5" s="5">
        <f t="shared" si="6"/>
        <v>-5313.0923161272549</v>
      </c>
      <c r="E5" s="5">
        <f t="shared" si="6"/>
        <v>-5000.557474002122</v>
      </c>
      <c r="F5" s="209">
        <f t="shared" si="6"/>
        <v>-4688.0226318769892</v>
      </c>
      <c r="G5" s="217">
        <f t="shared" si="3"/>
        <v>7.7499999999999999E-2</v>
      </c>
      <c r="H5" s="209">
        <f t="shared" si="1"/>
        <v>312.53484212513195</v>
      </c>
      <c r="I5" s="218">
        <f t="shared" si="5"/>
        <v>11.632036421753986</v>
      </c>
    </row>
    <row r="6" spans="1:13" ht="30" customHeight="1">
      <c r="A6" s="17"/>
      <c r="B6" s="141">
        <v>7.4999999999999997E-2</v>
      </c>
      <c r="C6" s="5">
        <f t="shared" ref="C6:F6" si="7">PMT($B$6/12,$A$3*12,($A$2-C2))</f>
        <v>-5490.5819284106983</v>
      </c>
      <c r="D6" s="5">
        <f t="shared" si="7"/>
        <v>-5185.5495990545487</v>
      </c>
      <c r="E6" s="5">
        <f t="shared" si="7"/>
        <v>-4880.5172696983982</v>
      </c>
      <c r="F6" s="209">
        <f t="shared" si="7"/>
        <v>-4575.4849403422486</v>
      </c>
      <c r="G6" s="217">
        <f t="shared" si="3"/>
        <v>7.4999999999999997E-2</v>
      </c>
      <c r="H6" s="209">
        <f t="shared" si="1"/>
        <v>305.0323293561496</v>
      </c>
      <c r="I6" s="218">
        <f t="shared" si="5"/>
        <v>11.918135609888182</v>
      </c>
    </row>
    <row r="7" spans="1:13" ht="14.25" customHeight="1">
      <c r="A7" s="17"/>
      <c r="B7" s="141">
        <v>7.2499999999999995E-2</v>
      </c>
      <c r="C7" s="5">
        <f t="shared" ref="C7:F7" si="8">PMT($B$7/12,$A$3*12,($A$2-C2))</f>
        <v>-5356.789239141247</v>
      </c>
      <c r="D7" s="5">
        <f t="shared" si="8"/>
        <v>-5059.1898369667333</v>
      </c>
      <c r="E7" s="5">
        <f t="shared" si="8"/>
        <v>-4761.5904347922196</v>
      </c>
      <c r="F7" s="209">
        <f t="shared" si="8"/>
        <v>-4463.991032617706</v>
      </c>
      <c r="G7" s="217">
        <f t="shared" si="3"/>
        <v>7.2499999999999995E-2</v>
      </c>
      <c r="H7" s="209">
        <f t="shared" si="1"/>
        <v>297.59940217451367</v>
      </c>
      <c r="I7" s="218">
        <f t="shared" si="5"/>
        <v>12.215806349418813</v>
      </c>
    </row>
    <row r="8" spans="1:13" ht="14.25" customHeight="1" thickBot="1">
      <c r="A8" s="112"/>
      <c r="B8" s="143">
        <v>7.0000000000000007E-2</v>
      </c>
      <c r="C8" s="144">
        <f t="shared" ref="C8:F8" si="9">PMT($B$8/12,$A$3*12,($A$2-C2))</f>
        <v>-5224.2878433945361</v>
      </c>
      <c r="D8" s="144">
        <f t="shared" si="9"/>
        <v>-4934.0496298726175</v>
      </c>
      <c r="E8" s="144">
        <f t="shared" si="9"/>
        <v>-4643.8114163506989</v>
      </c>
      <c r="F8" s="210">
        <f t="shared" si="9"/>
        <v>-4353.5732028287794</v>
      </c>
      <c r="G8" s="219">
        <f t="shared" si="3"/>
        <v>7.0000000000000007E-2</v>
      </c>
      <c r="H8" s="220">
        <f t="shared" si="1"/>
        <v>290.23821352191862</v>
      </c>
      <c r="I8" s="221">
        <f t="shared" si="5"/>
        <v>12.525630662318427</v>
      </c>
    </row>
    <row r="9" spans="1:13" ht="15" customHeight="1">
      <c r="B9" s="5"/>
      <c r="C9" s="5"/>
      <c r="D9" s="5"/>
      <c r="E9" s="5"/>
      <c r="F9" s="5"/>
      <c r="G9" s="286" t="s">
        <v>166</v>
      </c>
      <c r="H9" s="285"/>
      <c r="I9" s="285"/>
    </row>
    <row r="10" spans="1:13" ht="14.25" customHeight="1">
      <c r="C10" s="107"/>
      <c r="D10" s="107"/>
      <c r="E10" s="107"/>
      <c r="F10" s="107"/>
      <c r="G10" s="285"/>
      <c r="H10" s="285"/>
      <c r="I10" s="285"/>
    </row>
    <row r="11" spans="1:13" ht="14.25" customHeight="1" thickBot="1">
      <c r="C11" s="3"/>
      <c r="D11" s="3"/>
      <c r="E11" s="3"/>
      <c r="F11" s="3"/>
      <c r="G11" s="285"/>
      <c r="H11" s="285"/>
      <c r="I11" s="285"/>
    </row>
    <row r="12" spans="1:13" ht="43.8" thickBot="1">
      <c r="A12" s="145" t="s">
        <v>167</v>
      </c>
      <c r="B12" s="227" t="s">
        <v>149</v>
      </c>
      <c r="C12" s="228" t="s">
        <v>168</v>
      </c>
      <c r="D12" s="228" t="str">
        <f>"Interest Paid on Down Payment by Year "&amp;ROUND(I4,0)</f>
        <v>Interest Paid on Down Payment by Year 11</v>
      </c>
      <c r="E12" s="228" t="s">
        <v>169</v>
      </c>
      <c r="F12" s="228" t="str">
        <f>"Interest Paid Difference @ year "&amp;ROUND(I4,0)</f>
        <v>Interest Paid Difference @ year 11</v>
      </c>
      <c r="G12" s="228" t="s">
        <v>226</v>
      </c>
      <c r="H12" s="228" t="str">
        <f>ROUND(I4,0)&amp;"yr FV of down payment saved @ 8%"</f>
        <v>11yr FV of down payment saved @ 8%</v>
      </c>
      <c r="I12" s="228" t="s">
        <v>227</v>
      </c>
      <c r="J12" s="229" t="str">
        <f>"Cum Interest Paid Year "&amp;ROUND(I4,0)</f>
        <v>Cum Interest Paid Year 11</v>
      </c>
      <c r="K12" s="230" t="s">
        <v>170</v>
      </c>
      <c r="L12" s="138" t="s">
        <v>171</v>
      </c>
    </row>
    <row r="13" spans="1:13" ht="14.25" customHeight="1">
      <c r="A13" s="224">
        <f>C1</f>
        <v>0.1</v>
      </c>
      <c r="B13" s="231">
        <f t="shared" ref="B13:B15" si="10">$A$2*A13</f>
        <v>87250</v>
      </c>
      <c r="C13" s="232">
        <f>B4</f>
        <v>0.08</v>
      </c>
      <c r="D13" s="233">
        <f>B13*(1+C13)^$I$4</f>
        <v>209101.72602297991</v>
      </c>
      <c r="E13" s="234">
        <v>0</v>
      </c>
      <c r="F13" s="234">
        <v>0</v>
      </c>
      <c r="G13" s="234">
        <f t="shared" ref="G13" si="11">F13-E13</f>
        <v>0</v>
      </c>
      <c r="H13" s="234">
        <v>0</v>
      </c>
      <c r="I13" s="234">
        <v>0</v>
      </c>
      <c r="J13" s="233">
        <f>VLOOKUP($I$4*12,'Amoritization Scenario 10% DP'!$W$8:$AH$367,10)</f>
        <v>667547.46054520248</v>
      </c>
      <c r="K13" s="235">
        <v>0</v>
      </c>
      <c r="L13" s="146">
        <v>1270301</v>
      </c>
    </row>
    <row r="14" spans="1:13" ht="14.25" customHeight="1">
      <c r="A14" s="225">
        <f>D1</f>
        <v>0.15</v>
      </c>
      <c r="B14" s="236">
        <f t="shared" si="10"/>
        <v>130875</v>
      </c>
      <c r="C14" s="237">
        <f t="shared" ref="C14:C15" si="12">B4</f>
        <v>0.08</v>
      </c>
      <c r="D14" s="223">
        <f t="shared" ref="D14" si="13">B14*(1+C14)^$I$4</f>
        <v>313652.58903446986</v>
      </c>
      <c r="E14" s="238">
        <f>B14-B13</f>
        <v>43625</v>
      </c>
      <c r="F14" s="238">
        <f>D14-D13</f>
        <v>104550.86301148994</v>
      </c>
      <c r="G14" s="238">
        <f>F14-E14</f>
        <v>60925.863011489942</v>
      </c>
      <c r="H14" s="238">
        <f>E14*(1+0.08)^I4</f>
        <v>104550.86301148996</v>
      </c>
      <c r="I14" s="238">
        <f>G14/(1+C14)^I4</f>
        <v>25421.98789486942</v>
      </c>
      <c r="J14" s="223">
        <f>VLOOKUP($I$4*12,'Amoritization Scenario 15% DP'!$W$8:$AH$367,10)</f>
        <v>630461.49051491241</v>
      </c>
      <c r="K14" s="239">
        <f>J13-J14</f>
        <v>37085.970030290075</v>
      </c>
      <c r="L14" s="146">
        <v>1199728</v>
      </c>
      <c r="M14" s="3">
        <f t="shared" ref="M14" si="14">L14+H14</f>
        <v>1304278.8630114899</v>
      </c>
    </row>
    <row r="15" spans="1:13" ht="14.25" customHeight="1" thickBot="1">
      <c r="A15" s="226">
        <f>E1</f>
        <v>0.2</v>
      </c>
      <c r="B15" s="240">
        <f t="shared" si="10"/>
        <v>174500</v>
      </c>
      <c r="C15" s="241">
        <f t="shared" si="12"/>
        <v>7.7499999999999999E-2</v>
      </c>
      <c r="D15" s="242">
        <f>B15*(1+C15)^$I$4</f>
        <v>407340.03880633652</v>
      </c>
      <c r="E15" s="243">
        <f>B15-B13</f>
        <v>87250</v>
      </c>
      <c r="F15" s="243">
        <f>D15-D13</f>
        <v>198238.31278335661</v>
      </c>
      <c r="G15" s="243">
        <f>F15-E15</f>
        <v>110988.31278335661</v>
      </c>
      <c r="H15" s="243">
        <f>E15*(1+0.08)^I4</f>
        <v>209101.72602297991</v>
      </c>
      <c r="I15" s="243">
        <f>G15/(1+C15)^I4</f>
        <v>47546.174536266706</v>
      </c>
      <c r="J15" s="242">
        <f>VLOOKUP($I$4*12,'Amoritization Scenario 20% DP'!$AJ$8:$AU$367,10)</f>
        <v>573276.59474763763</v>
      </c>
      <c r="K15" s="244">
        <f>J13-J15</f>
        <v>94270.865797564853</v>
      </c>
      <c r="L15" s="146">
        <v>1034105</v>
      </c>
      <c r="M15" s="3">
        <f>L15+H15</f>
        <v>1243206.7260229799</v>
      </c>
    </row>
    <row r="16" spans="1:13" ht="14.25" customHeight="1">
      <c r="B16" s="142"/>
      <c r="C16" s="147"/>
      <c r="D16" s="148"/>
    </row>
    <row r="17" spans="2:11" ht="60" customHeight="1">
      <c r="B17" s="142"/>
      <c r="C17" s="147"/>
      <c r="D17" s="148"/>
      <c r="E17" s="147"/>
      <c r="F17" s="147"/>
      <c r="G17" s="149"/>
      <c r="H17" s="147"/>
      <c r="K17" s="2" t="s">
        <v>136</v>
      </c>
    </row>
    <row r="18" spans="2:11" ht="14.25" customHeight="1">
      <c r="B18" s="142"/>
      <c r="C18" s="147"/>
      <c r="D18" s="148"/>
      <c r="E18" s="147"/>
      <c r="F18" s="147"/>
      <c r="G18" s="149"/>
      <c r="H18" s="147"/>
    </row>
    <row r="19" spans="2:11" ht="59.25" customHeight="1">
      <c r="E19" s="147"/>
      <c r="F19" s="23"/>
      <c r="G19" s="23"/>
      <c r="H19" s="147"/>
    </row>
    <row r="20" spans="2:11" ht="14.25" customHeight="1"/>
    <row r="21" spans="2:11" ht="14.25" customHeight="1"/>
    <row r="22" spans="2:11" ht="14.25" customHeight="1"/>
    <row r="23" spans="2:11" ht="14.25" customHeight="1"/>
    <row r="24" spans="2:11" ht="14.25" customHeight="1"/>
    <row r="25" spans="2:11" ht="14.25" customHeight="1"/>
    <row r="26" spans="2:11" ht="14.25" customHeight="1"/>
    <row r="27" spans="2:11" ht="14.25" customHeight="1"/>
    <row r="28" spans="2:11" ht="14.25" customHeight="1"/>
    <row r="29" spans="2:11" ht="14.25" customHeight="1"/>
    <row r="30" spans="2:11" ht="14.25" customHeight="1"/>
    <row r="31" spans="2:11" ht="14.25" customHeight="1"/>
    <row r="32" spans="2:11"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G9:I11"/>
  </mergeCells>
  <pageMargins left="0.7" right="0.7" top="0.75" bottom="0.75" header="0" footer="0"/>
  <pageSetup orientation="landscape"/>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P1006"/>
  <sheetViews>
    <sheetView workbookViewId="0">
      <selection activeCell="P5" sqref="P5"/>
    </sheetView>
  </sheetViews>
  <sheetFormatPr defaultColWidth="12.6640625" defaultRowHeight="15" customHeight="1"/>
  <cols>
    <col min="1" max="1" width="39.88671875" customWidth="1"/>
    <col min="2" max="2" width="14.88671875" customWidth="1"/>
    <col min="3" max="11" width="12.21875" customWidth="1"/>
    <col min="12" max="12" width="11.21875" customWidth="1"/>
    <col min="13" max="13" width="9.109375" customWidth="1"/>
    <col min="14" max="14" width="8.6640625" customWidth="1"/>
    <col min="15" max="17" width="13" customWidth="1"/>
    <col min="18" max="27" width="8.6640625" customWidth="1"/>
  </cols>
  <sheetData>
    <row r="1" spans="1:16" ht="14.25" customHeight="1">
      <c r="A1" s="2" t="s">
        <v>106</v>
      </c>
      <c r="B1" s="2">
        <v>1</v>
      </c>
      <c r="C1" s="2">
        <v>2</v>
      </c>
      <c r="D1" s="2">
        <v>3</v>
      </c>
      <c r="E1" s="2">
        <v>4</v>
      </c>
      <c r="F1" s="2">
        <v>5</v>
      </c>
      <c r="G1" s="2">
        <v>6</v>
      </c>
      <c r="H1" s="2">
        <v>7</v>
      </c>
      <c r="I1" s="2">
        <v>8</v>
      </c>
      <c r="J1" s="2">
        <v>9</v>
      </c>
      <c r="K1" s="2">
        <v>10</v>
      </c>
    </row>
    <row r="2" spans="1:16" ht="14.25" customHeight="1">
      <c r="A2" s="1" t="s">
        <v>107</v>
      </c>
      <c r="L2" s="2" t="s">
        <v>108</v>
      </c>
      <c r="M2" s="101">
        <v>0.08</v>
      </c>
      <c r="N2" s="2" t="s">
        <v>109</v>
      </c>
    </row>
    <row r="3" spans="1:16" ht="14.25" customHeight="1" thickBot="1">
      <c r="A3" s="2" t="s">
        <v>196</v>
      </c>
      <c r="B3" s="6">
        <f>'STR Calculator'!D15</f>
        <v>109800</v>
      </c>
      <c r="C3" s="6">
        <f>B3*(1+C5)</f>
        <v>110898</v>
      </c>
      <c r="D3" s="6">
        <f t="shared" ref="D3:K3" si="0">C3*(1+D5)</f>
        <v>112006.98</v>
      </c>
      <c r="E3" s="6">
        <f t="shared" si="0"/>
        <v>113127.04979999999</v>
      </c>
      <c r="F3" s="6">
        <f t="shared" si="0"/>
        <v>114258.32029799999</v>
      </c>
      <c r="G3" s="6">
        <f t="shared" si="0"/>
        <v>115400.90350098</v>
      </c>
      <c r="H3" s="6">
        <f t="shared" si="0"/>
        <v>116554.9125359898</v>
      </c>
      <c r="I3" s="6">
        <f t="shared" si="0"/>
        <v>117720.46166134971</v>
      </c>
      <c r="J3" s="6">
        <f t="shared" si="0"/>
        <v>118897.6662779632</v>
      </c>
      <c r="K3" s="6">
        <f t="shared" si="0"/>
        <v>120086.64294074284</v>
      </c>
    </row>
    <row r="4" spans="1:16" ht="14.25" customHeight="1" thickBot="1">
      <c r="A4" s="2" t="s">
        <v>197</v>
      </c>
      <c r="B4" s="6">
        <f t="shared" ref="B4:K4" si="1">B3/12</f>
        <v>9150</v>
      </c>
      <c r="C4" s="6">
        <f t="shared" si="1"/>
        <v>9241.5</v>
      </c>
      <c r="D4" s="6">
        <f t="shared" si="1"/>
        <v>9333.9149999999991</v>
      </c>
      <c r="E4" s="6">
        <f t="shared" si="1"/>
        <v>9427.2541499999988</v>
      </c>
      <c r="F4" s="6">
        <f t="shared" si="1"/>
        <v>9521.5266914999993</v>
      </c>
      <c r="G4" s="6">
        <f t="shared" si="1"/>
        <v>9616.7419584149993</v>
      </c>
      <c r="H4" s="6">
        <f t="shared" si="1"/>
        <v>9712.9093779991508</v>
      </c>
      <c r="I4" s="6">
        <f t="shared" si="1"/>
        <v>9810.0384717791421</v>
      </c>
      <c r="J4" s="6">
        <f t="shared" si="1"/>
        <v>9908.1388564969329</v>
      </c>
      <c r="K4" s="6">
        <f t="shared" si="1"/>
        <v>10007.220245061902</v>
      </c>
      <c r="M4" s="287" t="s">
        <v>7</v>
      </c>
      <c r="N4" s="288"/>
      <c r="O4" s="289"/>
      <c r="P4" s="49" t="s">
        <v>110</v>
      </c>
    </row>
    <row r="5" spans="1:16" ht="14.25" customHeight="1">
      <c r="A5" s="2" t="s">
        <v>111</v>
      </c>
      <c r="B5" s="102">
        <v>0.01</v>
      </c>
      <c r="C5" s="101">
        <f t="shared" ref="C5:K5" si="2">$B$5</f>
        <v>0.01</v>
      </c>
      <c r="D5" s="101">
        <f t="shared" si="2"/>
        <v>0.01</v>
      </c>
      <c r="E5" s="101">
        <f t="shared" si="2"/>
        <v>0.01</v>
      </c>
      <c r="F5" s="101">
        <f t="shared" si="2"/>
        <v>0.01</v>
      </c>
      <c r="G5" s="101">
        <f t="shared" si="2"/>
        <v>0.01</v>
      </c>
      <c r="H5" s="101">
        <f t="shared" si="2"/>
        <v>0.01</v>
      </c>
      <c r="I5" s="101">
        <f t="shared" si="2"/>
        <v>0.01</v>
      </c>
      <c r="J5" s="101">
        <f t="shared" si="2"/>
        <v>0.01</v>
      </c>
      <c r="K5" s="101">
        <f t="shared" si="2"/>
        <v>0.01</v>
      </c>
      <c r="M5" s="103">
        <v>45536</v>
      </c>
      <c r="N5" s="2">
        <v>0</v>
      </c>
      <c r="O5" s="104">
        <f>-SUM('STR Calculator'!B6:B7)</f>
        <v>-174500</v>
      </c>
      <c r="P5" s="105">
        <f>O5</f>
        <v>-174500</v>
      </c>
    </row>
    <row r="6" spans="1:16" ht="14.25" customHeight="1">
      <c r="A6" s="2" t="str">
        <f>"Vacancy Loss (Occupancy rate "&amp;'STR Calculator'!$B$16&amp;"%)"</f>
        <v>Vacancy Loss (Occupancy rate 1%)</v>
      </c>
      <c r="B6" s="6">
        <f>B3*(1-'STR Calculator'!$B$16)</f>
        <v>0</v>
      </c>
      <c r="C6" s="6">
        <f>C3*(1-'STR Calculator'!$B$16)</f>
        <v>0</v>
      </c>
      <c r="D6" s="6">
        <f>D3*(1-'STR Calculator'!$B$16)</f>
        <v>0</v>
      </c>
      <c r="E6" s="6">
        <f>E3*(1-'STR Calculator'!$B$16)</f>
        <v>0</v>
      </c>
      <c r="F6" s="6">
        <f>F3*(1-'STR Calculator'!$B$16)</f>
        <v>0</v>
      </c>
      <c r="G6" s="6">
        <f>G3*(1-'STR Calculator'!$B$16)</f>
        <v>0</v>
      </c>
      <c r="H6" s="6">
        <f>H3*(1-'STR Calculator'!$B$16)</f>
        <v>0</v>
      </c>
      <c r="I6" s="6">
        <f>I3*(1-'STR Calculator'!$B$16)</f>
        <v>0</v>
      </c>
      <c r="J6" s="6">
        <f>J3*(1-'STR Calculator'!$B$16)</f>
        <v>0</v>
      </c>
      <c r="K6" s="6">
        <f>K3*(1-'STR Calculator'!$B$16)</f>
        <v>0</v>
      </c>
      <c r="M6" s="103">
        <v>45901</v>
      </c>
      <c r="N6" s="2">
        <v>1</v>
      </c>
      <c r="O6" s="108">
        <f>B39</f>
        <v>6357.2269786412071</v>
      </c>
      <c r="P6" s="109">
        <f t="shared" ref="P6:P14" si="3">O6/(1+$M$2)^N6</f>
        <v>5886.3212765196358</v>
      </c>
    </row>
    <row r="7" spans="1:16" ht="14.25" customHeight="1">
      <c r="M7" s="103">
        <v>46266</v>
      </c>
      <c r="N7" s="2">
        <v>2</v>
      </c>
      <c r="O7" s="108">
        <f>C39</f>
        <v>7623.2269786412071</v>
      </c>
      <c r="P7" s="109">
        <f t="shared" si="3"/>
        <v>6535.6884247609796</v>
      </c>
    </row>
    <row r="8" spans="1:16" ht="14.25" customHeight="1">
      <c r="A8" s="1" t="s">
        <v>112</v>
      </c>
      <c r="B8" s="6">
        <f t="shared" ref="B8:K8" si="4">B3-B6</f>
        <v>109800</v>
      </c>
      <c r="C8" s="6">
        <f>C3-C6</f>
        <v>110898</v>
      </c>
      <c r="D8" s="6">
        <f t="shared" si="4"/>
        <v>112006.98</v>
      </c>
      <c r="E8" s="6">
        <f t="shared" si="4"/>
        <v>113127.04979999999</v>
      </c>
      <c r="F8" s="6">
        <f t="shared" si="4"/>
        <v>114258.32029799999</v>
      </c>
      <c r="G8" s="6">
        <f t="shared" si="4"/>
        <v>115400.90350098</v>
      </c>
      <c r="H8" s="6">
        <f t="shared" si="4"/>
        <v>116554.9125359898</v>
      </c>
      <c r="I8" s="6">
        <f t="shared" si="4"/>
        <v>117720.46166134971</v>
      </c>
      <c r="J8" s="6">
        <f t="shared" si="4"/>
        <v>118897.6662779632</v>
      </c>
      <c r="K8" s="6">
        <f t="shared" si="4"/>
        <v>120086.64294074284</v>
      </c>
      <c r="M8" s="103">
        <v>46631</v>
      </c>
      <c r="N8" s="2">
        <v>3</v>
      </c>
      <c r="O8" s="108">
        <f>D39</f>
        <v>8595.8269786411984</v>
      </c>
      <c r="P8" s="109">
        <f t="shared" si="3"/>
        <v>6823.6445938763763</v>
      </c>
    </row>
    <row r="9" spans="1:16" ht="14.25" customHeight="1">
      <c r="B9" s="110"/>
      <c r="C9" s="110"/>
      <c r="D9" s="110"/>
      <c r="E9" s="110"/>
      <c r="F9" s="110"/>
      <c r="G9" s="110"/>
      <c r="H9" s="110"/>
      <c r="I9" s="110"/>
      <c r="J9" s="110"/>
      <c r="K9" s="110"/>
      <c r="M9" s="103">
        <v>46997</v>
      </c>
      <c r="N9" s="2">
        <v>4</v>
      </c>
      <c r="O9" s="108">
        <f>E39</f>
        <v>9574.9750786411896</v>
      </c>
      <c r="P9" s="109">
        <f t="shared" si="3"/>
        <v>7037.8925225833418</v>
      </c>
    </row>
    <row r="10" spans="1:16" ht="14.25" customHeight="1">
      <c r="A10" s="1" t="s">
        <v>113</v>
      </c>
      <c r="M10" s="103">
        <v>47362</v>
      </c>
      <c r="N10" s="2">
        <v>5</v>
      </c>
      <c r="O10" s="108">
        <f>F39</f>
        <v>10560.61421114119</v>
      </c>
      <c r="P10" s="109">
        <f t="shared" si="3"/>
        <v>7187.3765824585571</v>
      </c>
    </row>
    <row r="11" spans="1:16" ht="14.25" customHeight="1">
      <c r="A11" s="2" t="s">
        <v>114</v>
      </c>
      <c r="B11" s="169">
        <f>'STR Calculator'!$C$23</f>
        <v>0</v>
      </c>
      <c r="C11" s="6">
        <f>$B$11</f>
        <v>0</v>
      </c>
      <c r="D11" s="107">
        <f t="shared" ref="D11:K11" si="5">$B$11</f>
        <v>0</v>
      </c>
      <c r="E11" s="107">
        <f t="shared" si="5"/>
        <v>0</v>
      </c>
      <c r="F11" s="107">
        <f t="shared" si="5"/>
        <v>0</v>
      </c>
      <c r="G11" s="107">
        <f t="shared" si="5"/>
        <v>0</v>
      </c>
      <c r="H11" s="107">
        <f t="shared" si="5"/>
        <v>0</v>
      </c>
      <c r="I11" s="107">
        <f t="shared" si="5"/>
        <v>0</v>
      </c>
      <c r="J11" s="107">
        <f t="shared" si="5"/>
        <v>0</v>
      </c>
      <c r="K11" s="107">
        <f t="shared" si="5"/>
        <v>0</v>
      </c>
      <c r="L11" s="107"/>
      <c r="M11" s="103">
        <v>47727</v>
      </c>
      <c r="N11" s="2">
        <v>6</v>
      </c>
      <c r="O11" s="108">
        <f>G39</f>
        <v>11552.681904538695</v>
      </c>
      <c r="P11" s="109">
        <f>O11/(1+$M$2)^N11</f>
        <v>7280.1492452823431</v>
      </c>
    </row>
    <row r="12" spans="1:16" ht="14.25" customHeight="1">
      <c r="A12" s="2" t="s">
        <v>198</v>
      </c>
      <c r="B12" s="6">
        <f>'STR Calculator'!$C$24</f>
        <v>600</v>
      </c>
      <c r="C12" s="6">
        <f>'STR Calculator'!$C$24</f>
        <v>600</v>
      </c>
      <c r="D12" s="6">
        <f>'STR Calculator'!$C$24</f>
        <v>600</v>
      </c>
      <c r="E12" s="6">
        <f>'STR Calculator'!$C$24</f>
        <v>600</v>
      </c>
      <c r="F12" s="6">
        <f>'STR Calculator'!$C$24</f>
        <v>600</v>
      </c>
      <c r="G12" s="6">
        <f>'STR Calculator'!$C$24</f>
        <v>600</v>
      </c>
      <c r="H12" s="6">
        <f>'STR Calculator'!$C$24</f>
        <v>600</v>
      </c>
      <c r="I12" s="6">
        <f>'STR Calculator'!$C$24</f>
        <v>600</v>
      </c>
      <c r="J12" s="6">
        <f>'STR Calculator'!$C$24</f>
        <v>600</v>
      </c>
      <c r="K12" s="6">
        <f>'STR Calculator'!$C$24</f>
        <v>600</v>
      </c>
      <c r="M12" s="103">
        <v>48092</v>
      </c>
      <c r="N12" s="2">
        <v>7</v>
      </c>
      <c r="O12" s="108">
        <f>H39</f>
        <v>12551.110036778264</v>
      </c>
      <c r="P12" s="109">
        <f>O12/(1+$M$2)^N12</f>
        <v>7323.4521563382841</v>
      </c>
    </row>
    <row r="13" spans="1:16" ht="14.25" customHeight="1">
      <c r="A13" t="s">
        <v>206</v>
      </c>
      <c r="B13" s="6">
        <f>'STR Calculator'!$C$25</f>
        <v>0</v>
      </c>
      <c r="C13" s="6">
        <f>'STR Calculator'!$C$25</f>
        <v>0</v>
      </c>
      <c r="D13" s="6">
        <f>'STR Calculator'!$C$25</f>
        <v>0</v>
      </c>
      <c r="E13" s="6">
        <f>'STR Calculator'!$C$25</f>
        <v>0</v>
      </c>
      <c r="F13" s="6">
        <f>'STR Calculator'!$C$25</f>
        <v>0</v>
      </c>
      <c r="G13" s="6">
        <f>'STR Calculator'!$C$25</f>
        <v>0</v>
      </c>
      <c r="H13" s="6">
        <f>'STR Calculator'!$C$25</f>
        <v>0</v>
      </c>
      <c r="I13" s="6">
        <f>'STR Calculator'!$C$25</f>
        <v>0</v>
      </c>
      <c r="J13" s="6">
        <f>'STR Calculator'!$C$25</f>
        <v>0</v>
      </c>
      <c r="K13" s="6">
        <f>'STR Calculator'!$C$25</f>
        <v>0</v>
      </c>
      <c r="M13" s="103">
        <v>48458</v>
      </c>
      <c r="N13" s="2">
        <v>8</v>
      </c>
      <c r="O13" s="108">
        <f>I39</f>
        <v>13555.824578860615</v>
      </c>
      <c r="P13" s="109">
        <f t="shared" si="3"/>
        <v>7323.7902237254893</v>
      </c>
    </row>
    <row r="14" spans="1:16" ht="14.25" customHeight="1">
      <c r="A14" s="2" t="s">
        <v>115</v>
      </c>
      <c r="B14" s="6">
        <f>'STR Calculator'!$C$26</f>
        <v>2400</v>
      </c>
      <c r="C14" s="6">
        <f>B44*($B$14/'STR Calculator'!$B$5)</f>
        <v>2496</v>
      </c>
      <c r="D14" s="6">
        <f>C44*($B$14/'STR Calculator'!$B$5)</f>
        <v>2595.8399999999997</v>
      </c>
      <c r="E14" s="6">
        <f>D44*($B$14/'STR Calculator'!$B$5)</f>
        <v>2699.6736000000001</v>
      </c>
      <c r="F14" s="6">
        <f>E44*($B$14/'STR Calculator'!$B$5)</f>
        <v>2807.6605440000003</v>
      </c>
      <c r="G14" s="6">
        <f>F44*($B$14/'STR Calculator'!$B$5)</f>
        <v>2919.9669657600002</v>
      </c>
      <c r="H14" s="6">
        <f>G44*($B$14/'STR Calculator'!$B$5)</f>
        <v>3036.7656443904007</v>
      </c>
      <c r="I14" s="6">
        <f>H44*($B$14/'STR Calculator'!$B$5)</f>
        <v>3158.2362701660163</v>
      </c>
      <c r="J14" s="6">
        <f>I44*($B$14/'STR Calculator'!$B$5)</f>
        <v>3284.5657209726573</v>
      </c>
      <c r="K14" s="6">
        <f>J44*($B$14/'STR Calculator'!$B$5)</f>
        <v>3415.9483498115637</v>
      </c>
      <c r="M14" s="103">
        <v>48823</v>
      </c>
      <c r="N14" s="2">
        <v>9</v>
      </c>
      <c r="O14" s="108">
        <f>J39</f>
        <v>14566.745327803015</v>
      </c>
      <c r="P14" s="109">
        <f t="shared" si="3"/>
        <v>7286.9993047004646</v>
      </c>
    </row>
    <row r="15" spans="1:16" ht="14.25" customHeight="1">
      <c r="A15" s="2" t="s">
        <v>116</v>
      </c>
      <c r="B15" s="6">
        <f>'STR Calculator'!$C$27</f>
        <v>2400</v>
      </c>
      <c r="C15" s="6">
        <f>B15+(B15*0.015)</f>
        <v>2436</v>
      </c>
      <c r="D15" s="6">
        <f t="shared" ref="D15:K15" si="6">C15+(C15*0.015)</f>
        <v>2472.54</v>
      </c>
      <c r="E15" s="6">
        <f t="shared" si="6"/>
        <v>2509.6280999999999</v>
      </c>
      <c r="F15" s="6">
        <f t="shared" si="6"/>
        <v>2547.2725215</v>
      </c>
      <c r="G15" s="6">
        <f t="shared" si="6"/>
        <v>2585.4816093224999</v>
      </c>
      <c r="H15" s="6">
        <f t="shared" si="6"/>
        <v>2624.2638334623375</v>
      </c>
      <c r="I15" s="6">
        <f t="shared" si="6"/>
        <v>2663.6277909642727</v>
      </c>
      <c r="J15" s="6">
        <f t="shared" si="6"/>
        <v>2703.582207828737</v>
      </c>
      <c r="K15" s="6">
        <f t="shared" si="6"/>
        <v>2744.1359409461679</v>
      </c>
      <c r="M15" s="103">
        <v>49188</v>
      </c>
      <c r="N15" s="2">
        <v>10</v>
      </c>
      <c r="O15" s="108">
        <f>K39+K44-('STR Calculator'!B8-SUM('STR 10 Year'!B46:K46))</f>
        <v>705488.68679452746</v>
      </c>
      <c r="P15" s="109">
        <f>O15/(1+$M$2)^N15</f>
        <v>326777.76564064051</v>
      </c>
    </row>
    <row r="16" spans="1:16" ht="14.25" customHeight="1">
      <c r="A16" s="2" t="s">
        <v>199</v>
      </c>
      <c r="B16" s="111">
        <f>SUM('STR Calculator'!$C$28:$C$29)</f>
        <v>21000</v>
      </c>
      <c r="C16" s="111">
        <f>SUM('STR Calculator'!$C$28:$C$29)</f>
        <v>21000</v>
      </c>
      <c r="D16" s="111">
        <f>SUM('STR Calculator'!$C$28:$C$29)</f>
        <v>21000</v>
      </c>
      <c r="E16" s="111">
        <f>SUM('STR Calculator'!$C$28:$C$29)</f>
        <v>21000</v>
      </c>
      <c r="F16" s="111">
        <f>SUM('STR Calculator'!$C$28:$C$29)</f>
        <v>21000</v>
      </c>
      <c r="G16" s="111">
        <f>SUM('STR Calculator'!$C$28:$C$29)</f>
        <v>21000</v>
      </c>
      <c r="H16" s="111">
        <f>SUM('STR Calculator'!$C$28:$C$29)</f>
        <v>21000</v>
      </c>
      <c r="I16" s="111">
        <f>SUM('STR Calculator'!$C$28:$C$29)</f>
        <v>21000</v>
      </c>
      <c r="J16" s="111">
        <f>SUM('STR Calculator'!$C$28:$C$29)</f>
        <v>21000</v>
      </c>
      <c r="K16" s="111">
        <f>SUM('STR Calculator'!$C$28:$C$29)</f>
        <v>21000</v>
      </c>
      <c r="M16" s="168"/>
      <c r="N16" s="2"/>
      <c r="O16" s="108"/>
      <c r="P16" s="109"/>
    </row>
    <row r="17" spans="1:16" ht="14.25" customHeight="1" thickBot="1">
      <c r="A17" s="2" t="s">
        <v>117</v>
      </c>
      <c r="B17" s="6">
        <f>'STR Calculator'!$C$30</f>
        <v>0</v>
      </c>
      <c r="C17" s="6">
        <f>'STR Calculator'!$C$30</f>
        <v>0</v>
      </c>
      <c r="D17" s="6">
        <f>'STR Calculator'!$C$30</f>
        <v>0</v>
      </c>
      <c r="E17" s="6">
        <f>'STR Calculator'!$C$30</f>
        <v>0</v>
      </c>
      <c r="F17" s="6">
        <f>'STR Calculator'!$C$30</f>
        <v>0</v>
      </c>
      <c r="G17" s="6">
        <f>'STR Calculator'!$C$30</f>
        <v>0</v>
      </c>
      <c r="H17" s="6">
        <f>'STR Calculator'!$C$30</f>
        <v>0</v>
      </c>
      <c r="I17" s="6">
        <f>'STR Calculator'!$C$30</f>
        <v>0</v>
      </c>
      <c r="J17" s="6">
        <f>'STR Calculator'!$C$30</f>
        <v>0</v>
      </c>
      <c r="K17" s="6">
        <f>'STR Calculator'!$C$30</f>
        <v>0</v>
      </c>
      <c r="M17" s="112"/>
      <c r="N17" s="113"/>
      <c r="O17" s="114">
        <f>XIRR(O5:O15,M5:M15)</f>
        <v>0.18070706725120544</v>
      </c>
      <c r="P17" s="115">
        <f>SUM(P5:P15)</f>
        <v>214963.07997088597</v>
      </c>
    </row>
    <row r="18" spans="1:16" ht="14.25" customHeight="1">
      <c r="A18" s="2" t="s">
        <v>43</v>
      </c>
      <c r="B18" s="6">
        <f>'STR Calculator'!$C$31</f>
        <v>3000</v>
      </c>
      <c r="C18" s="6">
        <f>'STR Calculator'!$C$31</f>
        <v>3000</v>
      </c>
      <c r="D18" s="6">
        <f>'STR Calculator'!$C$31</f>
        <v>3000</v>
      </c>
      <c r="E18" s="6">
        <f>'STR Calculator'!$C$31</f>
        <v>3000</v>
      </c>
      <c r="F18" s="6">
        <f>'STR Calculator'!$C$31</f>
        <v>3000</v>
      </c>
      <c r="G18" s="6">
        <f>'STR Calculator'!$C$31</f>
        <v>3000</v>
      </c>
      <c r="H18" s="6">
        <f>'STR Calculator'!$C$31</f>
        <v>3000</v>
      </c>
      <c r="I18" s="6">
        <f>'STR Calculator'!$C$31</f>
        <v>3000</v>
      </c>
      <c r="J18" s="6">
        <f>'STR Calculator'!$C$31</f>
        <v>3000</v>
      </c>
      <c r="K18" s="6">
        <f>'STR Calculator'!$C$31</f>
        <v>3000</v>
      </c>
    </row>
    <row r="19" spans="1:16" ht="14.25" customHeight="1">
      <c r="A19" s="2" t="s">
        <v>200</v>
      </c>
      <c r="B19" s="6">
        <f>'STR Calculator'!$C$32</f>
        <v>1333.3333333333335</v>
      </c>
      <c r="C19" s="6">
        <f>'STR Calculator'!$C$32</f>
        <v>1333.3333333333335</v>
      </c>
      <c r="D19" s="6">
        <f>'STR Calculator'!$C$32</f>
        <v>1333.3333333333335</v>
      </c>
      <c r="E19" s="6">
        <f>'STR Calculator'!$C$32</f>
        <v>1333.3333333333335</v>
      </c>
      <c r="F19" s="6">
        <f>'STR Calculator'!$C$32</f>
        <v>1333.3333333333335</v>
      </c>
      <c r="G19" s="6">
        <f>'STR Calculator'!$C$32</f>
        <v>1333.3333333333335</v>
      </c>
      <c r="H19" s="6">
        <f>'STR Calculator'!$C$32</f>
        <v>1333.3333333333335</v>
      </c>
      <c r="I19" s="6">
        <f>'STR Calculator'!$C$32</f>
        <v>1333.3333333333335</v>
      </c>
      <c r="J19" s="6">
        <f>'STR Calculator'!$C$32</f>
        <v>1333.3333333333335</v>
      </c>
      <c r="K19" s="6">
        <f>'STR Calculator'!$C$32</f>
        <v>1333.3333333333335</v>
      </c>
    </row>
    <row r="20" spans="1:16" ht="14.25" customHeight="1">
      <c r="A20" t="s">
        <v>207</v>
      </c>
      <c r="B20" s="6">
        <f>'STR Calculator'!$C$33</f>
        <v>1800</v>
      </c>
      <c r="C20" s="6">
        <f>'STR Calculator'!$C$33</f>
        <v>1800</v>
      </c>
      <c r="D20" s="6">
        <f>'STR Calculator'!$C$33</f>
        <v>1800</v>
      </c>
      <c r="E20" s="6">
        <f>'STR Calculator'!$C$33</f>
        <v>1800</v>
      </c>
      <c r="F20" s="6">
        <f>'STR Calculator'!$C$33</f>
        <v>1800</v>
      </c>
      <c r="G20" s="6">
        <f>'STR Calculator'!$C$33</f>
        <v>1800</v>
      </c>
      <c r="H20" s="6">
        <f>'STR Calculator'!$C$33</f>
        <v>1800</v>
      </c>
      <c r="I20" s="6">
        <f>'STR Calculator'!$C$33</f>
        <v>1800</v>
      </c>
      <c r="J20" s="6">
        <f>'STR Calculator'!$C$33</f>
        <v>1800</v>
      </c>
      <c r="K20" s="6">
        <f>'STR Calculator'!$C$33</f>
        <v>1800</v>
      </c>
    </row>
    <row r="21" spans="1:16" ht="14.25" customHeight="1">
      <c r="A21" s="2" t="s">
        <v>208</v>
      </c>
      <c r="B21" s="6">
        <f>'STR Calculator'!$C$35</f>
        <v>0</v>
      </c>
      <c r="C21" s="6">
        <f>'STR Calculator'!$C$35</f>
        <v>0</v>
      </c>
      <c r="D21" s="6">
        <f>'STR Calculator'!$C$35</f>
        <v>0</v>
      </c>
      <c r="E21" s="6">
        <f>'STR Calculator'!$C$35</f>
        <v>0</v>
      </c>
      <c r="F21" s="6">
        <f>'STR Calculator'!$C$35</f>
        <v>0</v>
      </c>
      <c r="G21" s="6">
        <f>'STR Calculator'!$C$35</f>
        <v>0</v>
      </c>
      <c r="H21" s="6">
        <f>'STR Calculator'!$C$35</f>
        <v>0</v>
      </c>
      <c r="I21" s="6">
        <f>'STR Calculator'!$C$35</f>
        <v>0</v>
      </c>
      <c r="J21" s="6">
        <f>'STR Calculator'!$C$35</f>
        <v>0</v>
      </c>
      <c r="K21" s="6">
        <f>'STR Calculator'!$C$35</f>
        <v>0</v>
      </c>
    </row>
    <row r="22" spans="1:16" ht="14.25" customHeight="1">
      <c r="A22" t="s">
        <v>233</v>
      </c>
      <c r="B22" s="6">
        <f>'STR Calculator'!$C$34</f>
        <v>0</v>
      </c>
      <c r="C22" s="6">
        <f>'STR Calculator'!$C$34</f>
        <v>0</v>
      </c>
      <c r="D22" s="6">
        <f>'STR Calculator'!$C$34</f>
        <v>0</v>
      </c>
      <c r="E22" s="6">
        <f>'STR Calculator'!$C$34</f>
        <v>0</v>
      </c>
      <c r="F22" s="6">
        <f>'STR Calculator'!$C$34</f>
        <v>0</v>
      </c>
      <c r="G22" s="6">
        <f>'STR Calculator'!$C$34</f>
        <v>0</v>
      </c>
      <c r="H22" s="6">
        <f>'STR Calculator'!$C$34</f>
        <v>0</v>
      </c>
      <c r="I22" s="6">
        <f>'STR Calculator'!$C$34</f>
        <v>0</v>
      </c>
      <c r="J22" s="6">
        <f>'STR Calculator'!$C$34</f>
        <v>0</v>
      </c>
      <c r="K22" s="6">
        <f>'STR Calculator'!$C$34</f>
        <v>0</v>
      </c>
    </row>
    <row r="23" spans="1:16" ht="14.25" customHeight="1">
      <c r="A23" s="2" t="s">
        <v>210</v>
      </c>
      <c r="B23" s="6">
        <f>'STR Calculator'!$C$36</f>
        <v>0</v>
      </c>
      <c r="C23" s="6">
        <f>'STR Calculator'!$B$5*'STR Calculator'!$D$37</f>
        <v>0</v>
      </c>
      <c r="D23" s="6">
        <f>'STR Calculator'!$B$5*'STR Calculator'!$D$37</f>
        <v>0</v>
      </c>
      <c r="E23" s="6">
        <f>'STR Calculator'!$B$5*'STR Calculator'!$D$37</f>
        <v>0</v>
      </c>
      <c r="F23" s="6">
        <f>'STR Calculator'!$B$5*'STR Calculator'!$D$37</f>
        <v>0</v>
      </c>
      <c r="G23" s="6">
        <f>'STR Calculator'!$B$5*'STR Calculator'!$D$37</f>
        <v>0</v>
      </c>
      <c r="H23" s="6">
        <f>'STR Calculator'!$B$5*'STR Calculator'!$D$37</f>
        <v>0</v>
      </c>
      <c r="I23" s="6">
        <f>'STR Calculator'!$B$5*'STR Calculator'!$D$37</f>
        <v>0</v>
      </c>
      <c r="J23" s="6">
        <f>'STR Calculator'!$B$5*'STR Calculator'!$D$37</f>
        <v>0</v>
      </c>
      <c r="K23" s="6">
        <f>'STR Calculator'!$B$5*'STR Calculator'!$D$37</f>
        <v>0</v>
      </c>
    </row>
    <row r="24" spans="1:16" ht="14.25" customHeight="1">
      <c r="A24" t="s">
        <v>209</v>
      </c>
      <c r="B24" s="6">
        <f>'STR Calculator'!$C$37</f>
        <v>0</v>
      </c>
      <c r="C24" s="6">
        <f>'STR Calculator'!$C$37</f>
        <v>0</v>
      </c>
      <c r="D24" s="6">
        <f>'STR Calculator'!$C$37</f>
        <v>0</v>
      </c>
      <c r="E24" s="6">
        <f>'STR Calculator'!$C$37</f>
        <v>0</v>
      </c>
      <c r="F24" s="6">
        <f>'STR Calculator'!$C$37</f>
        <v>0</v>
      </c>
      <c r="G24" s="6">
        <f>'STR Calculator'!$C$37</f>
        <v>0</v>
      </c>
      <c r="H24" s="6">
        <f>'STR Calculator'!$C$37</f>
        <v>0</v>
      </c>
      <c r="I24" s="6">
        <f>'STR Calculator'!$C$37</f>
        <v>0</v>
      </c>
      <c r="J24" s="6">
        <f>'STR Calculator'!$C$37</f>
        <v>0</v>
      </c>
      <c r="K24" s="6">
        <f>'STR Calculator'!$C$37</f>
        <v>0</v>
      </c>
    </row>
    <row r="25" spans="1:16" ht="14.25" customHeight="1">
      <c r="A25" t="s">
        <v>212</v>
      </c>
      <c r="B25" s="6">
        <f>'STR Calculator'!$C$38</f>
        <v>0</v>
      </c>
      <c r="C25" s="6">
        <f>'STR Calculator'!$C$38</f>
        <v>0</v>
      </c>
      <c r="D25" s="6">
        <f>'STR Calculator'!$C$38</f>
        <v>0</v>
      </c>
      <c r="E25" s="6">
        <f>'STR Calculator'!$C$38</f>
        <v>0</v>
      </c>
      <c r="F25" s="6">
        <f>'STR Calculator'!$C$38</f>
        <v>0</v>
      </c>
      <c r="G25" s="6">
        <f>'STR Calculator'!$C$38</f>
        <v>0</v>
      </c>
      <c r="H25" s="6">
        <f>'STR Calculator'!$C$38</f>
        <v>0</v>
      </c>
      <c r="I25" s="6">
        <f>'STR Calculator'!$C$38</f>
        <v>0</v>
      </c>
      <c r="J25" s="6">
        <f>'STR Calculator'!$C$38</f>
        <v>0</v>
      </c>
      <c r="K25" s="6">
        <f>'STR Calculator'!$C$38</f>
        <v>0</v>
      </c>
    </row>
    <row r="26" spans="1:16" ht="14.25" customHeight="1">
      <c r="A26" t="s">
        <v>211</v>
      </c>
      <c r="B26" s="6">
        <v>300</v>
      </c>
      <c r="C26" s="6">
        <v>0</v>
      </c>
      <c r="D26" s="6">
        <v>0</v>
      </c>
      <c r="E26" s="6">
        <v>0</v>
      </c>
      <c r="F26" s="6">
        <v>0</v>
      </c>
      <c r="G26" s="6">
        <v>0</v>
      </c>
      <c r="H26" s="6">
        <v>0</v>
      </c>
      <c r="I26" s="6">
        <v>0</v>
      </c>
      <c r="J26" s="6">
        <v>0</v>
      </c>
      <c r="K26" s="6">
        <v>0</v>
      </c>
    </row>
    <row r="27" spans="1:16" ht="14.25" customHeight="1">
      <c r="A27" t="s">
        <v>161</v>
      </c>
      <c r="B27" s="6">
        <f>'STR Calculator'!$C$40</f>
        <v>300</v>
      </c>
      <c r="C27" s="6">
        <f>'STR Calculator'!$C$40</f>
        <v>300</v>
      </c>
      <c r="D27" s="6">
        <f>'STR Calculator'!$C$40</f>
        <v>300</v>
      </c>
      <c r="E27" s="6">
        <f>'STR Calculator'!$C$40</f>
        <v>300</v>
      </c>
      <c r="F27" s="6">
        <f>'STR Calculator'!$C$40</f>
        <v>300</v>
      </c>
      <c r="G27" s="6">
        <f>'STR Calculator'!$C$40</f>
        <v>300</v>
      </c>
      <c r="H27" s="6">
        <f>'STR Calculator'!$C$40</f>
        <v>300</v>
      </c>
      <c r="I27" s="6">
        <f>'STR Calculator'!$C$40</f>
        <v>300</v>
      </c>
      <c r="J27" s="6">
        <f>'STR Calculator'!$C$40</f>
        <v>300</v>
      </c>
      <c r="K27" s="6">
        <f>'STR Calculator'!$C$40</f>
        <v>300</v>
      </c>
    </row>
    <row r="28" spans="1:16" ht="14.25" customHeight="1">
      <c r="A28" s="2" t="s">
        <v>92</v>
      </c>
      <c r="B28" s="6">
        <f>'STR Calculator'!$C$41</f>
        <v>444</v>
      </c>
      <c r="C28" s="6">
        <f>'STR Calculator'!$C$41</f>
        <v>444</v>
      </c>
      <c r="D28" s="6">
        <f>'STR Calculator'!$C$41</f>
        <v>444</v>
      </c>
      <c r="E28" s="6">
        <f>'STR Calculator'!$C$41</f>
        <v>444</v>
      </c>
      <c r="F28" s="6">
        <f>'STR Calculator'!$C$41</f>
        <v>444</v>
      </c>
      <c r="G28" s="6">
        <f>'STR Calculator'!$C$41</f>
        <v>444</v>
      </c>
      <c r="H28" s="6">
        <f>'STR Calculator'!$C$41</f>
        <v>444</v>
      </c>
      <c r="I28" s="6">
        <f>'STR Calculator'!$C$41</f>
        <v>444</v>
      </c>
      <c r="J28" s="6">
        <f>'STR Calculator'!$C$41</f>
        <v>444</v>
      </c>
      <c r="K28" s="6">
        <f>'STR Calculator'!$C$41</f>
        <v>444</v>
      </c>
    </row>
    <row r="29" spans="1:16" ht="14.25" customHeight="1"/>
    <row r="30" spans="1:16" ht="14.25" customHeight="1">
      <c r="A30" s="1" t="s">
        <v>118</v>
      </c>
      <c r="B30" s="6">
        <f t="shared" ref="B30:K30" si="7">SUM(B12:B28)</f>
        <v>33577.333333333328</v>
      </c>
      <c r="C30" s="6">
        <f t="shared" si="7"/>
        <v>33409.333333333328</v>
      </c>
      <c r="D30" s="6">
        <f>SUM(D12:D28)</f>
        <v>33545.713333333333</v>
      </c>
      <c r="E30" s="6">
        <f t="shared" si="7"/>
        <v>33686.635033333332</v>
      </c>
      <c r="F30" s="6">
        <f t="shared" si="7"/>
        <v>33832.266398833337</v>
      </c>
      <c r="G30" s="6">
        <f t="shared" si="7"/>
        <v>33982.781908415833</v>
      </c>
      <c r="H30" s="6">
        <f t="shared" si="7"/>
        <v>34138.362811186074</v>
      </c>
      <c r="I30" s="6">
        <f t="shared" si="7"/>
        <v>34299.197394463627</v>
      </c>
      <c r="J30" s="6">
        <f t="shared" si="7"/>
        <v>34465.481262134723</v>
      </c>
      <c r="K30" s="6">
        <f t="shared" si="7"/>
        <v>34637.41762409106</v>
      </c>
    </row>
    <row r="31" spans="1:16" ht="14.25" customHeight="1"/>
    <row r="32" spans="1:16" ht="14.25" customHeight="1" thickBot="1">
      <c r="A32" s="172" t="s">
        <v>93</v>
      </c>
      <c r="B32" s="169">
        <f t="shared" ref="B32:K32" si="8">B8-B30</f>
        <v>76222.666666666672</v>
      </c>
      <c r="C32" s="169">
        <f>C8-C30</f>
        <v>77488.666666666672</v>
      </c>
      <c r="D32" s="169">
        <f t="shared" si="8"/>
        <v>78461.266666666663</v>
      </c>
      <c r="E32" s="169">
        <f t="shared" si="8"/>
        <v>79440.414766666654</v>
      </c>
      <c r="F32" s="169">
        <f t="shared" si="8"/>
        <v>80426.053899166654</v>
      </c>
      <c r="G32" s="169">
        <f t="shared" si="8"/>
        <v>81418.121592564159</v>
      </c>
      <c r="H32" s="169">
        <f t="shared" si="8"/>
        <v>82416.549724803728</v>
      </c>
      <c r="I32" s="169">
        <f t="shared" si="8"/>
        <v>83421.264266886079</v>
      </c>
      <c r="J32" s="169">
        <f t="shared" si="8"/>
        <v>84432.18501582848</v>
      </c>
      <c r="K32" s="169">
        <f t="shared" si="8"/>
        <v>85449.225316651777</v>
      </c>
    </row>
    <row r="33" spans="1:13" ht="14.25" customHeight="1" thickBot="1">
      <c r="A33" s="267" t="s">
        <v>119</v>
      </c>
      <c r="B33" s="262">
        <f>B32/'STR Calculator'!$B$5</f>
        <v>8.7361222540592171E-2</v>
      </c>
      <c r="C33" s="262">
        <f>C32/'STR Calculator'!$B$5</f>
        <v>8.881222540592168E-2</v>
      </c>
      <c r="D33" s="262">
        <f>D32/'STR Calculator'!$B$5</f>
        <v>8.9926953199617951E-2</v>
      </c>
      <c r="E33" s="262">
        <f>E32/'STR Calculator'!$B$5</f>
        <v>9.1049185978987562E-2</v>
      </c>
      <c r="F33" s="262">
        <f>F32/'STR Calculator'!$B$5</f>
        <v>9.2178858337153752E-2</v>
      </c>
      <c r="G33" s="262">
        <f>G32/'STR Calculator'!$B$5</f>
        <v>9.3315898673425976E-2</v>
      </c>
      <c r="H33" s="262">
        <f>H32/'STR Calculator'!$B$5</f>
        <v>9.4460228910949837E-2</v>
      </c>
      <c r="I33" s="262">
        <f>I32/'STR Calculator'!$B$5</f>
        <v>9.5611764202734761E-2</v>
      </c>
      <c r="J33" s="262">
        <f>J32/'STR Calculator'!$B$5</f>
        <v>9.6770412625591384E-2</v>
      </c>
      <c r="K33" s="263">
        <f>K32/'STR Calculator'!$B$5</f>
        <v>9.7936074861492001E-2</v>
      </c>
    </row>
    <row r="34" spans="1:13" ht="14.25" customHeight="1"/>
    <row r="35" spans="1:13" ht="14.25" customHeight="1">
      <c r="A35" s="1" t="s">
        <v>120</v>
      </c>
    </row>
    <row r="36" spans="1:13" ht="14.25" customHeight="1">
      <c r="A36" s="2" t="s">
        <v>121</v>
      </c>
      <c r="B36" s="6">
        <f>PMT('STR Calculator'!$I$8/12, 'STR Calculator'!$I$9*12,'STR Calculator'!$B$8)*12</f>
        <v>-60006.689688025464</v>
      </c>
      <c r="C36" s="6">
        <f>PMT('STR Calculator'!$I$8/12, 'STR Calculator'!$I$9*12,'STR Calculator'!$B$8)*12</f>
        <v>-60006.689688025464</v>
      </c>
      <c r="D36" s="6">
        <f>PMT('STR Calculator'!$I$8/12, 'STR Calculator'!$I$9*12,'STR Calculator'!$B$8)*12</f>
        <v>-60006.689688025464</v>
      </c>
      <c r="E36" s="6">
        <f>PMT('STR Calculator'!$I$8/12, 'STR Calculator'!$I$9*12,'STR Calculator'!$B$8)*12</f>
        <v>-60006.689688025464</v>
      </c>
      <c r="F36" s="6">
        <f>PMT('STR Calculator'!$I$8/12, 'STR Calculator'!$I$9*12,'STR Calculator'!$B$8)*12</f>
        <v>-60006.689688025464</v>
      </c>
      <c r="G36" s="6">
        <f>PMT('STR Calculator'!$I$8/12, 'STR Calculator'!$I$9*12,'STR Calculator'!$B$8)*12</f>
        <v>-60006.689688025464</v>
      </c>
      <c r="H36" s="6">
        <f>PMT('STR Calculator'!$I$8/12, 'STR Calculator'!$I$9*12,'STR Calculator'!$B$8)*12</f>
        <v>-60006.689688025464</v>
      </c>
      <c r="I36" s="6">
        <f>PMT('STR Calculator'!$I$8/12, 'STR Calculator'!$I$9*12,'STR Calculator'!$B$8)*12</f>
        <v>-60006.689688025464</v>
      </c>
      <c r="J36" s="6">
        <f>PMT('STR Calculator'!$I$8/12, 'STR Calculator'!$I$9*12,'STR Calculator'!$B$8)*12</f>
        <v>-60006.689688025464</v>
      </c>
      <c r="K36" s="6">
        <f>PMT('STR Calculator'!$I$8/12, 'STR Calculator'!$I$9*12,'STR Calculator'!$B$8)*12</f>
        <v>-60006.689688025464</v>
      </c>
    </row>
    <row r="37" spans="1:13" ht="14.25" customHeight="1">
      <c r="A37" s="2" t="str">
        <f>"HELOC Payment ($"&amp; 'STR Calculator'!I3&amp;")"</f>
        <v>HELOC Payment ($119500)</v>
      </c>
      <c r="B37" s="6">
        <f>-'STR Calculator'!$C$45</f>
        <v>-9858.75</v>
      </c>
      <c r="C37" s="6">
        <f>-'STR Calculator'!$C$45</f>
        <v>-9858.75</v>
      </c>
      <c r="D37" s="6">
        <f>-'STR Calculator'!$C$45</f>
        <v>-9858.75</v>
      </c>
      <c r="E37" s="6">
        <f>-'STR Calculator'!$C$45</f>
        <v>-9858.75</v>
      </c>
      <c r="F37" s="6">
        <f>-'STR Calculator'!$C$45</f>
        <v>-9858.75</v>
      </c>
      <c r="G37" s="6">
        <f>-'STR Calculator'!$C$45</f>
        <v>-9858.75</v>
      </c>
      <c r="H37" s="6">
        <f>-'STR Calculator'!$C$45</f>
        <v>-9858.75</v>
      </c>
      <c r="I37" s="6">
        <f>-'STR Calculator'!$C$45</f>
        <v>-9858.75</v>
      </c>
      <c r="J37" s="6">
        <f>-'STR Calculator'!$C$45</f>
        <v>-9858.75</v>
      </c>
      <c r="K37" s="6">
        <f>-'STR Calculator'!$C$45</f>
        <v>-9858.75</v>
      </c>
    </row>
    <row r="38" spans="1:13" ht="14.25" customHeight="1" thickBot="1">
      <c r="A38" s="2" t="s">
        <v>201</v>
      </c>
      <c r="B38" s="6">
        <f>-'STR Calculator'!$C$47</f>
        <v>0</v>
      </c>
      <c r="C38" s="6">
        <f>-'STR Calculator'!$C$47</f>
        <v>0</v>
      </c>
      <c r="D38" s="6">
        <f>-'STR Calculator'!$C$47</f>
        <v>0</v>
      </c>
      <c r="E38" s="6">
        <f>-'STR Calculator'!$C$47</f>
        <v>0</v>
      </c>
      <c r="F38" s="6">
        <f>-'STR Calculator'!$C$47</f>
        <v>0</v>
      </c>
      <c r="G38" s="6">
        <f>-'STR Calculator'!$C$47</f>
        <v>0</v>
      </c>
      <c r="H38" s="6">
        <f>-'STR Calculator'!$C$47</f>
        <v>0</v>
      </c>
      <c r="I38" s="6">
        <f>-'STR Calculator'!$C$47</f>
        <v>0</v>
      </c>
      <c r="J38" s="6">
        <f>-'STR Calculator'!$C$47</f>
        <v>0</v>
      </c>
      <c r="K38" s="6">
        <f>-'STR Calculator'!$C$47</f>
        <v>0</v>
      </c>
    </row>
    <row r="39" spans="1:13" ht="14.25" customHeight="1" thickBot="1">
      <c r="A39" s="264" t="s">
        <v>122</v>
      </c>
      <c r="B39" s="265">
        <f>B32+B36+B37+B38</f>
        <v>6357.2269786412071</v>
      </c>
      <c r="C39" s="265">
        <f>C32+C36+C37+C38</f>
        <v>7623.2269786412071</v>
      </c>
      <c r="D39" s="265">
        <f t="shared" ref="D39:K39" si="9">D32+D36+D37+D38</f>
        <v>8595.8269786411984</v>
      </c>
      <c r="E39" s="265">
        <f t="shared" si="9"/>
        <v>9574.9750786411896</v>
      </c>
      <c r="F39" s="265">
        <f t="shared" si="9"/>
        <v>10560.61421114119</v>
      </c>
      <c r="G39" s="265">
        <f t="shared" si="9"/>
        <v>11552.681904538695</v>
      </c>
      <c r="H39" s="265">
        <f t="shared" si="9"/>
        <v>12551.110036778264</v>
      </c>
      <c r="I39" s="265">
        <f t="shared" si="9"/>
        <v>13555.824578860615</v>
      </c>
      <c r="J39" s="265">
        <f t="shared" si="9"/>
        <v>14566.745327803015</v>
      </c>
      <c r="K39" s="266">
        <f t="shared" si="9"/>
        <v>15583.785628626312</v>
      </c>
      <c r="L39" s="6">
        <f>SUM(B39:K39)</f>
        <v>110522.01770231289</v>
      </c>
      <c r="M39" s="2" t="s">
        <v>123</v>
      </c>
    </row>
    <row r="40" spans="1:13" ht="14.25" customHeight="1">
      <c r="A40" s="2" t="s">
        <v>98</v>
      </c>
      <c r="B40" s="6">
        <f t="shared" ref="B40:K40" si="10">B39/12</f>
        <v>529.76891488676722</v>
      </c>
      <c r="C40" s="6">
        <f t="shared" si="10"/>
        <v>635.26891488676722</v>
      </c>
      <c r="D40" s="6">
        <f t="shared" si="10"/>
        <v>716.31891488676649</v>
      </c>
      <c r="E40" s="6">
        <f t="shared" si="10"/>
        <v>797.91458988676584</v>
      </c>
      <c r="F40" s="6">
        <f t="shared" si="10"/>
        <v>880.0511842617658</v>
      </c>
      <c r="G40" s="6">
        <f t="shared" si="10"/>
        <v>962.72349204489126</v>
      </c>
      <c r="H40" s="6">
        <f t="shared" si="10"/>
        <v>1045.9258363981887</v>
      </c>
      <c r="I40" s="6">
        <f t="shared" si="10"/>
        <v>1129.6520482383846</v>
      </c>
      <c r="J40" s="6">
        <f t="shared" si="10"/>
        <v>1213.8954439835845</v>
      </c>
      <c r="K40" s="6">
        <f t="shared" si="10"/>
        <v>1298.6488023855261</v>
      </c>
    </row>
    <row r="41" spans="1:13" ht="14.25" customHeight="1" thickBot="1">
      <c r="A41" s="2" t="str">
        <f>"Discounted Cash Flow (DCF) @ "&amp;M2&amp;"% return"</f>
        <v>Discounted Cash Flow (DCF) @ 0.08% return</v>
      </c>
      <c r="B41" s="6">
        <f>B39/(1+$M$2)^B1</f>
        <v>5886.3212765196358</v>
      </c>
      <c r="C41" s="6">
        <f t="shared" ref="C41:K41" si="11">C39/(1+$M$2)^C1</f>
        <v>6535.6884247609796</v>
      </c>
      <c r="D41" s="6">
        <f t="shared" si="11"/>
        <v>6823.6445938763763</v>
      </c>
      <c r="E41" s="6">
        <f t="shared" si="11"/>
        <v>7037.8925225833418</v>
      </c>
      <c r="F41" s="6">
        <f t="shared" si="11"/>
        <v>7187.3765824585571</v>
      </c>
      <c r="G41" s="6">
        <f t="shared" si="11"/>
        <v>7280.1492452823431</v>
      </c>
      <c r="H41" s="6">
        <f t="shared" si="11"/>
        <v>7323.4521563382841</v>
      </c>
      <c r="I41" s="6">
        <f t="shared" si="11"/>
        <v>7323.7902237254893</v>
      </c>
      <c r="J41" s="6">
        <f t="shared" si="11"/>
        <v>7286.9993047004646</v>
      </c>
      <c r="K41" s="6">
        <f t="shared" si="11"/>
        <v>7218.3080228873951</v>
      </c>
      <c r="L41" s="6">
        <f>SUM(B41:K41)</f>
        <v>69903.622353132872</v>
      </c>
      <c r="M41" s="195" t="s">
        <v>124</v>
      </c>
    </row>
    <row r="42" spans="1:13" ht="14.25" customHeight="1" thickBot="1">
      <c r="A42" s="261" t="s">
        <v>125</v>
      </c>
      <c r="B42" s="262">
        <f>B39/(SUM('STR Calculator'!$B$7,'STR Calculator'!$B$6))</f>
        <v>3.6431100164132993E-2</v>
      </c>
      <c r="C42" s="262">
        <f>C39/(SUM('STR Calculator'!$B$7,'STR Calculator'!$B$6))</f>
        <v>4.3686114490780553E-2</v>
      </c>
      <c r="D42" s="262">
        <f>D39/(SUM('STR Calculator'!$B$7,'STR Calculator'!$B$6))</f>
        <v>4.9259753459261882E-2</v>
      </c>
      <c r="E42" s="262">
        <f>E39/(SUM('STR Calculator'!$B$7,'STR Calculator'!$B$6))</f>
        <v>5.4870917356109966E-2</v>
      </c>
      <c r="F42" s="262">
        <f>F39/(SUM('STR Calculator'!$B$7,'STR Calculator'!$B$6))</f>
        <v>6.051927914694092E-2</v>
      </c>
      <c r="G42" s="262">
        <f>G39/(SUM('STR Calculator'!$B$7,'STR Calculator'!$B$6))</f>
        <v>6.6204480828301979E-2</v>
      </c>
      <c r="H42" s="262">
        <f>H39/(SUM('STR Calculator'!$B$7,'STR Calculator'!$B$6))</f>
        <v>7.1926132015921282E-2</v>
      </c>
      <c r="I42" s="262">
        <f>I39/(SUM('STR Calculator'!$B$7,'STR Calculator'!$B$6))</f>
        <v>7.7683808474845933E-2</v>
      </c>
      <c r="J42" s="262">
        <f>J39/(SUM('STR Calculator'!$B$7,'STR Calculator'!$B$6))</f>
        <v>8.347705058912902E-2</v>
      </c>
      <c r="K42" s="263">
        <f>K39/(SUM('STR Calculator'!$B$7,'STR Calculator'!$B$6))</f>
        <v>8.9305361768632158E-2</v>
      </c>
    </row>
    <row r="43" spans="1:13" ht="14.25" customHeight="1">
      <c r="A43" s="2" t="s">
        <v>126</v>
      </c>
      <c r="B43" s="106">
        <v>0.04</v>
      </c>
      <c r="C43" s="107">
        <f t="shared" ref="C43:K43" si="12">$B$43</f>
        <v>0.04</v>
      </c>
      <c r="D43" s="107">
        <f t="shared" si="12"/>
        <v>0.04</v>
      </c>
      <c r="E43" s="107">
        <f t="shared" si="12"/>
        <v>0.04</v>
      </c>
      <c r="F43" s="107">
        <f t="shared" si="12"/>
        <v>0.04</v>
      </c>
      <c r="G43" s="107">
        <f t="shared" si="12"/>
        <v>0.04</v>
      </c>
      <c r="H43" s="107">
        <f t="shared" si="12"/>
        <v>0.04</v>
      </c>
      <c r="I43" s="107">
        <f t="shared" si="12"/>
        <v>0.04</v>
      </c>
      <c r="J43" s="107">
        <f t="shared" si="12"/>
        <v>0.04</v>
      </c>
      <c r="K43" s="107">
        <f t="shared" si="12"/>
        <v>0.04</v>
      </c>
      <c r="M43" s="6"/>
    </row>
    <row r="44" spans="1:13" ht="14.25" customHeight="1">
      <c r="A44" s="2" t="s">
        <v>127</v>
      </c>
      <c r="B44" s="6">
        <f>'STR Calculator'!$B$5*(1+'STR 10 Year'!B43)</f>
        <v>907400</v>
      </c>
      <c r="C44" s="6">
        <f>B44*(1+'STR 10 Year'!C43)</f>
        <v>943696</v>
      </c>
      <c r="D44" s="6">
        <f>C44*(1+'STR 10 Year'!D43)</f>
        <v>981443.84000000008</v>
      </c>
      <c r="E44" s="6">
        <f>D44*(1+'STR 10 Year'!E43)</f>
        <v>1020701.5936000001</v>
      </c>
      <c r="F44" s="6">
        <f>E44*(1+'STR 10 Year'!F43)</f>
        <v>1061529.6573440002</v>
      </c>
      <c r="G44" s="6">
        <f>F44*(1+'STR 10 Year'!G43)</f>
        <v>1103990.8436377603</v>
      </c>
      <c r="H44" s="6">
        <f>G44*(1+'STR 10 Year'!H43)</f>
        <v>1148150.4773832706</v>
      </c>
      <c r="I44" s="6">
        <f>H44*(1+'STR 10 Year'!I43)</f>
        <v>1194076.4964786016</v>
      </c>
      <c r="J44" s="6">
        <f>I44*(1+'STR 10 Year'!J43)</f>
        <v>1241839.5563377456</v>
      </c>
      <c r="K44" s="6">
        <f>J44*(1+'STR 10 Year'!K43)</f>
        <v>1291513.1385912555</v>
      </c>
      <c r="L44" s="6"/>
    </row>
    <row r="45" spans="1:13" ht="14.25" customHeight="1">
      <c r="A45" s="2" t="s">
        <v>126</v>
      </c>
      <c r="B45" s="6">
        <f>'STR Calculator'!$B$5*B43</f>
        <v>34900</v>
      </c>
      <c r="C45" s="6">
        <f t="shared" ref="C45:K45" si="13">B44*C43</f>
        <v>36296</v>
      </c>
      <c r="D45" s="6">
        <f t="shared" si="13"/>
        <v>37747.840000000004</v>
      </c>
      <c r="E45" s="6">
        <f t="shared" si="13"/>
        <v>39257.753600000004</v>
      </c>
      <c r="F45" s="6">
        <f t="shared" si="13"/>
        <v>40828.063744000006</v>
      </c>
      <c r="G45" s="6">
        <f t="shared" si="13"/>
        <v>42461.186293760009</v>
      </c>
      <c r="H45" s="6">
        <f t="shared" si="13"/>
        <v>44159.633745510415</v>
      </c>
      <c r="I45" s="6">
        <f t="shared" si="13"/>
        <v>45926.019095330827</v>
      </c>
      <c r="J45" s="6">
        <f t="shared" si="13"/>
        <v>47763.059859144065</v>
      </c>
      <c r="K45" s="6">
        <f t="shared" si="13"/>
        <v>49673.582253509827</v>
      </c>
    </row>
    <row r="46" spans="1:13" ht="14.25" customHeight="1">
      <c r="A46" s="2" t="s">
        <v>128</v>
      </c>
      <c r="B46" s="6">
        <f>VLOOKUP('STR 10 Year'!B1*12,'Amoritization Scenario 10% DP'!$W$8:$AH$367,9)</f>
        <v>6559.6956605721607</v>
      </c>
      <c r="C46" s="6">
        <f>VLOOKUP('STR 10 Year'!C1*12,'Amoritization Scenario 10% DP'!$W$8:$AH$367,9)-B46</f>
        <v>7104.1471652070122</v>
      </c>
      <c r="D46" s="6">
        <f>VLOOKUP('STR 10 Year'!D1*12,'Amoritization Scenario 10% DP'!$W$8:$AH$367,9)-SUM(B46:C46)</f>
        <v>7693.7878762071723</v>
      </c>
      <c r="E46" s="6">
        <f>VLOOKUP('STR 10 Year'!E1*12,'Amoritization Scenario 10% DP'!$W$8:$AH$367,9)-SUM(B46:D46)</f>
        <v>8332.3684754139613</v>
      </c>
      <c r="F46" s="6">
        <f>VLOOKUP('STR 10 Year'!F1*12,'Amoritization Scenario 10% DP'!$W$8:$AH$367,9)-SUM(B46:E46)</f>
        <v>9023.950949411781</v>
      </c>
      <c r="G46" s="6">
        <f>VLOOKUP('STR 10 Year'!G1*12,'Amoritization Scenario 10% DP'!$W$8:$AH$367,9)-SUM(B46:F46)</f>
        <v>9772.9344276681222</v>
      </c>
      <c r="H46" s="6">
        <f>VLOOKUP('STR 10 Year'!H1*12,'Amoritization Scenario 10% DP'!$W$8:$AH$367,9)-SUM(B46:G46)</f>
        <v>10584.083165226715</v>
      </c>
      <c r="I46" s="6">
        <f>VLOOKUP('STR 10 Year'!I1*12,'Amoritization Scenario 10% DP'!$W$8:$AH$367,9)-SUM(B46:H46)</f>
        <v>11462.556847950196</v>
      </c>
      <c r="J46" s="6">
        <f>VLOOKUP('STR 10 Year'!J1*12,'Amoritization Scenario 10% DP'!$W$8:$AH$367,9)-SUM(B46:I46)</f>
        <v>12413.943413083121</v>
      </c>
      <c r="K46" s="6">
        <f>VLOOKUP('STR 10 Year'!K1*12,'Amoritization Scenario 10% DP'!$W$8:$AH$367,9)-SUM(B46:J46)</f>
        <v>13444.294593905361</v>
      </c>
      <c r="L46" s="196">
        <f>SUM(B46:K46)</f>
        <v>96391.762574645603</v>
      </c>
      <c r="M46" s="197" t="s">
        <v>225</v>
      </c>
    </row>
    <row r="47" spans="1:13" ht="14.25" customHeight="1">
      <c r="A47" s="2" t="s">
        <v>213</v>
      </c>
      <c r="B47" s="6">
        <f t="shared" ref="B47:K47" si="14">B39*0.25</f>
        <v>1589.3067446603018</v>
      </c>
      <c r="C47" s="6">
        <f t="shared" si="14"/>
        <v>1905.8067446603018</v>
      </c>
      <c r="D47" s="6">
        <f t="shared" si="14"/>
        <v>2148.9567446602996</v>
      </c>
      <c r="E47" s="6">
        <f t="shared" si="14"/>
        <v>2393.7437696602974</v>
      </c>
      <c r="F47" s="6">
        <f t="shared" si="14"/>
        <v>2640.1535527852975</v>
      </c>
      <c r="G47" s="6">
        <f t="shared" si="14"/>
        <v>2888.1704761346737</v>
      </c>
      <c r="H47" s="6">
        <f t="shared" si="14"/>
        <v>3137.7775091945659</v>
      </c>
      <c r="I47" s="6">
        <f t="shared" si="14"/>
        <v>3388.9561447151536</v>
      </c>
      <c r="J47" s="6">
        <f t="shared" si="14"/>
        <v>3641.6863319507538</v>
      </c>
      <c r="K47" s="6">
        <f t="shared" si="14"/>
        <v>3895.9464071565781</v>
      </c>
    </row>
    <row r="48" spans="1:13" ht="14.25" customHeight="1" thickBot="1">
      <c r="A48" s="2" t="s">
        <v>129</v>
      </c>
      <c r="B48" s="35">
        <f>B47/SUM('STR Calculator'!$B$6:$B$7)</f>
        <v>9.1077750410332482E-3</v>
      </c>
      <c r="C48" s="35">
        <f>C47/SUM('STR Calculator'!$B$6:$B$7)</f>
        <v>1.0921528622695138E-2</v>
      </c>
      <c r="D48" s="35">
        <f>D47/SUM('STR Calculator'!$B$6:$B$7)</f>
        <v>1.231493836481547E-2</v>
      </c>
      <c r="E48" s="35">
        <f>E47/SUM('STR Calculator'!$B$6:$B$7)</f>
        <v>1.3717729339027492E-2</v>
      </c>
      <c r="F48" s="35">
        <f>F47/SUM('STR Calculator'!$B$6:$B$7)</f>
        <v>1.512981978673523E-2</v>
      </c>
      <c r="G48" s="35">
        <f>G47/SUM('STR Calculator'!$B$6:$B$7)</f>
        <v>1.6551120207075495E-2</v>
      </c>
      <c r="H48" s="35">
        <f>H47/SUM('STR Calculator'!$B$6:$B$7)</f>
        <v>1.798153300398032E-2</v>
      </c>
      <c r="I48" s="35">
        <f>I47/SUM('STR Calculator'!$B$6:$B$7)</f>
        <v>1.9420952118711483E-2</v>
      </c>
      <c r="J48" s="35">
        <f>J47/SUM('STR Calculator'!$B$6:$B$7)</f>
        <v>2.0869262647282255E-2</v>
      </c>
      <c r="K48" s="35">
        <f>K47/SUM('STR Calculator'!$B$6:$B$7)</f>
        <v>2.2326340442158039E-2</v>
      </c>
    </row>
    <row r="49" spans="1:13" ht="14.25" customHeight="1">
      <c r="A49" s="202" t="s">
        <v>130</v>
      </c>
      <c r="B49" s="198">
        <f t="shared" ref="B49:K49" si="15">SUM(B39,B46,B47)</f>
        <v>14506.22938387367</v>
      </c>
      <c r="C49" s="198">
        <f t="shared" si="15"/>
        <v>16633.180888508519</v>
      </c>
      <c r="D49" s="198">
        <f t="shared" si="15"/>
        <v>18438.571599508672</v>
      </c>
      <c r="E49" s="198">
        <f t="shared" si="15"/>
        <v>20301.087323715448</v>
      </c>
      <c r="F49" s="198">
        <f t="shared" si="15"/>
        <v>22224.718713338269</v>
      </c>
      <c r="G49" s="198">
        <f t="shared" si="15"/>
        <v>24213.786808341491</v>
      </c>
      <c r="H49" s="198">
        <f t="shared" si="15"/>
        <v>26272.970711199545</v>
      </c>
      <c r="I49" s="198">
        <f t="shared" si="15"/>
        <v>28407.337571525964</v>
      </c>
      <c r="J49" s="198">
        <f t="shared" si="15"/>
        <v>30622.37507283689</v>
      </c>
      <c r="K49" s="199">
        <f t="shared" si="15"/>
        <v>32924.026629688247</v>
      </c>
    </row>
    <row r="50" spans="1:13" ht="14.25" customHeight="1" thickBot="1">
      <c r="A50" s="203" t="s">
        <v>131</v>
      </c>
      <c r="B50" s="200">
        <f>B49/SUM('STR Calculator'!$B$6:$B$7)</f>
        <v>8.3130254348846244E-2</v>
      </c>
      <c r="C50" s="200">
        <f>C49/SUM('STR Calculator'!$B$6:$B$7)</f>
        <v>9.5319088186295239E-2</v>
      </c>
      <c r="D50" s="200">
        <f>D49/SUM('STR Calculator'!$B$6:$B$7)</f>
        <v>0.10566516675936202</v>
      </c>
      <c r="E50" s="200">
        <f>E49/SUM('STR Calculator'!$B$6:$B$7)</f>
        <v>0.11633860930495959</v>
      </c>
      <c r="F50" s="200">
        <f>F49/SUM('STR Calculator'!$B$6:$B$7)</f>
        <v>0.12736228489019066</v>
      </c>
      <c r="G50" s="200">
        <f>G49/SUM('STR Calculator'!$B$6:$B$7)</f>
        <v>0.13876095592172774</v>
      </c>
      <c r="H50" s="200">
        <f>H49/SUM('STR Calculator'!$B$6:$B$7)</f>
        <v>0.15056143674039854</v>
      </c>
      <c r="I50" s="200">
        <f>I49/SUM('STR Calculator'!$B$6:$B$7)</f>
        <v>0.16279276545287086</v>
      </c>
      <c r="J50" s="200">
        <f>J49/SUM('STR Calculator'!$B$6:$B$7)</f>
        <v>0.17548639010221714</v>
      </c>
      <c r="K50" s="201">
        <f>K49/SUM('STR Calculator'!$B$6:$B$7)</f>
        <v>0.18867637037070628</v>
      </c>
      <c r="L50" s="116">
        <f>SUM(B50:K50)/K1</f>
        <v>0.13440933220775744</v>
      </c>
      <c r="M50" s="1" t="s">
        <v>132</v>
      </c>
    </row>
    <row r="51" spans="1:13" ht="14.25" customHeight="1">
      <c r="B51" s="3"/>
      <c r="C51" s="3"/>
      <c r="D51" s="3"/>
      <c r="E51" s="3"/>
      <c r="F51" s="3"/>
      <c r="G51" s="3"/>
      <c r="H51" s="3"/>
      <c r="I51" s="3"/>
      <c r="J51" s="3"/>
      <c r="K51" s="3"/>
      <c r="L51" s="116">
        <f>('STR 10 Year'!K44/'STR Calculator'!B5)^(1/'STR 10 Year'!K1)-1</f>
        <v>4.0000000000000036E-2</v>
      </c>
      <c r="M51" s="1" t="s">
        <v>133</v>
      </c>
    </row>
    <row r="52" spans="1:13" ht="14.25" customHeight="1"/>
    <row r="53" spans="1:13" ht="14.25" customHeight="1">
      <c r="A53" s="2" t="s">
        <v>134</v>
      </c>
      <c r="B53" s="3">
        <f>SUM('STR Calculator'!$B$7,'STR 10 Year'!B46)</f>
        <v>181059.69566057215</v>
      </c>
      <c r="C53" s="3">
        <f t="shared" ref="C53:J53" si="16">B53+C46</f>
        <v>188163.84282577917</v>
      </c>
      <c r="D53" s="3">
        <f t="shared" si="16"/>
        <v>195857.63070198635</v>
      </c>
      <c r="E53" s="3">
        <f t="shared" si="16"/>
        <v>204189.99917740031</v>
      </c>
      <c r="F53" s="3">
        <f t="shared" si="16"/>
        <v>213213.95012681209</v>
      </c>
      <c r="G53" s="3">
        <f t="shared" si="16"/>
        <v>222986.8845544802</v>
      </c>
      <c r="H53" s="3">
        <f t="shared" si="16"/>
        <v>233570.96771970691</v>
      </c>
      <c r="I53" s="3">
        <f t="shared" si="16"/>
        <v>245033.52456765709</v>
      </c>
      <c r="J53" s="3">
        <f t="shared" si="16"/>
        <v>257447.46798074021</v>
      </c>
      <c r="K53" s="3">
        <f>J53+K46</f>
        <v>270891.76257464557</v>
      </c>
    </row>
    <row r="54" spans="1:13" ht="14.25" customHeight="1">
      <c r="K54" s="101">
        <f>(K53-B53)/B53</f>
        <v>0.49614612786315093</v>
      </c>
      <c r="L54" s="35">
        <f>(K53/B53)^(1/K1)-1</f>
        <v>4.1111877857846979E-2</v>
      </c>
      <c r="M54" s="2" t="s">
        <v>133</v>
      </c>
    </row>
    <row r="55" spans="1:13" ht="14.25" customHeight="1">
      <c r="A55" s="2" t="s">
        <v>202</v>
      </c>
      <c r="B55" s="3">
        <f>SUM('STR Calculator'!$B$7,'STR 10 Year'!B46,B45)</f>
        <v>215959.69566057215</v>
      </c>
      <c r="C55" s="3">
        <f t="shared" ref="C55:K55" si="17">B55+C46+C45</f>
        <v>259359.84282577917</v>
      </c>
      <c r="D55" s="3">
        <f t="shared" si="17"/>
        <v>304801.47070198634</v>
      </c>
      <c r="E55" s="3">
        <f t="shared" si="17"/>
        <v>352391.59277740028</v>
      </c>
      <c r="F55" s="3">
        <f t="shared" si="17"/>
        <v>402243.60747081204</v>
      </c>
      <c r="G55" s="3">
        <f t="shared" si="17"/>
        <v>454477.72819224017</v>
      </c>
      <c r="H55" s="3">
        <f t="shared" si="17"/>
        <v>509221.44510297733</v>
      </c>
      <c r="I55" s="3">
        <f t="shared" si="17"/>
        <v>566610.02104625839</v>
      </c>
      <c r="J55" s="3">
        <f t="shared" si="17"/>
        <v>626787.02431848552</v>
      </c>
      <c r="K55" s="3">
        <f t="shared" si="17"/>
        <v>689904.90116590064</v>
      </c>
    </row>
    <row r="56" spans="1:13" ht="14.25" customHeight="1">
      <c r="K56" s="107">
        <f>(K55-B55)/B55</f>
        <v>2.1946002658303287</v>
      </c>
      <c r="L56" s="35">
        <f>(K55/B55)^(1/K1)-1</f>
        <v>0.12316006249145128</v>
      </c>
      <c r="M56" s="2" t="s">
        <v>203</v>
      </c>
    </row>
    <row r="57" spans="1:13" ht="14.25" customHeight="1"/>
    <row r="58" spans="1:13" ht="14.25" customHeight="1"/>
    <row r="59" spans="1:13" ht="14.25" customHeight="1"/>
    <row r="60" spans="1:13" ht="14.25" customHeight="1"/>
    <row r="61" spans="1:13" ht="14.25" customHeight="1"/>
    <row r="62" spans="1:13" ht="14.25" customHeight="1"/>
    <row r="63" spans="1:13" ht="14.25" customHeight="1"/>
    <row r="64" spans="1:13"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row r="1006" ht="14.25" customHeight="1"/>
  </sheetData>
  <mergeCells count="1">
    <mergeCell ref="M4:O4"/>
  </mergeCells>
  <pageMargins left="0.7" right="0.7" top="0.75" bottom="0.75" header="0" footer="0"/>
  <pageSetup orientation="portrait"/>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1007"/>
  <sheetViews>
    <sheetView topLeftCell="A19" workbookViewId="0">
      <selection activeCell="B28" sqref="B28:H28"/>
    </sheetView>
  </sheetViews>
  <sheetFormatPr defaultColWidth="12.6640625" defaultRowHeight="15" customHeight="1"/>
  <cols>
    <col min="1" max="1" width="33.21875" customWidth="1"/>
    <col min="2" max="2" width="12.44140625" customWidth="1"/>
    <col min="3" max="3" width="10.44140625" bestFit="1" customWidth="1"/>
    <col min="4" max="4" width="13.21875" customWidth="1"/>
    <col min="5" max="26" width="12.44140625" customWidth="1"/>
  </cols>
  <sheetData>
    <row r="1" spans="1:26" ht="15.6">
      <c r="A1" s="301" t="str">
        <f>'STR Calculator'!A2 &amp;" - FINANCING CALCULATIONS"</f>
        <v>2650 Raccoon Hollow Way - 3bd / 4bath - 2276 sqft - FINANCING CALCULATIONS</v>
      </c>
      <c r="B1" s="294"/>
      <c r="C1" s="294"/>
      <c r="D1" s="294"/>
      <c r="E1" s="294"/>
      <c r="F1" s="294"/>
      <c r="G1" s="294"/>
      <c r="H1" s="295"/>
      <c r="I1" s="52"/>
      <c r="J1" s="52"/>
      <c r="K1" s="52"/>
      <c r="L1" s="52"/>
      <c r="M1" s="52"/>
      <c r="N1" s="52"/>
      <c r="O1" s="52"/>
      <c r="P1" s="52"/>
      <c r="Q1" s="52"/>
      <c r="R1" s="52"/>
      <c r="S1" s="52"/>
      <c r="T1" s="52"/>
      <c r="U1" s="52"/>
      <c r="V1" s="52"/>
      <c r="W1" s="52"/>
      <c r="X1" s="52"/>
      <c r="Y1" s="52"/>
      <c r="Z1" s="52"/>
    </row>
    <row r="2" spans="1:26" ht="15.6">
      <c r="A2" s="296"/>
      <c r="B2" s="285"/>
      <c r="C2" s="285"/>
      <c r="D2" s="285"/>
      <c r="E2" s="285"/>
      <c r="F2" s="285"/>
      <c r="G2" s="285"/>
      <c r="H2" s="297"/>
      <c r="I2" s="52"/>
      <c r="J2" s="52"/>
      <c r="K2" s="52"/>
      <c r="L2" s="52"/>
      <c r="M2" s="52"/>
      <c r="N2" s="52"/>
      <c r="O2" s="52"/>
      <c r="P2" s="52"/>
      <c r="Q2" s="52"/>
      <c r="R2" s="52"/>
      <c r="S2" s="52"/>
      <c r="T2" s="52"/>
      <c r="U2" s="52"/>
      <c r="V2" s="52"/>
      <c r="W2" s="52"/>
      <c r="X2" s="52"/>
      <c r="Y2" s="52"/>
      <c r="Z2" s="52"/>
    </row>
    <row r="3" spans="1:26" ht="15.6">
      <c r="A3" s="302"/>
      <c r="B3" s="303"/>
      <c r="C3" s="303"/>
      <c r="D3" s="303"/>
      <c r="E3" s="303"/>
      <c r="F3" s="303"/>
      <c r="G3" s="303"/>
      <c r="H3" s="304"/>
      <c r="I3" s="52"/>
      <c r="J3" s="52"/>
      <c r="K3" s="52"/>
      <c r="L3" s="52"/>
      <c r="M3" s="52"/>
      <c r="N3" s="52"/>
      <c r="O3" s="52"/>
      <c r="P3" s="52"/>
      <c r="Q3" s="52"/>
      <c r="R3" s="52"/>
      <c r="S3" s="52"/>
      <c r="T3" s="52"/>
      <c r="U3" s="52"/>
      <c r="V3" s="52"/>
      <c r="W3" s="52"/>
      <c r="X3" s="52"/>
      <c r="Y3" s="52"/>
      <c r="Z3" s="52"/>
    </row>
    <row r="4" spans="1:26" ht="15.6">
      <c r="A4" s="53"/>
      <c r="B4" s="54" t="s">
        <v>72</v>
      </c>
      <c r="C4" s="54" t="s">
        <v>73</v>
      </c>
      <c r="D4" s="54" t="s">
        <v>74</v>
      </c>
      <c r="E4" s="54" t="s">
        <v>75</v>
      </c>
      <c r="F4" s="54" t="s">
        <v>76</v>
      </c>
      <c r="G4" s="54" t="s">
        <v>77</v>
      </c>
      <c r="H4" s="55" t="s">
        <v>78</v>
      </c>
      <c r="I4" s="52"/>
      <c r="J4" s="52"/>
      <c r="K4" s="52"/>
      <c r="L4" s="52"/>
      <c r="M4" s="52"/>
      <c r="N4" s="52"/>
      <c r="O4" s="52"/>
      <c r="P4" s="52"/>
      <c r="Q4" s="52"/>
      <c r="R4" s="52"/>
      <c r="S4" s="52"/>
      <c r="T4" s="52"/>
      <c r="U4" s="52"/>
      <c r="V4" s="52"/>
      <c r="W4" s="52"/>
      <c r="X4" s="52"/>
      <c r="Y4" s="52"/>
      <c r="Z4" s="52"/>
    </row>
    <row r="5" spans="1:26" ht="15.6">
      <c r="A5" s="56" t="s">
        <v>79</v>
      </c>
      <c r="B5" s="57">
        <v>0.01</v>
      </c>
      <c r="C5" s="57">
        <v>0.01</v>
      </c>
      <c r="D5" s="57">
        <v>0.01</v>
      </c>
      <c r="E5" s="57">
        <v>0.01</v>
      </c>
      <c r="F5" s="57">
        <v>0.01</v>
      </c>
      <c r="G5" s="57">
        <v>0.01</v>
      </c>
      <c r="H5" s="57">
        <v>0.01</v>
      </c>
      <c r="I5" s="52"/>
      <c r="J5" s="52"/>
      <c r="K5" s="52"/>
      <c r="L5" s="52"/>
      <c r="M5" s="52"/>
      <c r="N5" s="52"/>
      <c r="O5" s="52"/>
      <c r="P5" s="52"/>
      <c r="Q5" s="52"/>
      <c r="R5" s="52"/>
      <c r="S5" s="52"/>
      <c r="T5" s="52"/>
      <c r="U5" s="52"/>
      <c r="V5" s="52"/>
      <c r="W5" s="52"/>
      <c r="X5" s="52"/>
      <c r="Y5" s="52"/>
      <c r="Z5" s="52"/>
    </row>
    <row r="6" spans="1:26" ht="15.6">
      <c r="A6" s="56" t="s">
        <v>80</v>
      </c>
      <c r="B6" s="57">
        <v>0.02</v>
      </c>
      <c r="C6" s="57">
        <v>0.02</v>
      </c>
      <c r="D6" s="57">
        <v>0.02</v>
      </c>
      <c r="E6" s="57">
        <v>0.02</v>
      </c>
      <c r="F6" s="57">
        <v>0.02</v>
      </c>
      <c r="G6" s="57">
        <v>0.02</v>
      </c>
      <c r="H6" s="57">
        <v>0.02</v>
      </c>
      <c r="I6" s="52"/>
      <c r="J6" s="52"/>
      <c r="K6" s="52"/>
      <c r="L6" s="52"/>
      <c r="M6" s="52"/>
      <c r="N6" s="52"/>
      <c r="O6" s="52"/>
      <c r="P6" s="52"/>
      <c r="Q6" s="52"/>
      <c r="R6" s="52"/>
      <c r="S6" s="52"/>
      <c r="T6" s="52"/>
      <c r="U6" s="52"/>
      <c r="V6" s="52"/>
      <c r="W6" s="52"/>
      <c r="X6" s="52"/>
      <c r="Y6" s="52"/>
      <c r="Z6" s="52"/>
    </row>
    <row r="7" spans="1:26" ht="15.6">
      <c r="A7" s="56" t="s">
        <v>81</v>
      </c>
      <c r="B7" s="57">
        <v>0.01</v>
      </c>
      <c r="C7" s="57">
        <v>0.01</v>
      </c>
      <c r="D7" s="57">
        <v>0.01</v>
      </c>
      <c r="E7" s="57">
        <v>0.01</v>
      </c>
      <c r="F7" s="57">
        <v>0.01</v>
      </c>
      <c r="G7" s="57">
        <v>0.01</v>
      </c>
      <c r="H7" s="57">
        <v>0.01</v>
      </c>
      <c r="I7" s="52"/>
      <c r="J7" s="52"/>
      <c r="K7" s="52"/>
      <c r="L7" s="52"/>
      <c r="M7" s="52"/>
      <c r="N7" s="52"/>
      <c r="O7" s="52"/>
      <c r="P7" s="52"/>
      <c r="Q7" s="52"/>
      <c r="R7" s="52"/>
      <c r="S7" s="52"/>
      <c r="T7" s="52"/>
      <c r="U7" s="52"/>
      <c r="V7" s="52"/>
      <c r="W7" s="52"/>
      <c r="X7" s="52"/>
      <c r="Y7" s="52"/>
      <c r="Z7" s="52"/>
    </row>
    <row r="8" spans="1:26" ht="15.6">
      <c r="A8" s="56" t="s">
        <v>82</v>
      </c>
      <c r="B8" s="57">
        <v>1.4999999999999999E-2</v>
      </c>
      <c r="C8" s="57">
        <v>1.4999999999999999E-2</v>
      </c>
      <c r="D8" s="57">
        <v>1.4999999999999999E-2</v>
      </c>
      <c r="E8" s="57">
        <v>1.4999999999999999E-2</v>
      </c>
      <c r="F8" s="57">
        <v>1.4999999999999999E-2</v>
      </c>
      <c r="G8" s="57">
        <v>1.4999999999999999E-2</v>
      </c>
      <c r="H8" s="58">
        <v>1.4999999999999999E-2</v>
      </c>
      <c r="I8" s="52"/>
      <c r="J8" s="52"/>
      <c r="K8" s="52"/>
      <c r="L8" s="52"/>
      <c r="M8" s="52"/>
      <c r="N8" s="52"/>
      <c r="O8" s="52"/>
      <c r="P8" s="52"/>
      <c r="Q8" s="52"/>
      <c r="R8" s="52"/>
      <c r="S8" s="52"/>
      <c r="T8" s="52"/>
      <c r="U8" s="52"/>
      <c r="V8" s="52"/>
      <c r="W8" s="52"/>
      <c r="X8" s="52"/>
      <c r="Y8" s="52"/>
      <c r="Z8" s="52"/>
    </row>
    <row r="9" spans="1:26" ht="15.6">
      <c r="A9" s="59" t="s">
        <v>83</v>
      </c>
      <c r="B9" s="57">
        <f>1-'STR Calculator'!$B$16</f>
        <v>0</v>
      </c>
      <c r="C9" s="57">
        <f>1-'STR Calculator'!$B$16</f>
        <v>0</v>
      </c>
      <c r="D9" s="57">
        <f>1-'STR Calculator'!$B$16</f>
        <v>0</v>
      </c>
      <c r="E9" s="57">
        <f>1-'STR Calculator'!$B$16</f>
        <v>0</v>
      </c>
      <c r="F9" s="57">
        <f>1-'STR Calculator'!$B$16</f>
        <v>0</v>
      </c>
      <c r="G9" s="57">
        <f>1-'STR Calculator'!$B$16</f>
        <v>0</v>
      </c>
      <c r="H9" s="57">
        <f>1-'STR Calculator'!$B$16</f>
        <v>0</v>
      </c>
      <c r="I9" s="52"/>
      <c r="J9" s="52"/>
      <c r="K9" s="52"/>
      <c r="L9" s="52"/>
      <c r="M9" s="52"/>
      <c r="N9" s="52"/>
      <c r="O9" s="52"/>
      <c r="P9" s="52"/>
      <c r="Q9" s="52"/>
      <c r="R9" s="52"/>
      <c r="S9" s="52"/>
      <c r="T9" s="52"/>
      <c r="U9" s="52"/>
      <c r="V9" s="52"/>
      <c r="W9" s="52"/>
      <c r="X9" s="52"/>
      <c r="Y9" s="52"/>
      <c r="Z9" s="52"/>
    </row>
    <row r="10" spans="1:26" ht="15.6">
      <c r="A10" s="60"/>
      <c r="B10" s="61"/>
      <c r="C10" s="61"/>
      <c r="D10" s="61"/>
      <c r="E10" s="61"/>
      <c r="F10" s="61"/>
      <c r="G10" s="61"/>
      <c r="H10" s="62"/>
      <c r="I10" s="52"/>
      <c r="J10" s="52"/>
      <c r="K10" s="52"/>
      <c r="L10" s="52"/>
      <c r="M10" s="52"/>
      <c r="N10" s="52"/>
      <c r="O10" s="52"/>
      <c r="P10" s="52"/>
      <c r="Q10" s="52"/>
      <c r="R10" s="52"/>
      <c r="S10" s="52"/>
      <c r="T10" s="52"/>
      <c r="U10" s="52"/>
      <c r="V10" s="52"/>
      <c r="W10" s="52"/>
      <c r="X10" s="52"/>
      <c r="Y10" s="52"/>
      <c r="Z10" s="52"/>
    </row>
    <row r="11" spans="1:26" ht="15.6">
      <c r="A11" s="63"/>
      <c r="B11" s="54" t="s">
        <v>72</v>
      </c>
      <c r="C11" s="64" t="s">
        <v>73</v>
      </c>
      <c r="D11" s="64" t="s">
        <v>74</v>
      </c>
      <c r="E11" s="64" t="s">
        <v>75</v>
      </c>
      <c r="F11" s="64" t="s">
        <v>76</v>
      </c>
      <c r="G11" s="64" t="s">
        <v>77</v>
      </c>
      <c r="H11" s="65" t="s">
        <v>78</v>
      </c>
      <c r="I11" s="52"/>
      <c r="J11" s="52"/>
      <c r="K11" s="52"/>
      <c r="L11" s="52"/>
      <c r="M11" s="52"/>
      <c r="N11" s="52"/>
      <c r="O11" s="52"/>
      <c r="P11" s="52"/>
      <c r="Q11" s="52"/>
      <c r="R11" s="52"/>
      <c r="S11" s="52"/>
      <c r="T11" s="52"/>
      <c r="U11" s="52"/>
      <c r="V11" s="52"/>
      <c r="W11" s="52"/>
      <c r="X11" s="52"/>
      <c r="Y11" s="52"/>
      <c r="Z11" s="52"/>
    </row>
    <row r="12" spans="1:26" ht="15.6">
      <c r="A12" s="66" t="s">
        <v>84</v>
      </c>
      <c r="B12" s="67"/>
      <c r="C12" s="68"/>
      <c r="D12" s="68"/>
      <c r="E12" s="68"/>
      <c r="F12" s="68"/>
      <c r="G12" s="68"/>
      <c r="H12" s="69"/>
      <c r="I12" s="52"/>
      <c r="J12" s="52"/>
      <c r="K12" s="52"/>
      <c r="L12" s="52"/>
      <c r="M12" s="52"/>
      <c r="N12" s="52"/>
      <c r="O12" s="52"/>
      <c r="P12" s="52"/>
      <c r="Q12" s="52"/>
      <c r="R12" s="52"/>
      <c r="S12" s="52"/>
      <c r="T12" s="52"/>
      <c r="U12" s="52"/>
      <c r="V12" s="52"/>
      <c r="W12" s="52"/>
      <c r="X12" s="52"/>
      <c r="Y12" s="52"/>
      <c r="Z12" s="52"/>
    </row>
    <row r="13" spans="1:26" ht="15.6">
      <c r="A13" s="70" t="s">
        <v>85</v>
      </c>
      <c r="B13" s="71">
        <f>'STR Calculator'!D15</f>
        <v>109800</v>
      </c>
      <c r="C13" s="72">
        <f t="shared" ref="C13:H13" si="0">SUM(B$13+(C$7*B$13))</f>
        <v>110898</v>
      </c>
      <c r="D13" s="72">
        <f t="shared" si="0"/>
        <v>112006.98</v>
      </c>
      <c r="E13" s="72">
        <f t="shared" si="0"/>
        <v>113127.04979999999</v>
      </c>
      <c r="F13" s="72">
        <f t="shared" si="0"/>
        <v>114258.32029799999</v>
      </c>
      <c r="G13" s="72">
        <f t="shared" si="0"/>
        <v>115400.90350097998</v>
      </c>
      <c r="H13" s="73">
        <f t="shared" si="0"/>
        <v>116554.91253598979</v>
      </c>
      <c r="I13" s="52"/>
      <c r="J13" s="52"/>
      <c r="K13" s="52"/>
      <c r="L13" s="52"/>
      <c r="M13" s="52"/>
      <c r="N13" s="52"/>
      <c r="O13" s="52"/>
      <c r="P13" s="52"/>
      <c r="Q13" s="52"/>
      <c r="R13" s="52"/>
      <c r="S13" s="52"/>
      <c r="T13" s="52"/>
      <c r="U13" s="52"/>
      <c r="V13" s="52"/>
      <c r="W13" s="52"/>
      <c r="X13" s="52"/>
      <c r="Y13" s="52"/>
      <c r="Z13" s="52"/>
    </row>
    <row r="14" spans="1:26" ht="15.6">
      <c r="A14" s="70" t="s">
        <v>197</v>
      </c>
      <c r="B14" s="71">
        <f>B13/12</f>
        <v>9150</v>
      </c>
      <c r="C14" s="71">
        <f t="shared" ref="C14:H14" si="1">C13/12</f>
        <v>9241.5</v>
      </c>
      <c r="D14" s="71">
        <f t="shared" si="1"/>
        <v>9333.9149999999991</v>
      </c>
      <c r="E14" s="71">
        <f t="shared" si="1"/>
        <v>9427.2541499999988</v>
      </c>
      <c r="F14" s="71">
        <f t="shared" si="1"/>
        <v>9521.5266914999993</v>
      </c>
      <c r="G14" s="71">
        <f t="shared" si="1"/>
        <v>9616.7419584149993</v>
      </c>
      <c r="H14" s="71">
        <f t="shared" si="1"/>
        <v>9712.909377999149</v>
      </c>
      <c r="I14" s="52"/>
      <c r="J14" s="52"/>
      <c r="K14" s="52"/>
      <c r="L14" s="52"/>
      <c r="M14" s="52"/>
      <c r="N14" s="52"/>
      <c r="O14" s="52"/>
      <c r="P14" s="52"/>
      <c r="Q14" s="52"/>
      <c r="R14" s="52"/>
      <c r="S14" s="52"/>
      <c r="T14" s="52"/>
      <c r="U14" s="52"/>
      <c r="V14" s="52"/>
      <c r="W14" s="52"/>
      <c r="X14" s="52"/>
      <c r="Y14" s="52"/>
      <c r="Z14" s="52"/>
    </row>
    <row r="15" spans="1:26" ht="15.6">
      <c r="A15" s="70" t="s">
        <v>86</v>
      </c>
      <c r="B15" s="71">
        <f>'STR Calculator'!D16</f>
        <v>0</v>
      </c>
      <c r="C15" s="71">
        <f>-(C13*C9)</f>
        <v>0</v>
      </c>
      <c r="D15" s="71">
        <f t="shared" ref="D15:H15" si="2">-(D13*D9)</f>
        <v>0</v>
      </c>
      <c r="E15" s="71">
        <f t="shared" si="2"/>
        <v>0</v>
      </c>
      <c r="F15" s="71">
        <f t="shared" si="2"/>
        <v>0</v>
      </c>
      <c r="G15" s="71">
        <f t="shared" si="2"/>
        <v>0</v>
      </c>
      <c r="H15" s="71">
        <f t="shared" si="2"/>
        <v>0</v>
      </c>
      <c r="I15" s="52"/>
      <c r="J15" s="52"/>
      <c r="K15" s="52"/>
      <c r="L15" s="52"/>
      <c r="M15" s="52"/>
      <c r="N15" s="52"/>
      <c r="O15" s="52"/>
      <c r="P15" s="52"/>
      <c r="Q15" s="52"/>
      <c r="R15" s="52"/>
      <c r="S15" s="52"/>
      <c r="T15" s="52"/>
      <c r="U15" s="52"/>
      <c r="V15" s="52"/>
      <c r="W15" s="52"/>
      <c r="X15" s="52"/>
      <c r="Y15" s="52"/>
      <c r="Z15" s="52"/>
    </row>
    <row r="16" spans="1:26" ht="15.6">
      <c r="A16" s="74" t="s">
        <v>204</v>
      </c>
      <c r="B16" s="75">
        <f t="shared" ref="B16:H16" si="3">SUM(B13,B15)</f>
        <v>109800</v>
      </c>
      <c r="C16" s="75">
        <f t="shared" si="3"/>
        <v>110898</v>
      </c>
      <c r="D16" s="75">
        <f t="shared" si="3"/>
        <v>112006.98</v>
      </c>
      <c r="E16" s="75">
        <f t="shared" si="3"/>
        <v>113127.04979999999</v>
      </c>
      <c r="F16" s="75">
        <f t="shared" si="3"/>
        <v>114258.32029799999</v>
      </c>
      <c r="G16" s="75">
        <f t="shared" si="3"/>
        <v>115400.90350097998</v>
      </c>
      <c r="H16" s="75">
        <f t="shared" si="3"/>
        <v>116554.91253598979</v>
      </c>
      <c r="I16" s="52"/>
      <c r="J16" s="52"/>
      <c r="K16" s="52"/>
      <c r="L16" s="52"/>
      <c r="M16" s="52"/>
      <c r="N16" s="52"/>
      <c r="O16" s="52"/>
      <c r="P16" s="52"/>
      <c r="Q16" s="52"/>
      <c r="R16" s="52"/>
      <c r="S16" s="52"/>
      <c r="T16" s="52"/>
      <c r="U16" s="52"/>
      <c r="V16" s="52"/>
      <c r="W16" s="52"/>
      <c r="X16" s="52"/>
      <c r="Y16" s="52"/>
      <c r="Z16" s="52"/>
    </row>
    <row r="17" spans="1:26" ht="15.6">
      <c r="A17" s="70"/>
      <c r="B17" s="76"/>
      <c r="C17" s="77"/>
      <c r="D17" s="77"/>
      <c r="E17" s="77"/>
      <c r="F17" s="77"/>
      <c r="G17" s="77"/>
      <c r="H17" s="78"/>
      <c r="I17" s="52"/>
      <c r="J17" s="52"/>
      <c r="K17" s="52"/>
      <c r="L17" s="52"/>
      <c r="M17" s="52"/>
      <c r="N17" s="52"/>
      <c r="O17" s="52"/>
      <c r="P17" s="52"/>
      <c r="Q17" s="52"/>
      <c r="R17" s="52"/>
      <c r="S17" s="52"/>
      <c r="T17" s="52"/>
      <c r="U17" s="52"/>
      <c r="V17" s="52"/>
      <c r="W17" s="52"/>
      <c r="X17" s="52"/>
      <c r="Y17" s="52"/>
      <c r="Z17" s="52"/>
    </row>
    <row r="18" spans="1:26" ht="15.6">
      <c r="A18" s="66" t="s">
        <v>87</v>
      </c>
      <c r="B18" s="79"/>
      <c r="C18" s="80"/>
      <c r="D18" s="80"/>
      <c r="E18" s="80"/>
      <c r="F18" s="80"/>
      <c r="G18" s="80"/>
      <c r="H18" s="81"/>
      <c r="I18" s="52"/>
      <c r="J18" s="52"/>
      <c r="K18" s="52"/>
      <c r="L18" s="52"/>
      <c r="M18" s="52"/>
      <c r="N18" s="52"/>
      <c r="O18" s="52"/>
      <c r="P18" s="52"/>
      <c r="Q18" s="52"/>
      <c r="R18" s="52"/>
      <c r="S18" s="52"/>
      <c r="T18" s="52"/>
      <c r="U18" s="52"/>
      <c r="V18" s="52"/>
      <c r="W18" s="52"/>
      <c r="X18" s="52"/>
      <c r="Y18" s="52"/>
      <c r="Z18" s="52"/>
    </row>
    <row r="19" spans="1:26" ht="15.6">
      <c r="A19" s="70" t="s">
        <v>38</v>
      </c>
      <c r="B19" s="167">
        <v>0</v>
      </c>
      <c r="C19" s="167">
        <v>0</v>
      </c>
      <c r="D19" s="167">
        <v>0</v>
      </c>
      <c r="E19" s="167">
        <v>0</v>
      </c>
      <c r="F19" s="167">
        <v>0</v>
      </c>
      <c r="G19" s="167">
        <v>0</v>
      </c>
      <c r="H19" s="167">
        <v>0</v>
      </c>
      <c r="I19" s="52"/>
      <c r="J19" s="52"/>
      <c r="K19" s="52"/>
      <c r="L19" s="52"/>
      <c r="M19" s="52"/>
      <c r="N19" s="52"/>
      <c r="O19" s="52"/>
      <c r="P19" s="52"/>
      <c r="Q19" s="52"/>
      <c r="R19" s="52"/>
      <c r="S19" s="52"/>
      <c r="T19" s="52"/>
      <c r="U19" s="52"/>
      <c r="V19" s="52"/>
      <c r="W19" s="52"/>
      <c r="X19" s="52"/>
      <c r="Y19" s="52"/>
      <c r="Z19" s="52"/>
    </row>
    <row r="20" spans="1:26" ht="15.6">
      <c r="A20" s="70" t="s">
        <v>198</v>
      </c>
      <c r="B20" s="82">
        <f>'STR Calculator'!$C$24</f>
        <v>600</v>
      </c>
      <c r="C20" s="82">
        <f>'STR Calculator'!$C$24</f>
        <v>600</v>
      </c>
      <c r="D20" s="82">
        <f>'STR Calculator'!$C$24</f>
        <v>600</v>
      </c>
      <c r="E20" s="82">
        <f>'STR Calculator'!$C$24</f>
        <v>600</v>
      </c>
      <c r="F20" s="82">
        <f>'STR Calculator'!$C$24</f>
        <v>600</v>
      </c>
      <c r="G20" s="82">
        <f>'STR Calculator'!$C$24</f>
        <v>600</v>
      </c>
      <c r="H20" s="82">
        <f>'STR Calculator'!$C$24</f>
        <v>600</v>
      </c>
      <c r="I20" s="52"/>
      <c r="J20" s="52"/>
      <c r="K20" s="52"/>
      <c r="L20" s="52"/>
      <c r="M20" s="52"/>
      <c r="N20" s="52"/>
      <c r="O20" s="52"/>
      <c r="P20" s="52"/>
      <c r="Q20" s="52"/>
      <c r="R20" s="52"/>
      <c r="S20" s="52"/>
      <c r="T20" s="52"/>
      <c r="U20" s="52"/>
      <c r="V20" s="52"/>
      <c r="W20" s="52"/>
      <c r="X20" s="52"/>
      <c r="Y20" s="52"/>
      <c r="Z20" s="52"/>
    </row>
    <row r="21" spans="1:26" ht="15.6">
      <c r="A21" s="70" t="s">
        <v>88</v>
      </c>
      <c r="B21" s="82">
        <f>'STR Calculator'!$C$26</f>
        <v>2400</v>
      </c>
      <c r="C21" s="75">
        <f>B$21+(B$21*C$8)</f>
        <v>2436</v>
      </c>
      <c r="D21" s="75">
        <f t="shared" ref="D21:H21" si="4">C$21+(C$21*D$8)</f>
        <v>2472.54</v>
      </c>
      <c r="E21" s="75">
        <f t="shared" si="4"/>
        <v>2509.6280999999999</v>
      </c>
      <c r="F21" s="75">
        <f t="shared" si="4"/>
        <v>2547.2725215</v>
      </c>
      <c r="G21" s="75">
        <f t="shared" si="4"/>
        <v>2585.4816093224999</v>
      </c>
      <c r="H21" s="83">
        <f t="shared" si="4"/>
        <v>2624.2638334623375</v>
      </c>
      <c r="I21" s="52"/>
      <c r="J21" s="52"/>
      <c r="K21" s="52"/>
      <c r="L21" s="52"/>
      <c r="M21" s="52"/>
      <c r="N21" s="52"/>
      <c r="O21" s="52"/>
      <c r="P21" s="52"/>
      <c r="Q21" s="52"/>
      <c r="R21" s="52"/>
      <c r="S21" s="52"/>
      <c r="T21" s="52"/>
      <c r="U21" s="52"/>
      <c r="V21" s="52"/>
      <c r="W21" s="52"/>
      <c r="X21" s="52"/>
      <c r="Y21" s="52"/>
      <c r="Z21" s="52"/>
    </row>
    <row r="22" spans="1:26" ht="15.6">
      <c r="A22" s="70" t="s">
        <v>89</v>
      </c>
      <c r="B22" s="82">
        <f>('STR Calculator'!$C$27)</f>
        <v>2400</v>
      </c>
      <c r="C22" s="75">
        <f>('STR Calculator'!$B$5+B48)*($B$22/'STR Calculator'!$B$5)</f>
        <v>2448</v>
      </c>
      <c r="D22" s="75">
        <f>('STR Calculator'!$B$5+C48)*($B$22/'STR Calculator'!$B$5)</f>
        <v>2448.96</v>
      </c>
      <c r="E22" s="75">
        <f>('STR Calculator'!$B$5+D48)*($B$22/'STR Calculator'!$B$5)</f>
        <v>2448.9791999999998</v>
      </c>
      <c r="F22" s="75">
        <f>('STR Calculator'!$B$5+E48)*($B$22/'STR Calculator'!$B$5)</f>
        <v>2448.9795839999997</v>
      </c>
      <c r="G22" s="75">
        <f>('STR Calculator'!$B$5+F48)*($B$22/'STR Calculator'!$B$5)</f>
        <v>2448.9795916799999</v>
      </c>
      <c r="H22" s="75">
        <f>('STR Calculator'!$B$5+G48)*($B$22/'STR Calculator'!$B$5)</f>
        <v>2448.9795918335999</v>
      </c>
      <c r="I22" s="52"/>
      <c r="J22" s="52"/>
      <c r="K22" s="52"/>
      <c r="L22" s="52"/>
      <c r="M22" s="52"/>
      <c r="N22" s="52"/>
      <c r="O22" s="52"/>
      <c r="P22" s="52"/>
      <c r="Q22" s="52"/>
      <c r="R22" s="52"/>
      <c r="S22" s="52"/>
      <c r="T22" s="52"/>
      <c r="U22" s="52"/>
      <c r="V22" s="52"/>
      <c r="W22" s="52"/>
      <c r="X22" s="52"/>
      <c r="Y22" s="52"/>
      <c r="Z22" s="52"/>
    </row>
    <row r="23" spans="1:26" ht="15.6">
      <c r="A23" s="70" t="s">
        <v>199</v>
      </c>
      <c r="B23" s="84">
        <f>SUM('STR Calculator'!$C$28:$C$29)</f>
        <v>21000</v>
      </c>
      <c r="C23" s="84">
        <f>SUM('STR Calculator'!$C$28:$C$29)</f>
        <v>21000</v>
      </c>
      <c r="D23" s="84">
        <f>SUM('STR Calculator'!$C$28:$C$29)</f>
        <v>21000</v>
      </c>
      <c r="E23" s="84">
        <f>SUM('STR Calculator'!$C$28:$C$29)</f>
        <v>21000</v>
      </c>
      <c r="F23" s="84">
        <f>SUM('STR Calculator'!$C$28:$C$29)</f>
        <v>21000</v>
      </c>
      <c r="G23" s="84">
        <f>SUM('STR Calculator'!$C$28:$C$29)</f>
        <v>21000</v>
      </c>
      <c r="H23" s="84">
        <f>SUM('STR Calculator'!$C$28:$C$29)</f>
        <v>21000</v>
      </c>
      <c r="I23" s="52"/>
      <c r="J23" s="52"/>
      <c r="K23" s="52"/>
      <c r="L23" s="52"/>
      <c r="M23" s="52"/>
      <c r="N23" s="52"/>
      <c r="O23" s="52"/>
      <c r="P23" s="52"/>
      <c r="Q23" s="52"/>
      <c r="R23" s="52"/>
      <c r="S23" s="52"/>
      <c r="T23" s="52"/>
      <c r="U23" s="52"/>
      <c r="V23" s="52"/>
      <c r="W23" s="52"/>
      <c r="X23" s="52"/>
      <c r="Y23" s="52"/>
      <c r="Z23" s="52"/>
    </row>
    <row r="24" spans="1:26" ht="15.6">
      <c r="A24" s="70" t="s">
        <v>43</v>
      </c>
      <c r="B24" s="84">
        <f>'STR Calculator'!$C$31</f>
        <v>3000</v>
      </c>
      <c r="C24" s="84">
        <f>'STR Calculator'!$C$31</f>
        <v>3000</v>
      </c>
      <c r="D24" s="84">
        <f>'STR Calculator'!$C$31</f>
        <v>3000</v>
      </c>
      <c r="E24" s="84">
        <f>'STR Calculator'!$C$31</f>
        <v>3000</v>
      </c>
      <c r="F24" s="84">
        <f>'STR Calculator'!$C$31</f>
        <v>3000</v>
      </c>
      <c r="G24" s="84">
        <f>'STR Calculator'!$C$31</f>
        <v>3000</v>
      </c>
      <c r="H24" s="84">
        <f>'STR Calculator'!$C$31</f>
        <v>3000</v>
      </c>
      <c r="I24" s="52"/>
      <c r="J24" s="52"/>
      <c r="K24" s="52"/>
      <c r="L24" s="52"/>
      <c r="M24" s="52"/>
      <c r="N24" s="52"/>
      <c r="O24" s="52"/>
      <c r="P24" s="52"/>
      <c r="Q24" s="52"/>
      <c r="R24" s="52"/>
      <c r="S24" s="52"/>
      <c r="T24" s="52"/>
      <c r="U24" s="52"/>
      <c r="V24" s="52"/>
      <c r="W24" s="52"/>
      <c r="X24" s="52"/>
      <c r="Y24" s="52"/>
      <c r="Z24" s="52"/>
    </row>
    <row r="25" spans="1:26" ht="15.6">
      <c r="A25" s="70" t="s">
        <v>200</v>
      </c>
      <c r="B25" s="84">
        <f>'STR Calculator'!$C$32</f>
        <v>1333.3333333333335</v>
      </c>
      <c r="C25" s="84">
        <f>'STR Calculator'!$C$32</f>
        <v>1333.3333333333335</v>
      </c>
      <c r="D25" s="84">
        <f>'STR Calculator'!$C$32</f>
        <v>1333.3333333333335</v>
      </c>
      <c r="E25" s="84">
        <f>'STR Calculator'!$C$32</f>
        <v>1333.3333333333335</v>
      </c>
      <c r="F25" s="84">
        <f>'STR Calculator'!$C$32</f>
        <v>1333.3333333333335</v>
      </c>
      <c r="G25" s="84">
        <f>'STR Calculator'!$C$32</f>
        <v>1333.3333333333335</v>
      </c>
      <c r="H25" s="84">
        <f>'STR Calculator'!$C$32</f>
        <v>1333.3333333333335</v>
      </c>
      <c r="I25" s="52"/>
      <c r="J25" s="52"/>
      <c r="K25" s="52"/>
      <c r="L25" s="52"/>
      <c r="M25" s="52"/>
      <c r="N25" s="52"/>
      <c r="O25" s="52"/>
      <c r="P25" s="52"/>
      <c r="Q25" s="52"/>
      <c r="R25" s="52"/>
      <c r="S25" s="52"/>
      <c r="T25" s="52"/>
      <c r="U25" s="52"/>
      <c r="V25" s="52"/>
      <c r="W25" s="52"/>
      <c r="X25" s="52"/>
      <c r="Y25" s="52"/>
      <c r="Z25" s="52"/>
    </row>
    <row r="26" spans="1:26" ht="15.6">
      <c r="A26" s="188" t="s">
        <v>207</v>
      </c>
      <c r="B26" s="84">
        <f>'STR Calculator'!$C$33</f>
        <v>1800</v>
      </c>
      <c r="C26" s="84">
        <f>'STR Calculator'!$C$33</f>
        <v>1800</v>
      </c>
      <c r="D26" s="84">
        <f>'STR Calculator'!$C$33</f>
        <v>1800</v>
      </c>
      <c r="E26" s="84">
        <f>'STR Calculator'!$C$33</f>
        <v>1800</v>
      </c>
      <c r="F26" s="84">
        <f>'STR Calculator'!$C$33</f>
        <v>1800</v>
      </c>
      <c r="G26" s="84">
        <f>'STR Calculator'!$C$33</f>
        <v>1800</v>
      </c>
      <c r="H26" s="84">
        <f>'STR Calculator'!$C$33</f>
        <v>1800</v>
      </c>
      <c r="I26" s="52"/>
      <c r="J26" s="52"/>
      <c r="K26" s="52"/>
      <c r="L26" s="52"/>
      <c r="M26" s="52"/>
      <c r="N26" s="52"/>
      <c r="O26" s="52"/>
      <c r="P26" s="52"/>
      <c r="Q26" s="52"/>
      <c r="R26" s="52"/>
      <c r="S26" s="52"/>
      <c r="T26" s="52"/>
      <c r="U26" s="52"/>
      <c r="V26" s="52"/>
      <c r="W26" s="52"/>
      <c r="X26" s="52"/>
      <c r="Y26" s="52"/>
      <c r="Z26" s="52"/>
    </row>
    <row r="27" spans="1:26" ht="15.6">
      <c r="A27" s="70" t="s">
        <v>46</v>
      </c>
      <c r="B27" s="84">
        <f>'STR Calculator'!$C$35</f>
        <v>0</v>
      </c>
      <c r="C27" s="84">
        <f>'STR Calculator'!$C$35</f>
        <v>0</v>
      </c>
      <c r="D27" s="84">
        <f>'STR Calculator'!$C$35</f>
        <v>0</v>
      </c>
      <c r="E27" s="84">
        <f>'STR Calculator'!$C$35</f>
        <v>0</v>
      </c>
      <c r="F27" s="84">
        <f>'STR Calculator'!$C$35</f>
        <v>0</v>
      </c>
      <c r="G27" s="84">
        <f>'STR Calculator'!$C$35</f>
        <v>0</v>
      </c>
      <c r="H27" s="84">
        <f>'STR Calculator'!$C$35</f>
        <v>0</v>
      </c>
      <c r="I27" s="52"/>
      <c r="J27" s="52"/>
      <c r="K27" s="52"/>
      <c r="L27" s="52"/>
      <c r="M27" s="52"/>
      <c r="N27" s="52"/>
      <c r="O27" s="52"/>
      <c r="P27" s="52"/>
      <c r="Q27" s="52"/>
      <c r="R27" s="52"/>
      <c r="S27" s="52"/>
      <c r="T27" s="52"/>
      <c r="U27" s="52"/>
      <c r="V27" s="52"/>
      <c r="W27" s="52"/>
      <c r="X27" s="52"/>
      <c r="Y27" s="52"/>
      <c r="Z27" s="52"/>
    </row>
    <row r="28" spans="1:26" ht="15.6">
      <c r="A28" s="188" t="s">
        <v>230</v>
      </c>
      <c r="B28" s="84">
        <f>'STR Calculator'!$C$34</f>
        <v>0</v>
      </c>
      <c r="C28" s="84">
        <f>'STR Calculator'!$C$34</f>
        <v>0</v>
      </c>
      <c r="D28" s="84">
        <f>'STR Calculator'!$C$34</f>
        <v>0</v>
      </c>
      <c r="E28" s="84">
        <f>'STR Calculator'!$C$34</f>
        <v>0</v>
      </c>
      <c r="F28" s="84">
        <f>'STR Calculator'!$C$34</f>
        <v>0</v>
      </c>
      <c r="G28" s="84">
        <f>'STR Calculator'!$C$34</f>
        <v>0</v>
      </c>
      <c r="H28" s="84">
        <f>'STR Calculator'!$C$34</f>
        <v>0</v>
      </c>
      <c r="I28" s="52"/>
      <c r="J28" s="52"/>
      <c r="K28" s="52"/>
      <c r="L28" s="52"/>
      <c r="M28" s="52"/>
      <c r="N28" s="52"/>
      <c r="O28" s="52"/>
      <c r="P28" s="52"/>
      <c r="Q28" s="52"/>
      <c r="R28" s="52"/>
      <c r="S28" s="52"/>
      <c r="T28" s="52"/>
      <c r="U28" s="52"/>
      <c r="V28" s="52"/>
      <c r="W28" s="52"/>
      <c r="X28" s="52"/>
      <c r="Y28" s="52"/>
      <c r="Z28" s="52"/>
    </row>
    <row r="29" spans="1:26" ht="15.6">
      <c r="A29" s="70" t="s">
        <v>90</v>
      </c>
      <c r="B29" s="84">
        <f>'STR Calculator'!$C$30</f>
        <v>0</v>
      </c>
      <c r="C29" s="75">
        <f t="shared" ref="C29:H29" si="5">B29+(B29*C8)</f>
        <v>0</v>
      </c>
      <c r="D29" s="75">
        <f t="shared" si="5"/>
        <v>0</v>
      </c>
      <c r="E29" s="75">
        <f t="shared" si="5"/>
        <v>0</v>
      </c>
      <c r="F29" s="75">
        <f t="shared" si="5"/>
        <v>0</v>
      </c>
      <c r="G29" s="75">
        <f t="shared" si="5"/>
        <v>0</v>
      </c>
      <c r="H29" s="83">
        <f t="shared" si="5"/>
        <v>0</v>
      </c>
      <c r="I29" s="52"/>
      <c r="J29" s="52"/>
      <c r="K29" s="52"/>
      <c r="L29" s="52"/>
      <c r="M29" s="52"/>
      <c r="N29" s="52"/>
      <c r="O29" s="52"/>
      <c r="P29" s="52"/>
      <c r="Q29" s="52"/>
      <c r="R29" s="52"/>
      <c r="S29" s="52"/>
      <c r="T29" s="52"/>
      <c r="U29" s="52"/>
      <c r="V29" s="52"/>
      <c r="W29" s="52"/>
      <c r="X29" s="52"/>
      <c r="Y29" s="52"/>
      <c r="Z29" s="52"/>
    </row>
    <row r="30" spans="1:26" ht="15.6">
      <c r="A30" s="70" t="s">
        <v>91</v>
      </c>
      <c r="B30" s="82">
        <f>'STR Calculator'!$C$36</f>
        <v>0</v>
      </c>
      <c r="C30" s="82">
        <f>'STR Calculator'!$B$5*C5</f>
        <v>8725</v>
      </c>
      <c r="D30" s="82">
        <f>'STR Calculator'!$B$5*D5</f>
        <v>8725</v>
      </c>
      <c r="E30" s="82">
        <f>'STR Calculator'!$B$5*E5</f>
        <v>8725</v>
      </c>
      <c r="F30" s="82">
        <f>'STR Calculator'!$B$5*F5</f>
        <v>8725</v>
      </c>
      <c r="G30" s="82">
        <f>'STR Calculator'!$B$5*G5</f>
        <v>8725</v>
      </c>
      <c r="H30" s="82">
        <f>'STR Calculator'!$B$5*H5</f>
        <v>8725</v>
      </c>
      <c r="I30" s="52"/>
      <c r="J30" s="52"/>
      <c r="K30" s="52"/>
      <c r="L30" s="52"/>
      <c r="M30" s="52"/>
      <c r="N30" s="52"/>
      <c r="O30" s="52"/>
      <c r="P30" s="52"/>
      <c r="Q30" s="52"/>
      <c r="R30" s="52"/>
      <c r="S30" s="52"/>
      <c r="T30" s="52"/>
      <c r="U30" s="52"/>
      <c r="V30" s="52"/>
      <c r="W30" s="52"/>
      <c r="X30" s="52"/>
      <c r="Y30" s="52"/>
      <c r="Z30" s="52"/>
    </row>
    <row r="31" spans="1:26" ht="15.6">
      <c r="A31" s="188" t="s">
        <v>229</v>
      </c>
      <c r="B31" s="82">
        <f>'STR Calculator'!$C$37</f>
        <v>0</v>
      </c>
      <c r="C31" s="82">
        <f>'STR Calculator'!$C$37</f>
        <v>0</v>
      </c>
      <c r="D31" s="82">
        <f>'STR Calculator'!$C$37</f>
        <v>0</v>
      </c>
      <c r="E31" s="82">
        <f>'STR Calculator'!$C$37</f>
        <v>0</v>
      </c>
      <c r="F31" s="82">
        <f>'STR Calculator'!$C$37</f>
        <v>0</v>
      </c>
      <c r="G31" s="82">
        <f>'STR Calculator'!$C$37</f>
        <v>0</v>
      </c>
      <c r="H31" s="82">
        <f>'STR Calculator'!$C$37</f>
        <v>0</v>
      </c>
      <c r="I31" s="52"/>
      <c r="J31" s="52"/>
      <c r="K31" s="52"/>
      <c r="L31" s="52"/>
      <c r="M31" s="52"/>
      <c r="N31" s="52"/>
      <c r="O31" s="52"/>
      <c r="P31" s="52"/>
      <c r="Q31" s="52"/>
      <c r="R31" s="52"/>
      <c r="S31" s="52"/>
      <c r="T31" s="52"/>
      <c r="U31" s="52"/>
      <c r="V31" s="52"/>
      <c r="W31" s="52"/>
      <c r="X31" s="52"/>
      <c r="Y31" s="52"/>
      <c r="Z31" s="52"/>
    </row>
    <row r="32" spans="1:26" ht="15.6">
      <c r="A32" s="188" t="s">
        <v>218</v>
      </c>
      <c r="B32" s="82">
        <f>'STR Calculator'!C39</f>
        <v>300</v>
      </c>
      <c r="C32" s="75">
        <v>0</v>
      </c>
      <c r="D32" s="75">
        <v>0</v>
      </c>
      <c r="E32" s="75">
        <v>0</v>
      </c>
      <c r="F32" s="75">
        <v>0</v>
      </c>
      <c r="G32" s="75">
        <v>0</v>
      </c>
      <c r="H32" s="75">
        <v>0</v>
      </c>
      <c r="I32" s="52"/>
      <c r="J32" s="52"/>
      <c r="K32" s="52"/>
      <c r="L32" s="52"/>
      <c r="M32" s="52"/>
      <c r="N32" s="52"/>
      <c r="O32" s="52"/>
      <c r="P32" s="52"/>
      <c r="Q32" s="52"/>
      <c r="R32" s="52"/>
      <c r="S32" s="52"/>
      <c r="T32" s="52"/>
      <c r="U32" s="52"/>
      <c r="V32" s="52"/>
      <c r="W32" s="52"/>
      <c r="X32" s="52"/>
      <c r="Y32" s="52"/>
      <c r="Z32" s="52"/>
    </row>
    <row r="33" spans="1:26" ht="15.6">
      <c r="A33" s="188" t="s">
        <v>219</v>
      </c>
      <c r="B33" s="82">
        <f>'STR Calculator'!$C$40</f>
        <v>300</v>
      </c>
      <c r="C33" s="82">
        <f>'STR Calculator'!$C$40</f>
        <v>300</v>
      </c>
      <c r="D33" s="82">
        <f>'STR Calculator'!$C$40</f>
        <v>300</v>
      </c>
      <c r="E33" s="82">
        <f>'STR Calculator'!$C$40</f>
        <v>300</v>
      </c>
      <c r="F33" s="82">
        <f>'STR Calculator'!$C$40</f>
        <v>300</v>
      </c>
      <c r="G33" s="82">
        <f>'STR Calculator'!$C$40</f>
        <v>300</v>
      </c>
      <c r="H33" s="82">
        <f>'STR Calculator'!$C$40</f>
        <v>300</v>
      </c>
      <c r="I33" s="52"/>
      <c r="J33" s="52"/>
      <c r="K33" s="52"/>
      <c r="L33" s="52"/>
      <c r="M33" s="52"/>
      <c r="N33" s="52"/>
      <c r="O33" s="52"/>
      <c r="P33" s="52"/>
      <c r="Q33" s="52"/>
      <c r="R33" s="52"/>
      <c r="S33" s="52"/>
      <c r="T33" s="52"/>
      <c r="U33" s="52"/>
      <c r="V33" s="52"/>
      <c r="W33" s="52"/>
      <c r="X33" s="52"/>
      <c r="Y33" s="52"/>
      <c r="Z33" s="52"/>
    </row>
    <row r="34" spans="1:26" ht="15.6">
      <c r="A34" s="70" t="s">
        <v>92</v>
      </c>
      <c r="B34" s="82">
        <f>'STR Calculator'!$C$41</f>
        <v>444</v>
      </c>
      <c r="C34" s="82">
        <f>'STR Calculator'!$C$41</f>
        <v>444</v>
      </c>
      <c r="D34" s="82">
        <f>'STR Calculator'!$C$41</f>
        <v>444</v>
      </c>
      <c r="E34" s="82">
        <f>'STR Calculator'!$C$41</f>
        <v>444</v>
      </c>
      <c r="F34" s="82">
        <f>'STR Calculator'!$C$41</f>
        <v>444</v>
      </c>
      <c r="G34" s="82">
        <f>'STR Calculator'!$C$41</f>
        <v>444</v>
      </c>
      <c r="H34" s="82">
        <f>'STR Calculator'!$C$41</f>
        <v>444</v>
      </c>
      <c r="I34" s="52"/>
      <c r="J34" s="52"/>
      <c r="K34" s="52"/>
      <c r="L34" s="52"/>
      <c r="M34" s="52"/>
      <c r="N34" s="52"/>
      <c r="O34" s="52"/>
      <c r="P34" s="52"/>
      <c r="Q34" s="52"/>
      <c r="R34" s="52"/>
      <c r="S34" s="52"/>
      <c r="T34" s="52"/>
      <c r="U34" s="52"/>
      <c r="V34" s="52"/>
      <c r="W34" s="52"/>
      <c r="X34" s="52"/>
      <c r="Y34" s="52"/>
      <c r="Z34" s="52"/>
    </row>
    <row r="35" spans="1:26" ht="15.6">
      <c r="A35" s="85" t="s">
        <v>205</v>
      </c>
      <c r="B35" s="86">
        <f t="shared" ref="B35:H35" si="6">SUM(B20:B34)</f>
        <v>33577.333333333328</v>
      </c>
      <c r="C35" s="86">
        <f>SUM(C20:C34)</f>
        <v>42086.333333333328</v>
      </c>
      <c r="D35" s="86">
        <f t="shared" si="6"/>
        <v>42123.833333333328</v>
      </c>
      <c r="E35" s="86">
        <f t="shared" si="6"/>
        <v>42160.940633333332</v>
      </c>
      <c r="F35" s="86">
        <f t="shared" si="6"/>
        <v>42198.585438833332</v>
      </c>
      <c r="G35" s="86">
        <f t="shared" si="6"/>
        <v>42236.79453433583</v>
      </c>
      <c r="H35" s="86">
        <f t="shared" si="6"/>
        <v>42275.576758629264</v>
      </c>
      <c r="I35" s="52"/>
      <c r="J35" s="52"/>
      <c r="K35" s="52"/>
      <c r="L35" s="52"/>
      <c r="M35" s="52"/>
      <c r="N35" s="52"/>
      <c r="O35" s="52"/>
      <c r="P35" s="52"/>
      <c r="Q35" s="52"/>
      <c r="R35" s="52"/>
      <c r="S35" s="52"/>
      <c r="T35" s="52"/>
      <c r="U35" s="52"/>
      <c r="V35" s="52"/>
      <c r="W35" s="52"/>
      <c r="X35" s="52"/>
      <c r="Y35" s="52"/>
      <c r="Z35" s="52"/>
    </row>
    <row r="36" spans="1:26" ht="15.6">
      <c r="A36" s="70"/>
      <c r="B36" s="71"/>
      <c r="C36" s="72"/>
      <c r="D36" s="72"/>
      <c r="E36" s="72"/>
      <c r="F36" s="72"/>
      <c r="G36" s="72"/>
      <c r="H36" s="73"/>
      <c r="I36" s="52"/>
      <c r="J36" s="52"/>
      <c r="K36" s="52"/>
      <c r="L36" s="52"/>
      <c r="M36" s="52"/>
      <c r="N36" s="52"/>
      <c r="O36" s="52"/>
      <c r="P36" s="52"/>
      <c r="Q36" s="52"/>
      <c r="R36" s="52"/>
      <c r="S36" s="52"/>
      <c r="T36" s="52"/>
      <c r="U36" s="52"/>
      <c r="V36" s="52"/>
      <c r="W36" s="52"/>
      <c r="X36" s="52"/>
      <c r="Y36" s="52"/>
      <c r="Z36" s="52"/>
    </row>
    <row r="37" spans="1:26" ht="15.6">
      <c r="A37" s="87" t="s">
        <v>93</v>
      </c>
      <c r="B37" s="88">
        <f t="shared" ref="B37:H37" si="7">SUM(B16-B35)</f>
        <v>76222.666666666672</v>
      </c>
      <c r="C37" s="88">
        <f>SUM(C16-C35)</f>
        <v>68811.666666666672</v>
      </c>
      <c r="D37" s="88">
        <f t="shared" si="7"/>
        <v>69883.146666666667</v>
      </c>
      <c r="E37" s="88">
        <f t="shared" si="7"/>
        <v>70966.109166666662</v>
      </c>
      <c r="F37" s="88">
        <f t="shared" si="7"/>
        <v>72059.734859166667</v>
      </c>
      <c r="G37" s="88">
        <f t="shared" si="7"/>
        <v>73164.108966644155</v>
      </c>
      <c r="H37" s="89">
        <f t="shared" si="7"/>
        <v>74279.335777360524</v>
      </c>
      <c r="I37" s="52"/>
      <c r="J37" s="52"/>
      <c r="K37" s="52"/>
      <c r="L37" s="52"/>
      <c r="M37" s="52"/>
      <c r="N37" s="52"/>
      <c r="O37" s="52"/>
      <c r="P37" s="52"/>
      <c r="Q37" s="52"/>
      <c r="R37" s="52"/>
      <c r="S37" s="52"/>
      <c r="T37" s="52"/>
      <c r="U37" s="52"/>
      <c r="V37" s="52"/>
      <c r="W37" s="52"/>
      <c r="X37" s="52"/>
      <c r="Y37" s="52"/>
      <c r="Z37" s="52"/>
    </row>
    <row r="38" spans="1:26" ht="15.6">
      <c r="A38" s="70"/>
      <c r="B38" s="71"/>
      <c r="C38" s="72"/>
      <c r="D38" s="72"/>
      <c r="E38" s="72"/>
      <c r="F38" s="72"/>
      <c r="G38" s="72"/>
      <c r="H38" s="73"/>
      <c r="I38" s="52"/>
      <c r="J38" s="52"/>
      <c r="K38" s="52"/>
      <c r="L38" s="52"/>
      <c r="M38" s="52"/>
      <c r="N38" s="52"/>
      <c r="O38" s="52"/>
      <c r="P38" s="52"/>
      <c r="Q38" s="52"/>
      <c r="R38" s="52"/>
      <c r="S38" s="52"/>
      <c r="T38" s="52"/>
      <c r="U38" s="52"/>
      <c r="V38" s="52"/>
      <c r="W38" s="52"/>
      <c r="X38" s="52"/>
      <c r="Y38" s="52"/>
      <c r="Z38" s="52"/>
    </row>
    <row r="39" spans="1:26" ht="15.6">
      <c r="A39" s="90" t="s">
        <v>54</v>
      </c>
      <c r="B39" s="91"/>
      <c r="C39" s="92"/>
      <c r="D39" s="92"/>
      <c r="E39" s="92"/>
      <c r="F39" s="92"/>
      <c r="G39" s="92"/>
      <c r="H39" s="93"/>
      <c r="I39" s="52"/>
      <c r="J39" s="52"/>
      <c r="K39" s="52"/>
      <c r="L39" s="52"/>
      <c r="M39" s="52"/>
      <c r="N39" s="52"/>
      <c r="O39" s="52"/>
      <c r="P39" s="52"/>
      <c r="Q39" s="52"/>
      <c r="R39" s="52"/>
      <c r="S39" s="52"/>
      <c r="T39" s="52"/>
      <c r="U39" s="52"/>
      <c r="V39" s="52"/>
      <c r="W39" s="52"/>
      <c r="X39" s="52"/>
      <c r="Y39" s="52"/>
      <c r="Z39" s="52"/>
    </row>
    <row r="40" spans="1:26" ht="15.6">
      <c r="A40" s="70" t="s">
        <v>94</v>
      </c>
      <c r="B40" s="75">
        <f t="shared" ref="B40:H40" si="8">B37</f>
        <v>76222.666666666672</v>
      </c>
      <c r="C40" s="75">
        <f t="shared" si="8"/>
        <v>68811.666666666672</v>
      </c>
      <c r="D40" s="75">
        <f t="shared" si="8"/>
        <v>69883.146666666667</v>
      </c>
      <c r="E40" s="75">
        <f t="shared" si="8"/>
        <v>70966.109166666662</v>
      </c>
      <c r="F40" s="75">
        <f t="shared" si="8"/>
        <v>72059.734859166667</v>
      </c>
      <c r="G40" s="75">
        <f t="shared" si="8"/>
        <v>73164.108966644155</v>
      </c>
      <c r="H40" s="83">
        <f t="shared" si="8"/>
        <v>74279.335777360524</v>
      </c>
      <c r="I40" s="52"/>
      <c r="J40" s="52"/>
      <c r="K40" s="52"/>
      <c r="L40" s="52"/>
      <c r="M40" s="52"/>
      <c r="N40" s="52"/>
      <c r="O40" s="52"/>
      <c r="P40" s="52"/>
      <c r="Q40" s="52"/>
      <c r="R40" s="52"/>
      <c r="S40" s="52"/>
      <c r="T40" s="52"/>
      <c r="U40" s="52"/>
      <c r="V40" s="52"/>
      <c r="W40" s="52"/>
      <c r="X40" s="52"/>
      <c r="Y40" s="52"/>
      <c r="Z40" s="52"/>
    </row>
    <row r="41" spans="1:26" ht="15.6">
      <c r="A41" s="70" t="s">
        <v>95</v>
      </c>
      <c r="B41" s="84">
        <f>'STR Calculator'!$C$46</f>
        <v>60006.689688025464</v>
      </c>
      <c r="C41" s="84">
        <f>'STR Calculator'!$C$46</f>
        <v>60006.689688025464</v>
      </c>
      <c r="D41" s="84">
        <f>'STR Calculator'!$C$46</f>
        <v>60006.689688025464</v>
      </c>
      <c r="E41" s="84">
        <f>'STR Calculator'!$C$46</f>
        <v>60006.689688025464</v>
      </c>
      <c r="F41" s="84">
        <f>'STR Calculator'!$C$46</f>
        <v>60006.689688025464</v>
      </c>
      <c r="G41" s="84">
        <f>'STR Calculator'!$C$46</f>
        <v>60006.689688025464</v>
      </c>
      <c r="H41" s="84">
        <f>'STR Calculator'!$C$46</f>
        <v>60006.689688025464</v>
      </c>
      <c r="I41" s="52"/>
      <c r="J41" s="52"/>
      <c r="K41" s="52"/>
      <c r="L41" s="52"/>
      <c r="M41" s="52"/>
      <c r="N41" s="52"/>
      <c r="O41" s="52"/>
      <c r="P41" s="52"/>
      <c r="Q41" s="52"/>
      <c r="R41" s="52"/>
      <c r="S41" s="52"/>
      <c r="T41" s="52"/>
      <c r="U41" s="52"/>
      <c r="V41" s="52"/>
      <c r="W41" s="52"/>
      <c r="X41" s="52"/>
      <c r="Y41" s="52"/>
      <c r="Z41" s="52"/>
    </row>
    <row r="42" spans="1:26" ht="15.6">
      <c r="A42" s="70" t="s">
        <v>96</v>
      </c>
      <c r="B42" s="84">
        <f>'STR Calculator'!$C$45</f>
        <v>9858.75</v>
      </c>
      <c r="C42" s="84">
        <f>'STR Calculator'!$C$45</f>
        <v>9858.75</v>
      </c>
      <c r="D42" s="84">
        <f>'STR Calculator'!$C$45</f>
        <v>9858.75</v>
      </c>
      <c r="E42" s="84">
        <f>'STR Calculator'!$C$45</f>
        <v>9858.75</v>
      </c>
      <c r="F42" s="84">
        <f>'STR Calculator'!$C$45</f>
        <v>9858.75</v>
      </c>
      <c r="G42" s="84">
        <f>'STR Calculator'!$C$45</f>
        <v>9858.75</v>
      </c>
      <c r="H42" s="84">
        <f>'STR Calculator'!$C$45</f>
        <v>9858.75</v>
      </c>
      <c r="I42" s="52"/>
      <c r="J42" s="52"/>
      <c r="K42" s="52"/>
      <c r="L42" s="52"/>
      <c r="M42" s="52"/>
      <c r="N42" s="52"/>
      <c r="O42" s="52"/>
      <c r="P42" s="52"/>
      <c r="Q42" s="52"/>
      <c r="R42" s="52"/>
      <c r="S42" s="52"/>
      <c r="T42" s="52"/>
      <c r="U42" s="52"/>
      <c r="V42" s="52"/>
      <c r="W42" s="52"/>
      <c r="X42" s="52"/>
      <c r="Y42" s="52"/>
      <c r="Z42" s="52"/>
    </row>
    <row r="43" spans="1:26" ht="15.6">
      <c r="A43" s="70" t="s">
        <v>201</v>
      </c>
      <c r="B43" s="84">
        <f>'STR Calculator'!$C$47</f>
        <v>0</v>
      </c>
      <c r="C43" s="84">
        <f>'STR Calculator'!$C$47</f>
        <v>0</v>
      </c>
      <c r="D43" s="84">
        <f>'STR Calculator'!$C$47</f>
        <v>0</v>
      </c>
      <c r="E43" s="84">
        <f>'STR Calculator'!$C$47</f>
        <v>0</v>
      </c>
      <c r="F43" s="84">
        <f>'STR Calculator'!$C$47</f>
        <v>0</v>
      </c>
      <c r="G43" s="84">
        <f>'STR Calculator'!$C$47</f>
        <v>0</v>
      </c>
      <c r="H43" s="84">
        <f>'STR Calculator'!$C$47</f>
        <v>0</v>
      </c>
      <c r="I43" s="52"/>
      <c r="J43" s="52"/>
      <c r="K43" s="52"/>
      <c r="L43" s="52"/>
      <c r="M43" s="52"/>
      <c r="N43" s="52"/>
      <c r="O43" s="52"/>
      <c r="P43" s="52"/>
      <c r="Q43" s="52"/>
      <c r="R43" s="52"/>
      <c r="S43" s="52"/>
      <c r="T43" s="52"/>
      <c r="U43" s="52"/>
      <c r="V43" s="52"/>
      <c r="W43" s="52"/>
      <c r="X43" s="52"/>
      <c r="Y43" s="52"/>
      <c r="Z43" s="52"/>
    </row>
    <row r="44" spans="1:26" ht="15.6">
      <c r="A44" s="94" t="s">
        <v>97</v>
      </c>
      <c r="B44" s="95">
        <f>SUM(B40-B41-B42-B43)</f>
        <v>6357.2269786412071</v>
      </c>
      <c r="C44" s="95">
        <f t="shared" ref="C44:H44" si="9">SUM(C40-C41-C42-C43)</f>
        <v>-1053.7730213587929</v>
      </c>
      <c r="D44" s="95">
        <f t="shared" si="9"/>
        <v>17.706978641203023</v>
      </c>
      <c r="E44" s="95">
        <f t="shared" si="9"/>
        <v>1100.6694786411972</v>
      </c>
      <c r="F44" s="95">
        <f t="shared" si="9"/>
        <v>2194.2951711412024</v>
      </c>
      <c r="G44" s="95">
        <f t="shared" si="9"/>
        <v>3298.6692786186904</v>
      </c>
      <c r="H44" s="95">
        <f t="shared" si="9"/>
        <v>4413.8960893350595</v>
      </c>
      <c r="I44" s="52"/>
      <c r="J44" s="52"/>
      <c r="K44" s="52"/>
      <c r="L44" s="52"/>
      <c r="M44" s="52"/>
      <c r="N44" s="52"/>
      <c r="O44" s="52"/>
      <c r="P44" s="52"/>
      <c r="Q44" s="52"/>
      <c r="R44" s="52"/>
      <c r="S44" s="52"/>
      <c r="T44" s="52"/>
      <c r="U44" s="52"/>
      <c r="V44" s="52"/>
      <c r="W44" s="52"/>
      <c r="X44" s="52"/>
      <c r="Y44" s="52"/>
      <c r="Z44" s="52"/>
    </row>
    <row r="45" spans="1:26" ht="15.6">
      <c r="A45" s="70" t="s">
        <v>98</v>
      </c>
      <c r="B45" s="75">
        <f t="shared" ref="B45:H45" si="10">B44/12</f>
        <v>529.76891488676722</v>
      </c>
      <c r="C45" s="75">
        <f t="shared" si="10"/>
        <v>-87.81441844656608</v>
      </c>
      <c r="D45" s="75">
        <f t="shared" si="10"/>
        <v>1.4755815534335852</v>
      </c>
      <c r="E45" s="75">
        <f t="shared" si="10"/>
        <v>91.722456553433105</v>
      </c>
      <c r="F45" s="75">
        <f t="shared" si="10"/>
        <v>182.85793092843355</v>
      </c>
      <c r="G45" s="75">
        <f t="shared" si="10"/>
        <v>274.88910655155752</v>
      </c>
      <c r="H45" s="75">
        <f t="shared" si="10"/>
        <v>367.82467411125498</v>
      </c>
      <c r="I45" s="52"/>
      <c r="J45" s="52"/>
      <c r="K45" s="52"/>
      <c r="L45" s="52"/>
      <c r="M45" s="52"/>
      <c r="N45" s="52"/>
      <c r="O45" s="52"/>
      <c r="P45" s="52"/>
      <c r="Q45" s="52"/>
      <c r="R45" s="52"/>
      <c r="S45" s="52"/>
      <c r="T45" s="52"/>
      <c r="U45" s="52"/>
      <c r="V45" s="52"/>
      <c r="W45" s="52"/>
      <c r="X45" s="52"/>
      <c r="Y45" s="52"/>
      <c r="Z45" s="52"/>
    </row>
    <row r="46" spans="1:26" ht="15.6">
      <c r="A46" s="70" t="s">
        <v>39</v>
      </c>
      <c r="B46" s="193">
        <f>B40/SUM(B41:B43)</f>
        <v>1.0909924421434765</v>
      </c>
      <c r="C46" s="193">
        <f t="shared" ref="C46:H46" si="11">C40/SUM(C41:C43)</f>
        <v>0.98491710599597926</v>
      </c>
      <c r="D46" s="193">
        <f t="shared" si="11"/>
        <v>1.0002534440307007</v>
      </c>
      <c r="E46" s="193">
        <f t="shared" si="11"/>
        <v>1.015754133711261</v>
      </c>
      <c r="F46" s="193">
        <f t="shared" si="11"/>
        <v>1.0314074481022308</v>
      </c>
      <c r="G46" s="193">
        <f t="shared" si="11"/>
        <v>1.0472146070124004</v>
      </c>
      <c r="H46" s="193">
        <f t="shared" si="11"/>
        <v>1.0631771031434814</v>
      </c>
      <c r="I46" s="52"/>
      <c r="J46" s="52"/>
      <c r="K46" s="52"/>
      <c r="L46" s="52"/>
      <c r="M46" s="52"/>
      <c r="N46" s="52"/>
      <c r="O46" s="52"/>
      <c r="P46" s="52"/>
      <c r="Q46" s="52"/>
      <c r="R46" s="52"/>
      <c r="S46" s="52"/>
      <c r="T46" s="52"/>
      <c r="U46" s="52"/>
      <c r="V46" s="52"/>
      <c r="W46" s="52"/>
      <c r="X46" s="52"/>
      <c r="Y46" s="52"/>
      <c r="Z46" s="52"/>
    </row>
    <row r="47" spans="1:26" ht="15.6">
      <c r="A47" s="96" t="s">
        <v>99</v>
      </c>
      <c r="B47" s="97">
        <f>-CUMPRINC('STR Calculator'!$I$8/12,'STR Calculator'!$I$9*12,'STR Calculator'!$B$8,1,12,0)</f>
        <v>6126.264783841486</v>
      </c>
      <c r="C47" s="97">
        <f>-CUMPRINC('STR Calculator'!$I$8/12,'STR Calculator'!$I$9*12,'STR Calculator'!$B$8,13,24,0)</f>
        <v>6618.2834737815656</v>
      </c>
      <c r="D47" s="97">
        <f>-CUMPRINC('STR Calculator'!$I$8/12,'STR Calculator'!$I$9*12,'STR Calculator'!$B$8,25,36,0)</f>
        <v>7149.8176596709654</v>
      </c>
      <c r="E47" s="97">
        <f>-CUMPRINC('STR Calculator'!$I$8/12,'STR Calculator'!$I$9*12,'STR Calculator'!$B$8,37,48,0)</f>
        <v>7724.0409494478545</v>
      </c>
      <c r="F47" s="97">
        <f>-CUMPRINC('STR Calculator'!$I$8/12,'STR Calculator'!$I$9*12,'STR Calculator'!$B$8,49,60,0)</f>
        <v>8344.3818330176673</v>
      </c>
      <c r="G47" s="97">
        <f>-CUMPRINC('STR Calculator'!$I$8/12,'STR Calculator'!$I$9*12,'STR Calculator'!$B$8,61,72,0)</f>
        <v>9014.5441525879833</v>
      </c>
      <c r="H47" s="97">
        <f>-CUMPRINC('STR Calculator'!$I$8/12,'STR Calculator'!$I$9*12,'STR Calculator'!$B$8,73,84,0)</f>
        <v>9738.5292170373486</v>
      </c>
      <c r="I47" s="52"/>
      <c r="J47" s="52"/>
      <c r="K47" s="52"/>
      <c r="L47" s="52"/>
      <c r="M47" s="52"/>
      <c r="N47" s="52"/>
      <c r="O47" s="52"/>
      <c r="P47" s="52"/>
      <c r="Q47" s="52"/>
      <c r="R47" s="52"/>
      <c r="S47" s="52"/>
      <c r="T47" s="52"/>
      <c r="U47" s="52"/>
      <c r="V47" s="52"/>
      <c r="W47" s="52"/>
      <c r="X47" s="52"/>
      <c r="Y47" s="52"/>
      <c r="Z47" s="52"/>
    </row>
    <row r="48" spans="1:26" ht="15.6">
      <c r="A48" s="98" t="s">
        <v>100</v>
      </c>
      <c r="B48" s="99">
        <f>SUM(B6*'STR Calculator'!$B$5)</f>
        <v>17450</v>
      </c>
      <c r="C48" s="99">
        <f>(SUM(B48)+'STR Calculator'!$B$5)*C$6</f>
        <v>17799</v>
      </c>
      <c r="D48" s="99">
        <f>(SUM(C48)+'STR Calculator'!$B$5)*D$6</f>
        <v>17805.98</v>
      </c>
      <c r="E48" s="99">
        <f>(SUM(D48)+'STR Calculator'!$B$5)*E$6</f>
        <v>17806.119600000002</v>
      </c>
      <c r="F48" s="99">
        <f>(SUM(E48)+'STR Calculator'!$B$5)*F$6</f>
        <v>17806.122392000001</v>
      </c>
      <c r="G48" s="99">
        <f>(SUM(F48)+'STR Calculator'!$B$5)*G$6</f>
        <v>17806.12244784</v>
      </c>
      <c r="H48" s="99">
        <f>(SUM(G48)+'STR Calculator'!$B$5)*H$6</f>
        <v>17806.122448956801</v>
      </c>
      <c r="I48" s="52"/>
      <c r="J48" s="52"/>
      <c r="K48" s="52"/>
      <c r="L48" s="52"/>
      <c r="M48" s="52"/>
      <c r="N48" s="52"/>
      <c r="O48" s="52"/>
      <c r="P48" s="52"/>
      <c r="Q48" s="52"/>
      <c r="R48" s="52"/>
      <c r="S48" s="52"/>
      <c r="T48" s="52"/>
      <c r="U48" s="52"/>
      <c r="V48" s="52"/>
      <c r="W48" s="52"/>
      <c r="X48" s="52"/>
      <c r="Y48" s="52"/>
      <c r="Z48" s="52"/>
    </row>
    <row r="49" spans="1:26" ht="15.6">
      <c r="A49" s="94" t="s">
        <v>221</v>
      </c>
      <c r="B49" s="191">
        <f>SUM(B47+B44)</f>
        <v>12483.491762482692</v>
      </c>
      <c r="C49" s="191">
        <f>SUM(C47+C44)</f>
        <v>5564.5104524227727</v>
      </c>
      <c r="D49" s="191">
        <f t="shared" ref="D49:H49" si="12">SUM(D47+D44)</f>
        <v>7167.5246383121685</v>
      </c>
      <c r="E49" s="191">
        <f t="shared" si="12"/>
        <v>8824.7104280890526</v>
      </c>
      <c r="F49" s="191">
        <f t="shared" si="12"/>
        <v>10538.67700415887</v>
      </c>
      <c r="G49" s="191">
        <f t="shared" si="12"/>
        <v>12313.213431206674</v>
      </c>
      <c r="H49" s="191">
        <f t="shared" si="12"/>
        <v>14152.425306372408</v>
      </c>
      <c r="I49" s="52"/>
      <c r="J49" s="52"/>
      <c r="K49" s="52"/>
      <c r="L49" s="52"/>
      <c r="M49" s="52"/>
      <c r="N49" s="52"/>
      <c r="O49" s="52"/>
      <c r="P49" s="52"/>
      <c r="Q49" s="52"/>
      <c r="R49" s="52"/>
      <c r="S49" s="52"/>
      <c r="T49" s="52"/>
      <c r="U49" s="52"/>
      <c r="V49" s="52"/>
      <c r="W49" s="52"/>
      <c r="X49" s="52"/>
      <c r="Y49" s="52"/>
      <c r="Z49" s="52"/>
    </row>
    <row r="50" spans="1:26" ht="15.6">
      <c r="A50" s="189" t="s">
        <v>223</v>
      </c>
      <c r="B50" s="192">
        <f>B49/SUM('STR Calculator'!$B$6:$B$7)</f>
        <v>7.1538634742021157E-2</v>
      </c>
      <c r="C50" s="192">
        <f>C49/SUM('STR Calculator'!$B$6:$B$7)</f>
        <v>3.1888312048268037E-2</v>
      </c>
      <c r="D50" s="192">
        <f>D49/SUM('STR Calculator'!$B$6:$B$7)</f>
        <v>4.1074639761101255E-2</v>
      </c>
      <c r="E50" s="192">
        <f>E49/SUM('STR Calculator'!$B$6:$B$7)</f>
        <v>5.0571406464693713E-2</v>
      </c>
      <c r="F50" s="192">
        <f>F49/SUM('STR Calculator'!$B$6:$B$7)</f>
        <v>6.0393564493747103E-2</v>
      </c>
      <c r="G50" s="192">
        <f>G49/SUM('STR Calculator'!$B$6:$B$7)</f>
        <v>7.0562827685998128E-2</v>
      </c>
      <c r="H50" s="192">
        <f>H49/SUM('STR Calculator'!$B$6:$B$7)</f>
        <v>8.1102723818753053E-2</v>
      </c>
      <c r="I50" s="52"/>
      <c r="J50" s="52"/>
      <c r="K50" s="52"/>
      <c r="L50" s="52"/>
      <c r="M50" s="52"/>
      <c r="N50" s="52"/>
      <c r="O50" s="52"/>
      <c r="P50" s="52"/>
      <c r="Q50" s="52"/>
      <c r="R50" s="52"/>
      <c r="S50" s="52"/>
      <c r="T50" s="52"/>
      <c r="U50" s="52"/>
      <c r="V50" s="52"/>
      <c r="W50" s="52"/>
      <c r="X50" s="52"/>
      <c r="Y50" s="52"/>
      <c r="Z50" s="52"/>
    </row>
    <row r="51" spans="1:26" ht="15.6">
      <c r="A51" s="94" t="s">
        <v>220</v>
      </c>
      <c r="B51" s="75">
        <f t="shared" ref="B51:H51" si="13">SUM(B44+B47+B48)</f>
        <v>29933.491762482692</v>
      </c>
      <c r="C51" s="75">
        <f t="shared" si="13"/>
        <v>23363.510452422772</v>
      </c>
      <c r="D51" s="75">
        <f t="shared" si="13"/>
        <v>24973.504638312166</v>
      </c>
      <c r="E51" s="75">
        <f t="shared" si="13"/>
        <v>26630.830028089054</v>
      </c>
      <c r="F51" s="75">
        <f t="shared" si="13"/>
        <v>28344.799396158873</v>
      </c>
      <c r="G51" s="75">
        <f t="shared" si="13"/>
        <v>30119.335879046674</v>
      </c>
      <c r="H51" s="83">
        <f t="shared" si="13"/>
        <v>31958.547755329208</v>
      </c>
      <c r="I51" s="52"/>
      <c r="J51" s="52"/>
      <c r="K51" s="52"/>
      <c r="L51" s="52"/>
      <c r="M51" s="52"/>
      <c r="N51" s="52"/>
      <c r="O51" s="52"/>
      <c r="P51" s="52"/>
      <c r="Q51" s="52"/>
      <c r="R51" s="52"/>
      <c r="S51" s="52"/>
      <c r="T51" s="52"/>
      <c r="U51" s="52"/>
      <c r="V51" s="52"/>
      <c r="W51" s="52"/>
      <c r="X51" s="52"/>
      <c r="Y51" s="52"/>
      <c r="Z51" s="52"/>
    </row>
    <row r="52" spans="1:26" ht="15.6">
      <c r="A52" s="100" t="s">
        <v>101</v>
      </c>
      <c r="B52" s="190">
        <f>B51/SUM('STR Calculator'!$B$6:$B$7)</f>
        <v>0.17153863474202116</v>
      </c>
      <c r="C52" s="190">
        <f>C51/SUM('STR Calculator'!$B$6:$B$7)</f>
        <v>0.13388831204826804</v>
      </c>
      <c r="D52" s="190">
        <f>D51/SUM('STR Calculator'!$B$6:$B$7)</f>
        <v>0.14311463976110123</v>
      </c>
      <c r="E52" s="190">
        <f>E51/SUM('STR Calculator'!$B$6:$B$7)</f>
        <v>0.15261220646469373</v>
      </c>
      <c r="F52" s="190">
        <f>F51/SUM('STR Calculator'!$B$6:$B$7)</f>
        <v>0.16243438049374712</v>
      </c>
      <c r="G52" s="190">
        <f>G51/SUM('STR Calculator'!$B$6:$B$7)</f>
        <v>0.17260364400599812</v>
      </c>
      <c r="H52" s="190">
        <f>H51/SUM('STR Calculator'!$B$6:$B$7)</f>
        <v>0.18314354014515305</v>
      </c>
      <c r="I52" s="52"/>
      <c r="J52" s="52"/>
      <c r="K52" s="52"/>
      <c r="L52" s="52"/>
      <c r="M52" s="52"/>
      <c r="N52" s="52"/>
      <c r="O52" s="52"/>
      <c r="P52" s="52"/>
      <c r="Q52" s="52"/>
      <c r="R52" s="52"/>
      <c r="S52" s="52"/>
      <c r="T52" s="52"/>
      <c r="U52" s="52"/>
      <c r="V52" s="52"/>
      <c r="W52" s="52"/>
      <c r="X52" s="52"/>
      <c r="Y52" s="52"/>
      <c r="Z52" s="52"/>
    </row>
    <row r="53" spans="1:26" ht="15.6">
      <c r="A53" s="305" t="s">
        <v>102</v>
      </c>
      <c r="B53" s="306"/>
      <c r="C53" s="306"/>
      <c r="D53" s="306"/>
      <c r="E53" s="306"/>
      <c r="F53" s="307"/>
      <c r="G53" s="308">
        <f>AVERAGE(B50:H50)</f>
        <v>5.8161729859226068E-2</v>
      </c>
      <c r="H53" s="309"/>
      <c r="I53" s="52"/>
      <c r="J53" s="52"/>
      <c r="K53" s="52"/>
      <c r="L53" s="52"/>
      <c r="M53" s="52"/>
      <c r="N53" s="52"/>
      <c r="O53" s="52"/>
      <c r="P53" s="52"/>
      <c r="Q53" s="52"/>
      <c r="R53" s="52"/>
      <c r="S53" s="52"/>
      <c r="T53" s="52"/>
      <c r="U53" s="52"/>
      <c r="V53" s="52"/>
      <c r="W53" s="52"/>
      <c r="X53" s="52"/>
      <c r="Y53" s="52"/>
      <c r="Z53" s="52"/>
    </row>
    <row r="54" spans="1:26" ht="15.6">
      <c r="A54" s="310" t="s">
        <v>103</v>
      </c>
      <c r="B54" s="311"/>
      <c r="C54" s="311"/>
      <c r="D54" s="311"/>
      <c r="E54" s="311"/>
      <c r="F54" s="312"/>
      <c r="G54" s="313">
        <f>'STR Calculator'!B5+(SUM('STR 7yr IRR Financing'!B48:H48))</f>
        <v>996779.46688879677</v>
      </c>
      <c r="H54" s="314"/>
      <c r="I54" s="52"/>
      <c r="J54" s="52"/>
      <c r="K54" s="52"/>
      <c r="L54" s="52"/>
      <c r="M54" s="52"/>
      <c r="N54" s="52"/>
      <c r="O54" s="52"/>
      <c r="P54" s="52"/>
      <c r="Q54" s="52"/>
      <c r="R54" s="52"/>
      <c r="S54" s="52"/>
      <c r="T54" s="52"/>
      <c r="U54" s="52"/>
      <c r="V54" s="52"/>
      <c r="W54" s="52"/>
      <c r="X54" s="52"/>
      <c r="Y54" s="52"/>
      <c r="Z54" s="52"/>
    </row>
    <row r="55" spans="1:26" ht="15.6">
      <c r="A55" s="290" t="s">
        <v>104</v>
      </c>
      <c r="B55" s="291"/>
      <c r="C55" s="291"/>
      <c r="D55" s="291"/>
      <c r="E55" s="291"/>
      <c r="F55" s="292"/>
      <c r="G55" s="315">
        <f>SUM(B47:H47)</f>
        <v>54715.862069384872</v>
      </c>
      <c r="H55" s="316"/>
      <c r="I55" s="52"/>
      <c r="J55" s="52"/>
      <c r="K55" s="52"/>
      <c r="L55" s="52"/>
      <c r="M55" s="52"/>
      <c r="N55" s="52"/>
      <c r="O55" s="52"/>
      <c r="P55" s="52"/>
      <c r="Q55" s="52"/>
      <c r="R55" s="52"/>
      <c r="S55" s="52"/>
      <c r="T55" s="52"/>
      <c r="U55" s="52"/>
      <c r="V55" s="52"/>
      <c r="W55" s="52"/>
      <c r="X55" s="52"/>
      <c r="Y55" s="52"/>
      <c r="Z55" s="52"/>
    </row>
    <row r="56" spans="1:26" ht="16.5" customHeight="1">
      <c r="A56" s="293" t="s">
        <v>105</v>
      </c>
      <c r="B56" s="294"/>
      <c r="C56" s="294"/>
      <c r="D56" s="294"/>
      <c r="E56" s="294"/>
      <c r="F56" s="294"/>
      <c r="G56" s="294"/>
      <c r="H56" s="295"/>
      <c r="I56" s="52"/>
      <c r="J56" s="52"/>
      <c r="K56" s="52"/>
      <c r="L56" s="52"/>
      <c r="M56" s="52"/>
      <c r="N56" s="52"/>
      <c r="O56" s="52"/>
      <c r="P56" s="52"/>
      <c r="Q56" s="52"/>
      <c r="R56" s="52"/>
      <c r="S56" s="52"/>
      <c r="T56" s="52"/>
      <c r="U56" s="52"/>
      <c r="V56" s="52"/>
      <c r="W56" s="52"/>
      <c r="X56" s="52"/>
      <c r="Y56" s="52"/>
      <c r="Z56" s="52"/>
    </row>
    <row r="57" spans="1:26" ht="15.6">
      <c r="A57" s="296"/>
      <c r="B57" s="285"/>
      <c r="C57" s="285"/>
      <c r="D57" s="285"/>
      <c r="E57" s="285"/>
      <c r="F57" s="285"/>
      <c r="G57" s="285"/>
      <c r="H57" s="297"/>
      <c r="I57" s="52"/>
      <c r="J57" s="52"/>
      <c r="K57" s="52"/>
      <c r="L57" s="52"/>
      <c r="M57" s="52"/>
      <c r="N57" s="52"/>
      <c r="O57" s="52"/>
      <c r="P57" s="52"/>
      <c r="Q57" s="52"/>
      <c r="R57" s="52"/>
      <c r="S57" s="52"/>
      <c r="T57" s="52"/>
      <c r="U57" s="52"/>
      <c r="V57" s="52"/>
      <c r="W57" s="52"/>
      <c r="X57" s="52"/>
      <c r="Y57" s="52"/>
      <c r="Z57" s="52"/>
    </row>
    <row r="58" spans="1:26" ht="15.6">
      <c r="A58" s="296"/>
      <c r="B58" s="285"/>
      <c r="C58" s="285"/>
      <c r="D58" s="285"/>
      <c r="E58" s="285"/>
      <c r="F58" s="285"/>
      <c r="G58" s="285"/>
      <c r="H58" s="297"/>
      <c r="I58" s="52"/>
      <c r="J58" s="52"/>
      <c r="K58" s="52"/>
      <c r="L58" s="52"/>
      <c r="M58" s="52"/>
      <c r="N58" s="52"/>
      <c r="O58" s="52"/>
      <c r="P58" s="52"/>
      <c r="Q58" s="52"/>
      <c r="R58" s="52"/>
      <c r="S58" s="52"/>
      <c r="T58" s="52"/>
      <c r="U58" s="52"/>
      <c r="V58" s="52"/>
      <c r="W58" s="52"/>
      <c r="X58" s="52"/>
      <c r="Y58" s="52"/>
      <c r="Z58" s="52"/>
    </row>
    <row r="59" spans="1:26" ht="15.6">
      <c r="A59" s="296"/>
      <c r="B59" s="285"/>
      <c r="C59" s="285"/>
      <c r="D59" s="285"/>
      <c r="E59" s="285"/>
      <c r="F59" s="285"/>
      <c r="G59" s="285"/>
      <c r="H59" s="297"/>
      <c r="I59" s="52"/>
      <c r="J59" s="52"/>
      <c r="K59" s="52"/>
      <c r="L59" s="52"/>
      <c r="M59" s="52"/>
      <c r="N59" s="52"/>
      <c r="O59" s="52"/>
      <c r="P59" s="52"/>
      <c r="Q59" s="52"/>
      <c r="R59" s="52"/>
      <c r="S59" s="52"/>
      <c r="T59" s="52"/>
      <c r="U59" s="52"/>
      <c r="V59" s="52"/>
      <c r="W59" s="52"/>
      <c r="X59" s="52"/>
      <c r="Y59" s="52"/>
      <c r="Z59" s="52"/>
    </row>
    <row r="60" spans="1:26" ht="15.6">
      <c r="A60" s="296"/>
      <c r="B60" s="285"/>
      <c r="C60" s="285"/>
      <c r="D60" s="285"/>
      <c r="E60" s="285"/>
      <c r="F60" s="285"/>
      <c r="G60" s="285"/>
      <c r="H60" s="297"/>
      <c r="I60" s="52"/>
      <c r="J60" s="52"/>
      <c r="K60" s="52"/>
      <c r="L60" s="52"/>
      <c r="M60" s="52"/>
      <c r="N60" s="52"/>
      <c r="O60" s="52"/>
      <c r="P60" s="52"/>
      <c r="Q60" s="52"/>
      <c r="R60" s="52"/>
      <c r="S60" s="52"/>
      <c r="T60" s="52"/>
      <c r="U60" s="52"/>
      <c r="V60" s="52"/>
      <c r="W60" s="52"/>
      <c r="X60" s="52"/>
      <c r="Y60" s="52"/>
      <c r="Z60" s="52"/>
    </row>
    <row r="61" spans="1:26" ht="15.6">
      <c r="A61" s="296"/>
      <c r="B61" s="285"/>
      <c r="C61" s="285"/>
      <c r="D61" s="285"/>
      <c r="E61" s="285"/>
      <c r="F61" s="285"/>
      <c r="G61" s="285"/>
      <c r="H61" s="297"/>
      <c r="I61" s="52"/>
      <c r="J61" s="52"/>
      <c r="K61" s="52"/>
      <c r="L61" s="52"/>
      <c r="M61" s="52"/>
      <c r="N61" s="52"/>
      <c r="O61" s="52"/>
      <c r="P61" s="52"/>
      <c r="Q61" s="52"/>
      <c r="R61" s="52"/>
      <c r="S61" s="52"/>
      <c r="T61" s="52"/>
      <c r="U61" s="52"/>
      <c r="V61" s="52"/>
      <c r="W61" s="52"/>
      <c r="X61" s="52"/>
      <c r="Y61" s="52"/>
      <c r="Z61" s="52"/>
    </row>
    <row r="62" spans="1:26" ht="15.6">
      <c r="A62" s="296"/>
      <c r="B62" s="285"/>
      <c r="C62" s="285"/>
      <c r="D62" s="285"/>
      <c r="E62" s="285"/>
      <c r="F62" s="285"/>
      <c r="G62" s="285"/>
      <c r="H62" s="297"/>
      <c r="I62" s="52"/>
      <c r="J62" s="52"/>
      <c r="K62" s="52"/>
      <c r="L62" s="52"/>
      <c r="M62" s="52"/>
      <c r="N62" s="52"/>
      <c r="O62" s="52"/>
      <c r="P62" s="52"/>
      <c r="Q62" s="52"/>
      <c r="R62" s="52"/>
      <c r="S62" s="52"/>
      <c r="T62" s="52"/>
      <c r="U62" s="52"/>
      <c r="V62" s="52"/>
      <c r="W62" s="52"/>
      <c r="X62" s="52"/>
      <c r="Y62" s="52"/>
      <c r="Z62" s="52"/>
    </row>
    <row r="63" spans="1:26" ht="15.6">
      <c r="A63" s="296"/>
      <c r="B63" s="285"/>
      <c r="C63" s="285"/>
      <c r="D63" s="285"/>
      <c r="E63" s="285"/>
      <c r="F63" s="285"/>
      <c r="G63" s="285"/>
      <c r="H63" s="297"/>
      <c r="I63" s="52"/>
      <c r="J63" s="52"/>
      <c r="K63" s="52"/>
      <c r="L63" s="52"/>
      <c r="M63" s="52"/>
      <c r="N63" s="52"/>
      <c r="O63" s="52"/>
      <c r="P63" s="52"/>
      <c r="Q63" s="52"/>
      <c r="R63" s="52"/>
      <c r="S63" s="52"/>
      <c r="T63" s="52"/>
      <c r="U63" s="52"/>
      <c r="V63" s="52"/>
      <c r="W63" s="52"/>
      <c r="X63" s="52"/>
      <c r="Y63" s="52"/>
      <c r="Z63" s="52"/>
    </row>
    <row r="64" spans="1:26" ht="15.6">
      <c r="A64" s="296"/>
      <c r="B64" s="285"/>
      <c r="C64" s="285"/>
      <c r="D64" s="285"/>
      <c r="E64" s="285"/>
      <c r="F64" s="285"/>
      <c r="G64" s="285"/>
      <c r="H64" s="297"/>
      <c r="I64" s="52"/>
      <c r="J64" s="52"/>
      <c r="K64" s="52"/>
      <c r="L64" s="52"/>
      <c r="M64" s="52"/>
      <c r="N64" s="52"/>
      <c r="O64" s="52"/>
      <c r="P64" s="52"/>
      <c r="Q64" s="52"/>
      <c r="R64" s="52"/>
      <c r="S64" s="52"/>
      <c r="T64" s="52"/>
      <c r="U64" s="52"/>
      <c r="V64" s="52"/>
      <c r="W64" s="52"/>
      <c r="X64" s="52"/>
      <c r="Y64" s="52"/>
      <c r="Z64" s="52"/>
    </row>
    <row r="65" spans="1:26" ht="15.6">
      <c r="A65" s="298"/>
      <c r="B65" s="299"/>
      <c r="C65" s="299"/>
      <c r="D65" s="299"/>
      <c r="E65" s="299"/>
      <c r="F65" s="299"/>
      <c r="G65" s="299"/>
      <c r="H65" s="300"/>
      <c r="I65" s="52"/>
      <c r="J65" s="52"/>
      <c r="K65" s="52"/>
      <c r="L65" s="52"/>
      <c r="M65" s="52"/>
      <c r="N65" s="52"/>
      <c r="O65" s="52"/>
      <c r="P65" s="52"/>
      <c r="Q65" s="52"/>
      <c r="R65" s="52"/>
      <c r="S65" s="52"/>
      <c r="T65" s="52"/>
      <c r="U65" s="52"/>
      <c r="V65" s="52"/>
      <c r="W65" s="52"/>
      <c r="X65" s="52"/>
      <c r="Y65" s="52"/>
      <c r="Z65" s="52"/>
    </row>
    <row r="66" spans="1:26" ht="15.6">
      <c r="A66" s="52"/>
      <c r="B66" s="52"/>
      <c r="C66" s="52"/>
      <c r="D66" s="52"/>
      <c r="E66" s="52"/>
      <c r="F66" s="52"/>
      <c r="G66" s="52"/>
      <c r="H66" s="52"/>
      <c r="I66" s="52"/>
      <c r="J66" s="52"/>
      <c r="K66" s="52"/>
      <c r="L66" s="52"/>
      <c r="M66" s="52"/>
      <c r="N66" s="52"/>
      <c r="O66" s="52"/>
      <c r="P66" s="52"/>
      <c r="Q66" s="52"/>
      <c r="R66" s="52"/>
      <c r="S66" s="52"/>
      <c r="T66" s="52"/>
      <c r="U66" s="52"/>
      <c r="V66" s="52"/>
      <c r="W66" s="52"/>
      <c r="X66" s="52"/>
      <c r="Y66" s="52"/>
      <c r="Z66" s="52"/>
    </row>
    <row r="67" spans="1:26" ht="15.6">
      <c r="A67" s="52"/>
      <c r="B67" s="52"/>
      <c r="C67" s="52"/>
      <c r="D67" s="52"/>
      <c r="E67" s="52"/>
      <c r="F67" s="52"/>
      <c r="G67" s="52"/>
      <c r="H67" s="52"/>
      <c r="I67" s="52"/>
      <c r="J67" s="52"/>
      <c r="K67" s="52"/>
      <c r="L67" s="52"/>
      <c r="M67" s="52"/>
      <c r="N67" s="52"/>
      <c r="O67" s="52"/>
      <c r="P67" s="52"/>
      <c r="Q67" s="52"/>
      <c r="R67" s="52"/>
      <c r="S67" s="52"/>
      <c r="T67" s="52"/>
      <c r="U67" s="52"/>
      <c r="V67" s="52"/>
      <c r="W67" s="52"/>
      <c r="X67" s="52"/>
      <c r="Y67" s="52"/>
      <c r="Z67" s="52"/>
    </row>
    <row r="68" spans="1:26" ht="15.6">
      <c r="A68" s="52"/>
      <c r="B68" s="52"/>
      <c r="C68" s="52"/>
      <c r="D68" s="52"/>
      <c r="E68" s="52"/>
      <c r="F68" s="52"/>
      <c r="G68" s="52"/>
      <c r="H68" s="52"/>
      <c r="I68" s="52"/>
      <c r="J68" s="52"/>
      <c r="K68" s="52"/>
      <c r="L68" s="52"/>
      <c r="M68" s="52"/>
      <c r="N68" s="52"/>
      <c r="O68" s="52"/>
      <c r="P68" s="52"/>
      <c r="Q68" s="52"/>
      <c r="R68" s="52"/>
      <c r="S68" s="52"/>
      <c r="T68" s="52"/>
      <c r="U68" s="52"/>
      <c r="V68" s="52"/>
      <c r="W68" s="52"/>
      <c r="X68" s="52"/>
      <c r="Y68" s="52"/>
      <c r="Z68" s="52"/>
    </row>
    <row r="69" spans="1:26" ht="15.6">
      <c r="A69" s="52"/>
      <c r="B69" s="52"/>
      <c r="C69" s="52"/>
      <c r="D69" s="52"/>
      <c r="E69" s="52"/>
      <c r="F69" s="52"/>
      <c r="G69" s="52"/>
      <c r="H69" s="52"/>
      <c r="I69" s="52"/>
      <c r="J69" s="52"/>
      <c r="K69" s="52"/>
      <c r="L69" s="52"/>
      <c r="M69" s="52"/>
      <c r="N69" s="52"/>
      <c r="O69" s="52"/>
      <c r="P69" s="52"/>
      <c r="Q69" s="52"/>
      <c r="R69" s="52"/>
      <c r="S69" s="52"/>
      <c r="T69" s="52"/>
      <c r="U69" s="52"/>
      <c r="V69" s="52"/>
      <c r="W69" s="52"/>
      <c r="X69" s="52"/>
      <c r="Y69" s="52"/>
      <c r="Z69" s="52"/>
    </row>
    <row r="70" spans="1:26" ht="15.6">
      <c r="A70" s="52"/>
      <c r="B70" s="52"/>
      <c r="C70" s="52"/>
      <c r="D70" s="52"/>
      <c r="E70" s="52"/>
      <c r="F70" s="52"/>
      <c r="G70" s="52"/>
      <c r="H70" s="52"/>
      <c r="I70" s="52"/>
      <c r="J70" s="52"/>
      <c r="K70" s="52"/>
      <c r="L70" s="52"/>
      <c r="M70" s="52"/>
      <c r="N70" s="52"/>
      <c r="O70" s="52"/>
      <c r="P70" s="52"/>
      <c r="Q70" s="52"/>
      <c r="R70" s="52"/>
      <c r="S70" s="52"/>
      <c r="T70" s="52"/>
      <c r="U70" s="52"/>
      <c r="V70" s="52"/>
      <c r="W70" s="52"/>
      <c r="X70" s="52"/>
      <c r="Y70" s="52"/>
      <c r="Z70" s="52"/>
    </row>
    <row r="71" spans="1:26" ht="15.6">
      <c r="A71" s="52"/>
      <c r="B71" s="52"/>
      <c r="C71" s="52"/>
      <c r="D71" s="52"/>
      <c r="E71" s="52"/>
      <c r="F71" s="52"/>
      <c r="G71" s="52"/>
      <c r="H71" s="52"/>
      <c r="I71" s="52"/>
      <c r="J71" s="52"/>
      <c r="K71" s="52"/>
      <c r="L71" s="52"/>
      <c r="M71" s="52"/>
      <c r="N71" s="52"/>
      <c r="O71" s="52"/>
      <c r="P71" s="52"/>
      <c r="Q71" s="52"/>
      <c r="R71" s="52"/>
      <c r="S71" s="52"/>
      <c r="T71" s="52"/>
      <c r="U71" s="52"/>
      <c r="V71" s="52"/>
      <c r="W71" s="52"/>
      <c r="X71" s="52"/>
      <c r="Y71" s="52"/>
      <c r="Z71" s="52"/>
    </row>
    <row r="72" spans="1:26" ht="15.6">
      <c r="A72" s="52"/>
      <c r="B72" s="52"/>
      <c r="C72" s="52"/>
      <c r="D72" s="52"/>
      <c r="E72" s="52"/>
      <c r="F72" s="52"/>
      <c r="G72" s="52"/>
      <c r="H72" s="52"/>
      <c r="I72" s="52"/>
      <c r="J72" s="52"/>
      <c r="K72" s="52"/>
      <c r="L72" s="52"/>
      <c r="M72" s="52"/>
      <c r="N72" s="52"/>
      <c r="O72" s="52"/>
      <c r="P72" s="52"/>
      <c r="Q72" s="52"/>
      <c r="R72" s="52"/>
      <c r="S72" s="52"/>
      <c r="T72" s="52"/>
      <c r="U72" s="52"/>
      <c r="V72" s="52"/>
      <c r="W72" s="52"/>
      <c r="X72" s="52"/>
      <c r="Y72" s="52"/>
      <c r="Z72" s="52"/>
    </row>
    <row r="73" spans="1:26" ht="15.6">
      <c r="A73" s="52"/>
      <c r="B73" s="52"/>
      <c r="C73" s="52"/>
      <c r="D73" s="52"/>
      <c r="E73" s="52"/>
      <c r="F73" s="52"/>
      <c r="G73" s="52"/>
      <c r="H73" s="52"/>
      <c r="I73" s="52"/>
      <c r="J73" s="52"/>
      <c r="K73" s="52"/>
      <c r="L73" s="52"/>
      <c r="M73" s="52"/>
      <c r="N73" s="52"/>
      <c r="O73" s="52"/>
      <c r="P73" s="52"/>
      <c r="Q73" s="52"/>
      <c r="R73" s="52"/>
      <c r="S73" s="52"/>
      <c r="T73" s="52"/>
      <c r="U73" s="52"/>
      <c r="V73" s="52"/>
      <c r="W73" s="52"/>
      <c r="X73" s="52"/>
      <c r="Y73" s="52"/>
      <c r="Z73" s="52"/>
    </row>
    <row r="74" spans="1:26" ht="15.6">
      <c r="A74" s="52"/>
      <c r="B74" s="52"/>
      <c r="C74" s="52"/>
      <c r="D74" s="52"/>
      <c r="E74" s="52"/>
      <c r="F74" s="52"/>
      <c r="G74" s="52"/>
      <c r="H74" s="52"/>
      <c r="I74" s="52"/>
      <c r="J74" s="52"/>
      <c r="K74" s="52"/>
      <c r="L74" s="52"/>
      <c r="M74" s="52"/>
      <c r="N74" s="52"/>
      <c r="O74" s="52"/>
      <c r="P74" s="52"/>
      <c r="Q74" s="52"/>
      <c r="R74" s="52"/>
      <c r="S74" s="52"/>
      <c r="T74" s="52"/>
      <c r="U74" s="52"/>
      <c r="V74" s="52"/>
      <c r="W74" s="52"/>
      <c r="X74" s="52"/>
      <c r="Y74" s="52"/>
      <c r="Z74" s="52"/>
    </row>
    <row r="75" spans="1:26" ht="15.6">
      <c r="A75" s="52"/>
      <c r="B75" s="52"/>
      <c r="C75" s="52"/>
      <c r="D75" s="52"/>
      <c r="E75" s="52"/>
      <c r="F75" s="52"/>
      <c r="G75" s="52"/>
      <c r="H75" s="52"/>
      <c r="I75" s="52"/>
      <c r="J75" s="52"/>
      <c r="K75" s="52"/>
      <c r="L75" s="52"/>
      <c r="M75" s="52"/>
      <c r="N75" s="52"/>
      <c r="O75" s="52"/>
      <c r="P75" s="52"/>
      <c r="Q75" s="52"/>
      <c r="R75" s="52"/>
      <c r="S75" s="52"/>
      <c r="T75" s="52"/>
      <c r="U75" s="52"/>
      <c r="V75" s="52"/>
      <c r="W75" s="52"/>
      <c r="X75" s="52"/>
      <c r="Y75" s="52"/>
      <c r="Z75" s="52"/>
    </row>
    <row r="76" spans="1:26" ht="15.6">
      <c r="A76" s="52"/>
      <c r="B76" s="52"/>
      <c r="C76" s="52"/>
      <c r="D76" s="52"/>
      <c r="E76" s="52"/>
      <c r="F76" s="52"/>
      <c r="G76" s="52"/>
      <c r="H76" s="52"/>
      <c r="I76" s="52"/>
      <c r="J76" s="52"/>
      <c r="K76" s="52"/>
      <c r="L76" s="52"/>
      <c r="M76" s="52"/>
      <c r="N76" s="52"/>
      <c r="O76" s="52"/>
      <c r="P76" s="52"/>
      <c r="Q76" s="52"/>
      <c r="R76" s="52"/>
      <c r="S76" s="52"/>
      <c r="T76" s="52"/>
      <c r="U76" s="52"/>
      <c r="V76" s="52"/>
      <c r="W76" s="52"/>
      <c r="X76" s="52"/>
      <c r="Y76" s="52"/>
      <c r="Z76" s="52"/>
    </row>
    <row r="77" spans="1:26" ht="15.6">
      <c r="A77" s="52"/>
      <c r="B77" s="52"/>
      <c r="C77" s="52"/>
      <c r="D77" s="52"/>
      <c r="E77" s="52"/>
      <c r="F77" s="52"/>
      <c r="G77" s="52"/>
      <c r="H77" s="52"/>
      <c r="I77" s="52"/>
      <c r="J77" s="52"/>
      <c r="K77" s="52"/>
      <c r="L77" s="52"/>
      <c r="M77" s="52"/>
      <c r="N77" s="52"/>
      <c r="O77" s="52"/>
      <c r="P77" s="52"/>
      <c r="Q77" s="52"/>
      <c r="R77" s="52"/>
      <c r="S77" s="52"/>
      <c r="T77" s="52"/>
      <c r="U77" s="52"/>
      <c r="V77" s="52"/>
      <c r="W77" s="52"/>
      <c r="X77" s="52"/>
      <c r="Y77" s="52"/>
      <c r="Z77" s="52"/>
    </row>
    <row r="78" spans="1:26" ht="15.6">
      <c r="A78" s="52"/>
      <c r="B78" s="52"/>
      <c r="C78" s="52"/>
      <c r="D78" s="52"/>
      <c r="E78" s="52"/>
      <c r="F78" s="52"/>
      <c r="G78" s="52"/>
      <c r="H78" s="52"/>
      <c r="I78" s="52"/>
      <c r="J78" s="52"/>
      <c r="K78" s="52"/>
      <c r="L78" s="52"/>
      <c r="M78" s="52"/>
      <c r="N78" s="52"/>
      <c r="O78" s="52"/>
      <c r="P78" s="52"/>
      <c r="Q78" s="52"/>
      <c r="R78" s="52"/>
      <c r="S78" s="52"/>
      <c r="T78" s="52"/>
      <c r="U78" s="52"/>
      <c r="V78" s="52"/>
      <c r="W78" s="52"/>
      <c r="X78" s="52"/>
      <c r="Y78" s="52"/>
      <c r="Z78" s="52"/>
    </row>
    <row r="79" spans="1:26" ht="15.6">
      <c r="A79" s="52"/>
      <c r="B79" s="52"/>
      <c r="C79" s="52"/>
      <c r="D79" s="52"/>
      <c r="E79" s="52"/>
      <c r="F79" s="52"/>
      <c r="G79" s="52"/>
      <c r="H79" s="52"/>
      <c r="I79" s="52"/>
      <c r="J79" s="52"/>
      <c r="K79" s="52"/>
      <c r="L79" s="52"/>
      <c r="M79" s="52"/>
      <c r="N79" s="52"/>
      <c r="O79" s="52"/>
      <c r="P79" s="52"/>
      <c r="Q79" s="52"/>
      <c r="R79" s="52"/>
      <c r="S79" s="52"/>
      <c r="T79" s="52"/>
      <c r="U79" s="52"/>
      <c r="V79" s="52"/>
      <c r="W79" s="52"/>
      <c r="X79" s="52"/>
      <c r="Y79" s="52"/>
      <c r="Z79" s="52"/>
    </row>
    <row r="80" spans="1:26" ht="15.6">
      <c r="A80" s="52"/>
      <c r="B80" s="52"/>
      <c r="C80" s="52"/>
      <c r="D80" s="52"/>
      <c r="E80" s="52"/>
      <c r="F80" s="52"/>
      <c r="G80" s="52"/>
      <c r="H80" s="52"/>
      <c r="I80" s="52"/>
      <c r="J80" s="52"/>
      <c r="K80" s="52"/>
      <c r="L80" s="52"/>
      <c r="M80" s="52"/>
      <c r="N80" s="52"/>
      <c r="O80" s="52"/>
      <c r="P80" s="52"/>
      <c r="Q80" s="52"/>
      <c r="R80" s="52"/>
      <c r="S80" s="52"/>
      <c r="T80" s="52"/>
      <c r="U80" s="52"/>
      <c r="V80" s="52"/>
      <c r="W80" s="52"/>
      <c r="X80" s="52"/>
      <c r="Y80" s="52"/>
      <c r="Z80" s="52"/>
    </row>
    <row r="81" spans="1:26" ht="15.6">
      <c r="A81" s="52"/>
      <c r="B81" s="52"/>
      <c r="C81" s="52"/>
      <c r="D81" s="52"/>
      <c r="E81" s="52"/>
      <c r="F81" s="52"/>
      <c r="G81" s="52"/>
      <c r="H81" s="52"/>
      <c r="I81" s="52"/>
      <c r="J81" s="52"/>
      <c r="K81" s="52"/>
      <c r="L81" s="52"/>
      <c r="M81" s="52"/>
      <c r="N81" s="52"/>
      <c r="O81" s="52"/>
      <c r="P81" s="52"/>
      <c r="Q81" s="52"/>
      <c r="R81" s="52"/>
      <c r="S81" s="52"/>
      <c r="T81" s="52"/>
      <c r="U81" s="52"/>
      <c r="V81" s="52"/>
      <c r="W81" s="52"/>
      <c r="X81" s="52"/>
      <c r="Y81" s="52"/>
      <c r="Z81" s="52"/>
    </row>
    <row r="82" spans="1:26" ht="15.6">
      <c r="A82" s="52"/>
      <c r="B82" s="52"/>
      <c r="C82" s="52"/>
      <c r="D82" s="52"/>
      <c r="E82" s="52"/>
      <c r="F82" s="52"/>
      <c r="G82" s="52"/>
      <c r="H82" s="52"/>
      <c r="I82" s="52"/>
      <c r="J82" s="52"/>
      <c r="K82" s="52"/>
      <c r="L82" s="52"/>
      <c r="M82" s="52"/>
      <c r="N82" s="52"/>
      <c r="O82" s="52"/>
      <c r="P82" s="52"/>
      <c r="Q82" s="52"/>
      <c r="R82" s="52"/>
      <c r="S82" s="52"/>
      <c r="T82" s="52"/>
      <c r="U82" s="52"/>
      <c r="V82" s="52"/>
      <c r="W82" s="52"/>
      <c r="X82" s="52"/>
      <c r="Y82" s="52"/>
      <c r="Z82" s="52"/>
    </row>
    <row r="83" spans="1:26" ht="15.6">
      <c r="A83" s="52"/>
      <c r="B83" s="52"/>
      <c r="C83" s="52"/>
      <c r="D83" s="52"/>
      <c r="E83" s="52"/>
      <c r="F83" s="52"/>
      <c r="G83" s="52"/>
      <c r="H83" s="52"/>
      <c r="I83" s="52"/>
      <c r="J83" s="52"/>
      <c r="K83" s="52"/>
      <c r="L83" s="52"/>
      <c r="M83" s="52"/>
      <c r="N83" s="52"/>
      <c r="O83" s="52"/>
      <c r="P83" s="52"/>
      <c r="Q83" s="52"/>
      <c r="R83" s="52"/>
      <c r="S83" s="52"/>
      <c r="T83" s="52"/>
      <c r="U83" s="52"/>
      <c r="V83" s="52"/>
      <c r="W83" s="52"/>
      <c r="X83" s="52"/>
      <c r="Y83" s="52"/>
      <c r="Z83" s="52"/>
    </row>
    <row r="84" spans="1:26" ht="15.6">
      <c r="A84" s="52"/>
      <c r="B84" s="52"/>
      <c r="C84" s="52"/>
      <c r="D84" s="52"/>
      <c r="E84" s="52"/>
      <c r="F84" s="52"/>
      <c r="G84" s="52"/>
      <c r="H84" s="52"/>
      <c r="I84" s="52"/>
      <c r="J84" s="52"/>
      <c r="K84" s="52"/>
      <c r="L84" s="52"/>
      <c r="M84" s="52"/>
      <c r="N84" s="52"/>
      <c r="O84" s="52"/>
      <c r="P84" s="52"/>
      <c r="Q84" s="52"/>
      <c r="R84" s="52"/>
      <c r="S84" s="52"/>
      <c r="T84" s="52"/>
      <c r="U84" s="52"/>
      <c r="V84" s="52"/>
      <c r="W84" s="52"/>
      <c r="X84" s="52"/>
      <c r="Y84" s="52"/>
      <c r="Z84" s="52"/>
    </row>
    <row r="85" spans="1:26" ht="15.6">
      <c r="A85" s="52"/>
      <c r="B85" s="52"/>
      <c r="C85" s="52"/>
      <c r="D85" s="52"/>
      <c r="E85" s="52"/>
      <c r="F85" s="52"/>
      <c r="G85" s="52"/>
      <c r="H85" s="52"/>
      <c r="I85" s="52"/>
      <c r="J85" s="52"/>
      <c r="K85" s="52"/>
      <c r="L85" s="52"/>
      <c r="M85" s="52"/>
      <c r="N85" s="52"/>
      <c r="O85" s="52"/>
      <c r="P85" s="52"/>
      <c r="Q85" s="52"/>
      <c r="R85" s="52"/>
      <c r="S85" s="52"/>
      <c r="T85" s="52"/>
      <c r="U85" s="52"/>
      <c r="V85" s="52"/>
      <c r="W85" s="52"/>
      <c r="X85" s="52"/>
      <c r="Y85" s="52"/>
      <c r="Z85" s="52"/>
    </row>
    <row r="86" spans="1:26" ht="15.6">
      <c r="A86" s="52"/>
      <c r="B86" s="52"/>
      <c r="C86" s="52"/>
      <c r="D86" s="52"/>
      <c r="E86" s="52"/>
      <c r="F86" s="52"/>
      <c r="G86" s="52"/>
      <c r="H86" s="52"/>
      <c r="I86" s="52"/>
      <c r="J86" s="52"/>
      <c r="K86" s="52"/>
      <c r="L86" s="52"/>
      <c r="M86" s="52"/>
      <c r="N86" s="52"/>
      <c r="O86" s="52"/>
      <c r="P86" s="52"/>
      <c r="Q86" s="52"/>
      <c r="R86" s="52"/>
      <c r="S86" s="52"/>
      <c r="T86" s="52"/>
      <c r="U86" s="52"/>
      <c r="V86" s="52"/>
      <c r="W86" s="52"/>
      <c r="X86" s="52"/>
      <c r="Y86" s="52"/>
      <c r="Z86" s="52"/>
    </row>
    <row r="87" spans="1:26" ht="15.6">
      <c r="A87" s="52"/>
      <c r="B87" s="52"/>
      <c r="C87" s="52"/>
      <c r="D87" s="52"/>
      <c r="E87" s="52"/>
      <c r="F87" s="52"/>
      <c r="G87" s="52"/>
      <c r="H87" s="52"/>
      <c r="I87" s="52"/>
      <c r="J87" s="52"/>
      <c r="K87" s="52"/>
      <c r="L87" s="52"/>
      <c r="M87" s="52"/>
      <c r="N87" s="52"/>
      <c r="O87" s="52"/>
      <c r="P87" s="52"/>
      <c r="Q87" s="52"/>
      <c r="R87" s="52"/>
      <c r="S87" s="52"/>
      <c r="T87" s="52"/>
      <c r="U87" s="52"/>
      <c r="V87" s="52"/>
      <c r="W87" s="52"/>
      <c r="X87" s="52"/>
      <c r="Y87" s="52"/>
      <c r="Z87" s="52"/>
    </row>
    <row r="88" spans="1:26" ht="15.6">
      <c r="A88" s="52"/>
      <c r="B88" s="52"/>
      <c r="C88" s="52"/>
      <c r="D88" s="52"/>
      <c r="E88" s="52"/>
      <c r="F88" s="52"/>
      <c r="G88" s="52"/>
      <c r="H88" s="52"/>
      <c r="I88" s="52"/>
      <c r="J88" s="52"/>
      <c r="K88" s="52"/>
      <c r="L88" s="52"/>
      <c r="M88" s="52"/>
      <c r="N88" s="52"/>
      <c r="O88" s="52"/>
      <c r="P88" s="52"/>
      <c r="Q88" s="52"/>
      <c r="R88" s="52"/>
      <c r="S88" s="52"/>
      <c r="T88" s="52"/>
      <c r="U88" s="52"/>
      <c r="V88" s="52"/>
      <c r="W88" s="52"/>
      <c r="X88" s="52"/>
      <c r="Y88" s="52"/>
      <c r="Z88" s="52"/>
    </row>
    <row r="89" spans="1:26" ht="15.6">
      <c r="A89" s="52"/>
      <c r="B89" s="52"/>
      <c r="C89" s="52"/>
      <c r="D89" s="52"/>
      <c r="E89" s="52"/>
      <c r="F89" s="52"/>
      <c r="G89" s="52"/>
      <c r="H89" s="52"/>
      <c r="I89" s="52"/>
      <c r="J89" s="52"/>
      <c r="K89" s="52"/>
      <c r="L89" s="52"/>
      <c r="M89" s="52"/>
      <c r="N89" s="52"/>
      <c r="O89" s="52"/>
      <c r="P89" s="52"/>
      <c r="Q89" s="52"/>
      <c r="R89" s="52"/>
      <c r="S89" s="52"/>
      <c r="T89" s="52"/>
      <c r="U89" s="52"/>
      <c r="V89" s="52"/>
      <c r="W89" s="52"/>
      <c r="X89" s="52"/>
      <c r="Y89" s="52"/>
      <c r="Z89" s="52"/>
    </row>
    <row r="90" spans="1:26" ht="15.6">
      <c r="A90" s="52"/>
      <c r="B90" s="52"/>
      <c r="C90" s="52"/>
      <c r="D90" s="52"/>
      <c r="E90" s="52"/>
      <c r="F90" s="52"/>
      <c r="G90" s="52"/>
      <c r="H90" s="52"/>
      <c r="I90" s="52"/>
      <c r="J90" s="52"/>
      <c r="K90" s="52"/>
      <c r="L90" s="52"/>
      <c r="M90" s="52"/>
      <c r="N90" s="52"/>
      <c r="O90" s="52"/>
      <c r="P90" s="52"/>
      <c r="Q90" s="52"/>
      <c r="R90" s="52"/>
      <c r="S90" s="52"/>
      <c r="T90" s="52"/>
      <c r="U90" s="52"/>
      <c r="V90" s="52"/>
      <c r="W90" s="52"/>
      <c r="X90" s="52"/>
      <c r="Y90" s="52"/>
      <c r="Z90" s="52"/>
    </row>
    <row r="91" spans="1:26" ht="15.6">
      <c r="A91" s="52"/>
      <c r="B91" s="52"/>
      <c r="C91" s="52"/>
      <c r="D91" s="52"/>
      <c r="E91" s="52"/>
      <c r="F91" s="52"/>
      <c r="G91" s="52"/>
      <c r="H91" s="52"/>
      <c r="I91" s="52"/>
      <c r="J91" s="52"/>
      <c r="K91" s="52"/>
      <c r="L91" s="52"/>
      <c r="M91" s="52"/>
      <c r="N91" s="52"/>
      <c r="O91" s="52"/>
      <c r="P91" s="52"/>
      <c r="Q91" s="52"/>
      <c r="R91" s="52"/>
      <c r="S91" s="52"/>
      <c r="T91" s="52"/>
      <c r="U91" s="52"/>
      <c r="V91" s="52"/>
      <c r="W91" s="52"/>
      <c r="X91" s="52"/>
      <c r="Y91" s="52"/>
      <c r="Z91" s="52"/>
    </row>
    <row r="92" spans="1:26" ht="15.6">
      <c r="A92" s="52"/>
      <c r="B92" s="52"/>
      <c r="C92" s="52"/>
      <c r="D92" s="52"/>
      <c r="E92" s="52"/>
      <c r="F92" s="52"/>
      <c r="G92" s="52"/>
      <c r="H92" s="52"/>
      <c r="I92" s="52"/>
      <c r="J92" s="52"/>
      <c r="K92" s="52"/>
      <c r="L92" s="52"/>
      <c r="M92" s="52"/>
      <c r="N92" s="52"/>
      <c r="O92" s="52"/>
      <c r="P92" s="52"/>
      <c r="Q92" s="52"/>
      <c r="R92" s="52"/>
      <c r="S92" s="52"/>
      <c r="T92" s="52"/>
      <c r="U92" s="52"/>
      <c r="V92" s="52"/>
      <c r="W92" s="52"/>
      <c r="X92" s="52"/>
      <c r="Y92" s="52"/>
      <c r="Z92" s="52"/>
    </row>
    <row r="93" spans="1:26" ht="15.6">
      <c r="A93" s="52"/>
      <c r="B93" s="52"/>
      <c r="C93" s="52"/>
      <c r="D93" s="52"/>
      <c r="E93" s="52"/>
      <c r="F93" s="52"/>
      <c r="G93" s="52"/>
      <c r="H93" s="52"/>
      <c r="I93" s="52"/>
      <c r="J93" s="52"/>
      <c r="K93" s="52"/>
      <c r="L93" s="52"/>
      <c r="M93" s="52"/>
      <c r="N93" s="52"/>
      <c r="O93" s="52"/>
      <c r="P93" s="52"/>
      <c r="Q93" s="52"/>
      <c r="R93" s="52"/>
      <c r="S93" s="52"/>
      <c r="T93" s="52"/>
      <c r="U93" s="52"/>
      <c r="V93" s="52"/>
      <c r="W93" s="52"/>
      <c r="X93" s="52"/>
      <c r="Y93" s="52"/>
      <c r="Z93" s="52"/>
    </row>
    <row r="94" spans="1:26" ht="15.6">
      <c r="A94" s="52"/>
      <c r="B94" s="52"/>
      <c r="C94" s="52"/>
      <c r="D94" s="52"/>
      <c r="E94" s="52"/>
      <c r="F94" s="52"/>
      <c r="G94" s="52"/>
      <c r="H94" s="52"/>
      <c r="I94" s="52"/>
      <c r="J94" s="52"/>
      <c r="K94" s="52"/>
      <c r="L94" s="52"/>
      <c r="M94" s="52"/>
      <c r="N94" s="52"/>
      <c r="O94" s="52"/>
      <c r="P94" s="52"/>
      <c r="Q94" s="52"/>
      <c r="R94" s="52"/>
      <c r="S94" s="52"/>
      <c r="T94" s="52"/>
      <c r="U94" s="52"/>
      <c r="V94" s="52"/>
      <c r="W94" s="52"/>
      <c r="X94" s="52"/>
      <c r="Y94" s="52"/>
      <c r="Z94" s="52"/>
    </row>
    <row r="95" spans="1:26" ht="15.6">
      <c r="A95" s="52"/>
      <c r="B95" s="52"/>
      <c r="C95" s="52"/>
      <c r="D95" s="52"/>
      <c r="E95" s="52"/>
      <c r="F95" s="52"/>
      <c r="G95" s="52"/>
      <c r="H95" s="52"/>
      <c r="I95" s="52"/>
      <c r="J95" s="52"/>
      <c r="K95" s="52"/>
      <c r="L95" s="52"/>
      <c r="M95" s="52"/>
      <c r="N95" s="52"/>
      <c r="O95" s="52"/>
      <c r="P95" s="52"/>
      <c r="Q95" s="52"/>
      <c r="R95" s="52"/>
      <c r="S95" s="52"/>
      <c r="T95" s="52"/>
      <c r="U95" s="52"/>
      <c r="V95" s="52"/>
      <c r="W95" s="52"/>
      <c r="X95" s="52"/>
      <c r="Y95" s="52"/>
      <c r="Z95" s="52"/>
    </row>
    <row r="96" spans="1:26" ht="15.6">
      <c r="A96" s="52"/>
      <c r="B96" s="52"/>
      <c r="C96" s="52"/>
      <c r="D96" s="52"/>
      <c r="E96" s="52"/>
      <c r="F96" s="52"/>
      <c r="G96" s="52"/>
      <c r="H96" s="52"/>
      <c r="I96" s="52"/>
      <c r="J96" s="52"/>
      <c r="K96" s="52"/>
      <c r="L96" s="52"/>
      <c r="M96" s="52"/>
      <c r="N96" s="52"/>
      <c r="O96" s="52"/>
      <c r="P96" s="52"/>
      <c r="Q96" s="52"/>
      <c r="R96" s="52"/>
      <c r="S96" s="52"/>
      <c r="T96" s="52"/>
      <c r="U96" s="52"/>
      <c r="V96" s="52"/>
      <c r="W96" s="52"/>
      <c r="X96" s="52"/>
      <c r="Y96" s="52"/>
      <c r="Z96" s="52"/>
    </row>
    <row r="97" spans="1:26" ht="15.6">
      <c r="A97" s="52"/>
      <c r="B97" s="52"/>
      <c r="C97" s="52"/>
      <c r="D97" s="52"/>
      <c r="E97" s="52"/>
      <c r="F97" s="52"/>
      <c r="G97" s="52"/>
      <c r="H97" s="52"/>
      <c r="I97" s="52"/>
      <c r="J97" s="52"/>
      <c r="K97" s="52"/>
      <c r="L97" s="52"/>
      <c r="M97" s="52"/>
      <c r="N97" s="52"/>
      <c r="O97" s="52"/>
      <c r="P97" s="52"/>
      <c r="Q97" s="52"/>
      <c r="R97" s="52"/>
      <c r="S97" s="52"/>
      <c r="T97" s="52"/>
      <c r="U97" s="52"/>
      <c r="V97" s="52"/>
      <c r="W97" s="52"/>
      <c r="X97" s="52"/>
      <c r="Y97" s="52"/>
      <c r="Z97" s="52"/>
    </row>
    <row r="98" spans="1:26" ht="15.6">
      <c r="A98" s="52"/>
      <c r="B98" s="52"/>
      <c r="C98" s="52"/>
      <c r="D98" s="52"/>
      <c r="E98" s="52"/>
      <c r="F98" s="52"/>
      <c r="G98" s="52"/>
      <c r="H98" s="52"/>
      <c r="I98" s="52"/>
      <c r="J98" s="52"/>
      <c r="K98" s="52"/>
      <c r="L98" s="52"/>
      <c r="M98" s="52"/>
      <c r="N98" s="52"/>
      <c r="O98" s="52"/>
      <c r="P98" s="52"/>
      <c r="Q98" s="52"/>
      <c r="R98" s="52"/>
      <c r="S98" s="52"/>
      <c r="T98" s="52"/>
      <c r="U98" s="52"/>
      <c r="V98" s="52"/>
      <c r="W98" s="52"/>
      <c r="X98" s="52"/>
      <c r="Y98" s="52"/>
      <c r="Z98" s="52"/>
    </row>
    <row r="99" spans="1:26" ht="15.6">
      <c r="A99" s="52"/>
      <c r="B99" s="52"/>
      <c r="C99" s="52"/>
      <c r="D99" s="52"/>
      <c r="E99" s="52"/>
      <c r="F99" s="52"/>
      <c r="G99" s="52"/>
      <c r="H99" s="52"/>
      <c r="I99" s="52"/>
      <c r="J99" s="52"/>
      <c r="K99" s="52"/>
      <c r="L99" s="52"/>
      <c r="M99" s="52"/>
      <c r="N99" s="52"/>
      <c r="O99" s="52"/>
      <c r="P99" s="52"/>
      <c r="Q99" s="52"/>
      <c r="R99" s="52"/>
      <c r="S99" s="52"/>
      <c r="T99" s="52"/>
      <c r="U99" s="52"/>
      <c r="V99" s="52"/>
      <c r="W99" s="52"/>
      <c r="X99" s="52"/>
      <c r="Y99" s="52"/>
      <c r="Z99" s="52"/>
    </row>
    <row r="100" spans="1:26" ht="15.6">
      <c r="A100" s="52"/>
      <c r="B100" s="52"/>
      <c r="C100" s="52"/>
      <c r="D100" s="52"/>
      <c r="E100" s="52"/>
      <c r="F100" s="52"/>
      <c r="G100" s="52"/>
      <c r="H100" s="52"/>
      <c r="I100" s="52"/>
      <c r="J100" s="52"/>
      <c r="K100" s="52"/>
      <c r="L100" s="52"/>
      <c r="M100" s="52"/>
      <c r="N100" s="52"/>
      <c r="O100" s="52"/>
      <c r="P100" s="52"/>
      <c r="Q100" s="52"/>
      <c r="R100" s="52"/>
      <c r="S100" s="52"/>
      <c r="T100" s="52"/>
      <c r="U100" s="52"/>
      <c r="V100" s="52"/>
      <c r="W100" s="52"/>
      <c r="X100" s="52"/>
      <c r="Y100" s="52"/>
      <c r="Z100" s="52"/>
    </row>
    <row r="101" spans="1:26" ht="15.6">
      <c r="A101" s="52"/>
      <c r="B101" s="52"/>
      <c r="C101" s="52"/>
      <c r="D101" s="52"/>
      <c r="E101" s="52"/>
      <c r="F101" s="52"/>
      <c r="G101" s="52"/>
      <c r="H101" s="52"/>
      <c r="I101" s="52"/>
      <c r="J101" s="52"/>
      <c r="K101" s="52"/>
      <c r="L101" s="52"/>
      <c r="M101" s="52"/>
      <c r="N101" s="52"/>
      <c r="O101" s="52"/>
      <c r="P101" s="52"/>
      <c r="Q101" s="52"/>
      <c r="R101" s="52"/>
      <c r="S101" s="52"/>
      <c r="T101" s="52"/>
      <c r="U101" s="52"/>
      <c r="V101" s="52"/>
      <c r="W101" s="52"/>
      <c r="X101" s="52"/>
      <c r="Y101" s="52"/>
      <c r="Z101" s="52"/>
    </row>
    <row r="102" spans="1:26" ht="15.6">
      <c r="A102" s="52"/>
      <c r="B102" s="52"/>
      <c r="C102" s="52"/>
      <c r="D102" s="52"/>
      <c r="E102" s="52"/>
      <c r="F102" s="52"/>
      <c r="G102" s="52"/>
      <c r="H102" s="52"/>
      <c r="I102" s="52"/>
      <c r="J102" s="52"/>
      <c r="K102" s="52"/>
      <c r="L102" s="52"/>
      <c r="M102" s="52"/>
      <c r="N102" s="52"/>
      <c r="O102" s="52"/>
      <c r="P102" s="52"/>
      <c r="Q102" s="52"/>
      <c r="R102" s="52"/>
      <c r="S102" s="52"/>
      <c r="T102" s="52"/>
      <c r="U102" s="52"/>
      <c r="V102" s="52"/>
      <c r="W102" s="52"/>
      <c r="X102" s="52"/>
      <c r="Y102" s="52"/>
      <c r="Z102" s="52"/>
    </row>
    <row r="103" spans="1:26" ht="15.6">
      <c r="A103" s="52"/>
      <c r="B103" s="52"/>
      <c r="C103" s="52"/>
      <c r="D103" s="52"/>
      <c r="E103" s="52"/>
      <c r="F103" s="52"/>
      <c r="G103" s="52"/>
      <c r="H103" s="52"/>
      <c r="I103" s="52"/>
      <c r="J103" s="52"/>
      <c r="K103" s="52"/>
      <c r="L103" s="52"/>
      <c r="M103" s="52"/>
      <c r="N103" s="52"/>
      <c r="O103" s="52"/>
      <c r="P103" s="52"/>
      <c r="Q103" s="52"/>
      <c r="R103" s="52"/>
      <c r="S103" s="52"/>
      <c r="T103" s="52"/>
      <c r="U103" s="52"/>
      <c r="V103" s="52"/>
      <c r="W103" s="52"/>
      <c r="X103" s="52"/>
      <c r="Y103" s="52"/>
      <c r="Z103" s="52"/>
    </row>
    <row r="104" spans="1:26" ht="15.6">
      <c r="A104" s="52"/>
      <c r="B104" s="52"/>
      <c r="C104" s="52"/>
      <c r="D104" s="52"/>
      <c r="E104" s="52"/>
      <c r="F104" s="52"/>
      <c r="G104" s="52"/>
      <c r="H104" s="52"/>
      <c r="I104" s="52"/>
      <c r="J104" s="52"/>
      <c r="K104" s="52"/>
      <c r="L104" s="52"/>
      <c r="M104" s="52"/>
      <c r="N104" s="52"/>
      <c r="O104" s="52"/>
      <c r="P104" s="52"/>
      <c r="Q104" s="52"/>
      <c r="R104" s="52"/>
      <c r="S104" s="52"/>
      <c r="T104" s="52"/>
      <c r="U104" s="52"/>
      <c r="V104" s="52"/>
      <c r="W104" s="52"/>
      <c r="X104" s="52"/>
      <c r="Y104" s="52"/>
      <c r="Z104" s="52"/>
    </row>
    <row r="105" spans="1:26" ht="15.6">
      <c r="A105" s="52"/>
      <c r="B105" s="52"/>
      <c r="C105" s="52"/>
      <c r="D105" s="52"/>
      <c r="E105" s="52"/>
      <c r="F105" s="52"/>
      <c r="G105" s="52"/>
      <c r="H105" s="52"/>
      <c r="I105" s="52"/>
      <c r="J105" s="52"/>
      <c r="K105" s="52"/>
      <c r="L105" s="52"/>
      <c r="M105" s="52"/>
      <c r="N105" s="52"/>
      <c r="O105" s="52"/>
      <c r="P105" s="52"/>
      <c r="Q105" s="52"/>
      <c r="R105" s="52"/>
      <c r="S105" s="52"/>
      <c r="T105" s="52"/>
      <c r="U105" s="52"/>
      <c r="V105" s="52"/>
      <c r="W105" s="52"/>
      <c r="X105" s="52"/>
      <c r="Y105" s="52"/>
      <c r="Z105" s="52"/>
    </row>
    <row r="106" spans="1:26" ht="15.6">
      <c r="A106" s="52"/>
      <c r="B106" s="52"/>
      <c r="C106" s="52"/>
      <c r="D106" s="52"/>
      <c r="E106" s="52"/>
      <c r="F106" s="52"/>
      <c r="G106" s="52"/>
      <c r="H106" s="52"/>
      <c r="I106" s="52"/>
      <c r="J106" s="52"/>
      <c r="K106" s="52"/>
      <c r="L106" s="52"/>
      <c r="M106" s="52"/>
      <c r="N106" s="52"/>
      <c r="O106" s="52"/>
      <c r="P106" s="52"/>
      <c r="Q106" s="52"/>
      <c r="R106" s="52"/>
      <c r="S106" s="52"/>
      <c r="T106" s="52"/>
      <c r="U106" s="52"/>
      <c r="V106" s="52"/>
      <c r="W106" s="52"/>
      <c r="X106" s="52"/>
      <c r="Y106" s="52"/>
      <c r="Z106" s="52"/>
    </row>
    <row r="107" spans="1:26" ht="15.6">
      <c r="A107" s="52"/>
      <c r="B107" s="52"/>
      <c r="C107" s="52"/>
      <c r="D107" s="52"/>
      <c r="E107" s="52"/>
      <c r="F107" s="52"/>
      <c r="G107" s="52"/>
      <c r="H107" s="52"/>
      <c r="I107" s="52"/>
      <c r="J107" s="52"/>
      <c r="K107" s="52"/>
      <c r="L107" s="52"/>
      <c r="M107" s="52"/>
      <c r="N107" s="52"/>
      <c r="O107" s="52"/>
      <c r="P107" s="52"/>
      <c r="Q107" s="52"/>
      <c r="R107" s="52"/>
      <c r="S107" s="52"/>
      <c r="T107" s="52"/>
      <c r="U107" s="52"/>
      <c r="V107" s="52"/>
      <c r="W107" s="52"/>
      <c r="X107" s="52"/>
      <c r="Y107" s="52"/>
      <c r="Z107" s="52"/>
    </row>
    <row r="108" spans="1:26" ht="15.6">
      <c r="A108" s="52"/>
      <c r="B108" s="52"/>
      <c r="C108" s="52"/>
      <c r="D108" s="52"/>
      <c r="E108" s="52"/>
      <c r="F108" s="52"/>
      <c r="G108" s="52"/>
      <c r="H108" s="52"/>
      <c r="I108" s="52"/>
      <c r="J108" s="52"/>
      <c r="K108" s="52"/>
      <c r="L108" s="52"/>
      <c r="M108" s="52"/>
      <c r="N108" s="52"/>
      <c r="O108" s="52"/>
      <c r="P108" s="52"/>
      <c r="Q108" s="52"/>
      <c r="R108" s="52"/>
      <c r="S108" s="52"/>
      <c r="T108" s="52"/>
      <c r="U108" s="52"/>
      <c r="V108" s="52"/>
      <c r="W108" s="52"/>
      <c r="X108" s="52"/>
      <c r="Y108" s="52"/>
      <c r="Z108" s="52"/>
    </row>
    <row r="109" spans="1:26" ht="15.6">
      <c r="A109" s="52"/>
      <c r="B109" s="52"/>
      <c r="C109" s="52"/>
      <c r="D109" s="52"/>
      <c r="E109" s="52"/>
      <c r="F109" s="52"/>
      <c r="G109" s="52"/>
      <c r="H109" s="52"/>
      <c r="I109" s="52"/>
      <c r="J109" s="52"/>
      <c r="K109" s="52"/>
      <c r="L109" s="52"/>
      <c r="M109" s="52"/>
      <c r="N109" s="52"/>
      <c r="O109" s="52"/>
      <c r="P109" s="52"/>
      <c r="Q109" s="52"/>
      <c r="R109" s="52"/>
      <c r="S109" s="52"/>
      <c r="T109" s="52"/>
      <c r="U109" s="52"/>
      <c r="V109" s="52"/>
      <c r="W109" s="52"/>
      <c r="X109" s="52"/>
      <c r="Y109" s="52"/>
      <c r="Z109" s="52"/>
    </row>
    <row r="110" spans="1:26" ht="15.6">
      <c r="A110" s="52"/>
      <c r="B110" s="52"/>
      <c r="C110" s="52"/>
      <c r="D110" s="52"/>
      <c r="E110" s="52"/>
      <c r="F110" s="52"/>
      <c r="G110" s="52"/>
      <c r="H110" s="52"/>
      <c r="I110" s="52"/>
      <c r="J110" s="52"/>
      <c r="K110" s="52"/>
      <c r="L110" s="52"/>
      <c r="M110" s="52"/>
      <c r="N110" s="52"/>
      <c r="O110" s="52"/>
      <c r="P110" s="52"/>
      <c r="Q110" s="52"/>
      <c r="R110" s="52"/>
      <c r="S110" s="52"/>
      <c r="T110" s="52"/>
      <c r="U110" s="52"/>
      <c r="V110" s="52"/>
      <c r="W110" s="52"/>
      <c r="X110" s="52"/>
      <c r="Y110" s="52"/>
      <c r="Z110" s="52"/>
    </row>
    <row r="111" spans="1:26" ht="15.6">
      <c r="A111" s="52"/>
      <c r="B111" s="52"/>
      <c r="C111" s="52"/>
      <c r="D111" s="52"/>
      <c r="E111" s="52"/>
      <c r="F111" s="52"/>
      <c r="G111" s="52"/>
      <c r="H111" s="52"/>
      <c r="I111" s="52"/>
      <c r="J111" s="52"/>
      <c r="K111" s="52"/>
      <c r="L111" s="52"/>
      <c r="M111" s="52"/>
      <c r="N111" s="52"/>
      <c r="O111" s="52"/>
      <c r="P111" s="52"/>
      <c r="Q111" s="52"/>
      <c r="R111" s="52"/>
      <c r="S111" s="52"/>
      <c r="T111" s="52"/>
      <c r="U111" s="52"/>
      <c r="V111" s="52"/>
      <c r="W111" s="52"/>
      <c r="X111" s="52"/>
      <c r="Y111" s="52"/>
      <c r="Z111" s="52"/>
    </row>
    <row r="112" spans="1:26" ht="15.6">
      <c r="A112" s="52"/>
      <c r="B112" s="52"/>
      <c r="C112" s="52"/>
      <c r="D112" s="52"/>
      <c r="E112" s="52"/>
      <c r="F112" s="52"/>
      <c r="G112" s="52"/>
      <c r="H112" s="52"/>
      <c r="I112" s="52"/>
      <c r="J112" s="52"/>
      <c r="K112" s="52"/>
      <c r="L112" s="52"/>
      <c r="M112" s="52"/>
      <c r="N112" s="52"/>
      <c r="O112" s="52"/>
      <c r="P112" s="52"/>
      <c r="Q112" s="52"/>
      <c r="R112" s="52"/>
      <c r="S112" s="52"/>
      <c r="T112" s="52"/>
      <c r="U112" s="52"/>
      <c r="V112" s="52"/>
      <c r="W112" s="52"/>
      <c r="X112" s="52"/>
      <c r="Y112" s="52"/>
      <c r="Z112" s="52"/>
    </row>
    <row r="113" spans="1:26" ht="15.6">
      <c r="A113" s="52"/>
      <c r="B113" s="52"/>
      <c r="C113" s="52"/>
      <c r="D113" s="52"/>
      <c r="E113" s="52"/>
      <c r="F113" s="52"/>
      <c r="G113" s="52"/>
      <c r="H113" s="52"/>
      <c r="I113" s="52"/>
      <c r="J113" s="52"/>
      <c r="K113" s="52"/>
      <c r="L113" s="52"/>
      <c r="M113" s="52"/>
      <c r="N113" s="52"/>
      <c r="O113" s="52"/>
      <c r="P113" s="52"/>
      <c r="Q113" s="52"/>
      <c r="R113" s="52"/>
      <c r="S113" s="52"/>
      <c r="T113" s="52"/>
      <c r="U113" s="52"/>
      <c r="V113" s="52"/>
      <c r="W113" s="52"/>
      <c r="X113" s="52"/>
      <c r="Y113" s="52"/>
      <c r="Z113" s="52"/>
    </row>
    <row r="114" spans="1:26" ht="15.6">
      <c r="A114" s="52"/>
      <c r="B114" s="52"/>
      <c r="C114" s="52"/>
      <c r="D114" s="52"/>
      <c r="E114" s="52"/>
      <c r="F114" s="52"/>
      <c r="G114" s="52"/>
      <c r="H114" s="52"/>
      <c r="I114" s="52"/>
      <c r="J114" s="52"/>
      <c r="K114" s="52"/>
      <c r="L114" s="52"/>
      <c r="M114" s="52"/>
      <c r="N114" s="52"/>
      <c r="O114" s="52"/>
      <c r="P114" s="52"/>
      <c r="Q114" s="52"/>
      <c r="R114" s="52"/>
      <c r="S114" s="52"/>
      <c r="T114" s="52"/>
      <c r="U114" s="52"/>
      <c r="V114" s="52"/>
      <c r="W114" s="52"/>
      <c r="X114" s="52"/>
      <c r="Y114" s="52"/>
      <c r="Z114" s="52"/>
    </row>
    <row r="115" spans="1:26" ht="15.6">
      <c r="A115" s="52"/>
      <c r="B115" s="52"/>
      <c r="C115" s="52"/>
      <c r="D115" s="52"/>
      <c r="E115" s="52"/>
      <c r="F115" s="52"/>
      <c r="G115" s="52"/>
      <c r="H115" s="52"/>
      <c r="I115" s="52"/>
      <c r="J115" s="52"/>
      <c r="K115" s="52"/>
      <c r="L115" s="52"/>
      <c r="M115" s="52"/>
      <c r="N115" s="52"/>
      <c r="O115" s="52"/>
      <c r="P115" s="52"/>
      <c r="Q115" s="52"/>
      <c r="R115" s="52"/>
      <c r="S115" s="52"/>
      <c r="T115" s="52"/>
      <c r="U115" s="52"/>
      <c r="V115" s="52"/>
      <c r="W115" s="52"/>
      <c r="X115" s="52"/>
      <c r="Y115" s="52"/>
      <c r="Z115" s="52"/>
    </row>
    <row r="116" spans="1:26" ht="15.6">
      <c r="A116" s="52"/>
      <c r="B116" s="52"/>
      <c r="C116" s="52"/>
      <c r="D116" s="52"/>
      <c r="E116" s="52"/>
      <c r="F116" s="52"/>
      <c r="G116" s="52"/>
      <c r="H116" s="52"/>
      <c r="I116" s="52"/>
      <c r="J116" s="52"/>
      <c r="K116" s="52"/>
      <c r="L116" s="52"/>
      <c r="M116" s="52"/>
      <c r="N116" s="52"/>
      <c r="O116" s="52"/>
      <c r="P116" s="52"/>
      <c r="Q116" s="52"/>
      <c r="R116" s="52"/>
      <c r="S116" s="52"/>
      <c r="T116" s="52"/>
      <c r="U116" s="52"/>
      <c r="V116" s="52"/>
      <c r="W116" s="52"/>
      <c r="X116" s="52"/>
      <c r="Y116" s="52"/>
      <c r="Z116" s="52"/>
    </row>
    <row r="117" spans="1:26" ht="15.6">
      <c r="A117" s="52"/>
      <c r="B117" s="52"/>
      <c r="C117" s="52"/>
      <c r="D117" s="52"/>
      <c r="E117" s="52"/>
      <c r="F117" s="52"/>
      <c r="G117" s="52"/>
      <c r="H117" s="52"/>
      <c r="I117" s="52"/>
      <c r="J117" s="52"/>
      <c r="K117" s="52"/>
      <c r="L117" s="52"/>
      <c r="M117" s="52"/>
      <c r="N117" s="52"/>
      <c r="O117" s="52"/>
      <c r="P117" s="52"/>
      <c r="Q117" s="52"/>
      <c r="R117" s="52"/>
      <c r="S117" s="52"/>
      <c r="T117" s="52"/>
      <c r="U117" s="52"/>
      <c r="V117" s="52"/>
      <c r="W117" s="52"/>
      <c r="X117" s="52"/>
      <c r="Y117" s="52"/>
      <c r="Z117" s="52"/>
    </row>
    <row r="118" spans="1:26" ht="15.6">
      <c r="A118" s="52"/>
      <c r="B118" s="52"/>
      <c r="C118" s="52"/>
      <c r="D118" s="52"/>
      <c r="E118" s="52"/>
      <c r="F118" s="52"/>
      <c r="G118" s="52"/>
      <c r="H118" s="52"/>
      <c r="I118" s="52"/>
      <c r="J118" s="52"/>
      <c r="K118" s="52"/>
      <c r="L118" s="52"/>
      <c r="M118" s="52"/>
      <c r="N118" s="52"/>
      <c r="O118" s="52"/>
      <c r="P118" s="52"/>
      <c r="Q118" s="52"/>
      <c r="R118" s="52"/>
      <c r="S118" s="52"/>
      <c r="T118" s="52"/>
      <c r="U118" s="52"/>
      <c r="V118" s="52"/>
      <c r="W118" s="52"/>
      <c r="X118" s="52"/>
      <c r="Y118" s="52"/>
      <c r="Z118" s="52"/>
    </row>
    <row r="119" spans="1:26" ht="15.6">
      <c r="A119" s="52"/>
      <c r="B119" s="52"/>
      <c r="C119" s="52"/>
      <c r="D119" s="52"/>
      <c r="E119" s="52"/>
      <c r="F119" s="52"/>
      <c r="G119" s="52"/>
      <c r="H119" s="52"/>
      <c r="I119" s="52"/>
      <c r="J119" s="52"/>
      <c r="K119" s="52"/>
      <c r="L119" s="52"/>
      <c r="M119" s="52"/>
      <c r="N119" s="52"/>
      <c r="O119" s="52"/>
      <c r="P119" s="52"/>
      <c r="Q119" s="52"/>
      <c r="R119" s="52"/>
      <c r="S119" s="52"/>
      <c r="T119" s="52"/>
      <c r="U119" s="52"/>
      <c r="V119" s="52"/>
      <c r="W119" s="52"/>
      <c r="X119" s="52"/>
      <c r="Y119" s="52"/>
      <c r="Z119" s="52"/>
    </row>
    <row r="120" spans="1:26" ht="15.6">
      <c r="A120" s="52"/>
      <c r="B120" s="52"/>
      <c r="C120" s="52"/>
      <c r="D120" s="52"/>
      <c r="E120" s="52"/>
      <c r="F120" s="52"/>
      <c r="G120" s="52"/>
      <c r="H120" s="52"/>
      <c r="I120" s="52"/>
      <c r="J120" s="52"/>
      <c r="K120" s="52"/>
      <c r="L120" s="52"/>
      <c r="M120" s="52"/>
      <c r="N120" s="52"/>
      <c r="O120" s="52"/>
      <c r="P120" s="52"/>
      <c r="Q120" s="52"/>
      <c r="R120" s="52"/>
      <c r="S120" s="52"/>
      <c r="T120" s="52"/>
      <c r="U120" s="52"/>
      <c r="V120" s="52"/>
      <c r="W120" s="52"/>
      <c r="X120" s="52"/>
      <c r="Y120" s="52"/>
      <c r="Z120" s="52"/>
    </row>
    <row r="121" spans="1:26" ht="15.6">
      <c r="A121" s="52"/>
      <c r="B121" s="52"/>
      <c r="C121" s="52"/>
      <c r="D121" s="52"/>
      <c r="E121" s="52"/>
      <c r="F121" s="52"/>
      <c r="G121" s="52"/>
      <c r="H121" s="52"/>
      <c r="I121" s="52"/>
      <c r="J121" s="52"/>
      <c r="K121" s="52"/>
      <c r="L121" s="52"/>
      <c r="M121" s="52"/>
      <c r="N121" s="52"/>
      <c r="O121" s="52"/>
      <c r="P121" s="52"/>
      <c r="Q121" s="52"/>
      <c r="R121" s="52"/>
      <c r="S121" s="52"/>
      <c r="T121" s="52"/>
      <c r="U121" s="52"/>
      <c r="V121" s="52"/>
      <c r="W121" s="52"/>
      <c r="X121" s="52"/>
      <c r="Y121" s="52"/>
      <c r="Z121" s="52"/>
    </row>
    <row r="122" spans="1:26" ht="15.6">
      <c r="A122" s="52"/>
      <c r="B122" s="52"/>
      <c r="C122" s="52"/>
      <c r="D122" s="52"/>
      <c r="E122" s="52"/>
      <c r="F122" s="52"/>
      <c r="G122" s="52"/>
      <c r="H122" s="52"/>
      <c r="I122" s="52"/>
      <c r="J122" s="52"/>
      <c r="K122" s="52"/>
      <c r="L122" s="52"/>
      <c r="M122" s="52"/>
      <c r="N122" s="52"/>
      <c r="O122" s="52"/>
      <c r="P122" s="52"/>
      <c r="Q122" s="52"/>
      <c r="R122" s="52"/>
      <c r="S122" s="52"/>
      <c r="T122" s="52"/>
      <c r="U122" s="52"/>
      <c r="V122" s="52"/>
      <c r="W122" s="52"/>
      <c r="X122" s="52"/>
      <c r="Y122" s="52"/>
      <c r="Z122" s="52"/>
    </row>
    <row r="123" spans="1:26" ht="15.6">
      <c r="A123" s="52"/>
      <c r="B123" s="52"/>
      <c r="C123" s="52"/>
      <c r="D123" s="52"/>
      <c r="E123" s="52"/>
      <c r="F123" s="52"/>
      <c r="G123" s="52"/>
      <c r="H123" s="52"/>
      <c r="I123" s="52"/>
      <c r="J123" s="52"/>
      <c r="K123" s="52"/>
      <c r="L123" s="52"/>
      <c r="M123" s="52"/>
      <c r="N123" s="52"/>
      <c r="O123" s="52"/>
      <c r="P123" s="52"/>
      <c r="Q123" s="52"/>
      <c r="R123" s="52"/>
      <c r="S123" s="52"/>
      <c r="T123" s="52"/>
      <c r="U123" s="52"/>
      <c r="V123" s="52"/>
      <c r="W123" s="52"/>
      <c r="X123" s="52"/>
      <c r="Y123" s="52"/>
      <c r="Z123" s="52"/>
    </row>
    <row r="124" spans="1:26" ht="15.6">
      <c r="A124" s="52"/>
      <c r="B124" s="52"/>
      <c r="C124" s="52"/>
      <c r="D124" s="52"/>
      <c r="E124" s="52"/>
      <c r="F124" s="52"/>
      <c r="G124" s="52"/>
      <c r="H124" s="52"/>
      <c r="I124" s="52"/>
      <c r="J124" s="52"/>
      <c r="K124" s="52"/>
      <c r="L124" s="52"/>
      <c r="M124" s="52"/>
      <c r="N124" s="52"/>
      <c r="O124" s="52"/>
      <c r="P124" s="52"/>
      <c r="Q124" s="52"/>
      <c r="R124" s="52"/>
      <c r="S124" s="52"/>
      <c r="T124" s="52"/>
      <c r="U124" s="52"/>
      <c r="V124" s="52"/>
      <c r="W124" s="52"/>
      <c r="X124" s="52"/>
      <c r="Y124" s="52"/>
      <c r="Z124" s="52"/>
    </row>
    <row r="125" spans="1:26" ht="15.6">
      <c r="A125" s="52"/>
      <c r="B125" s="52"/>
      <c r="C125" s="52"/>
      <c r="D125" s="52"/>
      <c r="E125" s="52"/>
      <c r="F125" s="52"/>
      <c r="G125" s="52"/>
      <c r="H125" s="52"/>
      <c r="I125" s="52"/>
      <c r="J125" s="52"/>
      <c r="K125" s="52"/>
      <c r="L125" s="52"/>
      <c r="M125" s="52"/>
      <c r="N125" s="52"/>
      <c r="O125" s="52"/>
      <c r="P125" s="52"/>
      <c r="Q125" s="52"/>
      <c r="R125" s="52"/>
      <c r="S125" s="52"/>
      <c r="T125" s="52"/>
      <c r="U125" s="52"/>
      <c r="V125" s="52"/>
      <c r="W125" s="52"/>
      <c r="X125" s="52"/>
      <c r="Y125" s="52"/>
      <c r="Z125" s="52"/>
    </row>
    <row r="126" spans="1:26" ht="15.6">
      <c r="A126" s="52"/>
      <c r="B126" s="52"/>
      <c r="C126" s="52"/>
      <c r="D126" s="52"/>
      <c r="E126" s="52"/>
      <c r="F126" s="52"/>
      <c r="G126" s="52"/>
      <c r="H126" s="52"/>
      <c r="I126" s="52"/>
      <c r="J126" s="52"/>
      <c r="K126" s="52"/>
      <c r="L126" s="52"/>
      <c r="M126" s="52"/>
      <c r="N126" s="52"/>
      <c r="O126" s="52"/>
      <c r="P126" s="52"/>
      <c r="Q126" s="52"/>
      <c r="R126" s="52"/>
      <c r="S126" s="52"/>
      <c r="T126" s="52"/>
      <c r="U126" s="52"/>
      <c r="V126" s="52"/>
      <c r="W126" s="52"/>
      <c r="X126" s="52"/>
      <c r="Y126" s="52"/>
      <c r="Z126" s="52"/>
    </row>
    <row r="127" spans="1:26" ht="15.6">
      <c r="A127" s="52"/>
      <c r="B127" s="52"/>
      <c r="C127" s="52"/>
      <c r="D127" s="52"/>
      <c r="E127" s="52"/>
      <c r="F127" s="52"/>
      <c r="G127" s="52"/>
      <c r="H127" s="52"/>
      <c r="I127" s="52"/>
      <c r="J127" s="52"/>
      <c r="K127" s="52"/>
      <c r="L127" s="52"/>
      <c r="M127" s="52"/>
      <c r="N127" s="52"/>
      <c r="O127" s="52"/>
      <c r="P127" s="52"/>
      <c r="Q127" s="52"/>
      <c r="R127" s="52"/>
      <c r="S127" s="52"/>
      <c r="T127" s="52"/>
      <c r="U127" s="52"/>
      <c r="V127" s="52"/>
      <c r="W127" s="52"/>
      <c r="X127" s="52"/>
      <c r="Y127" s="52"/>
      <c r="Z127" s="52"/>
    </row>
    <row r="128" spans="1:26" ht="15.6">
      <c r="A128" s="52"/>
      <c r="B128" s="52"/>
      <c r="C128" s="52"/>
      <c r="D128" s="52"/>
      <c r="E128" s="52"/>
      <c r="F128" s="52"/>
      <c r="G128" s="52"/>
      <c r="H128" s="52"/>
      <c r="I128" s="52"/>
      <c r="J128" s="52"/>
      <c r="K128" s="52"/>
      <c r="L128" s="52"/>
      <c r="M128" s="52"/>
      <c r="N128" s="52"/>
      <c r="O128" s="52"/>
      <c r="P128" s="52"/>
      <c r="Q128" s="52"/>
      <c r="R128" s="52"/>
      <c r="S128" s="52"/>
      <c r="T128" s="52"/>
      <c r="U128" s="52"/>
      <c r="V128" s="52"/>
      <c r="W128" s="52"/>
      <c r="X128" s="52"/>
      <c r="Y128" s="52"/>
      <c r="Z128" s="52"/>
    </row>
    <row r="129" spans="1:26" ht="15.6">
      <c r="A129" s="52"/>
      <c r="B129" s="52"/>
      <c r="C129" s="52"/>
      <c r="D129" s="52"/>
      <c r="E129" s="52"/>
      <c r="F129" s="52"/>
      <c r="G129" s="52"/>
      <c r="H129" s="52"/>
      <c r="I129" s="52"/>
      <c r="J129" s="52"/>
      <c r="K129" s="52"/>
      <c r="L129" s="52"/>
      <c r="M129" s="52"/>
      <c r="N129" s="52"/>
      <c r="O129" s="52"/>
      <c r="P129" s="52"/>
      <c r="Q129" s="52"/>
      <c r="R129" s="52"/>
      <c r="S129" s="52"/>
      <c r="T129" s="52"/>
      <c r="U129" s="52"/>
      <c r="V129" s="52"/>
      <c r="W129" s="52"/>
      <c r="X129" s="52"/>
      <c r="Y129" s="52"/>
      <c r="Z129" s="52"/>
    </row>
    <row r="130" spans="1:26" ht="15.6">
      <c r="A130" s="52"/>
      <c r="B130" s="52"/>
      <c r="C130" s="52"/>
      <c r="D130" s="52"/>
      <c r="E130" s="52"/>
      <c r="F130" s="52"/>
      <c r="G130" s="52"/>
      <c r="H130" s="52"/>
      <c r="I130" s="52"/>
      <c r="J130" s="52"/>
      <c r="K130" s="52"/>
      <c r="L130" s="52"/>
      <c r="M130" s="52"/>
      <c r="N130" s="52"/>
      <c r="O130" s="52"/>
      <c r="P130" s="52"/>
      <c r="Q130" s="52"/>
      <c r="R130" s="52"/>
      <c r="S130" s="52"/>
      <c r="T130" s="52"/>
      <c r="U130" s="52"/>
      <c r="V130" s="52"/>
      <c r="W130" s="52"/>
      <c r="X130" s="52"/>
      <c r="Y130" s="52"/>
      <c r="Z130" s="52"/>
    </row>
    <row r="131" spans="1:26" ht="15.6">
      <c r="A131" s="52"/>
      <c r="B131" s="52"/>
      <c r="C131" s="52"/>
      <c r="D131" s="52"/>
      <c r="E131" s="52"/>
      <c r="F131" s="52"/>
      <c r="G131" s="52"/>
      <c r="H131" s="52"/>
      <c r="I131" s="52"/>
      <c r="J131" s="52"/>
      <c r="K131" s="52"/>
      <c r="L131" s="52"/>
      <c r="M131" s="52"/>
      <c r="N131" s="52"/>
      <c r="O131" s="52"/>
      <c r="P131" s="52"/>
      <c r="Q131" s="52"/>
      <c r="R131" s="52"/>
      <c r="S131" s="52"/>
      <c r="T131" s="52"/>
      <c r="U131" s="52"/>
      <c r="V131" s="52"/>
      <c r="W131" s="52"/>
      <c r="X131" s="52"/>
      <c r="Y131" s="52"/>
      <c r="Z131" s="52"/>
    </row>
    <row r="132" spans="1:26" ht="15.6">
      <c r="A132" s="52"/>
      <c r="B132" s="52"/>
      <c r="C132" s="52"/>
      <c r="D132" s="52"/>
      <c r="E132" s="52"/>
      <c r="F132" s="52"/>
      <c r="G132" s="52"/>
      <c r="H132" s="52"/>
      <c r="I132" s="52"/>
      <c r="J132" s="52"/>
      <c r="K132" s="52"/>
      <c r="L132" s="52"/>
      <c r="M132" s="52"/>
      <c r="N132" s="52"/>
      <c r="O132" s="52"/>
      <c r="P132" s="52"/>
      <c r="Q132" s="52"/>
      <c r="R132" s="52"/>
      <c r="S132" s="52"/>
      <c r="T132" s="52"/>
      <c r="U132" s="52"/>
      <c r="V132" s="52"/>
      <c r="W132" s="52"/>
      <c r="X132" s="52"/>
      <c r="Y132" s="52"/>
      <c r="Z132" s="52"/>
    </row>
    <row r="133" spans="1:26" ht="15.6">
      <c r="A133" s="52"/>
      <c r="B133" s="52"/>
      <c r="C133" s="52"/>
      <c r="D133" s="52"/>
      <c r="E133" s="52"/>
      <c r="F133" s="52"/>
      <c r="G133" s="52"/>
      <c r="H133" s="52"/>
      <c r="I133" s="52"/>
      <c r="J133" s="52"/>
      <c r="K133" s="52"/>
      <c r="L133" s="52"/>
      <c r="M133" s="52"/>
      <c r="N133" s="52"/>
      <c r="O133" s="52"/>
      <c r="P133" s="52"/>
      <c r="Q133" s="52"/>
      <c r="R133" s="52"/>
      <c r="S133" s="52"/>
      <c r="T133" s="52"/>
      <c r="U133" s="52"/>
      <c r="V133" s="52"/>
      <c r="W133" s="52"/>
      <c r="X133" s="52"/>
      <c r="Y133" s="52"/>
      <c r="Z133" s="52"/>
    </row>
    <row r="134" spans="1:26" ht="15.6">
      <c r="A134" s="52"/>
      <c r="B134" s="52"/>
      <c r="C134" s="52"/>
      <c r="D134" s="52"/>
      <c r="E134" s="52"/>
      <c r="F134" s="52"/>
      <c r="G134" s="52"/>
      <c r="H134" s="52"/>
      <c r="I134" s="52"/>
      <c r="J134" s="52"/>
      <c r="K134" s="52"/>
      <c r="L134" s="52"/>
      <c r="M134" s="52"/>
      <c r="N134" s="52"/>
      <c r="O134" s="52"/>
      <c r="P134" s="52"/>
      <c r="Q134" s="52"/>
      <c r="R134" s="52"/>
      <c r="S134" s="52"/>
      <c r="T134" s="52"/>
      <c r="U134" s="52"/>
      <c r="V134" s="52"/>
      <c r="W134" s="52"/>
      <c r="X134" s="52"/>
      <c r="Y134" s="52"/>
      <c r="Z134" s="52"/>
    </row>
    <row r="135" spans="1:26" ht="15.6">
      <c r="A135" s="52"/>
      <c r="B135" s="52"/>
      <c r="C135" s="52"/>
      <c r="D135" s="52"/>
      <c r="E135" s="52"/>
      <c r="F135" s="52"/>
      <c r="G135" s="52"/>
      <c r="H135" s="52"/>
      <c r="I135" s="52"/>
      <c r="J135" s="52"/>
      <c r="K135" s="52"/>
      <c r="L135" s="52"/>
      <c r="M135" s="52"/>
      <c r="N135" s="52"/>
      <c r="O135" s="52"/>
      <c r="P135" s="52"/>
      <c r="Q135" s="52"/>
      <c r="R135" s="52"/>
      <c r="S135" s="52"/>
      <c r="T135" s="52"/>
      <c r="U135" s="52"/>
      <c r="V135" s="52"/>
      <c r="W135" s="52"/>
      <c r="X135" s="52"/>
      <c r="Y135" s="52"/>
      <c r="Z135" s="52"/>
    </row>
    <row r="136" spans="1:26" ht="15.6">
      <c r="A136" s="52"/>
      <c r="B136" s="52"/>
      <c r="C136" s="52"/>
      <c r="D136" s="52"/>
      <c r="E136" s="52"/>
      <c r="F136" s="52"/>
      <c r="G136" s="52"/>
      <c r="H136" s="52"/>
      <c r="I136" s="52"/>
      <c r="J136" s="52"/>
      <c r="K136" s="52"/>
      <c r="L136" s="52"/>
      <c r="M136" s="52"/>
      <c r="N136" s="52"/>
      <c r="O136" s="52"/>
      <c r="P136" s="52"/>
      <c r="Q136" s="52"/>
      <c r="R136" s="52"/>
      <c r="S136" s="52"/>
      <c r="T136" s="52"/>
      <c r="U136" s="52"/>
      <c r="V136" s="52"/>
      <c r="W136" s="52"/>
      <c r="X136" s="52"/>
      <c r="Y136" s="52"/>
      <c r="Z136" s="52"/>
    </row>
    <row r="137" spans="1:26" ht="15.6">
      <c r="A137" s="52"/>
      <c r="B137" s="52"/>
      <c r="C137" s="52"/>
      <c r="D137" s="52"/>
      <c r="E137" s="52"/>
      <c r="F137" s="52"/>
      <c r="G137" s="52"/>
      <c r="H137" s="52"/>
      <c r="I137" s="52"/>
      <c r="J137" s="52"/>
      <c r="K137" s="52"/>
      <c r="L137" s="52"/>
      <c r="M137" s="52"/>
      <c r="N137" s="52"/>
      <c r="O137" s="52"/>
      <c r="P137" s="52"/>
      <c r="Q137" s="52"/>
      <c r="R137" s="52"/>
      <c r="S137" s="52"/>
      <c r="T137" s="52"/>
      <c r="U137" s="52"/>
      <c r="V137" s="52"/>
      <c r="W137" s="52"/>
      <c r="X137" s="52"/>
      <c r="Y137" s="52"/>
      <c r="Z137" s="52"/>
    </row>
    <row r="138" spans="1:26" ht="15.6">
      <c r="A138" s="52"/>
      <c r="B138" s="52"/>
      <c r="C138" s="52"/>
      <c r="D138" s="52"/>
      <c r="E138" s="52"/>
      <c r="F138" s="52"/>
      <c r="G138" s="52"/>
      <c r="H138" s="52"/>
      <c r="I138" s="52"/>
      <c r="J138" s="52"/>
      <c r="K138" s="52"/>
      <c r="L138" s="52"/>
      <c r="M138" s="52"/>
      <c r="N138" s="52"/>
      <c r="O138" s="52"/>
      <c r="P138" s="52"/>
      <c r="Q138" s="52"/>
      <c r="R138" s="52"/>
      <c r="S138" s="52"/>
      <c r="T138" s="52"/>
      <c r="U138" s="52"/>
      <c r="V138" s="52"/>
      <c r="W138" s="52"/>
      <c r="X138" s="52"/>
      <c r="Y138" s="52"/>
      <c r="Z138" s="52"/>
    </row>
    <row r="139" spans="1:26" ht="15.6">
      <c r="A139" s="52"/>
      <c r="B139" s="52"/>
      <c r="C139" s="52"/>
      <c r="D139" s="52"/>
      <c r="E139" s="52"/>
      <c r="F139" s="52"/>
      <c r="G139" s="52"/>
      <c r="H139" s="52"/>
      <c r="I139" s="52"/>
      <c r="J139" s="52"/>
      <c r="K139" s="52"/>
      <c r="L139" s="52"/>
      <c r="M139" s="52"/>
      <c r="N139" s="52"/>
      <c r="O139" s="52"/>
      <c r="P139" s="52"/>
      <c r="Q139" s="52"/>
      <c r="R139" s="52"/>
      <c r="S139" s="52"/>
      <c r="T139" s="52"/>
      <c r="U139" s="52"/>
      <c r="V139" s="52"/>
      <c r="W139" s="52"/>
      <c r="X139" s="52"/>
      <c r="Y139" s="52"/>
      <c r="Z139" s="52"/>
    </row>
    <row r="140" spans="1:26" ht="15.6">
      <c r="A140" s="52"/>
      <c r="B140" s="52"/>
      <c r="C140" s="52"/>
      <c r="D140" s="52"/>
      <c r="E140" s="52"/>
      <c r="F140" s="52"/>
      <c r="G140" s="52"/>
      <c r="H140" s="52"/>
      <c r="I140" s="52"/>
      <c r="J140" s="52"/>
      <c r="K140" s="52"/>
      <c r="L140" s="52"/>
      <c r="M140" s="52"/>
      <c r="N140" s="52"/>
      <c r="O140" s="52"/>
      <c r="P140" s="52"/>
      <c r="Q140" s="52"/>
      <c r="R140" s="52"/>
      <c r="S140" s="52"/>
      <c r="T140" s="52"/>
      <c r="U140" s="52"/>
      <c r="V140" s="52"/>
      <c r="W140" s="52"/>
      <c r="X140" s="52"/>
      <c r="Y140" s="52"/>
      <c r="Z140" s="52"/>
    </row>
    <row r="141" spans="1:26" ht="15.6">
      <c r="A141" s="52"/>
      <c r="B141" s="52"/>
      <c r="C141" s="52"/>
      <c r="D141" s="52"/>
      <c r="E141" s="52"/>
      <c r="F141" s="52"/>
      <c r="G141" s="52"/>
      <c r="H141" s="52"/>
      <c r="I141" s="52"/>
      <c r="J141" s="52"/>
      <c r="K141" s="52"/>
      <c r="L141" s="52"/>
      <c r="M141" s="52"/>
      <c r="N141" s="52"/>
      <c r="O141" s="52"/>
      <c r="P141" s="52"/>
      <c r="Q141" s="52"/>
      <c r="R141" s="52"/>
      <c r="S141" s="52"/>
      <c r="T141" s="52"/>
      <c r="U141" s="52"/>
      <c r="V141" s="52"/>
      <c r="W141" s="52"/>
      <c r="X141" s="52"/>
      <c r="Y141" s="52"/>
      <c r="Z141" s="52"/>
    </row>
    <row r="142" spans="1:26" ht="15.6">
      <c r="A142" s="52"/>
      <c r="B142" s="52"/>
      <c r="C142" s="52"/>
      <c r="D142" s="52"/>
      <c r="E142" s="52"/>
      <c r="F142" s="52"/>
      <c r="G142" s="52"/>
      <c r="H142" s="52"/>
      <c r="I142" s="52"/>
      <c r="J142" s="52"/>
      <c r="K142" s="52"/>
      <c r="L142" s="52"/>
      <c r="M142" s="52"/>
      <c r="N142" s="52"/>
      <c r="O142" s="52"/>
      <c r="P142" s="52"/>
      <c r="Q142" s="52"/>
      <c r="R142" s="52"/>
      <c r="S142" s="52"/>
      <c r="T142" s="52"/>
      <c r="U142" s="52"/>
      <c r="V142" s="52"/>
      <c r="W142" s="52"/>
      <c r="X142" s="52"/>
      <c r="Y142" s="52"/>
      <c r="Z142" s="52"/>
    </row>
    <row r="143" spans="1:26" ht="15.6">
      <c r="A143" s="52"/>
      <c r="B143" s="52"/>
      <c r="C143" s="52"/>
      <c r="D143" s="52"/>
      <c r="E143" s="52"/>
      <c r="F143" s="52"/>
      <c r="G143" s="52"/>
      <c r="H143" s="52"/>
      <c r="I143" s="52"/>
      <c r="J143" s="52"/>
      <c r="K143" s="52"/>
      <c r="L143" s="52"/>
      <c r="M143" s="52"/>
      <c r="N143" s="52"/>
      <c r="O143" s="52"/>
      <c r="P143" s="52"/>
      <c r="Q143" s="52"/>
      <c r="R143" s="52"/>
      <c r="S143" s="52"/>
      <c r="T143" s="52"/>
      <c r="U143" s="52"/>
      <c r="V143" s="52"/>
      <c r="W143" s="52"/>
      <c r="X143" s="52"/>
      <c r="Y143" s="52"/>
      <c r="Z143" s="52"/>
    </row>
    <row r="144" spans="1:26" ht="15.6">
      <c r="A144" s="52"/>
      <c r="B144" s="52"/>
      <c r="C144" s="52"/>
      <c r="D144" s="52"/>
      <c r="E144" s="52"/>
      <c r="F144" s="52"/>
      <c r="G144" s="52"/>
      <c r="H144" s="52"/>
      <c r="I144" s="52"/>
      <c r="J144" s="52"/>
      <c r="K144" s="52"/>
      <c r="L144" s="52"/>
      <c r="M144" s="52"/>
      <c r="N144" s="52"/>
      <c r="O144" s="52"/>
      <c r="P144" s="52"/>
      <c r="Q144" s="52"/>
      <c r="R144" s="52"/>
      <c r="S144" s="52"/>
      <c r="T144" s="52"/>
      <c r="U144" s="52"/>
      <c r="V144" s="52"/>
      <c r="W144" s="52"/>
      <c r="X144" s="52"/>
      <c r="Y144" s="52"/>
      <c r="Z144" s="52"/>
    </row>
    <row r="145" spans="1:26" ht="15.6">
      <c r="A145" s="52"/>
      <c r="B145" s="52"/>
      <c r="C145" s="52"/>
      <c r="D145" s="52"/>
      <c r="E145" s="52"/>
      <c r="F145" s="52"/>
      <c r="G145" s="52"/>
      <c r="H145" s="52"/>
      <c r="I145" s="52"/>
      <c r="J145" s="52"/>
      <c r="K145" s="52"/>
      <c r="L145" s="52"/>
      <c r="M145" s="52"/>
      <c r="N145" s="52"/>
      <c r="O145" s="52"/>
      <c r="P145" s="52"/>
      <c r="Q145" s="52"/>
      <c r="R145" s="52"/>
      <c r="S145" s="52"/>
      <c r="T145" s="52"/>
      <c r="U145" s="52"/>
      <c r="V145" s="52"/>
      <c r="W145" s="52"/>
      <c r="X145" s="52"/>
      <c r="Y145" s="52"/>
      <c r="Z145" s="52"/>
    </row>
    <row r="146" spans="1:26" ht="15.6">
      <c r="A146" s="52"/>
      <c r="B146" s="52"/>
      <c r="C146" s="52"/>
      <c r="D146" s="52"/>
      <c r="E146" s="52"/>
      <c r="F146" s="52"/>
      <c r="G146" s="52"/>
      <c r="H146" s="52"/>
      <c r="I146" s="52"/>
      <c r="J146" s="52"/>
      <c r="K146" s="52"/>
      <c r="L146" s="52"/>
      <c r="M146" s="52"/>
      <c r="N146" s="52"/>
      <c r="O146" s="52"/>
      <c r="P146" s="52"/>
      <c r="Q146" s="52"/>
      <c r="R146" s="52"/>
      <c r="S146" s="52"/>
      <c r="T146" s="52"/>
      <c r="U146" s="52"/>
      <c r="V146" s="52"/>
      <c r="W146" s="52"/>
      <c r="X146" s="52"/>
      <c r="Y146" s="52"/>
      <c r="Z146" s="52"/>
    </row>
    <row r="147" spans="1:26" ht="15.6">
      <c r="A147" s="52"/>
      <c r="B147" s="52"/>
      <c r="C147" s="52"/>
      <c r="D147" s="52"/>
      <c r="E147" s="52"/>
      <c r="F147" s="52"/>
      <c r="G147" s="52"/>
      <c r="H147" s="52"/>
      <c r="I147" s="52"/>
      <c r="J147" s="52"/>
      <c r="K147" s="52"/>
      <c r="L147" s="52"/>
      <c r="M147" s="52"/>
      <c r="N147" s="52"/>
      <c r="O147" s="52"/>
      <c r="P147" s="52"/>
      <c r="Q147" s="52"/>
      <c r="R147" s="52"/>
      <c r="S147" s="52"/>
      <c r="T147" s="52"/>
      <c r="U147" s="52"/>
      <c r="V147" s="52"/>
      <c r="W147" s="52"/>
      <c r="X147" s="52"/>
      <c r="Y147" s="52"/>
      <c r="Z147" s="52"/>
    </row>
    <row r="148" spans="1:26" ht="15.6">
      <c r="A148" s="52"/>
      <c r="B148" s="52"/>
      <c r="C148" s="52"/>
      <c r="D148" s="52"/>
      <c r="E148" s="52"/>
      <c r="F148" s="52"/>
      <c r="G148" s="52"/>
      <c r="H148" s="52"/>
      <c r="I148" s="52"/>
      <c r="J148" s="52"/>
      <c r="K148" s="52"/>
      <c r="L148" s="52"/>
      <c r="M148" s="52"/>
      <c r="N148" s="52"/>
      <c r="O148" s="52"/>
      <c r="P148" s="52"/>
      <c r="Q148" s="52"/>
      <c r="R148" s="52"/>
      <c r="S148" s="52"/>
      <c r="T148" s="52"/>
      <c r="U148" s="52"/>
      <c r="V148" s="52"/>
      <c r="W148" s="52"/>
      <c r="X148" s="52"/>
      <c r="Y148" s="52"/>
      <c r="Z148" s="52"/>
    </row>
    <row r="149" spans="1:26" ht="15.6">
      <c r="A149" s="52"/>
      <c r="B149" s="52"/>
      <c r="C149" s="52"/>
      <c r="D149" s="52"/>
      <c r="E149" s="52"/>
      <c r="F149" s="52"/>
      <c r="G149" s="52"/>
      <c r="H149" s="52"/>
      <c r="I149" s="52"/>
      <c r="J149" s="52"/>
      <c r="K149" s="52"/>
      <c r="L149" s="52"/>
      <c r="M149" s="52"/>
      <c r="N149" s="52"/>
      <c r="O149" s="52"/>
      <c r="P149" s="52"/>
      <c r="Q149" s="52"/>
      <c r="R149" s="52"/>
      <c r="S149" s="52"/>
      <c r="T149" s="52"/>
      <c r="U149" s="52"/>
      <c r="V149" s="52"/>
      <c r="W149" s="52"/>
      <c r="X149" s="52"/>
      <c r="Y149" s="52"/>
      <c r="Z149" s="52"/>
    </row>
    <row r="150" spans="1:26" ht="15.6">
      <c r="A150" s="52"/>
      <c r="B150" s="52"/>
      <c r="C150" s="52"/>
      <c r="D150" s="52"/>
      <c r="E150" s="52"/>
      <c r="F150" s="52"/>
      <c r="G150" s="52"/>
      <c r="H150" s="52"/>
      <c r="I150" s="52"/>
      <c r="J150" s="52"/>
      <c r="K150" s="52"/>
      <c r="L150" s="52"/>
      <c r="M150" s="52"/>
      <c r="N150" s="52"/>
      <c r="O150" s="52"/>
      <c r="P150" s="52"/>
      <c r="Q150" s="52"/>
      <c r="R150" s="52"/>
      <c r="S150" s="52"/>
      <c r="T150" s="52"/>
      <c r="U150" s="52"/>
      <c r="V150" s="52"/>
      <c r="W150" s="52"/>
      <c r="X150" s="52"/>
      <c r="Y150" s="52"/>
      <c r="Z150" s="52"/>
    </row>
    <row r="151" spans="1:26" ht="15.6">
      <c r="A151" s="52"/>
      <c r="B151" s="52"/>
      <c r="C151" s="52"/>
      <c r="D151" s="52"/>
      <c r="E151" s="52"/>
      <c r="F151" s="52"/>
      <c r="G151" s="52"/>
      <c r="H151" s="52"/>
      <c r="I151" s="52"/>
      <c r="J151" s="52"/>
      <c r="K151" s="52"/>
      <c r="L151" s="52"/>
      <c r="M151" s="52"/>
      <c r="N151" s="52"/>
      <c r="O151" s="52"/>
      <c r="P151" s="52"/>
      <c r="Q151" s="52"/>
      <c r="R151" s="52"/>
      <c r="S151" s="52"/>
      <c r="T151" s="52"/>
      <c r="U151" s="52"/>
      <c r="V151" s="52"/>
      <c r="W151" s="52"/>
      <c r="X151" s="52"/>
      <c r="Y151" s="52"/>
      <c r="Z151" s="52"/>
    </row>
    <row r="152" spans="1:26" ht="15.6">
      <c r="A152" s="52"/>
      <c r="B152" s="52"/>
      <c r="C152" s="52"/>
      <c r="D152" s="52"/>
      <c r="E152" s="52"/>
      <c r="F152" s="52"/>
      <c r="G152" s="52"/>
      <c r="H152" s="52"/>
      <c r="I152" s="52"/>
      <c r="J152" s="52"/>
      <c r="K152" s="52"/>
      <c r="L152" s="52"/>
      <c r="M152" s="52"/>
      <c r="N152" s="52"/>
      <c r="O152" s="52"/>
      <c r="P152" s="52"/>
      <c r="Q152" s="52"/>
      <c r="R152" s="52"/>
      <c r="S152" s="52"/>
      <c r="T152" s="52"/>
      <c r="U152" s="52"/>
      <c r="V152" s="52"/>
      <c r="W152" s="52"/>
      <c r="X152" s="52"/>
      <c r="Y152" s="52"/>
      <c r="Z152" s="52"/>
    </row>
    <row r="153" spans="1:26" ht="15.6">
      <c r="A153" s="52"/>
      <c r="B153" s="52"/>
      <c r="C153" s="52"/>
      <c r="D153" s="52"/>
      <c r="E153" s="52"/>
      <c r="F153" s="52"/>
      <c r="G153" s="52"/>
      <c r="H153" s="52"/>
      <c r="I153" s="52"/>
      <c r="J153" s="52"/>
      <c r="K153" s="52"/>
      <c r="L153" s="52"/>
      <c r="M153" s="52"/>
      <c r="N153" s="52"/>
      <c r="O153" s="52"/>
      <c r="P153" s="52"/>
      <c r="Q153" s="52"/>
      <c r="R153" s="52"/>
      <c r="S153" s="52"/>
      <c r="T153" s="52"/>
      <c r="U153" s="52"/>
      <c r="V153" s="52"/>
      <c r="W153" s="52"/>
      <c r="X153" s="52"/>
      <c r="Y153" s="52"/>
      <c r="Z153" s="52"/>
    </row>
    <row r="154" spans="1:26" ht="15.6">
      <c r="A154" s="52"/>
      <c r="B154" s="52"/>
      <c r="C154" s="52"/>
      <c r="D154" s="52"/>
      <c r="E154" s="52"/>
      <c r="F154" s="52"/>
      <c r="G154" s="52"/>
      <c r="H154" s="52"/>
      <c r="I154" s="52"/>
      <c r="J154" s="52"/>
      <c r="K154" s="52"/>
      <c r="L154" s="52"/>
      <c r="M154" s="52"/>
      <c r="N154" s="52"/>
      <c r="O154" s="52"/>
      <c r="P154" s="52"/>
      <c r="Q154" s="52"/>
      <c r="R154" s="52"/>
      <c r="S154" s="52"/>
      <c r="T154" s="52"/>
      <c r="U154" s="52"/>
      <c r="V154" s="52"/>
      <c r="W154" s="52"/>
      <c r="X154" s="52"/>
      <c r="Y154" s="52"/>
      <c r="Z154" s="52"/>
    </row>
    <row r="155" spans="1:26" ht="15.6">
      <c r="A155" s="52"/>
      <c r="B155" s="52"/>
      <c r="C155" s="52"/>
      <c r="D155" s="52"/>
      <c r="E155" s="52"/>
      <c r="F155" s="52"/>
      <c r="G155" s="52"/>
      <c r="H155" s="52"/>
      <c r="I155" s="52"/>
      <c r="J155" s="52"/>
      <c r="K155" s="52"/>
      <c r="L155" s="52"/>
      <c r="M155" s="52"/>
      <c r="N155" s="52"/>
      <c r="O155" s="52"/>
      <c r="P155" s="52"/>
      <c r="Q155" s="52"/>
      <c r="R155" s="52"/>
      <c r="S155" s="52"/>
      <c r="T155" s="52"/>
      <c r="U155" s="52"/>
      <c r="V155" s="52"/>
      <c r="W155" s="52"/>
      <c r="X155" s="52"/>
      <c r="Y155" s="52"/>
      <c r="Z155" s="52"/>
    </row>
    <row r="156" spans="1:26" ht="15.6">
      <c r="A156" s="52"/>
      <c r="B156" s="52"/>
      <c r="C156" s="52"/>
      <c r="D156" s="52"/>
      <c r="E156" s="52"/>
      <c r="F156" s="52"/>
      <c r="G156" s="52"/>
      <c r="H156" s="52"/>
      <c r="I156" s="52"/>
      <c r="J156" s="52"/>
      <c r="K156" s="52"/>
      <c r="L156" s="52"/>
      <c r="M156" s="52"/>
      <c r="N156" s="52"/>
      <c r="O156" s="52"/>
      <c r="P156" s="52"/>
      <c r="Q156" s="52"/>
      <c r="R156" s="52"/>
      <c r="S156" s="52"/>
      <c r="T156" s="52"/>
      <c r="U156" s="52"/>
      <c r="V156" s="52"/>
      <c r="W156" s="52"/>
      <c r="X156" s="52"/>
      <c r="Y156" s="52"/>
      <c r="Z156" s="52"/>
    </row>
    <row r="157" spans="1:26" ht="15.6">
      <c r="A157" s="52"/>
      <c r="B157" s="52"/>
      <c r="C157" s="52"/>
      <c r="D157" s="52"/>
      <c r="E157" s="52"/>
      <c r="F157" s="52"/>
      <c r="G157" s="52"/>
      <c r="H157" s="52"/>
      <c r="I157" s="52"/>
      <c r="J157" s="52"/>
      <c r="K157" s="52"/>
      <c r="L157" s="52"/>
      <c r="M157" s="52"/>
      <c r="N157" s="52"/>
      <c r="O157" s="52"/>
      <c r="P157" s="52"/>
      <c r="Q157" s="52"/>
      <c r="R157" s="52"/>
      <c r="S157" s="52"/>
      <c r="T157" s="52"/>
      <c r="U157" s="52"/>
      <c r="V157" s="52"/>
      <c r="W157" s="52"/>
      <c r="X157" s="52"/>
      <c r="Y157" s="52"/>
      <c r="Z157" s="52"/>
    </row>
    <row r="158" spans="1:26" ht="15.6">
      <c r="A158" s="52"/>
      <c r="B158" s="52"/>
      <c r="C158" s="52"/>
      <c r="D158" s="52"/>
      <c r="E158" s="52"/>
      <c r="F158" s="52"/>
      <c r="G158" s="52"/>
      <c r="H158" s="52"/>
      <c r="I158" s="52"/>
      <c r="J158" s="52"/>
      <c r="K158" s="52"/>
      <c r="L158" s="52"/>
      <c r="M158" s="52"/>
      <c r="N158" s="52"/>
      <c r="O158" s="52"/>
      <c r="P158" s="52"/>
      <c r="Q158" s="52"/>
      <c r="R158" s="52"/>
      <c r="S158" s="52"/>
      <c r="T158" s="52"/>
      <c r="U158" s="52"/>
      <c r="V158" s="52"/>
      <c r="W158" s="52"/>
      <c r="X158" s="52"/>
      <c r="Y158" s="52"/>
      <c r="Z158" s="52"/>
    </row>
    <row r="159" spans="1:26" ht="15.6">
      <c r="A159" s="52"/>
      <c r="B159" s="52"/>
      <c r="C159" s="52"/>
      <c r="D159" s="52"/>
      <c r="E159" s="52"/>
      <c r="F159" s="52"/>
      <c r="G159" s="52"/>
      <c r="H159" s="52"/>
      <c r="I159" s="52"/>
      <c r="J159" s="52"/>
      <c r="K159" s="52"/>
      <c r="L159" s="52"/>
      <c r="M159" s="52"/>
      <c r="N159" s="52"/>
      <c r="O159" s="52"/>
      <c r="P159" s="52"/>
      <c r="Q159" s="52"/>
      <c r="R159" s="52"/>
      <c r="S159" s="52"/>
      <c r="T159" s="52"/>
      <c r="U159" s="52"/>
      <c r="V159" s="52"/>
      <c r="W159" s="52"/>
      <c r="X159" s="52"/>
      <c r="Y159" s="52"/>
      <c r="Z159" s="52"/>
    </row>
    <row r="160" spans="1:26" ht="15.6">
      <c r="A160" s="52"/>
      <c r="B160" s="52"/>
      <c r="C160" s="52"/>
      <c r="D160" s="52"/>
      <c r="E160" s="52"/>
      <c r="F160" s="52"/>
      <c r="G160" s="52"/>
      <c r="H160" s="52"/>
      <c r="I160" s="52"/>
      <c r="J160" s="52"/>
      <c r="K160" s="52"/>
      <c r="L160" s="52"/>
      <c r="M160" s="52"/>
      <c r="N160" s="52"/>
      <c r="O160" s="52"/>
      <c r="P160" s="52"/>
      <c r="Q160" s="52"/>
      <c r="R160" s="52"/>
      <c r="S160" s="52"/>
      <c r="T160" s="52"/>
      <c r="U160" s="52"/>
      <c r="V160" s="52"/>
      <c r="W160" s="52"/>
      <c r="X160" s="52"/>
      <c r="Y160" s="52"/>
      <c r="Z160" s="52"/>
    </row>
    <row r="161" spans="1:26" ht="15.6">
      <c r="A161" s="52"/>
      <c r="B161" s="52"/>
      <c r="C161" s="52"/>
      <c r="D161" s="52"/>
      <c r="E161" s="52"/>
      <c r="F161" s="52"/>
      <c r="G161" s="52"/>
      <c r="H161" s="52"/>
      <c r="I161" s="52"/>
      <c r="J161" s="52"/>
      <c r="K161" s="52"/>
      <c r="L161" s="52"/>
      <c r="M161" s="52"/>
      <c r="N161" s="52"/>
      <c r="O161" s="52"/>
      <c r="P161" s="52"/>
      <c r="Q161" s="52"/>
      <c r="R161" s="52"/>
      <c r="S161" s="52"/>
      <c r="T161" s="52"/>
      <c r="U161" s="52"/>
      <c r="V161" s="52"/>
      <c r="W161" s="52"/>
      <c r="X161" s="52"/>
      <c r="Y161" s="52"/>
      <c r="Z161" s="52"/>
    </row>
    <row r="162" spans="1:26" ht="15.6">
      <c r="A162" s="52"/>
      <c r="B162" s="52"/>
      <c r="C162" s="52"/>
      <c r="D162" s="52"/>
      <c r="E162" s="52"/>
      <c r="F162" s="52"/>
      <c r="G162" s="52"/>
      <c r="H162" s="52"/>
      <c r="I162" s="52"/>
      <c r="J162" s="52"/>
      <c r="K162" s="52"/>
      <c r="L162" s="52"/>
      <c r="M162" s="52"/>
      <c r="N162" s="52"/>
      <c r="O162" s="52"/>
      <c r="P162" s="52"/>
      <c r="Q162" s="52"/>
      <c r="R162" s="52"/>
      <c r="S162" s="52"/>
      <c r="T162" s="52"/>
      <c r="U162" s="52"/>
      <c r="V162" s="52"/>
      <c r="W162" s="52"/>
      <c r="X162" s="52"/>
      <c r="Y162" s="52"/>
      <c r="Z162" s="52"/>
    </row>
    <row r="163" spans="1:26" ht="15.6">
      <c r="A163" s="52"/>
      <c r="B163" s="52"/>
      <c r="C163" s="52"/>
      <c r="D163" s="52"/>
      <c r="E163" s="52"/>
      <c r="F163" s="52"/>
      <c r="G163" s="52"/>
      <c r="H163" s="52"/>
      <c r="I163" s="52"/>
      <c r="J163" s="52"/>
      <c r="K163" s="52"/>
      <c r="L163" s="52"/>
      <c r="M163" s="52"/>
      <c r="N163" s="52"/>
      <c r="O163" s="52"/>
      <c r="P163" s="52"/>
      <c r="Q163" s="52"/>
      <c r="R163" s="52"/>
      <c r="S163" s="52"/>
      <c r="T163" s="52"/>
      <c r="U163" s="52"/>
      <c r="V163" s="52"/>
      <c r="W163" s="52"/>
      <c r="X163" s="52"/>
      <c r="Y163" s="52"/>
      <c r="Z163" s="52"/>
    </row>
    <row r="164" spans="1:26" ht="15.6">
      <c r="A164" s="52"/>
      <c r="B164" s="52"/>
      <c r="C164" s="52"/>
      <c r="D164" s="52"/>
      <c r="E164" s="52"/>
      <c r="F164" s="52"/>
      <c r="G164" s="52"/>
      <c r="H164" s="52"/>
      <c r="I164" s="52"/>
      <c r="J164" s="52"/>
      <c r="K164" s="52"/>
      <c r="L164" s="52"/>
      <c r="M164" s="52"/>
      <c r="N164" s="52"/>
      <c r="O164" s="52"/>
      <c r="P164" s="52"/>
      <c r="Q164" s="52"/>
      <c r="R164" s="52"/>
      <c r="S164" s="52"/>
      <c r="T164" s="52"/>
      <c r="U164" s="52"/>
      <c r="V164" s="52"/>
      <c r="W164" s="52"/>
      <c r="X164" s="52"/>
      <c r="Y164" s="52"/>
      <c r="Z164" s="52"/>
    </row>
    <row r="165" spans="1:26" ht="15.6">
      <c r="A165" s="52"/>
      <c r="B165" s="52"/>
      <c r="C165" s="52"/>
      <c r="D165" s="52"/>
      <c r="E165" s="52"/>
      <c r="F165" s="52"/>
      <c r="G165" s="52"/>
      <c r="H165" s="52"/>
      <c r="I165" s="52"/>
      <c r="J165" s="52"/>
      <c r="K165" s="52"/>
      <c r="L165" s="52"/>
      <c r="M165" s="52"/>
      <c r="N165" s="52"/>
      <c r="O165" s="52"/>
      <c r="P165" s="52"/>
      <c r="Q165" s="52"/>
      <c r="R165" s="52"/>
      <c r="S165" s="52"/>
      <c r="T165" s="52"/>
      <c r="U165" s="52"/>
      <c r="V165" s="52"/>
      <c r="W165" s="52"/>
      <c r="X165" s="52"/>
      <c r="Y165" s="52"/>
      <c r="Z165" s="52"/>
    </row>
    <row r="166" spans="1:26" ht="15.6">
      <c r="A166" s="52"/>
      <c r="B166" s="52"/>
      <c r="C166" s="52"/>
      <c r="D166" s="52"/>
      <c r="E166" s="52"/>
      <c r="F166" s="52"/>
      <c r="G166" s="52"/>
      <c r="H166" s="52"/>
      <c r="I166" s="52"/>
      <c r="J166" s="52"/>
      <c r="K166" s="52"/>
      <c r="L166" s="52"/>
      <c r="M166" s="52"/>
      <c r="N166" s="52"/>
      <c r="O166" s="52"/>
      <c r="P166" s="52"/>
      <c r="Q166" s="52"/>
      <c r="R166" s="52"/>
      <c r="S166" s="52"/>
      <c r="T166" s="52"/>
      <c r="U166" s="52"/>
      <c r="V166" s="52"/>
      <c r="W166" s="52"/>
      <c r="X166" s="52"/>
      <c r="Y166" s="52"/>
      <c r="Z166" s="52"/>
    </row>
    <row r="167" spans="1:26" ht="15.6">
      <c r="A167" s="52"/>
      <c r="B167" s="52"/>
      <c r="C167" s="52"/>
      <c r="D167" s="52"/>
      <c r="E167" s="52"/>
      <c r="F167" s="52"/>
      <c r="G167" s="52"/>
      <c r="H167" s="52"/>
      <c r="I167" s="52"/>
      <c r="J167" s="52"/>
      <c r="K167" s="52"/>
      <c r="L167" s="52"/>
      <c r="M167" s="52"/>
      <c r="N167" s="52"/>
      <c r="O167" s="52"/>
      <c r="P167" s="52"/>
      <c r="Q167" s="52"/>
      <c r="R167" s="52"/>
      <c r="S167" s="52"/>
      <c r="T167" s="52"/>
      <c r="U167" s="52"/>
      <c r="V167" s="52"/>
      <c r="W167" s="52"/>
      <c r="X167" s="52"/>
      <c r="Y167" s="52"/>
      <c r="Z167" s="52"/>
    </row>
    <row r="168" spans="1:26" ht="15.6">
      <c r="A168" s="52"/>
      <c r="B168" s="52"/>
      <c r="C168" s="52"/>
      <c r="D168" s="52"/>
      <c r="E168" s="52"/>
      <c r="F168" s="52"/>
      <c r="G168" s="52"/>
      <c r="H168" s="52"/>
      <c r="I168" s="52"/>
      <c r="J168" s="52"/>
      <c r="K168" s="52"/>
      <c r="L168" s="52"/>
      <c r="M168" s="52"/>
      <c r="N168" s="52"/>
      <c r="O168" s="52"/>
      <c r="P168" s="52"/>
      <c r="Q168" s="52"/>
      <c r="R168" s="52"/>
      <c r="S168" s="52"/>
      <c r="T168" s="52"/>
      <c r="U168" s="52"/>
      <c r="V168" s="52"/>
      <c r="W168" s="52"/>
      <c r="X168" s="52"/>
      <c r="Y168" s="52"/>
      <c r="Z168" s="52"/>
    </row>
    <row r="169" spans="1:26" ht="15.6">
      <c r="A169" s="52"/>
      <c r="B169" s="52"/>
      <c r="C169" s="52"/>
      <c r="D169" s="52"/>
      <c r="E169" s="52"/>
      <c r="F169" s="52"/>
      <c r="G169" s="52"/>
      <c r="H169" s="52"/>
      <c r="I169" s="52"/>
      <c r="J169" s="52"/>
      <c r="K169" s="52"/>
      <c r="L169" s="52"/>
      <c r="M169" s="52"/>
      <c r="N169" s="52"/>
      <c r="O169" s="52"/>
      <c r="P169" s="52"/>
      <c r="Q169" s="52"/>
      <c r="R169" s="52"/>
      <c r="S169" s="52"/>
      <c r="T169" s="52"/>
      <c r="U169" s="52"/>
      <c r="V169" s="52"/>
      <c r="W169" s="52"/>
      <c r="X169" s="52"/>
      <c r="Y169" s="52"/>
      <c r="Z169" s="52"/>
    </row>
    <row r="170" spans="1:26" ht="15.6">
      <c r="A170" s="52"/>
      <c r="B170" s="52"/>
      <c r="C170" s="52"/>
      <c r="D170" s="52"/>
      <c r="E170" s="52"/>
      <c r="F170" s="52"/>
      <c r="G170" s="52"/>
      <c r="H170" s="52"/>
      <c r="I170" s="52"/>
      <c r="J170" s="52"/>
      <c r="K170" s="52"/>
      <c r="L170" s="52"/>
      <c r="M170" s="52"/>
      <c r="N170" s="52"/>
      <c r="O170" s="52"/>
      <c r="P170" s="52"/>
      <c r="Q170" s="52"/>
      <c r="R170" s="52"/>
      <c r="S170" s="52"/>
      <c r="T170" s="52"/>
      <c r="U170" s="52"/>
      <c r="V170" s="52"/>
      <c r="W170" s="52"/>
      <c r="X170" s="52"/>
      <c r="Y170" s="52"/>
      <c r="Z170" s="52"/>
    </row>
    <row r="171" spans="1:26" ht="15.6">
      <c r="A171" s="52"/>
      <c r="B171" s="52"/>
      <c r="C171" s="52"/>
      <c r="D171" s="52"/>
      <c r="E171" s="52"/>
      <c r="F171" s="52"/>
      <c r="G171" s="52"/>
      <c r="H171" s="52"/>
      <c r="I171" s="52"/>
      <c r="J171" s="52"/>
      <c r="K171" s="52"/>
      <c r="L171" s="52"/>
      <c r="M171" s="52"/>
      <c r="N171" s="52"/>
      <c r="O171" s="52"/>
      <c r="P171" s="52"/>
      <c r="Q171" s="52"/>
      <c r="R171" s="52"/>
      <c r="S171" s="52"/>
      <c r="T171" s="52"/>
      <c r="U171" s="52"/>
      <c r="V171" s="52"/>
      <c r="W171" s="52"/>
      <c r="X171" s="52"/>
      <c r="Y171" s="52"/>
      <c r="Z171" s="52"/>
    </row>
    <row r="172" spans="1:26" ht="15.6">
      <c r="A172" s="52"/>
      <c r="B172" s="52"/>
      <c r="C172" s="52"/>
      <c r="D172" s="52"/>
      <c r="E172" s="52"/>
      <c r="F172" s="52"/>
      <c r="G172" s="52"/>
      <c r="H172" s="52"/>
      <c r="I172" s="52"/>
      <c r="J172" s="52"/>
      <c r="K172" s="52"/>
      <c r="L172" s="52"/>
      <c r="M172" s="52"/>
      <c r="N172" s="52"/>
      <c r="O172" s="52"/>
      <c r="P172" s="52"/>
      <c r="Q172" s="52"/>
      <c r="R172" s="52"/>
      <c r="S172" s="52"/>
      <c r="T172" s="52"/>
      <c r="U172" s="52"/>
      <c r="V172" s="52"/>
      <c r="W172" s="52"/>
      <c r="X172" s="52"/>
      <c r="Y172" s="52"/>
      <c r="Z172" s="52"/>
    </row>
    <row r="173" spans="1:26" ht="15.6">
      <c r="A173" s="52"/>
      <c r="B173" s="52"/>
      <c r="C173" s="52"/>
      <c r="D173" s="52"/>
      <c r="E173" s="52"/>
      <c r="F173" s="52"/>
      <c r="G173" s="52"/>
      <c r="H173" s="52"/>
      <c r="I173" s="52"/>
      <c r="J173" s="52"/>
      <c r="K173" s="52"/>
      <c r="L173" s="52"/>
      <c r="M173" s="52"/>
      <c r="N173" s="52"/>
      <c r="O173" s="52"/>
      <c r="P173" s="52"/>
      <c r="Q173" s="52"/>
      <c r="R173" s="52"/>
      <c r="S173" s="52"/>
      <c r="T173" s="52"/>
      <c r="U173" s="52"/>
      <c r="V173" s="52"/>
      <c r="W173" s="52"/>
      <c r="X173" s="52"/>
      <c r="Y173" s="52"/>
      <c r="Z173" s="52"/>
    </row>
    <row r="174" spans="1:26" ht="15.6">
      <c r="A174" s="52"/>
      <c r="B174" s="52"/>
      <c r="C174" s="52"/>
      <c r="D174" s="52"/>
      <c r="E174" s="52"/>
      <c r="F174" s="52"/>
      <c r="G174" s="52"/>
      <c r="H174" s="52"/>
      <c r="I174" s="52"/>
      <c r="J174" s="52"/>
      <c r="K174" s="52"/>
      <c r="L174" s="52"/>
      <c r="M174" s="52"/>
      <c r="N174" s="52"/>
      <c r="O174" s="52"/>
      <c r="P174" s="52"/>
      <c r="Q174" s="52"/>
      <c r="R174" s="52"/>
      <c r="S174" s="52"/>
      <c r="T174" s="52"/>
      <c r="U174" s="52"/>
      <c r="V174" s="52"/>
      <c r="W174" s="52"/>
      <c r="X174" s="52"/>
      <c r="Y174" s="52"/>
      <c r="Z174" s="52"/>
    </row>
    <row r="175" spans="1:26" ht="15.6">
      <c r="A175" s="52"/>
      <c r="B175" s="52"/>
      <c r="C175" s="52"/>
      <c r="D175" s="52"/>
      <c r="E175" s="52"/>
      <c r="F175" s="52"/>
      <c r="G175" s="52"/>
      <c r="H175" s="52"/>
      <c r="I175" s="52"/>
      <c r="J175" s="52"/>
      <c r="K175" s="52"/>
      <c r="L175" s="52"/>
      <c r="M175" s="52"/>
      <c r="N175" s="52"/>
      <c r="O175" s="52"/>
      <c r="P175" s="52"/>
      <c r="Q175" s="52"/>
      <c r="R175" s="52"/>
      <c r="S175" s="52"/>
      <c r="T175" s="52"/>
      <c r="U175" s="52"/>
      <c r="V175" s="52"/>
      <c r="W175" s="52"/>
      <c r="X175" s="52"/>
      <c r="Y175" s="52"/>
      <c r="Z175" s="52"/>
    </row>
    <row r="176" spans="1:26" ht="15.6">
      <c r="A176" s="52"/>
      <c r="B176" s="52"/>
      <c r="C176" s="52"/>
      <c r="D176" s="52"/>
      <c r="E176" s="52"/>
      <c r="F176" s="52"/>
      <c r="G176" s="52"/>
      <c r="H176" s="52"/>
      <c r="I176" s="52"/>
      <c r="J176" s="52"/>
      <c r="K176" s="52"/>
      <c r="L176" s="52"/>
      <c r="M176" s="52"/>
      <c r="N176" s="52"/>
      <c r="O176" s="52"/>
      <c r="P176" s="52"/>
      <c r="Q176" s="52"/>
      <c r="R176" s="52"/>
      <c r="S176" s="52"/>
      <c r="T176" s="52"/>
      <c r="U176" s="52"/>
      <c r="V176" s="52"/>
      <c r="W176" s="52"/>
      <c r="X176" s="52"/>
      <c r="Y176" s="52"/>
      <c r="Z176" s="52"/>
    </row>
    <row r="177" spans="1:26" ht="15.6">
      <c r="A177" s="52"/>
      <c r="B177" s="52"/>
      <c r="C177" s="52"/>
      <c r="D177" s="52"/>
      <c r="E177" s="52"/>
      <c r="F177" s="52"/>
      <c r="G177" s="52"/>
      <c r="H177" s="52"/>
      <c r="I177" s="52"/>
      <c r="J177" s="52"/>
      <c r="K177" s="52"/>
      <c r="L177" s="52"/>
      <c r="M177" s="52"/>
      <c r="N177" s="52"/>
      <c r="O177" s="52"/>
      <c r="P177" s="52"/>
      <c r="Q177" s="52"/>
      <c r="R177" s="52"/>
      <c r="S177" s="52"/>
      <c r="T177" s="52"/>
      <c r="U177" s="52"/>
      <c r="V177" s="52"/>
      <c r="W177" s="52"/>
      <c r="X177" s="52"/>
      <c r="Y177" s="52"/>
      <c r="Z177" s="52"/>
    </row>
    <row r="178" spans="1:26" ht="15.6">
      <c r="A178" s="52"/>
      <c r="B178" s="52"/>
      <c r="C178" s="52"/>
      <c r="D178" s="52"/>
      <c r="E178" s="52"/>
      <c r="F178" s="52"/>
      <c r="G178" s="52"/>
      <c r="H178" s="52"/>
      <c r="I178" s="52"/>
      <c r="J178" s="52"/>
      <c r="K178" s="52"/>
      <c r="L178" s="52"/>
      <c r="M178" s="52"/>
      <c r="N178" s="52"/>
      <c r="O178" s="52"/>
      <c r="P178" s="52"/>
      <c r="Q178" s="52"/>
      <c r="R178" s="52"/>
      <c r="S178" s="52"/>
      <c r="T178" s="52"/>
      <c r="U178" s="52"/>
      <c r="V178" s="52"/>
      <c r="W178" s="52"/>
      <c r="X178" s="52"/>
      <c r="Y178" s="52"/>
      <c r="Z178" s="52"/>
    </row>
    <row r="179" spans="1:26" ht="15.6">
      <c r="A179" s="52"/>
      <c r="B179" s="52"/>
      <c r="C179" s="52"/>
      <c r="D179" s="52"/>
      <c r="E179" s="52"/>
      <c r="F179" s="52"/>
      <c r="G179" s="52"/>
      <c r="H179" s="52"/>
      <c r="I179" s="52"/>
      <c r="J179" s="52"/>
      <c r="K179" s="52"/>
      <c r="L179" s="52"/>
      <c r="M179" s="52"/>
      <c r="N179" s="52"/>
      <c r="O179" s="52"/>
      <c r="P179" s="52"/>
      <c r="Q179" s="52"/>
      <c r="R179" s="52"/>
      <c r="S179" s="52"/>
      <c r="T179" s="52"/>
      <c r="U179" s="52"/>
      <c r="V179" s="52"/>
      <c r="W179" s="52"/>
      <c r="X179" s="52"/>
      <c r="Y179" s="52"/>
      <c r="Z179" s="52"/>
    </row>
    <row r="180" spans="1:26" ht="15.6">
      <c r="A180" s="52"/>
      <c r="B180" s="52"/>
      <c r="C180" s="52"/>
      <c r="D180" s="52"/>
      <c r="E180" s="52"/>
      <c r="F180" s="52"/>
      <c r="G180" s="52"/>
      <c r="H180" s="52"/>
      <c r="I180" s="52"/>
      <c r="J180" s="52"/>
      <c r="K180" s="52"/>
      <c r="L180" s="52"/>
      <c r="M180" s="52"/>
      <c r="N180" s="52"/>
      <c r="O180" s="52"/>
      <c r="P180" s="52"/>
      <c r="Q180" s="52"/>
      <c r="R180" s="52"/>
      <c r="S180" s="52"/>
      <c r="T180" s="52"/>
      <c r="U180" s="52"/>
      <c r="V180" s="52"/>
      <c r="W180" s="52"/>
      <c r="X180" s="52"/>
      <c r="Y180" s="52"/>
      <c r="Z180" s="52"/>
    </row>
    <row r="181" spans="1:26" ht="15.6">
      <c r="A181" s="52"/>
      <c r="B181" s="52"/>
      <c r="C181" s="52"/>
      <c r="D181" s="52"/>
      <c r="E181" s="52"/>
      <c r="F181" s="52"/>
      <c r="G181" s="52"/>
      <c r="H181" s="52"/>
      <c r="I181" s="52"/>
      <c r="J181" s="52"/>
      <c r="K181" s="52"/>
      <c r="L181" s="52"/>
      <c r="M181" s="52"/>
      <c r="N181" s="52"/>
      <c r="O181" s="52"/>
      <c r="P181" s="52"/>
      <c r="Q181" s="52"/>
      <c r="R181" s="52"/>
      <c r="S181" s="52"/>
      <c r="T181" s="52"/>
      <c r="U181" s="52"/>
      <c r="V181" s="52"/>
      <c r="W181" s="52"/>
      <c r="X181" s="52"/>
      <c r="Y181" s="52"/>
      <c r="Z181" s="52"/>
    </row>
    <row r="182" spans="1:26" ht="15.6">
      <c r="A182" s="52"/>
      <c r="B182" s="52"/>
      <c r="C182" s="52"/>
      <c r="D182" s="52"/>
      <c r="E182" s="52"/>
      <c r="F182" s="52"/>
      <c r="G182" s="52"/>
      <c r="H182" s="52"/>
      <c r="I182" s="52"/>
      <c r="J182" s="52"/>
      <c r="K182" s="52"/>
      <c r="L182" s="52"/>
      <c r="M182" s="52"/>
      <c r="N182" s="52"/>
      <c r="O182" s="52"/>
      <c r="P182" s="52"/>
      <c r="Q182" s="52"/>
      <c r="R182" s="52"/>
      <c r="S182" s="52"/>
      <c r="T182" s="52"/>
      <c r="U182" s="52"/>
      <c r="V182" s="52"/>
      <c r="W182" s="52"/>
      <c r="X182" s="52"/>
      <c r="Y182" s="52"/>
      <c r="Z182" s="52"/>
    </row>
    <row r="183" spans="1:26" ht="15.6">
      <c r="A183" s="52"/>
      <c r="B183" s="52"/>
      <c r="C183" s="52"/>
      <c r="D183" s="52"/>
      <c r="E183" s="52"/>
      <c r="F183" s="52"/>
      <c r="G183" s="52"/>
      <c r="H183" s="52"/>
      <c r="I183" s="52"/>
      <c r="J183" s="52"/>
      <c r="K183" s="52"/>
      <c r="L183" s="52"/>
      <c r="M183" s="52"/>
      <c r="N183" s="52"/>
      <c r="O183" s="52"/>
      <c r="P183" s="52"/>
      <c r="Q183" s="52"/>
      <c r="R183" s="52"/>
      <c r="S183" s="52"/>
      <c r="T183" s="52"/>
      <c r="U183" s="52"/>
      <c r="V183" s="52"/>
      <c r="W183" s="52"/>
      <c r="X183" s="52"/>
      <c r="Y183" s="52"/>
      <c r="Z183" s="52"/>
    </row>
    <row r="184" spans="1:26" ht="15.6">
      <c r="A184" s="52"/>
      <c r="B184" s="52"/>
      <c r="C184" s="52"/>
      <c r="D184" s="52"/>
      <c r="E184" s="52"/>
      <c r="F184" s="52"/>
      <c r="G184" s="52"/>
      <c r="H184" s="52"/>
      <c r="I184" s="52"/>
      <c r="J184" s="52"/>
      <c r="K184" s="52"/>
      <c r="L184" s="52"/>
      <c r="M184" s="52"/>
      <c r="N184" s="52"/>
      <c r="O184" s="52"/>
      <c r="P184" s="52"/>
      <c r="Q184" s="52"/>
      <c r="R184" s="52"/>
      <c r="S184" s="52"/>
      <c r="T184" s="52"/>
      <c r="U184" s="52"/>
      <c r="V184" s="52"/>
      <c r="W184" s="52"/>
      <c r="X184" s="52"/>
      <c r="Y184" s="52"/>
      <c r="Z184" s="52"/>
    </row>
    <row r="185" spans="1:26" ht="15.6">
      <c r="A185" s="52"/>
      <c r="B185" s="52"/>
      <c r="C185" s="52"/>
      <c r="D185" s="52"/>
      <c r="E185" s="52"/>
      <c r="F185" s="52"/>
      <c r="G185" s="52"/>
      <c r="H185" s="52"/>
      <c r="I185" s="52"/>
      <c r="J185" s="52"/>
      <c r="K185" s="52"/>
      <c r="L185" s="52"/>
      <c r="M185" s="52"/>
      <c r="N185" s="52"/>
      <c r="O185" s="52"/>
      <c r="P185" s="52"/>
      <c r="Q185" s="52"/>
      <c r="R185" s="52"/>
      <c r="S185" s="52"/>
      <c r="T185" s="52"/>
      <c r="U185" s="52"/>
      <c r="V185" s="52"/>
      <c r="W185" s="52"/>
      <c r="X185" s="52"/>
      <c r="Y185" s="52"/>
      <c r="Z185" s="52"/>
    </row>
    <row r="186" spans="1:26" ht="15.6">
      <c r="A186" s="52"/>
      <c r="B186" s="52"/>
      <c r="C186" s="52"/>
      <c r="D186" s="52"/>
      <c r="E186" s="52"/>
      <c r="F186" s="52"/>
      <c r="G186" s="52"/>
      <c r="H186" s="52"/>
      <c r="I186" s="52"/>
      <c r="J186" s="52"/>
      <c r="K186" s="52"/>
      <c r="L186" s="52"/>
      <c r="M186" s="52"/>
      <c r="N186" s="52"/>
      <c r="O186" s="52"/>
      <c r="P186" s="52"/>
      <c r="Q186" s="52"/>
      <c r="R186" s="52"/>
      <c r="S186" s="52"/>
      <c r="T186" s="52"/>
      <c r="U186" s="52"/>
      <c r="V186" s="52"/>
      <c r="W186" s="52"/>
      <c r="X186" s="52"/>
      <c r="Y186" s="52"/>
      <c r="Z186" s="52"/>
    </row>
    <row r="187" spans="1:26" ht="15.6">
      <c r="A187" s="52"/>
      <c r="B187" s="52"/>
      <c r="C187" s="52"/>
      <c r="D187" s="52"/>
      <c r="E187" s="52"/>
      <c r="F187" s="52"/>
      <c r="G187" s="52"/>
      <c r="H187" s="52"/>
      <c r="I187" s="52"/>
      <c r="J187" s="52"/>
      <c r="K187" s="52"/>
      <c r="L187" s="52"/>
      <c r="M187" s="52"/>
      <c r="N187" s="52"/>
      <c r="O187" s="52"/>
      <c r="P187" s="52"/>
      <c r="Q187" s="52"/>
      <c r="R187" s="52"/>
      <c r="S187" s="52"/>
      <c r="T187" s="52"/>
      <c r="U187" s="52"/>
      <c r="V187" s="52"/>
      <c r="W187" s="52"/>
      <c r="X187" s="52"/>
      <c r="Y187" s="52"/>
      <c r="Z187" s="52"/>
    </row>
    <row r="188" spans="1:26" ht="15.6">
      <c r="A188" s="52"/>
      <c r="B188" s="52"/>
      <c r="C188" s="52"/>
      <c r="D188" s="52"/>
      <c r="E188" s="52"/>
      <c r="F188" s="52"/>
      <c r="G188" s="52"/>
      <c r="H188" s="52"/>
      <c r="I188" s="52"/>
      <c r="J188" s="52"/>
      <c r="K188" s="52"/>
      <c r="L188" s="52"/>
      <c r="M188" s="52"/>
      <c r="N188" s="52"/>
      <c r="O188" s="52"/>
      <c r="P188" s="52"/>
      <c r="Q188" s="52"/>
      <c r="R188" s="52"/>
      <c r="S188" s="52"/>
      <c r="T188" s="52"/>
      <c r="U188" s="52"/>
      <c r="V188" s="52"/>
      <c r="W188" s="52"/>
      <c r="X188" s="52"/>
      <c r="Y188" s="52"/>
      <c r="Z188" s="52"/>
    </row>
    <row r="189" spans="1:26" ht="15.6">
      <c r="A189" s="52"/>
      <c r="B189" s="52"/>
      <c r="C189" s="52"/>
      <c r="D189" s="52"/>
      <c r="E189" s="52"/>
      <c r="F189" s="52"/>
      <c r="G189" s="52"/>
      <c r="H189" s="52"/>
      <c r="I189" s="52"/>
      <c r="J189" s="52"/>
      <c r="K189" s="52"/>
      <c r="L189" s="52"/>
      <c r="M189" s="52"/>
      <c r="N189" s="52"/>
      <c r="O189" s="52"/>
      <c r="P189" s="52"/>
      <c r="Q189" s="52"/>
      <c r="R189" s="52"/>
      <c r="S189" s="52"/>
      <c r="T189" s="52"/>
      <c r="U189" s="52"/>
      <c r="V189" s="52"/>
      <c r="W189" s="52"/>
      <c r="X189" s="52"/>
      <c r="Y189" s="52"/>
      <c r="Z189" s="52"/>
    </row>
    <row r="190" spans="1:26" ht="15.6">
      <c r="A190" s="52"/>
      <c r="B190" s="52"/>
      <c r="C190" s="52"/>
      <c r="D190" s="52"/>
      <c r="E190" s="52"/>
      <c r="F190" s="52"/>
      <c r="G190" s="52"/>
      <c r="H190" s="52"/>
      <c r="I190" s="52"/>
      <c r="J190" s="52"/>
      <c r="K190" s="52"/>
      <c r="L190" s="52"/>
      <c r="M190" s="52"/>
      <c r="N190" s="52"/>
      <c r="O190" s="52"/>
      <c r="P190" s="52"/>
      <c r="Q190" s="52"/>
      <c r="R190" s="52"/>
      <c r="S190" s="52"/>
      <c r="T190" s="52"/>
      <c r="U190" s="52"/>
      <c r="V190" s="52"/>
      <c r="W190" s="52"/>
      <c r="X190" s="52"/>
      <c r="Y190" s="52"/>
      <c r="Z190" s="52"/>
    </row>
    <row r="191" spans="1:26" ht="15.6">
      <c r="A191" s="52"/>
      <c r="B191" s="52"/>
      <c r="C191" s="52"/>
      <c r="D191" s="52"/>
      <c r="E191" s="52"/>
      <c r="F191" s="52"/>
      <c r="G191" s="52"/>
      <c r="H191" s="52"/>
      <c r="I191" s="52"/>
      <c r="J191" s="52"/>
      <c r="K191" s="52"/>
      <c r="L191" s="52"/>
      <c r="M191" s="52"/>
      <c r="N191" s="52"/>
      <c r="O191" s="52"/>
      <c r="P191" s="52"/>
      <c r="Q191" s="52"/>
      <c r="R191" s="52"/>
      <c r="S191" s="52"/>
      <c r="T191" s="52"/>
      <c r="U191" s="52"/>
      <c r="V191" s="52"/>
      <c r="W191" s="52"/>
      <c r="X191" s="52"/>
      <c r="Y191" s="52"/>
      <c r="Z191" s="52"/>
    </row>
    <row r="192" spans="1:26" ht="15.6">
      <c r="A192" s="52"/>
      <c r="B192" s="52"/>
      <c r="C192" s="52"/>
      <c r="D192" s="52"/>
      <c r="E192" s="52"/>
      <c r="F192" s="52"/>
      <c r="G192" s="52"/>
      <c r="H192" s="52"/>
      <c r="I192" s="52"/>
      <c r="J192" s="52"/>
      <c r="K192" s="52"/>
      <c r="L192" s="52"/>
      <c r="M192" s="52"/>
      <c r="N192" s="52"/>
      <c r="O192" s="52"/>
      <c r="P192" s="52"/>
      <c r="Q192" s="52"/>
      <c r="R192" s="52"/>
      <c r="S192" s="52"/>
      <c r="T192" s="52"/>
      <c r="U192" s="52"/>
      <c r="V192" s="52"/>
      <c r="W192" s="52"/>
      <c r="X192" s="52"/>
      <c r="Y192" s="52"/>
      <c r="Z192" s="52"/>
    </row>
    <row r="193" spans="1:26" ht="15.6">
      <c r="A193" s="52"/>
      <c r="B193" s="52"/>
      <c r="C193" s="52"/>
      <c r="D193" s="52"/>
      <c r="E193" s="52"/>
      <c r="F193" s="52"/>
      <c r="G193" s="52"/>
      <c r="H193" s="52"/>
      <c r="I193" s="52"/>
      <c r="J193" s="52"/>
      <c r="K193" s="52"/>
      <c r="L193" s="52"/>
      <c r="M193" s="52"/>
      <c r="N193" s="52"/>
      <c r="O193" s="52"/>
      <c r="P193" s="52"/>
      <c r="Q193" s="52"/>
      <c r="R193" s="52"/>
      <c r="S193" s="52"/>
      <c r="T193" s="52"/>
      <c r="U193" s="52"/>
      <c r="V193" s="52"/>
      <c r="W193" s="52"/>
      <c r="X193" s="52"/>
      <c r="Y193" s="52"/>
      <c r="Z193" s="52"/>
    </row>
    <row r="194" spans="1:26" ht="15.6">
      <c r="A194" s="52"/>
      <c r="B194" s="52"/>
      <c r="C194" s="52"/>
      <c r="D194" s="52"/>
      <c r="E194" s="52"/>
      <c r="F194" s="52"/>
      <c r="G194" s="52"/>
      <c r="H194" s="52"/>
      <c r="I194" s="52"/>
      <c r="J194" s="52"/>
      <c r="K194" s="52"/>
      <c r="L194" s="52"/>
      <c r="M194" s="52"/>
      <c r="N194" s="52"/>
      <c r="O194" s="52"/>
      <c r="P194" s="52"/>
      <c r="Q194" s="52"/>
      <c r="R194" s="52"/>
      <c r="S194" s="52"/>
      <c r="T194" s="52"/>
      <c r="U194" s="52"/>
      <c r="V194" s="52"/>
      <c r="W194" s="52"/>
      <c r="X194" s="52"/>
      <c r="Y194" s="52"/>
      <c r="Z194" s="52"/>
    </row>
    <row r="195" spans="1:26" ht="15.6">
      <c r="A195" s="52"/>
      <c r="B195" s="52"/>
      <c r="C195" s="52"/>
      <c r="D195" s="52"/>
      <c r="E195" s="52"/>
      <c r="F195" s="52"/>
      <c r="G195" s="52"/>
      <c r="H195" s="52"/>
      <c r="I195" s="52"/>
      <c r="J195" s="52"/>
      <c r="K195" s="52"/>
      <c r="L195" s="52"/>
      <c r="M195" s="52"/>
      <c r="N195" s="52"/>
      <c r="O195" s="52"/>
      <c r="P195" s="52"/>
      <c r="Q195" s="52"/>
      <c r="R195" s="52"/>
      <c r="S195" s="52"/>
      <c r="T195" s="52"/>
      <c r="U195" s="52"/>
      <c r="V195" s="52"/>
      <c r="W195" s="52"/>
      <c r="X195" s="52"/>
      <c r="Y195" s="52"/>
      <c r="Z195" s="52"/>
    </row>
    <row r="196" spans="1:26" ht="15.6">
      <c r="A196" s="52"/>
      <c r="B196" s="52"/>
      <c r="C196" s="52"/>
      <c r="D196" s="52"/>
      <c r="E196" s="52"/>
      <c r="F196" s="52"/>
      <c r="G196" s="52"/>
      <c r="H196" s="52"/>
      <c r="I196" s="52"/>
      <c r="J196" s="52"/>
      <c r="K196" s="52"/>
      <c r="L196" s="52"/>
      <c r="M196" s="52"/>
      <c r="N196" s="52"/>
      <c r="O196" s="52"/>
      <c r="P196" s="52"/>
      <c r="Q196" s="52"/>
      <c r="R196" s="52"/>
      <c r="S196" s="52"/>
      <c r="T196" s="52"/>
      <c r="U196" s="52"/>
      <c r="V196" s="52"/>
      <c r="W196" s="52"/>
      <c r="X196" s="52"/>
      <c r="Y196" s="52"/>
      <c r="Z196" s="52"/>
    </row>
    <row r="197" spans="1:26" ht="15.6">
      <c r="A197" s="52"/>
      <c r="B197" s="52"/>
      <c r="C197" s="52"/>
      <c r="D197" s="52"/>
      <c r="E197" s="52"/>
      <c r="F197" s="52"/>
      <c r="G197" s="52"/>
      <c r="H197" s="52"/>
      <c r="I197" s="52"/>
      <c r="J197" s="52"/>
      <c r="K197" s="52"/>
      <c r="L197" s="52"/>
      <c r="M197" s="52"/>
      <c r="N197" s="52"/>
      <c r="O197" s="52"/>
      <c r="P197" s="52"/>
      <c r="Q197" s="52"/>
      <c r="R197" s="52"/>
      <c r="S197" s="52"/>
      <c r="T197" s="52"/>
      <c r="U197" s="52"/>
      <c r="V197" s="52"/>
      <c r="W197" s="52"/>
      <c r="X197" s="52"/>
      <c r="Y197" s="52"/>
      <c r="Z197" s="52"/>
    </row>
    <row r="198" spans="1:26" ht="15.6">
      <c r="A198" s="52"/>
      <c r="B198" s="52"/>
      <c r="C198" s="52"/>
      <c r="D198" s="52"/>
      <c r="E198" s="52"/>
      <c r="F198" s="52"/>
      <c r="G198" s="52"/>
      <c r="H198" s="52"/>
      <c r="I198" s="52"/>
      <c r="J198" s="52"/>
      <c r="K198" s="52"/>
      <c r="L198" s="52"/>
      <c r="M198" s="52"/>
      <c r="N198" s="52"/>
      <c r="O198" s="52"/>
      <c r="P198" s="52"/>
      <c r="Q198" s="52"/>
      <c r="R198" s="52"/>
      <c r="S198" s="52"/>
      <c r="T198" s="52"/>
      <c r="U198" s="52"/>
      <c r="V198" s="52"/>
      <c r="W198" s="52"/>
      <c r="X198" s="52"/>
      <c r="Y198" s="52"/>
      <c r="Z198" s="52"/>
    </row>
    <row r="199" spans="1:26" ht="15.6">
      <c r="A199" s="52"/>
      <c r="B199" s="52"/>
      <c r="C199" s="52"/>
      <c r="D199" s="52"/>
      <c r="E199" s="52"/>
      <c r="F199" s="52"/>
      <c r="G199" s="52"/>
      <c r="H199" s="52"/>
      <c r="I199" s="52"/>
      <c r="J199" s="52"/>
      <c r="K199" s="52"/>
      <c r="L199" s="52"/>
      <c r="M199" s="52"/>
      <c r="N199" s="52"/>
      <c r="O199" s="52"/>
      <c r="P199" s="52"/>
      <c r="Q199" s="52"/>
      <c r="R199" s="52"/>
      <c r="S199" s="52"/>
      <c r="T199" s="52"/>
      <c r="U199" s="52"/>
      <c r="V199" s="52"/>
      <c r="W199" s="52"/>
      <c r="X199" s="52"/>
      <c r="Y199" s="52"/>
      <c r="Z199" s="52"/>
    </row>
    <row r="200" spans="1:26" ht="15.6">
      <c r="A200" s="52"/>
      <c r="B200" s="52"/>
      <c r="C200" s="52"/>
      <c r="D200" s="52"/>
      <c r="E200" s="52"/>
      <c r="F200" s="52"/>
      <c r="G200" s="52"/>
      <c r="H200" s="52"/>
      <c r="I200" s="52"/>
      <c r="J200" s="52"/>
      <c r="K200" s="52"/>
      <c r="L200" s="52"/>
      <c r="M200" s="52"/>
      <c r="N200" s="52"/>
      <c r="O200" s="52"/>
      <c r="P200" s="52"/>
      <c r="Q200" s="52"/>
      <c r="R200" s="52"/>
      <c r="S200" s="52"/>
      <c r="T200" s="52"/>
      <c r="U200" s="52"/>
      <c r="V200" s="52"/>
      <c r="W200" s="52"/>
      <c r="X200" s="52"/>
      <c r="Y200" s="52"/>
      <c r="Z200" s="52"/>
    </row>
    <row r="201" spans="1:26" ht="15.6">
      <c r="A201" s="52"/>
      <c r="B201" s="52"/>
      <c r="C201" s="52"/>
      <c r="D201" s="52"/>
      <c r="E201" s="52"/>
      <c r="F201" s="52"/>
      <c r="G201" s="52"/>
      <c r="H201" s="52"/>
      <c r="I201" s="52"/>
      <c r="J201" s="52"/>
      <c r="K201" s="52"/>
      <c r="L201" s="52"/>
      <c r="M201" s="52"/>
      <c r="N201" s="52"/>
      <c r="O201" s="52"/>
      <c r="P201" s="52"/>
      <c r="Q201" s="52"/>
      <c r="R201" s="52"/>
      <c r="S201" s="52"/>
      <c r="T201" s="52"/>
      <c r="U201" s="52"/>
      <c r="V201" s="52"/>
      <c r="W201" s="52"/>
      <c r="X201" s="52"/>
      <c r="Y201" s="52"/>
      <c r="Z201" s="52"/>
    </row>
    <row r="202" spans="1:26" ht="15.6">
      <c r="A202" s="52"/>
      <c r="B202" s="52"/>
      <c r="C202" s="52"/>
      <c r="D202" s="52"/>
      <c r="E202" s="52"/>
      <c r="F202" s="52"/>
      <c r="G202" s="52"/>
      <c r="H202" s="52"/>
      <c r="I202" s="52"/>
      <c r="J202" s="52"/>
      <c r="K202" s="52"/>
      <c r="L202" s="52"/>
      <c r="M202" s="52"/>
      <c r="N202" s="52"/>
      <c r="O202" s="52"/>
      <c r="P202" s="52"/>
      <c r="Q202" s="52"/>
      <c r="R202" s="52"/>
      <c r="S202" s="52"/>
      <c r="T202" s="52"/>
      <c r="U202" s="52"/>
      <c r="V202" s="52"/>
      <c r="W202" s="52"/>
      <c r="X202" s="52"/>
      <c r="Y202" s="52"/>
      <c r="Z202" s="52"/>
    </row>
    <row r="203" spans="1:26" ht="15.6">
      <c r="A203" s="52"/>
      <c r="B203" s="52"/>
      <c r="C203" s="52"/>
      <c r="D203" s="52"/>
      <c r="E203" s="52"/>
      <c r="F203" s="52"/>
      <c r="G203" s="52"/>
      <c r="H203" s="52"/>
      <c r="I203" s="52"/>
      <c r="J203" s="52"/>
      <c r="K203" s="52"/>
      <c r="L203" s="52"/>
      <c r="M203" s="52"/>
      <c r="N203" s="52"/>
      <c r="O203" s="52"/>
      <c r="P203" s="52"/>
      <c r="Q203" s="52"/>
      <c r="R203" s="52"/>
      <c r="S203" s="52"/>
      <c r="T203" s="52"/>
      <c r="U203" s="52"/>
      <c r="V203" s="52"/>
      <c r="W203" s="52"/>
      <c r="X203" s="52"/>
      <c r="Y203" s="52"/>
      <c r="Z203" s="52"/>
    </row>
    <row r="204" spans="1:26" ht="15.6">
      <c r="A204" s="52"/>
      <c r="B204" s="52"/>
      <c r="C204" s="52"/>
      <c r="D204" s="52"/>
      <c r="E204" s="52"/>
      <c r="F204" s="52"/>
      <c r="G204" s="52"/>
      <c r="H204" s="52"/>
      <c r="I204" s="52"/>
      <c r="J204" s="52"/>
      <c r="K204" s="52"/>
      <c r="L204" s="52"/>
      <c r="M204" s="52"/>
      <c r="N204" s="52"/>
      <c r="O204" s="52"/>
      <c r="P204" s="52"/>
      <c r="Q204" s="52"/>
      <c r="R204" s="52"/>
      <c r="S204" s="52"/>
      <c r="T204" s="52"/>
      <c r="U204" s="52"/>
      <c r="V204" s="52"/>
      <c r="W204" s="52"/>
      <c r="X204" s="52"/>
      <c r="Y204" s="52"/>
      <c r="Z204" s="52"/>
    </row>
    <row r="205" spans="1:26" ht="15.6">
      <c r="A205" s="52"/>
      <c r="B205" s="52"/>
      <c r="C205" s="52"/>
      <c r="D205" s="52"/>
      <c r="E205" s="52"/>
      <c r="F205" s="52"/>
      <c r="G205" s="52"/>
      <c r="H205" s="52"/>
      <c r="I205" s="52"/>
      <c r="J205" s="52"/>
      <c r="K205" s="52"/>
      <c r="L205" s="52"/>
      <c r="M205" s="52"/>
      <c r="N205" s="52"/>
      <c r="O205" s="52"/>
      <c r="P205" s="52"/>
      <c r="Q205" s="52"/>
      <c r="R205" s="52"/>
      <c r="S205" s="52"/>
      <c r="T205" s="52"/>
      <c r="U205" s="52"/>
      <c r="V205" s="52"/>
      <c r="W205" s="52"/>
      <c r="X205" s="52"/>
      <c r="Y205" s="52"/>
      <c r="Z205" s="52"/>
    </row>
    <row r="206" spans="1:26" ht="15.6">
      <c r="A206" s="52"/>
      <c r="B206" s="52"/>
      <c r="C206" s="52"/>
      <c r="D206" s="52"/>
      <c r="E206" s="52"/>
      <c r="F206" s="52"/>
      <c r="G206" s="52"/>
      <c r="H206" s="52"/>
      <c r="I206" s="52"/>
      <c r="J206" s="52"/>
      <c r="K206" s="52"/>
      <c r="L206" s="52"/>
      <c r="M206" s="52"/>
      <c r="N206" s="52"/>
      <c r="O206" s="52"/>
      <c r="P206" s="52"/>
      <c r="Q206" s="52"/>
      <c r="R206" s="52"/>
      <c r="S206" s="52"/>
      <c r="T206" s="52"/>
      <c r="U206" s="52"/>
      <c r="V206" s="52"/>
      <c r="W206" s="52"/>
      <c r="X206" s="52"/>
      <c r="Y206" s="52"/>
      <c r="Z206" s="52"/>
    </row>
    <row r="207" spans="1:26" ht="15.6">
      <c r="A207" s="52"/>
      <c r="B207" s="52"/>
      <c r="C207" s="52"/>
      <c r="D207" s="52"/>
      <c r="E207" s="52"/>
      <c r="F207" s="52"/>
      <c r="G207" s="52"/>
      <c r="H207" s="52"/>
      <c r="I207" s="52"/>
      <c r="J207" s="52"/>
      <c r="K207" s="52"/>
      <c r="L207" s="52"/>
      <c r="M207" s="52"/>
      <c r="N207" s="52"/>
      <c r="O207" s="52"/>
      <c r="P207" s="52"/>
      <c r="Q207" s="52"/>
      <c r="R207" s="52"/>
      <c r="S207" s="52"/>
      <c r="T207" s="52"/>
      <c r="U207" s="52"/>
      <c r="V207" s="52"/>
      <c r="W207" s="52"/>
      <c r="X207" s="52"/>
      <c r="Y207" s="52"/>
      <c r="Z207" s="52"/>
    </row>
    <row r="208" spans="1:26" ht="15.6">
      <c r="A208" s="52"/>
      <c r="B208" s="52"/>
      <c r="C208" s="52"/>
      <c r="D208" s="52"/>
      <c r="E208" s="52"/>
      <c r="F208" s="52"/>
      <c r="G208" s="52"/>
      <c r="H208" s="52"/>
      <c r="I208" s="52"/>
      <c r="J208" s="52"/>
      <c r="K208" s="52"/>
      <c r="L208" s="52"/>
      <c r="M208" s="52"/>
      <c r="N208" s="52"/>
      <c r="O208" s="52"/>
      <c r="P208" s="52"/>
      <c r="Q208" s="52"/>
      <c r="R208" s="52"/>
      <c r="S208" s="52"/>
      <c r="T208" s="52"/>
      <c r="U208" s="52"/>
      <c r="V208" s="52"/>
      <c r="W208" s="52"/>
      <c r="X208" s="52"/>
      <c r="Y208" s="52"/>
      <c r="Z208" s="52"/>
    </row>
    <row r="209" spans="1:26" ht="15.6">
      <c r="A209" s="52"/>
      <c r="B209" s="52"/>
      <c r="C209" s="52"/>
      <c r="D209" s="52"/>
      <c r="E209" s="52"/>
      <c r="F209" s="52"/>
      <c r="G209" s="52"/>
      <c r="H209" s="52"/>
      <c r="I209" s="52"/>
      <c r="J209" s="52"/>
      <c r="K209" s="52"/>
      <c r="L209" s="52"/>
      <c r="M209" s="52"/>
      <c r="N209" s="52"/>
      <c r="O209" s="52"/>
      <c r="P209" s="52"/>
      <c r="Q209" s="52"/>
      <c r="R209" s="52"/>
      <c r="S209" s="52"/>
      <c r="T209" s="52"/>
      <c r="U209" s="52"/>
      <c r="V209" s="52"/>
      <c r="W209" s="52"/>
      <c r="X209" s="52"/>
      <c r="Y209" s="52"/>
      <c r="Z209" s="52"/>
    </row>
    <row r="210" spans="1:26" ht="15.6">
      <c r="A210" s="52"/>
      <c r="B210" s="52"/>
      <c r="C210" s="52"/>
      <c r="D210" s="52"/>
      <c r="E210" s="52"/>
      <c r="F210" s="52"/>
      <c r="G210" s="52"/>
      <c r="H210" s="52"/>
      <c r="I210" s="52"/>
      <c r="J210" s="52"/>
      <c r="K210" s="52"/>
      <c r="L210" s="52"/>
      <c r="M210" s="52"/>
      <c r="N210" s="52"/>
      <c r="O210" s="52"/>
      <c r="P210" s="52"/>
      <c r="Q210" s="52"/>
      <c r="R210" s="52"/>
      <c r="S210" s="52"/>
      <c r="T210" s="52"/>
      <c r="U210" s="52"/>
      <c r="V210" s="52"/>
      <c r="W210" s="52"/>
      <c r="X210" s="52"/>
      <c r="Y210" s="52"/>
      <c r="Z210" s="52"/>
    </row>
    <row r="211" spans="1:26" ht="15.6">
      <c r="A211" s="52"/>
      <c r="B211" s="52"/>
      <c r="C211" s="52"/>
      <c r="D211" s="52"/>
      <c r="E211" s="52"/>
      <c r="F211" s="52"/>
      <c r="G211" s="52"/>
      <c r="H211" s="52"/>
      <c r="I211" s="52"/>
      <c r="J211" s="52"/>
      <c r="K211" s="52"/>
      <c r="L211" s="52"/>
      <c r="M211" s="52"/>
      <c r="N211" s="52"/>
      <c r="O211" s="52"/>
      <c r="P211" s="52"/>
      <c r="Q211" s="52"/>
      <c r="R211" s="52"/>
      <c r="S211" s="52"/>
      <c r="T211" s="52"/>
      <c r="U211" s="52"/>
      <c r="V211" s="52"/>
      <c r="W211" s="52"/>
      <c r="X211" s="52"/>
      <c r="Y211" s="52"/>
      <c r="Z211" s="52"/>
    </row>
    <row r="212" spans="1:26" ht="15.6">
      <c r="A212" s="52"/>
      <c r="B212" s="52"/>
      <c r="C212" s="52"/>
      <c r="D212" s="52"/>
      <c r="E212" s="52"/>
      <c r="F212" s="52"/>
      <c r="G212" s="52"/>
      <c r="H212" s="52"/>
      <c r="I212" s="52"/>
      <c r="J212" s="52"/>
      <c r="K212" s="52"/>
      <c r="L212" s="52"/>
      <c r="M212" s="52"/>
      <c r="N212" s="52"/>
      <c r="O212" s="52"/>
      <c r="P212" s="52"/>
      <c r="Q212" s="52"/>
      <c r="R212" s="52"/>
      <c r="S212" s="52"/>
      <c r="T212" s="52"/>
      <c r="U212" s="52"/>
      <c r="V212" s="52"/>
      <c r="W212" s="52"/>
      <c r="X212" s="52"/>
      <c r="Y212" s="52"/>
      <c r="Z212" s="52"/>
    </row>
    <row r="213" spans="1:26" ht="15.6">
      <c r="A213" s="52"/>
      <c r="B213" s="52"/>
      <c r="C213" s="52"/>
      <c r="D213" s="52"/>
      <c r="E213" s="52"/>
      <c r="F213" s="52"/>
      <c r="G213" s="52"/>
      <c r="H213" s="52"/>
      <c r="I213" s="52"/>
      <c r="J213" s="52"/>
      <c r="K213" s="52"/>
      <c r="L213" s="52"/>
      <c r="M213" s="52"/>
      <c r="N213" s="52"/>
      <c r="O213" s="52"/>
      <c r="P213" s="52"/>
      <c r="Q213" s="52"/>
      <c r="R213" s="52"/>
      <c r="S213" s="52"/>
      <c r="T213" s="52"/>
      <c r="U213" s="52"/>
      <c r="V213" s="52"/>
      <c r="W213" s="52"/>
      <c r="X213" s="52"/>
      <c r="Y213" s="52"/>
      <c r="Z213" s="52"/>
    </row>
    <row r="214" spans="1:26" ht="15.6">
      <c r="A214" s="52"/>
      <c r="B214" s="52"/>
      <c r="C214" s="52"/>
      <c r="D214" s="52"/>
      <c r="E214" s="52"/>
      <c r="F214" s="52"/>
      <c r="G214" s="52"/>
      <c r="H214" s="52"/>
      <c r="I214" s="52"/>
      <c r="J214" s="52"/>
      <c r="K214" s="52"/>
      <c r="L214" s="52"/>
      <c r="M214" s="52"/>
      <c r="N214" s="52"/>
      <c r="O214" s="52"/>
      <c r="P214" s="52"/>
      <c r="Q214" s="52"/>
      <c r="R214" s="52"/>
      <c r="S214" s="52"/>
      <c r="T214" s="52"/>
      <c r="U214" s="52"/>
      <c r="V214" s="52"/>
      <c r="W214" s="52"/>
      <c r="X214" s="52"/>
      <c r="Y214" s="52"/>
      <c r="Z214" s="52"/>
    </row>
    <row r="215" spans="1:26" ht="15.6">
      <c r="A215" s="52"/>
      <c r="B215" s="52"/>
      <c r="C215" s="52"/>
      <c r="D215" s="52"/>
      <c r="E215" s="52"/>
      <c r="F215" s="52"/>
      <c r="G215" s="52"/>
      <c r="H215" s="52"/>
      <c r="I215" s="52"/>
      <c r="J215" s="52"/>
      <c r="K215" s="52"/>
      <c r="L215" s="52"/>
      <c r="M215" s="52"/>
      <c r="N215" s="52"/>
      <c r="O215" s="52"/>
      <c r="P215" s="52"/>
      <c r="Q215" s="52"/>
      <c r="R215" s="52"/>
      <c r="S215" s="52"/>
      <c r="T215" s="52"/>
      <c r="U215" s="52"/>
      <c r="V215" s="52"/>
      <c r="W215" s="52"/>
      <c r="X215" s="52"/>
      <c r="Y215" s="52"/>
      <c r="Z215" s="52"/>
    </row>
    <row r="216" spans="1:26" ht="15.6">
      <c r="A216" s="52"/>
      <c r="B216" s="52"/>
      <c r="C216" s="52"/>
      <c r="D216" s="52"/>
      <c r="E216" s="52"/>
      <c r="F216" s="52"/>
      <c r="G216" s="52"/>
      <c r="H216" s="52"/>
      <c r="I216" s="52"/>
      <c r="J216" s="52"/>
      <c r="K216" s="52"/>
      <c r="L216" s="52"/>
      <c r="M216" s="52"/>
      <c r="N216" s="52"/>
      <c r="O216" s="52"/>
      <c r="P216" s="52"/>
      <c r="Q216" s="52"/>
      <c r="R216" s="52"/>
      <c r="S216" s="52"/>
      <c r="T216" s="52"/>
      <c r="U216" s="52"/>
      <c r="V216" s="52"/>
      <c r="W216" s="52"/>
      <c r="X216" s="52"/>
      <c r="Y216" s="52"/>
      <c r="Z216" s="52"/>
    </row>
    <row r="217" spans="1:26" ht="15.6">
      <c r="A217" s="52"/>
      <c r="B217" s="52"/>
      <c r="C217" s="52"/>
      <c r="D217" s="52"/>
      <c r="E217" s="52"/>
      <c r="F217" s="52"/>
      <c r="G217" s="52"/>
      <c r="H217" s="52"/>
      <c r="I217" s="52"/>
      <c r="J217" s="52"/>
      <c r="K217" s="52"/>
      <c r="L217" s="52"/>
      <c r="M217" s="52"/>
      <c r="N217" s="52"/>
      <c r="O217" s="52"/>
      <c r="P217" s="52"/>
      <c r="Q217" s="52"/>
      <c r="R217" s="52"/>
      <c r="S217" s="52"/>
      <c r="T217" s="52"/>
      <c r="U217" s="52"/>
      <c r="V217" s="52"/>
      <c r="W217" s="52"/>
      <c r="X217" s="52"/>
      <c r="Y217" s="52"/>
      <c r="Z217" s="52"/>
    </row>
    <row r="218" spans="1:26" ht="15.6">
      <c r="A218" s="52"/>
      <c r="B218" s="52"/>
      <c r="C218" s="52"/>
      <c r="D218" s="52"/>
      <c r="E218" s="52"/>
      <c r="F218" s="52"/>
      <c r="G218" s="52"/>
      <c r="H218" s="52"/>
      <c r="I218" s="52"/>
      <c r="J218" s="52"/>
      <c r="K218" s="52"/>
      <c r="L218" s="52"/>
      <c r="M218" s="52"/>
      <c r="N218" s="52"/>
      <c r="O218" s="52"/>
      <c r="P218" s="52"/>
      <c r="Q218" s="52"/>
      <c r="R218" s="52"/>
      <c r="S218" s="52"/>
      <c r="T218" s="52"/>
      <c r="U218" s="52"/>
      <c r="V218" s="52"/>
      <c r="W218" s="52"/>
      <c r="X218" s="52"/>
      <c r="Y218" s="52"/>
      <c r="Z218" s="52"/>
    </row>
    <row r="219" spans="1:26" ht="15.6">
      <c r="A219" s="52"/>
      <c r="B219" s="52"/>
      <c r="C219" s="52"/>
      <c r="D219" s="52"/>
      <c r="E219" s="52"/>
      <c r="F219" s="52"/>
      <c r="G219" s="52"/>
      <c r="H219" s="52"/>
      <c r="I219" s="52"/>
      <c r="J219" s="52"/>
      <c r="K219" s="52"/>
      <c r="L219" s="52"/>
      <c r="M219" s="52"/>
      <c r="N219" s="52"/>
      <c r="O219" s="52"/>
      <c r="P219" s="52"/>
      <c r="Q219" s="52"/>
      <c r="R219" s="52"/>
      <c r="S219" s="52"/>
      <c r="T219" s="52"/>
      <c r="U219" s="52"/>
      <c r="V219" s="52"/>
      <c r="W219" s="52"/>
      <c r="X219" s="52"/>
      <c r="Y219" s="52"/>
      <c r="Z219" s="52"/>
    </row>
    <row r="220" spans="1:26" ht="15.6">
      <c r="A220" s="52"/>
      <c r="B220" s="52"/>
      <c r="C220" s="52"/>
      <c r="D220" s="52"/>
      <c r="E220" s="52"/>
      <c r="F220" s="52"/>
      <c r="G220" s="52"/>
      <c r="H220" s="52"/>
      <c r="I220" s="52"/>
      <c r="J220" s="52"/>
      <c r="K220" s="52"/>
      <c r="L220" s="52"/>
      <c r="M220" s="52"/>
      <c r="N220" s="52"/>
      <c r="O220" s="52"/>
      <c r="P220" s="52"/>
      <c r="Q220" s="52"/>
      <c r="R220" s="52"/>
      <c r="S220" s="52"/>
      <c r="T220" s="52"/>
      <c r="U220" s="52"/>
      <c r="V220" s="52"/>
      <c r="W220" s="52"/>
      <c r="X220" s="52"/>
      <c r="Y220" s="52"/>
      <c r="Z220" s="52"/>
    </row>
    <row r="221" spans="1:26" ht="15.6">
      <c r="A221" s="52"/>
      <c r="B221" s="52"/>
      <c r="C221" s="52"/>
      <c r="D221" s="52"/>
      <c r="E221" s="52"/>
      <c r="F221" s="52"/>
      <c r="G221" s="52"/>
      <c r="H221" s="52"/>
      <c r="I221" s="52"/>
      <c r="J221" s="52"/>
      <c r="K221" s="52"/>
      <c r="L221" s="52"/>
      <c r="M221" s="52"/>
      <c r="N221" s="52"/>
      <c r="O221" s="52"/>
      <c r="P221" s="52"/>
      <c r="Q221" s="52"/>
      <c r="R221" s="52"/>
      <c r="S221" s="52"/>
      <c r="T221" s="52"/>
      <c r="U221" s="52"/>
      <c r="V221" s="52"/>
      <c r="W221" s="52"/>
      <c r="X221" s="52"/>
      <c r="Y221" s="52"/>
      <c r="Z221" s="52"/>
    </row>
    <row r="222" spans="1:26" ht="15.6">
      <c r="A222" s="52"/>
      <c r="B222" s="52"/>
      <c r="C222" s="52"/>
      <c r="D222" s="52"/>
      <c r="E222" s="52"/>
      <c r="F222" s="52"/>
      <c r="G222" s="52"/>
      <c r="H222" s="52"/>
      <c r="I222" s="52"/>
      <c r="J222" s="52"/>
      <c r="K222" s="52"/>
      <c r="L222" s="52"/>
      <c r="M222" s="52"/>
      <c r="N222" s="52"/>
      <c r="O222" s="52"/>
      <c r="P222" s="52"/>
      <c r="Q222" s="52"/>
      <c r="R222" s="52"/>
      <c r="S222" s="52"/>
      <c r="T222" s="52"/>
      <c r="U222" s="52"/>
      <c r="V222" s="52"/>
      <c r="W222" s="52"/>
      <c r="X222" s="52"/>
      <c r="Y222" s="52"/>
      <c r="Z222" s="52"/>
    </row>
    <row r="223" spans="1:26" ht="15.6">
      <c r="A223" s="52"/>
      <c r="B223" s="52"/>
      <c r="C223" s="52"/>
      <c r="D223" s="52"/>
      <c r="E223" s="52"/>
      <c r="F223" s="52"/>
      <c r="G223" s="52"/>
      <c r="H223" s="52"/>
      <c r="I223" s="52"/>
      <c r="J223" s="52"/>
      <c r="K223" s="52"/>
      <c r="L223" s="52"/>
      <c r="M223" s="52"/>
      <c r="N223" s="52"/>
      <c r="O223" s="52"/>
      <c r="P223" s="52"/>
      <c r="Q223" s="52"/>
      <c r="R223" s="52"/>
      <c r="S223" s="52"/>
      <c r="T223" s="52"/>
      <c r="U223" s="52"/>
      <c r="V223" s="52"/>
      <c r="W223" s="52"/>
      <c r="X223" s="52"/>
      <c r="Y223" s="52"/>
      <c r="Z223" s="52"/>
    </row>
    <row r="224" spans="1:26" ht="15.6">
      <c r="A224" s="52"/>
      <c r="B224" s="52"/>
      <c r="C224" s="52"/>
      <c r="D224" s="52"/>
      <c r="E224" s="52"/>
      <c r="F224" s="52"/>
      <c r="G224" s="52"/>
      <c r="H224" s="52"/>
      <c r="I224" s="52"/>
      <c r="J224" s="52"/>
      <c r="K224" s="52"/>
      <c r="L224" s="52"/>
      <c r="M224" s="52"/>
      <c r="N224" s="52"/>
      <c r="O224" s="52"/>
      <c r="P224" s="52"/>
      <c r="Q224" s="52"/>
      <c r="R224" s="52"/>
      <c r="S224" s="52"/>
      <c r="T224" s="52"/>
      <c r="U224" s="52"/>
      <c r="V224" s="52"/>
      <c r="W224" s="52"/>
      <c r="X224" s="52"/>
      <c r="Y224" s="52"/>
      <c r="Z224" s="52"/>
    </row>
    <row r="225" spans="1:26" ht="15.6">
      <c r="A225" s="52"/>
      <c r="B225" s="52"/>
      <c r="C225" s="52"/>
      <c r="D225" s="52"/>
      <c r="E225" s="52"/>
      <c r="F225" s="52"/>
      <c r="G225" s="52"/>
      <c r="H225" s="52"/>
      <c r="I225" s="52"/>
      <c r="J225" s="52"/>
      <c r="K225" s="52"/>
      <c r="L225" s="52"/>
      <c r="M225" s="52"/>
      <c r="N225" s="52"/>
      <c r="O225" s="52"/>
      <c r="P225" s="52"/>
      <c r="Q225" s="52"/>
      <c r="R225" s="52"/>
      <c r="S225" s="52"/>
      <c r="T225" s="52"/>
      <c r="U225" s="52"/>
      <c r="V225" s="52"/>
      <c r="W225" s="52"/>
      <c r="X225" s="52"/>
      <c r="Y225" s="52"/>
      <c r="Z225" s="52"/>
    </row>
    <row r="226" spans="1:26" ht="15.6">
      <c r="A226" s="52"/>
      <c r="B226" s="52"/>
      <c r="C226" s="52"/>
      <c r="D226" s="52"/>
      <c r="E226" s="52"/>
      <c r="F226" s="52"/>
      <c r="G226" s="52"/>
      <c r="H226" s="52"/>
      <c r="I226" s="52"/>
      <c r="J226" s="52"/>
      <c r="K226" s="52"/>
      <c r="L226" s="52"/>
      <c r="M226" s="52"/>
      <c r="N226" s="52"/>
      <c r="O226" s="52"/>
      <c r="P226" s="52"/>
      <c r="Q226" s="52"/>
      <c r="R226" s="52"/>
      <c r="S226" s="52"/>
      <c r="T226" s="52"/>
      <c r="U226" s="52"/>
      <c r="V226" s="52"/>
      <c r="W226" s="52"/>
      <c r="X226" s="52"/>
      <c r="Y226" s="52"/>
      <c r="Z226" s="52"/>
    </row>
    <row r="227" spans="1:26" ht="15.6">
      <c r="A227" s="52"/>
      <c r="B227" s="52"/>
      <c r="C227" s="52"/>
      <c r="D227" s="52"/>
      <c r="E227" s="52"/>
      <c r="F227" s="52"/>
      <c r="G227" s="52"/>
      <c r="H227" s="52"/>
      <c r="I227" s="52"/>
      <c r="J227" s="52"/>
      <c r="K227" s="52"/>
      <c r="L227" s="52"/>
      <c r="M227" s="52"/>
      <c r="N227" s="52"/>
      <c r="O227" s="52"/>
      <c r="P227" s="52"/>
      <c r="Q227" s="52"/>
      <c r="R227" s="52"/>
      <c r="S227" s="52"/>
      <c r="T227" s="52"/>
      <c r="U227" s="52"/>
      <c r="V227" s="52"/>
      <c r="W227" s="52"/>
      <c r="X227" s="52"/>
      <c r="Y227" s="52"/>
      <c r="Z227" s="52"/>
    </row>
    <row r="228" spans="1:26" ht="15.6">
      <c r="A228" s="52"/>
      <c r="B228" s="52"/>
      <c r="C228" s="52"/>
      <c r="D228" s="52"/>
      <c r="E228" s="52"/>
      <c r="F228" s="52"/>
      <c r="G228" s="52"/>
      <c r="H228" s="52"/>
      <c r="I228" s="52"/>
      <c r="J228" s="52"/>
      <c r="K228" s="52"/>
      <c r="L228" s="52"/>
      <c r="M228" s="52"/>
      <c r="N228" s="52"/>
      <c r="O228" s="52"/>
      <c r="P228" s="52"/>
      <c r="Q228" s="52"/>
      <c r="R228" s="52"/>
      <c r="S228" s="52"/>
      <c r="T228" s="52"/>
      <c r="U228" s="52"/>
      <c r="V228" s="52"/>
      <c r="W228" s="52"/>
      <c r="X228" s="52"/>
      <c r="Y228" s="52"/>
      <c r="Z228" s="52"/>
    </row>
    <row r="229" spans="1:26" ht="15.6">
      <c r="A229" s="52"/>
      <c r="B229" s="52"/>
      <c r="C229" s="52"/>
      <c r="D229" s="52"/>
      <c r="E229" s="52"/>
      <c r="F229" s="52"/>
      <c r="G229" s="52"/>
      <c r="H229" s="52"/>
      <c r="I229" s="52"/>
      <c r="J229" s="52"/>
      <c r="K229" s="52"/>
      <c r="L229" s="52"/>
      <c r="M229" s="52"/>
      <c r="N229" s="52"/>
      <c r="O229" s="52"/>
      <c r="P229" s="52"/>
      <c r="Q229" s="52"/>
      <c r="R229" s="52"/>
      <c r="S229" s="52"/>
      <c r="T229" s="52"/>
      <c r="U229" s="52"/>
      <c r="V229" s="52"/>
      <c r="W229" s="52"/>
      <c r="X229" s="52"/>
      <c r="Y229" s="52"/>
      <c r="Z229" s="52"/>
    </row>
    <row r="230" spans="1:26" ht="15.6">
      <c r="A230" s="52"/>
      <c r="B230" s="52"/>
      <c r="C230" s="52"/>
      <c r="D230" s="52"/>
      <c r="E230" s="52"/>
      <c r="F230" s="52"/>
      <c r="G230" s="52"/>
      <c r="H230" s="52"/>
      <c r="I230" s="52"/>
      <c r="J230" s="52"/>
      <c r="K230" s="52"/>
      <c r="L230" s="52"/>
      <c r="M230" s="52"/>
      <c r="N230" s="52"/>
      <c r="O230" s="52"/>
      <c r="P230" s="52"/>
      <c r="Q230" s="52"/>
      <c r="R230" s="52"/>
      <c r="S230" s="52"/>
      <c r="T230" s="52"/>
      <c r="U230" s="52"/>
      <c r="V230" s="52"/>
      <c r="W230" s="52"/>
      <c r="X230" s="52"/>
      <c r="Y230" s="52"/>
      <c r="Z230" s="52"/>
    </row>
    <row r="231" spans="1:26" ht="15.6">
      <c r="A231" s="52"/>
      <c r="B231" s="52"/>
      <c r="C231" s="52"/>
      <c r="D231" s="52"/>
      <c r="E231" s="52"/>
      <c r="F231" s="52"/>
      <c r="G231" s="52"/>
      <c r="H231" s="52"/>
      <c r="I231" s="52"/>
      <c r="J231" s="52"/>
      <c r="K231" s="52"/>
      <c r="L231" s="52"/>
      <c r="M231" s="52"/>
      <c r="N231" s="52"/>
      <c r="O231" s="52"/>
      <c r="P231" s="52"/>
      <c r="Q231" s="52"/>
      <c r="R231" s="52"/>
      <c r="S231" s="52"/>
      <c r="T231" s="52"/>
      <c r="U231" s="52"/>
      <c r="V231" s="52"/>
      <c r="W231" s="52"/>
      <c r="X231" s="52"/>
      <c r="Y231" s="52"/>
      <c r="Z231" s="52"/>
    </row>
    <row r="232" spans="1:26" ht="15.6">
      <c r="A232" s="52"/>
      <c r="B232" s="52"/>
      <c r="C232" s="52"/>
      <c r="D232" s="52"/>
      <c r="E232" s="52"/>
      <c r="F232" s="52"/>
      <c r="G232" s="52"/>
      <c r="H232" s="52"/>
      <c r="I232" s="52"/>
      <c r="J232" s="52"/>
      <c r="K232" s="52"/>
      <c r="L232" s="52"/>
      <c r="M232" s="52"/>
      <c r="N232" s="52"/>
      <c r="O232" s="52"/>
      <c r="P232" s="52"/>
      <c r="Q232" s="52"/>
      <c r="R232" s="52"/>
      <c r="S232" s="52"/>
      <c r="T232" s="52"/>
      <c r="U232" s="52"/>
      <c r="V232" s="52"/>
      <c r="W232" s="52"/>
      <c r="X232" s="52"/>
      <c r="Y232" s="52"/>
      <c r="Z232" s="52"/>
    </row>
    <row r="233" spans="1:26" ht="15.6">
      <c r="A233" s="52"/>
      <c r="B233" s="52"/>
      <c r="C233" s="52"/>
      <c r="D233" s="52"/>
      <c r="E233" s="52"/>
      <c r="F233" s="52"/>
      <c r="G233" s="52"/>
      <c r="H233" s="52"/>
      <c r="I233" s="52"/>
      <c r="J233" s="52"/>
      <c r="K233" s="52"/>
      <c r="L233" s="52"/>
      <c r="M233" s="52"/>
      <c r="N233" s="52"/>
      <c r="O233" s="52"/>
      <c r="P233" s="52"/>
      <c r="Q233" s="52"/>
      <c r="R233" s="52"/>
      <c r="S233" s="52"/>
      <c r="T233" s="52"/>
      <c r="U233" s="52"/>
      <c r="V233" s="52"/>
      <c r="W233" s="52"/>
      <c r="X233" s="52"/>
      <c r="Y233" s="52"/>
      <c r="Z233" s="52"/>
    </row>
    <row r="234" spans="1:26" ht="15.6">
      <c r="A234" s="52"/>
      <c r="B234" s="52"/>
      <c r="C234" s="52"/>
      <c r="D234" s="52"/>
      <c r="E234" s="52"/>
      <c r="F234" s="52"/>
      <c r="G234" s="52"/>
      <c r="H234" s="52"/>
      <c r="I234" s="52"/>
      <c r="J234" s="52"/>
      <c r="K234" s="52"/>
      <c r="L234" s="52"/>
      <c r="M234" s="52"/>
      <c r="N234" s="52"/>
      <c r="O234" s="52"/>
      <c r="P234" s="52"/>
      <c r="Q234" s="52"/>
      <c r="R234" s="52"/>
      <c r="S234" s="52"/>
      <c r="T234" s="52"/>
      <c r="U234" s="52"/>
      <c r="V234" s="52"/>
      <c r="W234" s="52"/>
      <c r="X234" s="52"/>
      <c r="Y234" s="52"/>
      <c r="Z234" s="52"/>
    </row>
    <row r="235" spans="1:26" ht="15.6">
      <c r="A235" s="52"/>
      <c r="B235" s="52"/>
      <c r="C235" s="52"/>
      <c r="D235" s="52"/>
      <c r="E235" s="52"/>
      <c r="F235" s="52"/>
      <c r="G235" s="52"/>
      <c r="H235" s="52"/>
      <c r="I235" s="52"/>
      <c r="J235" s="52"/>
      <c r="K235" s="52"/>
      <c r="L235" s="52"/>
      <c r="M235" s="52"/>
      <c r="N235" s="52"/>
      <c r="O235" s="52"/>
      <c r="P235" s="52"/>
      <c r="Q235" s="52"/>
      <c r="R235" s="52"/>
      <c r="S235" s="52"/>
      <c r="T235" s="52"/>
      <c r="U235" s="52"/>
      <c r="V235" s="52"/>
      <c r="W235" s="52"/>
      <c r="X235" s="52"/>
      <c r="Y235" s="52"/>
      <c r="Z235" s="52"/>
    </row>
    <row r="236" spans="1:26" ht="15.6">
      <c r="A236" s="52"/>
      <c r="B236" s="52"/>
      <c r="C236" s="52"/>
      <c r="D236" s="52"/>
      <c r="E236" s="52"/>
      <c r="F236" s="52"/>
      <c r="G236" s="52"/>
      <c r="H236" s="52"/>
      <c r="I236" s="52"/>
      <c r="J236" s="52"/>
      <c r="K236" s="52"/>
      <c r="L236" s="52"/>
      <c r="M236" s="52"/>
      <c r="N236" s="52"/>
      <c r="O236" s="52"/>
      <c r="P236" s="52"/>
      <c r="Q236" s="52"/>
      <c r="R236" s="52"/>
      <c r="S236" s="52"/>
      <c r="T236" s="52"/>
      <c r="U236" s="52"/>
      <c r="V236" s="52"/>
      <c r="W236" s="52"/>
      <c r="X236" s="52"/>
      <c r="Y236" s="52"/>
      <c r="Z236" s="52"/>
    </row>
    <row r="237" spans="1:26" ht="15.6">
      <c r="A237" s="52"/>
      <c r="B237" s="52"/>
      <c r="C237" s="52"/>
      <c r="D237" s="52"/>
      <c r="E237" s="52"/>
      <c r="F237" s="52"/>
      <c r="G237" s="52"/>
      <c r="H237" s="52"/>
      <c r="I237" s="52"/>
      <c r="J237" s="52"/>
      <c r="K237" s="52"/>
      <c r="L237" s="52"/>
      <c r="M237" s="52"/>
      <c r="N237" s="52"/>
      <c r="O237" s="52"/>
      <c r="P237" s="52"/>
      <c r="Q237" s="52"/>
      <c r="R237" s="52"/>
      <c r="S237" s="52"/>
      <c r="T237" s="52"/>
      <c r="U237" s="52"/>
      <c r="V237" s="52"/>
      <c r="W237" s="52"/>
      <c r="X237" s="52"/>
      <c r="Y237" s="52"/>
      <c r="Z237" s="52"/>
    </row>
    <row r="238" spans="1:26" ht="15.6">
      <c r="A238" s="52"/>
      <c r="B238" s="52"/>
      <c r="C238" s="52"/>
      <c r="D238" s="52"/>
      <c r="E238" s="52"/>
      <c r="F238" s="52"/>
      <c r="G238" s="52"/>
      <c r="H238" s="52"/>
      <c r="I238" s="52"/>
      <c r="J238" s="52"/>
      <c r="K238" s="52"/>
      <c r="L238" s="52"/>
      <c r="M238" s="52"/>
      <c r="N238" s="52"/>
      <c r="O238" s="52"/>
      <c r="P238" s="52"/>
      <c r="Q238" s="52"/>
      <c r="R238" s="52"/>
      <c r="S238" s="52"/>
      <c r="T238" s="52"/>
      <c r="U238" s="52"/>
      <c r="V238" s="52"/>
      <c r="W238" s="52"/>
      <c r="X238" s="52"/>
      <c r="Y238" s="52"/>
      <c r="Z238" s="52"/>
    </row>
    <row r="239" spans="1:26" ht="15.6">
      <c r="A239" s="52"/>
      <c r="B239" s="52"/>
      <c r="C239" s="52"/>
      <c r="D239" s="52"/>
      <c r="E239" s="52"/>
      <c r="F239" s="52"/>
      <c r="G239" s="52"/>
      <c r="H239" s="52"/>
      <c r="I239" s="52"/>
      <c r="J239" s="52"/>
      <c r="K239" s="52"/>
      <c r="L239" s="52"/>
      <c r="M239" s="52"/>
      <c r="N239" s="52"/>
      <c r="O239" s="52"/>
      <c r="P239" s="52"/>
      <c r="Q239" s="52"/>
      <c r="R239" s="52"/>
      <c r="S239" s="52"/>
      <c r="T239" s="52"/>
      <c r="U239" s="52"/>
      <c r="V239" s="52"/>
      <c r="W239" s="52"/>
      <c r="X239" s="52"/>
      <c r="Y239" s="52"/>
      <c r="Z239" s="52"/>
    </row>
    <row r="240" spans="1:26" ht="15.6">
      <c r="A240" s="52"/>
      <c r="B240" s="52"/>
      <c r="C240" s="52"/>
      <c r="D240" s="52"/>
      <c r="E240" s="52"/>
      <c r="F240" s="52"/>
      <c r="G240" s="52"/>
      <c r="H240" s="52"/>
      <c r="I240" s="52"/>
      <c r="J240" s="52"/>
      <c r="K240" s="52"/>
      <c r="L240" s="52"/>
      <c r="M240" s="52"/>
      <c r="N240" s="52"/>
      <c r="O240" s="52"/>
      <c r="P240" s="52"/>
      <c r="Q240" s="52"/>
      <c r="R240" s="52"/>
      <c r="S240" s="52"/>
      <c r="T240" s="52"/>
      <c r="U240" s="52"/>
      <c r="V240" s="52"/>
      <c r="W240" s="52"/>
      <c r="X240" s="52"/>
      <c r="Y240" s="52"/>
      <c r="Z240" s="52"/>
    </row>
    <row r="241" spans="1:26" ht="15.6">
      <c r="A241" s="52"/>
      <c r="B241" s="52"/>
      <c r="C241" s="52"/>
      <c r="D241" s="52"/>
      <c r="E241" s="52"/>
      <c r="F241" s="52"/>
      <c r="G241" s="52"/>
      <c r="H241" s="52"/>
      <c r="I241" s="52"/>
      <c r="J241" s="52"/>
      <c r="K241" s="52"/>
      <c r="L241" s="52"/>
      <c r="M241" s="52"/>
      <c r="N241" s="52"/>
      <c r="O241" s="52"/>
      <c r="P241" s="52"/>
      <c r="Q241" s="52"/>
      <c r="R241" s="52"/>
      <c r="S241" s="52"/>
      <c r="T241" s="52"/>
      <c r="U241" s="52"/>
      <c r="V241" s="52"/>
      <c r="W241" s="52"/>
      <c r="X241" s="52"/>
      <c r="Y241" s="52"/>
      <c r="Z241" s="52"/>
    </row>
    <row r="242" spans="1:26" ht="15.6">
      <c r="A242" s="52"/>
      <c r="B242" s="52"/>
      <c r="C242" s="52"/>
      <c r="D242" s="52"/>
      <c r="E242" s="52"/>
      <c r="F242" s="52"/>
      <c r="G242" s="52"/>
      <c r="H242" s="52"/>
      <c r="I242" s="52"/>
      <c r="J242" s="52"/>
      <c r="K242" s="52"/>
      <c r="L242" s="52"/>
      <c r="M242" s="52"/>
      <c r="N242" s="52"/>
      <c r="O242" s="52"/>
      <c r="P242" s="52"/>
      <c r="Q242" s="52"/>
      <c r="R242" s="52"/>
      <c r="S242" s="52"/>
      <c r="T242" s="52"/>
      <c r="U242" s="52"/>
      <c r="V242" s="52"/>
      <c r="W242" s="52"/>
      <c r="X242" s="52"/>
      <c r="Y242" s="52"/>
      <c r="Z242" s="52"/>
    </row>
    <row r="243" spans="1:26" ht="15.6">
      <c r="A243" s="52"/>
      <c r="B243" s="52"/>
      <c r="C243" s="52"/>
      <c r="D243" s="52"/>
      <c r="E243" s="52"/>
      <c r="F243" s="52"/>
      <c r="G243" s="52"/>
      <c r="H243" s="52"/>
      <c r="I243" s="52"/>
      <c r="J243" s="52"/>
      <c r="K243" s="52"/>
      <c r="L243" s="52"/>
      <c r="M243" s="52"/>
      <c r="N243" s="52"/>
      <c r="O243" s="52"/>
      <c r="P243" s="52"/>
      <c r="Q243" s="52"/>
      <c r="R243" s="52"/>
      <c r="S243" s="52"/>
      <c r="T243" s="52"/>
      <c r="U243" s="52"/>
      <c r="V243" s="52"/>
      <c r="W243" s="52"/>
      <c r="X243" s="52"/>
      <c r="Y243" s="52"/>
      <c r="Z243" s="52"/>
    </row>
    <row r="244" spans="1:26" ht="15.6">
      <c r="A244" s="52"/>
      <c r="B244" s="52"/>
      <c r="C244" s="52"/>
      <c r="D244" s="52"/>
      <c r="E244" s="52"/>
      <c r="F244" s="52"/>
      <c r="G244" s="52"/>
      <c r="H244" s="52"/>
      <c r="I244" s="52"/>
      <c r="J244" s="52"/>
      <c r="K244" s="52"/>
      <c r="L244" s="52"/>
      <c r="M244" s="52"/>
      <c r="N244" s="52"/>
      <c r="O244" s="52"/>
      <c r="P244" s="52"/>
      <c r="Q244" s="52"/>
      <c r="R244" s="52"/>
      <c r="S244" s="52"/>
      <c r="T244" s="52"/>
      <c r="U244" s="52"/>
      <c r="V244" s="52"/>
      <c r="W244" s="52"/>
      <c r="X244" s="52"/>
      <c r="Y244" s="52"/>
      <c r="Z244" s="52"/>
    </row>
    <row r="245" spans="1:26" ht="15.6">
      <c r="A245" s="52"/>
      <c r="B245" s="52"/>
      <c r="C245" s="52"/>
      <c r="D245" s="52"/>
      <c r="E245" s="52"/>
      <c r="F245" s="52"/>
      <c r="G245" s="52"/>
      <c r="H245" s="52"/>
      <c r="I245" s="52"/>
      <c r="J245" s="52"/>
      <c r="K245" s="52"/>
      <c r="L245" s="52"/>
      <c r="M245" s="52"/>
      <c r="N245" s="52"/>
      <c r="O245" s="52"/>
      <c r="P245" s="52"/>
      <c r="Q245" s="52"/>
      <c r="R245" s="52"/>
      <c r="S245" s="52"/>
      <c r="T245" s="52"/>
      <c r="U245" s="52"/>
      <c r="V245" s="52"/>
      <c r="W245" s="52"/>
      <c r="X245" s="52"/>
      <c r="Y245" s="52"/>
      <c r="Z245" s="52"/>
    </row>
    <row r="246" spans="1:26" ht="15.6">
      <c r="A246" s="52"/>
      <c r="B246" s="52"/>
      <c r="C246" s="52"/>
      <c r="D246" s="52"/>
      <c r="E246" s="52"/>
      <c r="F246" s="52"/>
      <c r="G246" s="52"/>
      <c r="H246" s="52"/>
      <c r="I246" s="52"/>
      <c r="J246" s="52"/>
      <c r="K246" s="52"/>
      <c r="L246" s="52"/>
      <c r="M246" s="52"/>
      <c r="N246" s="52"/>
      <c r="O246" s="52"/>
      <c r="P246" s="52"/>
      <c r="Q246" s="52"/>
      <c r="R246" s="52"/>
      <c r="S246" s="52"/>
      <c r="T246" s="52"/>
      <c r="U246" s="52"/>
      <c r="V246" s="52"/>
      <c r="W246" s="52"/>
      <c r="X246" s="52"/>
      <c r="Y246" s="52"/>
      <c r="Z246" s="52"/>
    </row>
    <row r="247" spans="1:26" ht="15.6">
      <c r="A247" s="52"/>
      <c r="B247" s="52"/>
      <c r="C247" s="52"/>
      <c r="D247" s="52"/>
      <c r="E247" s="52"/>
      <c r="F247" s="52"/>
      <c r="G247" s="52"/>
      <c r="H247" s="52"/>
      <c r="I247" s="52"/>
      <c r="J247" s="52"/>
      <c r="K247" s="52"/>
      <c r="L247" s="52"/>
      <c r="M247" s="52"/>
      <c r="N247" s="52"/>
      <c r="O247" s="52"/>
      <c r="P247" s="52"/>
      <c r="Q247" s="52"/>
      <c r="R247" s="52"/>
      <c r="S247" s="52"/>
      <c r="T247" s="52"/>
      <c r="U247" s="52"/>
      <c r="V247" s="52"/>
      <c r="W247" s="52"/>
      <c r="X247" s="52"/>
      <c r="Y247" s="52"/>
      <c r="Z247" s="52"/>
    </row>
    <row r="248" spans="1:26" ht="15.6">
      <c r="A248" s="52"/>
      <c r="B248" s="52"/>
      <c r="C248" s="52"/>
      <c r="D248" s="52"/>
      <c r="E248" s="52"/>
      <c r="F248" s="52"/>
      <c r="G248" s="52"/>
      <c r="H248" s="52"/>
      <c r="I248" s="52"/>
      <c r="J248" s="52"/>
      <c r="K248" s="52"/>
      <c r="L248" s="52"/>
      <c r="M248" s="52"/>
      <c r="N248" s="52"/>
      <c r="O248" s="52"/>
      <c r="P248" s="52"/>
      <c r="Q248" s="52"/>
      <c r="R248" s="52"/>
      <c r="S248" s="52"/>
      <c r="T248" s="52"/>
      <c r="U248" s="52"/>
      <c r="V248" s="52"/>
      <c r="W248" s="52"/>
      <c r="X248" s="52"/>
      <c r="Y248" s="52"/>
      <c r="Z248" s="52"/>
    </row>
    <row r="249" spans="1:26" ht="15.6">
      <c r="A249" s="52"/>
      <c r="B249" s="52"/>
      <c r="C249" s="52"/>
      <c r="D249" s="52"/>
      <c r="E249" s="52"/>
      <c r="F249" s="52"/>
      <c r="G249" s="52"/>
      <c r="H249" s="52"/>
      <c r="I249" s="52"/>
      <c r="J249" s="52"/>
      <c r="K249" s="52"/>
      <c r="L249" s="52"/>
      <c r="M249" s="52"/>
      <c r="N249" s="52"/>
      <c r="O249" s="52"/>
      <c r="P249" s="52"/>
      <c r="Q249" s="52"/>
      <c r="R249" s="52"/>
      <c r="S249" s="52"/>
      <c r="T249" s="52"/>
      <c r="U249" s="52"/>
      <c r="V249" s="52"/>
      <c r="W249" s="52"/>
      <c r="X249" s="52"/>
      <c r="Y249" s="52"/>
      <c r="Z249" s="52"/>
    </row>
    <row r="250" spans="1:26" ht="15.6">
      <c r="A250" s="52"/>
      <c r="B250" s="52"/>
      <c r="C250" s="52"/>
      <c r="D250" s="52"/>
      <c r="E250" s="52"/>
      <c r="F250" s="52"/>
      <c r="G250" s="52"/>
      <c r="H250" s="52"/>
      <c r="I250" s="52"/>
      <c r="J250" s="52"/>
      <c r="K250" s="52"/>
      <c r="L250" s="52"/>
      <c r="M250" s="52"/>
      <c r="N250" s="52"/>
      <c r="O250" s="52"/>
      <c r="P250" s="52"/>
      <c r="Q250" s="52"/>
      <c r="R250" s="52"/>
      <c r="S250" s="52"/>
      <c r="T250" s="52"/>
      <c r="U250" s="52"/>
      <c r="V250" s="52"/>
      <c r="W250" s="52"/>
      <c r="X250" s="52"/>
      <c r="Y250" s="52"/>
      <c r="Z250" s="52"/>
    </row>
    <row r="251" spans="1:26" ht="15.6">
      <c r="A251" s="52"/>
      <c r="B251" s="52"/>
      <c r="C251" s="52"/>
      <c r="D251" s="52"/>
      <c r="E251" s="52"/>
      <c r="F251" s="52"/>
      <c r="G251" s="52"/>
      <c r="H251" s="52"/>
      <c r="I251" s="52"/>
      <c r="J251" s="52"/>
      <c r="K251" s="52"/>
      <c r="L251" s="52"/>
      <c r="M251" s="52"/>
      <c r="N251" s="52"/>
      <c r="O251" s="52"/>
      <c r="P251" s="52"/>
      <c r="Q251" s="52"/>
      <c r="R251" s="52"/>
      <c r="S251" s="52"/>
      <c r="T251" s="52"/>
      <c r="U251" s="52"/>
      <c r="V251" s="52"/>
      <c r="W251" s="52"/>
      <c r="X251" s="52"/>
      <c r="Y251" s="52"/>
      <c r="Z251" s="52"/>
    </row>
    <row r="252" spans="1:26" ht="15.6">
      <c r="A252" s="52"/>
      <c r="B252" s="52"/>
      <c r="C252" s="52"/>
      <c r="D252" s="52"/>
      <c r="E252" s="52"/>
      <c r="F252" s="52"/>
      <c r="G252" s="52"/>
      <c r="H252" s="52"/>
      <c r="I252" s="52"/>
      <c r="J252" s="52"/>
      <c r="K252" s="52"/>
      <c r="L252" s="52"/>
      <c r="M252" s="52"/>
      <c r="N252" s="52"/>
      <c r="O252" s="52"/>
      <c r="P252" s="52"/>
      <c r="Q252" s="52"/>
      <c r="R252" s="52"/>
      <c r="S252" s="52"/>
      <c r="T252" s="52"/>
      <c r="U252" s="52"/>
      <c r="V252" s="52"/>
      <c r="W252" s="52"/>
      <c r="X252" s="52"/>
      <c r="Y252" s="52"/>
      <c r="Z252" s="52"/>
    </row>
    <row r="253" spans="1:26" ht="15.6">
      <c r="A253" s="52"/>
      <c r="B253" s="52"/>
      <c r="C253" s="52"/>
      <c r="D253" s="52"/>
      <c r="E253" s="52"/>
      <c r="F253" s="52"/>
      <c r="G253" s="52"/>
      <c r="H253" s="52"/>
      <c r="I253" s="52"/>
      <c r="J253" s="52"/>
      <c r="K253" s="52"/>
      <c r="L253" s="52"/>
      <c r="M253" s="52"/>
      <c r="N253" s="52"/>
      <c r="O253" s="52"/>
      <c r="P253" s="52"/>
      <c r="Q253" s="52"/>
      <c r="R253" s="52"/>
      <c r="S253" s="52"/>
      <c r="T253" s="52"/>
      <c r="U253" s="52"/>
      <c r="V253" s="52"/>
      <c r="W253" s="52"/>
      <c r="X253" s="52"/>
      <c r="Y253" s="52"/>
      <c r="Z253" s="52"/>
    </row>
    <row r="254" spans="1:26" ht="15.6">
      <c r="A254" s="52"/>
      <c r="B254" s="52"/>
      <c r="C254" s="52"/>
      <c r="D254" s="52"/>
      <c r="E254" s="52"/>
      <c r="F254" s="52"/>
      <c r="G254" s="52"/>
      <c r="H254" s="52"/>
      <c r="I254" s="52"/>
      <c r="J254" s="52"/>
      <c r="K254" s="52"/>
      <c r="L254" s="52"/>
      <c r="M254" s="52"/>
      <c r="N254" s="52"/>
      <c r="O254" s="52"/>
      <c r="P254" s="52"/>
      <c r="Q254" s="52"/>
      <c r="R254" s="52"/>
      <c r="S254" s="52"/>
      <c r="T254" s="52"/>
      <c r="U254" s="52"/>
      <c r="V254" s="52"/>
      <c r="W254" s="52"/>
      <c r="X254" s="52"/>
      <c r="Y254" s="52"/>
      <c r="Z254" s="52"/>
    </row>
    <row r="255" spans="1:26" ht="15.6">
      <c r="A255" s="52"/>
      <c r="B255" s="52"/>
      <c r="C255" s="52"/>
      <c r="D255" s="52"/>
      <c r="E255" s="52"/>
      <c r="F255" s="52"/>
      <c r="G255" s="52"/>
      <c r="H255" s="52"/>
      <c r="I255" s="52"/>
      <c r="J255" s="52"/>
      <c r="K255" s="52"/>
      <c r="L255" s="52"/>
      <c r="M255" s="52"/>
      <c r="N255" s="52"/>
      <c r="O255" s="52"/>
      <c r="P255" s="52"/>
      <c r="Q255" s="52"/>
      <c r="R255" s="52"/>
      <c r="S255" s="52"/>
      <c r="T255" s="52"/>
      <c r="U255" s="52"/>
      <c r="V255" s="52"/>
      <c r="W255" s="52"/>
      <c r="X255" s="52"/>
      <c r="Y255" s="52"/>
      <c r="Z255" s="52"/>
    </row>
    <row r="256" spans="1:26" ht="15.6">
      <c r="A256" s="52"/>
      <c r="B256" s="52"/>
      <c r="C256" s="52"/>
      <c r="D256" s="52"/>
      <c r="E256" s="52"/>
      <c r="F256" s="52"/>
      <c r="G256" s="52"/>
      <c r="H256" s="52"/>
      <c r="I256" s="52"/>
      <c r="J256" s="52"/>
      <c r="K256" s="52"/>
      <c r="L256" s="52"/>
      <c r="M256" s="52"/>
      <c r="N256" s="52"/>
      <c r="O256" s="52"/>
      <c r="P256" s="52"/>
      <c r="Q256" s="52"/>
      <c r="R256" s="52"/>
      <c r="S256" s="52"/>
      <c r="T256" s="52"/>
      <c r="U256" s="52"/>
      <c r="V256" s="52"/>
      <c r="W256" s="52"/>
      <c r="X256" s="52"/>
      <c r="Y256" s="52"/>
      <c r="Z256" s="52"/>
    </row>
    <row r="257" spans="1:26" ht="15.6">
      <c r="A257" s="52"/>
      <c r="B257" s="52"/>
      <c r="C257" s="52"/>
      <c r="D257" s="52"/>
      <c r="E257" s="52"/>
      <c r="F257" s="52"/>
      <c r="G257" s="52"/>
      <c r="H257" s="52"/>
      <c r="I257" s="52"/>
      <c r="J257" s="52"/>
      <c r="K257" s="52"/>
      <c r="L257" s="52"/>
      <c r="M257" s="52"/>
      <c r="N257" s="52"/>
      <c r="O257" s="52"/>
      <c r="P257" s="52"/>
      <c r="Q257" s="52"/>
      <c r="R257" s="52"/>
      <c r="S257" s="52"/>
      <c r="T257" s="52"/>
      <c r="U257" s="52"/>
      <c r="V257" s="52"/>
      <c r="W257" s="52"/>
      <c r="X257" s="52"/>
      <c r="Y257" s="52"/>
      <c r="Z257" s="52"/>
    </row>
    <row r="258" spans="1:26" ht="15.6">
      <c r="A258" s="52"/>
      <c r="B258" s="52"/>
      <c r="C258" s="52"/>
      <c r="D258" s="52"/>
      <c r="E258" s="52"/>
      <c r="F258" s="52"/>
      <c r="G258" s="52"/>
      <c r="H258" s="52"/>
      <c r="I258" s="52"/>
      <c r="J258" s="52"/>
      <c r="K258" s="52"/>
      <c r="L258" s="52"/>
      <c r="M258" s="52"/>
      <c r="N258" s="52"/>
      <c r="O258" s="52"/>
      <c r="P258" s="52"/>
      <c r="Q258" s="52"/>
      <c r="R258" s="52"/>
      <c r="S258" s="52"/>
      <c r="T258" s="52"/>
      <c r="U258" s="52"/>
      <c r="V258" s="52"/>
      <c r="W258" s="52"/>
      <c r="X258" s="52"/>
      <c r="Y258" s="52"/>
      <c r="Z258" s="52"/>
    </row>
    <row r="259" spans="1:26" ht="15.6">
      <c r="A259" s="52"/>
      <c r="B259" s="52"/>
      <c r="C259" s="52"/>
      <c r="D259" s="52"/>
      <c r="E259" s="52"/>
      <c r="F259" s="52"/>
      <c r="G259" s="52"/>
      <c r="H259" s="52"/>
      <c r="I259" s="52"/>
      <c r="J259" s="52"/>
      <c r="K259" s="52"/>
      <c r="L259" s="52"/>
      <c r="M259" s="52"/>
      <c r="N259" s="52"/>
      <c r="O259" s="52"/>
      <c r="P259" s="52"/>
      <c r="Q259" s="52"/>
      <c r="R259" s="52"/>
      <c r="S259" s="52"/>
      <c r="T259" s="52"/>
      <c r="U259" s="52"/>
      <c r="V259" s="52"/>
      <c r="W259" s="52"/>
      <c r="X259" s="52"/>
      <c r="Y259" s="52"/>
      <c r="Z259" s="52"/>
    </row>
    <row r="260" spans="1:26" ht="15.6">
      <c r="A260" s="52"/>
      <c r="B260" s="52"/>
      <c r="C260" s="52"/>
      <c r="D260" s="52"/>
      <c r="E260" s="52"/>
      <c r="F260" s="52"/>
      <c r="G260" s="52"/>
      <c r="H260" s="52"/>
      <c r="I260" s="52"/>
      <c r="J260" s="52"/>
      <c r="K260" s="52"/>
      <c r="L260" s="52"/>
      <c r="M260" s="52"/>
      <c r="N260" s="52"/>
      <c r="O260" s="52"/>
      <c r="P260" s="52"/>
      <c r="Q260" s="52"/>
      <c r="R260" s="52"/>
      <c r="S260" s="52"/>
      <c r="T260" s="52"/>
      <c r="U260" s="52"/>
      <c r="V260" s="52"/>
      <c r="W260" s="52"/>
      <c r="X260" s="52"/>
      <c r="Y260" s="52"/>
      <c r="Z260" s="52"/>
    </row>
    <row r="261" spans="1:26" ht="15.6">
      <c r="A261" s="52"/>
      <c r="B261" s="52"/>
      <c r="C261" s="52"/>
      <c r="D261" s="52"/>
      <c r="E261" s="52"/>
      <c r="F261" s="52"/>
      <c r="G261" s="52"/>
      <c r="H261" s="52"/>
      <c r="I261" s="52"/>
      <c r="J261" s="52"/>
      <c r="K261" s="52"/>
      <c r="L261" s="52"/>
      <c r="M261" s="52"/>
      <c r="N261" s="52"/>
      <c r="O261" s="52"/>
      <c r="P261" s="52"/>
      <c r="Q261" s="52"/>
      <c r="R261" s="52"/>
      <c r="S261" s="52"/>
      <c r="T261" s="52"/>
      <c r="U261" s="52"/>
      <c r="V261" s="52"/>
      <c r="W261" s="52"/>
      <c r="X261" s="52"/>
      <c r="Y261" s="52"/>
      <c r="Z261" s="52"/>
    </row>
    <row r="262" spans="1:26" ht="15.6">
      <c r="A262" s="52"/>
      <c r="B262" s="52"/>
      <c r="C262" s="52"/>
      <c r="D262" s="52"/>
      <c r="E262" s="52"/>
      <c r="F262" s="52"/>
      <c r="G262" s="52"/>
      <c r="H262" s="52"/>
      <c r="I262" s="52"/>
      <c r="J262" s="52"/>
      <c r="K262" s="52"/>
      <c r="L262" s="52"/>
      <c r="M262" s="52"/>
      <c r="N262" s="52"/>
      <c r="O262" s="52"/>
      <c r="P262" s="52"/>
      <c r="Q262" s="52"/>
      <c r="R262" s="52"/>
      <c r="S262" s="52"/>
      <c r="T262" s="52"/>
      <c r="U262" s="52"/>
      <c r="V262" s="52"/>
      <c r="W262" s="52"/>
      <c r="X262" s="52"/>
      <c r="Y262" s="52"/>
      <c r="Z262" s="52"/>
    </row>
    <row r="263" spans="1:26" ht="15.6">
      <c r="A263" s="52"/>
      <c r="B263" s="52"/>
      <c r="C263" s="52"/>
      <c r="D263" s="52"/>
      <c r="E263" s="52"/>
      <c r="F263" s="52"/>
      <c r="G263" s="52"/>
      <c r="H263" s="52"/>
      <c r="I263" s="52"/>
      <c r="J263" s="52"/>
      <c r="K263" s="52"/>
      <c r="L263" s="52"/>
      <c r="M263" s="52"/>
      <c r="N263" s="52"/>
      <c r="O263" s="52"/>
      <c r="P263" s="52"/>
      <c r="Q263" s="52"/>
      <c r="R263" s="52"/>
      <c r="S263" s="52"/>
      <c r="T263" s="52"/>
      <c r="U263" s="52"/>
      <c r="V263" s="52"/>
      <c r="W263" s="52"/>
      <c r="X263" s="52"/>
      <c r="Y263" s="52"/>
      <c r="Z263" s="52"/>
    </row>
    <row r="264" spans="1:26" ht="15.6">
      <c r="A264" s="52"/>
      <c r="B264" s="52"/>
      <c r="C264" s="52"/>
      <c r="D264" s="52"/>
      <c r="E264" s="52"/>
      <c r="F264" s="52"/>
      <c r="G264" s="52"/>
      <c r="H264" s="52"/>
      <c r="I264" s="52"/>
      <c r="J264" s="52"/>
      <c r="K264" s="52"/>
      <c r="L264" s="52"/>
      <c r="M264" s="52"/>
      <c r="N264" s="52"/>
      <c r="O264" s="52"/>
      <c r="P264" s="52"/>
      <c r="Q264" s="52"/>
      <c r="R264" s="52"/>
      <c r="S264" s="52"/>
      <c r="T264" s="52"/>
      <c r="U264" s="52"/>
      <c r="V264" s="52"/>
      <c r="W264" s="52"/>
      <c r="X264" s="52"/>
      <c r="Y264" s="52"/>
      <c r="Z264" s="52"/>
    </row>
    <row r="265" spans="1:26" ht="15.6">
      <c r="A265" s="52"/>
      <c r="B265" s="52"/>
      <c r="C265" s="52"/>
      <c r="D265" s="52"/>
      <c r="E265" s="52"/>
      <c r="F265" s="52"/>
      <c r="G265" s="52"/>
      <c r="H265" s="52"/>
      <c r="I265" s="52"/>
      <c r="J265" s="52"/>
      <c r="K265" s="52"/>
      <c r="L265" s="52"/>
      <c r="M265" s="52"/>
      <c r="N265" s="52"/>
      <c r="O265" s="52"/>
      <c r="P265" s="52"/>
      <c r="Q265" s="52"/>
      <c r="R265" s="52"/>
      <c r="S265" s="52"/>
      <c r="T265" s="52"/>
      <c r="U265" s="52"/>
      <c r="V265" s="52"/>
      <c r="W265" s="52"/>
      <c r="X265" s="52"/>
      <c r="Y265" s="52"/>
      <c r="Z265" s="52"/>
    </row>
    <row r="266" spans="1:26" ht="15.6">
      <c r="A266" s="52"/>
      <c r="B266" s="52"/>
      <c r="C266" s="52"/>
      <c r="D266" s="52"/>
      <c r="E266" s="52"/>
      <c r="F266" s="52"/>
      <c r="G266" s="52"/>
      <c r="H266" s="52"/>
      <c r="I266" s="52"/>
      <c r="J266" s="52"/>
      <c r="K266" s="52"/>
      <c r="L266" s="52"/>
      <c r="M266" s="52"/>
      <c r="N266" s="52"/>
      <c r="O266" s="52"/>
      <c r="P266" s="52"/>
      <c r="Q266" s="52"/>
      <c r="R266" s="52"/>
      <c r="S266" s="52"/>
      <c r="T266" s="52"/>
      <c r="U266" s="52"/>
      <c r="V266" s="52"/>
      <c r="W266" s="52"/>
      <c r="X266" s="52"/>
      <c r="Y266" s="52"/>
      <c r="Z266" s="52"/>
    </row>
    <row r="267" spans="1:26" ht="15.6">
      <c r="A267" s="52"/>
      <c r="B267" s="52"/>
      <c r="C267" s="52"/>
      <c r="D267" s="52"/>
      <c r="E267" s="52"/>
      <c r="F267" s="52"/>
      <c r="G267" s="52"/>
      <c r="H267" s="52"/>
      <c r="I267" s="52"/>
      <c r="J267" s="52"/>
      <c r="K267" s="52"/>
      <c r="L267" s="52"/>
      <c r="M267" s="52"/>
      <c r="N267" s="52"/>
      <c r="O267" s="52"/>
      <c r="P267" s="52"/>
      <c r="Q267" s="52"/>
      <c r="R267" s="52"/>
      <c r="S267" s="52"/>
      <c r="T267" s="52"/>
      <c r="U267" s="52"/>
      <c r="V267" s="52"/>
      <c r="W267" s="52"/>
      <c r="X267" s="52"/>
      <c r="Y267" s="52"/>
      <c r="Z267" s="52"/>
    </row>
    <row r="268" spans="1:26" ht="15.6">
      <c r="A268" s="52"/>
      <c r="B268" s="52"/>
      <c r="C268" s="52"/>
      <c r="D268" s="52"/>
      <c r="E268" s="52"/>
      <c r="F268" s="52"/>
      <c r="G268" s="52"/>
      <c r="H268" s="52"/>
      <c r="I268" s="52"/>
      <c r="J268" s="52"/>
      <c r="K268" s="52"/>
      <c r="L268" s="52"/>
      <c r="M268" s="52"/>
      <c r="N268" s="52"/>
      <c r="O268" s="52"/>
      <c r="P268" s="52"/>
      <c r="Q268" s="52"/>
      <c r="R268" s="52"/>
      <c r="S268" s="52"/>
      <c r="T268" s="52"/>
      <c r="U268" s="52"/>
      <c r="V268" s="52"/>
      <c r="W268" s="52"/>
      <c r="X268" s="52"/>
      <c r="Y268" s="52"/>
      <c r="Z268" s="52"/>
    </row>
    <row r="269" spans="1:26" ht="15.6">
      <c r="A269" s="52"/>
      <c r="B269" s="52"/>
      <c r="C269" s="52"/>
      <c r="D269" s="52"/>
      <c r="E269" s="52"/>
      <c r="F269" s="52"/>
      <c r="G269" s="52"/>
      <c r="H269" s="52"/>
      <c r="I269" s="52"/>
      <c r="J269" s="52"/>
      <c r="K269" s="52"/>
      <c r="L269" s="52"/>
      <c r="M269" s="52"/>
      <c r="N269" s="52"/>
      <c r="O269" s="52"/>
      <c r="P269" s="52"/>
      <c r="Q269" s="52"/>
      <c r="R269" s="52"/>
      <c r="S269" s="52"/>
      <c r="T269" s="52"/>
      <c r="U269" s="52"/>
      <c r="V269" s="52"/>
      <c r="W269" s="52"/>
      <c r="X269" s="52"/>
      <c r="Y269" s="52"/>
      <c r="Z269" s="52"/>
    </row>
    <row r="270" spans="1:26" ht="15.6">
      <c r="A270" s="52"/>
      <c r="B270" s="52"/>
      <c r="C270" s="52"/>
      <c r="D270" s="52"/>
      <c r="E270" s="52"/>
      <c r="F270" s="52"/>
      <c r="G270" s="52"/>
      <c r="H270" s="52"/>
      <c r="I270" s="52"/>
      <c r="J270" s="52"/>
      <c r="K270" s="52"/>
      <c r="L270" s="52"/>
      <c r="M270" s="52"/>
      <c r="N270" s="52"/>
      <c r="O270" s="52"/>
      <c r="P270" s="52"/>
      <c r="Q270" s="52"/>
      <c r="R270" s="52"/>
      <c r="S270" s="52"/>
      <c r="T270" s="52"/>
      <c r="U270" s="52"/>
      <c r="V270" s="52"/>
      <c r="W270" s="52"/>
      <c r="X270" s="52"/>
      <c r="Y270" s="52"/>
      <c r="Z270" s="52"/>
    </row>
    <row r="271" spans="1:26" ht="15.6">
      <c r="A271" s="52"/>
      <c r="B271" s="52"/>
      <c r="C271" s="52"/>
      <c r="D271" s="52"/>
      <c r="E271" s="52"/>
      <c r="F271" s="52"/>
      <c r="G271" s="52"/>
      <c r="H271" s="52"/>
      <c r="I271" s="52"/>
      <c r="J271" s="52"/>
      <c r="K271" s="52"/>
      <c r="L271" s="52"/>
      <c r="M271" s="52"/>
      <c r="N271" s="52"/>
      <c r="O271" s="52"/>
      <c r="P271" s="52"/>
      <c r="Q271" s="52"/>
      <c r="R271" s="52"/>
      <c r="S271" s="52"/>
      <c r="T271" s="52"/>
      <c r="U271" s="52"/>
      <c r="V271" s="52"/>
      <c r="W271" s="52"/>
      <c r="X271" s="52"/>
      <c r="Y271" s="52"/>
      <c r="Z271" s="52"/>
    </row>
    <row r="272" spans="1:26" ht="15.6">
      <c r="A272" s="52"/>
      <c r="B272" s="52"/>
      <c r="C272" s="52"/>
      <c r="D272" s="52"/>
      <c r="E272" s="52"/>
      <c r="F272" s="52"/>
      <c r="G272" s="52"/>
      <c r="H272" s="52"/>
      <c r="I272" s="52"/>
      <c r="J272" s="52"/>
      <c r="K272" s="52"/>
      <c r="L272" s="52"/>
      <c r="M272" s="52"/>
      <c r="N272" s="52"/>
      <c r="O272" s="52"/>
      <c r="P272" s="52"/>
      <c r="Q272" s="52"/>
      <c r="R272" s="52"/>
      <c r="S272" s="52"/>
      <c r="T272" s="52"/>
      <c r="U272" s="52"/>
      <c r="V272" s="52"/>
      <c r="W272" s="52"/>
      <c r="X272" s="52"/>
      <c r="Y272" s="52"/>
      <c r="Z272" s="52"/>
    </row>
    <row r="273" spans="1:26" ht="15.6">
      <c r="A273" s="52"/>
      <c r="B273" s="52"/>
      <c r="C273" s="52"/>
      <c r="D273" s="52"/>
      <c r="E273" s="52"/>
      <c r="F273" s="52"/>
      <c r="G273" s="52"/>
      <c r="H273" s="52"/>
      <c r="I273" s="52"/>
      <c r="J273" s="52"/>
      <c r="K273" s="52"/>
      <c r="L273" s="52"/>
      <c r="M273" s="52"/>
      <c r="N273" s="52"/>
      <c r="O273" s="52"/>
      <c r="P273" s="52"/>
      <c r="Q273" s="52"/>
      <c r="R273" s="52"/>
      <c r="S273" s="52"/>
      <c r="T273" s="52"/>
      <c r="U273" s="52"/>
      <c r="V273" s="52"/>
      <c r="W273" s="52"/>
      <c r="X273" s="52"/>
      <c r="Y273" s="52"/>
      <c r="Z273" s="52"/>
    </row>
    <row r="274" spans="1:26" ht="15.6">
      <c r="A274" s="52"/>
      <c r="B274" s="52"/>
      <c r="C274" s="52"/>
      <c r="D274" s="52"/>
      <c r="E274" s="52"/>
      <c r="F274" s="52"/>
      <c r="G274" s="52"/>
      <c r="H274" s="52"/>
      <c r="I274" s="52"/>
      <c r="J274" s="52"/>
      <c r="K274" s="52"/>
      <c r="L274" s="52"/>
      <c r="M274" s="52"/>
      <c r="N274" s="52"/>
      <c r="O274" s="52"/>
      <c r="P274" s="52"/>
      <c r="Q274" s="52"/>
      <c r="R274" s="52"/>
      <c r="S274" s="52"/>
      <c r="T274" s="52"/>
      <c r="U274" s="52"/>
      <c r="V274" s="52"/>
      <c r="W274" s="52"/>
      <c r="X274" s="52"/>
      <c r="Y274" s="52"/>
      <c r="Z274" s="52"/>
    </row>
    <row r="275" spans="1:26" ht="15.6">
      <c r="A275" s="52"/>
      <c r="B275" s="52"/>
      <c r="C275" s="52"/>
      <c r="D275" s="52"/>
      <c r="E275" s="52"/>
      <c r="F275" s="52"/>
      <c r="G275" s="52"/>
      <c r="H275" s="52"/>
      <c r="I275" s="52"/>
      <c r="J275" s="52"/>
      <c r="K275" s="52"/>
      <c r="L275" s="52"/>
      <c r="M275" s="52"/>
      <c r="N275" s="52"/>
      <c r="O275" s="52"/>
      <c r="P275" s="52"/>
      <c r="Q275" s="52"/>
      <c r="R275" s="52"/>
      <c r="S275" s="52"/>
      <c r="T275" s="52"/>
      <c r="U275" s="52"/>
      <c r="V275" s="52"/>
      <c r="W275" s="52"/>
      <c r="X275" s="52"/>
      <c r="Y275" s="52"/>
      <c r="Z275" s="52"/>
    </row>
    <row r="276" spans="1:26" ht="15.6">
      <c r="A276" s="52"/>
      <c r="B276" s="52"/>
      <c r="C276" s="52"/>
      <c r="D276" s="52"/>
      <c r="E276" s="52"/>
      <c r="F276" s="52"/>
      <c r="G276" s="52"/>
      <c r="H276" s="52"/>
      <c r="I276" s="52"/>
      <c r="J276" s="52"/>
      <c r="K276" s="52"/>
      <c r="L276" s="52"/>
      <c r="M276" s="52"/>
      <c r="N276" s="52"/>
      <c r="O276" s="52"/>
      <c r="P276" s="52"/>
      <c r="Q276" s="52"/>
      <c r="R276" s="52"/>
      <c r="S276" s="52"/>
      <c r="T276" s="52"/>
      <c r="U276" s="52"/>
      <c r="V276" s="52"/>
      <c r="W276" s="52"/>
      <c r="X276" s="52"/>
      <c r="Y276" s="52"/>
      <c r="Z276" s="52"/>
    </row>
    <row r="277" spans="1:26" ht="15.6">
      <c r="A277" s="52"/>
      <c r="B277" s="52"/>
      <c r="C277" s="52"/>
      <c r="D277" s="52"/>
      <c r="E277" s="52"/>
      <c r="F277" s="52"/>
      <c r="G277" s="52"/>
      <c r="H277" s="52"/>
      <c r="I277" s="52"/>
      <c r="J277" s="52"/>
      <c r="K277" s="52"/>
      <c r="L277" s="52"/>
      <c r="M277" s="52"/>
      <c r="N277" s="52"/>
      <c r="O277" s="52"/>
      <c r="P277" s="52"/>
      <c r="Q277" s="52"/>
      <c r="R277" s="52"/>
      <c r="S277" s="52"/>
      <c r="T277" s="52"/>
      <c r="U277" s="52"/>
      <c r="V277" s="52"/>
      <c r="W277" s="52"/>
      <c r="X277" s="52"/>
      <c r="Y277" s="52"/>
      <c r="Z277" s="52"/>
    </row>
    <row r="278" spans="1:26" ht="15.6">
      <c r="A278" s="52"/>
      <c r="B278" s="52"/>
      <c r="C278" s="52"/>
      <c r="D278" s="52"/>
      <c r="E278" s="52"/>
      <c r="F278" s="52"/>
      <c r="G278" s="52"/>
      <c r="H278" s="52"/>
      <c r="I278" s="52"/>
      <c r="J278" s="52"/>
      <c r="K278" s="52"/>
      <c r="L278" s="52"/>
      <c r="M278" s="52"/>
      <c r="N278" s="52"/>
      <c r="O278" s="52"/>
      <c r="P278" s="52"/>
      <c r="Q278" s="52"/>
      <c r="R278" s="52"/>
      <c r="S278" s="52"/>
      <c r="T278" s="52"/>
      <c r="U278" s="52"/>
      <c r="V278" s="52"/>
      <c r="W278" s="52"/>
      <c r="X278" s="52"/>
      <c r="Y278" s="52"/>
      <c r="Z278" s="52"/>
    </row>
    <row r="279" spans="1:26" ht="15.6">
      <c r="A279" s="52"/>
      <c r="B279" s="52"/>
      <c r="C279" s="52"/>
      <c r="D279" s="52"/>
      <c r="E279" s="52"/>
      <c r="F279" s="52"/>
      <c r="G279" s="52"/>
      <c r="H279" s="52"/>
      <c r="I279" s="52"/>
      <c r="J279" s="52"/>
      <c r="K279" s="52"/>
      <c r="L279" s="52"/>
      <c r="M279" s="52"/>
      <c r="N279" s="52"/>
      <c r="O279" s="52"/>
      <c r="P279" s="52"/>
      <c r="Q279" s="52"/>
      <c r="R279" s="52"/>
      <c r="S279" s="52"/>
      <c r="T279" s="52"/>
      <c r="U279" s="52"/>
      <c r="V279" s="52"/>
      <c r="W279" s="52"/>
      <c r="X279" s="52"/>
      <c r="Y279" s="52"/>
      <c r="Z279" s="52"/>
    </row>
    <row r="280" spans="1:26" ht="15.6">
      <c r="A280" s="52"/>
      <c r="B280" s="52"/>
      <c r="C280" s="52"/>
      <c r="D280" s="52"/>
      <c r="E280" s="52"/>
      <c r="F280" s="52"/>
      <c r="G280" s="52"/>
      <c r="H280" s="52"/>
      <c r="I280" s="52"/>
      <c r="J280" s="52"/>
      <c r="K280" s="52"/>
      <c r="L280" s="52"/>
      <c r="M280" s="52"/>
      <c r="N280" s="52"/>
      <c r="O280" s="52"/>
      <c r="P280" s="52"/>
      <c r="Q280" s="52"/>
      <c r="R280" s="52"/>
      <c r="S280" s="52"/>
      <c r="T280" s="52"/>
      <c r="U280" s="52"/>
      <c r="V280" s="52"/>
      <c r="W280" s="52"/>
      <c r="X280" s="52"/>
      <c r="Y280" s="52"/>
      <c r="Z280" s="52"/>
    </row>
    <row r="281" spans="1:26" ht="15.6">
      <c r="A281" s="52"/>
      <c r="B281" s="52"/>
      <c r="C281" s="52"/>
      <c r="D281" s="52"/>
      <c r="E281" s="52"/>
      <c r="F281" s="52"/>
      <c r="G281" s="52"/>
      <c r="H281" s="52"/>
      <c r="I281" s="52"/>
      <c r="J281" s="52"/>
      <c r="K281" s="52"/>
      <c r="L281" s="52"/>
      <c r="M281" s="52"/>
      <c r="N281" s="52"/>
      <c r="O281" s="52"/>
      <c r="P281" s="52"/>
      <c r="Q281" s="52"/>
      <c r="R281" s="52"/>
      <c r="S281" s="52"/>
      <c r="T281" s="52"/>
      <c r="U281" s="52"/>
      <c r="V281" s="52"/>
      <c r="W281" s="52"/>
      <c r="X281" s="52"/>
      <c r="Y281" s="52"/>
      <c r="Z281" s="52"/>
    </row>
    <row r="282" spans="1:26" ht="15.6">
      <c r="A282" s="52"/>
      <c r="B282" s="52"/>
      <c r="C282" s="52"/>
      <c r="D282" s="52"/>
      <c r="E282" s="52"/>
      <c r="F282" s="52"/>
      <c r="G282" s="52"/>
      <c r="H282" s="52"/>
      <c r="I282" s="52"/>
      <c r="J282" s="52"/>
      <c r="K282" s="52"/>
      <c r="L282" s="52"/>
      <c r="M282" s="52"/>
      <c r="N282" s="52"/>
      <c r="O282" s="52"/>
      <c r="P282" s="52"/>
      <c r="Q282" s="52"/>
      <c r="R282" s="52"/>
      <c r="S282" s="52"/>
      <c r="T282" s="52"/>
      <c r="U282" s="52"/>
      <c r="V282" s="52"/>
      <c r="W282" s="52"/>
      <c r="X282" s="52"/>
      <c r="Y282" s="52"/>
      <c r="Z282" s="52"/>
    </row>
    <row r="283" spans="1:26" ht="15.6">
      <c r="A283" s="52"/>
      <c r="B283" s="52"/>
      <c r="C283" s="52"/>
      <c r="D283" s="52"/>
      <c r="E283" s="52"/>
      <c r="F283" s="52"/>
      <c r="G283" s="52"/>
      <c r="H283" s="52"/>
      <c r="I283" s="52"/>
      <c r="J283" s="52"/>
      <c r="K283" s="52"/>
      <c r="L283" s="52"/>
      <c r="M283" s="52"/>
      <c r="N283" s="52"/>
      <c r="O283" s="52"/>
      <c r="P283" s="52"/>
      <c r="Q283" s="52"/>
      <c r="R283" s="52"/>
      <c r="S283" s="52"/>
      <c r="T283" s="52"/>
      <c r="U283" s="52"/>
      <c r="V283" s="52"/>
      <c r="W283" s="52"/>
      <c r="X283" s="52"/>
      <c r="Y283" s="52"/>
      <c r="Z283" s="52"/>
    </row>
    <row r="284" spans="1:26" ht="15.6">
      <c r="A284" s="52"/>
      <c r="B284" s="52"/>
      <c r="C284" s="52"/>
      <c r="D284" s="52"/>
      <c r="E284" s="52"/>
      <c r="F284" s="52"/>
      <c r="G284" s="52"/>
      <c r="H284" s="52"/>
      <c r="I284" s="52"/>
      <c r="J284" s="52"/>
      <c r="K284" s="52"/>
      <c r="L284" s="52"/>
      <c r="M284" s="52"/>
      <c r="N284" s="52"/>
      <c r="O284" s="52"/>
      <c r="P284" s="52"/>
      <c r="Q284" s="52"/>
      <c r="R284" s="52"/>
      <c r="S284" s="52"/>
      <c r="T284" s="52"/>
      <c r="U284" s="52"/>
      <c r="V284" s="52"/>
      <c r="W284" s="52"/>
      <c r="X284" s="52"/>
      <c r="Y284" s="52"/>
      <c r="Z284" s="52"/>
    </row>
    <row r="285" spans="1:26" ht="15.6">
      <c r="A285" s="52"/>
      <c r="B285" s="52"/>
      <c r="C285" s="52"/>
      <c r="D285" s="52"/>
      <c r="E285" s="52"/>
      <c r="F285" s="52"/>
      <c r="G285" s="52"/>
      <c r="H285" s="52"/>
      <c r="I285" s="52"/>
      <c r="J285" s="52"/>
      <c r="K285" s="52"/>
      <c r="L285" s="52"/>
      <c r="M285" s="52"/>
      <c r="N285" s="52"/>
      <c r="O285" s="52"/>
      <c r="P285" s="52"/>
      <c r="Q285" s="52"/>
      <c r="R285" s="52"/>
      <c r="S285" s="52"/>
      <c r="T285" s="52"/>
      <c r="U285" s="52"/>
      <c r="V285" s="52"/>
      <c r="W285" s="52"/>
      <c r="X285" s="52"/>
      <c r="Y285" s="52"/>
      <c r="Z285" s="52"/>
    </row>
    <row r="286" spans="1:26" ht="15.6">
      <c r="A286" s="52"/>
      <c r="B286" s="52"/>
      <c r="C286" s="52"/>
      <c r="D286" s="52"/>
      <c r="E286" s="52"/>
      <c r="F286" s="52"/>
      <c r="G286" s="52"/>
      <c r="H286" s="52"/>
      <c r="I286" s="52"/>
      <c r="J286" s="52"/>
      <c r="K286" s="52"/>
      <c r="L286" s="52"/>
      <c r="M286" s="52"/>
      <c r="N286" s="52"/>
      <c r="O286" s="52"/>
      <c r="P286" s="52"/>
      <c r="Q286" s="52"/>
      <c r="R286" s="52"/>
      <c r="S286" s="52"/>
      <c r="T286" s="52"/>
      <c r="U286" s="52"/>
      <c r="V286" s="52"/>
      <c r="W286" s="52"/>
      <c r="X286" s="52"/>
      <c r="Y286" s="52"/>
      <c r="Z286" s="52"/>
    </row>
    <row r="287" spans="1:26" ht="15.6">
      <c r="A287" s="52"/>
      <c r="B287" s="52"/>
      <c r="C287" s="52"/>
      <c r="D287" s="52"/>
      <c r="E287" s="52"/>
      <c r="F287" s="52"/>
      <c r="G287" s="52"/>
      <c r="H287" s="52"/>
      <c r="I287" s="52"/>
      <c r="J287" s="52"/>
      <c r="K287" s="52"/>
      <c r="L287" s="52"/>
      <c r="M287" s="52"/>
      <c r="N287" s="52"/>
      <c r="O287" s="52"/>
      <c r="P287" s="52"/>
      <c r="Q287" s="52"/>
      <c r="R287" s="52"/>
      <c r="S287" s="52"/>
      <c r="T287" s="52"/>
      <c r="U287" s="52"/>
      <c r="V287" s="52"/>
      <c r="W287" s="52"/>
      <c r="X287" s="52"/>
      <c r="Y287" s="52"/>
      <c r="Z287" s="52"/>
    </row>
    <row r="288" spans="1:26" ht="15.6">
      <c r="A288" s="52"/>
      <c r="B288" s="52"/>
      <c r="C288" s="52"/>
      <c r="D288" s="52"/>
      <c r="E288" s="52"/>
      <c r="F288" s="52"/>
      <c r="G288" s="52"/>
      <c r="H288" s="52"/>
      <c r="I288" s="52"/>
      <c r="J288" s="52"/>
      <c r="K288" s="52"/>
      <c r="L288" s="52"/>
      <c r="M288" s="52"/>
      <c r="N288" s="52"/>
      <c r="O288" s="52"/>
      <c r="P288" s="52"/>
      <c r="Q288" s="52"/>
      <c r="R288" s="52"/>
      <c r="S288" s="52"/>
      <c r="T288" s="52"/>
      <c r="U288" s="52"/>
      <c r="V288" s="52"/>
      <c r="W288" s="52"/>
      <c r="X288" s="52"/>
      <c r="Y288" s="52"/>
      <c r="Z288" s="52"/>
    </row>
    <row r="289" spans="1:26" ht="15.6">
      <c r="A289" s="52"/>
      <c r="B289" s="52"/>
      <c r="C289" s="52"/>
      <c r="D289" s="52"/>
      <c r="E289" s="52"/>
      <c r="F289" s="52"/>
      <c r="G289" s="52"/>
      <c r="H289" s="52"/>
      <c r="I289" s="52"/>
      <c r="J289" s="52"/>
      <c r="K289" s="52"/>
      <c r="L289" s="52"/>
      <c r="M289" s="52"/>
      <c r="N289" s="52"/>
      <c r="O289" s="52"/>
      <c r="P289" s="52"/>
      <c r="Q289" s="52"/>
      <c r="R289" s="52"/>
      <c r="S289" s="52"/>
      <c r="T289" s="52"/>
      <c r="U289" s="52"/>
      <c r="V289" s="52"/>
      <c r="W289" s="52"/>
      <c r="X289" s="52"/>
      <c r="Y289" s="52"/>
      <c r="Z289" s="52"/>
    </row>
    <row r="290" spans="1:26" ht="15.6">
      <c r="A290" s="52"/>
      <c r="B290" s="52"/>
      <c r="C290" s="52"/>
      <c r="D290" s="52"/>
      <c r="E290" s="52"/>
      <c r="F290" s="52"/>
      <c r="G290" s="52"/>
      <c r="H290" s="52"/>
      <c r="I290" s="52"/>
      <c r="J290" s="52"/>
      <c r="K290" s="52"/>
      <c r="L290" s="52"/>
      <c r="M290" s="52"/>
      <c r="N290" s="52"/>
      <c r="O290" s="52"/>
      <c r="P290" s="52"/>
      <c r="Q290" s="52"/>
      <c r="R290" s="52"/>
      <c r="S290" s="52"/>
      <c r="T290" s="52"/>
      <c r="U290" s="52"/>
      <c r="V290" s="52"/>
      <c r="W290" s="52"/>
      <c r="X290" s="52"/>
      <c r="Y290" s="52"/>
      <c r="Z290" s="52"/>
    </row>
    <row r="291" spans="1:26" ht="15.6">
      <c r="A291" s="52"/>
      <c r="B291" s="52"/>
      <c r="C291" s="52"/>
      <c r="D291" s="52"/>
      <c r="E291" s="52"/>
      <c r="F291" s="52"/>
      <c r="G291" s="52"/>
      <c r="H291" s="52"/>
      <c r="I291" s="52"/>
      <c r="J291" s="52"/>
      <c r="K291" s="52"/>
      <c r="L291" s="52"/>
      <c r="M291" s="52"/>
      <c r="N291" s="52"/>
      <c r="O291" s="52"/>
      <c r="P291" s="52"/>
      <c r="Q291" s="52"/>
      <c r="R291" s="52"/>
      <c r="S291" s="52"/>
      <c r="T291" s="52"/>
      <c r="U291" s="52"/>
      <c r="V291" s="52"/>
      <c r="W291" s="52"/>
      <c r="X291" s="52"/>
      <c r="Y291" s="52"/>
      <c r="Z291" s="52"/>
    </row>
    <row r="292" spans="1:26" ht="15.6">
      <c r="A292" s="52"/>
      <c r="B292" s="52"/>
      <c r="C292" s="52"/>
      <c r="D292" s="52"/>
      <c r="E292" s="52"/>
      <c r="F292" s="52"/>
      <c r="G292" s="52"/>
      <c r="H292" s="52"/>
      <c r="I292" s="52"/>
      <c r="J292" s="52"/>
      <c r="K292" s="52"/>
      <c r="L292" s="52"/>
      <c r="M292" s="52"/>
      <c r="N292" s="52"/>
      <c r="O292" s="52"/>
      <c r="P292" s="52"/>
      <c r="Q292" s="52"/>
      <c r="R292" s="52"/>
      <c r="S292" s="52"/>
      <c r="T292" s="52"/>
      <c r="U292" s="52"/>
      <c r="V292" s="52"/>
      <c r="W292" s="52"/>
      <c r="X292" s="52"/>
      <c r="Y292" s="52"/>
      <c r="Z292" s="52"/>
    </row>
    <row r="293" spans="1:26" ht="15.6">
      <c r="A293" s="52"/>
      <c r="B293" s="52"/>
      <c r="C293" s="52"/>
      <c r="D293" s="52"/>
      <c r="E293" s="52"/>
      <c r="F293" s="52"/>
      <c r="G293" s="52"/>
      <c r="H293" s="52"/>
      <c r="I293" s="52"/>
      <c r="J293" s="52"/>
      <c r="K293" s="52"/>
      <c r="L293" s="52"/>
      <c r="M293" s="52"/>
      <c r="N293" s="52"/>
      <c r="O293" s="52"/>
      <c r="P293" s="52"/>
      <c r="Q293" s="52"/>
      <c r="R293" s="52"/>
      <c r="S293" s="52"/>
      <c r="T293" s="52"/>
      <c r="U293" s="52"/>
      <c r="V293" s="52"/>
      <c r="W293" s="52"/>
      <c r="X293" s="52"/>
      <c r="Y293" s="52"/>
      <c r="Z293" s="52"/>
    </row>
    <row r="294" spans="1:26" ht="15.6">
      <c r="A294" s="52"/>
      <c r="B294" s="52"/>
      <c r="C294" s="52"/>
      <c r="D294" s="52"/>
      <c r="E294" s="52"/>
      <c r="F294" s="52"/>
      <c r="G294" s="52"/>
      <c r="H294" s="52"/>
      <c r="I294" s="52"/>
      <c r="J294" s="52"/>
      <c r="K294" s="52"/>
      <c r="L294" s="52"/>
      <c r="M294" s="52"/>
      <c r="N294" s="52"/>
      <c r="O294" s="52"/>
      <c r="P294" s="52"/>
      <c r="Q294" s="52"/>
      <c r="R294" s="52"/>
      <c r="S294" s="52"/>
      <c r="T294" s="52"/>
      <c r="U294" s="52"/>
      <c r="V294" s="52"/>
      <c r="W294" s="52"/>
      <c r="X294" s="52"/>
      <c r="Y294" s="52"/>
      <c r="Z294" s="52"/>
    </row>
    <row r="295" spans="1:26" ht="15.6">
      <c r="A295" s="52"/>
      <c r="B295" s="52"/>
      <c r="C295" s="52"/>
      <c r="D295" s="52"/>
      <c r="E295" s="52"/>
      <c r="F295" s="52"/>
      <c r="G295" s="52"/>
      <c r="H295" s="52"/>
      <c r="I295" s="52"/>
      <c r="J295" s="52"/>
      <c r="K295" s="52"/>
      <c r="L295" s="52"/>
      <c r="M295" s="52"/>
      <c r="N295" s="52"/>
      <c r="O295" s="52"/>
      <c r="P295" s="52"/>
      <c r="Q295" s="52"/>
      <c r="R295" s="52"/>
      <c r="S295" s="52"/>
      <c r="T295" s="52"/>
      <c r="U295" s="52"/>
      <c r="V295" s="52"/>
      <c r="W295" s="52"/>
      <c r="X295" s="52"/>
      <c r="Y295" s="52"/>
      <c r="Z295" s="52"/>
    </row>
    <row r="296" spans="1:26" ht="15.6">
      <c r="A296" s="52"/>
      <c r="B296" s="52"/>
      <c r="C296" s="52"/>
      <c r="D296" s="52"/>
      <c r="E296" s="52"/>
      <c r="F296" s="52"/>
      <c r="G296" s="52"/>
      <c r="H296" s="52"/>
      <c r="I296" s="52"/>
      <c r="J296" s="52"/>
      <c r="K296" s="52"/>
      <c r="L296" s="52"/>
      <c r="M296" s="52"/>
      <c r="N296" s="52"/>
      <c r="O296" s="52"/>
      <c r="P296" s="52"/>
      <c r="Q296" s="52"/>
      <c r="R296" s="52"/>
      <c r="S296" s="52"/>
      <c r="T296" s="52"/>
      <c r="U296" s="52"/>
      <c r="V296" s="52"/>
      <c r="W296" s="52"/>
      <c r="X296" s="52"/>
      <c r="Y296" s="52"/>
      <c r="Z296" s="52"/>
    </row>
    <row r="297" spans="1:26" ht="15.6">
      <c r="A297" s="52"/>
      <c r="B297" s="52"/>
      <c r="C297" s="52"/>
      <c r="D297" s="52"/>
      <c r="E297" s="52"/>
      <c r="F297" s="52"/>
      <c r="G297" s="52"/>
      <c r="H297" s="52"/>
      <c r="I297" s="52"/>
      <c r="J297" s="52"/>
      <c r="K297" s="52"/>
      <c r="L297" s="52"/>
      <c r="M297" s="52"/>
      <c r="N297" s="52"/>
      <c r="O297" s="52"/>
      <c r="P297" s="52"/>
      <c r="Q297" s="52"/>
      <c r="R297" s="52"/>
      <c r="S297" s="52"/>
      <c r="T297" s="52"/>
      <c r="U297" s="52"/>
      <c r="V297" s="52"/>
      <c r="W297" s="52"/>
      <c r="X297" s="52"/>
      <c r="Y297" s="52"/>
      <c r="Z297" s="52"/>
    </row>
    <row r="298" spans="1:26" ht="15.6">
      <c r="A298" s="52"/>
      <c r="B298" s="52"/>
      <c r="C298" s="52"/>
      <c r="D298" s="52"/>
      <c r="E298" s="52"/>
      <c r="F298" s="52"/>
      <c r="G298" s="52"/>
      <c r="H298" s="52"/>
      <c r="I298" s="52"/>
      <c r="J298" s="52"/>
      <c r="K298" s="52"/>
      <c r="L298" s="52"/>
      <c r="M298" s="52"/>
      <c r="N298" s="52"/>
      <c r="O298" s="52"/>
      <c r="P298" s="52"/>
      <c r="Q298" s="52"/>
      <c r="R298" s="52"/>
      <c r="S298" s="52"/>
      <c r="T298" s="52"/>
      <c r="U298" s="52"/>
      <c r="V298" s="52"/>
      <c r="W298" s="52"/>
      <c r="X298" s="52"/>
      <c r="Y298" s="52"/>
      <c r="Z298" s="52"/>
    </row>
    <row r="299" spans="1:26" ht="15.6">
      <c r="A299" s="52"/>
      <c r="B299" s="52"/>
      <c r="C299" s="52"/>
      <c r="D299" s="52"/>
      <c r="E299" s="52"/>
      <c r="F299" s="52"/>
      <c r="G299" s="52"/>
      <c r="H299" s="52"/>
      <c r="I299" s="52"/>
      <c r="J299" s="52"/>
      <c r="K299" s="52"/>
      <c r="L299" s="52"/>
      <c r="M299" s="52"/>
      <c r="N299" s="52"/>
      <c r="O299" s="52"/>
      <c r="P299" s="52"/>
      <c r="Q299" s="52"/>
      <c r="R299" s="52"/>
      <c r="S299" s="52"/>
      <c r="T299" s="52"/>
      <c r="U299" s="52"/>
      <c r="V299" s="52"/>
      <c r="W299" s="52"/>
      <c r="X299" s="52"/>
      <c r="Y299" s="52"/>
      <c r="Z299" s="52"/>
    </row>
    <row r="300" spans="1:26" ht="15.6">
      <c r="A300" s="52"/>
      <c r="B300" s="52"/>
      <c r="C300" s="52"/>
      <c r="D300" s="52"/>
      <c r="E300" s="52"/>
      <c r="F300" s="52"/>
      <c r="G300" s="52"/>
      <c r="H300" s="52"/>
      <c r="I300" s="52"/>
      <c r="J300" s="52"/>
      <c r="K300" s="52"/>
      <c r="L300" s="52"/>
      <c r="M300" s="52"/>
      <c r="N300" s="52"/>
      <c r="O300" s="52"/>
      <c r="P300" s="52"/>
      <c r="Q300" s="52"/>
      <c r="R300" s="52"/>
      <c r="S300" s="52"/>
      <c r="T300" s="52"/>
      <c r="U300" s="52"/>
      <c r="V300" s="52"/>
      <c r="W300" s="52"/>
      <c r="X300" s="52"/>
      <c r="Y300" s="52"/>
      <c r="Z300" s="52"/>
    </row>
    <row r="301" spans="1:26" ht="15.6">
      <c r="A301" s="52"/>
      <c r="B301" s="52"/>
      <c r="C301" s="52"/>
      <c r="D301" s="52"/>
      <c r="E301" s="52"/>
      <c r="F301" s="52"/>
      <c r="G301" s="52"/>
      <c r="H301" s="52"/>
      <c r="I301" s="52"/>
      <c r="J301" s="52"/>
      <c r="K301" s="52"/>
      <c r="L301" s="52"/>
      <c r="M301" s="52"/>
      <c r="N301" s="52"/>
      <c r="O301" s="52"/>
      <c r="P301" s="52"/>
      <c r="Q301" s="52"/>
      <c r="R301" s="52"/>
      <c r="S301" s="52"/>
      <c r="T301" s="52"/>
      <c r="U301" s="52"/>
      <c r="V301" s="52"/>
      <c r="W301" s="52"/>
      <c r="X301" s="52"/>
      <c r="Y301" s="52"/>
      <c r="Z301" s="52"/>
    </row>
    <row r="302" spans="1:26" ht="15.6">
      <c r="A302" s="52"/>
      <c r="B302" s="52"/>
      <c r="C302" s="52"/>
      <c r="D302" s="52"/>
      <c r="E302" s="52"/>
      <c r="F302" s="52"/>
      <c r="G302" s="52"/>
      <c r="H302" s="52"/>
      <c r="I302" s="52"/>
      <c r="J302" s="52"/>
      <c r="K302" s="52"/>
      <c r="L302" s="52"/>
      <c r="M302" s="52"/>
      <c r="N302" s="52"/>
      <c r="O302" s="52"/>
      <c r="P302" s="52"/>
      <c r="Q302" s="52"/>
      <c r="R302" s="52"/>
      <c r="S302" s="52"/>
      <c r="T302" s="52"/>
      <c r="U302" s="52"/>
      <c r="V302" s="52"/>
      <c r="W302" s="52"/>
      <c r="X302" s="52"/>
      <c r="Y302" s="52"/>
      <c r="Z302" s="52"/>
    </row>
    <row r="303" spans="1:26" ht="15.6">
      <c r="A303" s="52"/>
      <c r="B303" s="52"/>
      <c r="C303" s="52"/>
      <c r="D303" s="52"/>
      <c r="E303" s="52"/>
      <c r="F303" s="52"/>
      <c r="G303" s="52"/>
      <c r="H303" s="52"/>
      <c r="I303" s="52"/>
      <c r="J303" s="52"/>
      <c r="K303" s="52"/>
      <c r="L303" s="52"/>
      <c r="M303" s="52"/>
      <c r="N303" s="52"/>
      <c r="O303" s="52"/>
      <c r="P303" s="52"/>
      <c r="Q303" s="52"/>
      <c r="R303" s="52"/>
      <c r="S303" s="52"/>
      <c r="T303" s="52"/>
      <c r="U303" s="52"/>
      <c r="V303" s="52"/>
      <c r="W303" s="52"/>
      <c r="X303" s="52"/>
      <c r="Y303" s="52"/>
      <c r="Z303" s="52"/>
    </row>
    <row r="304" spans="1:26" ht="15.6">
      <c r="A304" s="52"/>
      <c r="B304" s="52"/>
      <c r="C304" s="52"/>
      <c r="D304" s="52"/>
      <c r="E304" s="52"/>
      <c r="F304" s="52"/>
      <c r="G304" s="52"/>
      <c r="H304" s="52"/>
      <c r="I304" s="52"/>
      <c r="J304" s="52"/>
      <c r="K304" s="52"/>
      <c r="L304" s="52"/>
      <c r="M304" s="52"/>
      <c r="N304" s="52"/>
      <c r="O304" s="52"/>
      <c r="P304" s="52"/>
      <c r="Q304" s="52"/>
      <c r="R304" s="52"/>
      <c r="S304" s="52"/>
      <c r="T304" s="52"/>
      <c r="U304" s="52"/>
      <c r="V304" s="52"/>
      <c r="W304" s="52"/>
      <c r="X304" s="52"/>
      <c r="Y304" s="52"/>
      <c r="Z304" s="52"/>
    </row>
    <row r="305" spans="1:26" ht="15.6">
      <c r="A305" s="52"/>
      <c r="B305" s="52"/>
      <c r="C305" s="52"/>
      <c r="D305" s="52"/>
      <c r="E305" s="52"/>
      <c r="F305" s="52"/>
      <c r="G305" s="52"/>
      <c r="H305" s="52"/>
      <c r="I305" s="52"/>
      <c r="J305" s="52"/>
      <c r="K305" s="52"/>
      <c r="L305" s="52"/>
      <c r="M305" s="52"/>
      <c r="N305" s="52"/>
      <c r="O305" s="52"/>
      <c r="P305" s="52"/>
      <c r="Q305" s="52"/>
      <c r="R305" s="52"/>
      <c r="S305" s="52"/>
      <c r="T305" s="52"/>
      <c r="U305" s="52"/>
      <c r="V305" s="52"/>
      <c r="W305" s="52"/>
      <c r="X305" s="52"/>
      <c r="Y305" s="52"/>
      <c r="Z305" s="52"/>
    </row>
    <row r="306" spans="1:26" ht="15.6">
      <c r="A306" s="52"/>
      <c r="B306" s="52"/>
      <c r="C306" s="52"/>
      <c r="D306" s="52"/>
      <c r="E306" s="52"/>
      <c r="F306" s="52"/>
      <c r="G306" s="52"/>
      <c r="H306" s="52"/>
      <c r="I306" s="52"/>
      <c r="J306" s="52"/>
      <c r="K306" s="52"/>
      <c r="L306" s="52"/>
      <c r="M306" s="52"/>
      <c r="N306" s="52"/>
      <c r="O306" s="52"/>
      <c r="P306" s="52"/>
      <c r="Q306" s="52"/>
      <c r="R306" s="52"/>
      <c r="S306" s="52"/>
      <c r="T306" s="52"/>
      <c r="U306" s="52"/>
      <c r="V306" s="52"/>
      <c r="W306" s="52"/>
      <c r="X306" s="52"/>
      <c r="Y306" s="52"/>
      <c r="Z306" s="52"/>
    </row>
    <row r="307" spans="1:26" ht="15.6">
      <c r="A307" s="52"/>
      <c r="B307" s="52"/>
      <c r="C307" s="52"/>
      <c r="D307" s="52"/>
      <c r="E307" s="52"/>
      <c r="F307" s="52"/>
      <c r="G307" s="52"/>
      <c r="H307" s="52"/>
      <c r="I307" s="52"/>
      <c r="J307" s="52"/>
      <c r="K307" s="52"/>
      <c r="L307" s="52"/>
      <c r="M307" s="52"/>
      <c r="N307" s="52"/>
      <c r="O307" s="52"/>
      <c r="P307" s="52"/>
      <c r="Q307" s="52"/>
      <c r="R307" s="52"/>
      <c r="S307" s="52"/>
      <c r="T307" s="52"/>
      <c r="U307" s="52"/>
      <c r="V307" s="52"/>
      <c r="W307" s="52"/>
      <c r="X307" s="52"/>
      <c r="Y307" s="52"/>
      <c r="Z307" s="52"/>
    </row>
    <row r="308" spans="1:26" ht="15.6">
      <c r="A308" s="52"/>
      <c r="B308" s="52"/>
      <c r="C308" s="52"/>
      <c r="D308" s="52"/>
      <c r="E308" s="52"/>
      <c r="F308" s="52"/>
      <c r="G308" s="52"/>
      <c r="H308" s="52"/>
      <c r="I308" s="52"/>
      <c r="J308" s="52"/>
      <c r="K308" s="52"/>
      <c r="L308" s="52"/>
      <c r="M308" s="52"/>
      <c r="N308" s="52"/>
      <c r="O308" s="52"/>
      <c r="P308" s="52"/>
      <c r="Q308" s="52"/>
      <c r="R308" s="52"/>
      <c r="S308" s="52"/>
      <c r="T308" s="52"/>
      <c r="U308" s="52"/>
      <c r="V308" s="52"/>
      <c r="W308" s="52"/>
      <c r="X308" s="52"/>
      <c r="Y308" s="52"/>
      <c r="Z308" s="52"/>
    </row>
    <row r="309" spans="1:26" ht="15.6">
      <c r="A309" s="52"/>
      <c r="B309" s="52"/>
      <c r="C309" s="52"/>
      <c r="D309" s="52"/>
      <c r="E309" s="52"/>
      <c r="F309" s="52"/>
      <c r="G309" s="52"/>
      <c r="H309" s="52"/>
      <c r="I309" s="52"/>
      <c r="J309" s="52"/>
      <c r="K309" s="52"/>
      <c r="L309" s="52"/>
      <c r="M309" s="52"/>
      <c r="N309" s="52"/>
      <c r="O309" s="52"/>
      <c r="P309" s="52"/>
      <c r="Q309" s="52"/>
      <c r="R309" s="52"/>
      <c r="S309" s="52"/>
      <c r="T309" s="52"/>
      <c r="U309" s="52"/>
      <c r="V309" s="52"/>
      <c r="W309" s="52"/>
      <c r="X309" s="52"/>
      <c r="Y309" s="52"/>
      <c r="Z309" s="52"/>
    </row>
    <row r="310" spans="1:26" ht="15.6">
      <c r="A310" s="52"/>
      <c r="B310" s="52"/>
      <c r="C310" s="52"/>
      <c r="D310" s="52"/>
      <c r="E310" s="52"/>
      <c r="F310" s="52"/>
      <c r="G310" s="52"/>
      <c r="H310" s="52"/>
      <c r="I310" s="52"/>
      <c r="J310" s="52"/>
      <c r="K310" s="52"/>
      <c r="L310" s="52"/>
      <c r="M310" s="52"/>
      <c r="N310" s="52"/>
      <c r="O310" s="52"/>
      <c r="P310" s="52"/>
      <c r="Q310" s="52"/>
      <c r="R310" s="52"/>
      <c r="S310" s="52"/>
      <c r="T310" s="52"/>
      <c r="U310" s="52"/>
      <c r="V310" s="52"/>
      <c r="W310" s="52"/>
      <c r="X310" s="52"/>
      <c r="Y310" s="52"/>
      <c r="Z310" s="52"/>
    </row>
    <row r="311" spans="1:26" ht="15.6">
      <c r="A311" s="52"/>
      <c r="B311" s="52"/>
      <c r="C311" s="52"/>
      <c r="D311" s="52"/>
      <c r="E311" s="52"/>
      <c r="F311" s="52"/>
      <c r="G311" s="52"/>
      <c r="H311" s="52"/>
      <c r="I311" s="52"/>
      <c r="J311" s="52"/>
      <c r="K311" s="52"/>
      <c r="L311" s="52"/>
      <c r="M311" s="52"/>
      <c r="N311" s="52"/>
      <c r="O311" s="52"/>
      <c r="P311" s="52"/>
      <c r="Q311" s="52"/>
      <c r="R311" s="52"/>
      <c r="S311" s="52"/>
      <c r="T311" s="52"/>
      <c r="U311" s="52"/>
      <c r="V311" s="52"/>
      <c r="W311" s="52"/>
      <c r="X311" s="52"/>
      <c r="Y311" s="52"/>
      <c r="Z311" s="52"/>
    </row>
    <row r="312" spans="1:26" ht="15.6">
      <c r="A312" s="52"/>
      <c r="B312" s="52"/>
      <c r="C312" s="52"/>
      <c r="D312" s="52"/>
      <c r="E312" s="52"/>
      <c r="F312" s="52"/>
      <c r="G312" s="52"/>
      <c r="H312" s="52"/>
      <c r="I312" s="52"/>
      <c r="J312" s="52"/>
      <c r="K312" s="52"/>
      <c r="L312" s="52"/>
      <c r="M312" s="52"/>
      <c r="N312" s="52"/>
      <c r="O312" s="52"/>
      <c r="P312" s="52"/>
      <c r="Q312" s="52"/>
      <c r="R312" s="52"/>
      <c r="S312" s="52"/>
      <c r="T312" s="52"/>
      <c r="U312" s="52"/>
      <c r="V312" s="52"/>
      <c r="W312" s="52"/>
      <c r="X312" s="52"/>
      <c r="Y312" s="52"/>
      <c r="Z312" s="52"/>
    </row>
    <row r="313" spans="1:26" ht="15.6">
      <c r="A313" s="52"/>
      <c r="B313" s="52"/>
      <c r="C313" s="52"/>
      <c r="D313" s="52"/>
      <c r="E313" s="52"/>
      <c r="F313" s="52"/>
      <c r="G313" s="52"/>
      <c r="H313" s="52"/>
      <c r="I313" s="52"/>
      <c r="J313" s="52"/>
      <c r="K313" s="52"/>
      <c r="L313" s="52"/>
      <c r="M313" s="52"/>
      <c r="N313" s="52"/>
      <c r="O313" s="52"/>
      <c r="P313" s="52"/>
      <c r="Q313" s="52"/>
      <c r="R313" s="52"/>
      <c r="S313" s="52"/>
      <c r="T313" s="52"/>
      <c r="U313" s="52"/>
      <c r="V313" s="52"/>
      <c r="W313" s="52"/>
      <c r="X313" s="52"/>
      <c r="Y313" s="52"/>
      <c r="Z313" s="52"/>
    </row>
    <row r="314" spans="1:26" ht="15.6">
      <c r="A314" s="52"/>
      <c r="B314" s="52"/>
      <c r="C314" s="52"/>
      <c r="D314" s="52"/>
      <c r="E314" s="52"/>
      <c r="F314" s="52"/>
      <c r="G314" s="52"/>
      <c r="H314" s="52"/>
      <c r="I314" s="52"/>
      <c r="J314" s="52"/>
      <c r="K314" s="52"/>
      <c r="L314" s="52"/>
      <c r="M314" s="52"/>
      <c r="N314" s="52"/>
      <c r="O314" s="52"/>
      <c r="P314" s="52"/>
      <c r="Q314" s="52"/>
      <c r="R314" s="52"/>
      <c r="S314" s="52"/>
      <c r="T314" s="52"/>
      <c r="U314" s="52"/>
      <c r="V314" s="52"/>
      <c r="W314" s="52"/>
      <c r="X314" s="52"/>
      <c r="Y314" s="52"/>
      <c r="Z314" s="52"/>
    </row>
    <row r="315" spans="1:26" ht="15.6">
      <c r="A315" s="52"/>
      <c r="B315" s="52"/>
      <c r="C315" s="52"/>
      <c r="D315" s="52"/>
      <c r="E315" s="52"/>
      <c r="F315" s="52"/>
      <c r="G315" s="52"/>
      <c r="H315" s="52"/>
      <c r="I315" s="52"/>
      <c r="J315" s="52"/>
      <c r="K315" s="52"/>
      <c r="L315" s="52"/>
      <c r="M315" s="52"/>
      <c r="N315" s="52"/>
      <c r="O315" s="52"/>
      <c r="P315" s="52"/>
      <c r="Q315" s="52"/>
      <c r="R315" s="52"/>
      <c r="S315" s="52"/>
      <c r="T315" s="52"/>
      <c r="U315" s="52"/>
      <c r="V315" s="52"/>
      <c r="W315" s="52"/>
      <c r="X315" s="52"/>
      <c r="Y315" s="52"/>
      <c r="Z315" s="52"/>
    </row>
    <row r="316" spans="1:26" ht="15.6">
      <c r="A316" s="52"/>
      <c r="B316" s="52"/>
      <c r="C316" s="52"/>
      <c r="D316" s="52"/>
      <c r="E316" s="52"/>
      <c r="F316" s="52"/>
      <c r="G316" s="52"/>
      <c r="H316" s="52"/>
      <c r="I316" s="52"/>
      <c r="J316" s="52"/>
      <c r="K316" s="52"/>
      <c r="L316" s="52"/>
      <c r="M316" s="52"/>
      <c r="N316" s="52"/>
      <c r="O316" s="52"/>
      <c r="P316" s="52"/>
      <c r="Q316" s="52"/>
      <c r="R316" s="52"/>
      <c r="S316" s="52"/>
      <c r="T316" s="52"/>
      <c r="U316" s="52"/>
      <c r="V316" s="52"/>
      <c r="W316" s="52"/>
      <c r="X316" s="52"/>
      <c r="Y316" s="52"/>
      <c r="Z316" s="52"/>
    </row>
    <row r="317" spans="1:26" ht="15.6">
      <c r="A317" s="52"/>
      <c r="B317" s="52"/>
      <c r="C317" s="52"/>
      <c r="D317" s="52"/>
      <c r="E317" s="52"/>
      <c r="F317" s="52"/>
      <c r="G317" s="52"/>
      <c r="H317" s="52"/>
      <c r="I317" s="52"/>
      <c r="J317" s="52"/>
      <c r="K317" s="52"/>
      <c r="L317" s="52"/>
      <c r="M317" s="52"/>
      <c r="N317" s="52"/>
      <c r="O317" s="52"/>
      <c r="P317" s="52"/>
      <c r="Q317" s="52"/>
      <c r="R317" s="52"/>
      <c r="S317" s="52"/>
      <c r="T317" s="52"/>
      <c r="U317" s="52"/>
      <c r="V317" s="52"/>
      <c r="W317" s="52"/>
      <c r="X317" s="52"/>
      <c r="Y317" s="52"/>
      <c r="Z317" s="52"/>
    </row>
    <row r="318" spans="1:26" ht="15.6">
      <c r="A318" s="52"/>
      <c r="B318" s="52"/>
      <c r="C318" s="52"/>
      <c r="D318" s="52"/>
      <c r="E318" s="52"/>
      <c r="F318" s="52"/>
      <c r="G318" s="52"/>
      <c r="H318" s="52"/>
      <c r="I318" s="52"/>
      <c r="J318" s="52"/>
      <c r="K318" s="52"/>
      <c r="L318" s="52"/>
      <c r="M318" s="52"/>
      <c r="N318" s="52"/>
      <c r="O318" s="52"/>
      <c r="P318" s="52"/>
      <c r="Q318" s="52"/>
      <c r="R318" s="52"/>
      <c r="S318" s="52"/>
      <c r="T318" s="52"/>
      <c r="U318" s="52"/>
      <c r="V318" s="52"/>
      <c r="W318" s="52"/>
      <c r="X318" s="52"/>
      <c r="Y318" s="52"/>
      <c r="Z318" s="52"/>
    </row>
    <row r="319" spans="1:26" ht="15.6">
      <c r="A319" s="52"/>
      <c r="B319" s="52"/>
      <c r="C319" s="52"/>
      <c r="D319" s="52"/>
      <c r="E319" s="52"/>
      <c r="F319" s="52"/>
      <c r="G319" s="52"/>
      <c r="H319" s="52"/>
      <c r="I319" s="52"/>
      <c r="J319" s="52"/>
      <c r="K319" s="52"/>
      <c r="L319" s="52"/>
      <c r="M319" s="52"/>
      <c r="N319" s="52"/>
      <c r="O319" s="52"/>
      <c r="P319" s="52"/>
      <c r="Q319" s="52"/>
      <c r="R319" s="52"/>
      <c r="S319" s="52"/>
      <c r="T319" s="52"/>
      <c r="U319" s="52"/>
      <c r="V319" s="52"/>
      <c r="W319" s="52"/>
      <c r="X319" s="52"/>
      <c r="Y319" s="52"/>
      <c r="Z319" s="52"/>
    </row>
    <row r="320" spans="1:26" ht="15.6">
      <c r="A320" s="52"/>
      <c r="B320" s="52"/>
      <c r="C320" s="52"/>
      <c r="D320" s="52"/>
      <c r="E320" s="52"/>
      <c r="F320" s="52"/>
      <c r="G320" s="52"/>
      <c r="H320" s="52"/>
      <c r="I320" s="52"/>
      <c r="J320" s="52"/>
      <c r="K320" s="52"/>
      <c r="L320" s="52"/>
      <c r="M320" s="52"/>
      <c r="N320" s="52"/>
      <c r="O320" s="52"/>
      <c r="P320" s="52"/>
      <c r="Q320" s="52"/>
      <c r="R320" s="52"/>
      <c r="S320" s="52"/>
      <c r="T320" s="52"/>
      <c r="U320" s="52"/>
      <c r="V320" s="52"/>
      <c r="W320" s="52"/>
      <c r="X320" s="52"/>
      <c r="Y320" s="52"/>
      <c r="Z320" s="52"/>
    </row>
    <row r="321" spans="1:26" ht="15.6">
      <c r="A321" s="52"/>
      <c r="B321" s="52"/>
      <c r="C321" s="52"/>
      <c r="D321" s="52"/>
      <c r="E321" s="52"/>
      <c r="F321" s="52"/>
      <c r="G321" s="52"/>
      <c r="H321" s="52"/>
      <c r="I321" s="52"/>
      <c r="J321" s="52"/>
      <c r="K321" s="52"/>
      <c r="L321" s="52"/>
      <c r="M321" s="52"/>
      <c r="N321" s="52"/>
      <c r="O321" s="52"/>
      <c r="P321" s="52"/>
      <c r="Q321" s="52"/>
      <c r="R321" s="52"/>
      <c r="S321" s="52"/>
      <c r="T321" s="52"/>
      <c r="U321" s="52"/>
      <c r="V321" s="52"/>
      <c r="W321" s="52"/>
      <c r="X321" s="52"/>
      <c r="Y321" s="52"/>
      <c r="Z321" s="52"/>
    </row>
    <row r="322" spans="1:26" ht="15.6">
      <c r="A322" s="52"/>
      <c r="B322" s="52"/>
      <c r="C322" s="52"/>
      <c r="D322" s="52"/>
      <c r="E322" s="52"/>
      <c r="F322" s="52"/>
      <c r="G322" s="52"/>
      <c r="H322" s="52"/>
      <c r="I322" s="52"/>
      <c r="J322" s="52"/>
      <c r="K322" s="52"/>
      <c r="L322" s="52"/>
      <c r="M322" s="52"/>
      <c r="N322" s="52"/>
      <c r="O322" s="52"/>
      <c r="P322" s="52"/>
      <c r="Q322" s="52"/>
      <c r="R322" s="52"/>
      <c r="S322" s="52"/>
      <c r="T322" s="52"/>
      <c r="U322" s="52"/>
      <c r="V322" s="52"/>
      <c r="W322" s="52"/>
      <c r="X322" s="52"/>
      <c r="Y322" s="52"/>
      <c r="Z322" s="52"/>
    </row>
    <row r="323" spans="1:26" ht="15.6">
      <c r="A323" s="52"/>
      <c r="B323" s="52"/>
      <c r="C323" s="52"/>
      <c r="D323" s="52"/>
      <c r="E323" s="52"/>
      <c r="F323" s="52"/>
      <c r="G323" s="52"/>
      <c r="H323" s="52"/>
      <c r="I323" s="52"/>
      <c r="J323" s="52"/>
      <c r="K323" s="52"/>
      <c r="L323" s="52"/>
      <c r="M323" s="52"/>
      <c r="N323" s="52"/>
      <c r="O323" s="52"/>
      <c r="P323" s="52"/>
      <c r="Q323" s="52"/>
      <c r="R323" s="52"/>
      <c r="S323" s="52"/>
      <c r="T323" s="52"/>
      <c r="U323" s="52"/>
      <c r="V323" s="52"/>
      <c r="W323" s="52"/>
      <c r="X323" s="52"/>
      <c r="Y323" s="52"/>
      <c r="Z323" s="52"/>
    </row>
    <row r="324" spans="1:26" ht="15.6">
      <c r="A324" s="52"/>
      <c r="B324" s="52"/>
      <c r="C324" s="52"/>
      <c r="D324" s="52"/>
      <c r="E324" s="52"/>
      <c r="F324" s="52"/>
      <c r="G324" s="52"/>
      <c r="H324" s="52"/>
      <c r="I324" s="52"/>
      <c r="J324" s="52"/>
      <c r="K324" s="52"/>
      <c r="L324" s="52"/>
      <c r="M324" s="52"/>
      <c r="N324" s="52"/>
      <c r="O324" s="52"/>
      <c r="P324" s="52"/>
      <c r="Q324" s="52"/>
      <c r="R324" s="52"/>
      <c r="S324" s="52"/>
      <c r="T324" s="52"/>
      <c r="U324" s="52"/>
      <c r="V324" s="52"/>
      <c r="W324" s="52"/>
      <c r="X324" s="52"/>
      <c r="Y324" s="52"/>
      <c r="Z324" s="52"/>
    </row>
    <row r="325" spans="1:26" ht="15.6">
      <c r="A325" s="52"/>
      <c r="B325" s="52"/>
      <c r="C325" s="52"/>
      <c r="D325" s="52"/>
      <c r="E325" s="52"/>
      <c r="F325" s="52"/>
      <c r="G325" s="52"/>
      <c r="H325" s="52"/>
      <c r="I325" s="52"/>
      <c r="J325" s="52"/>
      <c r="K325" s="52"/>
      <c r="L325" s="52"/>
      <c r="M325" s="52"/>
      <c r="N325" s="52"/>
      <c r="O325" s="52"/>
      <c r="P325" s="52"/>
      <c r="Q325" s="52"/>
      <c r="R325" s="52"/>
      <c r="S325" s="52"/>
      <c r="T325" s="52"/>
      <c r="U325" s="52"/>
      <c r="V325" s="52"/>
      <c r="W325" s="52"/>
      <c r="X325" s="52"/>
      <c r="Y325" s="52"/>
      <c r="Z325" s="52"/>
    </row>
    <row r="326" spans="1:26" ht="15.6">
      <c r="A326" s="52"/>
      <c r="B326" s="52"/>
      <c r="C326" s="52"/>
      <c r="D326" s="52"/>
      <c r="E326" s="52"/>
      <c r="F326" s="52"/>
      <c r="G326" s="52"/>
      <c r="H326" s="52"/>
      <c r="I326" s="52"/>
      <c r="J326" s="52"/>
      <c r="K326" s="52"/>
      <c r="L326" s="52"/>
      <c r="M326" s="52"/>
      <c r="N326" s="52"/>
      <c r="O326" s="52"/>
      <c r="P326" s="52"/>
      <c r="Q326" s="52"/>
      <c r="R326" s="52"/>
      <c r="S326" s="52"/>
      <c r="T326" s="52"/>
      <c r="U326" s="52"/>
      <c r="V326" s="52"/>
      <c r="W326" s="52"/>
      <c r="X326" s="52"/>
      <c r="Y326" s="52"/>
      <c r="Z326" s="52"/>
    </row>
    <row r="327" spans="1:26" ht="15.6">
      <c r="A327" s="52"/>
      <c r="B327" s="52"/>
      <c r="C327" s="52"/>
      <c r="D327" s="52"/>
      <c r="E327" s="52"/>
      <c r="F327" s="52"/>
      <c r="G327" s="52"/>
      <c r="H327" s="52"/>
      <c r="I327" s="52"/>
      <c r="J327" s="52"/>
      <c r="K327" s="52"/>
      <c r="L327" s="52"/>
      <c r="M327" s="52"/>
      <c r="N327" s="52"/>
      <c r="O327" s="52"/>
      <c r="P327" s="52"/>
      <c r="Q327" s="52"/>
      <c r="R327" s="52"/>
      <c r="S327" s="52"/>
      <c r="T327" s="52"/>
      <c r="U327" s="52"/>
      <c r="V327" s="52"/>
      <c r="W327" s="52"/>
      <c r="X327" s="52"/>
      <c r="Y327" s="52"/>
      <c r="Z327" s="52"/>
    </row>
    <row r="328" spans="1:26" ht="15.6">
      <c r="A328" s="52"/>
      <c r="B328" s="52"/>
      <c r="C328" s="52"/>
      <c r="D328" s="52"/>
      <c r="E328" s="52"/>
      <c r="F328" s="52"/>
      <c r="G328" s="52"/>
      <c r="H328" s="52"/>
      <c r="I328" s="52"/>
      <c r="J328" s="52"/>
      <c r="K328" s="52"/>
      <c r="L328" s="52"/>
      <c r="M328" s="52"/>
      <c r="N328" s="52"/>
      <c r="O328" s="52"/>
      <c r="P328" s="52"/>
      <c r="Q328" s="52"/>
      <c r="R328" s="52"/>
      <c r="S328" s="52"/>
      <c r="T328" s="52"/>
      <c r="U328" s="52"/>
      <c r="V328" s="52"/>
      <c r="W328" s="52"/>
      <c r="X328" s="52"/>
      <c r="Y328" s="52"/>
      <c r="Z328" s="52"/>
    </row>
    <row r="329" spans="1:26" ht="15.6">
      <c r="A329" s="52"/>
      <c r="B329" s="52"/>
      <c r="C329" s="52"/>
      <c r="D329" s="52"/>
      <c r="E329" s="52"/>
      <c r="F329" s="52"/>
      <c r="G329" s="52"/>
      <c r="H329" s="52"/>
      <c r="I329" s="52"/>
      <c r="J329" s="52"/>
      <c r="K329" s="52"/>
      <c r="L329" s="52"/>
      <c r="M329" s="52"/>
      <c r="N329" s="52"/>
      <c r="O329" s="52"/>
      <c r="P329" s="52"/>
      <c r="Q329" s="52"/>
      <c r="R329" s="52"/>
      <c r="S329" s="52"/>
      <c r="T329" s="52"/>
      <c r="U329" s="52"/>
      <c r="V329" s="52"/>
      <c r="W329" s="52"/>
      <c r="X329" s="52"/>
      <c r="Y329" s="52"/>
      <c r="Z329" s="52"/>
    </row>
    <row r="330" spans="1:26" ht="15.6">
      <c r="A330" s="52"/>
      <c r="B330" s="52"/>
      <c r="C330" s="52"/>
      <c r="D330" s="52"/>
      <c r="E330" s="52"/>
      <c r="F330" s="52"/>
      <c r="G330" s="52"/>
      <c r="H330" s="52"/>
      <c r="I330" s="52"/>
      <c r="J330" s="52"/>
      <c r="K330" s="52"/>
      <c r="L330" s="52"/>
      <c r="M330" s="52"/>
      <c r="N330" s="52"/>
      <c r="O330" s="52"/>
      <c r="P330" s="52"/>
      <c r="Q330" s="52"/>
      <c r="R330" s="52"/>
      <c r="S330" s="52"/>
      <c r="T330" s="52"/>
      <c r="U330" s="52"/>
      <c r="V330" s="52"/>
      <c r="W330" s="52"/>
      <c r="X330" s="52"/>
      <c r="Y330" s="52"/>
      <c r="Z330" s="52"/>
    </row>
    <row r="331" spans="1:26" ht="15.6">
      <c r="A331" s="52"/>
      <c r="B331" s="52"/>
      <c r="C331" s="52"/>
      <c r="D331" s="52"/>
      <c r="E331" s="52"/>
      <c r="F331" s="52"/>
      <c r="G331" s="52"/>
      <c r="H331" s="52"/>
      <c r="I331" s="52"/>
      <c r="J331" s="52"/>
      <c r="K331" s="52"/>
      <c r="L331" s="52"/>
      <c r="M331" s="52"/>
      <c r="N331" s="52"/>
      <c r="O331" s="52"/>
      <c r="P331" s="52"/>
      <c r="Q331" s="52"/>
      <c r="R331" s="52"/>
      <c r="S331" s="52"/>
      <c r="T331" s="52"/>
      <c r="U331" s="52"/>
      <c r="V331" s="52"/>
      <c r="W331" s="52"/>
      <c r="X331" s="52"/>
      <c r="Y331" s="52"/>
      <c r="Z331" s="52"/>
    </row>
    <row r="332" spans="1:26" ht="15.6">
      <c r="A332" s="52"/>
      <c r="B332" s="52"/>
      <c r="C332" s="52"/>
      <c r="D332" s="52"/>
      <c r="E332" s="52"/>
      <c r="F332" s="52"/>
      <c r="G332" s="52"/>
      <c r="H332" s="52"/>
      <c r="I332" s="52"/>
      <c r="J332" s="52"/>
      <c r="K332" s="52"/>
      <c r="L332" s="52"/>
      <c r="M332" s="52"/>
      <c r="N332" s="52"/>
      <c r="O332" s="52"/>
      <c r="P332" s="52"/>
      <c r="Q332" s="52"/>
      <c r="R332" s="52"/>
      <c r="S332" s="52"/>
      <c r="T332" s="52"/>
      <c r="U332" s="52"/>
      <c r="V332" s="52"/>
      <c r="W332" s="52"/>
      <c r="X332" s="52"/>
      <c r="Y332" s="52"/>
      <c r="Z332" s="52"/>
    </row>
    <row r="333" spans="1:26" ht="15.6">
      <c r="A333" s="52"/>
      <c r="B333" s="52"/>
      <c r="C333" s="52"/>
      <c r="D333" s="52"/>
      <c r="E333" s="52"/>
      <c r="F333" s="52"/>
      <c r="G333" s="52"/>
      <c r="H333" s="52"/>
      <c r="I333" s="52"/>
      <c r="J333" s="52"/>
      <c r="K333" s="52"/>
      <c r="L333" s="52"/>
      <c r="M333" s="52"/>
      <c r="N333" s="52"/>
      <c r="O333" s="52"/>
      <c r="P333" s="52"/>
      <c r="Q333" s="52"/>
      <c r="R333" s="52"/>
      <c r="S333" s="52"/>
      <c r="T333" s="52"/>
      <c r="U333" s="52"/>
      <c r="V333" s="52"/>
      <c r="W333" s="52"/>
      <c r="X333" s="52"/>
      <c r="Y333" s="52"/>
      <c r="Z333" s="52"/>
    </row>
    <row r="334" spans="1:26" ht="15.6">
      <c r="A334" s="52"/>
      <c r="B334" s="52"/>
      <c r="C334" s="52"/>
      <c r="D334" s="52"/>
      <c r="E334" s="52"/>
      <c r="F334" s="52"/>
      <c r="G334" s="52"/>
      <c r="H334" s="52"/>
      <c r="I334" s="52"/>
      <c r="J334" s="52"/>
      <c r="K334" s="52"/>
      <c r="L334" s="52"/>
      <c r="M334" s="52"/>
      <c r="N334" s="52"/>
      <c r="O334" s="52"/>
      <c r="P334" s="52"/>
      <c r="Q334" s="52"/>
      <c r="R334" s="52"/>
      <c r="S334" s="52"/>
      <c r="T334" s="52"/>
      <c r="U334" s="52"/>
      <c r="V334" s="52"/>
      <c r="W334" s="52"/>
      <c r="X334" s="52"/>
      <c r="Y334" s="52"/>
      <c r="Z334" s="52"/>
    </row>
    <row r="335" spans="1:26" ht="15.6">
      <c r="A335" s="52"/>
      <c r="B335" s="52"/>
      <c r="C335" s="52"/>
      <c r="D335" s="52"/>
      <c r="E335" s="52"/>
      <c r="F335" s="52"/>
      <c r="G335" s="52"/>
      <c r="H335" s="52"/>
      <c r="I335" s="52"/>
      <c r="J335" s="52"/>
      <c r="K335" s="52"/>
      <c r="L335" s="52"/>
      <c r="M335" s="52"/>
      <c r="N335" s="52"/>
      <c r="O335" s="52"/>
      <c r="P335" s="52"/>
      <c r="Q335" s="52"/>
      <c r="R335" s="52"/>
      <c r="S335" s="52"/>
      <c r="T335" s="52"/>
      <c r="U335" s="52"/>
      <c r="V335" s="52"/>
      <c r="W335" s="52"/>
      <c r="X335" s="52"/>
      <c r="Y335" s="52"/>
      <c r="Z335" s="52"/>
    </row>
    <row r="336" spans="1:26" ht="15.6">
      <c r="A336" s="52"/>
      <c r="B336" s="52"/>
      <c r="C336" s="52"/>
      <c r="D336" s="52"/>
      <c r="E336" s="52"/>
      <c r="F336" s="52"/>
      <c r="G336" s="52"/>
      <c r="H336" s="52"/>
      <c r="I336" s="52"/>
      <c r="J336" s="52"/>
      <c r="K336" s="52"/>
      <c r="L336" s="52"/>
      <c r="M336" s="52"/>
      <c r="N336" s="52"/>
      <c r="O336" s="52"/>
      <c r="P336" s="52"/>
      <c r="Q336" s="52"/>
      <c r="R336" s="52"/>
      <c r="S336" s="52"/>
      <c r="T336" s="52"/>
      <c r="U336" s="52"/>
      <c r="V336" s="52"/>
      <c r="W336" s="52"/>
      <c r="X336" s="52"/>
      <c r="Y336" s="52"/>
      <c r="Z336" s="52"/>
    </row>
    <row r="337" spans="1:26" ht="15.6">
      <c r="A337" s="52"/>
      <c r="B337" s="52"/>
      <c r="C337" s="52"/>
      <c r="D337" s="52"/>
      <c r="E337" s="52"/>
      <c r="F337" s="52"/>
      <c r="G337" s="52"/>
      <c r="H337" s="52"/>
      <c r="I337" s="52"/>
      <c r="J337" s="52"/>
      <c r="K337" s="52"/>
      <c r="L337" s="52"/>
      <c r="M337" s="52"/>
      <c r="N337" s="52"/>
      <c r="O337" s="52"/>
      <c r="P337" s="52"/>
      <c r="Q337" s="52"/>
      <c r="R337" s="52"/>
      <c r="S337" s="52"/>
      <c r="T337" s="52"/>
      <c r="U337" s="52"/>
      <c r="V337" s="52"/>
      <c r="W337" s="52"/>
      <c r="X337" s="52"/>
      <c r="Y337" s="52"/>
      <c r="Z337" s="52"/>
    </row>
    <row r="338" spans="1:26" ht="15.6">
      <c r="A338" s="52"/>
      <c r="B338" s="52"/>
      <c r="C338" s="52"/>
      <c r="D338" s="52"/>
      <c r="E338" s="52"/>
      <c r="F338" s="52"/>
      <c r="G338" s="52"/>
      <c r="H338" s="52"/>
      <c r="I338" s="52"/>
      <c r="J338" s="52"/>
      <c r="K338" s="52"/>
      <c r="L338" s="52"/>
      <c r="M338" s="52"/>
      <c r="N338" s="52"/>
      <c r="O338" s="52"/>
      <c r="P338" s="52"/>
      <c r="Q338" s="52"/>
      <c r="R338" s="52"/>
      <c r="S338" s="52"/>
      <c r="T338" s="52"/>
      <c r="U338" s="52"/>
      <c r="V338" s="52"/>
      <c r="W338" s="52"/>
      <c r="X338" s="52"/>
      <c r="Y338" s="52"/>
      <c r="Z338" s="52"/>
    </row>
    <row r="339" spans="1:26" ht="15.6">
      <c r="A339" s="52"/>
      <c r="B339" s="52"/>
      <c r="C339" s="52"/>
      <c r="D339" s="52"/>
      <c r="E339" s="52"/>
      <c r="F339" s="52"/>
      <c r="G339" s="52"/>
      <c r="H339" s="52"/>
      <c r="I339" s="52"/>
      <c r="J339" s="52"/>
      <c r="K339" s="52"/>
      <c r="L339" s="52"/>
      <c r="M339" s="52"/>
      <c r="N339" s="52"/>
      <c r="O339" s="52"/>
      <c r="P339" s="52"/>
      <c r="Q339" s="52"/>
      <c r="R339" s="52"/>
      <c r="S339" s="52"/>
      <c r="T339" s="52"/>
      <c r="U339" s="52"/>
      <c r="V339" s="52"/>
      <c r="W339" s="52"/>
      <c r="X339" s="52"/>
      <c r="Y339" s="52"/>
      <c r="Z339" s="52"/>
    </row>
    <row r="340" spans="1:26" ht="15.6">
      <c r="A340" s="52"/>
      <c r="B340" s="52"/>
      <c r="C340" s="52"/>
      <c r="D340" s="52"/>
      <c r="E340" s="52"/>
      <c r="F340" s="52"/>
      <c r="G340" s="52"/>
      <c r="H340" s="52"/>
      <c r="I340" s="52"/>
      <c r="J340" s="52"/>
      <c r="K340" s="52"/>
      <c r="L340" s="52"/>
      <c r="M340" s="52"/>
      <c r="N340" s="52"/>
      <c r="O340" s="52"/>
      <c r="P340" s="52"/>
      <c r="Q340" s="52"/>
      <c r="R340" s="52"/>
      <c r="S340" s="52"/>
      <c r="T340" s="52"/>
      <c r="U340" s="52"/>
      <c r="V340" s="52"/>
      <c r="W340" s="52"/>
      <c r="X340" s="52"/>
      <c r="Y340" s="52"/>
      <c r="Z340" s="52"/>
    </row>
    <row r="341" spans="1:26" ht="15.6">
      <c r="A341" s="52"/>
      <c r="B341" s="52"/>
      <c r="C341" s="52"/>
      <c r="D341" s="52"/>
      <c r="E341" s="52"/>
      <c r="F341" s="52"/>
      <c r="G341" s="52"/>
      <c r="H341" s="52"/>
      <c r="I341" s="52"/>
      <c r="J341" s="52"/>
      <c r="K341" s="52"/>
      <c r="L341" s="52"/>
      <c r="M341" s="52"/>
      <c r="N341" s="52"/>
      <c r="O341" s="52"/>
      <c r="P341" s="52"/>
      <c r="Q341" s="52"/>
      <c r="R341" s="52"/>
      <c r="S341" s="52"/>
      <c r="T341" s="52"/>
      <c r="U341" s="52"/>
      <c r="V341" s="52"/>
      <c r="W341" s="52"/>
      <c r="X341" s="52"/>
      <c r="Y341" s="52"/>
      <c r="Z341" s="52"/>
    </row>
    <row r="342" spans="1:26" ht="15.6">
      <c r="A342" s="52"/>
      <c r="B342" s="52"/>
      <c r="C342" s="52"/>
      <c r="D342" s="52"/>
      <c r="E342" s="52"/>
      <c r="F342" s="52"/>
      <c r="G342" s="52"/>
      <c r="H342" s="52"/>
      <c r="I342" s="52"/>
      <c r="J342" s="52"/>
      <c r="K342" s="52"/>
      <c r="L342" s="52"/>
      <c r="M342" s="52"/>
      <c r="N342" s="52"/>
      <c r="O342" s="52"/>
      <c r="P342" s="52"/>
      <c r="Q342" s="52"/>
      <c r="R342" s="52"/>
      <c r="S342" s="52"/>
      <c r="T342" s="52"/>
      <c r="U342" s="52"/>
      <c r="V342" s="52"/>
      <c r="W342" s="52"/>
      <c r="X342" s="52"/>
      <c r="Y342" s="52"/>
      <c r="Z342" s="52"/>
    </row>
    <row r="343" spans="1:26" ht="15.6">
      <c r="A343" s="52"/>
      <c r="B343" s="52"/>
      <c r="C343" s="52"/>
      <c r="D343" s="52"/>
      <c r="E343" s="52"/>
      <c r="F343" s="52"/>
      <c r="G343" s="52"/>
      <c r="H343" s="52"/>
      <c r="I343" s="52"/>
      <c r="J343" s="52"/>
      <c r="K343" s="52"/>
      <c r="L343" s="52"/>
      <c r="M343" s="52"/>
      <c r="N343" s="52"/>
      <c r="O343" s="52"/>
      <c r="P343" s="52"/>
      <c r="Q343" s="52"/>
      <c r="R343" s="52"/>
      <c r="S343" s="52"/>
      <c r="T343" s="52"/>
      <c r="U343" s="52"/>
      <c r="V343" s="52"/>
      <c r="W343" s="52"/>
      <c r="X343" s="52"/>
      <c r="Y343" s="52"/>
      <c r="Z343" s="52"/>
    </row>
    <row r="344" spans="1:26" ht="15.6">
      <c r="A344" s="52"/>
      <c r="B344" s="52"/>
      <c r="C344" s="52"/>
      <c r="D344" s="52"/>
      <c r="E344" s="52"/>
      <c r="F344" s="52"/>
      <c r="G344" s="52"/>
      <c r="H344" s="52"/>
      <c r="I344" s="52"/>
      <c r="J344" s="52"/>
      <c r="K344" s="52"/>
      <c r="L344" s="52"/>
      <c r="M344" s="52"/>
      <c r="N344" s="52"/>
      <c r="O344" s="52"/>
      <c r="P344" s="52"/>
      <c r="Q344" s="52"/>
      <c r="R344" s="52"/>
      <c r="S344" s="52"/>
      <c r="T344" s="52"/>
      <c r="U344" s="52"/>
      <c r="V344" s="52"/>
      <c r="W344" s="52"/>
      <c r="X344" s="52"/>
      <c r="Y344" s="52"/>
      <c r="Z344" s="52"/>
    </row>
    <row r="345" spans="1:26" ht="15.6">
      <c r="A345" s="52"/>
      <c r="B345" s="52"/>
      <c r="C345" s="52"/>
      <c r="D345" s="52"/>
      <c r="E345" s="52"/>
      <c r="F345" s="52"/>
      <c r="G345" s="52"/>
      <c r="H345" s="52"/>
      <c r="I345" s="52"/>
      <c r="J345" s="52"/>
      <c r="K345" s="52"/>
      <c r="L345" s="52"/>
      <c r="M345" s="52"/>
      <c r="N345" s="52"/>
      <c r="O345" s="52"/>
      <c r="P345" s="52"/>
      <c r="Q345" s="52"/>
      <c r="R345" s="52"/>
      <c r="S345" s="52"/>
      <c r="T345" s="52"/>
      <c r="U345" s="52"/>
      <c r="V345" s="52"/>
      <c r="W345" s="52"/>
      <c r="X345" s="52"/>
      <c r="Y345" s="52"/>
      <c r="Z345" s="52"/>
    </row>
    <row r="346" spans="1:26" ht="15.6">
      <c r="A346" s="52"/>
      <c r="B346" s="52"/>
      <c r="C346" s="52"/>
      <c r="D346" s="52"/>
      <c r="E346" s="52"/>
      <c r="F346" s="52"/>
      <c r="G346" s="52"/>
      <c r="H346" s="52"/>
      <c r="I346" s="52"/>
      <c r="J346" s="52"/>
      <c r="K346" s="52"/>
      <c r="L346" s="52"/>
      <c r="M346" s="52"/>
      <c r="N346" s="52"/>
      <c r="O346" s="52"/>
      <c r="P346" s="52"/>
      <c r="Q346" s="52"/>
      <c r="R346" s="52"/>
      <c r="S346" s="52"/>
      <c r="T346" s="52"/>
      <c r="U346" s="52"/>
      <c r="V346" s="52"/>
      <c r="W346" s="52"/>
      <c r="X346" s="52"/>
      <c r="Y346" s="52"/>
      <c r="Z346" s="52"/>
    </row>
    <row r="347" spans="1:26" ht="15.6">
      <c r="A347" s="52"/>
      <c r="B347" s="52"/>
      <c r="C347" s="52"/>
      <c r="D347" s="52"/>
      <c r="E347" s="52"/>
      <c r="F347" s="52"/>
      <c r="G347" s="52"/>
      <c r="H347" s="52"/>
      <c r="I347" s="52"/>
      <c r="J347" s="52"/>
      <c r="K347" s="52"/>
      <c r="L347" s="52"/>
      <c r="M347" s="52"/>
      <c r="N347" s="52"/>
      <c r="O347" s="52"/>
      <c r="P347" s="52"/>
      <c r="Q347" s="52"/>
      <c r="R347" s="52"/>
      <c r="S347" s="52"/>
      <c r="T347" s="52"/>
      <c r="U347" s="52"/>
      <c r="V347" s="52"/>
      <c r="W347" s="52"/>
      <c r="X347" s="52"/>
      <c r="Y347" s="52"/>
      <c r="Z347" s="52"/>
    </row>
    <row r="348" spans="1:26" ht="15.6">
      <c r="A348" s="52"/>
      <c r="B348" s="52"/>
      <c r="C348" s="52"/>
      <c r="D348" s="52"/>
      <c r="E348" s="52"/>
      <c r="F348" s="52"/>
      <c r="G348" s="52"/>
      <c r="H348" s="52"/>
      <c r="I348" s="52"/>
      <c r="J348" s="52"/>
      <c r="K348" s="52"/>
      <c r="L348" s="52"/>
      <c r="M348" s="52"/>
      <c r="N348" s="52"/>
      <c r="O348" s="52"/>
      <c r="P348" s="52"/>
      <c r="Q348" s="52"/>
      <c r="R348" s="52"/>
      <c r="S348" s="52"/>
      <c r="T348" s="52"/>
      <c r="U348" s="52"/>
      <c r="V348" s="52"/>
      <c r="W348" s="52"/>
      <c r="X348" s="52"/>
      <c r="Y348" s="52"/>
      <c r="Z348" s="52"/>
    </row>
    <row r="349" spans="1:26" ht="15.6">
      <c r="A349" s="52"/>
      <c r="B349" s="52"/>
      <c r="C349" s="52"/>
      <c r="D349" s="52"/>
      <c r="E349" s="52"/>
      <c r="F349" s="52"/>
      <c r="G349" s="52"/>
      <c r="H349" s="52"/>
      <c r="I349" s="52"/>
      <c r="J349" s="52"/>
      <c r="K349" s="52"/>
      <c r="L349" s="52"/>
      <c r="M349" s="52"/>
      <c r="N349" s="52"/>
      <c r="O349" s="52"/>
      <c r="P349" s="52"/>
      <c r="Q349" s="52"/>
      <c r="R349" s="52"/>
      <c r="S349" s="52"/>
      <c r="T349" s="52"/>
      <c r="U349" s="52"/>
      <c r="V349" s="52"/>
      <c r="W349" s="52"/>
      <c r="X349" s="52"/>
      <c r="Y349" s="52"/>
      <c r="Z349" s="52"/>
    </row>
    <row r="350" spans="1:26" ht="15.6">
      <c r="A350" s="52"/>
      <c r="B350" s="52"/>
      <c r="C350" s="52"/>
      <c r="D350" s="52"/>
      <c r="E350" s="52"/>
      <c r="F350" s="52"/>
      <c r="G350" s="52"/>
      <c r="H350" s="52"/>
      <c r="I350" s="52"/>
      <c r="J350" s="52"/>
      <c r="K350" s="52"/>
      <c r="L350" s="52"/>
      <c r="M350" s="52"/>
      <c r="N350" s="52"/>
      <c r="O350" s="52"/>
      <c r="P350" s="52"/>
      <c r="Q350" s="52"/>
      <c r="R350" s="52"/>
      <c r="S350" s="52"/>
      <c r="T350" s="52"/>
      <c r="U350" s="52"/>
      <c r="V350" s="52"/>
      <c r="W350" s="52"/>
      <c r="X350" s="52"/>
      <c r="Y350" s="52"/>
      <c r="Z350" s="52"/>
    </row>
    <row r="351" spans="1:26" ht="15.6">
      <c r="A351" s="52"/>
      <c r="B351" s="52"/>
      <c r="C351" s="52"/>
      <c r="D351" s="52"/>
      <c r="E351" s="52"/>
      <c r="F351" s="52"/>
      <c r="G351" s="52"/>
      <c r="H351" s="52"/>
      <c r="I351" s="52"/>
      <c r="J351" s="52"/>
      <c r="K351" s="52"/>
      <c r="L351" s="52"/>
      <c r="M351" s="52"/>
      <c r="N351" s="52"/>
      <c r="O351" s="52"/>
      <c r="P351" s="52"/>
      <c r="Q351" s="52"/>
      <c r="R351" s="52"/>
      <c r="S351" s="52"/>
      <c r="T351" s="52"/>
      <c r="U351" s="52"/>
      <c r="V351" s="52"/>
      <c r="W351" s="52"/>
      <c r="X351" s="52"/>
      <c r="Y351" s="52"/>
      <c r="Z351" s="52"/>
    </row>
    <row r="352" spans="1:26" ht="15.6">
      <c r="A352" s="52"/>
      <c r="B352" s="52"/>
      <c r="C352" s="52"/>
      <c r="D352" s="52"/>
      <c r="E352" s="52"/>
      <c r="F352" s="52"/>
      <c r="G352" s="52"/>
      <c r="H352" s="52"/>
      <c r="I352" s="52"/>
      <c r="J352" s="52"/>
      <c r="K352" s="52"/>
      <c r="L352" s="52"/>
      <c r="M352" s="52"/>
      <c r="N352" s="52"/>
      <c r="O352" s="52"/>
      <c r="P352" s="52"/>
      <c r="Q352" s="52"/>
      <c r="R352" s="52"/>
      <c r="S352" s="52"/>
      <c r="T352" s="52"/>
      <c r="U352" s="52"/>
      <c r="V352" s="52"/>
      <c r="W352" s="52"/>
      <c r="X352" s="52"/>
      <c r="Y352" s="52"/>
      <c r="Z352" s="52"/>
    </row>
    <row r="353" spans="1:26" ht="15.6">
      <c r="A353" s="52"/>
      <c r="B353" s="52"/>
      <c r="C353" s="52"/>
      <c r="D353" s="52"/>
      <c r="E353" s="52"/>
      <c r="F353" s="52"/>
      <c r="G353" s="52"/>
      <c r="H353" s="52"/>
      <c r="I353" s="52"/>
      <c r="J353" s="52"/>
      <c r="K353" s="52"/>
      <c r="L353" s="52"/>
      <c r="M353" s="52"/>
      <c r="N353" s="52"/>
      <c r="O353" s="52"/>
      <c r="P353" s="52"/>
      <c r="Q353" s="52"/>
      <c r="R353" s="52"/>
      <c r="S353" s="52"/>
      <c r="T353" s="52"/>
      <c r="U353" s="52"/>
      <c r="V353" s="52"/>
      <c r="W353" s="52"/>
      <c r="X353" s="52"/>
      <c r="Y353" s="52"/>
      <c r="Z353" s="52"/>
    </row>
    <row r="354" spans="1:26" ht="15.6">
      <c r="A354" s="52"/>
      <c r="B354" s="52"/>
      <c r="C354" s="52"/>
      <c r="D354" s="52"/>
      <c r="E354" s="52"/>
      <c r="F354" s="52"/>
      <c r="G354" s="52"/>
      <c r="H354" s="52"/>
      <c r="I354" s="52"/>
      <c r="J354" s="52"/>
      <c r="K354" s="52"/>
      <c r="L354" s="52"/>
      <c r="M354" s="52"/>
      <c r="N354" s="52"/>
      <c r="O354" s="52"/>
      <c r="P354" s="52"/>
      <c r="Q354" s="52"/>
      <c r="R354" s="52"/>
      <c r="S354" s="52"/>
      <c r="T354" s="52"/>
      <c r="U354" s="52"/>
      <c r="V354" s="52"/>
      <c r="W354" s="52"/>
      <c r="X354" s="52"/>
      <c r="Y354" s="52"/>
      <c r="Z354" s="52"/>
    </row>
    <row r="355" spans="1:26" ht="15.6">
      <c r="A355" s="52"/>
      <c r="B355" s="52"/>
      <c r="C355" s="52"/>
      <c r="D355" s="52"/>
      <c r="E355" s="52"/>
      <c r="F355" s="52"/>
      <c r="G355" s="52"/>
      <c r="H355" s="52"/>
      <c r="I355" s="52"/>
      <c r="J355" s="52"/>
      <c r="K355" s="52"/>
      <c r="L355" s="52"/>
      <c r="M355" s="52"/>
      <c r="N355" s="52"/>
      <c r="O355" s="52"/>
      <c r="P355" s="52"/>
      <c r="Q355" s="52"/>
      <c r="R355" s="52"/>
      <c r="S355" s="52"/>
      <c r="T355" s="52"/>
      <c r="U355" s="52"/>
      <c r="V355" s="52"/>
      <c r="W355" s="52"/>
      <c r="X355" s="52"/>
      <c r="Y355" s="52"/>
      <c r="Z355" s="52"/>
    </row>
    <row r="356" spans="1:26" ht="15.6">
      <c r="A356" s="52"/>
      <c r="B356" s="52"/>
      <c r="C356" s="52"/>
      <c r="D356" s="52"/>
      <c r="E356" s="52"/>
      <c r="F356" s="52"/>
      <c r="G356" s="52"/>
      <c r="H356" s="52"/>
      <c r="I356" s="52"/>
      <c r="J356" s="52"/>
      <c r="K356" s="52"/>
      <c r="L356" s="52"/>
      <c r="M356" s="52"/>
      <c r="N356" s="52"/>
      <c r="O356" s="52"/>
      <c r="P356" s="52"/>
      <c r="Q356" s="52"/>
      <c r="R356" s="52"/>
      <c r="S356" s="52"/>
      <c r="T356" s="52"/>
      <c r="U356" s="52"/>
      <c r="V356" s="52"/>
      <c r="W356" s="52"/>
      <c r="X356" s="52"/>
      <c r="Y356" s="52"/>
      <c r="Z356" s="52"/>
    </row>
    <row r="357" spans="1:26" ht="15.6">
      <c r="A357" s="52"/>
      <c r="B357" s="52"/>
      <c r="C357" s="52"/>
      <c r="D357" s="52"/>
      <c r="E357" s="52"/>
      <c r="F357" s="52"/>
      <c r="G357" s="52"/>
      <c r="H357" s="52"/>
      <c r="I357" s="52"/>
      <c r="J357" s="52"/>
      <c r="K357" s="52"/>
      <c r="L357" s="52"/>
      <c r="M357" s="52"/>
      <c r="N357" s="52"/>
      <c r="O357" s="52"/>
      <c r="P357" s="52"/>
      <c r="Q357" s="52"/>
      <c r="R357" s="52"/>
      <c r="S357" s="52"/>
      <c r="T357" s="52"/>
      <c r="U357" s="52"/>
      <c r="V357" s="52"/>
      <c r="W357" s="52"/>
      <c r="X357" s="52"/>
      <c r="Y357" s="52"/>
      <c r="Z357" s="52"/>
    </row>
    <row r="358" spans="1:26" ht="15.6">
      <c r="A358" s="52"/>
      <c r="B358" s="52"/>
      <c r="C358" s="52"/>
      <c r="D358" s="52"/>
      <c r="E358" s="52"/>
      <c r="F358" s="52"/>
      <c r="G358" s="52"/>
      <c r="H358" s="52"/>
      <c r="I358" s="52"/>
      <c r="J358" s="52"/>
      <c r="K358" s="52"/>
      <c r="L358" s="52"/>
      <c r="M358" s="52"/>
      <c r="N358" s="52"/>
      <c r="O358" s="52"/>
      <c r="P358" s="52"/>
      <c r="Q358" s="52"/>
      <c r="R358" s="52"/>
      <c r="S358" s="52"/>
      <c r="T358" s="52"/>
      <c r="U358" s="52"/>
      <c r="V358" s="52"/>
      <c r="W358" s="52"/>
      <c r="X358" s="52"/>
      <c r="Y358" s="52"/>
      <c r="Z358" s="52"/>
    </row>
    <row r="359" spans="1:26" ht="15.6">
      <c r="A359" s="52"/>
      <c r="B359" s="52"/>
      <c r="C359" s="52"/>
      <c r="D359" s="52"/>
      <c r="E359" s="52"/>
      <c r="F359" s="52"/>
      <c r="G359" s="52"/>
      <c r="H359" s="52"/>
      <c r="I359" s="52"/>
      <c r="J359" s="52"/>
      <c r="K359" s="52"/>
      <c r="L359" s="52"/>
      <c r="M359" s="52"/>
      <c r="N359" s="52"/>
      <c r="O359" s="52"/>
      <c r="P359" s="52"/>
      <c r="Q359" s="52"/>
      <c r="R359" s="52"/>
      <c r="S359" s="52"/>
      <c r="T359" s="52"/>
      <c r="U359" s="52"/>
      <c r="V359" s="52"/>
      <c r="W359" s="52"/>
      <c r="X359" s="52"/>
      <c r="Y359" s="52"/>
      <c r="Z359" s="52"/>
    </row>
    <row r="360" spans="1:26" ht="15.6">
      <c r="A360" s="52"/>
      <c r="B360" s="52"/>
      <c r="C360" s="52"/>
      <c r="D360" s="52"/>
      <c r="E360" s="52"/>
      <c r="F360" s="52"/>
      <c r="G360" s="52"/>
      <c r="H360" s="52"/>
      <c r="I360" s="52"/>
      <c r="J360" s="52"/>
      <c r="K360" s="52"/>
      <c r="L360" s="52"/>
      <c r="M360" s="52"/>
      <c r="N360" s="52"/>
      <c r="O360" s="52"/>
      <c r="P360" s="52"/>
      <c r="Q360" s="52"/>
      <c r="R360" s="52"/>
      <c r="S360" s="52"/>
      <c r="T360" s="52"/>
      <c r="U360" s="52"/>
      <c r="V360" s="52"/>
      <c r="W360" s="52"/>
      <c r="X360" s="52"/>
      <c r="Y360" s="52"/>
      <c r="Z360" s="52"/>
    </row>
    <row r="361" spans="1:26" ht="15.6">
      <c r="A361" s="52"/>
      <c r="B361" s="52"/>
      <c r="C361" s="52"/>
      <c r="D361" s="52"/>
      <c r="E361" s="52"/>
      <c r="F361" s="52"/>
      <c r="G361" s="52"/>
      <c r="H361" s="52"/>
      <c r="I361" s="52"/>
      <c r="J361" s="52"/>
      <c r="K361" s="52"/>
      <c r="L361" s="52"/>
      <c r="M361" s="52"/>
      <c r="N361" s="52"/>
      <c r="O361" s="52"/>
      <c r="P361" s="52"/>
      <c r="Q361" s="52"/>
      <c r="R361" s="52"/>
      <c r="S361" s="52"/>
      <c r="T361" s="52"/>
      <c r="U361" s="52"/>
      <c r="V361" s="52"/>
      <c r="W361" s="52"/>
      <c r="X361" s="52"/>
      <c r="Y361" s="52"/>
      <c r="Z361" s="52"/>
    </row>
    <row r="362" spans="1:26" ht="15.6">
      <c r="A362" s="52"/>
      <c r="B362" s="52"/>
      <c r="C362" s="52"/>
      <c r="D362" s="52"/>
      <c r="E362" s="52"/>
      <c r="F362" s="52"/>
      <c r="G362" s="52"/>
      <c r="H362" s="52"/>
      <c r="I362" s="52"/>
      <c r="J362" s="52"/>
      <c r="K362" s="52"/>
      <c r="L362" s="52"/>
      <c r="M362" s="52"/>
      <c r="N362" s="52"/>
      <c r="O362" s="52"/>
      <c r="P362" s="52"/>
      <c r="Q362" s="52"/>
      <c r="R362" s="52"/>
      <c r="S362" s="52"/>
      <c r="T362" s="52"/>
      <c r="U362" s="52"/>
      <c r="V362" s="52"/>
      <c r="W362" s="52"/>
      <c r="X362" s="52"/>
      <c r="Y362" s="52"/>
      <c r="Z362" s="52"/>
    </row>
    <row r="363" spans="1:26" ht="15.6">
      <c r="A363" s="52"/>
      <c r="B363" s="52"/>
      <c r="C363" s="52"/>
      <c r="D363" s="52"/>
      <c r="E363" s="52"/>
      <c r="F363" s="52"/>
      <c r="G363" s="52"/>
      <c r="H363" s="52"/>
      <c r="I363" s="52"/>
      <c r="J363" s="52"/>
      <c r="K363" s="52"/>
      <c r="L363" s="52"/>
      <c r="M363" s="52"/>
      <c r="N363" s="52"/>
      <c r="O363" s="52"/>
      <c r="P363" s="52"/>
      <c r="Q363" s="52"/>
      <c r="R363" s="52"/>
      <c r="S363" s="52"/>
      <c r="T363" s="52"/>
      <c r="U363" s="52"/>
      <c r="V363" s="52"/>
      <c r="W363" s="52"/>
      <c r="X363" s="52"/>
      <c r="Y363" s="52"/>
      <c r="Z363" s="52"/>
    </row>
    <row r="364" spans="1:26" ht="15.6">
      <c r="A364" s="52"/>
      <c r="B364" s="52"/>
      <c r="C364" s="52"/>
      <c r="D364" s="52"/>
      <c r="E364" s="52"/>
      <c r="F364" s="52"/>
      <c r="G364" s="52"/>
      <c r="H364" s="52"/>
      <c r="I364" s="52"/>
      <c r="J364" s="52"/>
      <c r="K364" s="52"/>
      <c r="L364" s="52"/>
      <c r="M364" s="52"/>
      <c r="N364" s="52"/>
      <c r="O364" s="52"/>
      <c r="P364" s="52"/>
      <c r="Q364" s="52"/>
      <c r="R364" s="52"/>
      <c r="S364" s="52"/>
      <c r="T364" s="52"/>
      <c r="U364" s="52"/>
      <c r="V364" s="52"/>
      <c r="W364" s="52"/>
      <c r="X364" s="52"/>
      <c r="Y364" s="52"/>
      <c r="Z364" s="52"/>
    </row>
    <row r="365" spans="1:26" ht="15.6">
      <c r="A365" s="52"/>
      <c r="B365" s="52"/>
      <c r="C365" s="52"/>
      <c r="D365" s="52"/>
      <c r="E365" s="52"/>
      <c r="F365" s="52"/>
      <c r="G365" s="52"/>
      <c r="H365" s="52"/>
      <c r="I365" s="52"/>
      <c r="J365" s="52"/>
      <c r="K365" s="52"/>
      <c r="L365" s="52"/>
      <c r="M365" s="52"/>
      <c r="N365" s="52"/>
      <c r="O365" s="52"/>
      <c r="P365" s="52"/>
      <c r="Q365" s="52"/>
      <c r="R365" s="52"/>
      <c r="S365" s="52"/>
      <c r="T365" s="52"/>
      <c r="U365" s="52"/>
      <c r="V365" s="52"/>
      <c r="W365" s="52"/>
      <c r="X365" s="52"/>
      <c r="Y365" s="52"/>
      <c r="Z365" s="52"/>
    </row>
    <row r="366" spans="1:26" ht="15.6">
      <c r="A366" s="52"/>
      <c r="B366" s="52"/>
      <c r="C366" s="52"/>
      <c r="D366" s="52"/>
      <c r="E366" s="52"/>
      <c r="F366" s="52"/>
      <c r="G366" s="52"/>
      <c r="H366" s="52"/>
      <c r="I366" s="52"/>
      <c r="J366" s="52"/>
      <c r="K366" s="52"/>
      <c r="L366" s="52"/>
      <c r="M366" s="52"/>
      <c r="N366" s="52"/>
      <c r="O366" s="52"/>
      <c r="P366" s="52"/>
      <c r="Q366" s="52"/>
      <c r="R366" s="52"/>
      <c r="S366" s="52"/>
      <c r="T366" s="52"/>
      <c r="U366" s="52"/>
      <c r="V366" s="52"/>
      <c r="W366" s="52"/>
      <c r="X366" s="52"/>
      <c r="Y366" s="52"/>
      <c r="Z366" s="52"/>
    </row>
    <row r="367" spans="1:26" ht="15.6">
      <c r="A367" s="52"/>
      <c r="B367" s="52"/>
      <c r="C367" s="52"/>
      <c r="D367" s="52"/>
      <c r="E367" s="52"/>
      <c r="F367" s="52"/>
      <c r="G367" s="52"/>
      <c r="H367" s="52"/>
      <c r="I367" s="52"/>
      <c r="J367" s="52"/>
      <c r="K367" s="52"/>
      <c r="L367" s="52"/>
      <c r="M367" s="52"/>
      <c r="N367" s="52"/>
      <c r="O367" s="52"/>
      <c r="P367" s="52"/>
      <c r="Q367" s="52"/>
      <c r="R367" s="52"/>
      <c r="S367" s="52"/>
      <c r="T367" s="52"/>
      <c r="U367" s="52"/>
      <c r="V367" s="52"/>
      <c r="W367" s="52"/>
      <c r="X367" s="52"/>
      <c r="Y367" s="52"/>
      <c r="Z367" s="52"/>
    </row>
    <row r="368" spans="1:26" ht="15.6">
      <c r="A368" s="52"/>
      <c r="B368" s="52"/>
      <c r="C368" s="52"/>
      <c r="D368" s="52"/>
      <c r="E368" s="52"/>
      <c r="F368" s="52"/>
      <c r="G368" s="52"/>
      <c r="H368" s="52"/>
      <c r="I368" s="52"/>
      <c r="J368" s="52"/>
      <c r="K368" s="52"/>
      <c r="L368" s="52"/>
      <c r="M368" s="52"/>
      <c r="N368" s="52"/>
      <c r="O368" s="52"/>
      <c r="P368" s="52"/>
      <c r="Q368" s="52"/>
      <c r="R368" s="52"/>
      <c r="S368" s="52"/>
      <c r="T368" s="52"/>
      <c r="U368" s="52"/>
      <c r="V368" s="52"/>
      <c r="W368" s="52"/>
      <c r="X368" s="52"/>
      <c r="Y368" s="52"/>
      <c r="Z368" s="52"/>
    </row>
    <row r="369" spans="1:26" ht="15.6">
      <c r="A369" s="52"/>
      <c r="B369" s="52"/>
      <c r="C369" s="52"/>
      <c r="D369" s="52"/>
      <c r="E369" s="52"/>
      <c r="F369" s="52"/>
      <c r="G369" s="52"/>
      <c r="H369" s="52"/>
      <c r="I369" s="52"/>
      <c r="J369" s="52"/>
      <c r="K369" s="52"/>
      <c r="L369" s="52"/>
      <c r="M369" s="52"/>
      <c r="N369" s="52"/>
      <c r="O369" s="52"/>
      <c r="P369" s="52"/>
      <c r="Q369" s="52"/>
      <c r="R369" s="52"/>
      <c r="S369" s="52"/>
      <c r="T369" s="52"/>
      <c r="U369" s="52"/>
      <c r="V369" s="52"/>
      <c r="W369" s="52"/>
      <c r="X369" s="52"/>
      <c r="Y369" s="52"/>
      <c r="Z369" s="52"/>
    </row>
    <row r="370" spans="1:26" ht="15.6">
      <c r="A370" s="52"/>
      <c r="B370" s="52"/>
      <c r="C370" s="52"/>
      <c r="D370" s="52"/>
      <c r="E370" s="52"/>
      <c r="F370" s="52"/>
      <c r="G370" s="52"/>
      <c r="H370" s="52"/>
      <c r="I370" s="52"/>
      <c r="J370" s="52"/>
      <c r="K370" s="52"/>
      <c r="L370" s="52"/>
      <c r="M370" s="52"/>
      <c r="N370" s="52"/>
      <c r="O370" s="52"/>
      <c r="P370" s="52"/>
      <c r="Q370" s="52"/>
      <c r="R370" s="52"/>
      <c r="S370" s="52"/>
      <c r="T370" s="52"/>
      <c r="U370" s="52"/>
      <c r="V370" s="52"/>
      <c r="W370" s="52"/>
      <c r="X370" s="52"/>
      <c r="Y370" s="52"/>
      <c r="Z370" s="52"/>
    </row>
    <row r="371" spans="1:26" ht="15.6">
      <c r="A371" s="52"/>
      <c r="B371" s="52"/>
      <c r="C371" s="52"/>
      <c r="D371" s="52"/>
      <c r="E371" s="52"/>
      <c r="F371" s="52"/>
      <c r="G371" s="52"/>
      <c r="H371" s="52"/>
      <c r="I371" s="52"/>
      <c r="J371" s="52"/>
      <c r="K371" s="52"/>
      <c r="L371" s="52"/>
      <c r="M371" s="52"/>
      <c r="N371" s="52"/>
      <c r="O371" s="52"/>
      <c r="P371" s="52"/>
      <c r="Q371" s="52"/>
      <c r="R371" s="52"/>
      <c r="S371" s="52"/>
      <c r="T371" s="52"/>
      <c r="U371" s="52"/>
      <c r="V371" s="52"/>
      <c r="W371" s="52"/>
      <c r="X371" s="52"/>
      <c r="Y371" s="52"/>
      <c r="Z371" s="52"/>
    </row>
    <row r="372" spans="1:26" ht="15.6">
      <c r="A372" s="52"/>
      <c r="B372" s="52"/>
      <c r="C372" s="52"/>
      <c r="D372" s="52"/>
      <c r="E372" s="52"/>
      <c r="F372" s="52"/>
      <c r="G372" s="52"/>
      <c r="H372" s="52"/>
      <c r="I372" s="52"/>
      <c r="J372" s="52"/>
      <c r="K372" s="52"/>
      <c r="L372" s="52"/>
      <c r="M372" s="52"/>
      <c r="N372" s="52"/>
      <c r="O372" s="52"/>
      <c r="P372" s="52"/>
      <c r="Q372" s="52"/>
      <c r="R372" s="52"/>
      <c r="S372" s="52"/>
      <c r="T372" s="52"/>
      <c r="U372" s="52"/>
      <c r="V372" s="52"/>
      <c r="W372" s="52"/>
      <c r="X372" s="52"/>
      <c r="Y372" s="52"/>
      <c r="Z372" s="52"/>
    </row>
    <row r="373" spans="1:26" ht="15.6">
      <c r="A373" s="52"/>
      <c r="B373" s="52"/>
      <c r="C373" s="52"/>
      <c r="D373" s="52"/>
      <c r="E373" s="52"/>
      <c r="F373" s="52"/>
      <c r="G373" s="52"/>
      <c r="H373" s="52"/>
      <c r="I373" s="52"/>
      <c r="J373" s="52"/>
      <c r="K373" s="52"/>
      <c r="L373" s="52"/>
      <c r="M373" s="52"/>
      <c r="N373" s="52"/>
      <c r="O373" s="52"/>
      <c r="P373" s="52"/>
      <c r="Q373" s="52"/>
      <c r="R373" s="52"/>
      <c r="S373" s="52"/>
      <c r="T373" s="52"/>
      <c r="U373" s="52"/>
      <c r="V373" s="52"/>
      <c r="W373" s="52"/>
      <c r="X373" s="52"/>
      <c r="Y373" s="52"/>
      <c r="Z373" s="52"/>
    </row>
    <row r="374" spans="1:26" ht="15.6">
      <c r="A374" s="52"/>
      <c r="B374" s="52"/>
      <c r="C374" s="52"/>
      <c r="D374" s="52"/>
      <c r="E374" s="52"/>
      <c r="F374" s="52"/>
      <c r="G374" s="52"/>
      <c r="H374" s="52"/>
      <c r="I374" s="52"/>
      <c r="J374" s="52"/>
      <c r="K374" s="52"/>
      <c r="L374" s="52"/>
      <c r="M374" s="52"/>
      <c r="N374" s="52"/>
      <c r="O374" s="52"/>
      <c r="P374" s="52"/>
      <c r="Q374" s="52"/>
      <c r="R374" s="52"/>
      <c r="S374" s="52"/>
      <c r="T374" s="52"/>
      <c r="U374" s="52"/>
      <c r="V374" s="52"/>
      <c r="W374" s="52"/>
      <c r="X374" s="52"/>
      <c r="Y374" s="52"/>
      <c r="Z374" s="52"/>
    </row>
    <row r="375" spans="1:26" ht="15.6">
      <c r="A375" s="52"/>
      <c r="B375" s="52"/>
      <c r="C375" s="52"/>
      <c r="D375" s="52"/>
      <c r="E375" s="52"/>
      <c r="F375" s="52"/>
      <c r="G375" s="52"/>
      <c r="H375" s="52"/>
      <c r="I375" s="52"/>
      <c r="J375" s="52"/>
      <c r="K375" s="52"/>
      <c r="L375" s="52"/>
      <c r="M375" s="52"/>
      <c r="N375" s="52"/>
      <c r="O375" s="52"/>
      <c r="P375" s="52"/>
      <c r="Q375" s="52"/>
      <c r="R375" s="52"/>
      <c r="S375" s="52"/>
      <c r="T375" s="52"/>
      <c r="U375" s="52"/>
      <c r="V375" s="52"/>
      <c r="W375" s="52"/>
      <c r="X375" s="52"/>
      <c r="Y375" s="52"/>
      <c r="Z375" s="52"/>
    </row>
    <row r="376" spans="1:26" ht="15.6">
      <c r="A376" s="52"/>
      <c r="B376" s="52"/>
      <c r="C376" s="52"/>
      <c r="D376" s="52"/>
      <c r="E376" s="52"/>
      <c r="F376" s="52"/>
      <c r="G376" s="52"/>
      <c r="H376" s="52"/>
      <c r="I376" s="52"/>
      <c r="J376" s="52"/>
      <c r="K376" s="52"/>
      <c r="L376" s="52"/>
      <c r="M376" s="52"/>
      <c r="N376" s="52"/>
      <c r="O376" s="52"/>
      <c r="P376" s="52"/>
      <c r="Q376" s="52"/>
      <c r="R376" s="52"/>
      <c r="S376" s="52"/>
      <c r="T376" s="52"/>
      <c r="U376" s="52"/>
      <c r="V376" s="52"/>
      <c r="W376" s="52"/>
      <c r="X376" s="52"/>
      <c r="Y376" s="52"/>
      <c r="Z376" s="52"/>
    </row>
    <row r="377" spans="1:26" ht="15.6">
      <c r="A377" s="52"/>
      <c r="B377" s="52"/>
      <c r="C377" s="52"/>
      <c r="D377" s="52"/>
      <c r="E377" s="52"/>
      <c r="F377" s="52"/>
      <c r="G377" s="52"/>
      <c r="H377" s="52"/>
      <c r="I377" s="52"/>
      <c r="J377" s="52"/>
      <c r="K377" s="52"/>
      <c r="L377" s="52"/>
      <c r="M377" s="52"/>
      <c r="N377" s="52"/>
      <c r="O377" s="52"/>
      <c r="P377" s="52"/>
      <c r="Q377" s="52"/>
      <c r="R377" s="52"/>
      <c r="S377" s="52"/>
      <c r="T377" s="52"/>
      <c r="U377" s="52"/>
      <c r="V377" s="52"/>
      <c r="W377" s="52"/>
      <c r="X377" s="52"/>
      <c r="Y377" s="52"/>
      <c r="Z377" s="52"/>
    </row>
    <row r="378" spans="1:26" ht="15.6">
      <c r="A378" s="52"/>
      <c r="B378" s="52"/>
      <c r="C378" s="52"/>
      <c r="D378" s="52"/>
      <c r="E378" s="52"/>
      <c r="F378" s="52"/>
      <c r="G378" s="52"/>
      <c r="H378" s="52"/>
      <c r="I378" s="52"/>
      <c r="J378" s="52"/>
      <c r="K378" s="52"/>
      <c r="L378" s="52"/>
      <c r="M378" s="52"/>
      <c r="N378" s="52"/>
      <c r="O378" s="52"/>
      <c r="P378" s="52"/>
      <c r="Q378" s="52"/>
      <c r="R378" s="52"/>
      <c r="S378" s="52"/>
      <c r="T378" s="52"/>
      <c r="U378" s="52"/>
      <c r="V378" s="52"/>
      <c r="W378" s="52"/>
      <c r="X378" s="52"/>
      <c r="Y378" s="52"/>
      <c r="Z378" s="52"/>
    </row>
    <row r="379" spans="1:26" ht="15.6">
      <c r="A379" s="52"/>
      <c r="B379" s="52"/>
      <c r="C379" s="52"/>
      <c r="D379" s="52"/>
      <c r="E379" s="52"/>
      <c r="F379" s="52"/>
      <c r="G379" s="52"/>
      <c r="H379" s="52"/>
      <c r="I379" s="52"/>
      <c r="J379" s="52"/>
      <c r="K379" s="52"/>
      <c r="L379" s="52"/>
      <c r="M379" s="52"/>
      <c r="N379" s="52"/>
      <c r="O379" s="52"/>
      <c r="P379" s="52"/>
      <c r="Q379" s="52"/>
      <c r="R379" s="52"/>
      <c r="S379" s="52"/>
      <c r="T379" s="52"/>
      <c r="U379" s="52"/>
      <c r="V379" s="52"/>
      <c r="W379" s="52"/>
      <c r="X379" s="52"/>
      <c r="Y379" s="52"/>
      <c r="Z379" s="52"/>
    </row>
    <row r="380" spans="1:26" ht="15.6">
      <c r="A380" s="52"/>
      <c r="B380" s="52"/>
      <c r="C380" s="52"/>
      <c r="D380" s="52"/>
      <c r="E380" s="52"/>
      <c r="F380" s="52"/>
      <c r="G380" s="52"/>
      <c r="H380" s="52"/>
      <c r="I380" s="52"/>
      <c r="J380" s="52"/>
      <c r="K380" s="52"/>
      <c r="L380" s="52"/>
      <c r="M380" s="52"/>
      <c r="N380" s="52"/>
      <c r="O380" s="52"/>
      <c r="P380" s="52"/>
      <c r="Q380" s="52"/>
      <c r="R380" s="52"/>
      <c r="S380" s="52"/>
      <c r="T380" s="52"/>
      <c r="U380" s="52"/>
      <c r="V380" s="52"/>
      <c r="W380" s="52"/>
      <c r="X380" s="52"/>
      <c r="Y380" s="52"/>
      <c r="Z380" s="52"/>
    </row>
    <row r="381" spans="1:26" ht="15.6">
      <c r="A381" s="52"/>
      <c r="B381" s="52"/>
      <c r="C381" s="52"/>
      <c r="D381" s="52"/>
      <c r="E381" s="52"/>
      <c r="F381" s="52"/>
      <c r="G381" s="52"/>
      <c r="H381" s="52"/>
      <c r="I381" s="52"/>
      <c r="J381" s="52"/>
      <c r="K381" s="52"/>
      <c r="L381" s="52"/>
      <c r="M381" s="52"/>
      <c r="N381" s="52"/>
      <c r="O381" s="52"/>
      <c r="P381" s="52"/>
      <c r="Q381" s="52"/>
      <c r="R381" s="52"/>
      <c r="S381" s="52"/>
      <c r="T381" s="52"/>
      <c r="U381" s="52"/>
      <c r="V381" s="52"/>
      <c r="W381" s="52"/>
      <c r="X381" s="52"/>
      <c r="Y381" s="52"/>
      <c r="Z381" s="52"/>
    </row>
    <row r="382" spans="1:26" ht="15.6">
      <c r="A382" s="52"/>
      <c r="B382" s="52"/>
      <c r="C382" s="52"/>
      <c r="D382" s="52"/>
      <c r="E382" s="52"/>
      <c r="F382" s="52"/>
      <c r="G382" s="52"/>
      <c r="H382" s="52"/>
      <c r="I382" s="52"/>
      <c r="J382" s="52"/>
      <c r="K382" s="52"/>
      <c r="L382" s="52"/>
      <c r="M382" s="52"/>
      <c r="N382" s="52"/>
      <c r="O382" s="52"/>
      <c r="P382" s="52"/>
      <c r="Q382" s="52"/>
      <c r="R382" s="52"/>
      <c r="S382" s="52"/>
      <c r="T382" s="52"/>
      <c r="U382" s="52"/>
      <c r="V382" s="52"/>
      <c r="W382" s="52"/>
      <c r="X382" s="52"/>
      <c r="Y382" s="52"/>
      <c r="Z382" s="52"/>
    </row>
    <row r="383" spans="1:26" ht="15.6">
      <c r="A383" s="52"/>
      <c r="B383" s="52"/>
      <c r="C383" s="52"/>
      <c r="D383" s="52"/>
      <c r="E383" s="52"/>
      <c r="F383" s="52"/>
      <c r="G383" s="52"/>
      <c r="H383" s="52"/>
      <c r="I383" s="52"/>
      <c r="J383" s="52"/>
      <c r="K383" s="52"/>
      <c r="L383" s="52"/>
      <c r="M383" s="52"/>
      <c r="N383" s="52"/>
      <c r="O383" s="52"/>
      <c r="P383" s="52"/>
      <c r="Q383" s="52"/>
      <c r="R383" s="52"/>
      <c r="S383" s="52"/>
      <c r="T383" s="52"/>
      <c r="U383" s="52"/>
      <c r="V383" s="52"/>
      <c r="W383" s="52"/>
      <c r="X383" s="52"/>
      <c r="Y383" s="52"/>
      <c r="Z383" s="52"/>
    </row>
    <row r="384" spans="1:26" ht="15.6">
      <c r="A384" s="52"/>
      <c r="B384" s="52"/>
      <c r="C384" s="52"/>
      <c r="D384" s="52"/>
      <c r="E384" s="52"/>
      <c r="F384" s="52"/>
      <c r="G384" s="52"/>
      <c r="H384" s="52"/>
      <c r="I384" s="52"/>
      <c r="J384" s="52"/>
      <c r="K384" s="52"/>
      <c r="L384" s="52"/>
      <c r="M384" s="52"/>
      <c r="N384" s="52"/>
      <c r="O384" s="52"/>
      <c r="P384" s="52"/>
      <c r="Q384" s="52"/>
      <c r="R384" s="52"/>
      <c r="S384" s="52"/>
      <c r="T384" s="52"/>
      <c r="U384" s="52"/>
      <c r="V384" s="52"/>
      <c r="W384" s="52"/>
      <c r="X384" s="52"/>
      <c r="Y384" s="52"/>
      <c r="Z384" s="52"/>
    </row>
    <row r="385" spans="1:26" ht="15.6">
      <c r="A385" s="52"/>
      <c r="B385" s="52"/>
      <c r="C385" s="52"/>
      <c r="D385" s="52"/>
      <c r="E385" s="52"/>
      <c r="F385" s="52"/>
      <c r="G385" s="52"/>
      <c r="H385" s="52"/>
      <c r="I385" s="52"/>
      <c r="J385" s="52"/>
      <c r="K385" s="52"/>
      <c r="L385" s="52"/>
      <c r="M385" s="52"/>
      <c r="N385" s="52"/>
      <c r="O385" s="52"/>
      <c r="P385" s="52"/>
      <c r="Q385" s="52"/>
      <c r="R385" s="52"/>
      <c r="S385" s="52"/>
      <c r="T385" s="52"/>
      <c r="U385" s="52"/>
      <c r="V385" s="52"/>
      <c r="W385" s="52"/>
      <c r="X385" s="52"/>
      <c r="Y385" s="52"/>
      <c r="Z385" s="52"/>
    </row>
    <row r="386" spans="1:26" ht="15.6">
      <c r="A386" s="52"/>
      <c r="B386" s="52"/>
      <c r="C386" s="52"/>
      <c r="D386" s="52"/>
      <c r="E386" s="52"/>
      <c r="F386" s="52"/>
      <c r="G386" s="52"/>
      <c r="H386" s="52"/>
      <c r="I386" s="52"/>
      <c r="J386" s="52"/>
      <c r="K386" s="52"/>
      <c r="L386" s="52"/>
      <c r="M386" s="52"/>
      <c r="N386" s="52"/>
      <c r="O386" s="52"/>
      <c r="P386" s="52"/>
      <c r="Q386" s="52"/>
      <c r="R386" s="52"/>
      <c r="S386" s="52"/>
      <c r="T386" s="52"/>
      <c r="U386" s="52"/>
      <c r="V386" s="52"/>
      <c r="W386" s="52"/>
      <c r="X386" s="52"/>
      <c r="Y386" s="52"/>
      <c r="Z386" s="52"/>
    </row>
    <row r="387" spans="1:26" ht="15.6">
      <c r="A387" s="52"/>
      <c r="B387" s="52"/>
      <c r="C387" s="52"/>
      <c r="D387" s="52"/>
      <c r="E387" s="52"/>
      <c r="F387" s="52"/>
      <c r="G387" s="52"/>
      <c r="H387" s="52"/>
      <c r="I387" s="52"/>
      <c r="J387" s="52"/>
      <c r="K387" s="52"/>
      <c r="L387" s="52"/>
      <c r="M387" s="52"/>
      <c r="N387" s="52"/>
      <c r="O387" s="52"/>
      <c r="P387" s="52"/>
      <c r="Q387" s="52"/>
      <c r="R387" s="52"/>
      <c r="S387" s="52"/>
      <c r="T387" s="52"/>
      <c r="U387" s="52"/>
      <c r="V387" s="52"/>
      <c r="W387" s="52"/>
      <c r="X387" s="52"/>
      <c r="Y387" s="52"/>
      <c r="Z387" s="52"/>
    </row>
    <row r="388" spans="1:26" ht="15.6">
      <c r="A388" s="52"/>
      <c r="B388" s="52"/>
      <c r="C388" s="52"/>
      <c r="D388" s="52"/>
      <c r="E388" s="52"/>
      <c r="F388" s="52"/>
      <c r="G388" s="52"/>
      <c r="H388" s="52"/>
      <c r="I388" s="52"/>
      <c r="J388" s="52"/>
      <c r="K388" s="52"/>
      <c r="L388" s="52"/>
      <c r="M388" s="52"/>
      <c r="N388" s="52"/>
      <c r="O388" s="52"/>
      <c r="P388" s="52"/>
      <c r="Q388" s="52"/>
      <c r="R388" s="52"/>
      <c r="S388" s="52"/>
      <c r="T388" s="52"/>
      <c r="U388" s="52"/>
      <c r="V388" s="52"/>
      <c r="W388" s="52"/>
      <c r="X388" s="52"/>
      <c r="Y388" s="52"/>
      <c r="Z388" s="52"/>
    </row>
    <row r="389" spans="1:26" ht="15.6">
      <c r="A389" s="52"/>
      <c r="B389" s="52"/>
      <c r="C389" s="52"/>
      <c r="D389" s="52"/>
      <c r="E389" s="52"/>
      <c r="F389" s="52"/>
      <c r="G389" s="52"/>
      <c r="H389" s="52"/>
      <c r="I389" s="52"/>
      <c r="J389" s="52"/>
      <c r="K389" s="52"/>
      <c r="L389" s="52"/>
      <c r="M389" s="52"/>
      <c r="N389" s="52"/>
      <c r="O389" s="52"/>
      <c r="P389" s="52"/>
      <c r="Q389" s="52"/>
      <c r="R389" s="52"/>
      <c r="S389" s="52"/>
      <c r="T389" s="52"/>
      <c r="U389" s="52"/>
      <c r="V389" s="52"/>
      <c r="W389" s="52"/>
      <c r="X389" s="52"/>
      <c r="Y389" s="52"/>
      <c r="Z389" s="52"/>
    </row>
    <row r="390" spans="1:26" ht="15.6">
      <c r="A390" s="52"/>
      <c r="B390" s="52"/>
      <c r="C390" s="52"/>
      <c r="D390" s="52"/>
      <c r="E390" s="52"/>
      <c r="F390" s="52"/>
      <c r="G390" s="52"/>
      <c r="H390" s="52"/>
      <c r="I390" s="52"/>
      <c r="J390" s="52"/>
      <c r="K390" s="52"/>
      <c r="L390" s="52"/>
      <c r="M390" s="52"/>
      <c r="N390" s="52"/>
      <c r="O390" s="52"/>
      <c r="P390" s="52"/>
      <c r="Q390" s="52"/>
      <c r="R390" s="52"/>
      <c r="S390" s="52"/>
      <c r="T390" s="52"/>
      <c r="U390" s="52"/>
      <c r="V390" s="52"/>
      <c r="W390" s="52"/>
      <c r="X390" s="52"/>
      <c r="Y390" s="52"/>
      <c r="Z390" s="52"/>
    </row>
    <row r="391" spans="1:26" ht="15.6">
      <c r="A391" s="52"/>
      <c r="B391" s="52"/>
      <c r="C391" s="52"/>
      <c r="D391" s="52"/>
      <c r="E391" s="52"/>
      <c r="F391" s="52"/>
      <c r="G391" s="52"/>
      <c r="H391" s="52"/>
      <c r="I391" s="52"/>
      <c r="J391" s="52"/>
      <c r="K391" s="52"/>
      <c r="L391" s="52"/>
      <c r="M391" s="52"/>
      <c r="N391" s="52"/>
      <c r="O391" s="52"/>
      <c r="P391" s="52"/>
      <c r="Q391" s="52"/>
      <c r="R391" s="52"/>
      <c r="S391" s="52"/>
      <c r="T391" s="52"/>
      <c r="U391" s="52"/>
      <c r="V391" s="52"/>
      <c r="W391" s="52"/>
      <c r="X391" s="52"/>
      <c r="Y391" s="52"/>
      <c r="Z391" s="52"/>
    </row>
    <row r="392" spans="1:26" ht="15.6">
      <c r="A392" s="52"/>
      <c r="B392" s="52"/>
      <c r="C392" s="52"/>
      <c r="D392" s="52"/>
      <c r="E392" s="52"/>
      <c r="F392" s="52"/>
      <c r="G392" s="52"/>
      <c r="H392" s="52"/>
      <c r="I392" s="52"/>
      <c r="J392" s="52"/>
      <c r="K392" s="52"/>
      <c r="L392" s="52"/>
      <c r="M392" s="52"/>
      <c r="N392" s="52"/>
      <c r="O392" s="52"/>
      <c r="P392" s="52"/>
      <c r="Q392" s="52"/>
      <c r="R392" s="52"/>
      <c r="S392" s="52"/>
      <c r="T392" s="52"/>
      <c r="U392" s="52"/>
      <c r="V392" s="52"/>
      <c r="W392" s="52"/>
      <c r="X392" s="52"/>
      <c r="Y392" s="52"/>
      <c r="Z392" s="52"/>
    </row>
    <row r="393" spans="1:26" ht="15.6">
      <c r="A393" s="52"/>
      <c r="B393" s="52"/>
      <c r="C393" s="52"/>
      <c r="D393" s="52"/>
      <c r="E393" s="52"/>
      <c r="F393" s="52"/>
      <c r="G393" s="52"/>
      <c r="H393" s="52"/>
      <c r="I393" s="52"/>
      <c r="J393" s="52"/>
      <c r="K393" s="52"/>
      <c r="L393" s="52"/>
      <c r="M393" s="52"/>
      <c r="N393" s="52"/>
      <c r="O393" s="52"/>
      <c r="P393" s="52"/>
      <c r="Q393" s="52"/>
      <c r="R393" s="52"/>
      <c r="S393" s="52"/>
      <c r="T393" s="52"/>
      <c r="U393" s="52"/>
      <c r="V393" s="52"/>
      <c r="W393" s="52"/>
      <c r="X393" s="52"/>
      <c r="Y393" s="52"/>
      <c r="Z393" s="52"/>
    </row>
    <row r="394" spans="1:26" ht="15.6">
      <c r="A394" s="52"/>
      <c r="B394" s="52"/>
      <c r="C394" s="52"/>
      <c r="D394" s="52"/>
      <c r="E394" s="52"/>
      <c r="F394" s="52"/>
      <c r="G394" s="52"/>
      <c r="H394" s="52"/>
      <c r="I394" s="52"/>
      <c r="J394" s="52"/>
      <c r="K394" s="52"/>
      <c r="L394" s="52"/>
      <c r="M394" s="52"/>
      <c r="N394" s="52"/>
      <c r="O394" s="52"/>
      <c r="P394" s="52"/>
      <c r="Q394" s="52"/>
      <c r="R394" s="52"/>
      <c r="S394" s="52"/>
      <c r="T394" s="52"/>
      <c r="U394" s="52"/>
      <c r="V394" s="52"/>
      <c r="W394" s="52"/>
      <c r="X394" s="52"/>
      <c r="Y394" s="52"/>
      <c r="Z394" s="52"/>
    </row>
    <row r="395" spans="1:26" ht="15.6">
      <c r="A395" s="52"/>
      <c r="B395" s="52"/>
      <c r="C395" s="52"/>
      <c r="D395" s="52"/>
      <c r="E395" s="52"/>
      <c r="F395" s="52"/>
      <c r="G395" s="52"/>
      <c r="H395" s="52"/>
      <c r="I395" s="52"/>
      <c r="J395" s="52"/>
      <c r="K395" s="52"/>
      <c r="L395" s="52"/>
      <c r="M395" s="52"/>
      <c r="N395" s="52"/>
      <c r="O395" s="52"/>
      <c r="P395" s="52"/>
      <c r="Q395" s="52"/>
      <c r="R395" s="52"/>
      <c r="S395" s="52"/>
      <c r="T395" s="52"/>
      <c r="U395" s="52"/>
      <c r="V395" s="52"/>
      <c r="W395" s="52"/>
      <c r="X395" s="52"/>
      <c r="Y395" s="52"/>
      <c r="Z395" s="52"/>
    </row>
    <row r="396" spans="1:26" ht="15.6">
      <c r="A396" s="52"/>
      <c r="B396" s="52"/>
      <c r="C396" s="52"/>
      <c r="D396" s="52"/>
      <c r="E396" s="52"/>
      <c r="F396" s="52"/>
      <c r="G396" s="52"/>
      <c r="H396" s="52"/>
      <c r="I396" s="52"/>
      <c r="J396" s="52"/>
      <c r="K396" s="52"/>
      <c r="L396" s="52"/>
      <c r="M396" s="52"/>
      <c r="N396" s="52"/>
      <c r="O396" s="52"/>
      <c r="P396" s="52"/>
      <c r="Q396" s="52"/>
      <c r="R396" s="52"/>
      <c r="S396" s="52"/>
      <c r="T396" s="52"/>
      <c r="U396" s="52"/>
      <c r="V396" s="52"/>
      <c r="W396" s="52"/>
      <c r="X396" s="52"/>
      <c r="Y396" s="52"/>
      <c r="Z396" s="52"/>
    </row>
    <row r="397" spans="1:26" ht="15.6">
      <c r="A397" s="52"/>
      <c r="B397" s="52"/>
      <c r="C397" s="52"/>
      <c r="D397" s="52"/>
      <c r="E397" s="52"/>
      <c r="F397" s="52"/>
      <c r="G397" s="52"/>
      <c r="H397" s="52"/>
      <c r="I397" s="52"/>
      <c r="J397" s="52"/>
      <c r="K397" s="52"/>
      <c r="L397" s="52"/>
      <c r="M397" s="52"/>
      <c r="N397" s="52"/>
      <c r="O397" s="52"/>
      <c r="P397" s="52"/>
      <c r="Q397" s="52"/>
      <c r="R397" s="52"/>
      <c r="S397" s="52"/>
      <c r="T397" s="52"/>
      <c r="U397" s="52"/>
      <c r="V397" s="52"/>
      <c r="W397" s="52"/>
      <c r="X397" s="52"/>
      <c r="Y397" s="52"/>
      <c r="Z397" s="52"/>
    </row>
    <row r="398" spans="1:26" ht="15.6">
      <c r="A398" s="52"/>
      <c r="B398" s="52"/>
      <c r="C398" s="52"/>
      <c r="D398" s="52"/>
      <c r="E398" s="52"/>
      <c r="F398" s="52"/>
      <c r="G398" s="52"/>
      <c r="H398" s="52"/>
      <c r="I398" s="52"/>
      <c r="J398" s="52"/>
      <c r="K398" s="52"/>
      <c r="L398" s="52"/>
      <c r="M398" s="52"/>
      <c r="N398" s="52"/>
      <c r="O398" s="52"/>
      <c r="P398" s="52"/>
      <c r="Q398" s="52"/>
      <c r="R398" s="52"/>
      <c r="S398" s="52"/>
      <c r="T398" s="52"/>
      <c r="U398" s="52"/>
      <c r="V398" s="52"/>
      <c r="W398" s="52"/>
      <c r="X398" s="52"/>
      <c r="Y398" s="52"/>
      <c r="Z398" s="52"/>
    </row>
    <row r="399" spans="1:26" ht="15.6">
      <c r="A399" s="52"/>
      <c r="B399" s="52"/>
      <c r="C399" s="52"/>
      <c r="D399" s="52"/>
      <c r="E399" s="52"/>
      <c r="F399" s="52"/>
      <c r="G399" s="52"/>
      <c r="H399" s="52"/>
      <c r="I399" s="52"/>
      <c r="J399" s="52"/>
      <c r="K399" s="52"/>
      <c r="L399" s="52"/>
      <c r="M399" s="52"/>
      <c r="N399" s="52"/>
      <c r="O399" s="52"/>
      <c r="P399" s="52"/>
      <c r="Q399" s="52"/>
      <c r="R399" s="52"/>
      <c r="S399" s="52"/>
      <c r="T399" s="52"/>
      <c r="U399" s="52"/>
      <c r="V399" s="52"/>
      <c r="W399" s="52"/>
      <c r="X399" s="52"/>
      <c r="Y399" s="52"/>
      <c r="Z399" s="52"/>
    </row>
    <row r="400" spans="1:26" ht="15.6">
      <c r="A400" s="52"/>
      <c r="B400" s="52"/>
      <c r="C400" s="52"/>
      <c r="D400" s="52"/>
      <c r="E400" s="52"/>
      <c r="F400" s="52"/>
      <c r="G400" s="52"/>
      <c r="H400" s="52"/>
      <c r="I400" s="52"/>
      <c r="J400" s="52"/>
      <c r="K400" s="52"/>
      <c r="L400" s="52"/>
      <c r="M400" s="52"/>
      <c r="N400" s="52"/>
      <c r="O400" s="52"/>
      <c r="P400" s="52"/>
      <c r="Q400" s="52"/>
      <c r="R400" s="52"/>
      <c r="S400" s="52"/>
      <c r="T400" s="52"/>
      <c r="U400" s="52"/>
      <c r="V400" s="52"/>
      <c r="W400" s="52"/>
      <c r="X400" s="52"/>
      <c r="Y400" s="52"/>
      <c r="Z400" s="52"/>
    </row>
    <row r="401" spans="1:26" ht="15.6">
      <c r="A401" s="52"/>
      <c r="B401" s="52"/>
      <c r="C401" s="52"/>
      <c r="D401" s="52"/>
      <c r="E401" s="52"/>
      <c r="F401" s="52"/>
      <c r="G401" s="52"/>
      <c r="H401" s="52"/>
      <c r="I401" s="52"/>
      <c r="J401" s="52"/>
      <c r="K401" s="52"/>
      <c r="L401" s="52"/>
      <c r="M401" s="52"/>
      <c r="N401" s="52"/>
      <c r="O401" s="52"/>
      <c r="P401" s="52"/>
      <c r="Q401" s="52"/>
      <c r="R401" s="52"/>
      <c r="S401" s="52"/>
      <c r="T401" s="52"/>
      <c r="U401" s="52"/>
      <c r="V401" s="52"/>
      <c r="W401" s="52"/>
      <c r="X401" s="52"/>
      <c r="Y401" s="52"/>
      <c r="Z401" s="52"/>
    </row>
    <row r="402" spans="1:26" ht="15.6">
      <c r="A402" s="52"/>
      <c r="B402" s="52"/>
      <c r="C402" s="52"/>
      <c r="D402" s="52"/>
      <c r="E402" s="52"/>
      <c r="F402" s="52"/>
      <c r="G402" s="52"/>
      <c r="H402" s="52"/>
      <c r="I402" s="52"/>
      <c r="J402" s="52"/>
      <c r="K402" s="52"/>
      <c r="L402" s="52"/>
      <c r="M402" s="52"/>
      <c r="N402" s="52"/>
      <c r="O402" s="52"/>
      <c r="P402" s="52"/>
      <c r="Q402" s="52"/>
      <c r="R402" s="52"/>
      <c r="S402" s="52"/>
      <c r="T402" s="52"/>
      <c r="U402" s="52"/>
      <c r="V402" s="52"/>
      <c r="W402" s="52"/>
      <c r="X402" s="52"/>
      <c r="Y402" s="52"/>
      <c r="Z402" s="52"/>
    </row>
    <row r="403" spans="1:26" ht="15.6">
      <c r="A403" s="52"/>
      <c r="B403" s="52"/>
      <c r="C403" s="52"/>
      <c r="D403" s="52"/>
      <c r="E403" s="52"/>
      <c r="F403" s="52"/>
      <c r="G403" s="52"/>
      <c r="H403" s="52"/>
      <c r="I403" s="52"/>
      <c r="J403" s="52"/>
      <c r="K403" s="52"/>
      <c r="L403" s="52"/>
      <c r="M403" s="52"/>
      <c r="N403" s="52"/>
      <c r="O403" s="52"/>
      <c r="P403" s="52"/>
      <c r="Q403" s="52"/>
      <c r="R403" s="52"/>
      <c r="S403" s="52"/>
      <c r="T403" s="52"/>
      <c r="U403" s="52"/>
      <c r="V403" s="52"/>
      <c r="W403" s="52"/>
      <c r="X403" s="52"/>
      <c r="Y403" s="52"/>
      <c r="Z403" s="52"/>
    </row>
    <row r="404" spans="1:26" ht="15.6">
      <c r="A404" s="52"/>
      <c r="B404" s="52"/>
      <c r="C404" s="52"/>
      <c r="D404" s="52"/>
      <c r="E404" s="52"/>
      <c r="F404" s="52"/>
      <c r="G404" s="52"/>
      <c r="H404" s="52"/>
      <c r="I404" s="52"/>
      <c r="J404" s="52"/>
      <c r="K404" s="52"/>
      <c r="L404" s="52"/>
      <c r="M404" s="52"/>
      <c r="N404" s="52"/>
      <c r="O404" s="52"/>
      <c r="P404" s="52"/>
      <c r="Q404" s="52"/>
      <c r="R404" s="52"/>
      <c r="S404" s="52"/>
      <c r="T404" s="52"/>
      <c r="U404" s="52"/>
      <c r="V404" s="52"/>
      <c r="W404" s="52"/>
      <c r="X404" s="52"/>
      <c r="Y404" s="52"/>
      <c r="Z404" s="52"/>
    </row>
    <row r="405" spans="1:26" ht="15.6">
      <c r="A405" s="52"/>
      <c r="B405" s="52"/>
      <c r="C405" s="52"/>
      <c r="D405" s="52"/>
      <c r="E405" s="52"/>
      <c r="F405" s="52"/>
      <c r="G405" s="52"/>
      <c r="H405" s="52"/>
      <c r="I405" s="52"/>
      <c r="J405" s="52"/>
      <c r="K405" s="52"/>
      <c r="L405" s="52"/>
      <c r="M405" s="52"/>
      <c r="N405" s="52"/>
      <c r="O405" s="52"/>
      <c r="P405" s="52"/>
      <c r="Q405" s="52"/>
      <c r="R405" s="52"/>
      <c r="S405" s="52"/>
      <c r="T405" s="52"/>
      <c r="U405" s="52"/>
      <c r="V405" s="52"/>
      <c r="W405" s="52"/>
      <c r="X405" s="52"/>
      <c r="Y405" s="52"/>
      <c r="Z405" s="52"/>
    </row>
    <row r="406" spans="1:26" ht="15.6">
      <c r="A406" s="52"/>
      <c r="B406" s="52"/>
      <c r="C406" s="52"/>
      <c r="D406" s="52"/>
      <c r="E406" s="52"/>
      <c r="F406" s="52"/>
      <c r="G406" s="52"/>
      <c r="H406" s="52"/>
      <c r="I406" s="52"/>
      <c r="J406" s="52"/>
      <c r="K406" s="52"/>
      <c r="L406" s="52"/>
      <c r="M406" s="52"/>
      <c r="N406" s="52"/>
      <c r="O406" s="52"/>
      <c r="P406" s="52"/>
      <c r="Q406" s="52"/>
      <c r="R406" s="52"/>
      <c r="S406" s="52"/>
      <c r="T406" s="52"/>
      <c r="U406" s="52"/>
      <c r="V406" s="52"/>
      <c r="W406" s="52"/>
      <c r="X406" s="52"/>
      <c r="Y406" s="52"/>
      <c r="Z406" s="52"/>
    </row>
    <row r="407" spans="1:26" ht="15.6">
      <c r="A407" s="52"/>
      <c r="B407" s="52"/>
      <c r="C407" s="52"/>
      <c r="D407" s="52"/>
      <c r="E407" s="52"/>
      <c r="F407" s="52"/>
      <c r="G407" s="52"/>
      <c r="H407" s="52"/>
      <c r="I407" s="52"/>
      <c r="J407" s="52"/>
      <c r="K407" s="52"/>
      <c r="L407" s="52"/>
      <c r="M407" s="52"/>
      <c r="N407" s="52"/>
      <c r="O407" s="52"/>
      <c r="P407" s="52"/>
      <c r="Q407" s="52"/>
      <c r="R407" s="52"/>
      <c r="S407" s="52"/>
      <c r="T407" s="52"/>
      <c r="U407" s="52"/>
      <c r="V407" s="52"/>
      <c r="W407" s="52"/>
      <c r="X407" s="52"/>
      <c r="Y407" s="52"/>
      <c r="Z407" s="52"/>
    </row>
    <row r="408" spans="1:26" ht="15.6">
      <c r="A408" s="52"/>
      <c r="B408" s="52"/>
      <c r="C408" s="52"/>
      <c r="D408" s="52"/>
      <c r="E408" s="52"/>
      <c r="F408" s="52"/>
      <c r="G408" s="52"/>
      <c r="H408" s="52"/>
      <c r="I408" s="52"/>
      <c r="J408" s="52"/>
      <c r="K408" s="52"/>
      <c r="L408" s="52"/>
      <c r="M408" s="52"/>
      <c r="N408" s="52"/>
      <c r="O408" s="52"/>
      <c r="P408" s="52"/>
      <c r="Q408" s="52"/>
      <c r="R408" s="52"/>
      <c r="S408" s="52"/>
      <c r="T408" s="52"/>
      <c r="U408" s="52"/>
      <c r="V408" s="52"/>
      <c r="W408" s="52"/>
      <c r="X408" s="52"/>
      <c r="Y408" s="52"/>
      <c r="Z408" s="52"/>
    </row>
    <row r="409" spans="1:26" ht="15.6">
      <c r="A409" s="52"/>
      <c r="B409" s="52"/>
      <c r="C409" s="52"/>
      <c r="D409" s="52"/>
      <c r="E409" s="52"/>
      <c r="F409" s="52"/>
      <c r="G409" s="52"/>
      <c r="H409" s="52"/>
      <c r="I409" s="52"/>
      <c r="J409" s="52"/>
      <c r="K409" s="52"/>
      <c r="L409" s="52"/>
      <c r="M409" s="52"/>
      <c r="N409" s="52"/>
      <c r="O409" s="52"/>
      <c r="P409" s="52"/>
      <c r="Q409" s="52"/>
      <c r="R409" s="52"/>
      <c r="S409" s="52"/>
      <c r="T409" s="52"/>
      <c r="U409" s="52"/>
      <c r="V409" s="52"/>
      <c r="W409" s="52"/>
      <c r="X409" s="52"/>
      <c r="Y409" s="52"/>
      <c r="Z409" s="52"/>
    </row>
    <row r="410" spans="1:26" ht="15.6">
      <c r="A410" s="52"/>
      <c r="B410" s="52"/>
      <c r="C410" s="52"/>
      <c r="D410" s="52"/>
      <c r="E410" s="52"/>
      <c r="F410" s="52"/>
      <c r="G410" s="52"/>
      <c r="H410" s="52"/>
      <c r="I410" s="52"/>
      <c r="J410" s="52"/>
      <c r="K410" s="52"/>
      <c r="L410" s="52"/>
      <c r="M410" s="52"/>
      <c r="N410" s="52"/>
      <c r="O410" s="52"/>
      <c r="P410" s="52"/>
      <c r="Q410" s="52"/>
      <c r="R410" s="52"/>
      <c r="S410" s="52"/>
      <c r="T410" s="52"/>
      <c r="U410" s="52"/>
      <c r="V410" s="52"/>
      <c r="W410" s="52"/>
      <c r="X410" s="52"/>
      <c r="Y410" s="52"/>
      <c r="Z410" s="52"/>
    </row>
    <row r="411" spans="1:26" ht="15.6">
      <c r="A411" s="52"/>
      <c r="B411" s="52"/>
      <c r="C411" s="52"/>
      <c r="D411" s="52"/>
      <c r="E411" s="52"/>
      <c r="F411" s="52"/>
      <c r="G411" s="52"/>
      <c r="H411" s="52"/>
      <c r="I411" s="52"/>
      <c r="J411" s="52"/>
      <c r="K411" s="52"/>
      <c r="L411" s="52"/>
      <c r="M411" s="52"/>
      <c r="N411" s="52"/>
      <c r="O411" s="52"/>
      <c r="P411" s="52"/>
      <c r="Q411" s="52"/>
      <c r="R411" s="52"/>
      <c r="S411" s="52"/>
      <c r="T411" s="52"/>
      <c r="U411" s="52"/>
      <c r="V411" s="52"/>
      <c r="W411" s="52"/>
      <c r="X411" s="52"/>
      <c r="Y411" s="52"/>
      <c r="Z411" s="52"/>
    </row>
    <row r="412" spans="1:26" ht="15.6">
      <c r="A412" s="52"/>
      <c r="B412" s="52"/>
      <c r="C412" s="52"/>
      <c r="D412" s="52"/>
      <c r="E412" s="52"/>
      <c r="F412" s="52"/>
      <c r="G412" s="52"/>
      <c r="H412" s="52"/>
      <c r="I412" s="52"/>
      <c r="J412" s="52"/>
      <c r="K412" s="52"/>
      <c r="L412" s="52"/>
      <c r="M412" s="52"/>
      <c r="N412" s="52"/>
      <c r="O412" s="52"/>
      <c r="P412" s="52"/>
      <c r="Q412" s="52"/>
      <c r="R412" s="52"/>
      <c r="S412" s="52"/>
      <c r="T412" s="52"/>
      <c r="U412" s="52"/>
      <c r="V412" s="52"/>
      <c r="W412" s="52"/>
      <c r="X412" s="52"/>
      <c r="Y412" s="52"/>
      <c r="Z412" s="52"/>
    </row>
    <row r="413" spans="1:26" ht="15.6">
      <c r="A413" s="52"/>
      <c r="B413" s="52"/>
      <c r="C413" s="52"/>
      <c r="D413" s="52"/>
      <c r="E413" s="52"/>
      <c r="F413" s="52"/>
      <c r="G413" s="52"/>
      <c r="H413" s="52"/>
      <c r="I413" s="52"/>
      <c r="J413" s="52"/>
      <c r="K413" s="52"/>
      <c r="L413" s="52"/>
      <c r="M413" s="52"/>
      <c r="N413" s="52"/>
      <c r="O413" s="52"/>
      <c r="P413" s="52"/>
      <c r="Q413" s="52"/>
      <c r="R413" s="52"/>
      <c r="S413" s="52"/>
      <c r="T413" s="52"/>
      <c r="U413" s="52"/>
      <c r="V413" s="52"/>
      <c r="W413" s="52"/>
      <c r="X413" s="52"/>
      <c r="Y413" s="52"/>
      <c r="Z413" s="52"/>
    </row>
    <row r="414" spans="1:26" ht="15.6">
      <c r="A414" s="52"/>
      <c r="B414" s="52"/>
      <c r="C414" s="52"/>
      <c r="D414" s="52"/>
      <c r="E414" s="52"/>
      <c r="F414" s="52"/>
      <c r="G414" s="52"/>
      <c r="H414" s="52"/>
      <c r="I414" s="52"/>
      <c r="J414" s="52"/>
      <c r="K414" s="52"/>
      <c r="L414" s="52"/>
      <c r="M414" s="52"/>
      <c r="N414" s="52"/>
      <c r="O414" s="52"/>
      <c r="P414" s="52"/>
      <c r="Q414" s="52"/>
      <c r="R414" s="52"/>
      <c r="S414" s="52"/>
      <c r="T414" s="52"/>
      <c r="U414" s="52"/>
      <c r="V414" s="52"/>
      <c r="W414" s="52"/>
      <c r="X414" s="52"/>
      <c r="Y414" s="52"/>
      <c r="Z414" s="52"/>
    </row>
    <row r="415" spans="1:26" ht="15.6">
      <c r="A415" s="52"/>
      <c r="B415" s="52"/>
      <c r="C415" s="52"/>
      <c r="D415" s="52"/>
      <c r="E415" s="52"/>
      <c r="F415" s="52"/>
      <c r="G415" s="52"/>
      <c r="H415" s="52"/>
      <c r="I415" s="52"/>
      <c r="J415" s="52"/>
      <c r="K415" s="52"/>
      <c r="L415" s="52"/>
      <c r="M415" s="52"/>
      <c r="N415" s="52"/>
      <c r="O415" s="52"/>
      <c r="P415" s="52"/>
      <c r="Q415" s="52"/>
      <c r="R415" s="52"/>
      <c r="S415" s="52"/>
      <c r="T415" s="52"/>
      <c r="U415" s="52"/>
      <c r="V415" s="52"/>
      <c r="W415" s="52"/>
      <c r="X415" s="52"/>
      <c r="Y415" s="52"/>
      <c r="Z415" s="52"/>
    </row>
    <row r="416" spans="1:26" ht="15.6">
      <c r="A416" s="52"/>
      <c r="B416" s="52"/>
      <c r="C416" s="52"/>
      <c r="D416" s="52"/>
      <c r="E416" s="52"/>
      <c r="F416" s="52"/>
      <c r="G416" s="52"/>
      <c r="H416" s="52"/>
      <c r="I416" s="52"/>
      <c r="J416" s="52"/>
      <c r="K416" s="52"/>
      <c r="L416" s="52"/>
      <c r="M416" s="52"/>
      <c r="N416" s="52"/>
      <c r="O416" s="52"/>
      <c r="P416" s="52"/>
      <c r="Q416" s="52"/>
      <c r="R416" s="52"/>
      <c r="S416" s="52"/>
      <c r="T416" s="52"/>
      <c r="U416" s="52"/>
      <c r="V416" s="52"/>
      <c r="W416" s="52"/>
      <c r="X416" s="52"/>
      <c r="Y416" s="52"/>
      <c r="Z416" s="52"/>
    </row>
    <row r="417" spans="1:26" ht="15.6">
      <c r="A417" s="52"/>
      <c r="B417" s="52"/>
      <c r="C417" s="52"/>
      <c r="D417" s="52"/>
      <c r="E417" s="52"/>
      <c r="F417" s="52"/>
      <c r="G417" s="52"/>
      <c r="H417" s="52"/>
      <c r="I417" s="52"/>
      <c r="J417" s="52"/>
      <c r="K417" s="52"/>
      <c r="L417" s="52"/>
      <c r="M417" s="52"/>
      <c r="N417" s="52"/>
      <c r="O417" s="52"/>
      <c r="P417" s="52"/>
      <c r="Q417" s="52"/>
      <c r="R417" s="52"/>
      <c r="S417" s="52"/>
      <c r="T417" s="52"/>
      <c r="U417" s="52"/>
      <c r="V417" s="52"/>
      <c r="W417" s="52"/>
      <c r="X417" s="52"/>
      <c r="Y417" s="52"/>
      <c r="Z417" s="52"/>
    </row>
    <row r="418" spans="1:26" ht="15.6">
      <c r="A418" s="52"/>
      <c r="B418" s="52"/>
      <c r="C418" s="52"/>
      <c r="D418" s="52"/>
      <c r="E418" s="52"/>
      <c r="F418" s="52"/>
      <c r="G418" s="52"/>
      <c r="H418" s="52"/>
      <c r="I418" s="52"/>
      <c r="J418" s="52"/>
      <c r="K418" s="52"/>
      <c r="L418" s="52"/>
      <c r="M418" s="52"/>
      <c r="N418" s="52"/>
      <c r="O418" s="52"/>
      <c r="P418" s="52"/>
      <c r="Q418" s="52"/>
      <c r="R418" s="52"/>
      <c r="S418" s="52"/>
      <c r="T418" s="52"/>
      <c r="U418" s="52"/>
      <c r="V418" s="52"/>
      <c r="W418" s="52"/>
      <c r="X418" s="52"/>
      <c r="Y418" s="52"/>
      <c r="Z418" s="52"/>
    </row>
    <row r="419" spans="1:26" ht="15.6">
      <c r="A419" s="52"/>
      <c r="B419" s="52"/>
      <c r="C419" s="52"/>
      <c r="D419" s="52"/>
      <c r="E419" s="52"/>
      <c r="F419" s="52"/>
      <c r="G419" s="52"/>
      <c r="H419" s="52"/>
      <c r="I419" s="52"/>
      <c r="J419" s="52"/>
      <c r="K419" s="52"/>
      <c r="L419" s="52"/>
      <c r="M419" s="52"/>
      <c r="N419" s="52"/>
      <c r="O419" s="52"/>
      <c r="P419" s="52"/>
      <c r="Q419" s="52"/>
      <c r="R419" s="52"/>
      <c r="S419" s="52"/>
      <c r="T419" s="52"/>
      <c r="U419" s="52"/>
      <c r="V419" s="52"/>
      <c r="W419" s="52"/>
      <c r="X419" s="52"/>
      <c r="Y419" s="52"/>
      <c r="Z419" s="52"/>
    </row>
    <row r="420" spans="1:26" ht="15.6">
      <c r="A420" s="52"/>
      <c r="B420" s="52"/>
      <c r="C420" s="52"/>
      <c r="D420" s="52"/>
      <c r="E420" s="52"/>
      <c r="F420" s="52"/>
      <c r="G420" s="52"/>
      <c r="H420" s="52"/>
      <c r="I420" s="52"/>
      <c r="J420" s="52"/>
      <c r="K420" s="52"/>
      <c r="L420" s="52"/>
      <c r="M420" s="52"/>
      <c r="N420" s="52"/>
      <c r="O420" s="52"/>
      <c r="P420" s="52"/>
      <c r="Q420" s="52"/>
      <c r="R420" s="52"/>
      <c r="S420" s="52"/>
      <c r="T420" s="52"/>
      <c r="U420" s="52"/>
      <c r="V420" s="52"/>
      <c r="W420" s="52"/>
      <c r="X420" s="52"/>
      <c r="Y420" s="52"/>
      <c r="Z420" s="52"/>
    </row>
    <row r="421" spans="1:26" ht="15.6">
      <c r="A421" s="52"/>
      <c r="B421" s="52"/>
      <c r="C421" s="52"/>
      <c r="D421" s="52"/>
      <c r="E421" s="52"/>
      <c r="F421" s="52"/>
      <c r="G421" s="52"/>
      <c r="H421" s="52"/>
      <c r="I421" s="52"/>
      <c r="J421" s="52"/>
      <c r="K421" s="52"/>
      <c r="L421" s="52"/>
      <c r="M421" s="52"/>
      <c r="N421" s="52"/>
      <c r="O421" s="52"/>
      <c r="P421" s="52"/>
      <c r="Q421" s="52"/>
      <c r="R421" s="52"/>
      <c r="S421" s="52"/>
      <c r="T421" s="52"/>
      <c r="U421" s="52"/>
      <c r="V421" s="52"/>
      <c r="W421" s="52"/>
      <c r="X421" s="52"/>
      <c r="Y421" s="52"/>
      <c r="Z421" s="52"/>
    </row>
    <row r="422" spans="1:26" ht="15.6">
      <c r="A422" s="52"/>
      <c r="B422" s="52"/>
      <c r="C422" s="52"/>
      <c r="D422" s="52"/>
      <c r="E422" s="52"/>
      <c r="F422" s="52"/>
      <c r="G422" s="52"/>
      <c r="H422" s="52"/>
      <c r="I422" s="52"/>
      <c r="J422" s="52"/>
      <c r="K422" s="52"/>
      <c r="L422" s="52"/>
      <c r="M422" s="52"/>
      <c r="N422" s="52"/>
      <c r="O422" s="52"/>
      <c r="P422" s="52"/>
      <c r="Q422" s="52"/>
      <c r="R422" s="52"/>
      <c r="S422" s="52"/>
      <c r="T422" s="52"/>
      <c r="U422" s="52"/>
      <c r="V422" s="52"/>
      <c r="W422" s="52"/>
      <c r="X422" s="52"/>
      <c r="Y422" s="52"/>
      <c r="Z422" s="52"/>
    </row>
    <row r="423" spans="1:26" ht="15.6">
      <c r="A423" s="52"/>
      <c r="B423" s="52"/>
      <c r="C423" s="52"/>
      <c r="D423" s="52"/>
      <c r="E423" s="52"/>
      <c r="F423" s="52"/>
      <c r="G423" s="52"/>
      <c r="H423" s="52"/>
      <c r="I423" s="52"/>
      <c r="J423" s="52"/>
      <c r="K423" s="52"/>
      <c r="L423" s="52"/>
      <c r="M423" s="52"/>
      <c r="N423" s="52"/>
      <c r="O423" s="52"/>
      <c r="P423" s="52"/>
      <c r="Q423" s="52"/>
      <c r="R423" s="52"/>
      <c r="S423" s="52"/>
      <c r="T423" s="52"/>
      <c r="U423" s="52"/>
      <c r="V423" s="52"/>
      <c r="W423" s="52"/>
      <c r="X423" s="52"/>
      <c r="Y423" s="52"/>
      <c r="Z423" s="52"/>
    </row>
    <row r="424" spans="1:26" ht="15.6">
      <c r="A424" s="52"/>
      <c r="B424" s="52"/>
      <c r="C424" s="52"/>
      <c r="D424" s="52"/>
      <c r="E424" s="52"/>
      <c r="F424" s="52"/>
      <c r="G424" s="52"/>
      <c r="H424" s="52"/>
      <c r="I424" s="52"/>
      <c r="J424" s="52"/>
      <c r="K424" s="52"/>
      <c r="L424" s="52"/>
      <c r="M424" s="52"/>
      <c r="N424" s="52"/>
      <c r="O424" s="52"/>
      <c r="P424" s="52"/>
      <c r="Q424" s="52"/>
      <c r="R424" s="52"/>
      <c r="S424" s="52"/>
      <c r="T424" s="52"/>
      <c r="U424" s="52"/>
      <c r="V424" s="52"/>
      <c r="W424" s="52"/>
      <c r="X424" s="52"/>
      <c r="Y424" s="52"/>
      <c r="Z424" s="52"/>
    </row>
    <row r="425" spans="1:26" ht="15.6">
      <c r="A425" s="52"/>
      <c r="B425" s="52"/>
      <c r="C425" s="52"/>
      <c r="D425" s="52"/>
      <c r="E425" s="52"/>
      <c r="F425" s="52"/>
      <c r="G425" s="52"/>
      <c r="H425" s="52"/>
      <c r="I425" s="52"/>
      <c r="J425" s="52"/>
      <c r="K425" s="52"/>
      <c r="L425" s="52"/>
      <c r="M425" s="52"/>
      <c r="N425" s="52"/>
      <c r="O425" s="52"/>
      <c r="P425" s="52"/>
      <c r="Q425" s="52"/>
      <c r="R425" s="52"/>
      <c r="S425" s="52"/>
      <c r="T425" s="52"/>
      <c r="U425" s="52"/>
      <c r="V425" s="52"/>
      <c r="W425" s="52"/>
      <c r="X425" s="52"/>
      <c r="Y425" s="52"/>
      <c r="Z425" s="52"/>
    </row>
    <row r="426" spans="1:26" ht="15.6">
      <c r="A426" s="52"/>
      <c r="B426" s="52"/>
      <c r="C426" s="52"/>
      <c r="D426" s="52"/>
      <c r="E426" s="52"/>
      <c r="F426" s="52"/>
      <c r="G426" s="52"/>
      <c r="H426" s="52"/>
      <c r="I426" s="52"/>
      <c r="J426" s="52"/>
      <c r="K426" s="52"/>
      <c r="L426" s="52"/>
      <c r="M426" s="52"/>
      <c r="N426" s="52"/>
      <c r="O426" s="52"/>
      <c r="P426" s="52"/>
      <c r="Q426" s="52"/>
      <c r="R426" s="52"/>
      <c r="S426" s="52"/>
      <c r="T426" s="52"/>
      <c r="U426" s="52"/>
      <c r="V426" s="52"/>
      <c r="W426" s="52"/>
      <c r="X426" s="52"/>
      <c r="Y426" s="52"/>
      <c r="Z426" s="52"/>
    </row>
    <row r="427" spans="1:26" ht="15.6">
      <c r="A427" s="52"/>
      <c r="B427" s="52"/>
      <c r="C427" s="52"/>
      <c r="D427" s="52"/>
      <c r="E427" s="52"/>
      <c r="F427" s="52"/>
      <c r="G427" s="52"/>
      <c r="H427" s="52"/>
      <c r="I427" s="52"/>
      <c r="J427" s="52"/>
      <c r="K427" s="52"/>
      <c r="L427" s="52"/>
      <c r="M427" s="52"/>
      <c r="N427" s="52"/>
      <c r="O427" s="52"/>
      <c r="P427" s="52"/>
      <c r="Q427" s="52"/>
      <c r="R427" s="52"/>
      <c r="S427" s="52"/>
      <c r="T427" s="52"/>
      <c r="U427" s="52"/>
      <c r="V427" s="52"/>
      <c r="W427" s="52"/>
      <c r="X427" s="52"/>
      <c r="Y427" s="52"/>
      <c r="Z427" s="52"/>
    </row>
    <row r="428" spans="1:26" ht="15.6">
      <c r="A428" s="52"/>
      <c r="B428" s="52"/>
      <c r="C428" s="52"/>
      <c r="D428" s="52"/>
      <c r="E428" s="52"/>
      <c r="F428" s="52"/>
      <c r="G428" s="52"/>
      <c r="H428" s="52"/>
      <c r="I428" s="52"/>
      <c r="J428" s="52"/>
      <c r="K428" s="52"/>
      <c r="L428" s="52"/>
      <c r="M428" s="52"/>
      <c r="N428" s="52"/>
      <c r="O428" s="52"/>
      <c r="P428" s="52"/>
      <c r="Q428" s="52"/>
      <c r="R428" s="52"/>
      <c r="S428" s="52"/>
      <c r="T428" s="52"/>
      <c r="U428" s="52"/>
      <c r="V428" s="52"/>
      <c r="W428" s="52"/>
      <c r="X428" s="52"/>
      <c r="Y428" s="52"/>
      <c r="Z428" s="52"/>
    </row>
    <row r="429" spans="1:26" ht="15.6">
      <c r="A429" s="52"/>
      <c r="B429" s="52"/>
      <c r="C429" s="52"/>
      <c r="D429" s="52"/>
      <c r="E429" s="52"/>
      <c r="F429" s="52"/>
      <c r="G429" s="52"/>
      <c r="H429" s="52"/>
      <c r="I429" s="52"/>
      <c r="J429" s="52"/>
      <c r="K429" s="52"/>
      <c r="L429" s="52"/>
      <c r="M429" s="52"/>
      <c r="N429" s="52"/>
      <c r="O429" s="52"/>
      <c r="P429" s="52"/>
      <c r="Q429" s="52"/>
      <c r="R429" s="52"/>
      <c r="S429" s="52"/>
      <c r="T429" s="52"/>
      <c r="U429" s="52"/>
      <c r="V429" s="52"/>
      <c r="W429" s="52"/>
      <c r="X429" s="52"/>
      <c r="Y429" s="52"/>
      <c r="Z429" s="52"/>
    </row>
    <row r="430" spans="1:26" ht="15.6">
      <c r="A430" s="52"/>
      <c r="B430" s="52"/>
      <c r="C430" s="52"/>
      <c r="D430" s="52"/>
      <c r="E430" s="52"/>
      <c r="F430" s="52"/>
      <c r="G430" s="52"/>
      <c r="H430" s="52"/>
      <c r="I430" s="52"/>
      <c r="J430" s="52"/>
      <c r="K430" s="52"/>
      <c r="L430" s="52"/>
      <c r="M430" s="52"/>
      <c r="N430" s="52"/>
      <c r="O430" s="52"/>
      <c r="P430" s="52"/>
      <c r="Q430" s="52"/>
      <c r="R430" s="52"/>
      <c r="S430" s="52"/>
      <c r="T430" s="52"/>
      <c r="U430" s="52"/>
      <c r="V430" s="52"/>
      <c r="W430" s="52"/>
      <c r="X430" s="52"/>
      <c r="Y430" s="52"/>
      <c r="Z430" s="52"/>
    </row>
    <row r="431" spans="1:26" ht="15.6">
      <c r="A431" s="52"/>
      <c r="B431" s="52"/>
      <c r="C431" s="52"/>
      <c r="D431" s="52"/>
      <c r="E431" s="52"/>
      <c r="F431" s="52"/>
      <c r="G431" s="52"/>
      <c r="H431" s="52"/>
      <c r="I431" s="52"/>
      <c r="J431" s="52"/>
      <c r="K431" s="52"/>
      <c r="L431" s="52"/>
      <c r="M431" s="52"/>
      <c r="N431" s="52"/>
      <c r="O431" s="52"/>
      <c r="P431" s="52"/>
      <c r="Q431" s="52"/>
      <c r="R431" s="52"/>
      <c r="S431" s="52"/>
      <c r="T431" s="52"/>
      <c r="U431" s="52"/>
      <c r="V431" s="52"/>
      <c r="W431" s="52"/>
      <c r="X431" s="52"/>
      <c r="Y431" s="52"/>
      <c r="Z431" s="52"/>
    </row>
    <row r="432" spans="1:26" ht="15.6">
      <c r="A432" s="52"/>
      <c r="B432" s="52"/>
      <c r="C432" s="52"/>
      <c r="D432" s="52"/>
      <c r="E432" s="52"/>
      <c r="F432" s="52"/>
      <c r="G432" s="52"/>
      <c r="H432" s="52"/>
      <c r="I432" s="52"/>
      <c r="J432" s="52"/>
      <c r="K432" s="52"/>
      <c r="L432" s="52"/>
      <c r="M432" s="52"/>
      <c r="N432" s="52"/>
      <c r="O432" s="52"/>
      <c r="P432" s="52"/>
      <c r="Q432" s="52"/>
      <c r="R432" s="52"/>
      <c r="S432" s="52"/>
      <c r="T432" s="52"/>
      <c r="U432" s="52"/>
      <c r="V432" s="52"/>
      <c r="W432" s="52"/>
      <c r="X432" s="52"/>
      <c r="Y432" s="52"/>
      <c r="Z432" s="52"/>
    </row>
    <row r="433" spans="1:26" ht="15.6">
      <c r="A433" s="52"/>
      <c r="B433" s="52"/>
      <c r="C433" s="52"/>
      <c r="D433" s="52"/>
      <c r="E433" s="52"/>
      <c r="F433" s="52"/>
      <c r="G433" s="52"/>
      <c r="H433" s="52"/>
      <c r="I433" s="52"/>
      <c r="J433" s="52"/>
      <c r="K433" s="52"/>
      <c r="L433" s="52"/>
      <c r="M433" s="52"/>
      <c r="N433" s="52"/>
      <c r="O433" s="52"/>
      <c r="P433" s="52"/>
      <c r="Q433" s="52"/>
      <c r="R433" s="52"/>
      <c r="S433" s="52"/>
      <c r="T433" s="52"/>
      <c r="U433" s="52"/>
      <c r="V433" s="52"/>
      <c r="W433" s="52"/>
      <c r="X433" s="52"/>
      <c r="Y433" s="52"/>
      <c r="Z433" s="52"/>
    </row>
    <row r="434" spans="1:26" ht="15.6">
      <c r="A434" s="52"/>
      <c r="B434" s="52"/>
      <c r="C434" s="52"/>
      <c r="D434" s="52"/>
      <c r="E434" s="52"/>
      <c r="F434" s="52"/>
      <c r="G434" s="52"/>
      <c r="H434" s="52"/>
      <c r="I434" s="52"/>
      <c r="J434" s="52"/>
      <c r="K434" s="52"/>
      <c r="L434" s="52"/>
      <c r="M434" s="52"/>
      <c r="N434" s="52"/>
      <c r="O434" s="52"/>
      <c r="P434" s="52"/>
      <c r="Q434" s="52"/>
      <c r="R434" s="52"/>
      <c r="S434" s="52"/>
      <c r="T434" s="52"/>
      <c r="U434" s="52"/>
      <c r="V434" s="52"/>
      <c r="W434" s="52"/>
      <c r="X434" s="52"/>
      <c r="Y434" s="52"/>
      <c r="Z434" s="52"/>
    </row>
    <row r="435" spans="1:26" ht="15.6">
      <c r="A435" s="52"/>
      <c r="B435" s="52"/>
      <c r="C435" s="52"/>
      <c r="D435" s="52"/>
      <c r="E435" s="52"/>
      <c r="F435" s="52"/>
      <c r="G435" s="52"/>
      <c r="H435" s="52"/>
      <c r="I435" s="52"/>
      <c r="J435" s="52"/>
      <c r="K435" s="52"/>
      <c r="L435" s="52"/>
      <c r="M435" s="52"/>
      <c r="N435" s="52"/>
      <c r="O435" s="52"/>
      <c r="P435" s="52"/>
      <c r="Q435" s="52"/>
      <c r="R435" s="52"/>
      <c r="S435" s="52"/>
      <c r="T435" s="52"/>
      <c r="U435" s="52"/>
      <c r="V435" s="52"/>
      <c r="W435" s="52"/>
      <c r="X435" s="52"/>
      <c r="Y435" s="52"/>
      <c r="Z435" s="52"/>
    </row>
    <row r="436" spans="1:26" ht="15.6">
      <c r="A436" s="52"/>
      <c r="B436" s="52"/>
      <c r="C436" s="52"/>
      <c r="D436" s="52"/>
      <c r="E436" s="52"/>
      <c r="F436" s="52"/>
      <c r="G436" s="52"/>
      <c r="H436" s="52"/>
      <c r="I436" s="52"/>
      <c r="J436" s="52"/>
      <c r="K436" s="52"/>
      <c r="L436" s="52"/>
      <c r="M436" s="52"/>
      <c r="N436" s="52"/>
      <c r="O436" s="52"/>
      <c r="P436" s="52"/>
      <c r="Q436" s="52"/>
      <c r="R436" s="52"/>
      <c r="S436" s="52"/>
      <c r="T436" s="52"/>
      <c r="U436" s="52"/>
      <c r="V436" s="52"/>
      <c r="W436" s="52"/>
      <c r="X436" s="52"/>
      <c r="Y436" s="52"/>
      <c r="Z436" s="52"/>
    </row>
    <row r="437" spans="1:26" ht="15.6">
      <c r="A437" s="52"/>
      <c r="B437" s="52"/>
      <c r="C437" s="52"/>
      <c r="D437" s="52"/>
      <c r="E437" s="52"/>
      <c r="F437" s="52"/>
      <c r="G437" s="52"/>
      <c r="H437" s="52"/>
      <c r="I437" s="52"/>
      <c r="J437" s="52"/>
      <c r="K437" s="52"/>
      <c r="L437" s="52"/>
      <c r="M437" s="52"/>
      <c r="N437" s="52"/>
      <c r="O437" s="52"/>
      <c r="P437" s="52"/>
      <c r="Q437" s="52"/>
      <c r="R437" s="52"/>
      <c r="S437" s="52"/>
      <c r="T437" s="52"/>
      <c r="U437" s="52"/>
      <c r="V437" s="52"/>
      <c r="W437" s="52"/>
      <c r="X437" s="52"/>
      <c r="Y437" s="52"/>
      <c r="Z437" s="52"/>
    </row>
    <row r="438" spans="1:26" ht="15.6">
      <c r="A438" s="52"/>
      <c r="B438" s="52"/>
      <c r="C438" s="52"/>
      <c r="D438" s="52"/>
      <c r="E438" s="52"/>
      <c r="F438" s="52"/>
      <c r="G438" s="52"/>
      <c r="H438" s="52"/>
      <c r="I438" s="52"/>
      <c r="J438" s="52"/>
      <c r="K438" s="52"/>
      <c r="L438" s="52"/>
      <c r="M438" s="52"/>
      <c r="N438" s="52"/>
      <c r="O438" s="52"/>
      <c r="P438" s="52"/>
      <c r="Q438" s="52"/>
      <c r="R438" s="52"/>
      <c r="S438" s="52"/>
      <c r="T438" s="52"/>
      <c r="U438" s="52"/>
      <c r="V438" s="52"/>
      <c r="W438" s="52"/>
      <c r="X438" s="52"/>
      <c r="Y438" s="52"/>
      <c r="Z438" s="52"/>
    </row>
    <row r="439" spans="1:26" ht="15.6">
      <c r="A439" s="52"/>
      <c r="B439" s="52"/>
      <c r="C439" s="52"/>
      <c r="D439" s="52"/>
      <c r="E439" s="52"/>
      <c r="F439" s="52"/>
      <c r="G439" s="52"/>
      <c r="H439" s="52"/>
      <c r="I439" s="52"/>
      <c r="J439" s="52"/>
      <c r="K439" s="52"/>
      <c r="L439" s="52"/>
      <c r="M439" s="52"/>
      <c r="N439" s="52"/>
      <c r="O439" s="52"/>
      <c r="P439" s="52"/>
      <c r="Q439" s="52"/>
      <c r="R439" s="52"/>
      <c r="S439" s="52"/>
      <c r="T439" s="52"/>
      <c r="U439" s="52"/>
      <c r="V439" s="52"/>
      <c r="W439" s="52"/>
      <c r="X439" s="52"/>
      <c r="Y439" s="52"/>
      <c r="Z439" s="52"/>
    </row>
    <row r="440" spans="1:26" ht="15.6">
      <c r="A440" s="52"/>
      <c r="B440" s="52"/>
      <c r="C440" s="52"/>
      <c r="D440" s="52"/>
      <c r="E440" s="52"/>
      <c r="F440" s="52"/>
      <c r="G440" s="52"/>
      <c r="H440" s="52"/>
      <c r="I440" s="52"/>
      <c r="J440" s="52"/>
      <c r="K440" s="52"/>
      <c r="L440" s="52"/>
      <c r="M440" s="52"/>
      <c r="N440" s="52"/>
      <c r="O440" s="52"/>
      <c r="P440" s="52"/>
      <c r="Q440" s="52"/>
      <c r="R440" s="52"/>
      <c r="S440" s="52"/>
      <c r="T440" s="52"/>
      <c r="U440" s="52"/>
      <c r="V440" s="52"/>
      <c r="W440" s="52"/>
      <c r="X440" s="52"/>
      <c r="Y440" s="52"/>
      <c r="Z440" s="52"/>
    </row>
    <row r="441" spans="1:26" ht="15.6">
      <c r="A441" s="52"/>
      <c r="B441" s="52"/>
      <c r="C441" s="52"/>
      <c r="D441" s="52"/>
      <c r="E441" s="52"/>
      <c r="F441" s="52"/>
      <c r="G441" s="52"/>
      <c r="H441" s="52"/>
      <c r="I441" s="52"/>
      <c r="J441" s="52"/>
      <c r="K441" s="52"/>
      <c r="L441" s="52"/>
      <c r="M441" s="52"/>
      <c r="N441" s="52"/>
      <c r="O441" s="52"/>
      <c r="P441" s="52"/>
      <c r="Q441" s="52"/>
      <c r="R441" s="52"/>
      <c r="S441" s="52"/>
      <c r="T441" s="52"/>
      <c r="U441" s="52"/>
      <c r="V441" s="52"/>
      <c r="W441" s="52"/>
      <c r="X441" s="52"/>
      <c r="Y441" s="52"/>
      <c r="Z441" s="52"/>
    </row>
    <row r="442" spans="1:26" ht="15.6">
      <c r="A442" s="52"/>
      <c r="B442" s="52"/>
      <c r="C442" s="52"/>
      <c r="D442" s="52"/>
      <c r="E442" s="52"/>
      <c r="F442" s="52"/>
      <c r="G442" s="52"/>
      <c r="H442" s="52"/>
      <c r="I442" s="52"/>
      <c r="J442" s="52"/>
      <c r="K442" s="52"/>
      <c r="L442" s="52"/>
      <c r="M442" s="52"/>
      <c r="N442" s="52"/>
      <c r="O442" s="52"/>
      <c r="P442" s="52"/>
      <c r="Q442" s="52"/>
      <c r="R442" s="52"/>
      <c r="S442" s="52"/>
      <c r="T442" s="52"/>
      <c r="U442" s="52"/>
      <c r="V442" s="52"/>
      <c r="W442" s="52"/>
      <c r="X442" s="52"/>
      <c r="Y442" s="52"/>
      <c r="Z442" s="52"/>
    </row>
    <row r="443" spans="1:26" ht="15.6">
      <c r="A443" s="52"/>
      <c r="B443" s="52"/>
      <c r="C443" s="52"/>
      <c r="D443" s="52"/>
      <c r="E443" s="52"/>
      <c r="F443" s="52"/>
      <c r="G443" s="52"/>
      <c r="H443" s="52"/>
      <c r="I443" s="52"/>
      <c r="J443" s="52"/>
      <c r="K443" s="52"/>
      <c r="L443" s="52"/>
      <c r="M443" s="52"/>
      <c r="N443" s="52"/>
      <c r="O443" s="52"/>
      <c r="P443" s="52"/>
      <c r="Q443" s="52"/>
      <c r="R443" s="52"/>
      <c r="S443" s="52"/>
      <c r="T443" s="52"/>
      <c r="U443" s="52"/>
      <c r="V443" s="52"/>
      <c r="W443" s="52"/>
      <c r="X443" s="52"/>
      <c r="Y443" s="52"/>
      <c r="Z443" s="52"/>
    </row>
    <row r="444" spans="1:26" ht="15.6">
      <c r="A444" s="52"/>
      <c r="B444" s="52"/>
      <c r="C444" s="52"/>
      <c r="D444" s="52"/>
      <c r="E444" s="52"/>
      <c r="F444" s="52"/>
      <c r="G444" s="52"/>
      <c r="H444" s="52"/>
      <c r="I444" s="52"/>
      <c r="J444" s="52"/>
      <c r="K444" s="52"/>
      <c r="L444" s="52"/>
      <c r="M444" s="52"/>
      <c r="N444" s="52"/>
      <c r="O444" s="52"/>
      <c r="P444" s="52"/>
      <c r="Q444" s="52"/>
      <c r="R444" s="52"/>
      <c r="S444" s="52"/>
      <c r="T444" s="52"/>
      <c r="U444" s="52"/>
      <c r="V444" s="52"/>
      <c r="W444" s="52"/>
      <c r="X444" s="52"/>
      <c r="Y444" s="52"/>
      <c r="Z444" s="52"/>
    </row>
    <row r="445" spans="1:26" ht="15.6">
      <c r="A445" s="52"/>
      <c r="B445" s="52"/>
      <c r="C445" s="52"/>
      <c r="D445" s="52"/>
      <c r="E445" s="52"/>
      <c r="F445" s="52"/>
      <c r="G445" s="52"/>
      <c r="H445" s="52"/>
      <c r="I445" s="52"/>
      <c r="J445" s="52"/>
      <c r="K445" s="52"/>
      <c r="L445" s="52"/>
      <c r="M445" s="52"/>
      <c r="N445" s="52"/>
      <c r="O445" s="52"/>
      <c r="P445" s="52"/>
      <c r="Q445" s="52"/>
      <c r="R445" s="52"/>
      <c r="S445" s="52"/>
      <c r="T445" s="52"/>
      <c r="U445" s="52"/>
      <c r="V445" s="52"/>
      <c r="W445" s="52"/>
      <c r="X445" s="52"/>
      <c r="Y445" s="52"/>
      <c r="Z445" s="52"/>
    </row>
    <row r="446" spans="1:26" ht="15.6">
      <c r="A446" s="52"/>
      <c r="B446" s="52"/>
      <c r="C446" s="52"/>
      <c r="D446" s="52"/>
      <c r="E446" s="52"/>
      <c r="F446" s="52"/>
      <c r="G446" s="52"/>
      <c r="H446" s="52"/>
      <c r="I446" s="52"/>
      <c r="J446" s="52"/>
      <c r="K446" s="52"/>
      <c r="L446" s="52"/>
      <c r="M446" s="52"/>
      <c r="N446" s="52"/>
      <c r="O446" s="52"/>
      <c r="P446" s="52"/>
      <c r="Q446" s="52"/>
      <c r="R446" s="52"/>
      <c r="S446" s="52"/>
      <c r="T446" s="52"/>
      <c r="U446" s="52"/>
      <c r="V446" s="52"/>
      <c r="W446" s="52"/>
      <c r="X446" s="52"/>
      <c r="Y446" s="52"/>
      <c r="Z446" s="52"/>
    </row>
    <row r="447" spans="1:26" ht="15.6">
      <c r="A447" s="52"/>
      <c r="B447" s="52"/>
      <c r="C447" s="52"/>
      <c r="D447" s="52"/>
      <c r="E447" s="52"/>
      <c r="F447" s="52"/>
      <c r="G447" s="52"/>
      <c r="H447" s="52"/>
      <c r="I447" s="52"/>
      <c r="J447" s="52"/>
      <c r="K447" s="52"/>
      <c r="L447" s="52"/>
      <c r="M447" s="52"/>
      <c r="N447" s="52"/>
      <c r="O447" s="52"/>
      <c r="P447" s="52"/>
      <c r="Q447" s="52"/>
      <c r="R447" s="52"/>
      <c r="S447" s="52"/>
      <c r="T447" s="52"/>
      <c r="U447" s="52"/>
      <c r="V447" s="52"/>
      <c r="W447" s="52"/>
      <c r="X447" s="52"/>
      <c r="Y447" s="52"/>
      <c r="Z447" s="52"/>
    </row>
    <row r="448" spans="1:26" ht="15.6">
      <c r="A448" s="52"/>
      <c r="B448" s="52"/>
      <c r="C448" s="52"/>
      <c r="D448" s="52"/>
      <c r="E448" s="52"/>
      <c r="F448" s="52"/>
      <c r="G448" s="52"/>
      <c r="H448" s="52"/>
      <c r="I448" s="52"/>
      <c r="J448" s="52"/>
      <c r="K448" s="52"/>
      <c r="L448" s="52"/>
      <c r="M448" s="52"/>
      <c r="N448" s="52"/>
      <c r="O448" s="52"/>
      <c r="P448" s="52"/>
      <c r="Q448" s="52"/>
      <c r="R448" s="52"/>
      <c r="S448" s="52"/>
      <c r="T448" s="52"/>
      <c r="U448" s="52"/>
      <c r="V448" s="52"/>
      <c r="W448" s="52"/>
      <c r="X448" s="52"/>
      <c r="Y448" s="52"/>
      <c r="Z448" s="52"/>
    </row>
    <row r="449" spans="1:26" ht="15.6">
      <c r="A449" s="52"/>
      <c r="B449" s="52"/>
      <c r="C449" s="52"/>
      <c r="D449" s="52"/>
      <c r="E449" s="52"/>
      <c r="F449" s="52"/>
      <c r="G449" s="52"/>
      <c r="H449" s="52"/>
      <c r="I449" s="52"/>
      <c r="J449" s="52"/>
      <c r="K449" s="52"/>
      <c r="L449" s="52"/>
      <c r="M449" s="52"/>
      <c r="N449" s="52"/>
      <c r="O449" s="52"/>
      <c r="P449" s="52"/>
      <c r="Q449" s="52"/>
      <c r="R449" s="52"/>
      <c r="S449" s="52"/>
      <c r="T449" s="52"/>
      <c r="U449" s="52"/>
      <c r="V449" s="52"/>
      <c r="W449" s="52"/>
      <c r="X449" s="52"/>
      <c r="Y449" s="52"/>
      <c r="Z449" s="52"/>
    </row>
    <row r="450" spans="1:26" ht="15.6">
      <c r="A450" s="52"/>
      <c r="B450" s="52"/>
      <c r="C450" s="52"/>
      <c r="D450" s="52"/>
      <c r="E450" s="52"/>
      <c r="F450" s="52"/>
      <c r="G450" s="52"/>
      <c r="H450" s="52"/>
      <c r="I450" s="52"/>
      <c r="J450" s="52"/>
      <c r="K450" s="52"/>
      <c r="L450" s="52"/>
      <c r="M450" s="52"/>
      <c r="N450" s="52"/>
      <c r="O450" s="52"/>
      <c r="P450" s="52"/>
      <c r="Q450" s="52"/>
      <c r="R450" s="52"/>
      <c r="S450" s="52"/>
      <c r="T450" s="52"/>
      <c r="U450" s="52"/>
      <c r="V450" s="52"/>
      <c r="W450" s="52"/>
      <c r="X450" s="52"/>
      <c r="Y450" s="52"/>
      <c r="Z450" s="52"/>
    </row>
    <row r="451" spans="1:26" ht="15.6">
      <c r="A451" s="52"/>
      <c r="B451" s="52"/>
      <c r="C451" s="52"/>
      <c r="D451" s="52"/>
      <c r="E451" s="52"/>
      <c r="F451" s="52"/>
      <c r="G451" s="52"/>
      <c r="H451" s="52"/>
      <c r="I451" s="52"/>
      <c r="J451" s="52"/>
      <c r="K451" s="52"/>
      <c r="L451" s="52"/>
      <c r="M451" s="52"/>
      <c r="N451" s="52"/>
      <c r="O451" s="52"/>
      <c r="P451" s="52"/>
      <c r="Q451" s="52"/>
      <c r="R451" s="52"/>
      <c r="S451" s="52"/>
      <c r="T451" s="52"/>
      <c r="U451" s="52"/>
      <c r="V451" s="52"/>
      <c r="W451" s="52"/>
      <c r="X451" s="52"/>
      <c r="Y451" s="52"/>
      <c r="Z451" s="52"/>
    </row>
    <row r="452" spans="1:26" ht="15.6">
      <c r="A452" s="52"/>
      <c r="B452" s="52"/>
      <c r="C452" s="52"/>
      <c r="D452" s="52"/>
      <c r="E452" s="52"/>
      <c r="F452" s="52"/>
      <c r="G452" s="52"/>
      <c r="H452" s="52"/>
      <c r="I452" s="52"/>
      <c r="J452" s="52"/>
      <c r="K452" s="52"/>
      <c r="L452" s="52"/>
      <c r="M452" s="52"/>
      <c r="N452" s="52"/>
      <c r="O452" s="52"/>
      <c r="P452" s="52"/>
      <c r="Q452" s="52"/>
      <c r="R452" s="52"/>
      <c r="S452" s="52"/>
      <c r="T452" s="52"/>
      <c r="U452" s="52"/>
      <c r="V452" s="52"/>
      <c r="W452" s="52"/>
      <c r="X452" s="52"/>
      <c r="Y452" s="52"/>
      <c r="Z452" s="52"/>
    </row>
    <row r="453" spans="1:26" ht="15.6">
      <c r="A453" s="52"/>
      <c r="B453" s="52"/>
      <c r="C453" s="52"/>
      <c r="D453" s="52"/>
      <c r="E453" s="52"/>
      <c r="F453" s="52"/>
      <c r="G453" s="52"/>
      <c r="H453" s="52"/>
      <c r="I453" s="52"/>
      <c r="J453" s="52"/>
      <c r="K453" s="52"/>
      <c r="L453" s="52"/>
      <c r="M453" s="52"/>
      <c r="N453" s="52"/>
      <c r="O453" s="52"/>
      <c r="P453" s="52"/>
      <c r="Q453" s="52"/>
      <c r="R453" s="52"/>
      <c r="S453" s="52"/>
      <c r="T453" s="52"/>
      <c r="U453" s="52"/>
      <c r="V453" s="52"/>
      <c r="W453" s="52"/>
      <c r="X453" s="52"/>
      <c r="Y453" s="52"/>
      <c r="Z453" s="52"/>
    </row>
    <row r="454" spans="1:26" ht="15.6">
      <c r="A454" s="52"/>
      <c r="B454" s="52"/>
      <c r="C454" s="52"/>
      <c r="D454" s="52"/>
      <c r="E454" s="52"/>
      <c r="F454" s="52"/>
      <c r="G454" s="52"/>
      <c r="H454" s="52"/>
      <c r="I454" s="52"/>
      <c r="J454" s="52"/>
      <c r="K454" s="52"/>
      <c r="L454" s="52"/>
      <c r="M454" s="52"/>
      <c r="N454" s="52"/>
      <c r="O454" s="52"/>
      <c r="P454" s="52"/>
      <c r="Q454" s="52"/>
      <c r="R454" s="52"/>
      <c r="S454" s="52"/>
      <c r="T454" s="52"/>
      <c r="U454" s="52"/>
      <c r="V454" s="52"/>
      <c r="W454" s="52"/>
      <c r="X454" s="52"/>
      <c r="Y454" s="52"/>
      <c r="Z454" s="52"/>
    </row>
    <row r="455" spans="1:26" ht="15.6">
      <c r="A455" s="52"/>
      <c r="B455" s="52"/>
      <c r="C455" s="52"/>
      <c r="D455" s="52"/>
      <c r="E455" s="52"/>
      <c r="F455" s="52"/>
      <c r="G455" s="52"/>
      <c r="H455" s="52"/>
      <c r="I455" s="52"/>
      <c r="J455" s="52"/>
      <c r="K455" s="52"/>
      <c r="L455" s="52"/>
      <c r="M455" s="52"/>
      <c r="N455" s="52"/>
      <c r="O455" s="52"/>
      <c r="P455" s="52"/>
      <c r="Q455" s="52"/>
      <c r="R455" s="52"/>
      <c r="S455" s="52"/>
      <c r="T455" s="52"/>
      <c r="U455" s="52"/>
      <c r="V455" s="52"/>
      <c r="W455" s="52"/>
      <c r="X455" s="52"/>
      <c r="Y455" s="52"/>
      <c r="Z455" s="52"/>
    </row>
    <row r="456" spans="1:26" ht="15.6">
      <c r="A456" s="52"/>
      <c r="B456" s="52"/>
      <c r="C456" s="52"/>
      <c r="D456" s="52"/>
      <c r="E456" s="52"/>
      <c r="F456" s="52"/>
      <c r="G456" s="52"/>
      <c r="H456" s="52"/>
      <c r="I456" s="52"/>
      <c r="J456" s="52"/>
      <c r="K456" s="52"/>
      <c r="L456" s="52"/>
      <c r="M456" s="52"/>
      <c r="N456" s="52"/>
      <c r="O456" s="52"/>
      <c r="P456" s="52"/>
      <c r="Q456" s="52"/>
      <c r="R456" s="52"/>
      <c r="S456" s="52"/>
      <c r="T456" s="52"/>
      <c r="U456" s="52"/>
      <c r="V456" s="52"/>
      <c r="W456" s="52"/>
      <c r="X456" s="52"/>
      <c r="Y456" s="52"/>
      <c r="Z456" s="52"/>
    </row>
    <row r="457" spans="1:26" ht="15.6">
      <c r="A457" s="52"/>
      <c r="B457" s="52"/>
      <c r="C457" s="52"/>
      <c r="D457" s="52"/>
      <c r="E457" s="52"/>
      <c r="F457" s="52"/>
      <c r="G457" s="52"/>
      <c r="H457" s="52"/>
      <c r="I457" s="52"/>
      <c r="J457" s="52"/>
      <c r="K457" s="52"/>
      <c r="L457" s="52"/>
      <c r="M457" s="52"/>
      <c r="N457" s="52"/>
      <c r="O457" s="52"/>
      <c r="P457" s="52"/>
      <c r="Q457" s="52"/>
      <c r="R457" s="52"/>
      <c r="S457" s="52"/>
      <c r="T457" s="52"/>
      <c r="U457" s="52"/>
      <c r="V457" s="52"/>
      <c r="W457" s="52"/>
      <c r="X457" s="52"/>
      <c r="Y457" s="52"/>
      <c r="Z457" s="52"/>
    </row>
    <row r="458" spans="1:26" ht="15.6">
      <c r="A458" s="52"/>
      <c r="B458" s="52"/>
      <c r="C458" s="52"/>
      <c r="D458" s="52"/>
      <c r="E458" s="52"/>
      <c r="F458" s="52"/>
      <c r="G458" s="52"/>
      <c r="H458" s="52"/>
      <c r="I458" s="52"/>
      <c r="J458" s="52"/>
      <c r="K458" s="52"/>
      <c r="L458" s="52"/>
      <c r="M458" s="52"/>
      <c r="N458" s="52"/>
      <c r="O458" s="52"/>
      <c r="P458" s="52"/>
      <c r="Q458" s="52"/>
      <c r="R458" s="52"/>
      <c r="S458" s="52"/>
      <c r="T458" s="52"/>
      <c r="U458" s="52"/>
      <c r="V458" s="52"/>
      <c r="W458" s="52"/>
      <c r="X458" s="52"/>
      <c r="Y458" s="52"/>
      <c r="Z458" s="52"/>
    </row>
    <row r="459" spans="1:26" ht="15.6">
      <c r="A459" s="52"/>
      <c r="B459" s="52"/>
      <c r="C459" s="52"/>
      <c r="D459" s="52"/>
      <c r="E459" s="52"/>
      <c r="F459" s="52"/>
      <c r="G459" s="52"/>
      <c r="H459" s="52"/>
      <c r="I459" s="52"/>
      <c r="J459" s="52"/>
      <c r="K459" s="52"/>
      <c r="L459" s="52"/>
      <c r="M459" s="52"/>
      <c r="N459" s="52"/>
      <c r="O459" s="52"/>
      <c r="P459" s="52"/>
      <c r="Q459" s="52"/>
      <c r="R459" s="52"/>
      <c r="S459" s="52"/>
      <c r="T459" s="52"/>
      <c r="U459" s="52"/>
      <c r="V459" s="52"/>
      <c r="W459" s="52"/>
      <c r="X459" s="52"/>
      <c r="Y459" s="52"/>
      <c r="Z459" s="52"/>
    </row>
    <row r="460" spans="1:26" ht="15.6">
      <c r="A460" s="52"/>
      <c r="B460" s="52"/>
      <c r="C460" s="52"/>
      <c r="D460" s="52"/>
      <c r="E460" s="52"/>
      <c r="F460" s="52"/>
      <c r="G460" s="52"/>
      <c r="H460" s="52"/>
      <c r="I460" s="52"/>
      <c r="J460" s="52"/>
      <c r="K460" s="52"/>
      <c r="L460" s="52"/>
      <c r="M460" s="52"/>
      <c r="N460" s="52"/>
      <c r="O460" s="52"/>
      <c r="P460" s="52"/>
      <c r="Q460" s="52"/>
      <c r="R460" s="52"/>
      <c r="S460" s="52"/>
      <c r="T460" s="52"/>
      <c r="U460" s="52"/>
      <c r="V460" s="52"/>
      <c r="W460" s="52"/>
      <c r="X460" s="52"/>
      <c r="Y460" s="52"/>
      <c r="Z460" s="52"/>
    </row>
    <row r="461" spans="1:26" ht="15.6">
      <c r="A461" s="52"/>
      <c r="B461" s="52"/>
      <c r="C461" s="52"/>
      <c r="D461" s="52"/>
      <c r="E461" s="52"/>
      <c r="F461" s="52"/>
      <c r="G461" s="52"/>
      <c r="H461" s="52"/>
      <c r="I461" s="52"/>
      <c r="J461" s="52"/>
      <c r="K461" s="52"/>
      <c r="L461" s="52"/>
      <c r="M461" s="52"/>
      <c r="N461" s="52"/>
      <c r="O461" s="52"/>
      <c r="P461" s="52"/>
      <c r="Q461" s="52"/>
      <c r="R461" s="52"/>
      <c r="S461" s="52"/>
      <c r="T461" s="52"/>
      <c r="U461" s="52"/>
      <c r="V461" s="52"/>
      <c r="W461" s="52"/>
      <c r="X461" s="52"/>
      <c r="Y461" s="52"/>
      <c r="Z461" s="52"/>
    </row>
    <row r="462" spans="1:26" ht="15.6">
      <c r="A462" s="52"/>
      <c r="B462" s="52"/>
      <c r="C462" s="52"/>
      <c r="D462" s="52"/>
      <c r="E462" s="52"/>
      <c r="F462" s="52"/>
      <c r="G462" s="52"/>
      <c r="H462" s="52"/>
      <c r="I462" s="52"/>
      <c r="J462" s="52"/>
      <c r="K462" s="52"/>
      <c r="L462" s="52"/>
      <c r="M462" s="52"/>
      <c r="N462" s="52"/>
      <c r="O462" s="52"/>
      <c r="P462" s="52"/>
      <c r="Q462" s="52"/>
      <c r="R462" s="52"/>
      <c r="S462" s="52"/>
      <c r="T462" s="52"/>
      <c r="U462" s="52"/>
      <c r="V462" s="52"/>
      <c r="W462" s="52"/>
      <c r="X462" s="52"/>
      <c r="Y462" s="52"/>
      <c r="Z462" s="52"/>
    </row>
    <row r="463" spans="1:26" ht="15.6">
      <c r="A463" s="52"/>
      <c r="B463" s="52"/>
      <c r="C463" s="52"/>
      <c r="D463" s="52"/>
      <c r="E463" s="52"/>
      <c r="F463" s="52"/>
      <c r="G463" s="52"/>
      <c r="H463" s="52"/>
      <c r="I463" s="52"/>
      <c r="J463" s="52"/>
      <c r="K463" s="52"/>
      <c r="L463" s="52"/>
      <c r="M463" s="52"/>
      <c r="N463" s="52"/>
      <c r="O463" s="52"/>
      <c r="P463" s="52"/>
      <c r="Q463" s="52"/>
      <c r="R463" s="52"/>
      <c r="S463" s="52"/>
      <c r="T463" s="52"/>
      <c r="U463" s="52"/>
      <c r="V463" s="52"/>
      <c r="W463" s="52"/>
      <c r="X463" s="52"/>
      <c r="Y463" s="52"/>
      <c r="Z463" s="52"/>
    </row>
    <row r="464" spans="1:26" ht="15.6">
      <c r="A464" s="52"/>
      <c r="B464" s="52"/>
      <c r="C464" s="52"/>
      <c r="D464" s="52"/>
      <c r="E464" s="52"/>
      <c r="F464" s="52"/>
      <c r="G464" s="52"/>
      <c r="H464" s="52"/>
      <c r="I464" s="52"/>
      <c r="J464" s="52"/>
      <c r="K464" s="52"/>
      <c r="L464" s="52"/>
      <c r="M464" s="52"/>
      <c r="N464" s="52"/>
      <c r="O464" s="52"/>
      <c r="P464" s="52"/>
      <c r="Q464" s="52"/>
      <c r="R464" s="52"/>
      <c r="S464" s="52"/>
      <c r="T464" s="52"/>
      <c r="U464" s="52"/>
      <c r="V464" s="52"/>
      <c r="W464" s="52"/>
      <c r="X464" s="52"/>
      <c r="Y464" s="52"/>
      <c r="Z464" s="52"/>
    </row>
    <row r="465" spans="1:26" ht="15.6">
      <c r="A465" s="52"/>
      <c r="B465" s="52"/>
      <c r="C465" s="52"/>
      <c r="D465" s="52"/>
      <c r="E465" s="52"/>
      <c r="F465" s="52"/>
      <c r="G465" s="52"/>
      <c r="H465" s="52"/>
      <c r="I465" s="52"/>
      <c r="J465" s="52"/>
      <c r="K465" s="52"/>
      <c r="L465" s="52"/>
      <c r="M465" s="52"/>
      <c r="N465" s="52"/>
      <c r="O465" s="52"/>
      <c r="P465" s="52"/>
      <c r="Q465" s="52"/>
      <c r="R465" s="52"/>
      <c r="S465" s="52"/>
      <c r="T465" s="52"/>
      <c r="U465" s="52"/>
      <c r="V465" s="52"/>
      <c r="W465" s="52"/>
      <c r="X465" s="52"/>
      <c r="Y465" s="52"/>
      <c r="Z465" s="52"/>
    </row>
    <row r="466" spans="1:26" ht="15.6">
      <c r="A466" s="52"/>
      <c r="B466" s="52"/>
      <c r="C466" s="52"/>
      <c r="D466" s="52"/>
      <c r="E466" s="52"/>
      <c r="F466" s="52"/>
      <c r="G466" s="52"/>
      <c r="H466" s="52"/>
      <c r="I466" s="52"/>
      <c r="J466" s="52"/>
      <c r="K466" s="52"/>
      <c r="L466" s="52"/>
      <c r="M466" s="52"/>
      <c r="N466" s="52"/>
      <c r="O466" s="52"/>
      <c r="P466" s="52"/>
      <c r="Q466" s="52"/>
      <c r="R466" s="52"/>
      <c r="S466" s="52"/>
      <c r="T466" s="52"/>
      <c r="U466" s="52"/>
      <c r="V466" s="52"/>
      <c r="W466" s="52"/>
      <c r="X466" s="52"/>
      <c r="Y466" s="52"/>
      <c r="Z466" s="52"/>
    </row>
    <row r="467" spans="1:26" ht="15.6">
      <c r="A467" s="52"/>
      <c r="B467" s="52"/>
      <c r="C467" s="52"/>
      <c r="D467" s="52"/>
      <c r="E467" s="52"/>
      <c r="F467" s="52"/>
      <c r="G467" s="52"/>
      <c r="H467" s="52"/>
      <c r="I467" s="52"/>
      <c r="J467" s="52"/>
      <c r="K467" s="52"/>
      <c r="L467" s="52"/>
      <c r="M467" s="52"/>
      <c r="N467" s="52"/>
      <c r="O467" s="52"/>
      <c r="P467" s="52"/>
      <c r="Q467" s="52"/>
      <c r="R467" s="52"/>
      <c r="S467" s="52"/>
      <c r="T467" s="52"/>
      <c r="U467" s="52"/>
      <c r="V467" s="52"/>
      <c r="W467" s="52"/>
      <c r="X467" s="52"/>
      <c r="Y467" s="52"/>
      <c r="Z467" s="52"/>
    </row>
    <row r="468" spans="1:26" ht="15.6">
      <c r="A468" s="52"/>
      <c r="B468" s="52"/>
      <c r="C468" s="52"/>
      <c r="D468" s="52"/>
      <c r="E468" s="52"/>
      <c r="F468" s="52"/>
      <c r="G468" s="52"/>
      <c r="H468" s="52"/>
      <c r="I468" s="52"/>
      <c r="J468" s="52"/>
      <c r="K468" s="52"/>
      <c r="L468" s="52"/>
      <c r="M468" s="52"/>
      <c r="N468" s="52"/>
      <c r="O468" s="52"/>
      <c r="P468" s="52"/>
      <c r="Q468" s="52"/>
      <c r="R468" s="52"/>
      <c r="S468" s="52"/>
      <c r="T468" s="52"/>
      <c r="U468" s="52"/>
      <c r="V468" s="52"/>
      <c r="W468" s="52"/>
      <c r="X468" s="52"/>
      <c r="Y468" s="52"/>
      <c r="Z468" s="52"/>
    </row>
    <row r="469" spans="1:26" ht="15.6">
      <c r="A469" s="52"/>
      <c r="B469" s="52"/>
      <c r="C469" s="52"/>
      <c r="D469" s="52"/>
      <c r="E469" s="52"/>
      <c r="F469" s="52"/>
      <c r="G469" s="52"/>
      <c r="H469" s="52"/>
      <c r="I469" s="52"/>
      <c r="J469" s="52"/>
      <c r="K469" s="52"/>
      <c r="L469" s="52"/>
      <c r="M469" s="52"/>
      <c r="N469" s="52"/>
      <c r="O469" s="52"/>
      <c r="P469" s="52"/>
      <c r="Q469" s="52"/>
      <c r="R469" s="52"/>
      <c r="S469" s="52"/>
      <c r="T469" s="52"/>
      <c r="U469" s="52"/>
      <c r="V469" s="52"/>
      <c r="W469" s="52"/>
      <c r="X469" s="52"/>
      <c r="Y469" s="52"/>
      <c r="Z469" s="52"/>
    </row>
    <row r="470" spans="1:26" ht="15.6">
      <c r="A470" s="52"/>
      <c r="B470" s="52"/>
      <c r="C470" s="52"/>
      <c r="D470" s="52"/>
      <c r="E470" s="52"/>
      <c r="F470" s="52"/>
      <c r="G470" s="52"/>
      <c r="H470" s="52"/>
      <c r="I470" s="52"/>
      <c r="J470" s="52"/>
      <c r="K470" s="52"/>
      <c r="L470" s="52"/>
      <c r="M470" s="52"/>
      <c r="N470" s="52"/>
      <c r="O470" s="52"/>
      <c r="P470" s="52"/>
      <c r="Q470" s="52"/>
      <c r="R470" s="52"/>
      <c r="S470" s="52"/>
      <c r="T470" s="52"/>
      <c r="U470" s="52"/>
      <c r="V470" s="52"/>
      <c r="W470" s="52"/>
      <c r="X470" s="52"/>
      <c r="Y470" s="52"/>
      <c r="Z470" s="52"/>
    </row>
    <row r="471" spans="1:26" ht="15.6">
      <c r="A471" s="52"/>
      <c r="B471" s="52"/>
      <c r="C471" s="52"/>
      <c r="D471" s="52"/>
      <c r="E471" s="52"/>
      <c r="F471" s="52"/>
      <c r="G471" s="52"/>
      <c r="H471" s="52"/>
      <c r="I471" s="52"/>
      <c r="J471" s="52"/>
      <c r="K471" s="52"/>
      <c r="L471" s="52"/>
      <c r="M471" s="52"/>
      <c r="N471" s="52"/>
      <c r="O471" s="52"/>
      <c r="P471" s="52"/>
      <c r="Q471" s="52"/>
      <c r="R471" s="52"/>
      <c r="S471" s="52"/>
      <c r="T471" s="52"/>
      <c r="U471" s="52"/>
      <c r="V471" s="52"/>
      <c r="W471" s="52"/>
      <c r="X471" s="52"/>
      <c r="Y471" s="52"/>
      <c r="Z471" s="52"/>
    </row>
    <row r="472" spans="1:26" ht="15.6">
      <c r="A472" s="52"/>
      <c r="B472" s="52"/>
      <c r="C472" s="52"/>
      <c r="D472" s="52"/>
      <c r="E472" s="52"/>
      <c r="F472" s="52"/>
      <c r="G472" s="52"/>
      <c r="H472" s="52"/>
      <c r="I472" s="52"/>
      <c r="J472" s="52"/>
      <c r="K472" s="52"/>
      <c r="L472" s="52"/>
      <c r="M472" s="52"/>
      <c r="N472" s="52"/>
      <c r="O472" s="52"/>
      <c r="P472" s="52"/>
      <c r="Q472" s="52"/>
      <c r="R472" s="52"/>
      <c r="S472" s="52"/>
      <c r="T472" s="52"/>
      <c r="U472" s="52"/>
      <c r="V472" s="52"/>
      <c r="W472" s="52"/>
      <c r="X472" s="52"/>
      <c r="Y472" s="52"/>
      <c r="Z472" s="52"/>
    </row>
    <row r="473" spans="1:26" ht="15.6">
      <c r="A473" s="52"/>
      <c r="B473" s="52"/>
      <c r="C473" s="52"/>
      <c r="D473" s="52"/>
      <c r="E473" s="52"/>
      <c r="F473" s="52"/>
      <c r="G473" s="52"/>
      <c r="H473" s="52"/>
      <c r="I473" s="52"/>
      <c r="J473" s="52"/>
      <c r="K473" s="52"/>
      <c r="L473" s="52"/>
      <c r="M473" s="52"/>
      <c r="N473" s="52"/>
      <c r="O473" s="52"/>
      <c r="P473" s="52"/>
      <c r="Q473" s="52"/>
      <c r="R473" s="52"/>
      <c r="S473" s="52"/>
      <c r="T473" s="52"/>
      <c r="U473" s="52"/>
      <c r="V473" s="52"/>
      <c r="W473" s="52"/>
      <c r="X473" s="52"/>
      <c r="Y473" s="52"/>
      <c r="Z473" s="52"/>
    </row>
    <row r="474" spans="1:26" ht="15.6">
      <c r="A474" s="52"/>
      <c r="B474" s="52"/>
      <c r="C474" s="52"/>
      <c r="D474" s="52"/>
      <c r="E474" s="52"/>
      <c r="F474" s="52"/>
      <c r="G474" s="52"/>
      <c r="H474" s="52"/>
      <c r="I474" s="52"/>
      <c r="J474" s="52"/>
      <c r="K474" s="52"/>
      <c r="L474" s="52"/>
      <c r="M474" s="52"/>
      <c r="N474" s="52"/>
      <c r="O474" s="52"/>
      <c r="P474" s="52"/>
      <c r="Q474" s="52"/>
      <c r="R474" s="52"/>
      <c r="S474" s="52"/>
      <c r="T474" s="52"/>
      <c r="U474" s="52"/>
      <c r="V474" s="52"/>
      <c r="W474" s="52"/>
      <c r="X474" s="52"/>
      <c r="Y474" s="52"/>
      <c r="Z474" s="52"/>
    </row>
    <row r="475" spans="1:26" ht="15.6">
      <c r="A475" s="52"/>
      <c r="B475" s="52"/>
      <c r="C475" s="52"/>
      <c r="D475" s="52"/>
      <c r="E475" s="52"/>
      <c r="F475" s="52"/>
      <c r="G475" s="52"/>
      <c r="H475" s="52"/>
      <c r="I475" s="52"/>
      <c r="J475" s="52"/>
      <c r="K475" s="52"/>
      <c r="L475" s="52"/>
      <c r="M475" s="52"/>
      <c r="N475" s="52"/>
      <c r="O475" s="52"/>
      <c r="P475" s="52"/>
      <c r="Q475" s="52"/>
      <c r="R475" s="52"/>
      <c r="S475" s="52"/>
      <c r="T475" s="52"/>
      <c r="U475" s="52"/>
      <c r="V475" s="52"/>
      <c r="W475" s="52"/>
      <c r="X475" s="52"/>
      <c r="Y475" s="52"/>
      <c r="Z475" s="52"/>
    </row>
    <row r="476" spans="1:26" ht="15.6">
      <c r="A476" s="52"/>
      <c r="B476" s="52"/>
      <c r="C476" s="52"/>
      <c r="D476" s="52"/>
      <c r="E476" s="52"/>
      <c r="F476" s="52"/>
      <c r="G476" s="52"/>
      <c r="H476" s="52"/>
      <c r="I476" s="52"/>
      <c r="J476" s="52"/>
      <c r="K476" s="52"/>
      <c r="L476" s="52"/>
      <c r="M476" s="52"/>
      <c r="N476" s="52"/>
      <c r="O476" s="52"/>
      <c r="P476" s="52"/>
      <c r="Q476" s="52"/>
      <c r="R476" s="52"/>
      <c r="S476" s="52"/>
      <c r="T476" s="52"/>
      <c r="U476" s="52"/>
      <c r="V476" s="52"/>
      <c r="W476" s="52"/>
      <c r="X476" s="52"/>
      <c r="Y476" s="52"/>
      <c r="Z476" s="52"/>
    </row>
    <row r="477" spans="1:26" ht="15.6">
      <c r="A477" s="52"/>
      <c r="B477" s="52"/>
      <c r="C477" s="52"/>
      <c r="D477" s="52"/>
      <c r="E477" s="52"/>
      <c r="F477" s="52"/>
      <c r="G477" s="52"/>
      <c r="H477" s="52"/>
      <c r="I477" s="52"/>
      <c r="J477" s="52"/>
      <c r="K477" s="52"/>
      <c r="L477" s="52"/>
      <c r="M477" s="52"/>
      <c r="N477" s="52"/>
      <c r="O477" s="52"/>
      <c r="P477" s="52"/>
      <c r="Q477" s="52"/>
      <c r="R477" s="52"/>
      <c r="S477" s="52"/>
      <c r="T477" s="52"/>
      <c r="U477" s="52"/>
      <c r="V477" s="52"/>
      <c r="W477" s="52"/>
      <c r="X477" s="52"/>
      <c r="Y477" s="52"/>
      <c r="Z477" s="52"/>
    </row>
    <row r="478" spans="1:26" ht="15.6">
      <c r="A478" s="52"/>
      <c r="B478" s="52"/>
      <c r="C478" s="52"/>
      <c r="D478" s="52"/>
      <c r="E478" s="52"/>
      <c r="F478" s="52"/>
      <c r="G478" s="52"/>
      <c r="H478" s="52"/>
      <c r="I478" s="52"/>
      <c r="J478" s="52"/>
      <c r="K478" s="52"/>
      <c r="L478" s="52"/>
      <c r="M478" s="52"/>
      <c r="N478" s="52"/>
      <c r="O478" s="52"/>
      <c r="P478" s="52"/>
      <c r="Q478" s="52"/>
      <c r="R478" s="52"/>
      <c r="S478" s="52"/>
      <c r="T478" s="52"/>
      <c r="U478" s="52"/>
      <c r="V478" s="52"/>
      <c r="W478" s="52"/>
      <c r="X478" s="52"/>
      <c r="Y478" s="52"/>
      <c r="Z478" s="52"/>
    </row>
    <row r="479" spans="1:26" ht="15.6">
      <c r="A479" s="52"/>
      <c r="B479" s="52"/>
      <c r="C479" s="52"/>
      <c r="D479" s="52"/>
      <c r="E479" s="52"/>
      <c r="F479" s="52"/>
      <c r="G479" s="52"/>
      <c r="H479" s="52"/>
      <c r="I479" s="52"/>
      <c r="J479" s="52"/>
      <c r="K479" s="52"/>
      <c r="L479" s="52"/>
      <c r="M479" s="52"/>
      <c r="N479" s="52"/>
      <c r="O479" s="52"/>
      <c r="P479" s="52"/>
      <c r="Q479" s="52"/>
      <c r="R479" s="52"/>
      <c r="S479" s="52"/>
      <c r="T479" s="52"/>
      <c r="U479" s="52"/>
      <c r="V479" s="52"/>
      <c r="W479" s="52"/>
      <c r="X479" s="52"/>
      <c r="Y479" s="52"/>
      <c r="Z479" s="52"/>
    </row>
    <row r="480" spans="1:26" ht="15.6">
      <c r="A480" s="52"/>
      <c r="B480" s="52"/>
      <c r="C480" s="52"/>
      <c r="D480" s="52"/>
      <c r="E480" s="52"/>
      <c r="F480" s="52"/>
      <c r="G480" s="52"/>
      <c r="H480" s="52"/>
      <c r="I480" s="52"/>
      <c r="J480" s="52"/>
      <c r="K480" s="52"/>
      <c r="L480" s="52"/>
      <c r="M480" s="52"/>
      <c r="N480" s="52"/>
      <c r="O480" s="52"/>
      <c r="P480" s="52"/>
      <c r="Q480" s="52"/>
      <c r="R480" s="52"/>
      <c r="S480" s="52"/>
      <c r="T480" s="52"/>
      <c r="U480" s="52"/>
      <c r="V480" s="52"/>
      <c r="W480" s="52"/>
      <c r="X480" s="52"/>
      <c r="Y480" s="52"/>
      <c r="Z480" s="52"/>
    </row>
    <row r="481" spans="1:26" ht="15.6">
      <c r="A481" s="52"/>
      <c r="B481" s="52"/>
      <c r="C481" s="52"/>
      <c r="D481" s="52"/>
      <c r="E481" s="52"/>
      <c r="F481" s="52"/>
      <c r="G481" s="52"/>
      <c r="H481" s="52"/>
      <c r="I481" s="52"/>
      <c r="J481" s="52"/>
      <c r="K481" s="52"/>
      <c r="L481" s="52"/>
      <c r="M481" s="52"/>
      <c r="N481" s="52"/>
      <c r="O481" s="52"/>
      <c r="P481" s="52"/>
      <c r="Q481" s="52"/>
      <c r="R481" s="52"/>
      <c r="S481" s="52"/>
      <c r="T481" s="52"/>
      <c r="U481" s="52"/>
      <c r="V481" s="52"/>
      <c r="W481" s="52"/>
      <c r="X481" s="52"/>
      <c r="Y481" s="52"/>
      <c r="Z481" s="52"/>
    </row>
    <row r="482" spans="1:26" ht="15.6">
      <c r="A482" s="52"/>
      <c r="B482" s="52"/>
      <c r="C482" s="52"/>
      <c r="D482" s="52"/>
      <c r="E482" s="52"/>
      <c r="F482" s="52"/>
      <c r="G482" s="52"/>
      <c r="H482" s="52"/>
      <c r="I482" s="52"/>
      <c r="J482" s="52"/>
      <c r="K482" s="52"/>
      <c r="L482" s="52"/>
      <c r="M482" s="52"/>
      <c r="N482" s="52"/>
      <c r="O482" s="52"/>
      <c r="P482" s="52"/>
      <c r="Q482" s="52"/>
      <c r="R482" s="52"/>
      <c r="S482" s="52"/>
      <c r="T482" s="52"/>
      <c r="U482" s="52"/>
      <c r="V482" s="52"/>
      <c r="W482" s="52"/>
      <c r="X482" s="52"/>
      <c r="Y482" s="52"/>
      <c r="Z482" s="52"/>
    </row>
    <row r="483" spans="1:26" ht="15.6">
      <c r="A483" s="52"/>
      <c r="B483" s="52"/>
      <c r="C483" s="52"/>
      <c r="D483" s="52"/>
      <c r="E483" s="52"/>
      <c r="F483" s="52"/>
      <c r="G483" s="52"/>
      <c r="H483" s="52"/>
      <c r="I483" s="52"/>
      <c r="J483" s="52"/>
      <c r="K483" s="52"/>
      <c r="L483" s="52"/>
      <c r="M483" s="52"/>
      <c r="N483" s="52"/>
      <c r="O483" s="52"/>
      <c r="P483" s="52"/>
      <c r="Q483" s="52"/>
      <c r="R483" s="52"/>
      <c r="S483" s="52"/>
      <c r="T483" s="52"/>
      <c r="U483" s="52"/>
      <c r="V483" s="52"/>
      <c r="W483" s="52"/>
      <c r="X483" s="52"/>
      <c r="Y483" s="52"/>
      <c r="Z483" s="52"/>
    </row>
    <row r="484" spans="1:26" ht="15.6">
      <c r="A484" s="52"/>
      <c r="B484" s="52"/>
      <c r="C484" s="52"/>
      <c r="D484" s="52"/>
      <c r="E484" s="52"/>
      <c r="F484" s="52"/>
      <c r="G484" s="52"/>
      <c r="H484" s="52"/>
      <c r="I484" s="52"/>
      <c r="J484" s="52"/>
      <c r="K484" s="52"/>
      <c r="L484" s="52"/>
      <c r="M484" s="52"/>
      <c r="N484" s="52"/>
      <c r="O484" s="52"/>
      <c r="P484" s="52"/>
      <c r="Q484" s="52"/>
      <c r="R484" s="52"/>
      <c r="S484" s="52"/>
      <c r="T484" s="52"/>
      <c r="U484" s="52"/>
      <c r="V484" s="52"/>
      <c r="W484" s="52"/>
      <c r="X484" s="52"/>
      <c r="Y484" s="52"/>
      <c r="Z484" s="52"/>
    </row>
    <row r="485" spans="1:26" ht="15.6">
      <c r="A485" s="52"/>
      <c r="B485" s="52"/>
      <c r="C485" s="52"/>
      <c r="D485" s="52"/>
      <c r="E485" s="52"/>
      <c r="F485" s="52"/>
      <c r="G485" s="52"/>
      <c r="H485" s="52"/>
      <c r="I485" s="52"/>
      <c r="J485" s="52"/>
      <c r="K485" s="52"/>
      <c r="L485" s="52"/>
      <c r="M485" s="52"/>
      <c r="N485" s="52"/>
      <c r="O485" s="52"/>
      <c r="P485" s="52"/>
      <c r="Q485" s="52"/>
      <c r="R485" s="52"/>
      <c r="S485" s="52"/>
      <c r="T485" s="52"/>
      <c r="U485" s="52"/>
      <c r="V485" s="52"/>
      <c r="W485" s="52"/>
      <c r="X485" s="52"/>
      <c r="Y485" s="52"/>
      <c r="Z485" s="52"/>
    </row>
    <row r="486" spans="1:26" ht="15.6">
      <c r="A486" s="52"/>
      <c r="B486" s="52"/>
      <c r="C486" s="52"/>
      <c r="D486" s="52"/>
      <c r="E486" s="52"/>
      <c r="F486" s="52"/>
      <c r="G486" s="52"/>
      <c r="H486" s="52"/>
      <c r="I486" s="52"/>
      <c r="J486" s="52"/>
      <c r="K486" s="52"/>
      <c r="L486" s="52"/>
      <c r="M486" s="52"/>
      <c r="N486" s="52"/>
      <c r="O486" s="52"/>
      <c r="P486" s="52"/>
      <c r="Q486" s="52"/>
      <c r="R486" s="52"/>
      <c r="S486" s="52"/>
      <c r="T486" s="52"/>
      <c r="U486" s="52"/>
      <c r="V486" s="52"/>
      <c r="W486" s="52"/>
      <c r="X486" s="52"/>
      <c r="Y486" s="52"/>
      <c r="Z486" s="52"/>
    </row>
    <row r="487" spans="1:26" ht="15.6">
      <c r="A487" s="52"/>
      <c r="B487" s="52"/>
      <c r="C487" s="52"/>
      <c r="D487" s="52"/>
      <c r="E487" s="52"/>
      <c r="F487" s="52"/>
      <c r="G487" s="52"/>
      <c r="H487" s="52"/>
      <c r="I487" s="52"/>
      <c r="J487" s="52"/>
      <c r="K487" s="52"/>
      <c r="L487" s="52"/>
      <c r="M487" s="52"/>
      <c r="N487" s="52"/>
      <c r="O487" s="52"/>
      <c r="P487" s="52"/>
      <c r="Q487" s="52"/>
      <c r="R487" s="52"/>
      <c r="S487" s="52"/>
      <c r="T487" s="52"/>
      <c r="U487" s="52"/>
      <c r="V487" s="52"/>
      <c r="W487" s="52"/>
      <c r="X487" s="52"/>
      <c r="Y487" s="52"/>
      <c r="Z487" s="52"/>
    </row>
    <row r="488" spans="1:26" ht="15.6">
      <c r="A488" s="52"/>
      <c r="B488" s="52"/>
      <c r="C488" s="52"/>
      <c r="D488" s="52"/>
      <c r="E488" s="52"/>
      <c r="F488" s="52"/>
      <c r="G488" s="52"/>
      <c r="H488" s="52"/>
      <c r="I488" s="52"/>
      <c r="J488" s="52"/>
      <c r="K488" s="52"/>
      <c r="L488" s="52"/>
      <c r="M488" s="52"/>
      <c r="N488" s="52"/>
      <c r="O488" s="52"/>
      <c r="P488" s="52"/>
      <c r="Q488" s="52"/>
      <c r="R488" s="52"/>
      <c r="S488" s="52"/>
      <c r="T488" s="52"/>
      <c r="U488" s="52"/>
      <c r="V488" s="52"/>
      <c r="W488" s="52"/>
      <c r="X488" s="52"/>
      <c r="Y488" s="52"/>
      <c r="Z488" s="52"/>
    </row>
    <row r="489" spans="1:26" ht="15.6">
      <c r="A489" s="52"/>
      <c r="B489" s="52"/>
      <c r="C489" s="52"/>
      <c r="D489" s="52"/>
      <c r="E489" s="52"/>
      <c r="F489" s="52"/>
      <c r="G489" s="52"/>
      <c r="H489" s="52"/>
      <c r="I489" s="52"/>
      <c r="J489" s="52"/>
      <c r="K489" s="52"/>
      <c r="L489" s="52"/>
      <c r="M489" s="52"/>
      <c r="N489" s="52"/>
      <c r="O489" s="52"/>
      <c r="P489" s="52"/>
      <c r="Q489" s="52"/>
      <c r="R489" s="52"/>
      <c r="S489" s="52"/>
      <c r="T489" s="52"/>
      <c r="U489" s="52"/>
      <c r="V489" s="52"/>
      <c r="W489" s="52"/>
      <c r="X489" s="52"/>
      <c r="Y489" s="52"/>
      <c r="Z489" s="52"/>
    </row>
    <row r="490" spans="1:26" ht="15.6">
      <c r="A490" s="52"/>
      <c r="B490" s="52"/>
      <c r="C490" s="52"/>
      <c r="D490" s="52"/>
      <c r="E490" s="52"/>
      <c r="F490" s="52"/>
      <c r="G490" s="52"/>
      <c r="H490" s="52"/>
      <c r="I490" s="52"/>
      <c r="J490" s="52"/>
      <c r="K490" s="52"/>
      <c r="L490" s="52"/>
      <c r="M490" s="52"/>
      <c r="N490" s="52"/>
      <c r="O490" s="52"/>
      <c r="P490" s="52"/>
      <c r="Q490" s="52"/>
      <c r="R490" s="52"/>
      <c r="S490" s="52"/>
      <c r="T490" s="52"/>
      <c r="U490" s="52"/>
      <c r="V490" s="52"/>
      <c r="W490" s="52"/>
      <c r="X490" s="52"/>
      <c r="Y490" s="52"/>
      <c r="Z490" s="52"/>
    </row>
    <row r="491" spans="1:26" ht="15.6">
      <c r="A491" s="52"/>
      <c r="B491" s="52"/>
      <c r="C491" s="52"/>
      <c r="D491" s="52"/>
      <c r="E491" s="52"/>
      <c r="F491" s="52"/>
      <c r="G491" s="52"/>
      <c r="H491" s="52"/>
      <c r="I491" s="52"/>
      <c r="J491" s="52"/>
      <c r="K491" s="52"/>
      <c r="L491" s="52"/>
      <c r="M491" s="52"/>
      <c r="N491" s="52"/>
      <c r="O491" s="52"/>
      <c r="P491" s="52"/>
      <c r="Q491" s="52"/>
      <c r="R491" s="52"/>
      <c r="S491" s="52"/>
      <c r="T491" s="52"/>
      <c r="U491" s="52"/>
      <c r="V491" s="52"/>
      <c r="W491" s="52"/>
      <c r="X491" s="52"/>
      <c r="Y491" s="52"/>
      <c r="Z491" s="52"/>
    </row>
    <row r="492" spans="1:26" ht="15.6">
      <c r="A492" s="52"/>
      <c r="B492" s="52"/>
      <c r="C492" s="52"/>
      <c r="D492" s="52"/>
      <c r="E492" s="52"/>
      <c r="F492" s="52"/>
      <c r="G492" s="52"/>
      <c r="H492" s="52"/>
      <c r="I492" s="52"/>
      <c r="J492" s="52"/>
      <c r="K492" s="52"/>
      <c r="L492" s="52"/>
      <c r="M492" s="52"/>
      <c r="N492" s="52"/>
      <c r="O492" s="52"/>
      <c r="P492" s="52"/>
      <c r="Q492" s="52"/>
      <c r="R492" s="52"/>
      <c r="S492" s="52"/>
      <c r="T492" s="52"/>
      <c r="U492" s="52"/>
      <c r="V492" s="52"/>
      <c r="W492" s="52"/>
      <c r="X492" s="52"/>
      <c r="Y492" s="52"/>
      <c r="Z492" s="52"/>
    </row>
    <row r="493" spans="1:26" ht="15.6">
      <c r="A493" s="52"/>
      <c r="B493" s="52"/>
      <c r="C493" s="52"/>
      <c r="D493" s="52"/>
      <c r="E493" s="52"/>
      <c r="F493" s="52"/>
      <c r="G493" s="52"/>
      <c r="H493" s="52"/>
      <c r="I493" s="52"/>
      <c r="J493" s="52"/>
      <c r="K493" s="52"/>
      <c r="L493" s="52"/>
      <c r="M493" s="52"/>
      <c r="N493" s="52"/>
      <c r="O493" s="52"/>
      <c r="P493" s="52"/>
      <c r="Q493" s="52"/>
      <c r="R493" s="52"/>
      <c r="S493" s="52"/>
      <c r="T493" s="52"/>
      <c r="U493" s="52"/>
      <c r="V493" s="52"/>
      <c r="W493" s="52"/>
      <c r="X493" s="52"/>
      <c r="Y493" s="52"/>
      <c r="Z493" s="52"/>
    </row>
    <row r="494" spans="1:26" ht="15.6">
      <c r="A494" s="52"/>
      <c r="B494" s="52"/>
      <c r="C494" s="52"/>
      <c r="D494" s="52"/>
      <c r="E494" s="52"/>
      <c r="F494" s="52"/>
      <c r="G494" s="52"/>
      <c r="H494" s="52"/>
      <c r="I494" s="52"/>
      <c r="J494" s="52"/>
      <c r="K494" s="52"/>
      <c r="L494" s="52"/>
      <c r="M494" s="52"/>
      <c r="N494" s="52"/>
      <c r="O494" s="52"/>
      <c r="P494" s="52"/>
      <c r="Q494" s="52"/>
      <c r="R494" s="52"/>
      <c r="S494" s="52"/>
      <c r="T494" s="52"/>
      <c r="U494" s="52"/>
      <c r="V494" s="52"/>
      <c r="W494" s="52"/>
      <c r="X494" s="52"/>
      <c r="Y494" s="52"/>
      <c r="Z494" s="52"/>
    </row>
    <row r="495" spans="1:26" ht="15.6">
      <c r="A495" s="52"/>
      <c r="B495" s="52"/>
      <c r="C495" s="52"/>
      <c r="D495" s="52"/>
      <c r="E495" s="52"/>
      <c r="F495" s="52"/>
      <c r="G495" s="52"/>
      <c r="H495" s="52"/>
      <c r="I495" s="52"/>
      <c r="J495" s="52"/>
      <c r="K495" s="52"/>
      <c r="L495" s="52"/>
      <c r="M495" s="52"/>
      <c r="N495" s="52"/>
      <c r="O495" s="52"/>
      <c r="P495" s="52"/>
      <c r="Q495" s="52"/>
      <c r="R495" s="52"/>
      <c r="S495" s="52"/>
      <c r="T495" s="52"/>
      <c r="U495" s="52"/>
      <c r="V495" s="52"/>
      <c r="W495" s="52"/>
      <c r="X495" s="52"/>
      <c r="Y495" s="52"/>
      <c r="Z495" s="52"/>
    </row>
    <row r="496" spans="1:26" ht="15.6">
      <c r="A496" s="52"/>
      <c r="B496" s="52"/>
      <c r="C496" s="52"/>
      <c r="D496" s="52"/>
      <c r="E496" s="52"/>
      <c r="F496" s="52"/>
      <c r="G496" s="52"/>
      <c r="H496" s="52"/>
      <c r="I496" s="52"/>
      <c r="J496" s="52"/>
      <c r="K496" s="52"/>
      <c r="L496" s="52"/>
      <c r="M496" s="52"/>
      <c r="N496" s="52"/>
      <c r="O496" s="52"/>
      <c r="P496" s="52"/>
      <c r="Q496" s="52"/>
      <c r="R496" s="52"/>
      <c r="S496" s="52"/>
      <c r="T496" s="52"/>
      <c r="U496" s="52"/>
      <c r="V496" s="52"/>
      <c r="W496" s="52"/>
      <c r="X496" s="52"/>
      <c r="Y496" s="52"/>
      <c r="Z496" s="52"/>
    </row>
    <row r="497" spans="1:26" ht="15.6">
      <c r="A497" s="52"/>
      <c r="B497" s="52"/>
      <c r="C497" s="52"/>
      <c r="D497" s="52"/>
      <c r="E497" s="52"/>
      <c r="F497" s="52"/>
      <c r="G497" s="52"/>
      <c r="H497" s="52"/>
      <c r="I497" s="52"/>
      <c r="J497" s="52"/>
      <c r="K497" s="52"/>
      <c r="L497" s="52"/>
      <c r="M497" s="52"/>
      <c r="N497" s="52"/>
      <c r="O497" s="52"/>
      <c r="P497" s="52"/>
      <c r="Q497" s="52"/>
      <c r="R497" s="52"/>
      <c r="S497" s="52"/>
      <c r="T497" s="52"/>
      <c r="U497" s="52"/>
      <c r="V497" s="52"/>
      <c r="W497" s="52"/>
      <c r="X497" s="52"/>
      <c r="Y497" s="52"/>
      <c r="Z497" s="52"/>
    </row>
    <row r="498" spans="1:26" ht="15.6">
      <c r="A498" s="52"/>
      <c r="B498" s="52"/>
      <c r="C498" s="52"/>
      <c r="D498" s="52"/>
      <c r="E498" s="52"/>
      <c r="F498" s="52"/>
      <c r="G498" s="52"/>
      <c r="H498" s="52"/>
      <c r="I498" s="52"/>
      <c r="J498" s="52"/>
      <c r="K498" s="52"/>
      <c r="L498" s="52"/>
      <c r="M498" s="52"/>
      <c r="N498" s="52"/>
      <c r="O498" s="52"/>
      <c r="P498" s="52"/>
      <c r="Q498" s="52"/>
      <c r="R498" s="52"/>
      <c r="S498" s="52"/>
      <c r="T498" s="52"/>
      <c r="U498" s="52"/>
      <c r="V498" s="52"/>
      <c r="W498" s="52"/>
      <c r="X498" s="52"/>
      <c r="Y498" s="52"/>
      <c r="Z498" s="52"/>
    </row>
    <row r="499" spans="1:26" ht="15.6">
      <c r="A499" s="52"/>
      <c r="B499" s="52"/>
      <c r="C499" s="52"/>
      <c r="D499" s="52"/>
      <c r="E499" s="52"/>
      <c r="F499" s="52"/>
      <c r="G499" s="52"/>
      <c r="H499" s="52"/>
      <c r="I499" s="52"/>
      <c r="J499" s="52"/>
      <c r="K499" s="52"/>
      <c r="L499" s="52"/>
      <c r="M499" s="52"/>
      <c r="N499" s="52"/>
      <c r="O499" s="52"/>
      <c r="P499" s="52"/>
      <c r="Q499" s="52"/>
      <c r="R499" s="52"/>
      <c r="S499" s="52"/>
      <c r="T499" s="52"/>
      <c r="U499" s="52"/>
      <c r="V499" s="52"/>
      <c r="W499" s="52"/>
      <c r="X499" s="52"/>
      <c r="Y499" s="52"/>
      <c r="Z499" s="52"/>
    </row>
    <row r="500" spans="1:26" ht="15.6">
      <c r="A500" s="52"/>
      <c r="B500" s="52"/>
      <c r="C500" s="52"/>
      <c r="D500" s="52"/>
      <c r="E500" s="52"/>
      <c r="F500" s="52"/>
      <c r="G500" s="52"/>
      <c r="H500" s="52"/>
      <c r="I500" s="52"/>
      <c r="J500" s="52"/>
      <c r="K500" s="52"/>
      <c r="L500" s="52"/>
      <c r="M500" s="52"/>
      <c r="N500" s="52"/>
      <c r="O500" s="52"/>
      <c r="P500" s="52"/>
      <c r="Q500" s="52"/>
      <c r="R500" s="52"/>
      <c r="S500" s="52"/>
      <c r="T500" s="52"/>
      <c r="U500" s="52"/>
      <c r="V500" s="52"/>
      <c r="W500" s="52"/>
      <c r="X500" s="52"/>
      <c r="Y500" s="52"/>
      <c r="Z500" s="52"/>
    </row>
    <row r="501" spans="1:26" ht="15.6">
      <c r="A501" s="52"/>
      <c r="B501" s="52"/>
      <c r="C501" s="52"/>
      <c r="D501" s="52"/>
      <c r="E501" s="52"/>
      <c r="F501" s="52"/>
      <c r="G501" s="52"/>
      <c r="H501" s="52"/>
      <c r="I501" s="52"/>
      <c r="J501" s="52"/>
      <c r="K501" s="52"/>
      <c r="L501" s="52"/>
      <c r="M501" s="52"/>
      <c r="N501" s="52"/>
      <c r="O501" s="52"/>
      <c r="P501" s="52"/>
      <c r="Q501" s="52"/>
      <c r="R501" s="52"/>
      <c r="S501" s="52"/>
      <c r="T501" s="52"/>
      <c r="U501" s="52"/>
      <c r="V501" s="52"/>
      <c r="W501" s="52"/>
      <c r="X501" s="52"/>
      <c r="Y501" s="52"/>
      <c r="Z501" s="52"/>
    </row>
    <row r="502" spans="1:26" ht="15.6">
      <c r="A502" s="52"/>
      <c r="B502" s="52"/>
      <c r="C502" s="52"/>
      <c r="D502" s="52"/>
      <c r="E502" s="52"/>
      <c r="F502" s="52"/>
      <c r="G502" s="52"/>
      <c r="H502" s="52"/>
      <c r="I502" s="52"/>
      <c r="J502" s="52"/>
      <c r="K502" s="52"/>
      <c r="L502" s="52"/>
      <c r="M502" s="52"/>
      <c r="N502" s="52"/>
      <c r="O502" s="52"/>
      <c r="P502" s="52"/>
      <c r="Q502" s="52"/>
      <c r="R502" s="52"/>
      <c r="S502" s="52"/>
      <c r="T502" s="52"/>
      <c r="U502" s="52"/>
      <c r="V502" s="52"/>
      <c r="W502" s="52"/>
      <c r="X502" s="52"/>
      <c r="Y502" s="52"/>
      <c r="Z502" s="52"/>
    </row>
    <row r="503" spans="1:26" ht="15.6">
      <c r="A503" s="52"/>
      <c r="B503" s="52"/>
      <c r="C503" s="52"/>
      <c r="D503" s="52"/>
      <c r="E503" s="52"/>
      <c r="F503" s="52"/>
      <c r="G503" s="52"/>
      <c r="H503" s="52"/>
      <c r="I503" s="52"/>
      <c r="J503" s="52"/>
      <c r="K503" s="52"/>
      <c r="L503" s="52"/>
      <c r="M503" s="52"/>
      <c r="N503" s="52"/>
      <c r="O503" s="52"/>
      <c r="P503" s="52"/>
      <c r="Q503" s="52"/>
      <c r="R503" s="52"/>
      <c r="S503" s="52"/>
      <c r="T503" s="52"/>
      <c r="U503" s="52"/>
      <c r="V503" s="52"/>
      <c r="W503" s="52"/>
      <c r="X503" s="52"/>
      <c r="Y503" s="52"/>
      <c r="Z503" s="52"/>
    </row>
    <row r="504" spans="1:26" ht="15.6">
      <c r="A504" s="52"/>
      <c r="B504" s="52"/>
      <c r="C504" s="52"/>
      <c r="D504" s="52"/>
      <c r="E504" s="52"/>
      <c r="F504" s="52"/>
      <c r="G504" s="52"/>
      <c r="H504" s="52"/>
      <c r="I504" s="52"/>
      <c r="J504" s="52"/>
      <c r="K504" s="52"/>
      <c r="L504" s="52"/>
      <c r="M504" s="52"/>
      <c r="N504" s="52"/>
      <c r="O504" s="52"/>
      <c r="P504" s="52"/>
      <c r="Q504" s="52"/>
      <c r="R504" s="52"/>
      <c r="S504" s="52"/>
      <c r="T504" s="52"/>
      <c r="U504" s="52"/>
      <c r="V504" s="52"/>
      <c r="W504" s="52"/>
      <c r="X504" s="52"/>
      <c r="Y504" s="52"/>
      <c r="Z504" s="52"/>
    </row>
    <row r="505" spans="1:26" ht="15.6">
      <c r="A505" s="52"/>
      <c r="B505" s="52"/>
      <c r="C505" s="52"/>
      <c r="D505" s="52"/>
      <c r="E505" s="52"/>
      <c r="F505" s="52"/>
      <c r="G505" s="52"/>
      <c r="H505" s="52"/>
      <c r="I505" s="52"/>
      <c r="J505" s="52"/>
      <c r="K505" s="52"/>
      <c r="L505" s="52"/>
      <c r="M505" s="52"/>
      <c r="N505" s="52"/>
      <c r="O505" s="52"/>
      <c r="P505" s="52"/>
      <c r="Q505" s="52"/>
      <c r="R505" s="52"/>
      <c r="S505" s="52"/>
      <c r="T505" s="52"/>
      <c r="U505" s="52"/>
      <c r="V505" s="52"/>
      <c r="W505" s="52"/>
      <c r="X505" s="52"/>
      <c r="Y505" s="52"/>
      <c r="Z505" s="52"/>
    </row>
    <row r="506" spans="1:26" ht="15.6">
      <c r="A506" s="52"/>
      <c r="B506" s="52"/>
      <c r="C506" s="52"/>
      <c r="D506" s="52"/>
      <c r="E506" s="52"/>
      <c r="F506" s="52"/>
      <c r="G506" s="52"/>
      <c r="H506" s="52"/>
      <c r="I506" s="52"/>
      <c r="J506" s="52"/>
      <c r="K506" s="52"/>
      <c r="L506" s="52"/>
      <c r="M506" s="52"/>
      <c r="N506" s="52"/>
      <c r="O506" s="52"/>
      <c r="P506" s="52"/>
      <c r="Q506" s="52"/>
      <c r="R506" s="52"/>
      <c r="S506" s="52"/>
      <c r="T506" s="52"/>
      <c r="U506" s="52"/>
      <c r="V506" s="52"/>
      <c r="W506" s="52"/>
      <c r="X506" s="52"/>
      <c r="Y506" s="52"/>
      <c r="Z506" s="52"/>
    </row>
    <row r="507" spans="1:26" ht="15.6">
      <c r="A507" s="52"/>
      <c r="B507" s="52"/>
      <c r="C507" s="52"/>
      <c r="D507" s="52"/>
      <c r="E507" s="52"/>
      <c r="F507" s="52"/>
      <c r="G507" s="52"/>
      <c r="H507" s="52"/>
      <c r="I507" s="52"/>
      <c r="J507" s="52"/>
      <c r="K507" s="52"/>
      <c r="L507" s="52"/>
      <c r="M507" s="52"/>
      <c r="N507" s="52"/>
      <c r="O507" s="52"/>
      <c r="P507" s="52"/>
      <c r="Q507" s="52"/>
      <c r="R507" s="52"/>
      <c r="S507" s="52"/>
      <c r="T507" s="52"/>
      <c r="U507" s="52"/>
      <c r="V507" s="52"/>
      <c r="W507" s="52"/>
      <c r="X507" s="52"/>
      <c r="Y507" s="52"/>
      <c r="Z507" s="52"/>
    </row>
    <row r="508" spans="1:26" ht="15.6">
      <c r="A508" s="52"/>
      <c r="B508" s="52"/>
      <c r="C508" s="52"/>
      <c r="D508" s="52"/>
      <c r="E508" s="52"/>
      <c r="F508" s="52"/>
      <c r="G508" s="52"/>
      <c r="H508" s="52"/>
      <c r="I508" s="52"/>
      <c r="J508" s="52"/>
      <c r="K508" s="52"/>
      <c r="L508" s="52"/>
      <c r="M508" s="52"/>
      <c r="N508" s="52"/>
      <c r="O508" s="52"/>
      <c r="P508" s="52"/>
      <c r="Q508" s="52"/>
      <c r="R508" s="52"/>
      <c r="S508" s="52"/>
      <c r="T508" s="52"/>
      <c r="U508" s="52"/>
      <c r="V508" s="52"/>
      <c r="W508" s="52"/>
      <c r="X508" s="52"/>
      <c r="Y508" s="52"/>
      <c r="Z508" s="52"/>
    </row>
    <row r="509" spans="1:26" ht="15.6">
      <c r="A509" s="52"/>
      <c r="B509" s="52"/>
      <c r="C509" s="52"/>
      <c r="D509" s="52"/>
      <c r="E509" s="52"/>
      <c r="F509" s="52"/>
      <c r="G509" s="52"/>
      <c r="H509" s="52"/>
      <c r="I509" s="52"/>
      <c r="J509" s="52"/>
      <c r="K509" s="52"/>
      <c r="L509" s="52"/>
      <c r="M509" s="52"/>
      <c r="N509" s="52"/>
      <c r="O509" s="52"/>
      <c r="P509" s="52"/>
      <c r="Q509" s="52"/>
      <c r="R509" s="52"/>
      <c r="S509" s="52"/>
      <c r="T509" s="52"/>
      <c r="U509" s="52"/>
      <c r="V509" s="52"/>
      <c r="W509" s="52"/>
      <c r="X509" s="52"/>
      <c r="Y509" s="52"/>
      <c r="Z509" s="52"/>
    </row>
    <row r="510" spans="1:26" ht="15.6">
      <c r="A510" s="52"/>
      <c r="B510" s="52"/>
      <c r="C510" s="52"/>
      <c r="D510" s="52"/>
      <c r="E510" s="52"/>
      <c r="F510" s="52"/>
      <c r="G510" s="52"/>
      <c r="H510" s="52"/>
      <c r="I510" s="52"/>
      <c r="J510" s="52"/>
      <c r="K510" s="52"/>
      <c r="L510" s="52"/>
      <c r="M510" s="52"/>
      <c r="N510" s="52"/>
      <c r="O510" s="52"/>
      <c r="P510" s="52"/>
      <c r="Q510" s="52"/>
      <c r="R510" s="52"/>
      <c r="S510" s="52"/>
      <c r="T510" s="52"/>
      <c r="U510" s="52"/>
      <c r="V510" s="52"/>
      <c r="W510" s="52"/>
      <c r="X510" s="52"/>
      <c r="Y510" s="52"/>
      <c r="Z510" s="52"/>
    </row>
    <row r="511" spans="1:26" ht="15.6">
      <c r="A511" s="52"/>
      <c r="B511" s="52"/>
      <c r="C511" s="52"/>
      <c r="D511" s="52"/>
      <c r="E511" s="52"/>
      <c r="F511" s="52"/>
      <c r="G511" s="52"/>
      <c r="H511" s="52"/>
      <c r="I511" s="52"/>
      <c r="J511" s="52"/>
      <c r="K511" s="52"/>
      <c r="L511" s="52"/>
      <c r="M511" s="52"/>
      <c r="N511" s="52"/>
      <c r="O511" s="52"/>
      <c r="P511" s="52"/>
      <c r="Q511" s="52"/>
      <c r="R511" s="52"/>
      <c r="S511" s="52"/>
      <c r="T511" s="52"/>
      <c r="U511" s="52"/>
      <c r="V511" s="52"/>
      <c r="W511" s="52"/>
      <c r="X511" s="52"/>
      <c r="Y511" s="52"/>
      <c r="Z511" s="52"/>
    </row>
    <row r="512" spans="1:26" ht="15.6">
      <c r="A512" s="52"/>
      <c r="B512" s="52"/>
      <c r="C512" s="52"/>
      <c r="D512" s="52"/>
      <c r="E512" s="52"/>
      <c r="F512" s="52"/>
      <c r="G512" s="52"/>
      <c r="H512" s="52"/>
      <c r="I512" s="52"/>
      <c r="J512" s="52"/>
      <c r="K512" s="52"/>
      <c r="L512" s="52"/>
      <c r="M512" s="52"/>
      <c r="N512" s="52"/>
      <c r="O512" s="52"/>
      <c r="P512" s="52"/>
      <c r="Q512" s="52"/>
      <c r="R512" s="52"/>
      <c r="S512" s="52"/>
      <c r="T512" s="52"/>
      <c r="U512" s="52"/>
      <c r="V512" s="52"/>
      <c r="W512" s="52"/>
      <c r="X512" s="52"/>
      <c r="Y512" s="52"/>
      <c r="Z512" s="52"/>
    </row>
    <row r="513" spans="1:26" ht="15.6">
      <c r="A513" s="52"/>
      <c r="B513" s="52"/>
      <c r="C513" s="52"/>
      <c r="D513" s="52"/>
      <c r="E513" s="52"/>
      <c r="F513" s="52"/>
      <c r="G513" s="52"/>
      <c r="H513" s="52"/>
      <c r="I513" s="52"/>
      <c r="J513" s="52"/>
      <c r="K513" s="52"/>
      <c r="L513" s="52"/>
      <c r="M513" s="52"/>
      <c r="N513" s="52"/>
      <c r="O513" s="52"/>
      <c r="P513" s="52"/>
      <c r="Q513" s="52"/>
      <c r="R513" s="52"/>
      <c r="S513" s="52"/>
      <c r="T513" s="52"/>
      <c r="U513" s="52"/>
      <c r="V513" s="52"/>
      <c r="W513" s="52"/>
      <c r="X513" s="52"/>
      <c r="Y513" s="52"/>
      <c r="Z513" s="52"/>
    </row>
    <row r="514" spans="1:26" ht="15.6">
      <c r="A514" s="52"/>
      <c r="B514" s="52"/>
      <c r="C514" s="52"/>
      <c r="D514" s="52"/>
      <c r="E514" s="52"/>
      <c r="F514" s="52"/>
      <c r="G514" s="52"/>
      <c r="H514" s="52"/>
      <c r="I514" s="52"/>
      <c r="J514" s="52"/>
      <c r="K514" s="52"/>
      <c r="L514" s="52"/>
      <c r="M514" s="52"/>
      <c r="N514" s="52"/>
      <c r="O514" s="52"/>
      <c r="P514" s="52"/>
      <c r="Q514" s="52"/>
      <c r="R514" s="52"/>
      <c r="S514" s="52"/>
      <c r="T514" s="52"/>
      <c r="U514" s="52"/>
      <c r="V514" s="52"/>
      <c r="W514" s="52"/>
      <c r="X514" s="52"/>
      <c r="Y514" s="52"/>
      <c r="Z514" s="52"/>
    </row>
    <row r="515" spans="1:26" ht="15.6">
      <c r="A515" s="52"/>
      <c r="B515" s="52"/>
      <c r="C515" s="52"/>
      <c r="D515" s="52"/>
      <c r="E515" s="52"/>
      <c r="F515" s="52"/>
      <c r="G515" s="52"/>
      <c r="H515" s="52"/>
      <c r="I515" s="52"/>
      <c r="J515" s="52"/>
      <c r="K515" s="52"/>
      <c r="L515" s="52"/>
      <c r="M515" s="52"/>
      <c r="N515" s="52"/>
      <c r="O515" s="52"/>
      <c r="P515" s="52"/>
      <c r="Q515" s="52"/>
      <c r="R515" s="52"/>
      <c r="S515" s="52"/>
      <c r="T515" s="52"/>
      <c r="U515" s="52"/>
      <c r="V515" s="52"/>
      <c r="W515" s="52"/>
      <c r="X515" s="52"/>
      <c r="Y515" s="52"/>
      <c r="Z515" s="52"/>
    </row>
    <row r="516" spans="1:26" ht="15.6">
      <c r="A516" s="52"/>
      <c r="B516" s="52"/>
      <c r="C516" s="52"/>
      <c r="D516" s="52"/>
      <c r="E516" s="52"/>
      <c r="F516" s="52"/>
      <c r="G516" s="52"/>
      <c r="H516" s="52"/>
      <c r="I516" s="52"/>
      <c r="J516" s="52"/>
      <c r="K516" s="52"/>
      <c r="L516" s="52"/>
      <c r="M516" s="52"/>
      <c r="N516" s="52"/>
      <c r="O516" s="52"/>
      <c r="P516" s="52"/>
      <c r="Q516" s="52"/>
      <c r="R516" s="52"/>
      <c r="S516" s="52"/>
      <c r="T516" s="52"/>
      <c r="U516" s="52"/>
      <c r="V516" s="52"/>
      <c r="W516" s="52"/>
      <c r="X516" s="52"/>
      <c r="Y516" s="52"/>
      <c r="Z516" s="52"/>
    </row>
    <row r="517" spans="1:26" ht="15.6">
      <c r="A517" s="52"/>
      <c r="B517" s="52"/>
      <c r="C517" s="52"/>
      <c r="D517" s="52"/>
      <c r="E517" s="52"/>
      <c r="F517" s="52"/>
      <c r="G517" s="52"/>
      <c r="H517" s="52"/>
      <c r="I517" s="52"/>
      <c r="J517" s="52"/>
      <c r="K517" s="52"/>
      <c r="L517" s="52"/>
      <c r="M517" s="52"/>
      <c r="N517" s="52"/>
      <c r="O517" s="52"/>
      <c r="P517" s="52"/>
      <c r="Q517" s="52"/>
      <c r="R517" s="52"/>
      <c r="S517" s="52"/>
      <c r="T517" s="52"/>
      <c r="U517" s="52"/>
      <c r="V517" s="52"/>
      <c r="W517" s="52"/>
      <c r="X517" s="52"/>
      <c r="Y517" s="52"/>
      <c r="Z517" s="52"/>
    </row>
    <row r="518" spans="1:26" ht="15.6">
      <c r="A518" s="52"/>
      <c r="B518" s="52"/>
      <c r="C518" s="52"/>
      <c r="D518" s="52"/>
      <c r="E518" s="52"/>
      <c r="F518" s="52"/>
      <c r="G518" s="52"/>
      <c r="H518" s="52"/>
      <c r="I518" s="52"/>
      <c r="J518" s="52"/>
      <c r="K518" s="52"/>
      <c r="L518" s="52"/>
      <c r="M518" s="52"/>
      <c r="N518" s="52"/>
      <c r="O518" s="52"/>
      <c r="P518" s="52"/>
      <c r="Q518" s="52"/>
      <c r="R518" s="52"/>
      <c r="S518" s="52"/>
      <c r="T518" s="52"/>
      <c r="U518" s="52"/>
      <c r="V518" s="52"/>
      <c r="W518" s="52"/>
      <c r="X518" s="52"/>
      <c r="Y518" s="52"/>
      <c r="Z518" s="52"/>
    </row>
    <row r="519" spans="1:26" ht="15.6">
      <c r="A519" s="52"/>
      <c r="B519" s="52"/>
      <c r="C519" s="52"/>
      <c r="D519" s="52"/>
      <c r="E519" s="52"/>
      <c r="F519" s="52"/>
      <c r="G519" s="52"/>
      <c r="H519" s="52"/>
      <c r="I519" s="52"/>
      <c r="J519" s="52"/>
      <c r="K519" s="52"/>
      <c r="L519" s="52"/>
      <c r="M519" s="52"/>
      <c r="N519" s="52"/>
      <c r="O519" s="52"/>
      <c r="P519" s="52"/>
      <c r="Q519" s="52"/>
      <c r="R519" s="52"/>
      <c r="S519" s="52"/>
      <c r="T519" s="52"/>
      <c r="U519" s="52"/>
      <c r="V519" s="52"/>
      <c r="W519" s="52"/>
      <c r="X519" s="52"/>
      <c r="Y519" s="52"/>
      <c r="Z519" s="52"/>
    </row>
    <row r="520" spans="1:26" ht="15.6">
      <c r="A520" s="52"/>
      <c r="B520" s="52"/>
      <c r="C520" s="52"/>
      <c r="D520" s="52"/>
      <c r="E520" s="52"/>
      <c r="F520" s="52"/>
      <c r="G520" s="52"/>
      <c r="H520" s="52"/>
      <c r="I520" s="52"/>
      <c r="J520" s="52"/>
      <c r="K520" s="52"/>
      <c r="L520" s="52"/>
      <c r="M520" s="52"/>
      <c r="N520" s="52"/>
      <c r="O520" s="52"/>
      <c r="P520" s="52"/>
      <c r="Q520" s="52"/>
      <c r="R520" s="52"/>
      <c r="S520" s="52"/>
      <c r="T520" s="52"/>
      <c r="U520" s="52"/>
      <c r="V520" s="52"/>
      <c r="W520" s="52"/>
      <c r="X520" s="52"/>
      <c r="Y520" s="52"/>
      <c r="Z520" s="52"/>
    </row>
    <row r="521" spans="1:26" ht="15.6">
      <c r="A521" s="52"/>
      <c r="B521" s="52"/>
      <c r="C521" s="52"/>
      <c r="D521" s="52"/>
      <c r="E521" s="52"/>
      <c r="F521" s="52"/>
      <c r="G521" s="52"/>
      <c r="H521" s="52"/>
      <c r="I521" s="52"/>
      <c r="J521" s="52"/>
      <c r="K521" s="52"/>
      <c r="L521" s="52"/>
      <c r="M521" s="52"/>
      <c r="N521" s="52"/>
      <c r="O521" s="52"/>
      <c r="P521" s="52"/>
      <c r="Q521" s="52"/>
      <c r="R521" s="52"/>
      <c r="S521" s="52"/>
      <c r="T521" s="52"/>
      <c r="U521" s="52"/>
      <c r="V521" s="52"/>
      <c r="W521" s="52"/>
      <c r="X521" s="52"/>
      <c r="Y521" s="52"/>
      <c r="Z521" s="52"/>
    </row>
    <row r="522" spans="1:26" ht="15.6">
      <c r="A522" s="52"/>
      <c r="B522" s="52"/>
      <c r="C522" s="52"/>
      <c r="D522" s="52"/>
      <c r="E522" s="52"/>
      <c r="F522" s="52"/>
      <c r="G522" s="52"/>
      <c r="H522" s="52"/>
      <c r="I522" s="52"/>
      <c r="J522" s="52"/>
      <c r="K522" s="52"/>
      <c r="L522" s="52"/>
      <c r="M522" s="52"/>
      <c r="N522" s="52"/>
      <c r="O522" s="52"/>
      <c r="P522" s="52"/>
      <c r="Q522" s="52"/>
      <c r="R522" s="52"/>
      <c r="S522" s="52"/>
      <c r="T522" s="52"/>
      <c r="U522" s="52"/>
      <c r="V522" s="52"/>
      <c r="W522" s="52"/>
      <c r="X522" s="52"/>
      <c r="Y522" s="52"/>
      <c r="Z522" s="52"/>
    </row>
    <row r="523" spans="1:26" ht="15.6">
      <c r="A523" s="52"/>
      <c r="B523" s="52"/>
      <c r="C523" s="52"/>
      <c r="D523" s="52"/>
      <c r="E523" s="52"/>
      <c r="F523" s="52"/>
      <c r="G523" s="52"/>
      <c r="H523" s="52"/>
      <c r="I523" s="52"/>
      <c r="J523" s="52"/>
      <c r="K523" s="52"/>
      <c r="L523" s="52"/>
      <c r="M523" s="52"/>
      <c r="N523" s="52"/>
      <c r="O523" s="52"/>
      <c r="P523" s="52"/>
      <c r="Q523" s="52"/>
      <c r="R523" s="52"/>
      <c r="S523" s="52"/>
      <c r="T523" s="52"/>
      <c r="U523" s="52"/>
      <c r="V523" s="52"/>
      <c r="W523" s="52"/>
      <c r="X523" s="52"/>
      <c r="Y523" s="52"/>
      <c r="Z523" s="52"/>
    </row>
    <row r="524" spans="1:26" ht="15.6">
      <c r="A524" s="52"/>
      <c r="B524" s="52"/>
      <c r="C524" s="52"/>
      <c r="D524" s="52"/>
      <c r="E524" s="52"/>
      <c r="F524" s="52"/>
      <c r="G524" s="52"/>
      <c r="H524" s="52"/>
      <c r="I524" s="52"/>
      <c r="J524" s="52"/>
      <c r="K524" s="52"/>
      <c r="L524" s="52"/>
      <c r="M524" s="52"/>
      <c r="N524" s="52"/>
      <c r="O524" s="52"/>
      <c r="P524" s="52"/>
      <c r="Q524" s="52"/>
      <c r="R524" s="52"/>
      <c r="S524" s="52"/>
      <c r="T524" s="52"/>
      <c r="U524" s="52"/>
      <c r="V524" s="52"/>
      <c r="W524" s="52"/>
      <c r="X524" s="52"/>
      <c r="Y524" s="52"/>
      <c r="Z524" s="52"/>
    </row>
    <row r="525" spans="1:26" ht="15.6">
      <c r="A525" s="52"/>
      <c r="B525" s="52"/>
      <c r="C525" s="52"/>
      <c r="D525" s="52"/>
      <c r="E525" s="52"/>
      <c r="F525" s="52"/>
      <c r="G525" s="52"/>
      <c r="H525" s="52"/>
      <c r="I525" s="52"/>
      <c r="J525" s="52"/>
      <c r="K525" s="52"/>
      <c r="L525" s="52"/>
      <c r="M525" s="52"/>
      <c r="N525" s="52"/>
      <c r="O525" s="52"/>
      <c r="P525" s="52"/>
      <c r="Q525" s="52"/>
      <c r="R525" s="52"/>
      <c r="S525" s="52"/>
      <c r="T525" s="52"/>
      <c r="U525" s="52"/>
      <c r="V525" s="52"/>
      <c r="W525" s="52"/>
      <c r="X525" s="52"/>
      <c r="Y525" s="52"/>
      <c r="Z525" s="52"/>
    </row>
    <row r="526" spans="1:26" ht="15.6">
      <c r="A526" s="52"/>
      <c r="B526" s="52"/>
      <c r="C526" s="52"/>
      <c r="D526" s="52"/>
      <c r="E526" s="52"/>
      <c r="F526" s="52"/>
      <c r="G526" s="52"/>
      <c r="H526" s="52"/>
      <c r="I526" s="52"/>
      <c r="J526" s="52"/>
      <c r="K526" s="52"/>
      <c r="L526" s="52"/>
      <c r="M526" s="52"/>
      <c r="N526" s="52"/>
      <c r="O526" s="52"/>
      <c r="P526" s="52"/>
      <c r="Q526" s="52"/>
      <c r="R526" s="52"/>
      <c r="S526" s="52"/>
      <c r="T526" s="52"/>
      <c r="U526" s="52"/>
      <c r="V526" s="52"/>
      <c r="W526" s="52"/>
      <c r="X526" s="52"/>
      <c r="Y526" s="52"/>
      <c r="Z526" s="52"/>
    </row>
    <row r="527" spans="1:26" ht="15.6">
      <c r="A527" s="52"/>
      <c r="B527" s="52"/>
      <c r="C527" s="52"/>
      <c r="D527" s="52"/>
      <c r="E527" s="52"/>
      <c r="F527" s="52"/>
      <c r="G527" s="52"/>
      <c r="H527" s="52"/>
      <c r="I527" s="52"/>
      <c r="J527" s="52"/>
      <c r="K527" s="52"/>
      <c r="L527" s="52"/>
      <c r="M527" s="52"/>
      <c r="N527" s="52"/>
      <c r="O527" s="52"/>
      <c r="P527" s="52"/>
      <c r="Q527" s="52"/>
      <c r="R527" s="52"/>
      <c r="S527" s="52"/>
      <c r="T527" s="52"/>
      <c r="U527" s="52"/>
      <c r="V527" s="52"/>
      <c r="W527" s="52"/>
      <c r="X527" s="52"/>
      <c r="Y527" s="52"/>
      <c r="Z527" s="52"/>
    </row>
    <row r="528" spans="1:26" ht="15.6">
      <c r="A528" s="52"/>
      <c r="B528" s="52"/>
      <c r="C528" s="52"/>
      <c r="D528" s="52"/>
      <c r="E528" s="52"/>
      <c r="F528" s="52"/>
      <c r="G528" s="52"/>
      <c r="H528" s="52"/>
      <c r="I528" s="52"/>
      <c r="J528" s="52"/>
      <c r="K528" s="52"/>
      <c r="L528" s="52"/>
      <c r="M528" s="52"/>
      <c r="N528" s="52"/>
      <c r="O528" s="52"/>
      <c r="P528" s="52"/>
      <c r="Q528" s="52"/>
      <c r="R528" s="52"/>
      <c r="S528" s="52"/>
      <c r="T528" s="52"/>
      <c r="U528" s="52"/>
      <c r="V528" s="52"/>
      <c r="W528" s="52"/>
      <c r="X528" s="52"/>
      <c r="Y528" s="52"/>
      <c r="Z528" s="52"/>
    </row>
    <row r="529" spans="1:26" ht="15.6">
      <c r="A529" s="52"/>
      <c r="B529" s="52"/>
      <c r="C529" s="52"/>
      <c r="D529" s="52"/>
      <c r="E529" s="52"/>
      <c r="F529" s="52"/>
      <c r="G529" s="52"/>
      <c r="H529" s="52"/>
      <c r="I529" s="52"/>
      <c r="J529" s="52"/>
      <c r="K529" s="52"/>
      <c r="L529" s="52"/>
      <c r="M529" s="52"/>
      <c r="N529" s="52"/>
      <c r="O529" s="52"/>
      <c r="P529" s="52"/>
      <c r="Q529" s="52"/>
      <c r="R529" s="52"/>
      <c r="S529" s="52"/>
      <c r="T529" s="52"/>
      <c r="U529" s="52"/>
      <c r="V529" s="52"/>
      <c r="W529" s="52"/>
      <c r="X529" s="52"/>
      <c r="Y529" s="52"/>
      <c r="Z529" s="52"/>
    </row>
    <row r="530" spans="1:26" ht="15.6">
      <c r="A530" s="52"/>
      <c r="B530" s="52"/>
      <c r="C530" s="52"/>
      <c r="D530" s="52"/>
      <c r="E530" s="52"/>
      <c r="F530" s="52"/>
      <c r="G530" s="52"/>
      <c r="H530" s="52"/>
      <c r="I530" s="52"/>
      <c r="J530" s="52"/>
      <c r="K530" s="52"/>
      <c r="L530" s="52"/>
      <c r="M530" s="52"/>
      <c r="N530" s="52"/>
      <c r="O530" s="52"/>
      <c r="P530" s="52"/>
      <c r="Q530" s="52"/>
      <c r="R530" s="52"/>
      <c r="S530" s="52"/>
      <c r="T530" s="52"/>
      <c r="U530" s="52"/>
      <c r="V530" s="52"/>
      <c r="W530" s="52"/>
      <c r="X530" s="52"/>
      <c r="Y530" s="52"/>
      <c r="Z530" s="52"/>
    </row>
    <row r="531" spans="1:26" ht="15.6">
      <c r="A531" s="52"/>
      <c r="B531" s="52"/>
      <c r="C531" s="52"/>
      <c r="D531" s="52"/>
      <c r="E531" s="52"/>
      <c r="F531" s="52"/>
      <c r="G531" s="52"/>
      <c r="H531" s="52"/>
      <c r="I531" s="52"/>
      <c r="J531" s="52"/>
      <c r="K531" s="52"/>
      <c r="L531" s="52"/>
      <c r="M531" s="52"/>
      <c r="N531" s="52"/>
      <c r="O531" s="52"/>
      <c r="P531" s="52"/>
      <c r="Q531" s="52"/>
      <c r="R531" s="52"/>
      <c r="S531" s="52"/>
      <c r="T531" s="52"/>
      <c r="U531" s="52"/>
      <c r="V531" s="52"/>
      <c r="W531" s="52"/>
      <c r="X531" s="52"/>
      <c r="Y531" s="52"/>
      <c r="Z531" s="52"/>
    </row>
    <row r="532" spans="1:26" ht="15.6">
      <c r="A532" s="52"/>
      <c r="B532" s="52"/>
      <c r="C532" s="52"/>
      <c r="D532" s="52"/>
      <c r="E532" s="52"/>
      <c r="F532" s="52"/>
      <c r="G532" s="52"/>
      <c r="H532" s="52"/>
      <c r="I532" s="52"/>
      <c r="J532" s="52"/>
      <c r="K532" s="52"/>
      <c r="L532" s="52"/>
      <c r="M532" s="52"/>
      <c r="N532" s="52"/>
      <c r="O532" s="52"/>
      <c r="P532" s="52"/>
      <c r="Q532" s="52"/>
      <c r="R532" s="52"/>
      <c r="S532" s="52"/>
      <c r="T532" s="52"/>
      <c r="U532" s="52"/>
      <c r="V532" s="52"/>
      <c r="W532" s="52"/>
      <c r="X532" s="52"/>
      <c r="Y532" s="52"/>
      <c r="Z532" s="52"/>
    </row>
    <row r="533" spans="1:26" ht="15.6">
      <c r="A533" s="52"/>
      <c r="B533" s="52"/>
      <c r="C533" s="52"/>
      <c r="D533" s="52"/>
      <c r="E533" s="52"/>
      <c r="F533" s="52"/>
      <c r="G533" s="52"/>
      <c r="H533" s="52"/>
      <c r="I533" s="52"/>
      <c r="J533" s="52"/>
      <c r="K533" s="52"/>
      <c r="L533" s="52"/>
      <c r="M533" s="52"/>
      <c r="N533" s="52"/>
      <c r="O533" s="52"/>
      <c r="P533" s="52"/>
      <c r="Q533" s="52"/>
      <c r="R533" s="52"/>
      <c r="S533" s="52"/>
      <c r="T533" s="52"/>
      <c r="U533" s="52"/>
      <c r="V533" s="52"/>
      <c r="W533" s="52"/>
      <c r="X533" s="52"/>
      <c r="Y533" s="52"/>
      <c r="Z533" s="52"/>
    </row>
    <row r="534" spans="1:26" ht="15.6">
      <c r="A534" s="52"/>
      <c r="B534" s="52"/>
      <c r="C534" s="52"/>
      <c r="D534" s="52"/>
      <c r="E534" s="52"/>
      <c r="F534" s="52"/>
      <c r="G534" s="52"/>
      <c r="H534" s="52"/>
      <c r="I534" s="52"/>
      <c r="J534" s="52"/>
      <c r="K534" s="52"/>
      <c r="L534" s="52"/>
      <c r="M534" s="52"/>
      <c r="N534" s="52"/>
      <c r="O534" s="52"/>
      <c r="P534" s="52"/>
      <c r="Q534" s="52"/>
      <c r="R534" s="52"/>
      <c r="S534" s="52"/>
      <c r="T534" s="52"/>
      <c r="U534" s="52"/>
      <c r="V534" s="52"/>
      <c r="W534" s="52"/>
      <c r="X534" s="52"/>
      <c r="Y534" s="52"/>
      <c r="Z534" s="52"/>
    </row>
    <row r="535" spans="1:26" ht="15.6">
      <c r="A535" s="52"/>
      <c r="B535" s="52"/>
      <c r="C535" s="52"/>
      <c r="D535" s="52"/>
      <c r="E535" s="52"/>
      <c r="F535" s="52"/>
      <c r="G535" s="52"/>
      <c r="H535" s="52"/>
      <c r="I535" s="52"/>
      <c r="J535" s="52"/>
      <c r="K535" s="52"/>
      <c r="L535" s="52"/>
      <c r="M535" s="52"/>
      <c r="N535" s="52"/>
      <c r="O535" s="52"/>
      <c r="P535" s="52"/>
      <c r="Q535" s="52"/>
      <c r="R535" s="52"/>
      <c r="S535" s="52"/>
      <c r="T535" s="52"/>
      <c r="U535" s="52"/>
      <c r="V535" s="52"/>
      <c r="W535" s="52"/>
      <c r="X535" s="52"/>
      <c r="Y535" s="52"/>
      <c r="Z535" s="52"/>
    </row>
    <row r="536" spans="1:26" ht="15.6">
      <c r="A536" s="52"/>
      <c r="B536" s="52"/>
      <c r="C536" s="52"/>
      <c r="D536" s="52"/>
      <c r="E536" s="52"/>
      <c r="F536" s="52"/>
      <c r="G536" s="52"/>
      <c r="H536" s="52"/>
      <c r="I536" s="52"/>
      <c r="J536" s="52"/>
      <c r="K536" s="52"/>
      <c r="L536" s="52"/>
      <c r="M536" s="52"/>
      <c r="N536" s="52"/>
      <c r="O536" s="52"/>
      <c r="P536" s="52"/>
      <c r="Q536" s="52"/>
      <c r="R536" s="52"/>
      <c r="S536" s="52"/>
      <c r="T536" s="52"/>
      <c r="U536" s="52"/>
      <c r="V536" s="52"/>
      <c r="W536" s="52"/>
      <c r="X536" s="52"/>
      <c r="Y536" s="52"/>
      <c r="Z536" s="52"/>
    </row>
    <row r="537" spans="1:26" ht="15.6">
      <c r="A537" s="52"/>
      <c r="B537" s="52"/>
      <c r="C537" s="52"/>
      <c r="D537" s="52"/>
      <c r="E537" s="52"/>
      <c r="F537" s="52"/>
      <c r="G537" s="52"/>
      <c r="H537" s="52"/>
      <c r="I537" s="52"/>
      <c r="J537" s="52"/>
      <c r="K537" s="52"/>
      <c r="L537" s="52"/>
      <c r="M537" s="52"/>
      <c r="N537" s="52"/>
      <c r="O537" s="52"/>
      <c r="P537" s="52"/>
      <c r="Q537" s="52"/>
      <c r="R537" s="52"/>
      <c r="S537" s="52"/>
      <c r="T537" s="52"/>
      <c r="U537" s="52"/>
      <c r="V537" s="52"/>
      <c r="W537" s="52"/>
      <c r="X537" s="52"/>
      <c r="Y537" s="52"/>
      <c r="Z537" s="52"/>
    </row>
    <row r="538" spans="1:26" ht="15.6">
      <c r="A538" s="52"/>
      <c r="B538" s="52"/>
      <c r="C538" s="52"/>
      <c r="D538" s="52"/>
      <c r="E538" s="52"/>
      <c r="F538" s="52"/>
      <c r="G538" s="52"/>
      <c r="H538" s="52"/>
      <c r="I538" s="52"/>
      <c r="J538" s="52"/>
      <c r="K538" s="52"/>
      <c r="L538" s="52"/>
      <c r="M538" s="52"/>
      <c r="N538" s="52"/>
      <c r="O538" s="52"/>
      <c r="P538" s="52"/>
      <c r="Q538" s="52"/>
      <c r="R538" s="52"/>
      <c r="S538" s="52"/>
      <c r="T538" s="52"/>
      <c r="U538" s="52"/>
      <c r="V538" s="52"/>
      <c r="W538" s="52"/>
      <c r="X538" s="52"/>
      <c r="Y538" s="52"/>
      <c r="Z538" s="52"/>
    </row>
    <row r="539" spans="1:26" ht="15.6">
      <c r="A539" s="52"/>
      <c r="B539" s="52"/>
      <c r="C539" s="52"/>
      <c r="D539" s="52"/>
      <c r="E539" s="52"/>
      <c r="F539" s="52"/>
      <c r="G539" s="52"/>
      <c r="H539" s="52"/>
      <c r="I539" s="52"/>
      <c r="J539" s="52"/>
      <c r="K539" s="52"/>
      <c r="L539" s="52"/>
      <c r="M539" s="52"/>
      <c r="N539" s="52"/>
      <c r="O539" s="52"/>
      <c r="P539" s="52"/>
      <c r="Q539" s="52"/>
      <c r="R539" s="52"/>
      <c r="S539" s="52"/>
      <c r="T539" s="52"/>
      <c r="U539" s="52"/>
      <c r="V539" s="52"/>
      <c r="W539" s="52"/>
      <c r="X539" s="52"/>
      <c r="Y539" s="52"/>
      <c r="Z539" s="52"/>
    </row>
    <row r="540" spans="1:26" ht="15.6">
      <c r="A540" s="52"/>
      <c r="B540" s="52"/>
      <c r="C540" s="52"/>
      <c r="D540" s="52"/>
      <c r="E540" s="52"/>
      <c r="F540" s="52"/>
      <c r="G540" s="52"/>
      <c r="H540" s="52"/>
      <c r="I540" s="52"/>
      <c r="J540" s="52"/>
      <c r="K540" s="52"/>
      <c r="L540" s="52"/>
      <c r="M540" s="52"/>
      <c r="N540" s="52"/>
      <c r="O540" s="52"/>
      <c r="P540" s="52"/>
      <c r="Q540" s="52"/>
      <c r="R540" s="52"/>
      <c r="S540" s="52"/>
      <c r="T540" s="52"/>
      <c r="U540" s="52"/>
      <c r="V540" s="52"/>
      <c r="W540" s="52"/>
      <c r="X540" s="52"/>
      <c r="Y540" s="52"/>
      <c r="Z540" s="52"/>
    </row>
    <row r="541" spans="1:26" ht="15.6">
      <c r="A541" s="52"/>
      <c r="B541" s="52"/>
      <c r="C541" s="52"/>
      <c r="D541" s="52"/>
      <c r="E541" s="52"/>
      <c r="F541" s="52"/>
      <c r="G541" s="52"/>
      <c r="H541" s="52"/>
      <c r="I541" s="52"/>
      <c r="J541" s="52"/>
      <c r="K541" s="52"/>
      <c r="L541" s="52"/>
      <c r="M541" s="52"/>
      <c r="N541" s="52"/>
      <c r="O541" s="52"/>
      <c r="P541" s="52"/>
      <c r="Q541" s="52"/>
      <c r="R541" s="52"/>
      <c r="S541" s="52"/>
      <c r="T541" s="52"/>
      <c r="U541" s="52"/>
      <c r="V541" s="52"/>
      <c r="W541" s="52"/>
      <c r="X541" s="52"/>
      <c r="Y541" s="52"/>
      <c r="Z541" s="52"/>
    </row>
    <row r="542" spans="1:26" ht="15.6">
      <c r="A542" s="52"/>
      <c r="B542" s="52"/>
      <c r="C542" s="52"/>
      <c r="D542" s="52"/>
      <c r="E542" s="52"/>
      <c r="F542" s="52"/>
      <c r="G542" s="52"/>
      <c r="H542" s="52"/>
      <c r="I542" s="52"/>
      <c r="J542" s="52"/>
      <c r="K542" s="52"/>
      <c r="L542" s="52"/>
      <c r="M542" s="52"/>
      <c r="N542" s="52"/>
      <c r="O542" s="52"/>
      <c r="P542" s="52"/>
      <c r="Q542" s="52"/>
      <c r="R542" s="52"/>
      <c r="S542" s="52"/>
      <c r="T542" s="52"/>
      <c r="U542" s="52"/>
      <c r="V542" s="52"/>
      <c r="W542" s="52"/>
      <c r="X542" s="52"/>
      <c r="Y542" s="52"/>
      <c r="Z542" s="52"/>
    </row>
    <row r="543" spans="1:26" ht="15.6">
      <c r="A543" s="52"/>
      <c r="B543" s="52"/>
      <c r="C543" s="52"/>
      <c r="D543" s="52"/>
      <c r="E543" s="52"/>
      <c r="F543" s="52"/>
      <c r="G543" s="52"/>
      <c r="H543" s="52"/>
      <c r="I543" s="52"/>
      <c r="J543" s="52"/>
      <c r="K543" s="52"/>
      <c r="L543" s="52"/>
      <c r="M543" s="52"/>
      <c r="N543" s="52"/>
      <c r="O543" s="52"/>
      <c r="P543" s="52"/>
      <c r="Q543" s="52"/>
      <c r="R543" s="52"/>
      <c r="S543" s="52"/>
      <c r="T543" s="52"/>
      <c r="U543" s="52"/>
      <c r="V543" s="52"/>
      <c r="W543" s="52"/>
      <c r="X543" s="52"/>
      <c r="Y543" s="52"/>
      <c r="Z543" s="52"/>
    </row>
    <row r="544" spans="1:26" ht="15.6">
      <c r="A544" s="52"/>
      <c r="B544" s="52"/>
      <c r="C544" s="52"/>
      <c r="D544" s="52"/>
      <c r="E544" s="52"/>
      <c r="F544" s="52"/>
      <c r="G544" s="52"/>
      <c r="H544" s="52"/>
      <c r="I544" s="52"/>
      <c r="J544" s="52"/>
      <c r="K544" s="52"/>
      <c r="L544" s="52"/>
      <c r="M544" s="52"/>
      <c r="N544" s="52"/>
      <c r="O544" s="52"/>
      <c r="P544" s="52"/>
      <c r="Q544" s="52"/>
      <c r="R544" s="52"/>
      <c r="S544" s="52"/>
      <c r="T544" s="52"/>
      <c r="U544" s="52"/>
      <c r="V544" s="52"/>
      <c r="W544" s="52"/>
      <c r="X544" s="52"/>
      <c r="Y544" s="52"/>
      <c r="Z544" s="52"/>
    </row>
    <row r="545" spans="1:26" ht="15.6">
      <c r="A545" s="52"/>
      <c r="B545" s="52"/>
      <c r="C545" s="52"/>
      <c r="D545" s="52"/>
      <c r="E545" s="52"/>
      <c r="F545" s="52"/>
      <c r="G545" s="52"/>
      <c r="H545" s="52"/>
      <c r="I545" s="52"/>
      <c r="J545" s="52"/>
      <c r="K545" s="52"/>
      <c r="L545" s="52"/>
      <c r="M545" s="52"/>
      <c r="N545" s="52"/>
      <c r="O545" s="52"/>
      <c r="P545" s="52"/>
      <c r="Q545" s="52"/>
      <c r="R545" s="52"/>
      <c r="S545" s="52"/>
      <c r="T545" s="52"/>
      <c r="U545" s="52"/>
      <c r="V545" s="52"/>
      <c r="W545" s="52"/>
      <c r="X545" s="52"/>
      <c r="Y545" s="52"/>
      <c r="Z545" s="52"/>
    </row>
    <row r="546" spans="1:26" ht="15.6">
      <c r="A546" s="52"/>
      <c r="B546" s="52"/>
      <c r="C546" s="52"/>
      <c r="D546" s="52"/>
      <c r="E546" s="52"/>
      <c r="F546" s="52"/>
      <c r="G546" s="52"/>
      <c r="H546" s="52"/>
      <c r="I546" s="52"/>
      <c r="J546" s="52"/>
      <c r="K546" s="52"/>
      <c r="L546" s="52"/>
      <c r="M546" s="52"/>
      <c r="N546" s="52"/>
      <c r="O546" s="52"/>
      <c r="P546" s="52"/>
      <c r="Q546" s="52"/>
      <c r="R546" s="52"/>
      <c r="S546" s="52"/>
      <c r="T546" s="52"/>
      <c r="U546" s="52"/>
      <c r="V546" s="52"/>
      <c r="W546" s="52"/>
      <c r="X546" s="52"/>
      <c r="Y546" s="52"/>
      <c r="Z546" s="52"/>
    </row>
    <row r="547" spans="1:26" ht="15.6">
      <c r="A547" s="52"/>
      <c r="B547" s="52"/>
      <c r="C547" s="52"/>
      <c r="D547" s="52"/>
      <c r="E547" s="52"/>
      <c r="F547" s="52"/>
      <c r="G547" s="52"/>
      <c r="H547" s="52"/>
      <c r="I547" s="52"/>
      <c r="J547" s="52"/>
      <c r="K547" s="52"/>
      <c r="L547" s="52"/>
      <c r="M547" s="52"/>
      <c r="N547" s="52"/>
      <c r="O547" s="52"/>
      <c r="P547" s="52"/>
      <c r="Q547" s="52"/>
      <c r="R547" s="52"/>
      <c r="S547" s="52"/>
      <c r="T547" s="52"/>
      <c r="U547" s="52"/>
      <c r="V547" s="52"/>
      <c r="W547" s="52"/>
      <c r="X547" s="52"/>
      <c r="Y547" s="52"/>
      <c r="Z547" s="52"/>
    </row>
    <row r="548" spans="1:26" ht="15.6">
      <c r="A548" s="52"/>
      <c r="B548" s="52"/>
      <c r="C548" s="52"/>
      <c r="D548" s="52"/>
      <c r="E548" s="52"/>
      <c r="F548" s="52"/>
      <c r="G548" s="52"/>
      <c r="H548" s="52"/>
      <c r="I548" s="52"/>
      <c r="J548" s="52"/>
      <c r="K548" s="52"/>
      <c r="L548" s="52"/>
      <c r="M548" s="52"/>
      <c r="N548" s="52"/>
      <c r="O548" s="52"/>
      <c r="P548" s="52"/>
      <c r="Q548" s="52"/>
      <c r="R548" s="52"/>
      <c r="S548" s="52"/>
      <c r="T548" s="52"/>
      <c r="U548" s="52"/>
      <c r="V548" s="52"/>
      <c r="W548" s="52"/>
      <c r="X548" s="52"/>
      <c r="Y548" s="52"/>
      <c r="Z548" s="52"/>
    </row>
    <row r="549" spans="1:26" ht="15.6">
      <c r="A549" s="52"/>
      <c r="B549" s="52"/>
      <c r="C549" s="52"/>
      <c r="D549" s="52"/>
      <c r="E549" s="52"/>
      <c r="F549" s="52"/>
      <c r="G549" s="52"/>
      <c r="H549" s="52"/>
      <c r="I549" s="52"/>
      <c r="J549" s="52"/>
      <c r="K549" s="52"/>
      <c r="L549" s="52"/>
      <c r="M549" s="52"/>
      <c r="N549" s="52"/>
      <c r="O549" s="52"/>
      <c r="P549" s="52"/>
      <c r="Q549" s="52"/>
      <c r="R549" s="52"/>
      <c r="S549" s="52"/>
      <c r="T549" s="52"/>
      <c r="U549" s="52"/>
      <c r="V549" s="52"/>
      <c r="W549" s="52"/>
      <c r="X549" s="52"/>
      <c r="Y549" s="52"/>
      <c r="Z549" s="52"/>
    </row>
    <row r="550" spans="1:26" ht="15.6">
      <c r="A550" s="52"/>
      <c r="B550" s="52"/>
      <c r="C550" s="52"/>
      <c r="D550" s="52"/>
      <c r="E550" s="52"/>
      <c r="F550" s="52"/>
      <c r="G550" s="52"/>
      <c r="H550" s="52"/>
      <c r="I550" s="52"/>
      <c r="J550" s="52"/>
      <c r="K550" s="52"/>
      <c r="L550" s="52"/>
      <c r="M550" s="52"/>
      <c r="N550" s="52"/>
      <c r="O550" s="52"/>
      <c r="P550" s="52"/>
      <c r="Q550" s="52"/>
      <c r="R550" s="52"/>
      <c r="S550" s="52"/>
      <c r="T550" s="52"/>
      <c r="U550" s="52"/>
      <c r="V550" s="52"/>
      <c r="W550" s="52"/>
      <c r="X550" s="52"/>
      <c r="Y550" s="52"/>
      <c r="Z550" s="52"/>
    </row>
    <row r="551" spans="1:26" ht="15.6">
      <c r="A551" s="52"/>
      <c r="B551" s="52"/>
      <c r="C551" s="52"/>
      <c r="D551" s="52"/>
      <c r="E551" s="52"/>
      <c r="F551" s="52"/>
      <c r="G551" s="52"/>
      <c r="H551" s="52"/>
      <c r="I551" s="52"/>
      <c r="J551" s="52"/>
      <c r="K551" s="52"/>
      <c r="L551" s="52"/>
      <c r="M551" s="52"/>
      <c r="N551" s="52"/>
      <c r="O551" s="52"/>
      <c r="P551" s="52"/>
      <c r="Q551" s="52"/>
      <c r="R551" s="52"/>
      <c r="S551" s="52"/>
      <c r="T551" s="52"/>
      <c r="U551" s="52"/>
      <c r="V551" s="52"/>
      <c r="W551" s="52"/>
      <c r="X551" s="52"/>
      <c r="Y551" s="52"/>
      <c r="Z551" s="52"/>
    </row>
    <row r="552" spans="1:26" ht="15.6">
      <c r="A552" s="52"/>
      <c r="B552" s="52"/>
      <c r="C552" s="52"/>
      <c r="D552" s="52"/>
      <c r="E552" s="52"/>
      <c r="F552" s="52"/>
      <c r="G552" s="52"/>
      <c r="H552" s="52"/>
      <c r="I552" s="52"/>
      <c r="J552" s="52"/>
      <c r="K552" s="52"/>
      <c r="L552" s="52"/>
      <c r="M552" s="52"/>
      <c r="N552" s="52"/>
      <c r="O552" s="52"/>
      <c r="P552" s="52"/>
      <c r="Q552" s="52"/>
      <c r="R552" s="52"/>
      <c r="S552" s="52"/>
      <c r="T552" s="52"/>
      <c r="U552" s="52"/>
      <c r="V552" s="52"/>
      <c r="W552" s="52"/>
      <c r="X552" s="52"/>
      <c r="Y552" s="52"/>
      <c r="Z552" s="52"/>
    </row>
    <row r="553" spans="1:26" ht="15.6">
      <c r="A553" s="52"/>
      <c r="B553" s="52"/>
      <c r="C553" s="52"/>
      <c r="D553" s="52"/>
      <c r="E553" s="52"/>
      <c r="F553" s="52"/>
      <c r="G553" s="52"/>
      <c r="H553" s="52"/>
      <c r="I553" s="52"/>
      <c r="J553" s="52"/>
      <c r="K553" s="52"/>
      <c r="L553" s="52"/>
      <c r="M553" s="52"/>
      <c r="N553" s="52"/>
      <c r="O553" s="52"/>
      <c r="P553" s="52"/>
      <c r="Q553" s="52"/>
      <c r="R553" s="52"/>
      <c r="S553" s="52"/>
      <c r="T553" s="52"/>
      <c r="U553" s="52"/>
      <c r="V553" s="52"/>
      <c r="W553" s="52"/>
      <c r="X553" s="52"/>
      <c r="Y553" s="52"/>
      <c r="Z553" s="52"/>
    </row>
    <row r="554" spans="1:26" ht="15.6">
      <c r="A554" s="52"/>
      <c r="B554" s="52"/>
      <c r="C554" s="52"/>
      <c r="D554" s="52"/>
      <c r="E554" s="52"/>
      <c r="F554" s="52"/>
      <c r="G554" s="52"/>
      <c r="H554" s="52"/>
      <c r="I554" s="52"/>
      <c r="J554" s="52"/>
      <c r="K554" s="52"/>
      <c r="L554" s="52"/>
      <c r="M554" s="52"/>
      <c r="N554" s="52"/>
      <c r="O554" s="52"/>
      <c r="P554" s="52"/>
      <c r="Q554" s="52"/>
      <c r="R554" s="52"/>
      <c r="S554" s="52"/>
      <c r="T554" s="52"/>
      <c r="U554" s="52"/>
      <c r="V554" s="52"/>
      <c r="W554" s="52"/>
      <c r="X554" s="52"/>
      <c r="Y554" s="52"/>
      <c r="Z554" s="52"/>
    </row>
    <row r="555" spans="1:26" ht="15.6">
      <c r="A555" s="52"/>
      <c r="B555" s="52"/>
      <c r="C555" s="52"/>
      <c r="D555" s="52"/>
      <c r="E555" s="52"/>
      <c r="F555" s="52"/>
      <c r="G555" s="52"/>
      <c r="H555" s="52"/>
      <c r="I555" s="52"/>
      <c r="J555" s="52"/>
      <c r="K555" s="52"/>
      <c r="L555" s="52"/>
      <c r="M555" s="52"/>
      <c r="N555" s="52"/>
      <c r="O555" s="52"/>
      <c r="P555" s="52"/>
      <c r="Q555" s="52"/>
      <c r="R555" s="52"/>
      <c r="S555" s="52"/>
      <c r="T555" s="52"/>
      <c r="U555" s="52"/>
      <c r="V555" s="52"/>
      <c r="W555" s="52"/>
      <c r="X555" s="52"/>
      <c r="Y555" s="52"/>
      <c r="Z555" s="52"/>
    </row>
    <row r="556" spans="1:26" ht="15.6">
      <c r="A556" s="52"/>
      <c r="B556" s="52"/>
      <c r="C556" s="52"/>
      <c r="D556" s="52"/>
      <c r="E556" s="52"/>
      <c r="F556" s="52"/>
      <c r="G556" s="52"/>
      <c r="H556" s="52"/>
      <c r="I556" s="52"/>
      <c r="J556" s="52"/>
      <c r="K556" s="52"/>
      <c r="L556" s="52"/>
      <c r="M556" s="52"/>
      <c r="N556" s="52"/>
      <c r="O556" s="52"/>
      <c r="P556" s="52"/>
      <c r="Q556" s="52"/>
      <c r="R556" s="52"/>
      <c r="S556" s="52"/>
      <c r="T556" s="52"/>
      <c r="U556" s="52"/>
      <c r="V556" s="52"/>
      <c r="W556" s="52"/>
      <c r="X556" s="52"/>
      <c r="Y556" s="52"/>
      <c r="Z556" s="52"/>
    </row>
    <row r="557" spans="1:26" ht="15.6">
      <c r="A557" s="52"/>
      <c r="B557" s="52"/>
      <c r="C557" s="52"/>
      <c r="D557" s="52"/>
      <c r="E557" s="52"/>
      <c r="F557" s="52"/>
      <c r="G557" s="52"/>
      <c r="H557" s="52"/>
      <c r="I557" s="52"/>
      <c r="J557" s="52"/>
      <c r="K557" s="52"/>
      <c r="L557" s="52"/>
      <c r="M557" s="52"/>
      <c r="N557" s="52"/>
      <c r="O557" s="52"/>
      <c r="P557" s="52"/>
      <c r="Q557" s="52"/>
      <c r="R557" s="52"/>
      <c r="S557" s="52"/>
      <c r="T557" s="52"/>
      <c r="U557" s="52"/>
      <c r="V557" s="52"/>
      <c r="W557" s="52"/>
      <c r="X557" s="52"/>
      <c r="Y557" s="52"/>
      <c r="Z557" s="52"/>
    </row>
    <row r="558" spans="1:26" ht="15.6">
      <c r="A558" s="52"/>
      <c r="B558" s="52"/>
      <c r="C558" s="52"/>
      <c r="D558" s="52"/>
      <c r="E558" s="52"/>
      <c r="F558" s="52"/>
      <c r="G558" s="52"/>
      <c r="H558" s="52"/>
      <c r="I558" s="52"/>
      <c r="J558" s="52"/>
      <c r="K558" s="52"/>
      <c r="L558" s="52"/>
      <c r="M558" s="52"/>
      <c r="N558" s="52"/>
      <c r="O558" s="52"/>
      <c r="P558" s="52"/>
      <c r="Q558" s="52"/>
      <c r="R558" s="52"/>
      <c r="S558" s="52"/>
      <c r="T558" s="52"/>
      <c r="U558" s="52"/>
      <c r="V558" s="52"/>
      <c r="W558" s="52"/>
      <c r="X558" s="52"/>
      <c r="Y558" s="52"/>
      <c r="Z558" s="52"/>
    </row>
    <row r="559" spans="1:26" ht="15.6">
      <c r="A559" s="52"/>
      <c r="B559" s="52"/>
      <c r="C559" s="52"/>
      <c r="D559" s="52"/>
      <c r="E559" s="52"/>
      <c r="F559" s="52"/>
      <c r="G559" s="52"/>
      <c r="H559" s="52"/>
      <c r="I559" s="52"/>
      <c r="J559" s="52"/>
      <c r="K559" s="52"/>
      <c r="L559" s="52"/>
      <c r="M559" s="52"/>
      <c r="N559" s="52"/>
      <c r="O559" s="52"/>
      <c r="P559" s="52"/>
      <c r="Q559" s="52"/>
      <c r="R559" s="52"/>
      <c r="S559" s="52"/>
      <c r="T559" s="52"/>
      <c r="U559" s="52"/>
      <c r="V559" s="52"/>
      <c r="W559" s="52"/>
      <c r="X559" s="52"/>
      <c r="Y559" s="52"/>
      <c r="Z559" s="52"/>
    </row>
    <row r="560" spans="1:26" ht="15.6">
      <c r="A560" s="52"/>
      <c r="B560" s="52"/>
      <c r="C560" s="52"/>
      <c r="D560" s="52"/>
      <c r="E560" s="52"/>
      <c r="F560" s="52"/>
      <c r="G560" s="52"/>
      <c r="H560" s="52"/>
      <c r="I560" s="52"/>
      <c r="J560" s="52"/>
      <c r="K560" s="52"/>
      <c r="L560" s="52"/>
      <c r="M560" s="52"/>
      <c r="N560" s="52"/>
      <c r="O560" s="52"/>
      <c r="P560" s="52"/>
      <c r="Q560" s="52"/>
      <c r="R560" s="52"/>
      <c r="S560" s="52"/>
      <c r="T560" s="52"/>
      <c r="U560" s="52"/>
      <c r="V560" s="52"/>
      <c r="W560" s="52"/>
      <c r="X560" s="52"/>
      <c r="Y560" s="52"/>
      <c r="Z560" s="52"/>
    </row>
    <row r="561" spans="1:26" ht="15.6">
      <c r="A561" s="52"/>
      <c r="B561" s="52"/>
      <c r="C561" s="52"/>
      <c r="D561" s="52"/>
      <c r="E561" s="52"/>
      <c r="F561" s="52"/>
      <c r="G561" s="52"/>
      <c r="H561" s="52"/>
      <c r="I561" s="52"/>
      <c r="J561" s="52"/>
      <c r="K561" s="52"/>
      <c r="L561" s="52"/>
      <c r="M561" s="52"/>
      <c r="N561" s="52"/>
      <c r="O561" s="52"/>
      <c r="P561" s="52"/>
      <c r="Q561" s="52"/>
      <c r="R561" s="52"/>
      <c r="S561" s="52"/>
      <c r="T561" s="52"/>
      <c r="U561" s="52"/>
      <c r="V561" s="52"/>
      <c r="W561" s="52"/>
      <c r="X561" s="52"/>
      <c r="Y561" s="52"/>
      <c r="Z561" s="52"/>
    </row>
    <row r="562" spans="1:26" ht="15.6">
      <c r="A562" s="52"/>
      <c r="B562" s="52"/>
      <c r="C562" s="52"/>
      <c r="D562" s="52"/>
      <c r="E562" s="52"/>
      <c r="F562" s="52"/>
      <c r="G562" s="52"/>
      <c r="H562" s="52"/>
      <c r="I562" s="52"/>
      <c r="J562" s="52"/>
      <c r="K562" s="52"/>
      <c r="L562" s="52"/>
      <c r="M562" s="52"/>
      <c r="N562" s="52"/>
      <c r="O562" s="52"/>
      <c r="P562" s="52"/>
      <c r="Q562" s="52"/>
      <c r="R562" s="52"/>
      <c r="S562" s="52"/>
      <c r="T562" s="52"/>
      <c r="U562" s="52"/>
      <c r="V562" s="52"/>
      <c r="W562" s="52"/>
      <c r="X562" s="52"/>
      <c r="Y562" s="52"/>
      <c r="Z562" s="52"/>
    </row>
    <row r="563" spans="1:26" ht="15.6">
      <c r="A563" s="52"/>
      <c r="B563" s="52"/>
      <c r="C563" s="52"/>
      <c r="D563" s="52"/>
      <c r="E563" s="52"/>
      <c r="F563" s="52"/>
      <c r="G563" s="52"/>
      <c r="H563" s="52"/>
      <c r="I563" s="52"/>
      <c r="J563" s="52"/>
      <c r="K563" s="52"/>
      <c r="L563" s="52"/>
      <c r="M563" s="52"/>
      <c r="N563" s="52"/>
      <c r="O563" s="52"/>
      <c r="P563" s="52"/>
      <c r="Q563" s="52"/>
      <c r="R563" s="52"/>
      <c r="S563" s="52"/>
      <c r="T563" s="52"/>
      <c r="U563" s="52"/>
      <c r="V563" s="52"/>
      <c r="W563" s="52"/>
      <c r="X563" s="52"/>
      <c r="Y563" s="52"/>
      <c r="Z563" s="52"/>
    </row>
    <row r="564" spans="1:26" ht="15.6">
      <c r="A564" s="52"/>
      <c r="B564" s="52"/>
      <c r="C564" s="52"/>
      <c r="D564" s="52"/>
      <c r="E564" s="52"/>
      <c r="F564" s="52"/>
      <c r="G564" s="52"/>
      <c r="H564" s="52"/>
      <c r="I564" s="52"/>
      <c r="J564" s="52"/>
      <c r="K564" s="52"/>
      <c r="L564" s="52"/>
      <c r="M564" s="52"/>
      <c r="N564" s="52"/>
      <c r="O564" s="52"/>
      <c r="P564" s="52"/>
      <c r="Q564" s="52"/>
      <c r="R564" s="52"/>
      <c r="S564" s="52"/>
      <c r="T564" s="52"/>
      <c r="U564" s="52"/>
      <c r="V564" s="52"/>
      <c r="W564" s="52"/>
      <c r="X564" s="52"/>
      <c r="Y564" s="52"/>
      <c r="Z564" s="52"/>
    </row>
    <row r="565" spans="1:26" ht="15.6">
      <c r="A565" s="52"/>
      <c r="B565" s="52"/>
      <c r="C565" s="52"/>
      <c r="D565" s="52"/>
      <c r="E565" s="52"/>
      <c r="F565" s="52"/>
      <c r="G565" s="52"/>
      <c r="H565" s="52"/>
      <c r="I565" s="52"/>
      <c r="J565" s="52"/>
      <c r="K565" s="52"/>
      <c r="L565" s="52"/>
      <c r="M565" s="52"/>
      <c r="N565" s="52"/>
      <c r="O565" s="52"/>
      <c r="P565" s="52"/>
      <c r="Q565" s="52"/>
      <c r="R565" s="52"/>
      <c r="S565" s="52"/>
      <c r="T565" s="52"/>
      <c r="U565" s="52"/>
      <c r="V565" s="52"/>
      <c r="W565" s="52"/>
      <c r="X565" s="52"/>
      <c r="Y565" s="52"/>
      <c r="Z565" s="52"/>
    </row>
    <row r="566" spans="1:26" ht="15.6">
      <c r="A566" s="52"/>
      <c r="B566" s="52"/>
      <c r="C566" s="52"/>
      <c r="D566" s="52"/>
      <c r="E566" s="52"/>
      <c r="F566" s="52"/>
      <c r="G566" s="52"/>
      <c r="H566" s="52"/>
      <c r="I566" s="52"/>
      <c r="J566" s="52"/>
      <c r="K566" s="52"/>
      <c r="L566" s="52"/>
      <c r="M566" s="52"/>
      <c r="N566" s="52"/>
      <c r="O566" s="52"/>
      <c r="P566" s="52"/>
      <c r="Q566" s="52"/>
      <c r="R566" s="52"/>
      <c r="S566" s="52"/>
      <c r="T566" s="52"/>
      <c r="U566" s="52"/>
      <c r="V566" s="52"/>
      <c r="W566" s="52"/>
      <c r="X566" s="52"/>
      <c r="Y566" s="52"/>
      <c r="Z566" s="52"/>
    </row>
    <row r="567" spans="1:26" ht="15.6">
      <c r="A567" s="52"/>
      <c r="B567" s="52"/>
      <c r="C567" s="52"/>
      <c r="D567" s="52"/>
      <c r="E567" s="52"/>
      <c r="F567" s="52"/>
      <c r="G567" s="52"/>
      <c r="H567" s="52"/>
      <c r="I567" s="52"/>
      <c r="J567" s="52"/>
      <c r="K567" s="52"/>
      <c r="L567" s="52"/>
      <c r="M567" s="52"/>
      <c r="N567" s="52"/>
      <c r="O567" s="52"/>
      <c r="P567" s="52"/>
      <c r="Q567" s="52"/>
      <c r="R567" s="52"/>
      <c r="S567" s="52"/>
      <c r="T567" s="52"/>
      <c r="U567" s="52"/>
      <c r="V567" s="52"/>
      <c r="W567" s="52"/>
      <c r="X567" s="52"/>
      <c r="Y567" s="52"/>
      <c r="Z567" s="52"/>
    </row>
    <row r="568" spans="1:26" ht="15.6">
      <c r="A568" s="52"/>
      <c r="B568" s="52"/>
      <c r="C568" s="52"/>
      <c r="D568" s="52"/>
      <c r="E568" s="52"/>
      <c r="F568" s="52"/>
      <c r="G568" s="52"/>
      <c r="H568" s="52"/>
      <c r="I568" s="52"/>
      <c r="J568" s="52"/>
      <c r="K568" s="52"/>
      <c r="L568" s="52"/>
      <c r="M568" s="52"/>
      <c r="N568" s="52"/>
      <c r="O568" s="52"/>
      <c r="P568" s="52"/>
      <c r="Q568" s="52"/>
      <c r="R568" s="52"/>
      <c r="S568" s="52"/>
      <c r="T568" s="52"/>
      <c r="U568" s="52"/>
      <c r="V568" s="52"/>
      <c r="W568" s="52"/>
      <c r="X568" s="52"/>
      <c r="Y568" s="52"/>
      <c r="Z568" s="52"/>
    </row>
    <row r="569" spans="1:26" ht="15.6">
      <c r="A569" s="52"/>
      <c r="B569" s="52"/>
      <c r="C569" s="52"/>
      <c r="D569" s="52"/>
      <c r="E569" s="52"/>
      <c r="F569" s="52"/>
      <c r="G569" s="52"/>
      <c r="H569" s="52"/>
      <c r="I569" s="52"/>
      <c r="J569" s="52"/>
      <c r="K569" s="52"/>
      <c r="L569" s="52"/>
      <c r="M569" s="52"/>
      <c r="N569" s="52"/>
      <c r="O569" s="52"/>
      <c r="P569" s="52"/>
      <c r="Q569" s="52"/>
      <c r="R569" s="52"/>
      <c r="S569" s="52"/>
      <c r="T569" s="52"/>
      <c r="U569" s="52"/>
      <c r="V569" s="52"/>
      <c r="W569" s="52"/>
      <c r="X569" s="52"/>
      <c r="Y569" s="52"/>
      <c r="Z569" s="52"/>
    </row>
    <row r="570" spans="1:26" ht="15.6">
      <c r="A570" s="52"/>
      <c r="B570" s="52"/>
      <c r="C570" s="52"/>
      <c r="D570" s="52"/>
      <c r="E570" s="52"/>
      <c r="F570" s="52"/>
      <c r="G570" s="52"/>
      <c r="H570" s="52"/>
      <c r="I570" s="52"/>
      <c r="J570" s="52"/>
      <c r="K570" s="52"/>
      <c r="L570" s="52"/>
      <c r="M570" s="52"/>
      <c r="N570" s="52"/>
      <c r="O570" s="52"/>
      <c r="P570" s="52"/>
      <c r="Q570" s="52"/>
      <c r="R570" s="52"/>
      <c r="S570" s="52"/>
      <c r="T570" s="52"/>
      <c r="U570" s="52"/>
      <c r="V570" s="52"/>
      <c r="W570" s="52"/>
      <c r="X570" s="52"/>
      <c r="Y570" s="52"/>
      <c r="Z570" s="52"/>
    </row>
    <row r="571" spans="1:26" ht="15.6">
      <c r="A571" s="52"/>
      <c r="B571" s="52"/>
      <c r="C571" s="52"/>
      <c r="D571" s="52"/>
      <c r="E571" s="52"/>
      <c r="F571" s="52"/>
      <c r="G571" s="52"/>
      <c r="H571" s="52"/>
      <c r="I571" s="52"/>
      <c r="J571" s="52"/>
      <c r="K571" s="52"/>
      <c r="L571" s="52"/>
      <c r="M571" s="52"/>
      <c r="N571" s="52"/>
      <c r="O571" s="52"/>
      <c r="P571" s="52"/>
      <c r="Q571" s="52"/>
      <c r="R571" s="52"/>
      <c r="S571" s="52"/>
      <c r="T571" s="52"/>
      <c r="U571" s="52"/>
      <c r="V571" s="52"/>
      <c r="W571" s="52"/>
      <c r="X571" s="52"/>
      <c r="Y571" s="52"/>
      <c r="Z571" s="52"/>
    </row>
    <row r="572" spans="1:26" ht="15.6">
      <c r="A572" s="52"/>
      <c r="B572" s="52"/>
      <c r="C572" s="52"/>
      <c r="D572" s="52"/>
      <c r="E572" s="52"/>
      <c r="F572" s="52"/>
      <c r="G572" s="52"/>
      <c r="H572" s="52"/>
      <c r="I572" s="52"/>
      <c r="J572" s="52"/>
      <c r="K572" s="52"/>
      <c r="L572" s="52"/>
      <c r="M572" s="52"/>
      <c r="N572" s="52"/>
      <c r="O572" s="52"/>
      <c r="P572" s="52"/>
      <c r="Q572" s="52"/>
      <c r="R572" s="52"/>
      <c r="S572" s="52"/>
      <c r="T572" s="52"/>
      <c r="U572" s="52"/>
      <c r="V572" s="52"/>
      <c r="W572" s="52"/>
      <c r="X572" s="52"/>
      <c r="Y572" s="52"/>
      <c r="Z572" s="52"/>
    </row>
    <row r="573" spans="1:26" ht="15.6">
      <c r="A573" s="52"/>
      <c r="B573" s="52"/>
      <c r="C573" s="52"/>
      <c r="D573" s="52"/>
      <c r="E573" s="52"/>
      <c r="F573" s="52"/>
      <c r="G573" s="52"/>
      <c r="H573" s="52"/>
      <c r="I573" s="52"/>
      <c r="J573" s="52"/>
      <c r="K573" s="52"/>
      <c r="L573" s="52"/>
      <c r="M573" s="52"/>
      <c r="N573" s="52"/>
      <c r="O573" s="52"/>
      <c r="P573" s="52"/>
      <c r="Q573" s="52"/>
      <c r="R573" s="52"/>
      <c r="S573" s="52"/>
      <c r="T573" s="52"/>
      <c r="U573" s="52"/>
      <c r="V573" s="52"/>
      <c r="W573" s="52"/>
      <c r="X573" s="52"/>
      <c r="Y573" s="52"/>
      <c r="Z573" s="52"/>
    </row>
    <row r="574" spans="1:26" ht="15.6">
      <c r="A574" s="52"/>
      <c r="B574" s="52"/>
      <c r="C574" s="52"/>
      <c r="D574" s="52"/>
      <c r="E574" s="52"/>
      <c r="F574" s="52"/>
      <c r="G574" s="52"/>
      <c r="H574" s="52"/>
      <c r="I574" s="52"/>
      <c r="J574" s="52"/>
      <c r="K574" s="52"/>
      <c r="L574" s="52"/>
      <c r="M574" s="52"/>
      <c r="N574" s="52"/>
      <c r="O574" s="52"/>
      <c r="P574" s="52"/>
      <c r="Q574" s="52"/>
      <c r="R574" s="52"/>
      <c r="S574" s="52"/>
      <c r="T574" s="52"/>
      <c r="U574" s="52"/>
      <c r="V574" s="52"/>
      <c r="W574" s="52"/>
      <c r="X574" s="52"/>
      <c r="Y574" s="52"/>
      <c r="Z574" s="52"/>
    </row>
    <row r="575" spans="1:26" ht="15.6">
      <c r="A575" s="52"/>
      <c r="B575" s="52"/>
      <c r="C575" s="52"/>
      <c r="D575" s="52"/>
      <c r="E575" s="52"/>
      <c r="F575" s="52"/>
      <c r="G575" s="52"/>
      <c r="H575" s="52"/>
      <c r="I575" s="52"/>
      <c r="J575" s="52"/>
      <c r="K575" s="52"/>
      <c r="L575" s="52"/>
      <c r="M575" s="52"/>
      <c r="N575" s="52"/>
      <c r="O575" s="52"/>
      <c r="P575" s="52"/>
      <c r="Q575" s="52"/>
      <c r="R575" s="52"/>
      <c r="S575" s="52"/>
      <c r="T575" s="52"/>
      <c r="U575" s="52"/>
      <c r="V575" s="52"/>
      <c r="W575" s="52"/>
      <c r="X575" s="52"/>
      <c r="Y575" s="52"/>
      <c r="Z575" s="52"/>
    </row>
    <row r="576" spans="1:26" ht="15.6">
      <c r="A576" s="52"/>
      <c r="B576" s="52"/>
      <c r="C576" s="52"/>
      <c r="D576" s="52"/>
      <c r="E576" s="52"/>
      <c r="F576" s="52"/>
      <c r="G576" s="52"/>
      <c r="H576" s="52"/>
      <c r="I576" s="52"/>
      <c r="J576" s="52"/>
      <c r="K576" s="52"/>
      <c r="L576" s="52"/>
      <c r="M576" s="52"/>
      <c r="N576" s="52"/>
      <c r="O576" s="52"/>
      <c r="P576" s="52"/>
      <c r="Q576" s="52"/>
      <c r="R576" s="52"/>
      <c r="S576" s="52"/>
      <c r="T576" s="52"/>
      <c r="U576" s="52"/>
      <c r="V576" s="52"/>
      <c r="W576" s="52"/>
      <c r="X576" s="52"/>
      <c r="Y576" s="52"/>
      <c r="Z576" s="52"/>
    </row>
    <row r="577" spans="1:26" ht="15.6">
      <c r="A577" s="52"/>
      <c r="B577" s="52"/>
      <c r="C577" s="52"/>
      <c r="D577" s="52"/>
      <c r="E577" s="52"/>
      <c r="F577" s="52"/>
      <c r="G577" s="52"/>
      <c r="H577" s="52"/>
      <c r="I577" s="52"/>
      <c r="J577" s="52"/>
      <c r="K577" s="52"/>
      <c r="L577" s="52"/>
      <c r="M577" s="52"/>
      <c r="N577" s="52"/>
      <c r="O577" s="52"/>
      <c r="P577" s="52"/>
      <c r="Q577" s="52"/>
      <c r="R577" s="52"/>
      <c r="S577" s="52"/>
      <c r="T577" s="52"/>
      <c r="U577" s="52"/>
      <c r="V577" s="52"/>
      <c r="W577" s="52"/>
      <c r="X577" s="52"/>
      <c r="Y577" s="52"/>
      <c r="Z577" s="52"/>
    </row>
    <row r="578" spans="1:26" ht="15.6">
      <c r="A578" s="52"/>
      <c r="B578" s="52"/>
      <c r="C578" s="52"/>
      <c r="D578" s="52"/>
      <c r="E578" s="52"/>
      <c r="F578" s="52"/>
      <c r="G578" s="52"/>
      <c r="H578" s="52"/>
      <c r="I578" s="52"/>
      <c r="J578" s="52"/>
      <c r="K578" s="52"/>
      <c r="L578" s="52"/>
      <c r="M578" s="52"/>
      <c r="N578" s="52"/>
      <c r="O578" s="52"/>
      <c r="P578" s="52"/>
      <c r="Q578" s="52"/>
      <c r="R578" s="52"/>
      <c r="S578" s="52"/>
      <c r="T578" s="52"/>
      <c r="U578" s="52"/>
      <c r="V578" s="52"/>
      <c r="W578" s="52"/>
      <c r="X578" s="52"/>
      <c r="Y578" s="52"/>
      <c r="Z578" s="52"/>
    </row>
    <row r="579" spans="1:26" ht="15.6">
      <c r="A579" s="52"/>
      <c r="B579" s="52"/>
      <c r="C579" s="52"/>
      <c r="D579" s="52"/>
      <c r="E579" s="52"/>
      <c r="F579" s="52"/>
      <c r="G579" s="52"/>
      <c r="H579" s="52"/>
      <c r="I579" s="52"/>
      <c r="J579" s="52"/>
      <c r="K579" s="52"/>
      <c r="L579" s="52"/>
      <c r="M579" s="52"/>
      <c r="N579" s="52"/>
      <c r="O579" s="52"/>
      <c r="P579" s="52"/>
      <c r="Q579" s="52"/>
      <c r="R579" s="52"/>
      <c r="S579" s="52"/>
      <c r="T579" s="52"/>
      <c r="U579" s="52"/>
      <c r="V579" s="52"/>
      <c r="W579" s="52"/>
      <c r="X579" s="52"/>
      <c r="Y579" s="52"/>
      <c r="Z579" s="52"/>
    </row>
    <row r="580" spans="1:26" ht="15.6">
      <c r="A580" s="52"/>
      <c r="B580" s="52"/>
      <c r="C580" s="52"/>
      <c r="D580" s="52"/>
      <c r="E580" s="52"/>
      <c r="F580" s="52"/>
      <c r="G580" s="52"/>
      <c r="H580" s="52"/>
      <c r="I580" s="52"/>
      <c r="J580" s="52"/>
      <c r="K580" s="52"/>
      <c r="L580" s="52"/>
      <c r="M580" s="52"/>
      <c r="N580" s="52"/>
      <c r="O580" s="52"/>
      <c r="P580" s="52"/>
      <c r="Q580" s="52"/>
      <c r="R580" s="52"/>
      <c r="S580" s="52"/>
      <c r="T580" s="52"/>
      <c r="U580" s="52"/>
      <c r="V580" s="52"/>
      <c r="W580" s="52"/>
      <c r="X580" s="52"/>
      <c r="Y580" s="52"/>
      <c r="Z580" s="52"/>
    </row>
    <row r="581" spans="1:26" ht="15.6">
      <c r="A581" s="52"/>
      <c r="B581" s="52"/>
      <c r="C581" s="52"/>
      <c r="D581" s="52"/>
      <c r="E581" s="52"/>
      <c r="F581" s="52"/>
      <c r="G581" s="52"/>
      <c r="H581" s="52"/>
      <c r="I581" s="52"/>
      <c r="J581" s="52"/>
      <c r="K581" s="52"/>
      <c r="L581" s="52"/>
      <c r="M581" s="52"/>
      <c r="N581" s="52"/>
      <c r="O581" s="52"/>
      <c r="P581" s="52"/>
      <c r="Q581" s="52"/>
      <c r="R581" s="52"/>
      <c r="S581" s="52"/>
      <c r="T581" s="52"/>
      <c r="U581" s="52"/>
      <c r="V581" s="52"/>
      <c r="W581" s="52"/>
      <c r="X581" s="52"/>
      <c r="Y581" s="52"/>
      <c r="Z581" s="52"/>
    </row>
    <row r="582" spans="1:26" ht="15.6">
      <c r="A582" s="52"/>
      <c r="B582" s="52"/>
      <c r="C582" s="52"/>
      <c r="D582" s="52"/>
      <c r="E582" s="52"/>
      <c r="F582" s="52"/>
      <c r="G582" s="52"/>
      <c r="H582" s="52"/>
      <c r="I582" s="52"/>
      <c r="J582" s="52"/>
      <c r="K582" s="52"/>
      <c r="L582" s="52"/>
      <c r="M582" s="52"/>
      <c r="N582" s="52"/>
      <c r="O582" s="52"/>
      <c r="P582" s="52"/>
      <c r="Q582" s="52"/>
      <c r="R582" s="52"/>
      <c r="S582" s="52"/>
      <c r="T582" s="52"/>
      <c r="U582" s="52"/>
      <c r="V582" s="52"/>
      <c r="W582" s="52"/>
      <c r="X582" s="52"/>
      <c r="Y582" s="52"/>
      <c r="Z582" s="52"/>
    </row>
    <row r="583" spans="1:26" ht="15.6">
      <c r="A583" s="52"/>
      <c r="B583" s="52"/>
      <c r="C583" s="52"/>
      <c r="D583" s="52"/>
      <c r="E583" s="52"/>
      <c r="F583" s="52"/>
      <c r="G583" s="52"/>
      <c r="H583" s="52"/>
      <c r="I583" s="52"/>
      <c r="J583" s="52"/>
      <c r="K583" s="52"/>
      <c r="L583" s="52"/>
      <c r="M583" s="52"/>
      <c r="N583" s="52"/>
      <c r="O583" s="52"/>
      <c r="P583" s="52"/>
      <c r="Q583" s="52"/>
      <c r="R583" s="52"/>
      <c r="S583" s="52"/>
      <c r="T583" s="52"/>
      <c r="U583" s="52"/>
      <c r="V583" s="52"/>
      <c r="W583" s="52"/>
      <c r="X583" s="52"/>
      <c r="Y583" s="52"/>
      <c r="Z583" s="52"/>
    </row>
    <row r="584" spans="1:26" ht="15.6">
      <c r="A584" s="52"/>
      <c r="B584" s="52"/>
      <c r="C584" s="52"/>
      <c r="D584" s="52"/>
      <c r="E584" s="52"/>
      <c r="F584" s="52"/>
      <c r="G584" s="52"/>
      <c r="H584" s="52"/>
      <c r="I584" s="52"/>
      <c r="J584" s="52"/>
      <c r="K584" s="52"/>
      <c r="L584" s="52"/>
      <c r="M584" s="52"/>
      <c r="N584" s="52"/>
      <c r="O584" s="52"/>
      <c r="P584" s="52"/>
      <c r="Q584" s="52"/>
      <c r="R584" s="52"/>
      <c r="S584" s="52"/>
      <c r="T584" s="52"/>
      <c r="U584" s="52"/>
      <c r="V584" s="52"/>
      <c r="W584" s="52"/>
      <c r="X584" s="52"/>
      <c r="Y584" s="52"/>
      <c r="Z584" s="52"/>
    </row>
    <row r="585" spans="1:26" ht="15.6">
      <c r="A585" s="52"/>
      <c r="B585" s="52"/>
      <c r="C585" s="52"/>
      <c r="D585" s="52"/>
      <c r="E585" s="52"/>
      <c r="F585" s="52"/>
      <c r="G585" s="52"/>
      <c r="H585" s="52"/>
      <c r="I585" s="52"/>
      <c r="J585" s="52"/>
      <c r="K585" s="52"/>
      <c r="L585" s="52"/>
      <c r="M585" s="52"/>
      <c r="N585" s="52"/>
      <c r="O585" s="52"/>
      <c r="P585" s="52"/>
      <c r="Q585" s="52"/>
      <c r="R585" s="52"/>
      <c r="S585" s="52"/>
      <c r="T585" s="52"/>
      <c r="U585" s="52"/>
      <c r="V585" s="52"/>
      <c r="W585" s="52"/>
      <c r="X585" s="52"/>
      <c r="Y585" s="52"/>
      <c r="Z585" s="52"/>
    </row>
    <row r="586" spans="1:26" ht="15.6">
      <c r="A586" s="52"/>
      <c r="B586" s="52"/>
      <c r="C586" s="52"/>
      <c r="D586" s="52"/>
      <c r="E586" s="52"/>
      <c r="F586" s="52"/>
      <c r="G586" s="52"/>
      <c r="H586" s="52"/>
      <c r="I586" s="52"/>
      <c r="J586" s="52"/>
      <c r="K586" s="52"/>
      <c r="L586" s="52"/>
      <c r="M586" s="52"/>
      <c r="N586" s="52"/>
      <c r="O586" s="52"/>
      <c r="P586" s="52"/>
      <c r="Q586" s="52"/>
      <c r="R586" s="52"/>
      <c r="S586" s="52"/>
      <c r="T586" s="52"/>
      <c r="U586" s="52"/>
      <c r="V586" s="52"/>
      <c r="W586" s="52"/>
      <c r="X586" s="52"/>
      <c r="Y586" s="52"/>
      <c r="Z586" s="52"/>
    </row>
    <row r="587" spans="1:26" ht="15.6">
      <c r="A587" s="52"/>
      <c r="B587" s="52"/>
      <c r="C587" s="52"/>
      <c r="D587" s="52"/>
      <c r="E587" s="52"/>
      <c r="F587" s="52"/>
      <c r="G587" s="52"/>
      <c r="H587" s="52"/>
      <c r="I587" s="52"/>
      <c r="J587" s="52"/>
      <c r="K587" s="52"/>
      <c r="L587" s="52"/>
      <c r="M587" s="52"/>
      <c r="N587" s="52"/>
      <c r="O587" s="52"/>
      <c r="P587" s="52"/>
      <c r="Q587" s="52"/>
      <c r="R587" s="52"/>
      <c r="S587" s="52"/>
      <c r="T587" s="52"/>
      <c r="U587" s="52"/>
      <c r="V587" s="52"/>
      <c r="W587" s="52"/>
      <c r="X587" s="52"/>
      <c r="Y587" s="52"/>
      <c r="Z587" s="52"/>
    </row>
    <row r="588" spans="1:26" ht="15.6">
      <c r="A588" s="52"/>
      <c r="B588" s="52"/>
      <c r="C588" s="52"/>
      <c r="D588" s="52"/>
      <c r="E588" s="52"/>
      <c r="F588" s="52"/>
      <c r="G588" s="52"/>
      <c r="H588" s="52"/>
      <c r="I588" s="52"/>
      <c r="J588" s="52"/>
      <c r="K588" s="52"/>
      <c r="L588" s="52"/>
      <c r="M588" s="52"/>
      <c r="N588" s="52"/>
      <c r="O588" s="52"/>
      <c r="P588" s="52"/>
      <c r="Q588" s="52"/>
      <c r="R588" s="52"/>
      <c r="S588" s="52"/>
      <c r="T588" s="52"/>
      <c r="U588" s="52"/>
      <c r="V588" s="52"/>
      <c r="W588" s="52"/>
      <c r="X588" s="52"/>
      <c r="Y588" s="52"/>
      <c r="Z588" s="52"/>
    </row>
    <row r="589" spans="1:26" ht="15.6">
      <c r="A589" s="52"/>
      <c r="B589" s="52"/>
      <c r="C589" s="52"/>
      <c r="D589" s="52"/>
      <c r="E589" s="52"/>
      <c r="F589" s="52"/>
      <c r="G589" s="52"/>
      <c r="H589" s="52"/>
      <c r="I589" s="52"/>
      <c r="J589" s="52"/>
      <c r="K589" s="52"/>
      <c r="L589" s="52"/>
      <c r="M589" s="52"/>
      <c r="N589" s="52"/>
      <c r="O589" s="52"/>
      <c r="P589" s="52"/>
      <c r="Q589" s="52"/>
      <c r="R589" s="52"/>
      <c r="S589" s="52"/>
      <c r="T589" s="52"/>
      <c r="U589" s="52"/>
      <c r="V589" s="52"/>
      <c r="W589" s="52"/>
      <c r="X589" s="52"/>
      <c r="Y589" s="52"/>
      <c r="Z589" s="52"/>
    </row>
    <row r="590" spans="1:26" ht="15.6">
      <c r="A590" s="52"/>
      <c r="B590" s="52"/>
      <c r="C590" s="52"/>
      <c r="D590" s="52"/>
      <c r="E590" s="52"/>
      <c r="F590" s="52"/>
      <c r="G590" s="52"/>
      <c r="H590" s="52"/>
      <c r="I590" s="52"/>
      <c r="J590" s="52"/>
      <c r="K590" s="52"/>
      <c r="L590" s="52"/>
      <c r="M590" s="52"/>
      <c r="N590" s="52"/>
      <c r="O590" s="52"/>
      <c r="P590" s="52"/>
      <c r="Q590" s="52"/>
      <c r="R590" s="52"/>
      <c r="S590" s="52"/>
      <c r="T590" s="52"/>
      <c r="U590" s="52"/>
      <c r="V590" s="52"/>
      <c r="W590" s="52"/>
      <c r="X590" s="52"/>
      <c r="Y590" s="52"/>
      <c r="Z590" s="52"/>
    </row>
    <row r="591" spans="1:26" ht="15.6">
      <c r="A591" s="52"/>
      <c r="B591" s="52"/>
      <c r="C591" s="52"/>
      <c r="D591" s="52"/>
      <c r="E591" s="52"/>
      <c r="F591" s="52"/>
      <c r="G591" s="52"/>
      <c r="H591" s="52"/>
      <c r="I591" s="52"/>
      <c r="J591" s="52"/>
      <c r="K591" s="52"/>
      <c r="L591" s="52"/>
      <c r="M591" s="52"/>
      <c r="N591" s="52"/>
      <c r="O591" s="52"/>
      <c r="P591" s="52"/>
      <c r="Q591" s="52"/>
      <c r="R591" s="52"/>
      <c r="S591" s="52"/>
      <c r="T591" s="52"/>
      <c r="U591" s="52"/>
      <c r="V591" s="52"/>
      <c r="W591" s="52"/>
      <c r="X591" s="52"/>
      <c r="Y591" s="52"/>
      <c r="Z591" s="52"/>
    </row>
    <row r="592" spans="1:26" ht="15.6">
      <c r="A592" s="52"/>
      <c r="B592" s="52"/>
      <c r="C592" s="52"/>
      <c r="D592" s="52"/>
      <c r="E592" s="52"/>
      <c r="F592" s="52"/>
      <c r="G592" s="52"/>
      <c r="H592" s="52"/>
      <c r="I592" s="52"/>
      <c r="J592" s="52"/>
      <c r="K592" s="52"/>
      <c r="L592" s="52"/>
      <c r="M592" s="52"/>
      <c r="N592" s="52"/>
      <c r="O592" s="52"/>
      <c r="P592" s="52"/>
      <c r="Q592" s="52"/>
      <c r="R592" s="52"/>
      <c r="S592" s="52"/>
      <c r="T592" s="52"/>
      <c r="U592" s="52"/>
      <c r="V592" s="52"/>
      <c r="W592" s="52"/>
      <c r="X592" s="52"/>
      <c r="Y592" s="52"/>
      <c r="Z592" s="52"/>
    </row>
    <row r="593" spans="1:26" ht="15.6">
      <c r="A593" s="52"/>
      <c r="B593" s="52"/>
      <c r="C593" s="52"/>
      <c r="D593" s="52"/>
      <c r="E593" s="52"/>
      <c r="F593" s="52"/>
      <c r="G593" s="52"/>
      <c r="H593" s="52"/>
      <c r="I593" s="52"/>
      <c r="J593" s="52"/>
      <c r="K593" s="52"/>
      <c r="L593" s="52"/>
      <c r="M593" s="52"/>
      <c r="N593" s="52"/>
      <c r="O593" s="52"/>
      <c r="P593" s="52"/>
      <c r="Q593" s="52"/>
      <c r="R593" s="52"/>
      <c r="S593" s="52"/>
      <c r="T593" s="52"/>
      <c r="U593" s="52"/>
      <c r="V593" s="52"/>
      <c r="W593" s="52"/>
      <c r="X593" s="52"/>
      <c r="Y593" s="52"/>
      <c r="Z593" s="52"/>
    </row>
    <row r="594" spans="1:26" ht="15.6">
      <c r="A594" s="52"/>
      <c r="B594" s="52"/>
      <c r="C594" s="52"/>
      <c r="D594" s="52"/>
      <c r="E594" s="52"/>
      <c r="F594" s="52"/>
      <c r="G594" s="52"/>
      <c r="H594" s="52"/>
      <c r="I594" s="52"/>
      <c r="J594" s="52"/>
      <c r="K594" s="52"/>
      <c r="L594" s="52"/>
      <c r="M594" s="52"/>
      <c r="N594" s="52"/>
      <c r="O594" s="52"/>
      <c r="P594" s="52"/>
      <c r="Q594" s="52"/>
      <c r="R594" s="52"/>
      <c r="S594" s="52"/>
      <c r="T594" s="52"/>
      <c r="U594" s="52"/>
      <c r="V594" s="52"/>
      <c r="W594" s="52"/>
      <c r="X594" s="52"/>
      <c r="Y594" s="52"/>
      <c r="Z594" s="52"/>
    </row>
    <row r="595" spans="1:26" ht="15.6">
      <c r="A595" s="52"/>
      <c r="B595" s="52"/>
      <c r="C595" s="52"/>
      <c r="D595" s="52"/>
      <c r="E595" s="52"/>
      <c r="F595" s="52"/>
      <c r="G595" s="52"/>
      <c r="H595" s="52"/>
      <c r="I595" s="52"/>
      <c r="J595" s="52"/>
      <c r="K595" s="52"/>
      <c r="L595" s="52"/>
      <c r="M595" s="52"/>
      <c r="N595" s="52"/>
      <c r="O595" s="52"/>
      <c r="P595" s="52"/>
      <c r="Q595" s="52"/>
      <c r="R595" s="52"/>
      <c r="S595" s="52"/>
      <c r="T595" s="52"/>
      <c r="U595" s="52"/>
      <c r="V595" s="52"/>
      <c r="W595" s="52"/>
      <c r="X595" s="52"/>
      <c r="Y595" s="52"/>
      <c r="Z595" s="52"/>
    </row>
    <row r="596" spans="1:26" ht="15.6">
      <c r="A596" s="52"/>
      <c r="B596" s="52"/>
      <c r="C596" s="52"/>
      <c r="D596" s="52"/>
      <c r="E596" s="52"/>
      <c r="F596" s="52"/>
      <c r="G596" s="52"/>
      <c r="H596" s="52"/>
      <c r="I596" s="52"/>
      <c r="J596" s="52"/>
      <c r="K596" s="52"/>
      <c r="L596" s="52"/>
      <c r="M596" s="52"/>
      <c r="N596" s="52"/>
      <c r="O596" s="52"/>
      <c r="P596" s="52"/>
      <c r="Q596" s="52"/>
      <c r="R596" s="52"/>
      <c r="S596" s="52"/>
      <c r="T596" s="52"/>
      <c r="U596" s="52"/>
      <c r="V596" s="52"/>
      <c r="W596" s="52"/>
      <c r="X596" s="52"/>
      <c r="Y596" s="52"/>
      <c r="Z596" s="52"/>
    </row>
    <row r="597" spans="1:26" ht="15.6">
      <c r="A597" s="52"/>
      <c r="B597" s="52"/>
      <c r="C597" s="52"/>
      <c r="D597" s="52"/>
      <c r="E597" s="52"/>
      <c r="F597" s="52"/>
      <c r="G597" s="52"/>
      <c r="H597" s="52"/>
      <c r="I597" s="52"/>
      <c r="J597" s="52"/>
      <c r="K597" s="52"/>
      <c r="L597" s="52"/>
      <c r="M597" s="52"/>
      <c r="N597" s="52"/>
      <c r="O597" s="52"/>
      <c r="P597" s="52"/>
      <c r="Q597" s="52"/>
      <c r="R597" s="52"/>
      <c r="S597" s="52"/>
      <c r="T597" s="52"/>
      <c r="U597" s="52"/>
      <c r="V597" s="52"/>
      <c r="W597" s="52"/>
      <c r="X597" s="52"/>
      <c r="Y597" s="52"/>
      <c r="Z597" s="52"/>
    </row>
    <row r="598" spans="1:26" ht="15.6">
      <c r="A598" s="52"/>
      <c r="B598" s="52"/>
      <c r="C598" s="52"/>
      <c r="D598" s="52"/>
      <c r="E598" s="52"/>
      <c r="F598" s="52"/>
      <c r="G598" s="52"/>
      <c r="H598" s="52"/>
      <c r="I598" s="52"/>
      <c r="J598" s="52"/>
      <c r="K598" s="52"/>
      <c r="L598" s="52"/>
      <c r="M598" s="52"/>
      <c r="N598" s="52"/>
      <c r="O598" s="52"/>
      <c r="P598" s="52"/>
      <c r="Q598" s="52"/>
      <c r="R598" s="52"/>
      <c r="S598" s="52"/>
      <c r="T598" s="52"/>
      <c r="U598" s="52"/>
      <c r="V598" s="52"/>
      <c r="W598" s="52"/>
      <c r="X598" s="52"/>
      <c r="Y598" s="52"/>
      <c r="Z598" s="52"/>
    </row>
    <row r="599" spans="1:26" ht="15.6">
      <c r="A599" s="52"/>
      <c r="B599" s="52"/>
      <c r="C599" s="52"/>
      <c r="D599" s="52"/>
      <c r="E599" s="52"/>
      <c r="F599" s="52"/>
      <c r="G599" s="52"/>
      <c r="H599" s="52"/>
      <c r="I599" s="52"/>
      <c r="J599" s="52"/>
      <c r="K599" s="52"/>
      <c r="L599" s="52"/>
      <c r="M599" s="52"/>
      <c r="N599" s="52"/>
      <c r="O599" s="52"/>
      <c r="P599" s="52"/>
      <c r="Q599" s="52"/>
      <c r="R599" s="52"/>
      <c r="S599" s="52"/>
      <c r="T599" s="52"/>
      <c r="U599" s="52"/>
      <c r="V599" s="52"/>
      <c r="W599" s="52"/>
      <c r="X599" s="52"/>
      <c r="Y599" s="52"/>
      <c r="Z599" s="52"/>
    </row>
    <row r="600" spans="1:26" ht="15.6">
      <c r="A600" s="52"/>
      <c r="B600" s="52"/>
      <c r="C600" s="52"/>
      <c r="D600" s="52"/>
      <c r="E600" s="52"/>
      <c r="F600" s="52"/>
      <c r="G600" s="52"/>
      <c r="H600" s="52"/>
      <c r="I600" s="52"/>
      <c r="J600" s="52"/>
      <c r="K600" s="52"/>
      <c r="L600" s="52"/>
      <c r="M600" s="52"/>
      <c r="N600" s="52"/>
      <c r="O600" s="52"/>
      <c r="P600" s="52"/>
      <c r="Q600" s="52"/>
      <c r="R600" s="52"/>
      <c r="S600" s="52"/>
      <c r="T600" s="52"/>
      <c r="U600" s="52"/>
      <c r="V600" s="52"/>
      <c r="W600" s="52"/>
      <c r="X600" s="52"/>
      <c r="Y600" s="52"/>
      <c r="Z600" s="52"/>
    </row>
    <row r="601" spans="1:26" ht="15.6">
      <c r="A601" s="52"/>
      <c r="B601" s="52"/>
      <c r="C601" s="52"/>
      <c r="D601" s="52"/>
      <c r="E601" s="52"/>
      <c r="F601" s="52"/>
      <c r="G601" s="52"/>
      <c r="H601" s="52"/>
      <c r="I601" s="52"/>
      <c r="J601" s="52"/>
      <c r="K601" s="52"/>
      <c r="L601" s="52"/>
      <c r="M601" s="52"/>
      <c r="N601" s="52"/>
      <c r="O601" s="52"/>
      <c r="P601" s="52"/>
      <c r="Q601" s="52"/>
      <c r="R601" s="52"/>
      <c r="S601" s="52"/>
      <c r="T601" s="52"/>
      <c r="U601" s="52"/>
      <c r="V601" s="52"/>
      <c r="W601" s="52"/>
      <c r="X601" s="52"/>
      <c r="Y601" s="52"/>
      <c r="Z601" s="52"/>
    </row>
    <row r="602" spans="1:26" ht="15.6">
      <c r="A602" s="52"/>
      <c r="B602" s="52"/>
      <c r="C602" s="52"/>
      <c r="D602" s="52"/>
      <c r="E602" s="52"/>
      <c r="F602" s="52"/>
      <c r="G602" s="52"/>
      <c r="H602" s="52"/>
      <c r="I602" s="52"/>
      <c r="J602" s="52"/>
      <c r="K602" s="52"/>
      <c r="L602" s="52"/>
      <c r="M602" s="52"/>
      <c r="N602" s="52"/>
      <c r="O602" s="52"/>
      <c r="P602" s="52"/>
      <c r="Q602" s="52"/>
      <c r="R602" s="52"/>
      <c r="S602" s="52"/>
      <c r="T602" s="52"/>
      <c r="U602" s="52"/>
      <c r="V602" s="52"/>
      <c r="W602" s="52"/>
      <c r="X602" s="52"/>
      <c r="Y602" s="52"/>
      <c r="Z602" s="52"/>
    </row>
    <row r="603" spans="1:26" ht="15.6">
      <c r="A603" s="52"/>
      <c r="B603" s="52"/>
      <c r="C603" s="52"/>
      <c r="D603" s="52"/>
      <c r="E603" s="52"/>
      <c r="F603" s="52"/>
      <c r="G603" s="52"/>
      <c r="H603" s="52"/>
      <c r="I603" s="52"/>
      <c r="J603" s="52"/>
      <c r="K603" s="52"/>
      <c r="L603" s="52"/>
      <c r="M603" s="52"/>
      <c r="N603" s="52"/>
      <c r="O603" s="52"/>
      <c r="P603" s="52"/>
      <c r="Q603" s="52"/>
      <c r="R603" s="52"/>
      <c r="S603" s="52"/>
      <c r="T603" s="52"/>
      <c r="U603" s="52"/>
      <c r="V603" s="52"/>
      <c r="W603" s="52"/>
      <c r="X603" s="52"/>
      <c r="Y603" s="52"/>
      <c r="Z603" s="52"/>
    </row>
    <row r="604" spans="1:26" ht="15.6">
      <c r="A604" s="52"/>
      <c r="B604" s="52"/>
      <c r="C604" s="52"/>
      <c r="D604" s="52"/>
      <c r="E604" s="52"/>
      <c r="F604" s="52"/>
      <c r="G604" s="52"/>
      <c r="H604" s="52"/>
      <c r="I604" s="52"/>
      <c r="J604" s="52"/>
      <c r="K604" s="52"/>
      <c r="L604" s="52"/>
      <c r="M604" s="52"/>
      <c r="N604" s="52"/>
      <c r="O604" s="52"/>
      <c r="P604" s="52"/>
      <c r="Q604" s="52"/>
      <c r="R604" s="52"/>
      <c r="S604" s="52"/>
      <c r="T604" s="52"/>
      <c r="U604" s="52"/>
      <c r="V604" s="52"/>
      <c r="W604" s="52"/>
      <c r="X604" s="52"/>
      <c r="Y604" s="52"/>
      <c r="Z604" s="52"/>
    </row>
    <row r="605" spans="1:26" ht="15.6">
      <c r="A605" s="52"/>
      <c r="B605" s="52"/>
      <c r="C605" s="52"/>
      <c r="D605" s="52"/>
      <c r="E605" s="52"/>
      <c r="F605" s="52"/>
      <c r="G605" s="52"/>
      <c r="H605" s="52"/>
      <c r="I605" s="52"/>
      <c r="J605" s="52"/>
      <c r="K605" s="52"/>
      <c r="L605" s="52"/>
      <c r="M605" s="52"/>
      <c r="N605" s="52"/>
      <c r="O605" s="52"/>
      <c r="P605" s="52"/>
      <c r="Q605" s="52"/>
      <c r="R605" s="52"/>
      <c r="S605" s="52"/>
      <c r="T605" s="52"/>
      <c r="U605" s="52"/>
      <c r="V605" s="52"/>
      <c r="W605" s="52"/>
      <c r="X605" s="52"/>
      <c r="Y605" s="52"/>
      <c r="Z605" s="52"/>
    </row>
    <row r="606" spans="1:26" ht="15.6">
      <c r="A606" s="52"/>
      <c r="B606" s="52"/>
      <c r="C606" s="52"/>
      <c r="D606" s="52"/>
      <c r="E606" s="52"/>
      <c r="F606" s="52"/>
      <c r="G606" s="52"/>
      <c r="H606" s="52"/>
      <c r="I606" s="52"/>
      <c r="J606" s="52"/>
      <c r="K606" s="52"/>
      <c r="L606" s="52"/>
      <c r="M606" s="52"/>
      <c r="N606" s="52"/>
      <c r="O606" s="52"/>
      <c r="P606" s="52"/>
      <c r="Q606" s="52"/>
      <c r="R606" s="52"/>
      <c r="S606" s="52"/>
      <c r="T606" s="52"/>
      <c r="U606" s="52"/>
      <c r="V606" s="52"/>
      <c r="W606" s="52"/>
      <c r="X606" s="52"/>
      <c r="Y606" s="52"/>
      <c r="Z606" s="52"/>
    </row>
    <row r="607" spans="1:26" ht="15.6">
      <c r="A607" s="52"/>
      <c r="B607" s="52"/>
      <c r="C607" s="52"/>
      <c r="D607" s="52"/>
      <c r="E607" s="52"/>
      <c r="F607" s="52"/>
      <c r="G607" s="52"/>
      <c r="H607" s="52"/>
      <c r="I607" s="52"/>
      <c r="J607" s="52"/>
      <c r="K607" s="52"/>
      <c r="L607" s="52"/>
      <c r="M607" s="52"/>
      <c r="N607" s="52"/>
      <c r="O607" s="52"/>
      <c r="P607" s="52"/>
      <c r="Q607" s="52"/>
      <c r="R607" s="52"/>
      <c r="S607" s="52"/>
      <c r="T607" s="52"/>
      <c r="U607" s="52"/>
      <c r="V607" s="52"/>
      <c r="W607" s="52"/>
      <c r="X607" s="52"/>
      <c r="Y607" s="52"/>
      <c r="Z607" s="52"/>
    </row>
    <row r="608" spans="1:26" ht="15.6">
      <c r="A608" s="52"/>
      <c r="B608" s="52"/>
      <c r="C608" s="52"/>
      <c r="D608" s="52"/>
      <c r="E608" s="52"/>
      <c r="F608" s="52"/>
      <c r="G608" s="52"/>
      <c r="H608" s="52"/>
      <c r="I608" s="52"/>
      <c r="J608" s="52"/>
      <c r="K608" s="52"/>
      <c r="L608" s="52"/>
      <c r="M608" s="52"/>
      <c r="N608" s="52"/>
      <c r="O608" s="52"/>
      <c r="P608" s="52"/>
      <c r="Q608" s="52"/>
      <c r="R608" s="52"/>
      <c r="S608" s="52"/>
      <c r="T608" s="52"/>
      <c r="U608" s="52"/>
      <c r="V608" s="52"/>
      <c r="W608" s="52"/>
      <c r="X608" s="52"/>
      <c r="Y608" s="52"/>
      <c r="Z608" s="52"/>
    </row>
    <row r="609" spans="1:26" ht="15.6">
      <c r="A609" s="52"/>
      <c r="B609" s="52"/>
      <c r="C609" s="52"/>
      <c r="D609" s="52"/>
      <c r="E609" s="52"/>
      <c r="F609" s="52"/>
      <c r="G609" s="52"/>
      <c r="H609" s="52"/>
      <c r="I609" s="52"/>
      <c r="J609" s="52"/>
      <c r="K609" s="52"/>
      <c r="L609" s="52"/>
      <c r="M609" s="52"/>
      <c r="N609" s="52"/>
      <c r="O609" s="52"/>
      <c r="P609" s="52"/>
      <c r="Q609" s="52"/>
      <c r="R609" s="52"/>
      <c r="S609" s="52"/>
      <c r="T609" s="52"/>
      <c r="U609" s="52"/>
      <c r="V609" s="52"/>
      <c r="W609" s="52"/>
      <c r="X609" s="52"/>
      <c r="Y609" s="52"/>
      <c r="Z609" s="52"/>
    </row>
    <row r="610" spans="1:26" ht="15.6">
      <c r="A610" s="52"/>
      <c r="B610" s="52"/>
      <c r="C610" s="52"/>
      <c r="D610" s="52"/>
      <c r="E610" s="52"/>
      <c r="F610" s="52"/>
      <c r="G610" s="52"/>
      <c r="H610" s="52"/>
      <c r="I610" s="52"/>
      <c r="J610" s="52"/>
      <c r="K610" s="52"/>
      <c r="L610" s="52"/>
      <c r="M610" s="52"/>
      <c r="N610" s="52"/>
      <c r="O610" s="52"/>
      <c r="P610" s="52"/>
      <c r="Q610" s="52"/>
      <c r="R610" s="52"/>
      <c r="S610" s="52"/>
      <c r="T610" s="52"/>
      <c r="U610" s="52"/>
      <c r="V610" s="52"/>
      <c r="W610" s="52"/>
      <c r="X610" s="52"/>
      <c r="Y610" s="52"/>
      <c r="Z610" s="52"/>
    </row>
    <row r="611" spans="1:26" ht="15.6">
      <c r="A611" s="52"/>
      <c r="B611" s="52"/>
      <c r="C611" s="52"/>
      <c r="D611" s="52"/>
      <c r="E611" s="52"/>
      <c r="F611" s="52"/>
      <c r="G611" s="52"/>
      <c r="H611" s="52"/>
      <c r="I611" s="52"/>
      <c r="J611" s="52"/>
      <c r="K611" s="52"/>
      <c r="L611" s="52"/>
      <c r="M611" s="52"/>
      <c r="N611" s="52"/>
      <c r="O611" s="52"/>
      <c r="P611" s="52"/>
      <c r="Q611" s="52"/>
      <c r="R611" s="52"/>
      <c r="S611" s="52"/>
      <c r="T611" s="52"/>
      <c r="U611" s="52"/>
      <c r="V611" s="52"/>
      <c r="W611" s="52"/>
      <c r="X611" s="52"/>
      <c r="Y611" s="52"/>
      <c r="Z611" s="52"/>
    </row>
    <row r="612" spans="1:26" ht="15.6">
      <c r="A612" s="52"/>
      <c r="B612" s="52"/>
      <c r="C612" s="52"/>
      <c r="D612" s="52"/>
      <c r="E612" s="52"/>
      <c r="F612" s="52"/>
      <c r="G612" s="52"/>
      <c r="H612" s="52"/>
      <c r="I612" s="52"/>
      <c r="J612" s="52"/>
      <c r="K612" s="52"/>
      <c r="L612" s="52"/>
      <c r="M612" s="52"/>
      <c r="N612" s="52"/>
      <c r="O612" s="52"/>
      <c r="P612" s="52"/>
      <c r="Q612" s="52"/>
      <c r="R612" s="52"/>
      <c r="S612" s="52"/>
      <c r="T612" s="52"/>
      <c r="U612" s="52"/>
      <c r="V612" s="52"/>
      <c r="W612" s="52"/>
      <c r="X612" s="52"/>
      <c r="Y612" s="52"/>
      <c r="Z612" s="52"/>
    </row>
    <row r="613" spans="1:26" ht="15.6">
      <c r="A613" s="52"/>
      <c r="B613" s="52"/>
      <c r="C613" s="52"/>
      <c r="D613" s="52"/>
      <c r="E613" s="52"/>
      <c r="F613" s="52"/>
      <c r="G613" s="52"/>
      <c r="H613" s="52"/>
      <c r="I613" s="52"/>
      <c r="J613" s="52"/>
      <c r="K613" s="52"/>
      <c r="L613" s="52"/>
      <c r="M613" s="52"/>
      <c r="N613" s="52"/>
      <c r="O613" s="52"/>
      <c r="P613" s="52"/>
      <c r="Q613" s="52"/>
      <c r="R613" s="52"/>
      <c r="S613" s="52"/>
      <c r="T613" s="52"/>
      <c r="U613" s="52"/>
      <c r="V613" s="52"/>
      <c r="W613" s="52"/>
      <c r="X613" s="52"/>
      <c r="Y613" s="52"/>
      <c r="Z613" s="52"/>
    </row>
    <row r="614" spans="1:26" ht="15.6">
      <c r="A614" s="52"/>
      <c r="B614" s="52"/>
      <c r="C614" s="52"/>
      <c r="D614" s="52"/>
      <c r="E614" s="52"/>
      <c r="F614" s="52"/>
      <c r="G614" s="52"/>
      <c r="H614" s="52"/>
      <c r="I614" s="52"/>
      <c r="J614" s="52"/>
      <c r="K614" s="52"/>
      <c r="L614" s="52"/>
      <c r="M614" s="52"/>
      <c r="N614" s="52"/>
      <c r="O614" s="52"/>
      <c r="P614" s="52"/>
      <c r="Q614" s="52"/>
      <c r="R614" s="52"/>
      <c r="S614" s="52"/>
      <c r="T614" s="52"/>
      <c r="U614" s="52"/>
      <c r="V614" s="52"/>
      <c r="W614" s="52"/>
      <c r="X614" s="52"/>
      <c r="Y614" s="52"/>
      <c r="Z614" s="52"/>
    </row>
    <row r="615" spans="1:26" ht="15.6">
      <c r="A615" s="52"/>
      <c r="B615" s="52"/>
      <c r="C615" s="52"/>
      <c r="D615" s="52"/>
      <c r="E615" s="52"/>
      <c r="F615" s="52"/>
      <c r="G615" s="52"/>
      <c r="H615" s="52"/>
      <c r="I615" s="52"/>
      <c r="J615" s="52"/>
      <c r="K615" s="52"/>
      <c r="L615" s="52"/>
      <c r="M615" s="52"/>
      <c r="N615" s="52"/>
      <c r="O615" s="52"/>
      <c r="P615" s="52"/>
      <c r="Q615" s="52"/>
      <c r="R615" s="52"/>
      <c r="S615" s="52"/>
      <c r="T615" s="52"/>
      <c r="U615" s="52"/>
      <c r="V615" s="52"/>
      <c r="W615" s="52"/>
      <c r="X615" s="52"/>
      <c r="Y615" s="52"/>
      <c r="Z615" s="52"/>
    </row>
    <row r="616" spans="1:26" ht="15.6">
      <c r="A616" s="52"/>
      <c r="B616" s="52"/>
      <c r="C616" s="52"/>
      <c r="D616" s="52"/>
      <c r="E616" s="52"/>
      <c r="F616" s="52"/>
      <c r="G616" s="52"/>
      <c r="H616" s="52"/>
      <c r="I616" s="52"/>
      <c r="J616" s="52"/>
      <c r="K616" s="52"/>
      <c r="L616" s="52"/>
      <c r="M616" s="52"/>
      <c r="N616" s="52"/>
      <c r="O616" s="52"/>
      <c r="P616" s="52"/>
      <c r="Q616" s="52"/>
      <c r="R616" s="52"/>
      <c r="S616" s="52"/>
      <c r="T616" s="52"/>
      <c r="U616" s="52"/>
      <c r="V616" s="52"/>
      <c r="W616" s="52"/>
      <c r="X616" s="52"/>
      <c r="Y616" s="52"/>
      <c r="Z616" s="52"/>
    </row>
    <row r="617" spans="1:26" ht="15.6">
      <c r="A617" s="52"/>
      <c r="B617" s="52"/>
      <c r="C617" s="52"/>
      <c r="D617" s="52"/>
      <c r="E617" s="52"/>
      <c r="F617" s="52"/>
      <c r="G617" s="52"/>
      <c r="H617" s="52"/>
      <c r="I617" s="52"/>
      <c r="J617" s="52"/>
      <c r="K617" s="52"/>
      <c r="L617" s="52"/>
      <c r="M617" s="52"/>
      <c r="N617" s="52"/>
      <c r="O617" s="52"/>
      <c r="P617" s="52"/>
      <c r="Q617" s="52"/>
      <c r="R617" s="52"/>
      <c r="S617" s="52"/>
      <c r="T617" s="52"/>
      <c r="U617" s="52"/>
      <c r="V617" s="52"/>
      <c r="W617" s="52"/>
      <c r="X617" s="52"/>
      <c r="Y617" s="52"/>
      <c r="Z617" s="52"/>
    </row>
    <row r="618" spans="1:26" ht="15.6">
      <c r="A618" s="52"/>
      <c r="B618" s="52"/>
      <c r="C618" s="52"/>
      <c r="D618" s="52"/>
      <c r="E618" s="52"/>
      <c r="F618" s="52"/>
      <c r="G618" s="52"/>
      <c r="H618" s="52"/>
      <c r="I618" s="52"/>
      <c r="J618" s="52"/>
      <c r="K618" s="52"/>
      <c r="L618" s="52"/>
      <c r="M618" s="52"/>
      <c r="N618" s="52"/>
      <c r="O618" s="52"/>
      <c r="P618" s="52"/>
      <c r="Q618" s="52"/>
      <c r="R618" s="52"/>
      <c r="S618" s="52"/>
      <c r="T618" s="52"/>
      <c r="U618" s="52"/>
      <c r="V618" s="52"/>
      <c r="W618" s="52"/>
      <c r="X618" s="52"/>
      <c r="Y618" s="52"/>
      <c r="Z618" s="52"/>
    </row>
    <row r="619" spans="1:26" ht="15.6">
      <c r="A619" s="52"/>
      <c r="B619" s="52"/>
      <c r="C619" s="52"/>
      <c r="D619" s="52"/>
      <c r="E619" s="52"/>
      <c r="F619" s="52"/>
      <c r="G619" s="52"/>
      <c r="H619" s="52"/>
      <c r="I619" s="52"/>
      <c r="J619" s="52"/>
      <c r="K619" s="52"/>
      <c r="L619" s="52"/>
      <c r="M619" s="52"/>
      <c r="N619" s="52"/>
      <c r="O619" s="52"/>
      <c r="P619" s="52"/>
      <c r="Q619" s="52"/>
      <c r="R619" s="52"/>
      <c r="S619" s="52"/>
      <c r="T619" s="52"/>
      <c r="U619" s="52"/>
      <c r="V619" s="52"/>
      <c r="W619" s="52"/>
      <c r="X619" s="52"/>
      <c r="Y619" s="52"/>
      <c r="Z619" s="52"/>
    </row>
    <row r="620" spans="1:26" ht="15.6">
      <c r="A620" s="52"/>
      <c r="B620" s="52"/>
      <c r="C620" s="52"/>
      <c r="D620" s="52"/>
      <c r="E620" s="52"/>
      <c r="F620" s="52"/>
      <c r="G620" s="52"/>
      <c r="H620" s="52"/>
      <c r="I620" s="52"/>
      <c r="J620" s="52"/>
      <c r="K620" s="52"/>
      <c r="L620" s="52"/>
      <c r="M620" s="52"/>
      <c r="N620" s="52"/>
      <c r="O620" s="52"/>
      <c r="P620" s="52"/>
      <c r="Q620" s="52"/>
      <c r="R620" s="52"/>
      <c r="S620" s="52"/>
      <c r="T620" s="52"/>
      <c r="U620" s="52"/>
      <c r="V620" s="52"/>
      <c r="W620" s="52"/>
      <c r="X620" s="52"/>
      <c r="Y620" s="52"/>
      <c r="Z620" s="52"/>
    </row>
    <row r="621" spans="1:26" ht="15.6">
      <c r="A621" s="52"/>
      <c r="B621" s="52"/>
      <c r="C621" s="52"/>
      <c r="D621" s="52"/>
      <c r="E621" s="52"/>
      <c r="F621" s="52"/>
      <c r="G621" s="52"/>
      <c r="H621" s="52"/>
      <c r="I621" s="52"/>
      <c r="J621" s="52"/>
      <c r="K621" s="52"/>
      <c r="L621" s="52"/>
      <c r="M621" s="52"/>
      <c r="N621" s="52"/>
      <c r="O621" s="52"/>
      <c r="P621" s="52"/>
      <c r="Q621" s="52"/>
      <c r="R621" s="52"/>
      <c r="S621" s="52"/>
      <c r="T621" s="52"/>
      <c r="U621" s="52"/>
      <c r="V621" s="52"/>
      <c r="W621" s="52"/>
      <c r="X621" s="52"/>
      <c r="Y621" s="52"/>
      <c r="Z621" s="52"/>
    </row>
    <row r="622" spans="1:26" ht="15.6">
      <c r="A622" s="52"/>
      <c r="B622" s="52"/>
      <c r="C622" s="52"/>
      <c r="D622" s="52"/>
      <c r="E622" s="52"/>
      <c r="F622" s="52"/>
      <c r="G622" s="52"/>
      <c r="H622" s="52"/>
      <c r="I622" s="52"/>
      <c r="J622" s="52"/>
      <c r="K622" s="52"/>
      <c r="L622" s="52"/>
      <c r="M622" s="52"/>
      <c r="N622" s="52"/>
      <c r="O622" s="52"/>
      <c r="P622" s="52"/>
      <c r="Q622" s="52"/>
      <c r="R622" s="52"/>
      <c r="S622" s="52"/>
      <c r="T622" s="52"/>
      <c r="U622" s="52"/>
      <c r="V622" s="52"/>
      <c r="W622" s="52"/>
      <c r="X622" s="52"/>
      <c r="Y622" s="52"/>
      <c r="Z622" s="52"/>
    </row>
    <row r="623" spans="1:26" ht="15.6">
      <c r="A623" s="52"/>
      <c r="B623" s="52"/>
      <c r="C623" s="52"/>
      <c r="D623" s="52"/>
      <c r="E623" s="52"/>
      <c r="F623" s="52"/>
      <c r="G623" s="52"/>
      <c r="H623" s="52"/>
      <c r="I623" s="52"/>
      <c r="J623" s="52"/>
      <c r="K623" s="52"/>
      <c r="L623" s="52"/>
      <c r="M623" s="52"/>
      <c r="N623" s="52"/>
      <c r="O623" s="52"/>
      <c r="P623" s="52"/>
      <c r="Q623" s="52"/>
      <c r="R623" s="52"/>
      <c r="S623" s="52"/>
      <c r="T623" s="52"/>
      <c r="U623" s="52"/>
      <c r="V623" s="52"/>
      <c r="W623" s="52"/>
      <c r="X623" s="52"/>
      <c r="Y623" s="52"/>
      <c r="Z623" s="52"/>
    </row>
    <row r="624" spans="1:26" ht="15.6">
      <c r="A624" s="52"/>
      <c r="B624" s="52"/>
      <c r="C624" s="52"/>
      <c r="D624" s="52"/>
      <c r="E624" s="52"/>
      <c r="F624" s="52"/>
      <c r="G624" s="52"/>
      <c r="H624" s="52"/>
      <c r="I624" s="52"/>
      <c r="J624" s="52"/>
      <c r="K624" s="52"/>
      <c r="L624" s="52"/>
      <c r="M624" s="52"/>
      <c r="N624" s="52"/>
      <c r="O624" s="52"/>
      <c r="P624" s="52"/>
      <c r="Q624" s="52"/>
      <c r="R624" s="52"/>
      <c r="S624" s="52"/>
      <c r="T624" s="52"/>
      <c r="U624" s="52"/>
      <c r="V624" s="52"/>
      <c r="W624" s="52"/>
      <c r="X624" s="52"/>
      <c r="Y624" s="52"/>
      <c r="Z624" s="52"/>
    </row>
    <row r="625" spans="1:26" ht="15.6">
      <c r="A625" s="52"/>
      <c r="B625" s="52"/>
      <c r="C625" s="52"/>
      <c r="D625" s="52"/>
      <c r="E625" s="52"/>
      <c r="F625" s="52"/>
      <c r="G625" s="52"/>
      <c r="H625" s="52"/>
      <c r="I625" s="52"/>
      <c r="J625" s="52"/>
      <c r="K625" s="52"/>
      <c r="L625" s="52"/>
      <c r="M625" s="52"/>
      <c r="N625" s="52"/>
      <c r="O625" s="52"/>
      <c r="P625" s="52"/>
      <c r="Q625" s="52"/>
      <c r="R625" s="52"/>
      <c r="S625" s="52"/>
      <c r="T625" s="52"/>
      <c r="U625" s="52"/>
      <c r="V625" s="52"/>
      <c r="W625" s="52"/>
      <c r="X625" s="52"/>
      <c r="Y625" s="52"/>
      <c r="Z625" s="52"/>
    </row>
    <row r="626" spans="1:26" ht="15.6">
      <c r="A626" s="52"/>
      <c r="B626" s="52"/>
      <c r="C626" s="52"/>
      <c r="D626" s="52"/>
      <c r="E626" s="52"/>
      <c r="F626" s="52"/>
      <c r="G626" s="52"/>
      <c r="H626" s="52"/>
      <c r="I626" s="52"/>
      <c r="J626" s="52"/>
      <c r="K626" s="52"/>
      <c r="L626" s="52"/>
      <c r="M626" s="52"/>
      <c r="N626" s="52"/>
      <c r="O626" s="52"/>
      <c r="P626" s="52"/>
      <c r="Q626" s="52"/>
      <c r="R626" s="52"/>
      <c r="S626" s="52"/>
      <c r="T626" s="52"/>
      <c r="U626" s="52"/>
      <c r="V626" s="52"/>
      <c r="W626" s="52"/>
      <c r="X626" s="52"/>
      <c r="Y626" s="52"/>
      <c r="Z626" s="52"/>
    </row>
    <row r="627" spans="1:26" ht="15.6">
      <c r="A627" s="52"/>
      <c r="B627" s="52"/>
      <c r="C627" s="52"/>
      <c r="D627" s="52"/>
      <c r="E627" s="52"/>
      <c r="F627" s="52"/>
      <c r="G627" s="52"/>
      <c r="H627" s="52"/>
      <c r="I627" s="52"/>
      <c r="J627" s="52"/>
      <c r="K627" s="52"/>
      <c r="L627" s="52"/>
      <c r="M627" s="52"/>
      <c r="N627" s="52"/>
      <c r="O627" s="52"/>
      <c r="P627" s="52"/>
      <c r="Q627" s="52"/>
      <c r="R627" s="52"/>
      <c r="S627" s="52"/>
      <c r="T627" s="52"/>
      <c r="U627" s="52"/>
      <c r="V627" s="52"/>
      <c r="W627" s="52"/>
      <c r="X627" s="52"/>
      <c r="Y627" s="52"/>
      <c r="Z627" s="52"/>
    </row>
    <row r="628" spans="1:26" ht="15.6">
      <c r="A628" s="52"/>
      <c r="B628" s="52"/>
      <c r="C628" s="52"/>
      <c r="D628" s="52"/>
      <c r="E628" s="52"/>
      <c r="F628" s="52"/>
      <c r="G628" s="52"/>
      <c r="H628" s="52"/>
      <c r="I628" s="52"/>
      <c r="J628" s="52"/>
      <c r="K628" s="52"/>
      <c r="L628" s="52"/>
      <c r="M628" s="52"/>
      <c r="N628" s="52"/>
      <c r="O628" s="52"/>
      <c r="P628" s="52"/>
      <c r="Q628" s="52"/>
      <c r="R628" s="52"/>
      <c r="S628" s="52"/>
      <c r="T628" s="52"/>
      <c r="U628" s="52"/>
      <c r="V628" s="52"/>
      <c r="W628" s="52"/>
      <c r="X628" s="52"/>
      <c r="Y628" s="52"/>
      <c r="Z628" s="52"/>
    </row>
    <row r="629" spans="1:26" ht="15.6">
      <c r="A629" s="52"/>
      <c r="B629" s="52"/>
      <c r="C629" s="52"/>
      <c r="D629" s="52"/>
      <c r="E629" s="52"/>
      <c r="F629" s="52"/>
      <c r="G629" s="52"/>
      <c r="H629" s="52"/>
      <c r="I629" s="52"/>
      <c r="J629" s="52"/>
      <c r="K629" s="52"/>
      <c r="L629" s="52"/>
      <c r="M629" s="52"/>
      <c r="N629" s="52"/>
      <c r="O629" s="52"/>
      <c r="P629" s="52"/>
      <c r="Q629" s="52"/>
      <c r="R629" s="52"/>
      <c r="S629" s="52"/>
      <c r="T629" s="52"/>
      <c r="U629" s="52"/>
      <c r="V629" s="52"/>
      <c r="W629" s="52"/>
      <c r="X629" s="52"/>
      <c r="Y629" s="52"/>
      <c r="Z629" s="52"/>
    </row>
    <row r="630" spans="1:26" ht="15.6">
      <c r="A630" s="52"/>
      <c r="B630" s="52"/>
      <c r="C630" s="52"/>
      <c r="D630" s="52"/>
      <c r="E630" s="52"/>
      <c r="F630" s="52"/>
      <c r="G630" s="52"/>
      <c r="H630" s="52"/>
      <c r="I630" s="52"/>
      <c r="J630" s="52"/>
      <c r="K630" s="52"/>
      <c r="L630" s="52"/>
      <c r="M630" s="52"/>
      <c r="N630" s="52"/>
      <c r="O630" s="52"/>
      <c r="P630" s="52"/>
      <c r="Q630" s="52"/>
      <c r="R630" s="52"/>
      <c r="S630" s="52"/>
      <c r="T630" s="52"/>
      <c r="U630" s="52"/>
      <c r="V630" s="52"/>
      <c r="W630" s="52"/>
      <c r="X630" s="52"/>
      <c r="Y630" s="52"/>
      <c r="Z630" s="52"/>
    </row>
    <row r="631" spans="1:26" ht="15.6">
      <c r="A631" s="52"/>
      <c r="B631" s="52"/>
      <c r="C631" s="52"/>
      <c r="D631" s="52"/>
      <c r="E631" s="52"/>
      <c r="F631" s="52"/>
      <c r="G631" s="52"/>
      <c r="H631" s="52"/>
      <c r="I631" s="52"/>
      <c r="J631" s="52"/>
      <c r="K631" s="52"/>
      <c r="L631" s="52"/>
      <c r="M631" s="52"/>
      <c r="N631" s="52"/>
      <c r="O631" s="52"/>
      <c r="P631" s="52"/>
      <c r="Q631" s="52"/>
      <c r="R631" s="52"/>
      <c r="S631" s="52"/>
      <c r="T631" s="52"/>
      <c r="U631" s="52"/>
      <c r="V631" s="52"/>
      <c r="W631" s="52"/>
      <c r="X631" s="52"/>
      <c r="Y631" s="52"/>
      <c r="Z631" s="52"/>
    </row>
    <row r="632" spans="1:26" ht="15.6">
      <c r="A632" s="52"/>
      <c r="B632" s="52"/>
      <c r="C632" s="52"/>
      <c r="D632" s="52"/>
      <c r="E632" s="52"/>
      <c r="F632" s="52"/>
      <c r="G632" s="52"/>
      <c r="H632" s="52"/>
      <c r="I632" s="52"/>
      <c r="J632" s="52"/>
      <c r="K632" s="52"/>
      <c r="L632" s="52"/>
      <c r="M632" s="52"/>
      <c r="N632" s="52"/>
      <c r="O632" s="52"/>
      <c r="P632" s="52"/>
      <c r="Q632" s="52"/>
      <c r="R632" s="52"/>
      <c r="S632" s="52"/>
      <c r="T632" s="52"/>
      <c r="U632" s="52"/>
      <c r="V632" s="52"/>
      <c r="W632" s="52"/>
      <c r="X632" s="52"/>
      <c r="Y632" s="52"/>
      <c r="Z632" s="52"/>
    </row>
    <row r="633" spans="1:26" ht="15.6">
      <c r="A633" s="52"/>
      <c r="B633" s="52"/>
      <c r="C633" s="52"/>
      <c r="D633" s="52"/>
      <c r="E633" s="52"/>
      <c r="F633" s="52"/>
      <c r="G633" s="52"/>
      <c r="H633" s="52"/>
      <c r="I633" s="52"/>
      <c r="J633" s="52"/>
      <c r="K633" s="52"/>
      <c r="L633" s="52"/>
      <c r="M633" s="52"/>
      <c r="N633" s="52"/>
      <c r="O633" s="52"/>
      <c r="P633" s="52"/>
      <c r="Q633" s="52"/>
      <c r="R633" s="52"/>
      <c r="S633" s="52"/>
      <c r="T633" s="52"/>
      <c r="U633" s="52"/>
      <c r="V633" s="52"/>
      <c r="W633" s="52"/>
      <c r="X633" s="52"/>
      <c r="Y633" s="52"/>
      <c r="Z633" s="52"/>
    </row>
    <row r="634" spans="1:26" ht="15.6">
      <c r="A634" s="52"/>
      <c r="B634" s="52"/>
      <c r="C634" s="52"/>
      <c r="D634" s="52"/>
      <c r="E634" s="52"/>
      <c r="F634" s="52"/>
      <c r="G634" s="52"/>
      <c r="H634" s="52"/>
      <c r="I634" s="52"/>
      <c r="J634" s="52"/>
      <c r="K634" s="52"/>
      <c r="L634" s="52"/>
      <c r="M634" s="52"/>
      <c r="N634" s="52"/>
      <c r="O634" s="52"/>
      <c r="P634" s="52"/>
      <c r="Q634" s="52"/>
      <c r="R634" s="52"/>
      <c r="S634" s="52"/>
      <c r="T634" s="52"/>
      <c r="U634" s="52"/>
      <c r="V634" s="52"/>
      <c r="W634" s="52"/>
      <c r="X634" s="52"/>
      <c r="Y634" s="52"/>
      <c r="Z634" s="52"/>
    </row>
    <row r="635" spans="1:26" ht="15.6">
      <c r="A635" s="52"/>
      <c r="B635" s="52"/>
      <c r="C635" s="52"/>
      <c r="D635" s="52"/>
      <c r="E635" s="52"/>
      <c r="F635" s="52"/>
      <c r="G635" s="52"/>
      <c r="H635" s="52"/>
      <c r="I635" s="52"/>
      <c r="J635" s="52"/>
      <c r="K635" s="52"/>
      <c r="L635" s="52"/>
      <c r="M635" s="52"/>
      <c r="N635" s="52"/>
      <c r="O635" s="52"/>
      <c r="P635" s="52"/>
      <c r="Q635" s="52"/>
      <c r="R635" s="52"/>
      <c r="S635" s="52"/>
      <c r="T635" s="52"/>
      <c r="U635" s="52"/>
      <c r="V635" s="52"/>
      <c r="W635" s="52"/>
      <c r="X635" s="52"/>
      <c r="Y635" s="52"/>
      <c r="Z635" s="52"/>
    </row>
    <row r="636" spans="1:26" ht="15.6">
      <c r="A636" s="52"/>
      <c r="B636" s="52"/>
      <c r="C636" s="52"/>
      <c r="D636" s="52"/>
      <c r="E636" s="52"/>
      <c r="F636" s="52"/>
      <c r="G636" s="52"/>
      <c r="H636" s="52"/>
      <c r="I636" s="52"/>
      <c r="J636" s="52"/>
      <c r="K636" s="52"/>
      <c r="L636" s="52"/>
      <c r="M636" s="52"/>
      <c r="N636" s="52"/>
      <c r="O636" s="52"/>
      <c r="P636" s="52"/>
      <c r="Q636" s="52"/>
      <c r="R636" s="52"/>
      <c r="S636" s="52"/>
      <c r="T636" s="52"/>
      <c r="U636" s="52"/>
      <c r="V636" s="52"/>
      <c r="W636" s="52"/>
      <c r="X636" s="52"/>
      <c r="Y636" s="52"/>
      <c r="Z636" s="52"/>
    </row>
    <row r="637" spans="1:26" ht="15.6">
      <c r="A637" s="52"/>
      <c r="B637" s="52"/>
      <c r="C637" s="52"/>
      <c r="D637" s="52"/>
      <c r="E637" s="52"/>
      <c r="F637" s="52"/>
      <c r="G637" s="52"/>
      <c r="H637" s="52"/>
      <c r="I637" s="52"/>
      <c r="J637" s="52"/>
      <c r="K637" s="52"/>
      <c r="L637" s="52"/>
      <c r="M637" s="52"/>
      <c r="N637" s="52"/>
      <c r="O637" s="52"/>
      <c r="P637" s="52"/>
      <c r="Q637" s="52"/>
      <c r="R637" s="52"/>
      <c r="S637" s="52"/>
      <c r="T637" s="52"/>
      <c r="U637" s="52"/>
      <c r="V637" s="52"/>
      <c r="W637" s="52"/>
      <c r="X637" s="52"/>
      <c r="Y637" s="52"/>
      <c r="Z637" s="52"/>
    </row>
    <row r="638" spans="1:26" ht="15.6">
      <c r="A638" s="52"/>
      <c r="B638" s="52"/>
      <c r="C638" s="52"/>
      <c r="D638" s="52"/>
      <c r="E638" s="52"/>
      <c r="F638" s="52"/>
      <c r="G638" s="52"/>
      <c r="H638" s="52"/>
      <c r="I638" s="52"/>
      <c r="J638" s="52"/>
      <c r="K638" s="52"/>
      <c r="L638" s="52"/>
      <c r="M638" s="52"/>
      <c r="N638" s="52"/>
      <c r="O638" s="52"/>
      <c r="P638" s="52"/>
      <c r="Q638" s="52"/>
      <c r="R638" s="52"/>
      <c r="S638" s="52"/>
      <c r="T638" s="52"/>
      <c r="U638" s="52"/>
      <c r="V638" s="52"/>
      <c r="W638" s="52"/>
      <c r="X638" s="52"/>
      <c r="Y638" s="52"/>
      <c r="Z638" s="52"/>
    </row>
    <row r="639" spans="1:26" ht="15.6">
      <c r="A639" s="52"/>
      <c r="B639" s="52"/>
      <c r="C639" s="52"/>
      <c r="D639" s="52"/>
      <c r="E639" s="52"/>
      <c r="F639" s="52"/>
      <c r="G639" s="52"/>
      <c r="H639" s="52"/>
      <c r="I639" s="52"/>
      <c r="J639" s="52"/>
      <c r="K639" s="52"/>
      <c r="L639" s="52"/>
      <c r="M639" s="52"/>
      <c r="N639" s="52"/>
      <c r="O639" s="52"/>
      <c r="P639" s="52"/>
      <c r="Q639" s="52"/>
      <c r="R639" s="52"/>
      <c r="S639" s="52"/>
      <c r="T639" s="52"/>
      <c r="U639" s="52"/>
      <c r="V639" s="52"/>
      <c r="W639" s="52"/>
      <c r="X639" s="52"/>
      <c r="Y639" s="52"/>
      <c r="Z639" s="52"/>
    </row>
    <row r="640" spans="1:26" ht="15.6">
      <c r="A640" s="52"/>
      <c r="B640" s="52"/>
      <c r="C640" s="52"/>
      <c r="D640" s="52"/>
      <c r="E640" s="52"/>
      <c r="F640" s="52"/>
      <c r="G640" s="52"/>
      <c r="H640" s="52"/>
      <c r="I640" s="52"/>
      <c r="J640" s="52"/>
      <c r="K640" s="52"/>
      <c r="L640" s="52"/>
      <c r="M640" s="52"/>
      <c r="N640" s="52"/>
      <c r="O640" s="52"/>
      <c r="P640" s="52"/>
      <c r="Q640" s="52"/>
      <c r="R640" s="52"/>
      <c r="S640" s="52"/>
      <c r="T640" s="52"/>
      <c r="U640" s="52"/>
      <c r="V640" s="52"/>
      <c r="W640" s="52"/>
      <c r="X640" s="52"/>
      <c r="Y640" s="52"/>
      <c r="Z640" s="52"/>
    </row>
    <row r="641" spans="1:26" ht="15.6">
      <c r="A641" s="52"/>
      <c r="B641" s="52"/>
      <c r="C641" s="52"/>
      <c r="D641" s="52"/>
      <c r="E641" s="52"/>
      <c r="F641" s="52"/>
      <c r="G641" s="52"/>
      <c r="H641" s="52"/>
      <c r="I641" s="52"/>
      <c r="J641" s="52"/>
      <c r="K641" s="52"/>
      <c r="L641" s="52"/>
      <c r="M641" s="52"/>
      <c r="N641" s="52"/>
      <c r="O641" s="52"/>
      <c r="P641" s="52"/>
      <c r="Q641" s="52"/>
      <c r="R641" s="52"/>
      <c r="S641" s="52"/>
      <c r="T641" s="52"/>
      <c r="U641" s="52"/>
      <c r="V641" s="52"/>
      <c r="W641" s="52"/>
      <c r="X641" s="52"/>
      <c r="Y641" s="52"/>
      <c r="Z641" s="52"/>
    </row>
    <row r="642" spans="1:26" ht="15.6">
      <c r="A642" s="52"/>
      <c r="B642" s="52"/>
      <c r="C642" s="52"/>
      <c r="D642" s="52"/>
      <c r="E642" s="52"/>
      <c r="F642" s="52"/>
      <c r="G642" s="52"/>
      <c r="H642" s="52"/>
      <c r="I642" s="52"/>
      <c r="J642" s="52"/>
      <c r="K642" s="52"/>
      <c r="L642" s="52"/>
      <c r="M642" s="52"/>
      <c r="N642" s="52"/>
      <c r="O642" s="52"/>
      <c r="P642" s="52"/>
      <c r="Q642" s="52"/>
      <c r="R642" s="52"/>
      <c r="S642" s="52"/>
      <c r="T642" s="52"/>
      <c r="U642" s="52"/>
      <c r="V642" s="52"/>
      <c r="W642" s="52"/>
      <c r="X642" s="52"/>
      <c r="Y642" s="52"/>
      <c r="Z642" s="52"/>
    </row>
    <row r="643" spans="1:26" ht="15.6">
      <c r="A643" s="52"/>
      <c r="B643" s="52"/>
      <c r="C643" s="52"/>
      <c r="D643" s="52"/>
      <c r="E643" s="52"/>
      <c r="F643" s="52"/>
      <c r="G643" s="52"/>
      <c r="H643" s="52"/>
      <c r="I643" s="52"/>
      <c r="J643" s="52"/>
      <c r="K643" s="52"/>
      <c r="L643" s="52"/>
      <c r="M643" s="52"/>
      <c r="N643" s="52"/>
      <c r="O643" s="52"/>
      <c r="P643" s="52"/>
      <c r="Q643" s="52"/>
      <c r="R643" s="52"/>
      <c r="S643" s="52"/>
      <c r="T643" s="52"/>
      <c r="U643" s="52"/>
      <c r="V643" s="52"/>
      <c r="W643" s="52"/>
      <c r="X643" s="52"/>
      <c r="Y643" s="52"/>
      <c r="Z643" s="52"/>
    </row>
    <row r="644" spans="1:26" ht="15.6">
      <c r="A644" s="52"/>
      <c r="B644" s="52"/>
      <c r="C644" s="52"/>
      <c r="D644" s="52"/>
      <c r="E644" s="52"/>
      <c r="F644" s="52"/>
      <c r="G644" s="52"/>
      <c r="H644" s="52"/>
      <c r="I644" s="52"/>
      <c r="J644" s="52"/>
      <c r="K644" s="52"/>
      <c r="L644" s="52"/>
      <c r="M644" s="52"/>
      <c r="N644" s="52"/>
      <c r="O644" s="52"/>
      <c r="P644" s="52"/>
      <c r="Q644" s="52"/>
      <c r="R644" s="52"/>
      <c r="S644" s="52"/>
      <c r="T644" s="52"/>
      <c r="U644" s="52"/>
      <c r="V644" s="52"/>
      <c r="W644" s="52"/>
      <c r="X644" s="52"/>
      <c r="Y644" s="52"/>
      <c r="Z644" s="52"/>
    </row>
    <row r="645" spans="1:26" ht="15.6">
      <c r="A645" s="52"/>
      <c r="B645" s="52"/>
      <c r="C645" s="52"/>
      <c r="D645" s="52"/>
      <c r="E645" s="52"/>
      <c r="F645" s="52"/>
      <c r="G645" s="52"/>
      <c r="H645" s="52"/>
      <c r="I645" s="52"/>
      <c r="J645" s="52"/>
      <c r="K645" s="52"/>
      <c r="L645" s="52"/>
      <c r="M645" s="52"/>
      <c r="N645" s="52"/>
      <c r="O645" s="52"/>
      <c r="P645" s="52"/>
      <c r="Q645" s="52"/>
      <c r="R645" s="52"/>
      <c r="S645" s="52"/>
      <c r="T645" s="52"/>
      <c r="U645" s="52"/>
      <c r="V645" s="52"/>
      <c r="W645" s="52"/>
      <c r="X645" s="52"/>
      <c r="Y645" s="52"/>
      <c r="Z645" s="52"/>
    </row>
    <row r="646" spans="1:26" ht="15.6">
      <c r="A646" s="52"/>
      <c r="B646" s="52"/>
      <c r="C646" s="52"/>
      <c r="D646" s="52"/>
      <c r="E646" s="52"/>
      <c r="F646" s="52"/>
      <c r="G646" s="52"/>
      <c r="H646" s="52"/>
      <c r="I646" s="52"/>
      <c r="J646" s="52"/>
      <c r="K646" s="52"/>
      <c r="L646" s="52"/>
      <c r="M646" s="52"/>
      <c r="N646" s="52"/>
      <c r="O646" s="52"/>
      <c r="P646" s="52"/>
      <c r="Q646" s="52"/>
      <c r="R646" s="52"/>
      <c r="S646" s="52"/>
      <c r="T646" s="52"/>
      <c r="U646" s="52"/>
      <c r="V646" s="52"/>
      <c r="W646" s="52"/>
      <c r="X646" s="52"/>
      <c r="Y646" s="52"/>
      <c r="Z646" s="52"/>
    </row>
    <row r="647" spans="1:26" ht="15.6">
      <c r="A647" s="52"/>
      <c r="B647" s="52"/>
      <c r="C647" s="52"/>
      <c r="D647" s="52"/>
      <c r="E647" s="52"/>
      <c r="F647" s="52"/>
      <c r="G647" s="52"/>
      <c r="H647" s="52"/>
      <c r="I647" s="52"/>
      <c r="J647" s="52"/>
      <c r="K647" s="52"/>
      <c r="L647" s="52"/>
      <c r="M647" s="52"/>
      <c r="N647" s="52"/>
      <c r="O647" s="52"/>
      <c r="P647" s="52"/>
      <c r="Q647" s="52"/>
      <c r="R647" s="52"/>
      <c r="S647" s="52"/>
      <c r="T647" s="52"/>
      <c r="U647" s="52"/>
      <c r="V647" s="52"/>
      <c r="W647" s="52"/>
      <c r="X647" s="52"/>
      <c r="Y647" s="52"/>
      <c r="Z647" s="52"/>
    </row>
    <row r="648" spans="1:26" ht="15.6">
      <c r="A648" s="52"/>
      <c r="B648" s="52"/>
      <c r="C648" s="52"/>
      <c r="D648" s="52"/>
      <c r="E648" s="52"/>
      <c r="F648" s="52"/>
      <c r="G648" s="52"/>
      <c r="H648" s="52"/>
      <c r="I648" s="52"/>
      <c r="J648" s="52"/>
      <c r="K648" s="52"/>
      <c r="L648" s="52"/>
      <c r="M648" s="52"/>
      <c r="N648" s="52"/>
      <c r="O648" s="52"/>
      <c r="P648" s="52"/>
      <c r="Q648" s="52"/>
      <c r="R648" s="52"/>
      <c r="S648" s="52"/>
      <c r="T648" s="52"/>
      <c r="U648" s="52"/>
      <c r="V648" s="52"/>
      <c r="W648" s="52"/>
      <c r="X648" s="52"/>
      <c r="Y648" s="52"/>
      <c r="Z648" s="52"/>
    </row>
    <row r="649" spans="1:26" ht="15.6">
      <c r="A649" s="52"/>
      <c r="B649" s="52"/>
      <c r="C649" s="52"/>
      <c r="D649" s="52"/>
      <c r="E649" s="52"/>
      <c r="F649" s="52"/>
      <c r="G649" s="52"/>
      <c r="H649" s="52"/>
      <c r="I649" s="52"/>
      <c r="J649" s="52"/>
      <c r="K649" s="52"/>
      <c r="L649" s="52"/>
      <c r="M649" s="52"/>
      <c r="N649" s="52"/>
      <c r="O649" s="52"/>
      <c r="P649" s="52"/>
      <c r="Q649" s="52"/>
      <c r="R649" s="52"/>
      <c r="S649" s="52"/>
      <c r="T649" s="52"/>
      <c r="U649" s="52"/>
      <c r="V649" s="52"/>
      <c r="W649" s="52"/>
      <c r="X649" s="52"/>
      <c r="Y649" s="52"/>
      <c r="Z649" s="52"/>
    </row>
    <row r="650" spans="1:26" ht="15.6">
      <c r="A650" s="52"/>
      <c r="B650" s="52"/>
      <c r="C650" s="52"/>
      <c r="D650" s="52"/>
      <c r="E650" s="52"/>
      <c r="F650" s="52"/>
      <c r="G650" s="52"/>
      <c r="H650" s="52"/>
      <c r="I650" s="52"/>
      <c r="J650" s="52"/>
      <c r="K650" s="52"/>
      <c r="L650" s="52"/>
      <c r="M650" s="52"/>
      <c r="N650" s="52"/>
      <c r="O650" s="52"/>
      <c r="P650" s="52"/>
      <c r="Q650" s="52"/>
      <c r="R650" s="52"/>
      <c r="S650" s="52"/>
      <c r="T650" s="52"/>
      <c r="U650" s="52"/>
      <c r="V650" s="52"/>
      <c r="W650" s="52"/>
      <c r="X650" s="52"/>
      <c r="Y650" s="52"/>
      <c r="Z650" s="52"/>
    </row>
    <row r="651" spans="1:26" ht="15.6">
      <c r="A651" s="52"/>
      <c r="B651" s="52"/>
      <c r="C651" s="52"/>
      <c r="D651" s="52"/>
      <c r="E651" s="52"/>
      <c r="F651" s="52"/>
      <c r="G651" s="52"/>
      <c r="H651" s="52"/>
      <c r="I651" s="52"/>
      <c r="J651" s="52"/>
      <c r="K651" s="52"/>
      <c r="L651" s="52"/>
      <c r="M651" s="52"/>
      <c r="N651" s="52"/>
      <c r="O651" s="52"/>
      <c r="P651" s="52"/>
      <c r="Q651" s="52"/>
      <c r="R651" s="52"/>
      <c r="S651" s="52"/>
      <c r="T651" s="52"/>
      <c r="U651" s="52"/>
      <c r="V651" s="52"/>
      <c r="W651" s="52"/>
      <c r="X651" s="52"/>
      <c r="Y651" s="52"/>
      <c r="Z651" s="52"/>
    </row>
    <row r="652" spans="1:26" ht="15.6">
      <c r="A652" s="52"/>
      <c r="B652" s="52"/>
      <c r="C652" s="52"/>
      <c r="D652" s="52"/>
      <c r="E652" s="52"/>
      <c r="F652" s="52"/>
      <c r="G652" s="52"/>
      <c r="H652" s="52"/>
      <c r="I652" s="52"/>
      <c r="J652" s="52"/>
      <c r="K652" s="52"/>
      <c r="L652" s="52"/>
      <c r="M652" s="52"/>
      <c r="N652" s="52"/>
      <c r="O652" s="52"/>
      <c r="P652" s="52"/>
      <c r="Q652" s="52"/>
      <c r="R652" s="52"/>
      <c r="S652" s="52"/>
      <c r="T652" s="52"/>
      <c r="U652" s="52"/>
      <c r="V652" s="52"/>
      <c r="W652" s="52"/>
      <c r="X652" s="52"/>
      <c r="Y652" s="52"/>
      <c r="Z652" s="52"/>
    </row>
    <row r="653" spans="1:26" ht="15.6">
      <c r="A653" s="52"/>
      <c r="B653" s="52"/>
      <c r="C653" s="52"/>
      <c r="D653" s="52"/>
      <c r="E653" s="52"/>
      <c r="F653" s="52"/>
      <c r="G653" s="52"/>
      <c r="H653" s="52"/>
      <c r="I653" s="52"/>
      <c r="J653" s="52"/>
      <c r="K653" s="52"/>
      <c r="L653" s="52"/>
      <c r="M653" s="52"/>
      <c r="N653" s="52"/>
      <c r="O653" s="52"/>
      <c r="P653" s="52"/>
      <c r="Q653" s="52"/>
      <c r="R653" s="52"/>
      <c r="S653" s="52"/>
      <c r="T653" s="52"/>
      <c r="U653" s="52"/>
      <c r="V653" s="52"/>
      <c r="W653" s="52"/>
      <c r="X653" s="52"/>
      <c r="Y653" s="52"/>
      <c r="Z653" s="52"/>
    </row>
    <row r="654" spans="1:26" ht="15.6">
      <c r="A654" s="52"/>
      <c r="B654" s="52"/>
      <c r="C654" s="52"/>
      <c r="D654" s="52"/>
      <c r="E654" s="52"/>
      <c r="F654" s="52"/>
      <c r="G654" s="52"/>
      <c r="H654" s="52"/>
      <c r="I654" s="52"/>
      <c r="J654" s="52"/>
      <c r="K654" s="52"/>
      <c r="L654" s="52"/>
      <c r="M654" s="52"/>
      <c r="N654" s="52"/>
      <c r="O654" s="52"/>
      <c r="P654" s="52"/>
      <c r="Q654" s="52"/>
      <c r="R654" s="52"/>
      <c r="S654" s="52"/>
      <c r="T654" s="52"/>
      <c r="U654" s="52"/>
      <c r="V654" s="52"/>
      <c r="W654" s="52"/>
      <c r="X654" s="52"/>
      <c r="Y654" s="52"/>
      <c r="Z654" s="52"/>
    </row>
    <row r="655" spans="1:26" ht="15.6">
      <c r="A655" s="52"/>
      <c r="B655" s="52"/>
      <c r="C655" s="52"/>
      <c r="D655" s="52"/>
      <c r="E655" s="52"/>
      <c r="F655" s="52"/>
      <c r="G655" s="52"/>
      <c r="H655" s="52"/>
      <c r="I655" s="52"/>
      <c r="J655" s="52"/>
      <c r="K655" s="52"/>
      <c r="L655" s="52"/>
      <c r="M655" s="52"/>
      <c r="N655" s="52"/>
      <c r="O655" s="52"/>
      <c r="P655" s="52"/>
      <c r="Q655" s="52"/>
      <c r="R655" s="52"/>
      <c r="S655" s="52"/>
      <c r="T655" s="52"/>
      <c r="U655" s="52"/>
      <c r="V655" s="52"/>
      <c r="W655" s="52"/>
      <c r="X655" s="52"/>
      <c r="Y655" s="52"/>
      <c r="Z655" s="52"/>
    </row>
    <row r="656" spans="1:26" ht="15.6">
      <c r="A656" s="52"/>
      <c r="B656" s="52"/>
      <c r="C656" s="52"/>
      <c r="D656" s="52"/>
      <c r="E656" s="52"/>
      <c r="F656" s="52"/>
      <c r="G656" s="52"/>
      <c r="H656" s="52"/>
      <c r="I656" s="52"/>
      <c r="J656" s="52"/>
      <c r="K656" s="52"/>
      <c r="L656" s="52"/>
      <c r="M656" s="52"/>
      <c r="N656" s="52"/>
      <c r="O656" s="52"/>
      <c r="P656" s="52"/>
      <c r="Q656" s="52"/>
      <c r="R656" s="52"/>
      <c r="S656" s="52"/>
      <c r="T656" s="52"/>
      <c r="U656" s="52"/>
      <c r="V656" s="52"/>
      <c r="W656" s="52"/>
      <c r="X656" s="52"/>
      <c r="Y656" s="52"/>
      <c r="Z656" s="52"/>
    </row>
    <row r="657" spans="1:26" ht="15.6">
      <c r="A657" s="52"/>
      <c r="B657" s="52"/>
      <c r="C657" s="52"/>
      <c r="D657" s="52"/>
      <c r="E657" s="52"/>
      <c r="F657" s="52"/>
      <c r="G657" s="52"/>
      <c r="H657" s="52"/>
      <c r="I657" s="52"/>
      <c r="J657" s="52"/>
      <c r="K657" s="52"/>
      <c r="L657" s="52"/>
      <c r="M657" s="52"/>
      <c r="N657" s="52"/>
      <c r="O657" s="52"/>
      <c r="P657" s="52"/>
      <c r="Q657" s="52"/>
      <c r="R657" s="52"/>
      <c r="S657" s="52"/>
      <c r="T657" s="52"/>
      <c r="U657" s="52"/>
      <c r="V657" s="52"/>
      <c r="W657" s="52"/>
      <c r="X657" s="52"/>
      <c r="Y657" s="52"/>
      <c r="Z657" s="52"/>
    </row>
    <row r="658" spans="1:26" ht="15.6">
      <c r="A658" s="52"/>
      <c r="B658" s="52"/>
      <c r="C658" s="52"/>
      <c r="D658" s="52"/>
      <c r="E658" s="52"/>
      <c r="F658" s="52"/>
      <c r="G658" s="52"/>
      <c r="H658" s="52"/>
      <c r="I658" s="52"/>
      <c r="J658" s="52"/>
      <c r="K658" s="52"/>
      <c r="L658" s="52"/>
      <c r="M658" s="52"/>
      <c r="N658" s="52"/>
      <c r="O658" s="52"/>
      <c r="P658" s="52"/>
      <c r="Q658" s="52"/>
      <c r="R658" s="52"/>
      <c r="S658" s="52"/>
      <c r="T658" s="52"/>
      <c r="U658" s="52"/>
      <c r="V658" s="52"/>
      <c r="W658" s="52"/>
      <c r="X658" s="52"/>
      <c r="Y658" s="52"/>
      <c r="Z658" s="52"/>
    </row>
    <row r="659" spans="1:26" ht="15.6">
      <c r="A659" s="52"/>
      <c r="B659" s="52"/>
      <c r="C659" s="52"/>
      <c r="D659" s="52"/>
      <c r="E659" s="52"/>
      <c r="F659" s="52"/>
      <c r="G659" s="52"/>
      <c r="H659" s="52"/>
      <c r="I659" s="52"/>
      <c r="J659" s="52"/>
      <c r="K659" s="52"/>
      <c r="L659" s="52"/>
      <c r="M659" s="52"/>
      <c r="N659" s="52"/>
      <c r="O659" s="52"/>
      <c r="P659" s="52"/>
      <c r="Q659" s="52"/>
      <c r="R659" s="52"/>
      <c r="S659" s="52"/>
      <c r="T659" s="52"/>
      <c r="U659" s="52"/>
      <c r="V659" s="52"/>
      <c r="W659" s="52"/>
      <c r="X659" s="52"/>
      <c r="Y659" s="52"/>
      <c r="Z659" s="52"/>
    </row>
    <row r="660" spans="1:26" ht="15.6">
      <c r="A660" s="52"/>
      <c r="B660" s="52"/>
      <c r="C660" s="52"/>
      <c r="D660" s="52"/>
      <c r="E660" s="52"/>
      <c r="F660" s="52"/>
      <c r="G660" s="52"/>
      <c r="H660" s="52"/>
      <c r="I660" s="52"/>
      <c r="J660" s="52"/>
      <c r="K660" s="52"/>
      <c r="L660" s="52"/>
      <c r="M660" s="52"/>
      <c r="N660" s="52"/>
      <c r="O660" s="52"/>
      <c r="P660" s="52"/>
      <c r="Q660" s="52"/>
      <c r="R660" s="52"/>
      <c r="S660" s="52"/>
      <c r="T660" s="52"/>
      <c r="U660" s="52"/>
      <c r="V660" s="52"/>
      <c r="W660" s="52"/>
      <c r="X660" s="52"/>
      <c r="Y660" s="52"/>
      <c r="Z660" s="52"/>
    </row>
    <row r="661" spans="1:26" ht="15.6">
      <c r="A661" s="52"/>
      <c r="B661" s="52"/>
      <c r="C661" s="52"/>
      <c r="D661" s="52"/>
      <c r="E661" s="52"/>
      <c r="F661" s="52"/>
      <c r="G661" s="52"/>
      <c r="H661" s="52"/>
      <c r="I661" s="52"/>
      <c r="J661" s="52"/>
      <c r="K661" s="52"/>
      <c r="L661" s="52"/>
      <c r="M661" s="52"/>
      <c r="N661" s="52"/>
      <c r="O661" s="52"/>
      <c r="P661" s="52"/>
      <c r="Q661" s="52"/>
      <c r="R661" s="52"/>
      <c r="S661" s="52"/>
      <c r="T661" s="52"/>
      <c r="U661" s="52"/>
      <c r="V661" s="52"/>
      <c r="W661" s="52"/>
      <c r="X661" s="52"/>
      <c r="Y661" s="52"/>
      <c r="Z661" s="52"/>
    </row>
    <row r="662" spans="1:26" ht="15.6">
      <c r="A662" s="52"/>
      <c r="B662" s="52"/>
      <c r="C662" s="52"/>
      <c r="D662" s="52"/>
      <c r="E662" s="52"/>
      <c r="F662" s="52"/>
      <c r="G662" s="52"/>
      <c r="H662" s="52"/>
      <c r="I662" s="52"/>
      <c r="J662" s="52"/>
      <c r="K662" s="52"/>
      <c r="L662" s="52"/>
      <c r="M662" s="52"/>
      <c r="N662" s="52"/>
      <c r="O662" s="52"/>
      <c r="P662" s="52"/>
      <c r="Q662" s="52"/>
      <c r="R662" s="52"/>
      <c r="S662" s="52"/>
      <c r="T662" s="52"/>
      <c r="U662" s="52"/>
      <c r="V662" s="52"/>
      <c r="W662" s="52"/>
      <c r="X662" s="52"/>
      <c r="Y662" s="52"/>
      <c r="Z662" s="52"/>
    </row>
    <row r="663" spans="1:26" ht="15.6">
      <c r="A663" s="52"/>
      <c r="B663" s="52"/>
      <c r="C663" s="52"/>
      <c r="D663" s="52"/>
      <c r="E663" s="52"/>
      <c r="F663" s="52"/>
      <c r="G663" s="52"/>
      <c r="H663" s="52"/>
      <c r="I663" s="52"/>
      <c r="J663" s="52"/>
      <c r="K663" s="52"/>
      <c r="L663" s="52"/>
      <c r="M663" s="52"/>
      <c r="N663" s="52"/>
      <c r="O663" s="52"/>
      <c r="P663" s="52"/>
      <c r="Q663" s="52"/>
      <c r="R663" s="52"/>
      <c r="S663" s="52"/>
      <c r="T663" s="52"/>
      <c r="U663" s="52"/>
      <c r="V663" s="52"/>
      <c r="W663" s="52"/>
      <c r="X663" s="52"/>
      <c r="Y663" s="52"/>
      <c r="Z663" s="52"/>
    </row>
    <row r="664" spans="1:26" ht="15.6">
      <c r="A664" s="52"/>
      <c r="B664" s="52"/>
      <c r="C664" s="52"/>
      <c r="D664" s="52"/>
      <c r="E664" s="52"/>
      <c r="F664" s="52"/>
      <c r="G664" s="52"/>
      <c r="H664" s="52"/>
      <c r="I664" s="52"/>
      <c r="J664" s="52"/>
      <c r="K664" s="52"/>
      <c r="L664" s="52"/>
      <c r="M664" s="52"/>
      <c r="N664" s="52"/>
      <c r="O664" s="52"/>
      <c r="P664" s="52"/>
      <c r="Q664" s="52"/>
      <c r="R664" s="52"/>
      <c r="S664" s="52"/>
      <c r="T664" s="52"/>
      <c r="U664" s="52"/>
      <c r="V664" s="52"/>
      <c r="W664" s="52"/>
      <c r="X664" s="52"/>
      <c r="Y664" s="52"/>
      <c r="Z664" s="52"/>
    </row>
    <row r="665" spans="1:26" ht="15.6">
      <c r="A665" s="52"/>
      <c r="B665" s="52"/>
      <c r="C665" s="52"/>
      <c r="D665" s="52"/>
      <c r="E665" s="52"/>
      <c r="F665" s="52"/>
      <c r="G665" s="52"/>
      <c r="H665" s="52"/>
      <c r="I665" s="52"/>
      <c r="J665" s="52"/>
      <c r="K665" s="52"/>
      <c r="L665" s="52"/>
      <c r="M665" s="52"/>
      <c r="N665" s="52"/>
      <c r="O665" s="52"/>
      <c r="P665" s="52"/>
      <c r="Q665" s="52"/>
      <c r="R665" s="52"/>
      <c r="S665" s="52"/>
      <c r="T665" s="52"/>
      <c r="U665" s="52"/>
      <c r="V665" s="52"/>
      <c r="W665" s="52"/>
      <c r="X665" s="52"/>
      <c r="Y665" s="52"/>
      <c r="Z665" s="52"/>
    </row>
    <row r="666" spans="1:26" ht="15.6">
      <c r="A666" s="52"/>
      <c r="B666" s="52"/>
      <c r="C666" s="52"/>
      <c r="D666" s="52"/>
      <c r="E666" s="52"/>
      <c r="F666" s="52"/>
      <c r="G666" s="52"/>
      <c r="H666" s="52"/>
      <c r="I666" s="52"/>
      <c r="J666" s="52"/>
      <c r="K666" s="52"/>
      <c r="L666" s="52"/>
      <c r="M666" s="52"/>
      <c r="N666" s="52"/>
      <c r="O666" s="52"/>
      <c r="P666" s="52"/>
      <c r="Q666" s="52"/>
      <c r="R666" s="52"/>
      <c r="S666" s="52"/>
      <c r="T666" s="52"/>
      <c r="U666" s="52"/>
      <c r="V666" s="52"/>
      <c r="W666" s="52"/>
      <c r="X666" s="52"/>
      <c r="Y666" s="52"/>
      <c r="Z666" s="52"/>
    </row>
    <row r="667" spans="1:26" ht="15.6">
      <c r="A667" s="52"/>
      <c r="B667" s="52"/>
      <c r="C667" s="52"/>
      <c r="D667" s="52"/>
      <c r="E667" s="52"/>
      <c r="F667" s="52"/>
      <c r="G667" s="52"/>
      <c r="H667" s="52"/>
      <c r="I667" s="52"/>
      <c r="J667" s="52"/>
      <c r="K667" s="52"/>
      <c r="L667" s="52"/>
      <c r="M667" s="52"/>
      <c r="N667" s="52"/>
      <c r="O667" s="52"/>
      <c r="P667" s="52"/>
      <c r="Q667" s="52"/>
      <c r="R667" s="52"/>
      <c r="S667" s="52"/>
      <c r="T667" s="52"/>
      <c r="U667" s="52"/>
      <c r="V667" s="52"/>
      <c r="W667" s="52"/>
      <c r="X667" s="52"/>
      <c r="Y667" s="52"/>
      <c r="Z667" s="52"/>
    </row>
    <row r="668" spans="1:26" ht="15.6">
      <c r="A668" s="52"/>
      <c r="B668" s="52"/>
      <c r="C668" s="52"/>
      <c r="D668" s="52"/>
      <c r="E668" s="52"/>
      <c r="F668" s="52"/>
      <c r="G668" s="52"/>
      <c r="H668" s="52"/>
      <c r="I668" s="52"/>
      <c r="J668" s="52"/>
      <c r="K668" s="52"/>
      <c r="L668" s="52"/>
      <c r="M668" s="52"/>
      <c r="N668" s="52"/>
      <c r="O668" s="52"/>
      <c r="P668" s="52"/>
      <c r="Q668" s="52"/>
      <c r="R668" s="52"/>
      <c r="S668" s="52"/>
      <c r="T668" s="52"/>
      <c r="U668" s="52"/>
      <c r="V668" s="52"/>
      <c r="W668" s="52"/>
      <c r="X668" s="52"/>
      <c r="Y668" s="52"/>
      <c r="Z668" s="52"/>
    </row>
    <row r="669" spans="1:26" ht="15.6">
      <c r="A669" s="52"/>
      <c r="B669" s="52"/>
      <c r="C669" s="52"/>
      <c r="D669" s="52"/>
      <c r="E669" s="52"/>
      <c r="F669" s="52"/>
      <c r="G669" s="52"/>
      <c r="H669" s="52"/>
      <c r="I669" s="52"/>
      <c r="J669" s="52"/>
      <c r="K669" s="52"/>
      <c r="L669" s="52"/>
      <c r="M669" s="52"/>
      <c r="N669" s="52"/>
      <c r="O669" s="52"/>
      <c r="P669" s="52"/>
      <c r="Q669" s="52"/>
      <c r="R669" s="52"/>
      <c r="S669" s="52"/>
      <c r="T669" s="52"/>
      <c r="U669" s="52"/>
      <c r="V669" s="52"/>
      <c r="W669" s="52"/>
      <c r="X669" s="52"/>
      <c r="Y669" s="52"/>
      <c r="Z669" s="52"/>
    </row>
    <row r="670" spans="1:26" ht="15.6">
      <c r="A670" s="52"/>
      <c r="B670" s="52"/>
      <c r="C670" s="52"/>
      <c r="D670" s="52"/>
      <c r="E670" s="52"/>
      <c r="F670" s="52"/>
      <c r="G670" s="52"/>
      <c r="H670" s="52"/>
      <c r="I670" s="52"/>
      <c r="J670" s="52"/>
      <c r="K670" s="52"/>
      <c r="L670" s="52"/>
      <c r="M670" s="52"/>
      <c r="N670" s="52"/>
      <c r="O670" s="52"/>
      <c r="P670" s="52"/>
      <c r="Q670" s="52"/>
      <c r="R670" s="52"/>
      <c r="S670" s="52"/>
      <c r="T670" s="52"/>
      <c r="U670" s="52"/>
      <c r="V670" s="52"/>
      <c r="W670" s="52"/>
      <c r="X670" s="52"/>
      <c r="Y670" s="52"/>
      <c r="Z670" s="52"/>
    </row>
    <row r="671" spans="1:26" ht="15.6">
      <c r="A671" s="52"/>
      <c r="B671" s="52"/>
      <c r="C671" s="52"/>
      <c r="D671" s="52"/>
      <c r="E671" s="52"/>
      <c r="F671" s="52"/>
      <c r="G671" s="52"/>
      <c r="H671" s="52"/>
      <c r="I671" s="52"/>
      <c r="J671" s="52"/>
      <c r="K671" s="52"/>
      <c r="L671" s="52"/>
      <c r="M671" s="52"/>
      <c r="N671" s="52"/>
      <c r="O671" s="52"/>
      <c r="P671" s="52"/>
      <c r="Q671" s="52"/>
      <c r="R671" s="52"/>
      <c r="S671" s="52"/>
      <c r="T671" s="52"/>
      <c r="U671" s="52"/>
      <c r="V671" s="52"/>
      <c r="W671" s="52"/>
      <c r="X671" s="52"/>
      <c r="Y671" s="52"/>
      <c r="Z671" s="52"/>
    </row>
    <row r="672" spans="1:26" ht="15.6">
      <c r="A672" s="52"/>
      <c r="B672" s="52"/>
      <c r="C672" s="52"/>
      <c r="D672" s="52"/>
      <c r="E672" s="52"/>
      <c r="F672" s="52"/>
      <c r="G672" s="52"/>
      <c r="H672" s="52"/>
      <c r="I672" s="52"/>
      <c r="J672" s="52"/>
      <c r="K672" s="52"/>
      <c r="L672" s="52"/>
      <c r="M672" s="52"/>
      <c r="N672" s="52"/>
      <c r="O672" s="52"/>
      <c r="P672" s="52"/>
      <c r="Q672" s="52"/>
      <c r="R672" s="52"/>
      <c r="S672" s="52"/>
      <c r="T672" s="52"/>
      <c r="U672" s="52"/>
      <c r="V672" s="52"/>
      <c r="W672" s="52"/>
      <c r="X672" s="52"/>
      <c r="Y672" s="52"/>
      <c r="Z672" s="52"/>
    </row>
    <row r="673" spans="1:26" ht="15.6">
      <c r="A673" s="52"/>
      <c r="B673" s="52"/>
      <c r="C673" s="52"/>
      <c r="D673" s="52"/>
      <c r="E673" s="52"/>
      <c r="F673" s="52"/>
      <c r="G673" s="52"/>
      <c r="H673" s="52"/>
      <c r="I673" s="52"/>
      <c r="J673" s="52"/>
      <c r="K673" s="52"/>
      <c r="L673" s="52"/>
      <c r="M673" s="52"/>
      <c r="N673" s="52"/>
      <c r="O673" s="52"/>
      <c r="P673" s="52"/>
      <c r="Q673" s="52"/>
      <c r="R673" s="52"/>
      <c r="S673" s="52"/>
      <c r="T673" s="52"/>
      <c r="U673" s="52"/>
      <c r="V673" s="52"/>
      <c r="W673" s="52"/>
      <c r="X673" s="52"/>
      <c r="Y673" s="52"/>
      <c r="Z673" s="52"/>
    </row>
    <row r="674" spans="1:26" ht="15.6">
      <c r="A674" s="52"/>
      <c r="B674" s="52"/>
      <c r="C674" s="52"/>
      <c r="D674" s="52"/>
      <c r="E674" s="52"/>
      <c r="F674" s="52"/>
      <c r="G674" s="52"/>
      <c r="H674" s="52"/>
      <c r="I674" s="52"/>
      <c r="J674" s="52"/>
      <c r="K674" s="52"/>
      <c r="L674" s="52"/>
      <c r="M674" s="52"/>
      <c r="N674" s="52"/>
      <c r="O674" s="52"/>
      <c r="P674" s="52"/>
      <c r="Q674" s="52"/>
      <c r="R674" s="52"/>
      <c r="S674" s="52"/>
      <c r="T674" s="52"/>
      <c r="U674" s="52"/>
      <c r="V674" s="52"/>
      <c r="W674" s="52"/>
      <c r="X674" s="52"/>
      <c r="Y674" s="52"/>
      <c r="Z674" s="52"/>
    </row>
    <row r="675" spans="1:26" ht="15.6">
      <c r="A675" s="52"/>
      <c r="B675" s="52"/>
      <c r="C675" s="52"/>
      <c r="D675" s="52"/>
      <c r="E675" s="52"/>
      <c r="F675" s="52"/>
      <c r="G675" s="52"/>
      <c r="H675" s="52"/>
      <c r="I675" s="52"/>
      <c r="J675" s="52"/>
      <c r="K675" s="52"/>
      <c r="L675" s="52"/>
      <c r="M675" s="52"/>
      <c r="N675" s="52"/>
      <c r="O675" s="52"/>
      <c r="P675" s="52"/>
      <c r="Q675" s="52"/>
      <c r="R675" s="52"/>
      <c r="S675" s="52"/>
      <c r="T675" s="52"/>
      <c r="U675" s="52"/>
      <c r="V675" s="52"/>
      <c r="W675" s="52"/>
      <c r="X675" s="52"/>
      <c r="Y675" s="52"/>
      <c r="Z675" s="52"/>
    </row>
    <row r="676" spans="1:26" ht="15.6">
      <c r="A676" s="52"/>
      <c r="B676" s="52"/>
      <c r="C676" s="52"/>
      <c r="D676" s="52"/>
      <c r="E676" s="52"/>
      <c r="F676" s="52"/>
      <c r="G676" s="52"/>
      <c r="H676" s="52"/>
      <c r="I676" s="52"/>
      <c r="J676" s="52"/>
      <c r="K676" s="52"/>
      <c r="L676" s="52"/>
      <c r="M676" s="52"/>
      <c r="N676" s="52"/>
      <c r="O676" s="52"/>
      <c r="P676" s="52"/>
      <c r="Q676" s="52"/>
      <c r="R676" s="52"/>
      <c r="S676" s="52"/>
      <c r="T676" s="52"/>
      <c r="U676" s="52"/>
      <c r="V676" s="52"/>
      <c r="W676" s="52"/>
      <c r="X676" s="52"/>
      <c r="Y676" s="52"/>
      <c r="Z676" s="52"/>
    </row>
    <row r="677" spans="1:26" ht="15.6">
      <c r="A677" s="52"/>
      <c r="B677" s="52"/>
      <c r="C677" s="52"/>
      <c r="D677" s="52"/>
      <c r="E677" s="52"/>
      <c r="F677" s="52"/>
      <c r="G677" s="52"/>
      <c r="H677" s="52"/>
      <c r="I677" s="52"/>
      <c r="J677" s="52"/>
      <c r="K677" s="52"/>
      <c r="L677" s="52"/>
      <c r="M677" s="52"/>
      <c r="N677" s="52"/>
      <c r="O677" s="52"/>
      <c r="P677" s="52"/>
      <c r="Q677" s="52"/>
      <c r="R677" s="52"/>
      <c r="S677" s="52"/>
      <c r="T677" s="52"/>
      <c r="U677" s="52"/>
      <c r="V677" s="52"/>
      <c r="W677" s="52"/>
      <c r="X677" s="52"/>
      <c r="Y677" s="52"/>
      <c r="Z677" s="52"/>
    </row>
    <row r="678" spans="1:26" ht="15.6">
      <c r="A678" s="52"/>
      <c r="B678" s="52"/>
      <c r="C678" s="52"/>
      <c r="D678" s="52"/>
      <c r="E678" s="52"/>
      <c r="F678" s="52"/>
      <c r="G678" s="52"/>
      <c r="H678" s="52"/>
      <c r="I678" s="52"/>
      <c r="J678" s="52"/>
      <c r="K678" s="52"/>
      <c r="L678" s="52"/>
      <c r="M678" s="52"/>
      <c r="N678" s="52"/>
      <c r="O678" s="52"/>
      <c r="P678" s="52"/>
      <c r="Q678" s="52"/>
      <c r="R678" s="52"/>
      <c r="S678" s="52"/>
      <c r="T678" s="52"/>
      <c r="U678" s="52"/>
      <c r="V678" s="52"/>
      <c r="W678" s="52"/>
      <c r="X678" s="52"/>
      <c r="Y678" s="52"/>
      <c r="Z678" s="52"/>
    </row>
    <row r="679" spans="1:26" ht="15.6">
      <c r="A679" s="52"/>
      <c r="B679" s="52"/>
      <c r="C679" s="52"/>
      <c r="D679" s="52"/>
      <c r="E679" s="52"/>
      <c r="F679" s="52"/>
      <c r="G679" s="52"/>
      <c r="H679" s="52"/>
      <c r="I679" s="52"/>
      <c r="J679" s="52"/>
      <c r="K679" s="52"/>
      <c r="L679" s="52"/>
      <c r="M679" s="52"/>
      <c r="N679" s="52"/>
      <c r="O679" s="52"/>
      <c r="P679" s="52"/>
      <c r="Q679" s="52"/>
      <c r="R679" s="52"/>
      <c r="S679" s="52"/>
      <c r="T679" s="52"/>
      <c r="U679" s="52"/>
      <c r="V679" s="52"/>
      <c r="W679" s="52"/>
      <c r="X679" s="52"/>
      <c r="Y679" s="52"/>
      <c r="Z679" s="52"/>
    </row>
    <row r="680" spans="1:26" ht="15.6">
      <c r="A680" s="52"/>
      <c r="B680" s="52"/>
      <c r="C680" s="52"/>
      <c r="D680" s="52"/>
      <c r="E680" s="52"/>
      <c r="F680" s="52"/>
      <c r="G680" s="52"/>
      <c r="H680" s="52"/>
      <c r="I680" s="52"/>
      <c r="J680" s="52"/>
      <c r="K680" s="52"/>
      <c r="L680" s="52"/>
      <c r="M680" s="52"/>
      <c r="N680" s="52"/>
      <c r="O680" s="52"/>
      <c r="P680" s="52"/>
      <c r="Q680" s="52"/>
      <c r="R680" s="52"/>
      <c r="S680" s="52"/>
      <c r="T680" s="52"/>
      <c r="U680" s="52"/>
      <c r="V680" s="52"/>
      <c r="W680" s="52"/>
      <c r="X680" s="52"/>
      <c r="Y680" s="52"/>
      <c r="Z680" s="52"/>
    </row>
    <row r="681" spans="1:26" ht="15.6">
      <c r="A681" s="52"/>
      <c r="B681" s="52"/>
      <c r="C681" s="52"/>
      <c r="D681" s="52"/>
      <c r="E681" s="52"/>
      <c r="F681" s="52"/>
      <c r="G681" s="52"/>
      <c r="H681" s="52"/>
      <c r="I681" s="52"/>
      <c r="J681" s="52"/>
      <c r="K681" s="52"/>
      <c r="L681" s="52"/>
      <c r="M681" s="52"/>
      <c r="N681" s="52"/>
      <c r="O681" s="52"/>
      <c r="P681" s="52"/>
      <c r="Q681" s="52"/>
      <c r="R681" s="52"/>
      <c r="S681" s="52"/>
      <c r="T681" s="52"/>
      <c r="U681" s="52"/>
      <c r="V681" s="52"/>
      <c r="W681" s="52"/>
      <c r="X681" s="52"/>
      <c r="Y681" s="52"/>
      <c r="Z681" s="52"/>
    </row>
    <row r="682" spans="1:26" ht="15.6">
      <c r="A682" s="52"/>
      <c r="B682" s="52"/>
      <c r="C682" s="52"/>
      <c r="D682" s="52"/>
      <c r="E682" s="52"/>
      <c r="F682" s="52"/>
      <c r="G682" s="52"/>
      <c r="H682" s="52"/>
      <c r="I682" s="52"/>
      <c r="J682" s="52"/>
      <c r="K682" s="52"/>
      <c r="L682" s="52"/>
      <c r="M682" s="52"/>
      <c r="N682" s="52"/>
      <c r="O682" s="52"/>
      <c r="P682" s="52"/>
      <c r="Q682" s="52"/>
      <c r="R682" s="52"/>
      <c r="S682" s="52"/>
      <c r="T682" s="52"/>
      <c r="U682" s="52"/>
      <c r="V682" s="52"/>
      <c r="W682" s="52"/>
      <c r="X682" s="52"/>
      <c r="Y682" s="52"/>
      <c r="Z682" s="52"/>
    </row>
    <row r="683" spans="1:26" ht="15.6">
      <c r="A683" s="52"/>
      <c r="B683" s="52"/>
      <c r="C683" s="52"/>
      <c r="D683" s="52"/>
      <c r="E683" s="52"/>
      <c r="F683" s="52"/>
      <c r="G683" s="52"/>
      <c r="H683" s="52"/>
      <c r="I683" s="52"/>
      <c r="J683" s="52"/>
      <c r="K683" s="52"/>
      <c r="L683" s="52"/>
      <c r="M683" s="52"/>
      <c r="N683" s="52"/>
      <c r="O683" s="52"/>
      <c r="P683" s="52"/>
      <c r="Q683" s="52"/>
      <c r="R683" s="52"/>
      <c r="S683" s="52"/>
      <c r="T683" s="52"/>
      <c r="U683" s="52"/>
      <c r="V683" s="52"/>
      <c r="W683" s="52"/>
      <c r="X683" s="52"/>
      <c r="Y683" s="52"/>
      <c r="Z683" s="52"/>
    </row>
    <row r="684" spans="1:26" ht="15.6">
      <c r="A684" s="52"/>
      <c r="B684" s="52"/>
      <c r="C684" s="52"/>
      <c r="D684" s="52"/>
      <c r="E684" s="52"/>
      <c r="F684" s="52"/>
      <c r="G684" s="52"/>
      <c r="H684" s="52"/>
      <c r="I684" s="52"/>
      <c r="J684" s="52"/>
      <c r="K684" s="52"/>
      <c r="L684" s="52"/>
      <c r="M684" s="52"/>
      <c r="N684" s="52"/>
      <c r="O684" s="52"/>
      <c r="P684" s="52"/>
      <c r="Q684" s="52"/>
      <c r="R684" s="52"/>
      <c r="S684" s="52"/>
      <c r="T684" s="52"/>
      <c r="U684" s="52"/>
      <c r="V684" s="52"/>
      <c r="W684" s="52"/>
      <c r="X684" s="52"/>
      <c r="Y684" s="52"/>
      <c r="Z684" s="52"/>
    </row>
    <row r="685" spans="1:26" ht="15.6">
      <c r="A685" s="52"/>
      <c r="B685" s="52"/>
      <c r="C685" s="52"/>
      <c r="D685" s="52"/>
      <c r="E685" s="52"/>
      <c r="F685" s="52"/>
      <c r="G685" s="52"/>
      <c r="H685" s="52"/>
      <c r="I685" s="52"/>
      <c r="J685" s="52"/>
      <c r="K685" s="52"/>
      <c r="L685" s="52"/>
      <c r="M685" s="52"/>
      <c r="N685" s="52"/>
      <c r="O685" s="52"/>
      <c r="P685" s="52"/>
      <c r="Q685" s="52"/>
      <c r="R685" s="52"/>
      <c r="S685" s="52"/>
      <c r="T685" s="52"/>
      <c r="U685" s="52"/>
      <c r="V685" s="52"/>
      <c r="W685" s="52"/>
      <c r="X685" s="52"/>
      <c r="Y685" s="52"/>
      <c r="Z685" s="52"/>
    </row>
    <row r="686" spans="1:26" ht="15.6">
      <c r="A686" s="52"/>
      <c r="B686" s="52"/>
      <c r="C686" s="52"/>
      <c r="D686" s="52"/>
      <c r="E686" s="52"/>
      <c r="F686" s="52"/>
      <c r="G686" s="52"/>
      <c r="H686" s="52"/>
      <c r="I686" s="52"/>
      <c r="J686" s="52"/>
      <c r="K686" s="52"/>
      <c r="L686" s="52"/>
      <c r="M686" s="52"/>
      <c r="N686" s="52"/>
      <c r="O686" s="52"/>
      <c r="P686" s="52"/>
      <c r="Q686" s="52"/>
      <c r="R686" s="52"/>
      <c r="S686" s="52"/>
      <c r="T686" s="52"/>
      <c r="U686" s="52"/>
      <c r="V686" s="52"/>
      <c r="W686" s="52"/>
      <c r="X686" s="52"/>
      <c r="Y686" s="52"/>
      <c r="Z686" s="52"/>
    </row>
    <row r="687" spans="1:26" ht="15.6">
      <c r="A687" s="52"/>
      <c r="B687" s="52"/>
      <c r="C687" s="52"/>
      <c r="D687" s="52"/>
      <c r="E687" s="52"/>
      <c r="F687" s="52"/>
      <c r="G687" s="52"/>
      <c r="H687" s="52"/>
      <c r="I687" s="52"/>
      <c r="J687" s="52"/>
      <c r="K687" s="52"/>
      <c r="L687" s="52"/>
      <c r="M687" s="52"/>
      <c r="N687" s="52"/>
      <c r="O687" s="52"/>
      <c r="P687" s="52"/>
      <c r="Q687" s="52"/>
      <c r="R687" s="52"/>
      <c r="S687" s="52"/>
      <c r="T687" s="52"/>
      <c r="U687" s="52"/>
      <c r="V687" s="52"/>
      <c r="W687" s="52"/>
      <c r="X687" s="52"/>
      <c r="Y687" s="52"/>
      <c r="Z687" s="52"/>
    </row>
    <row r="688" spans="1:26" ht="15.6">
      <c r="A688" s="52"/>
      <c r="B688" s="52"/>
      <c r="C688" s="52"/>
      <c r="D688" s="52"/>
      <c r="E688" s="52"/>
      <c r="F688" s="52"/>
      <c r="G688" s="52"/>
      <c r="H688" s="52"/>
      <c r="I688" s="52"/>
      <c r="J688" s="52"/>
      <c r="K688" s="52"/>
      <c r="L688" s="52"/>
      <c r="M688" s="52"/>
      <c r="N688" s="52"/>
      <c r="O688" s="52"/>
      <c r="P688" s="52"/>
      <c r="Q688" s="52"/>
      <c r="R688" s="52"/>
      <c r="S688" s="52"/>
      <c r="T688" s="52"/>
      <c r="U688" s="52"/>
      <c r="V688" s="52"/>
      <c r="W688" s="52"/>
      <c r="X688" s="52"/>
      <c r="Y688" s="52"/>
      <c r="Z688" s="52"/>
    </row>
    <row r="689" spans="1:26" ht="15.6">
      <c r="A689" s="52"/>
      <c r="B689" s="52"/>
      <c r="C689" s="52"/>
      <c r="D689" s="52"/>
      <c r="E689" s="52"/>
      <c r="F689" s="52"/>
      <c r="G689" s="52"/>
      <c r="H689" s="52"/>
      <c r="I689" s="52"/>
      <c r="J689" s="52"/>
      <c r="K689" s="52"/>
      <c r="L689" s="52"/>
      <c r="M689" s="52"/>
      <c r="N689" s="52"/>
      <c r="O689" s="52"/>
      <c r="P689" s="52"/>
      <c r="Q689" s="52"/>
      <c r="R689" s="52"/>
      <c r="S689" s="52"/>
      <c r="T689" s="52"/>
      <c r="U689" s="52"/>
      <c r="V689" s="52"/>
      <c r="W689" s="52"/>
      <c r="X689" s="52"/>
      <c r="Y689" s="52"/>
      <c r="Z689" s="52"/>
    </row>
    <row r="690" spans="1:26" ht="15.6">
      <c r="A690" s="52"/>
      <c r="B690" s="52"/>
      <c r="C690" s="52"/>
      <c r="D690" s="52"/>
      <c r="E690" s="52"/>
      <c r="F690" s="52"/>
      <c r="G690" s="52"/>
      <c r="H690" s="52"/>
      <c r="I690" s="52"/>
      <c r="J690" s="52"/>
      <c r="K690" s="52"/>
      <c r="L690" s="52"/>
      <c r="M690" s="52"/>
      <c r="N690" s="52"/>
      <c r="O690" s="52"/>
      <c r="P690" s="52"/>
      <c r="Q690" s="52"/>
      <c r="R690" s="52"/>
      <c r="S690" s="52"/>
      <c r="T690" s="52"/>
      <c r="U690" s="52"/>
      <c r="V690" s="52"/>
      <c r="W690" s="52"/>
      <c r="X690" s="52"/>
      <c r="Y690" s="52"/>
      <c r="Z690" s="52"/>
    </row>
    <row r="691" spans="1:26" ht="15.6">
      <c r="A691" s="52"/>
      <c r="B691" s="52"/>
      <c r="C691" s="52"/>
      <c r="D691" s="52"/>
      <c r="E691" s="52"/>
      <c r="F691" s="52"/>
      <c r="G691" s="52"/>
      <c r="H691" s="52"/>
      <c r="I691" s="52"/>
      <c r="J691" s="52"/>
      <c r="K691" s="52"/>
      <c r="L691" s="52"/>
      <c r="M691" s="52"/>
      <c r="N691" s="52"/>
      <c r="O691" s="52"/>
      <c r="P691" s="52"/>
      <c r="Q691" s="52"/>
      <c r="R691" s="52"/>
      <c r="S691" s="52"/>
      <c r="T691" s="52"/>
      <c r="U691" s="52"/>
      <c r="V691" s="52"/>
      <c r="W691" s="52"/>
      <c r="X691" s="52"/>
      <c r="Y691" s="52"/>
      <c r="Z691" s="52"/>
    </row>
    <row r="692" spans="1:26" ht="15.6">
      <c r="A692" s="52"/>
      <c r="B692" s="52"/>
      <c r="C692" s="52"/>
      <c r="D692" s="52"/>
      <c r="E692" s="52"/>
      <c r="F692" s="52"/>
      <c r="G692" s="52"/>
      <c r="H692" s="52"/>
      <c r="I692" s="52"/>
      <c r="J692" s="52"/>
      <c r="K692" s="52"/>
      <c r="L692" s="52"/>
      <c r="M692" s="52"/>
      <c r="N692" s="52"/>
      <c r="O692" s="52"/>
      <c r="P692" s="52"/>
      <c r="Q692" s="52"/>
      <c r="R692" s="52"/>
      <c r="S692" s="52"/>
      <c r="T692" s="52"/>
      <c r="U692" s="52"/>
      <c r="V692" s="52"/>
      <c r="W692" s="52"/>
      <c r="X692" s="52"/>
      <c r="Y692" s="52"/>
      <c r="Z692" s="52"/>
    </row>
    <row r="693" spans="1:26" ht="15.6">
      <c r="A693" s="52"/>
      <c r="B693" s="52"/>
      <c r="C693" s="52"/>
      <c r="D693" s="52"/>
      <c r="E693" s="52"/>
      <c r="F693" s="52"/>
      <c r="G693" s="52"/>
      <c r="H693" s="52"/>
      <c r="I693" s="52"/>
      <c r="J693" s="52"/>
      <c r="K693" s="52"/>
      <c r="L693" s="52"/>
      <c r="M693" s="52"/>
      <c r="N693" s="52"/>
      <c r="O693" s="52"/>
      <c r="P693" s="52"/>
      <c r="Q693" s="52"/>
      <c r="R693" s="52"/>
      <c r="S693" s="52"/>
      <c r="T693" s="52"/>
      <c r="U693" s="52"/>
      <c r="V693" s="52"/>
      <c r="W693" s="52"/>
      <c r="X693" s="52"/>
      <c r="Y693" s="52"/>
      <c r="Z693" s="52"/>
    </row>
    <row r="694" spans="1:26" ht="15.6">
      <c r="A694" s="52"/>
      <c r="B694" s="52"/>
      <c r="C694" s="52"/>
      <c r="D694" s="52"/>
      <c r="E694" s="52"/>
      <c r="F694" s="52"/>
      <c r="G694" s="52"/>
      <c r="H694" s="52"/>
      <c r="I694" s="52"/>
      <c r="J694" s="52"/>
      <c r="K694" s="52"/>
      <c r="L694" s="52"/>
      <c r="M694" s="52"/>
      <c r="N694" s="52"/>
      <c r="O694" s="52"/>
      <c r="P694" s="52"/>
      <c r="Q694" s="52"/>
      <c r="R694" s="52"/>
      <c r="S694" s="52"/>
      <c r="T694" s="52"/>
      <c r="U694" s="52"/>
      <c r="V694" s="52"/>
      <c r="W694" s="52"/>
      <c r="X694" s="52"/>
      <c r="Y694" s="52"/>
      <c r="Z694" s="52"/>
    </row>
    <row r="695" spans="1:26" ht="15.6">
      <c r="A695" s="52"/>
      <c r="B695" s="52"/>
      <c r="C695" s="52"/>
      <c r="D695" s="52"/>
      <c r="E695" s="52"/>
      <c r="F695" s="52"/>
      <c r="G695" s="52"/>
      <c r="H695" s="52"/>
      <c r="I695" s="52"/>
      <c r="J695" s="52"/>
      <c r="K695" s="52"/>
      <c r="L695" s="52"/>
      <c r="M695" s="52"/>
      <c r="N695" s="52"/>
      <c r="O695" s="52"/>
      <c r="P695" s="52"/>
      <c r="Q695" s="52"/>
      <c r="R695" s="52"/>
      <c r="S695" s="52"/>
      <c r="T695" s="52"/>
      <c r="U695" s="52"/>
      <c r="V695" s="52"/>
      <c r="W695" s="52"/>
      <c r="X695" s="52"/>
      <c r="Y695" s="52"/>
      <c r="Z695" s="52"/>
    </row>
    <row r="696" spans="1:26" ht="15.6">
      <c r="A696" s="52"/>
      <c r="B696" s="52"/>
      <c r="C696" s="52"/>
      <c r="D696" s="52"/>
      <c r="E696" s="52"/>
      <c r="F696" s="52"/>
      <c r="G696" s="52"/>
      <c r="H696" s="52"/>
      <c r="I696" s="52"/>
      <c r="J696" s="52"/>
      <c r="K696" s="52"/>
      <c r="L696" s="52"/>
      <c r="M696" s="52"/>
      <c r="N696" s="52"/>
      <c r="O696" s="52"/>
      <c r="P696" s="52"/>
      <c r="Q696" s="52"/>
      <c r="R696" s="52"/>
      <c r="S696" s="52"/>
      <c r="T696" s="52"/>
      <c r="U696" s="52"/>
      <c r="V696" s="52"/>
      <c r="W696" s="52"/>
      <c r="X696" s="52"/>
      <c r="Y696" s="52"/>
      <c r="Z696" s="52"/>
    </row>
    <row r="697" spans="1:26" ht="15.6">
      <c r="A697" s="52"/>
      <c r="B697" s="52"/>
      <c r="C697" s="52"/>
      <c r="D697" s="52"/>
      <c r="E697" s="52"/>
      <c r="F697" s="52"/>
      <c r="G697" s="52"/>
      <c r="H697" s="52"/>
      <c r="I697" s="52"/>
      <c r="J697" s="52"/>
      <c r="K697" s="52"/>
      <c r="L697" s="52"/>
      <c r="M697" s="52"/>
      <c r="N697" s="52"/>
      <c r="O697" s="52"/>
      <c r="P697" s="52"/>
      <c r="Q697" s="52"/>
      <c r="R697" s="52"/>
      <c r="S697" s="52"/>
      <c r="T697" s="52"/>
      <c r="U697" s="52"/>
      <c r="V697" s="52"/>
      <c r="W697" s="52"/>
      <c r="X697" s="52"/>
      <c r="Y697" s="52"/>
      <c r="Z697" s="52"/>
    </row>
    <row r="698" spans="1:26" ht="15.6">
      <c r="A698" s="52"/>
      <c r="B698" s="52"/>
      <c r="C698" s="52"/>
      <c r="D698" s="52"/>
      <c r="E698" s="52"/>
      <c r="F698" s="52"/>
      <c r="G698" s="52"/>
      <c r="H698" s="52"/>
      <c r="I698" s="52"/>
      <c r="J698" s="52"/>
      <c r="K698" s="52"/>
      <c r="L698" s="52"/>
      <c r="M698" s="52"/>
      <c r="N698" s="52"/>
      <c r="O698" s="52"/>
      <c r="P698" s="52"/>
      <c r="Q698" s="52"/>
      <c r="R698" s="52"/>
      <c r="S698" s="52"/>
      <c r="T698" s="52"/>
      <c r="U698" s="52"/>
      <c r="V698" s="52"/>
      <c r="W698" s="52"/>
      <c r="X698" s="52"/>
      <c r="Y698" s="52"/>
      <c r="Z698" s="52"/>
    </row>
    <row r="699" spans="1:26" ht="15.6">
      <c r="A699" s="52"/>
      <c r="B699" s="52"/>
      <c r="C699" s="52"/>
      <c r="D699" s="52"/>
      <c r="E699" s="52"/>
      <c r="F699" s="52"/>
      <c r="G699" s="52"/>
      <c r="H699" s="52"/>
      <c r="I699" s="52"/>
      <c r="J699" s="52"/>
      <c r="K699" s="52"/>
      <c r="L699" s="52"/>
      <c r="M699" s="52"/>
      <c r="N699" s="52"/>
      <c r="O699" s="52"/>
      <c r="P699" s="52"/>
      <c r="Q699" s="52"/>
      <c r="R699" s="52"/>
      <c r="S699" s="52"/>
      <c r="T699" s="52"/>
      <c r="U699" s="52"/>
      <c r="V699" s="52"/>
      <c r="W699" s="52"/>
      <c r="X699" s="52"/>
      <c r="Y699" s="52"/>
      <c r="Z699" s="52"/>
    </row>
    <row r="700" spans="1:26" ht="15.6">
      <c r="A700" s="52"/>
      <c r="B700" s="52"/>
      <c r="C700" s="52"/>
      <c r="D700" s="52"/>
      <c r="E700" s="52"/>
      <c r="F700" s="52"/>
      <c r="G700" s="52"/>
      <c r="H700" s="52"/>
      <c r="I700" s="52"/>
      <c r="J700" s="52"/>
      <c r="K700" s="52"/>
      <c r="L700" s="52"/>
      <c r="M700" s="52"/>
      <c r="N700" s="52"/>
      <c r="O700" s="52"/>
      <c r="P700" s="52"/>
      <c r="Q700" s="52"/>
      <c r="R700" s="52"/>
      <c r="S700" s="52"/>
      <c r="T700" s="52"/>
      <c r="U700" s="52"/>
      <c r="V700" s="52"/>
      <c r="W700" s="52"/>
      <c r="X700" s="52"/>
      <c r="Y700" s="52"/>
      <c r="Z700" s="52"/>
    </row>
    <row r="701" spans="1:26" ht="15.6">
      <c r="A701" s="52"/>
      <c r="B701" s="52"/>
      <c r="C701" s="52"/>
      <c r="D701" s="52"/>
      <c r="E701" s="52"/>
      <c r="F701" s="52"/>
      <c r="G701" s="52"/>
      <c r="H701" s="52"/>
      <c r="I701" s="52"/>
      <c r="J701" s="52"/>
      <c r="K701" s="52"/>
      <c r="L701" s="52"/>
      <c r="M701" s="52"/>
      <c r="N701" s="52"/>
      <c r="O701" s="52"/>
      <c r="P701" s="52"/>
      <c r="Q701" s="52"/>
      <c r="R701" s="52"/>
      <c r="S701" s="52"/>
      <c r="T701" s="52"/>
      <c r="U701" s="52"/>
      <c r="V701" s="52"/>
      <c r="W701" s="52"/>
      <c r="X701" s="52"/>
      <c r="Y701" s="52"/>
      <c r="Z701" s="52"/>
    </row>
    <row r="702" spans="1:26" ht="15.6">
      <c r="A702" s="52"/>
      <c r="B702" s="52"/>
      <c r="C702" s="52"/>
      <c r="D702" s="52"/>
      <c r="E702" s="52"/>
      <c r="F702" s="52"/>
      <c r="G702" s="52"/>
      <c r="H702" s="52"/>
      <c r="I702" s="52"/>
      <c r="J702" s="52"/>
      <c r="K702" s="52"/>
      <c r="L702" s="52"/>
      <c r="M702" s="52"/>
      <c r="N702" s="52"/>
      <c r="O702" s="52"/>
      <c r="P702" s="52"/>
      <c r="Q702" s="52"/>
      <c r="R702" s="52"/>
      <c r="S702" s="52"/>
      <c r="T702" s="52"/>
      <c r="U702" s="52"/>
      <c r="V702" s="52"/>
      <c r="W702" s="52"/>
      <c r="X702" s="52"/>
      <c r="Y702" s="52"/>
      <c r="Z702" s="52"/>
    </row>
    <row r="703" spans="1:26" ht="15.6">
      <c r="A703" s="52"/>
      <c r="B703" s="52"/>
      <c r="C703" s="52"/>
      <c r="D703" s="52"/>
      <c r="E703" s="52"/>
      <c r="F703" s="52"/>
      <c r="G703" s="52"/>
      <c r="H703" s="52"/>
      <c r="I703" s="52"/>
      <c r="J703" s="52"/>
      <c r="K703" s="52"/>
      <c r="L703" s="52"/>
      <c r="M703" s="52"/>
      <c r="N703" s="52"/>
      <c r="O703" s="52"/>
      <c r="P703" s="52"/>
      <c r="Q703" s="52"/>
      <c r="R703" s="52"/>
      <c r="S703" s="52"/>
      <c r="T703" s="52"/>
      <c r="U703" s="52"/>
      <c r="V703" s="52"/>
      <c r="W703" s="52"/>
      <c r="X703" s="52"/>
      <c r="Y703" s="52"/>
      <c r="Z703" s="52"/>
    </row>
    <row r="704" spans="1:26" ht="15.6">
      <c r="A704" s="52"/>
      <c r="B704" s="52"/>
      <c r="C704" s="52"/>
      <c r="D704" s="52"/>
      <c r="E704" s="52"/>
      <c r="F704" s="52"/>
      <c r="G704" s="52"/>
      <c r="H704" s="52"/>
      <c r="I704" s="52"/>
      <c r="J704" s="52"/>
      <c r="K704" s="52"/>
      <c r="L704" s="52"/>
      <c r="M704" s="52"/>
      <c r="N704" s="52"/>
      <c r="O704" s="52"/>
      <c r="P704" s="52"/>
      <c r="Q704" s="52"/>
      <c r="R704" s="52"/>
      <c r="S704" s="52"/>
      <c r="T704" s="52"/>
      <c r="U704" s="52"/>
      <c r="V704" s="52"/>
      <c r="W704" s="52"/>
      <c r="X704" s="52"/>
      <c r="Y704" s="52"/>
      <c r="Z704" s="52"/>
    </row>
    <row r="705" spans="1:26" ht="15.6">
      <c r="A705" s="52"/>
      <c r="B705" s="52"/>
      <c r="C705" s="52"/>
      <c r="D705" s="52"/>
      <c r="E705" s="52"/>
      <c r="F705" s="52"/>
      <c r="G705" s="52"/>
      <c r="H705" s="52"/>
      <c r="I705" s="52"/>
      <c r="J705" s="52"/>
      <c r="K705" s="52"/>
      <c r="L705" s="52"/>
      <c r="M705" s="52"/>
      <c r="N705" s="52"/>
      <c r="O705" s="52"/>
      <c r="P705" s="52"/>
      <c r="Q705" s="52"/>
      <c r="R705" s="52"/>
      <c r="S705" s="52"/>
      <c r="T705" s="52"/>
      <c r="U705" s="52"/>
      <c r="V705" s="52"/>
      <c r="W705" s="52"/>
      <c r="X705" s="52"/>
      <c r="Y705" s="52"/>
      <c r="Z705" s="52"/>
    </row>
    <row r="706" spans="1:26" ht="15.6">
      <c r="A706" s="52"/>
      <c r="B706" s="52"/>
      <c r="C706" s="52"/>
      <c r="D706" s="52"/>
      <c r="E706" s="52"/>
      <c r="F706" s="52"/>
      <c r="G706" s="52"/>
      <c r="H706" s="52"/>
      <c r="I706" s="52"/>
      <c r="J706" s="52"/>
      <c r="K706" s="52"/>
      <c r="L706" s="52"/>
      <c r="M706" s="52"/>
      <c r="N706" s="52"/>
      <c r="O706" s="52"/>
      <c r="P706" s="52"/>
      <c r="Q706" s="52"/>
      <c r="R706" s="52"/>
      <c r="S706" s="52"/>
      <c r="T706" s="52"/>
      <c r="U706" s="52"/>
      <c r="V706" s="52"/>
      <c r="W706" s="52"/>
      <c r="X706" s="52"/>
      <c r="Y706" s="52"/>
      <c r="Z706" s="52"/>
    </row>
    <row r="707" spans="1:26" ht="15.6">
      <c r="A707" s="52"/>
      <c r="B707" s="52"/>
      <c r="C707" s="52"/>
      <c r="D707" s="52"/>
      <c r="E707" s="52"/>
      <c r="F707" s="52"/>
      <c r="G707" s="52"/>
      <c r="H707" s="52"/>
      <c r="I707" s="52"/>
      <c r="J707" s="52"/>
      <c r="K707" s="52"/>
      <c r="L707" s="52"/>
      <c r="M707" s="52"/>
      <c r="N707" s="52"/>
      <c r="O707" s="52"/>
      <c r="P707" s="52"/>
      <c r="Q707" s="52"/>
      <c r="R707" s="52"/>
      <c r="S707" s="52"/>
      <c r="T707" s="52"/>
      <c r="U707" s="52"/>
      <c r="V707" s="52"/>
      <c r="W707" s="52"/>
      <c r="X707" s="52"/>
      <c r="Y707" s="52"/>
      <c r="Z707" s="52"/>
    </row>
    <row r="708" spans="1:26" ht="15.6">
      <c r="A708" s="52"/>
      <c r="B708" s="52"/>
      <c r="C708" s="52"/>
      <c r="D708" s="52"/>
      <c r="E708" s="52"/>
      <c r="F708" s="52"/>
      <c r="G708" s="52"/>
      <c r="H708" s="52"/>
      <c r="I708" s="52"/>
      <c r="J708" s="52"/>
      <c r="K708" s="52"/>
      <c r="L708" s="52"/>
      <c r="M708" s="52"/>
      <c r="N708" s="52"/>
      <c r="O708" s="52"/>
      <c r="P708" s="52"/>
      <c r="Q708" s="52"/>
      <c r="R708" s="52"/>
      <c r="S708" s="52"/>
      <c r="T708" s="52"/>
      <c r="U708" s="52"/>
      <c r="V708" s="52"/>
      <c r="W708" s="52"/>
      <c r="X708" s="52"/>
      <c r="Y708" s="52"/>
      <c r="Z708" s="52"/>
    </row>
    <row r="709" spans="1:26" ht="15.6">
      <c r="A709" s="52"/>
      <c r="B709" s="52"/>
      <c r="C709" s="52"/>
      <c r="D709" s="52"/>
      <c r="E709" s="52"/>
      <c r="F709" s="52"/>
      <c r="G709" s="52"/>
      <c r="H709" s="52"/>
      <c r="I709" s="52"/>
      <c r="J709" s="52"/>
      <c r="K709" s="52"/>
      <c r="L709" s="52"/>
      <c r="M709" s="52"/>
      <c r="N709" s="52"/>
      <c r="O709" s="52"/>
      <c r="P709" s="52"/>
      <c r="Q709" s="52"/>
      <c r="R709" s="52"/>
      <c r="S709" s="52"/>
      <c r="T709" s="52"/>
      <c r="U709" s="52"/>
      <c r="V709" s="52"/>
      <c r="W709" s="52"/>
      <c r="X709" s="52"/>
      <c r="Y709" s="52"/>
      <c r="Z709" s="52"/>
    </row>
    <row r="710" spans="1:26" ht="15.6">
      <c r="A710" s="52"/>
      <c r="B710" s="52"/>
      <c r="C710" s="52"/>
      <c r="D710" s="52"/>
      <c r="E710" s="52"/>
      <c r="F710" s="52"/>
      <c r="G710" s="52"/>
      <c r="H710" s="52"/>
      <c r="I710" s="52"/>
      <c r="J710" s="52"/>
      <c r="K710" s="52"/>
      <c r="L710" s="52"/>
      <c r="M710" s="52"/>
      <c r="N710" s="52"/>
      <c r="O710" s="52"/>
      <c r="P710" s="52"/>
      <c r="Q710" s="52"/>
      <c r="R710" s="52"/>
      <c r="S710" s="52"/>
      <c r="T710" s="52"/>
      <c r="U710" s="52"/>
      <c r="V710" s="52"/>
      <c r="W710" s="52"/>
      <c r="X710" s="52"/>
      <c r="Y710" s="52"/>
      <c r="Z710" s="52"/>
    </row>
    <row r="711" spans="1:26" ht="15.6">
      <c r="A711" s="52"/>
      <c r="B711" s="52"/>
      <c r="C711" s="52"/>
      <c r="D711" s="52"/>
      <c r="E711" s="52"/>
      <c r="F711" s="52"/>
      <c r="G711" s="52"/>
      <c r="H711" s="52"/>
      <c r="I711" s="52"/>
      <c r="J711" s="52"/>
      <c r="K711" s="52"/>
      <c r="L711" s="52"/>
      <c r="M711" s="52"/>
      <c r="N711" s="52"/>
      <c r="O711" s="52"/>
      <c r="P711" s="52"/>
      <c r="Q711" s="52"/>
      <c r="R711" s="52"/>
      <c r="S711" s="52"/>
      <c r="T711" s="52"/>
      <c r="U711" s="52"/>
      <c r="V711" s="52"/>
      <c r="W711" s="52"/>
      <c r="X711" s="52"/>
      <c r="Y711" s="52"/>
      <c r="Z711" s="52"/>
    </row>
    <row r="712" spans="1:26" ht="15.6">
      <c r="A712" s="52"/>
      <c r="B712" s="52"/>
      <c r="C712" s="52"/>
      <c r="D712" s="52"/>
      <c r="E712" s="52"/>
      <c r="F712" s="52"/>
      <c r="G712" s="52"/>
      <c r="H712" s="52"/>
      <c r="I712" s="52"/>
      <c r="J712" s="52"/>
      <c r="K712" s="52"/>
      <c r="L712" s="52"/>
      <c r="M712" s="52"/>
      <c r="N712" s="52"/>
      <c r="O712" s="52"/>
      <c r="P712" s="52"/>
      <c r="Q712" s="52"/>
      <c r="R712" s="52"/>
      <c r="S712" s="52"/>
      <c r="T712" s="52"/>
      <c r="U712" s="52"/>
      <c r="V712" s="52"/>
      <c r="W712" s="52"/>
      <c r="X712" s="52"/>
      <c r="Y712" s="52"/>
      <c r="Z712" s="52"/>
    </row>
    <row r="713" spans="1:26" ht="15.6">
      <c r="A713" s="52"/>
      <c r="B713" s="52"/>
      <c r="C713" s="52"/>
      <c r="D713" s="52"/>
      <c r="E713" s="52"/>
      <c r="F713" s="52"/>
      <c r="G713" s="52"/>
      <c r="H713" s="52"/>
      <c r="I713" s="52"/>
      <c r="J713" s="52"/>
      <c r="K713" s="52"/>
      <c r="L713" s="52"/>
      <c r="M713" s="52"/>
      <c r="N713" s="52"/>
      <c r="O713" s="52"/>
      <c r="P713" s="52"/>
      <c r="Q713" s="52"/>
      <c r="R713" s="52"/>
      <c r="S713" s="52"/>
      <c r="T713" s="52"/>
      <c r="U713" s="52"/>
      <c r="V713" s="52"/>
      <c r="W713" s="52"/>
      <c r="X713" s="52"/>
      <c r="Y713" s="52"/>
      <c r="Z713" s="52"/>
    </row>
    <row r="714" spans="1:26" ht="15.6">
      <c r="A714" s="52"/>
      <c r="B714" s="52"/>
      <c r="C714" s="52"/>
      <c r="D714" s="52"/>
      <c r="E714" s="52"/>
      <c r="F714" s="52"/>
      <c r="G714" s="52"/>
      <c r="H714" s="52"/>
      <c r="I714" s="52"/>
      <c r="J714" s="52"/>
      <c r="K714" s="52"/>
      <c r="L714" s="52"/>
      <c r="M714" s="52"/>
      <c r="N714" s="52"/>
      <c r="O714" s="52"/>
      <c r="P714" s="52"/>
      <c r="Q714" s="52"/>
      <c r="R714" s="52"/>
      <c r="S714" s="52"/>
      <c r="T714" s="52"/>
      <c r="U714" s="52"/>
      <c r="V714" s="52"/>
      <c r="W714" s="52"/>
      <c r="X714" s="52"/>
      <c r="Y714" s="52"/>
      <c r="Z714" s="52"/>
    </row>
    <row r="715" spans="1:26" ht="15.6">
      <c r="A715" s="52"/>
      <c r="B715" s="52"/>
      <c r="C715" s="52"/>
      <c r="D715" s="52"/>
      <c r="E715" s="52"/>
      <c r="F715" s="52"/>
      <c r="G715" s="52"/>
      <c r="H715" s="52"/>
      <c r="I715" s="52"/>
      <c r="J715" s="52"/>
      <c r="K715" s="52"/>
      <c r="L715" s="52"/>
      <c r="M715" s="52"/>
      <c r="N715" s="52"/>
      <c r="O715" s="52"/>
      <c r="P715" s="52"/>
      <c r="Q715" s="52"/>
      <c r="R715" s="52"/>
      <c r="S715" s="52"/>
      <c r="T715" s="52"/>
      <c r="U715" s="52"/>
      <c r="V715" s="52"/>
      <c r="W715" s="52"/>
      <c r="X715" s="52"/>
      <c r="Y715" s="52"/>
      <c r="Z715" s="52"/>
    </row>
    <row r="716" spans="1:26" ht="15.6">
      <c r="A716" s="52"/>
      <c r="B716" s="52"/>
      <c r="C716" s="52"/>
      <c r="D716" s="52"/>
      <c r="E716" s="52"/>
      <c r="F716" s="52"/>
      <c r="G716" s="52"/>
      <c r="H716" s="52"/>
      <c r="I716" s="52"/>
      <c r="J716" s="52"/>
      <c r="K716" s="52"/>
      <c r="L716" s="52"/>
      <c r="M716" s="52"/>
      <c r="N716" s="52"/>
      <c r="O716" s="52"/>
      <c r="P716" s="52"/>
      <c r="Q716" s="52"/>
      <c r="R716" s="52"/>
      <c r="S716" s="52"/>
      <c r="T716" s="52"/>
      <c r="U716" s="52"/>
      <c r="V716" s="52"/>
      <c r="W716" s="52"/>
      <c r="X716" s="52"/>
      <c r="Y716" s="52"/>
      <c r="Z716" s="52"/>
    </row>
    <row r="717" spans="1:26" ht="15.6">
      <c r="A717" s="52"/>
      <c r="B717" s="52"/>
      <c r="C717" s="52"/>
      <c r="D717" s="52"/>
      <c r="E717" s="52"/>
      <c r="F717" s="52"/>
      <c r="G717" s="52"/>
      <c r="H717" s="52"/>
      <c r="I717" s="52"/>
      <c r="J717" s="52"/>
      <c r="K717" s="52"/>
      <c r="L717" s="52"/>
      <c r="M717" s="52"/>
      <c r="N717" s="52"/>
      <c r="O717" s="52"/>
      <c r="P717" s="52"/>
      <c r="Q717" s="52"/>
      <c r="R717" s="52"/>
      <c r="S717" s="52"/>
      <c r="T717" s="52"/>
      <c r="U717" s="52"/>
      <c r="V717" s="52"/>
      <c r="W717" s="52"/>
      <c r="X717" s="52"/>
      <c r="Y717" s="52"/>
      <c r="Z717" s="52"/>
    </row>
    <row r="718" spans="1:26" ht="15.6">
      <c r="A718" s="52"/>
      <c r="B718" s="52"/>
      <c r="C718" s="52"/>
      <c r="D718" s="52"/>
      <c r="E718" s="52"/>
      <c r="F718" s="52"/>
      <c r="G718" s="52"/>
      <c r="H718" s="52"/>
      <c r="I718" s="52"/>
      <c r="J718" s="52"/>
      <c r="K718" s="52"/>
      <c r="L718" s="52"/>
      <c r="M718" s="52"/>
      <c r="N718" s="52"/>
      <c r="O718" s="52"/>
      <c r="P718" s="52"/>
      <c r="Q718" s="52"/>
      <c r="R718" s="52"/>
      <c r="S718" s="52"/>
      <c r="T718" s="52"/>
      <c r="U718" s="52"/>
      <c r="V718" s="52"/>
      <c r="W718" s="52"/>
      <c r="X718" s="52"/>
      <c r="Y718" s="52"/>
      <c r="Z718" s="52"/>
    </row>
    <row r="719" spans="1:26" ht="15.6">
      <c r="A719" s="52"/>
      <c r="B719" s="52"/>
      <c r="C719" s="52"/>
      <c r="D719" s="52"/>
      <c r="E719" s="52"/>
      <c r="F719" s="52"/>
      <c r="G719" s="52"/>
      <c r="H719" s="52"/>
      <c r="I719" s="52"/>
      <c r="J719" s="52"/>
      <c r="K719" s="52"/>
      <c r="L719" s="52"/>
      <c r="M719" s="52"/>
      <c r="N719" s="52"/>
      <c r="O719" s="52"/>
      <c r="P719" s="52"/>
      <c r="Q719" s="52"/>
      <c r="R719" s="52"/>
      <c r="S719" s="52"/>
      <c r="T719" s="52"/>
      <c r="U719" s="52"/>
      <c r="V719" s="52"/>
      <c r="W719" s="52"/>
      <c r="X719" s="52"/>
      <c r="Y719" s="52"/>
      <c r="Z719" s="52"/>
    </row>
    <row r="720" spans="1:26" ht="15.6">
      <c r="A720" s="52"/>
      <c r="B720" s="52"/>
      <c r="C720" s="52"/>
      <c r="D720" s="52"/>
      <c r="E720" s="52"/>
      <c r="F720" s="52"/>
      <c r="G720" s="52"/>
      <c r="H720" s="52"/>
      <c r="I720" s="52"/>
      <c r="J720" s="52"/>
      <c r="K720" s="52"/>
      <c r="L720" s="52"/>
      <c r="M720" s="52"/>
      <c r="N720" s="52"/>
      <c r="O720" s="52"/>
      <c r="P720" s="52"/>
      <c r="Q720" s="52"/>
      <c r="R720" s="52"/>
      <c r="S720" s="52"/>
      <c r="T720" s="52"/>
      <c r="U720" s="52"/>
      <c r="V720" s="52"/>
      <c r="W720" s="52"/>
      <c r="X720" s="52"/>
      <c r="Y720" s="52"/>
      <c r="Z720" s="52"/>
    </row>
    <row r="721" spans="1:26" ht="15.6">
      <c r="A721" s="52"/>
      <c r="B721" s="52"/>
      <c r="C721" s="52"/>
      <c r="D721" s="52"/>
      <c r="E721" s="52"/>
      <c r="F721" s="52"/>
      <c r="G721" s="52"/>
      <c r="H721" s="52"/>
      <c r="I721" s="52"/>
      <c r="J721" s="52"/>
      <c r="K721" s="52"/>
      <c r="L721" s="52"/>
      <c r="M721" s="52"/>
      <c r="N721" s="52"/>
      <c r="O721" s="52"/>
      <c r="P721" s="52"/>
      <c r="Q721" s="52"/>
      <c r="R721" s="52"/>
      <c r="S721" s="52"/>
      <c r="T721" s="52"/>
      <c r="U721" s="52"/>
      <c r="V721" s="52"/>
      <c r="W721" s="52"/>
      <c r="X721" s="52"/>
      <c r="Y721" s="52"/>
      <c r="Z721" s="52"/>
    </row>
    <row r="722" spans="1:26" ht="15.6">
      <c r="A722" s="52"/>
      <c r="B722" s="52"/>
      <c r="C722" s="52"/>
      <c r="D722" s="52"/>
      <c r="E722" s="52"/>
      <c r="F722" s="52"/>
      <c r="G722" s="52"/>
      <c r="H722" s="52"/>
      <c r="I722" s="52"/>
      <c r="J722" s="52"/>
      <c r="K722" s="52"/>
      <c r="L722" s="52"/>
      <c r="M722" s="52"/>
      <c r="N722" s="52"/>
      <c r="O722" s="52"/>
      <c r="P722" s="52"/>
      <c r="Q722" s="52"/>
      <c r="R722" s="52"/>
      <c r="S722" s="52"/>
      <c r="T722" s="52"/>
      <c r="U722" s="52"/>
      <c r="V722" s="52"/>
      <c r="W722" s="52"/>
      <c r="X722" s="52"/>
      <c r="Y722" s="52"/>
      <c r="Z722" s="52"/>
    </row>
    <row r="723" spans="1:26" ht="15.6">
      <c r="A723" s="52"/>
      <c r="B723" s="52"/>
      <c r="C723" s="52"/>
      <c r="D723" s="52"/>
      <c r="E723" s="52"/>
      <c r="F723" s="52"/>
      <c r="G723" s="52"/>
      <c r="H723" s="52"/>
      <c r="I723" s="52"/>
      <c r="J723" s="52"/>
      <c r="K723" s="52"/>
      <c r="L723" s="52"/>
      <c r="M723" s="52"/>
      <c r="N723" s="52"/>
      <c r="O723" s="52"/>
      <c r="P723" s="52"/>
      <c r="Q723" s="52"/>
      <c r="R723" s="52"/>
      <c r="S723" s="52"/>
      <c r="T723" s="52"/>
      <c r="U723" s="52"/>
      <c r="V723" s="52"/>
      <c r="W723" s="52"/>
      <c r="X723" s="52"/>
      <c r="Y723" s="52"/>
      <c r="Z723" s="52"/>
    </row>
    <row r="724" spans="1:26" ht="15.6">
      <c r="A724" s="52"/>
      <c r="B724" s="52"/>
      <c r="C724" s="52"/>
      <c r="D724" s="52"/>
      <c r="E724" s="52"/>
      <c r="F724" s="52"/>
      <c r="G724" s="52"/>
      <c r="H724" s="52"/>
      <c r="I724" s="52"/>
      <c r="J724" s="52"/>
      <c r="K724" s="52"/>
      <c r="L724" s="52"/>
      <c r="M724" s="52"/>
      <c r="N724" s="52"/>
      <c r="O724" s="52"/>
      <c r="P724" s="52"/>
      <c r="Q724" s="52"/>
      <c r="R724" s="52"/>
      <c r="S724" s="52"/>
      <c r="T724" s="52"/>
      <c r="U724" s="52"/>
      <c r="V724" s="52"/>
      <c r="W724" s="52"/>
      <c r="X724" s="52"/>
      <c r="Y724" s="52"/>
      <c r="Z724" s="52"/>
    </row>
    <row r="725" spans="1:26" ht="15.6">
      <c r="A725" s="52"/>
      <c r="B725" s="52"/>
      <c r="C725" s="52"/>
      <c r="D725" s="52"/>
      <c r="E725" s="52"/>
      <c r="F725" s="52"/>
      <c r="G725" s="52"/>
      <c r="H725" s="52"/>
      <c r="I725" s="52"/>
      <c r="J725" s="52"/>
      <c r="K725" s="52"/>
      <c r="L725" s="52"/>
      <c r="M725" s="52"/>
      <c r="N725" s="52"/>
      <c r="O725" s="52"/>
      <c r="P725" s="52"/>
      <c r="Q725" s="52"/>
      <c r="R725" s="52"/>
      <c r="S725" s="52"/>
      <c r="T725" s="52"/>
      <c r="U725" s="52"/>
      <c r="V725" s="52"/>
      <c r="W725" s="52"/>
      <c r="X725" s="52"/>
      <c r="Y725" s="52"/>
      <c r="Z725" s="52"/>
    </row>
    <row r="726" spans="1:26" ht="15.6">
      <c r="A726" s="52"/>
      <c r="B726" s="52"/>
      <c r="C726" s="52"/>
      <c r="D726" s="52"/>
      <c r="E726" s="52"/>
      <c r="F726" s="52"/>
      <c r="G726" s="52"/>
      <c r="H726" s="52"/>
      <c r="I726" s="52"/>
      <c r="J726" s="52"/>
      <c r="K726" s="52"/>
      <c r="L726" s="52"/>
      <c r="M726" s="52"/>
      <c r="N726" s="52"/>
      <c r="O726" s="52"/>
      <c r="P726" s="52"/>
      <c r="Q726" s="52"/>
      <c r="R726" s="52"/>
      <c r="S726" s="52"/>
      <c r="T726" s="52"/>
      <c r="U726" s="52"/>
      <c r="V726" s="52"/>
      <c r="W726" s="52"/>
      <c r="X726" s="52"/>
      <c r="Y726" s="52"/>
      <c r="Z726" s="52"/>
    </row>
    <row r="727" spans="1:26" ht="15.6">
      <c r="A727" s="52"/>
      <c r="B727" s="52"/>
      <c r="C727" s="52"/>
      <c r="D727" s="52"/>
      <c r="E727" s="52"/>
      <c r="F727" s="52"/>
      <c r="G727" s="52"/>
      <c r="H727" s="52"/>
      <c r="I727" s="52"/>
      <c r="J727" s="52"/>
      <c r="K727" s="52"/>
      <c r="L727" s="52"/>
      <c r="M727" s="52"/>
      <c r="N727" s="52"/>
      <c r="O727" s="52"/>
      <c r="P727" s="52"/>
      <c r="Q727" s="52"/>
      <c r="R727" s="52"/>
      <c r="S727" s="52"/>
      <c r="T727" s="52"/>
      <c r="U727" s="52"/>
      <c r="V727" s="52"/>
      <c r="W727" s="52"/>
      <c r="X727" s="52"/>
      <c r="Y727" s="52"/>
      <c r="Z727" s="52"/>
    </row>
    <row r="728" spans="1:26" ht="15.6">
      <c r="A728" s="52"/>
      <c r="B728" s="52"/>
      <c r="C728" s="52"/>
      <c r="D728" s="52"/>
      <c r="E728" s="52"/>
      <c r="F728" s="52"/>
      <c r="G728" s="52"/>
      <c r="H728" s="52"/>
      <c r="I728" s="52"/>
      <c r="J728" s="52"/>
      <c r="K728" s="52"/>
      <c r="L728" s="52"/>
      <c r="M728" s="52"/>
      <c r="N728" s="52"/>
      <c r="O728" s="52"/>
      <c r="P728" s="52"/>
      <c r="Q728" s="52"/>
      <c r="R728" s="52"/>
      <c r="S728" s="52"/>
      <c r="T728" s="52"/>
      <c r="U728" s="52"/>
      <c r="V728" s="52"/>
      <c r="W728" s="52"/>
      <c r="X728" s="52"/>
      <c r="Y728" s="52"/>
      <c r="Z728" s="52"/>
    </row>
    <row r="729" spans="1:26" ht="15.6">
      <c r="A729" s="52"/>
      <c r="B729" s="52"/>
      <c r="C729" s="52"/>
      <c r="D729" s="52"/>
      <c r="E729" s="52"/>
      <c r="F729" s="52"/>
      <c r="G729" s="52"/>
      <c r="H729" s="52"/>
      <c r="I729" s="52"/>
      <c r="J729" s="52"/>
      <c r="K729" s="52"/>
      <c r="L729" s="52"/>
      <c r="M729" s="52"/>
      <c r="N729" s="52"/>
      <c r="O729" s="52"/>
      <c r="P729" s="52"/>
      <c r="Q729" s="52"/>
      <c r="R729" s="52"/>
      <c r="S729" s="52"/>
      <c r="T729" s="52"/>
      <c r="U729" s="52"/>
      <c r="V729" s="52"/>
      <c r="W729" s="52"/>
      <c r="X729" s="52"/>
      <c r="Y729" s="52"/>
      <c r="Z729" s="52"/>
    </row>
    <row r="730" spans="1:26" ht="15.6">
      <c r="A730" s="52"/>
      <c r="B730" s="52"/>
      <c r="C730" s="52"/>
      <c r="D730" s="52"/>
      <c r="E730" s="52"/>
      <c r="F730" s="52"/>
      <c r="G730" s="52"/>
      <c r="H730" s="52"/>
      <c r="I730" s="52"/>
      <c r="J730" s="52"/>
      <c r="K730" s="52"/>
      <c r="L730" s="52"/>
      <c r="M730" s="52"/>
      <c r="N730" s="52"/>
      <c r="O730" s="52"/>
      <c r="P730" s="52"/>
      <c r="Q730" s="52"/>
      <c r="R730" s="52"/>
      <c r="S730" s="52"/>
      <c r="T730" s="52"/>
      <c r="U730" s="52"/>
      <c r="V730" s="52"/>
      <c r="W730" s="52"/>
      <c r="X730" s="52"/>
      <c r="Y730" s="52"/>
      <c r="Z730" s="52"/>
    </row>
    <row r="731" spans="1:26" ht="15.6">
      <c r="A731" s="52"/>
      <c r="B731" s="52"/>
      <c r="C731" s="52"/>
      <c r="D731" s="52"/>
      <c r="E731" s="52"/>
      <c r="F731" s="52"/>
      <c r="G731" s="52"/>
      <c r="H731" s="52"/>
      <c r="I731" s="52"/>
      <c r="J731" s="52"/>
      <c r="K731" s="52"/>
      <c r="L731" s="52"/>
      <c r="M731" s="52"/>
      <c r="N731" s="52"/>
      <c r="O731" s="52"/>
      <c r="P731" s="52"/>
      <c r="Q731" s="52"/>
      <c r="R731" s="52"/>
      <c r="S731" s="52"/>
      <c r="T731" s="52"/>
      <c r="U731" s="52"/>
      <c r="V731" s="52"/>
      <c r="W731" s="52"/>
      <c r="X731" s="52"/>
      <c r="Y731" s="52"/>
      <c r="Z731" s="52"/>
    </row>
    <row r="732" spans="1:26" ht="15.6">
      <c r="A732" s="52"/>
      <c r="B732" s="52"/>
      <c r="C732" s="52"/>
      <c r="D732" s="52"/>
      <c r="E732" s="52"/>
      <c r="F732" s="52"/>
      <c r="G732" s="52"/>
      <c r="H732" s="52"/>
      <c r="I732" s="52"/>
      <c r="J732" s="52"/>
      <c r="K732" s="52"/>
      <c r="L732" s="52"/>
      <c r="M732" s="52"/>
      <c r="N732" s="52"/>
      <c r="O732" s="52"/>
      <c r="P732" s="52"/>
      <c r="Q732" s="52"/>
      <c r="R732" s="52"/>
      <c r="S732" s="52"/>
      <c r="T732" s="52"/>
      <c r="U732" s="52"/>
      <c r="V732" s="52"/>
      <c r="W732" s="52"/>
      <c r="X732" s="52"/>
      <c r="Y732" s="52"/>
      <c r="Z732" s="52"/>
    </row>
    <row r="733" spans="1:26" ht="15.6">
      <c r="A733" s="52"/>
      <c r="B733" s="52"/>
      <c r="C733" s="52"/>
      <c r="D733" s="52"/>
      <c r="E733" s="52"/>
      <c r="F733" s="52"/>
      <c r="G733" s="52"/>
      <c r="H733" s="52"/>
      <c r="I733" s="52"/>
      <c r="J733" s="52"/>
      <c r="K733" s="52"/>
      <c r="L733" s="52"/>
      <c r="M733" s="52"/>
      <c r="N733" s="52"/>
      <c r="O733" s="52"/>
      <c r="P733" s="52"/>
      <c r="Q733" s="52"/>
      <c r="R733" s="52"/>
      <c r="S733" s="52"/>
      <c r="T733" s="52"/>
      <c r="U733" s="52"/>
      <c r="V733" s="52"/>
      <c r="W733" s="52"/>
      <c r="X733" s="52"/>
      <c r="Y733" s="52"/>
      <c r="Z733" s="52"/>
    </row>
    <row r="734" spans="1:26" ht="15.6">
      <c r="A734" s="52"/>
      <c r="B734" s="52"/>
      <c r="C734" s="52"/>
      <c r="D734" s="52"/>
      <c r="E734" s="52"/>
      <c r="F734" s="52"/>
      <c r="G734" s="52"/>
      <c r="H734" s="52"/>
      <c r="I734" s="52"/>
      <c r="J734" s="52"/>
      <c r="K734" s="52"/>
      <c r="L734" s="52"/>
      <c r="M734" s="52"/>
      <c r="N734" s="52"/>
      <c r="O734" s="52"/>
      <c r="P734" s="52"/>
      <c r="Q734" s="52"/>
      <c r="R734" s="52"/>
      <c r="S734" s="52"/>
      <c r="T734" s="52"/>
      <c r="U734" s="52"/>
      <c r="V734" s="52"/>
      <c r="W734" s="52"/>
      <c r="X734" s="52"/>
      <c r="Y734" s="52"/>
      <c r="Z734" s="52"/>
    </row>
    <row r="735" spans="1:26" ht="15.6">
      <c r="A735" s="52"/>
      <c r="B735" s="52"/>
      <c r="C735" s="52"/>
      <c r="D735" s="52"/>
      <c r="E735" s="52"/>
      <c r="F735" s="52"/>
      <c r="G735" s="52"/>
      <c r="H735" s="52"/>
      <c r="I735" s="52"/>
      <c r="J735" s="52"/>
      <c r="K735" s="52"/>
      <c r="L735" s="52"/>
      <c r="M735" s="52"/>
      <c r="N735" s="52"/>
      <c r="O735" s="52"/>
      <c r="P735" s="52"/>
      <c r="Q735" s="52"/>
      <c r="R735" s="52"/>
      <c r="S735" s="52"/>
      <c r="T735" s="52"/>
      <c r="U735" s="52"/>
      <c r="V735" s="52"/>
      <c r="W735" s="52"/>
      <c r="X735" s="52"/>
      <c r="Y735" s="52"/>
      <c r="Z735" s="52"/>
    </row>
    <row r="736" spans="1:26" ht="15.6">
      <c r="A736" s="52"/>
      <c r="B736" s="52"/>
      <c r="C736" s="52"/>
      <c r="D736" s="52"/>
      <c r="E736" s="52"/>
      <c r="F736" s="52"/>
      <c r="G736" s="52"/>
      <c r="H736" s="52"/>
      <c r="I736" s="52"/>
      <c r="J736" s="52"/>
      <c r="K736" s="52"/>
      <c r="L736" s="52"/>
      <c r="M736" s="52"/>
      <c r="N736" s="52"/>
      <c r="O736" s="52"/>
      <c r="P736" s="52"/>
      <c r="Q736" s="52"/>
      <c r="R736" s="52"/>
      <c r="S736" s="52"/>
      <c r="T736" s="52"/>
      <c r="U736" s="52"/>
      <c r="V736" s="52"/>
      <c r="W736" s="52"/>
      <c r="X736" s="52"/>
      <c r="Y736" s="52"/>
      <c r="Z736" s="52"/>
    </row>
    <row r="737" spans="1:26" ht="15.6">
      <c r="A737" s="52"/>
      <c r="B737" s="52"/>
      <c r="C737" s="52"/>
      <c r="D737" s="52"/>
      <c r="E737" s="52"/>
      <c r="F737" s="52"/>
      <c r="G737" s="52"/>
      <c r="H737" s="52"/>
      <c r="I737" s="52"/>
      <c r="J737" s="52"/>
      <c r="K737" s="52"/>
      <c r="L737" s="52"/>
      <c r="M737" s="52"/>
      <c r="N737" s="52"/>
      <c r="O737" s="52"/>
      <c r="P737" s="52"/>
      <c r="Q737" s="52"/>
      <c r="R737" s="52"/>
      <c r="S737" s="52"/>
      <c r="T737" s="52"/>
      <c r="U737" s="52"/>
      <c r="V737" s="52"/>
      <c r="W737" s="52"/>
      <c r="X737" s="52"/>
      <c r="Y737" s="52"/>
      <c r="Z737" s="52"/>
    </row>
    <row r="738" spans="1:26" ht="15.6">
      <c r="A738" s="52"/>
      <c r="B738" s="52"/>
      <c r="C738" s="52"/>
      <c r="D738" s="52"/>
      <c r="E738" s="52"/>
      <c r="F738" s="52"/>
      <c r="G738" s="52"/>
      <c r="H738" s="52"/>
      <c r="I738" s="52"/>
      <c r="J738" s="52"/>
      <c r="K738" s="52"/>
      <c r="L738" s="52"/>
      <c r="M738" s="52"/>
      <c r="N738" s="52"/>
      <c r="O738" s="52"/>
      <c r="P738" s="52"/>
      <c r="Q738" s="52"/>
      <c r="R738" s="52"/>
      <c r="S738" s="52"/>
      <c r="T738" s="52"/>
      <c r="U738" s="52"/>
      <c r="V738" s="52"/>
      <c r="W738" s="52"/>
      <c r="X738" s="52"/>
      <c r="Y738" s="52"/>
      <c r="Z738" s="52"/>
    </row>
    <row r="739" spans="1:26" ht="15.6">
      <c r="A739" s="52"/>
      <c r="B739" s="52"/>
      <c r="C739" s="52"/>
      <c r="D739" s="52"/>
      <c r="E739" s="52"/>
      <c r="F739" s="52"/>
      <c r="G739" s="52"/>
      <c r="H739" s="52"/>
      <c r="I739" s="52"/>
      <c r="J739" s="52"/>
      <c r="K739" s="52"/>
      <c r="L739" s="52"/>
      <c r="M739" s="52"/>
      <c r="N739" s="52"/>
      <c r="O739" s="52"/>
      <c r="P739" s="52"/>
      <c r="Q739" s="52"/>
      <c r="R739" s="52"/>
      <c r="S739" s="52"/>
      <c r="T739" s="52"/>
      <c r="U739" s="52"/>
      <c r="V739" s="52"/>
      <c r="W739" s="52"/>
      <c r="X739" s="52"/>
      <c r="Y739" s="52"/>
      <c r="Z739" s="52"/>
    </row>
    <row r="740" spans="1:26" ht="15.6">
      <c r="A740" s="52"/>
      <c r="B740" s="52"/>
      <c r="C740" s="52"/>
      <c r="D740" s="52"/>
      <c r="E740" s="52"/>
      <c r="F740" s="52"/>
      <c r="G740" s="52"/>
      <c r="H740" s="52"/>
      <c r="I740" s="52"/>
      <c r="J740" s="52"/>
      <c r="K740" s="52"/>
      <c r="L740" s="52"/>
      <c r="M740" s="52"/>
      <c r="N740" s="52"/>
      <c r="O740" s="52"/>
      <c r="P740" s="52"/>
      <c r="Q740" s="52"/>
      <c r="R740" s="52"/>
      <c r="S740" s="52"/>
      <c r="T740" s="52"/>
      <c r="U740" s="52"/>
      <c r="V740" s="52"/>
      <c r="W740" s="52"/>
      <c r="X740" s="52"/>
      <c r="Y740" s="52"/>
      <c r="Z740" s="52"/>
    </row>
    <row r="741" spans="1:26" ht="15.6">
      <c r="A741" s="52"/>
      <c r="B741" s="52"/>
      <c r="C741" s="52"/>
      <c r="D741" s="52"/>
      <c r="E741" s="52"/>
      <c r="F741" s="52"/>
      <c r="G741" s="52"/>
      <c r="H741" s="52"/>
      <c r="I741" s="52"/>
      <c r="J741" s="52"/>
      <c r="K741" s="52"/>
      <c r="L741" s="52"/>
      <c r="M741" s="52"/>
      <c r="N741" s="52"/>
      <c r="O741" s="52"/>
      <c r="P741" s="52"/>
      <c r="Q741" s="52"/>
      <c r="R741" s="52"/>
      <c r="S741" s="52"/>
      <c r="T741" s="52"/>
      <c r="U741" s="52"/>
      <c r="V741" s="52"/>
      <c r="W741" s="52"/>
      <c r="X741" s="52"/>
      <c r="Y741" s="52"/>
      <c r="Z741" s="52"/>
    </row>
    <row r="742" spans="1:26" ht="15.6">
      <c r="A742" s="52"/>
      <c r="B742" s="52"/>
      <c r="C742" s="52"/>
      <c r="D742" s="52"/>
      <c r="E742" s="52"/>
      <c r="F742" s="52"/>
      <c r="G742" s="52"/>
      <c r="H742" s="52"/>
      <c r="I742" s="52"/>
      <c r="J742" s="52"/>
      <c r="K742" s="52"/>
      <c r="L742" s="52"/>
      <c r="M742" s="52"/>
      <c r="N742" s="52"/>
      <c r="O742" s="52"/>
      <c r="P742" s="52"/>
      <c r="Q742" s="52"/>
      <c r="R742" s="52"/>
      <c r="S742" s="52"/>
      <c r="T742" s="52"/>
      <c r="U742" s="52"/>
      <c r="V742" s="52"/>
      <c r="W742" s="52"/>
      <c r="X742" s="52"/>
      <c r="Y742" s="52"/>
      <c r="Z742" s="52"/>
    </row>
    <row r="743" spans="1:26" ht="15.6">
      <c r="A743" s="52"/>
      <c r="B743" s="52"/>
      <c r="C743" s="52"/>
      <c r="D743" s="52"/>
      <c r="E743" s="52"/>
      <c r="F743" s="52"/>
      <c r="G743" s="52"/>
      <c r="H743" s="52"/>
      <c r="I743" s="52"/>
      <c r="J743" s="52"/>
      <c r="K743" s="52"/>
      <c r="L743" s="52"/>
      <c r="M743" s="52"/>
      <c r="N743" s="52"/>
      <c r="O743" s="52"/>
      <c r="P743" s="52"/>
      <c r="Q743" s="52"/>
      <c r="R743" s="52"/>
      <c r="S743" s="52"/>
      <c r="T743" s="52"/>
      <c r="U743" s="52"/>
      <c r="V743" s="52"/>
      <c r="W743" s="52"/>
      <c r="X743" s="52"/>
      <c r="Y743" s="52"/>
      <c r="Z743" s="52"/>
    </row>
    <row r="744" spans="1:26" ht="15.6">
      <c r="A744" s="52"/>
      <c r="B744" s="52"/>
      <c r="C744" s="52"/>
      <c r="D744" s="52"/>
      <c r="E744" s="52"/>
      <c r="F744" s="52"/>
      <c r="G744" s="52"/>
      <c r="H744" s="52"/>
      <c r="I744" s="52"/>
      <c r="J744" s="52"/>
      <c r="K744" s="52"/>
      <c r="L744" s="52"/>
      <c r="M744" s="52"/>
      <c r="N744" s="52"/>
      <c r="O744" s="52"/>
      <c r="P744" s="52"/>
      <c r="Q744" s="52"/>
      <c r="R744" s="52"/>
      <c r="S744" s="52"/>
      <c r="T744" s="52"/>
      <c r="U744" s="52"/>
      <c r="V744" s="52"/>
      <c r="W744" s="52"/>
      <c r="X744" s="52"/>
      <c r="Y744" s="52"/>
      <c r="Z744" s="52"/>
    </row>
    <row r="745" spans="1:26" ht="15.6">
      <c r="A745" s="52"/>
      <c r="B745" s="52"/>
      <c r="C745" s="52"/>
      <c r="D745" s="52"/>
      <c r="E745" s="52"/>
      <c r="F745" s="52"/>
      <c r="G745" s="52"/>
      <c r="H745" s="52"/>
      <c r="I745" s="52"/>
      <c r="J745" s="52"/>
      <c r="K745" s="52"/>
      <c r="L745" s="52"/>
      <c r="M745" s="52"/>
      <c r="N745" s="52"/>
      <c r="O745" s="52"/>
      <c r="P745" s="52"/>
      <c r="Q745" s="52"/>
      <c r="R745" s="52"/>
      <c r="S745" s="52"/>
      <c r="T745" s="52"/>
      <c r="U745" s="52"/>
      <c r="V745" s="52"/>
      <c r="W745" s="52"/>
      <c r="X745" s="52"/>
      <c r="Y745" s="52"/>
      <c r="Z745" s="52"/>
    </row>
    <row r="746" spans="1:26" ht="15.6">
      <c r="A746" s="52"/>
      <c r="B746" s="52"/>
      <c r="C746" s="52"/>
      <c r="D746" s="52"/>
      <c r="E746" s="52"/>
      <c r="F746" s="52"/>
      <c r="G746" s="52"/>
      <c r="H746" s="52"/>
      <c r="I746" s="52"/>
      <c r="J746" s="52"/>
      <c r="K746" s="52"/>
      <c r="L746" s="52"/>
      <c r="M746" s="52"/>
      <c r="N746" s="52"/>
      <c r="O746" s="52"/>
      <c r="P746" s="52"/>
      <c r="Q746" s="52"/>
      <c r="R746" s="52"/>
      <c r="S746" s="52"/>
      <c r="T746" s="52"/>
      <c r="U746" s="52"/>
      <c r="V746" s="52"/>
      <c r="W746" s="52"/>
      <c r="X746" s="52"/>
      <c r="Y746" s="52"/>
      <c r="Z746" s="52"/>
    </row>
    <row r="747" spans="1:26" ht="15.6">
      <c r="A747" s="52"/>
      <c r="B747" s="52"/>
      <c r="C747" s="52"/>
      <c r="D747" s="52"/>
      <c r="E747" s="52"/>
      <c r="F747" s="52"/>
      <c r="G747" s="52"/>
      <c r="H747" s="52"/>
      <c r="I747" s="52"/>
      <c r="J747" s="52"/>
      <c r="K747" s="52"/>
      <c r="L747" s="52"/>
      <c r="M747" s="52"/>
      <c r="N747" s="52"/>
      <c r="O747" s="52"/>
      <c r="P747" s="52"/>
      <c r="Q747" s="52"/>
      <c r="R747" s="52"/>
      <c r="S747" s="52"/>
      <c r="T747" s="52"/>
      <c r="U747" s="52"/>
      <c r="V747" s="52"/>
      <c r="W747" s="52"/>
      <c r="X747" s="52"/>
      <c r="Y747" s="52"/>
      <c r="Z747" s="52"/>
    </row>
    <row r="748" spans="1:26" ht="15.6">
      <c r="A748" s="52"/>
      <c r="B748" s="52"/>
      <c r="C748" s="52"/>
      <c r="D748" s="52"/>
      <c r="E748" s="52"/>
      <c r="F748" s="52"/>
      <c r="G748" s="52"/>
      <c r="H748" s="52"/>
      <c r="I748" s="52"/>
      <c r="J748" s="52"/>
      <c r="K748" s="52"/>
      <c r="L748" s="52"/>
      <c r="M748" s="52"/>
      <c r="N748" s="52"/>
      <c r="O748" s="52"/>
      <c r="P748" s="52"/>
      <c r="Q748" s="52"/>
      <c r="R748" s="52"/>
      <c r="S748" s="52"/>
      <c r="T748" s="52"/>
      <c r="U748" s="52"/>
      <c r="V748" s="52"/>
      <c r="W748" s="52"/>
      <c r="X748" s="52"/>
      <c r="Y748" s="52"/>
      <c r="Z748" s="52"/>
    </row>
    <row r="749" spans="1:26" ht="15.6">
      <c r="A749" s="52"/>
      <c r="B749" s="52"/>
      <c r="C749" s="52"/>
      <c r="D749" s="52"/>
      <c r="E749" s="52"/>
      <c r="F749" s="52"/>
      <c r="G749" s="52"/>
      <c r="H749" s="52"/>
      <c r="I749" s="52"/>
      <c r="J749" s="52"/>
      <c r="K749" s="52"/>
      <c r="L749" s="52"/>
      <c r="M749" s="52"/>
      <c r="N749" s="52"/>
      <c r="O749" s="52"/>
      <c r="P749" s="52"/>
      <c r="Q749" s="52"/>
      <c r="R749" s="52"/>
      <c r="S749" s="52"/>
      <c r="T749" s="52"/>
      <c r="U749" s="52"/>
      <c r="V749" s="52"/>
      <c r="W749" s="52"/>
      <c r="X749" s="52"/>
      <c r="Y749" s="52"/>
      <c r="Z749" s="52"/>
    </row>
    <row r="750" spans="1:26" ht="15.6">
      <c r="A750" s="52"/>
      <c r="B750" s="52"/>
      <c r="C750" s="52"/>
      <c r="D750" s="52"/>
      <c r="E750" s="52"/>
      <c r="F750" s="52"/>
      <c r="G750" s="52"/>
      <c r="H750" s="52"/>
      <c r="I750" s="52"/>
      <c r="J750" s="52"/>
      <c r="K750" s="52"/>
      <c r="L750" s="52"/>
      <c r="M750" s="52"/>
      <c r="N750" s="52"/>
      <c r="O750" s="52"/>
      <c r="P750" s="52"/>
      <c r="Q750" s="52"/>
      <c r="R750" s="52"/>
      <c r="S750" s="52"/>
      <c r="T750" s="52"/>
      <c r="U750" s="52"/>
      <c r="V750" s="52"/>
      <c r="W750" s="52"/>
      <c r="X750" s="52"/>
      <c r="Y750" s="52"/>
      <c r="Z750" s="52"/>
    </row>
    <row r="751" spans="1:26" ht="15.6">
      <c r="A751" s="52"/>
      <c r="B751" s="52"/>
      <c r="C751" s="52"/>
      <c r="D751" s="52"/>
      <c r="E751" s="52"/>
      <c r="F751" s="52"/>
      <c r="G751" s="52"/>
      <c r="H751" s="52"/>
      <c r="I751" s="52"/>
      <c r="J751" s="52"/>
      <c r="K751" s="52"/>
      <c r="L751" s="52"/>
      <c r="M751" s="52"/>
      <c r="N751" s="52"/>
      <c r="O751" s="52"/>
      <c r="P751" s="52"/>
      <c r="Q751" s="52"/>
      <c r="R751" s="52"/>
      <c r="S751" s="52"/>
      <c r="T751" s="52"/>
      <c r="U751" s="52"/>
      <c r="V751" s="52"/>
      <c r="W751" s="52"/>
      <c r="X751" s="52"/>
      <c r="Y751" s="52"/>
      <c r="Z751" s="52"/>
    </row>
    <row r="752" spans="1:26" ht="15.6">
      <c r="A752" s="52"/>
      <c r="B752" s="52"/>
      <c r="C752" s="52"/>
      <c r="D752" s="52"/>
      <c r="E752" s="52"/>
      <c r="F752" s="52"/>
      <c r="G752" s="52"/>
      <c r="H752" s="52"/>
      <c r="I752" s="52"/>
      <c r="J752" s="52"/>
      <c r="K752" s="52"/>
      <c r="L752" s="52"/>
      <c r="M752" s="52"/>
      <c r="N752" s="52"/>
      <c r="O752" s="52"/>
      <c r="P752" s="52"/>
      <c r="Q752" s="52"/>
      <c r="R752" s="52"/>
      <c r="S752" s="52"/>
      <c r="T752" s="52"/>
      <c r="U752" s="52"/>
      <c r="V752" s="52"/>
      <c r="W752" s="52"/>
      <c r="X752" s="52"/>
      <c r="Y752" s="52"/>
      <c r="Z752" s="52"/>
    </row>
    <row r="753" spans="1:26" ht="15.6">
      <c r="A753" s="52"/>
      <c r="B753" s="52"/>
      <c r="C753" s="52"/>
      <c r="D753" s="52"/>
      <c r="E753" s="52"/>
      <c r="F753" s="52"/>
      <c r="G753" s="52"/>
      <c r="H753" s="52"/>
      <c r="I753" s="52"/>
      <c r="J753" s="52"/>
      <c r="K753" s="52"/>
      <c r="L753" s="52"/>
      <c r="M753" s="52"/>
      <c r="N753" s="52"/>
      <c r="O753" s="52"/>
      <c r="P753" s="52"/>
      <c r="Q753" s="52"/>
      <c r="R753" s="52"/>
      <c r="S753" s="52"/>
      <c r="T753" s="52"/>
      <c r="U753" s="52"/>
      <c r="V753" s="52"/>
      <c r="W753" s="52"/>
      <c r="X753" s="52"/>
      <c r="Y753" s="52"/>
      <c r="Z753" s="52"/>
    </row>
    <row r="754" spans="1:26" ht="15.6">
      <c r="A754" s="52"/>
      <c r="B754" s="52"/>
      <c r="C754" s="52"/>
      <c r="D754" s="52"/>
      <c r="E754" s="52"/>
      <c r="F754" s="52"/>
      <c r="G754" s="52"/>
      <c r="H754" s="52"/>
      <c r="I754" s="52"/>
      <c r="J754" s="52"/>
      <c r="K754" s="52"/>
      <c r="L754" s="52"/>
      <c r="M754" s="52"/>
      <c r="N754" s="52"/>
      <c r="O754" s="52"/>
      <c r="P754" s="52"/>
      <c r="Q754" s="52"/>
      <c r="R754" s="52"/>
      <c r="S754" s="52"/>
      <c r="T754" s="52"/>
      <c r="U754" s="52"/>
      <c r="V754" s="52"/>
      <c r="W754" s="52"/>
      <c r="X754" s="52"/>
      <c r="Y754" s="52"/>
      <c r="Z754" s="52"/>
    </row>
    <row r="755" spans="1:26" ht="15.6">
      <c r="A755" s="52"/>
      <c r="B755" s="52"/>
      <c r="C755" s="52"/>
      <c r="D755" s="52"/>
      <c r="E755" s="52"/>
      <c r="F755" s="52"/>
      <c r="G755" s="52"/>
      <c r="H755" s="52"/>
      <c r="I755" s="52"/>
      <c r="J755" s="52"/>
      <c r="K755" s="52"/>
      <c r="L755" s="52"/>
      <c r="M755" s="52"/>
      <c r="N755" s="52"/>
      <c r="O755" s="52"/>
      <c r="P755" s="52"/>
      <c r="Q755" s="52"/>
      <c r="R755" s="52"/>
      <c r="S755" s="52"/>
      <c r="T755" s="52"/>
      <c r="U755" s="52"/>
      <c r="V755" s="52"/>
      <c r="W755" s="52"/>
      <c r="X755" s="52"/>
      <c r="Y755" s="52"/>
      <c r="Z755" s="52"/>
    </row>
    <row r="756" spans="1:26" ht="15.6">
      <c r="A756" s="52"/>
      <c r="B756" s="52"/>
      <c r="C756" s="52"/>
      <c r="D756" s="52"/>
      <c r="E756" s="52"/>
      <c r="F756" s="52"/>
      <c r="G756" s="52"/>
      <c r="H756" s="52"/>
      <c r="I756" s="52"/>
      <c r="J756" s="52"/>
      <c r="K756" s="52"/>
      <c r="L756" s="52"/>
      <c r="M756" s="52"/>
      <c r="N756" s="52"/>
      <c r="O756" s="52"/>
      <c r="P756" s="52"/>
      <c r="Q756" s="52"/>
      <c r="R756" s="52"/>
      <c r="S756" s="52"/>
      <c r="T756" s="52"/>
      <c r="U756" s="52"/>
      <c r="V756" s="52"/>
      <c r="W756" s="52"/>
      <c r="X756" s="52"/>
      <c r="Y756" s="52"/>
      <c r="Z756" s="52"/>
    </row>
    <row r="757" spans="1:26" ht="15.6">
      <c r="A757" s="52"/>
      <c r="B757" s="52"/>
      <c r="C757" s="52"/>
      <c r="D757" s="52"/>
      <c r="E757" s="52"/>
      <c r="F757" s="52"/>
      <c r="G757" s="52"/>
      <c r="H757" s="52"/>
      <c r="I757" s="52"/>
      <c r="J757" s="52"/>
      <c r="K757" s="52"/>
      <c r="L757" s="52"/>
      <c r="M757" s="52"/>
      <c r="N757" s="52"/>
      <c r="O757" s="52"/>
      <c r="P757" s="52"/>
      <c r="Q757" s="52"/>
      <c r="R757" s="52"/>
      <c r="S757" s="52"/>
      <c r="T757" s="52"/>
      <c r="U757" s="52"/>
      <c r="V757" s="52"/>
      <c r="W757" s="52"/>
      <c r="X757" s="52"/>
      <c r="Y757" s="52"/>
      <c r="Z757" s="52"/>
    </row>
    <row r="758" spans="1:26" ht="15.6">
      <c r="A758" s="52"/>
      <c r="B758" s="52"/>
      <c r="C758" s="52"/>
      <c r="D758" s="52"/>
      <c r="E758" s="52"/>
      <c r="F758" s="52"/>
      <c r="G758" s="52"/>
      <c r="H758" s="52"/>
      <c r="I758" s="52"/>
      <c r="J758" s="52"/>
      <c r="K758" s="52"/>
      <c r="L758" s="52"/>
      <c r="M758" s="52"/>
      <c r="N758" s="52"/>
      <c r="O758" s="52"/>
      <c r="P758" s="52"/>
      <c r="Q758" s="52"/>
      <c r="R758" s="52"/>
      <c r="S758" s="52"/>
      <c r="T758" s="52"/>
      <c r="U758" s="52"/>
      <c r="V758" s="52"/>
      <c r="W758" s="52"/>
      <c r="X758" s="52"/>
      <c r="Y758" s="52"/>
      <c r="Z758" s="52"/>
    </row>
    <row r="759" spans="1:26" ht="15.6">
      <c r="A759" s="52"/>
      <c r="B759" s="52"/>
      <c r="C759" s="52"/>
      <c r="D759" s="52"/>
      <c r="E759" s="52"/>
      <c r="F759" s="52"/>
      <c r="G759" s="52"/>
      <c r="H759" s="52"/>
      <c r="I759" s="52"/>
      <c r="J759" s="52"/>
      <c r="K759" s="52"/>
      <c r="L759" s="52"/>
      <c r="M759" s="52"/>
      <c r="N759" s="52"/>
      <c r="O759" s="52"/>
      <c r="P759" s="52"/>
      <c r="Q759" s="52"/>
      <c r="R759" s="52"/>
      <c r="S759" s="52"/>
      <c r="T759" s="52"/>
      <c r="U759" s="52"/>
      <c r="V759" s="52"/>
      <c r="W759" s="52"/>
      <c r="X759" s="52"/>
      <c r="Y759" s="52"/>
      <c r="Z759" s="52"/>
    </row>
    <row r="760" spans="1:26" ht="15.6">
      <c r="A760" s="52"/>
      <c r="B760" s="52"/>
      <c r="C760" s="52"/>
      <c r="D760" s="52"/>
      <c r="E760" s="52"/>
      <c r="F760" s="52"/>
      <c r="G760" s="52"/>
      <c r="H760" s="52"/>
      <c r="I760" s="52"/>
      <c r="J760" s="52"/>
      <c r="K760" s="52"/>
      <c r="L760" s="52"/>
      <c r="M760" s="52"/>
      <c r="N760" s="52"/>
      <c r="O760" s="52"/>
      <c r="P760" s="52"/>
      <c r="Q760" s="52"/>
      <c r="R760" s="52"/>
      <c r="S760" s="52"/>
      <c r="T760" s="52"/>
      <c r="U760" s="52"/>
      <c r="V760" s="52"/>
      <c r="W760" s="52"/>
      <c r="X760" s="52"/>
      <c r="Y760" s="52"/>
      <c r="Z760" s="52"/>
    </row>
    <row r="761" spans="1:26" ht="15.6">
      <c r="A761" s="52"/>
      <c r="B761" s="52"/>
      <c r="C761" s="52"/>
      <c r="D761" s="52"/>
      <c r="E761" s="52"/>
      <c r="F761" s="52"/>
      <c r="G761" s="52"/>
      <c r="H761" s="52"/>
      <c r="I761" s="52"/>
      <c r="J761" s="52"/>
      <c r="K761" s="52"/>
      <c r="L761" s="52"/>
      <c r="M761" s="52"/>
      <c r="N761" s="52"/>
      <c r="O761" s="52"/>
      <c r="P761" s="52"/>
      <c r="Q761" s="52"/>
      <c r="R761" s="52"/>
      <c r="S761" s="52"/>
      <c r="T761" s="52"/>
      <c r="U761" s="52"/>
      <c r="V761" s="52"/>
      <c r="W761" s="52"/>
      <c r="X761" s="52"/>
      <c r="Y761" s="52"/>
      <c r="Z761" s="52"/>
    </row>
    <row r="762" spans="1:26" ht="15.6">
      <c r="A762" s="52"/>
      <c r="B762" s="52"/>
      <c r="C762" s="52"/>
      <c r="D762" s="52"/>
      <c r="E762" s="52"/>
      <c r="F762" s="52"/>
      <c r="G762" s="52"/>
      <c r="H762" s="52"/>
      <c r="I762" s="52"/>
      <c r="J762" s="52"/>
      <c r="K762" s="52"/>
      <c r="L762" s="52"/>
      <c r="M762" s="52"/>
      <c r="N762" s="52"/>
      <c r="O762" s="52"/>
      <c r="P762" s="52"/>
      <c r="Q762" s="52"/>
      <c r="R762" s="52"/>
      <c r="S762" s="52"/>
      <c r="T762" s="52"/>
      <c r="U762" s="52"/>
      <c r="V762" s="52"/>
      <c r="W762" s="52"/>
      <c r="X762" s="52"/>
      <c r="Y762" s="52"/>
      <c r="Z762" s="52"/>
    </row>
    <row r="763" spans="1:26" ht="15.6">
      <c r="A763" s="52"/>
      <c r="B763" s="52"/>
      <c r="C763" s="52"/>
      <c r="D763" s="52"/>
      <c r="E763" s="52"/>
      <c r="F763" s="52"/>
      <c r="G763" s="52"/>
      <c r="H763" s="52"/>
      <c r="I763" s="52"/>
      <c r="J763" s="52"/>
      <c r="K763" s="52"/>
      <c r="L763" s="52"/>
      <c r="M763" s="52"/>
      <c r="N763" s="52"/>
      <c r="O763" s="52"/>
      <c r="P763" s="52"/>
      <c r="Q763" s="52"/>
      <c r="R763" s="52"/>
      <c r="S763" s="52"/>
      <c r="T763" s="52"/>
      <c r="U763" s="52"/>
      <c r="V763" s="52"/>
      <c r="W763" s="52"/>
      <c r="X763" s="52"/>
      <c r="Y763" s="52"/>
      <c r="Z763" s="52"/>
    </row>
    <row r="764" spans="1:26" ht="15.6">
      <c r="A764" s="52"/>
      <c r="B764" s="52"/>
      <c r="C764" s="52"/>
      <c r="D764" s="52"/>
      <c r="E764" s="52"/>
      <c r="F764" s="52"/>
      <c r="G764" s="52"/>
      <c r="H764" s="52"/>
      <c r="I764" s="52"/>
      <c r="J764" s="52"/>
      <c r="K764" s="52"/>
      <c r="L764" s="52"/>
      <c r="M764" s="52"/>
      <c r="N764" s="52"/>
      <c r="O764" s="52"/>
      <c r="P764" s="52"/>
      <c r="Q764" s="52"/>
      <c r="R764" s="52"/>
      <c r="S764" s="52"/>
      <c r="T764" s="52"/>
      <c r="U764" s="52"/>
      <c r="V764" s="52"/>
      <c r="W764" s="52"/>
      <c r="X764" s="52"/>
      <c r="Y764" s="52"/>
      <c r="Z764" s="52"/>
    </row>
    <row r="765" spans="1:26" ht="15.6">
      <c r="A765" s="52"/>
      <c r="B765" s="52"/>
      <c r="C765" s="52"/>
      <c r="D765" s="52"/>
      <c r="E765" s="52"/>
      <c r="F765" s="52"/>
      <c r="G765" s="52"/>
      <c r="H765" s="52"/>
      <c r="I765" s="52"/>
      <c r="J765" s="52"/>
      <c r="K765" s="52"/>
      <c r="L765" s="52"/>
      <c r="M765" s="52"/>
      <c r="N765" s="52"/>
      <c r="O765" s="52"/>
      <c r="P765" s="52"/>
      <c r="Q765" s="52"/>
      <c r="R765" s="52"/>
      <c r="S765" s="52"/>
      <c r="T765" s="52"/>
      <c r="U765" s="52"/>
      <c r="V765" s="52"/>
      <c r="W765" s="52"/>
      <c r="X765" s="52"/>
      <c r="Y765" s="52"/>
      <c r="Z765" s="52"/>
    </row>
    <row r="766" spans="1:26" ht="15.6">
      <c r="A766" s="52"/>
      <c r="B766" s="52"/>
      <c r="C766" s="52"/>
      <c r="D766" s="52"/>
      <c r="E766" s="52"/>
      <c r="F766" s="52"/>
      <c r="G766" s="52"/>
      <c r="H766" s="52"/>
      <c r="I766" s="52"/>
      <c r="J766" s="52"/>
      <c r="K766" s="52"/>
      <c r="L766" s="52"/>
      <c r="M766" s="52"/>
      <c r="N766" s="52"/>
      <c r="O766" s="52"/>
      <c r="P766" s="52"/>
      <c r="Q766" s="52"/>
      <c r="R766" s="52"/>
      <c r="S766" s="52"/>
      <c r="T766" s="52"/>
      <c r="U766" s="52"/>
      <c r="V766" s="52"/>
      <c r="W766" s="52"/>
      <c r="X766" s="52"/>
      <c r="Y766" s="52"/>
      <c r="Z766" s="52"/>
    </row>
    <row r="767" spans="1:26" ht="15.6">
      <c r="A767" s="52"/>
      <c r="B767" s="52"/>
      <c r="C767" s="52"/>
      <c r="D767" s="52"/>
      <c r="E767" s="52"/>
      <c r="F767" s="52"/>
      <c r="G767" s="52"/>
      <c r="H767" s="52"/>
      <c r="I767" s="52"/>
      <c r="J767" s="52"/>
      <c r="K767" s="52"/>
      <c r="L767" s="52"/>
      <c r="M767" s="52"/>
      <c r="N767" s="52"/>
      <c r="O767" s="52"/>
      <c r="P767" s="52"/>
      <c r="Q767" s="52"/>
      <c r="R767" s="52"/>
      <c r="S767" s="52"/>
      <c r="T767" s="52"/>
      <c r="U767" s="52"/>
      <c r="V767" s="52"/>
      <c r="W767" s="52"/>
      <c r="X767" s="52"/>
      <c r="Y767" s="52"/>
      <c r="Z767" s="52"/>
    </row>
    <row r="768" spans="1:26" ht="15.6">
      <c r="A768" s="52"/>
      <c r="B768" s="52"/>
      <c r="C768" s="52"/>
      <c r="D768" s="52"/>
      <c r="E768" s="52"/>
      <c r="F768" s="52"/>
      <c r="G768" s="52"/>
      <c r="H768" s="52"/>
      <c r="I768" s="52"/>
      <c r="J768" s="52"/>
      <c r="K768" s="52"/>
      <c r="L768" s="52"/>
      <c r="M768" s="52"/>
      <c r="N768" s="52"/>
      <c r="O768" s="52"/>
      <c r="P768" s="52"/>
      <c r="Q768" s="52"/>
      <c r="R768" s="52"/>
      <c r="S768" s="52"/>
      <c r="T768" s="52"/>
      <c r="U768" s="52"/>
      <c r="V768" s="52"/>
      <c r="W768" s="52"/>
      <c r="X768" s="52"/>
      <c r="Y768" s="52"/>
      <c r="Z768" s="52"/>
    </row>
    <row r="769" spans="1:26" ht="15.6">
      <c r="A769" s="52"/>
      <c r="B769" s="52"/>
      <c r="C769" s="52"/>
      <c r="D769" s="52"/>
      <c r="E769" s="52"/>
      <c r="F769" s="52"/>
      <c r="G769" s="52"/>
      <c r="H769" s="52"/>
      <c r="I769" s="52"/>
      <c r="J769" s="52"/>
      <c r="K769" s="52"/>
      <c r="L769" s="52"/>
      <c r="M769" s="52"/>
      <c r="N769" s="52"/>
      <c r="O769" s="52"/>
      <c r="P769" s="52"/>
      <c r="Q769" s="52"/>
      <c r="R769" s="52"/>
      <c r="S769" s="52"/>
      <c r="T769" s="52"/>
      <c r="U769" s="52"/>
      <c r="V769" s="52"/>
      <c r="W769" s="52"/>
      <c r="X769" s="52"/>
      <c r="Y769" s="52"/>
      <c r="Z769" s="52"/>
    </row>
    <row r="770" spans="1:26" ht="15.6">
      <c r="A770" s="52"/>
      <c r="B770" s="52"/>
      <c r="C770" s="52"/>
      <c r="D770" s="52"/>
      <c r="E770" s="52"/>
      <c r="F770" s="52"/>
      <c r="G770" s="52"/>
      <c r="H770" s="52"/>
      <c r="I770" s="52"/>
      <c r="J770" s="52"/>
      <c r="K770" s="52"/>
      <c r="L770" s="52"/>
      <c r="M770" s="52"/>
      <c r="N770" s="52"/>
      <c r="O770" s="52"/>
      <c r="P770" s="52"/>
      <c r="Q770" s="52"/>
      <c r="R770" s="52"/>
      <c r="S770" s="52"/>
      <c r="T770" s="52"/>
      <c r="U770" s="52"/>
      <c r="V770" s="52"/>
      <c r="W770" s="52"/>
      <c r="X770" s="52"/>
      <c r="Y770" s="52"/>
      <c r="Z770" s="52"/>
    </row>
    <row r="771" spans="1:26" ht="15.6">
      <c r="A771" s="52"/>
      <c r="B771" s="52"/>
      <c r="C771" s="52"/>
      <c r="D771" s="52"/>
      <c r="E771" s="52"/>
      <c r="F771" s="52"/>
      <c r="G771" s="52"/>
      <c r="H771" s="52"/>
      <c r="I771" s="52"/>
      <c r="J771" s="52"/>
      <c r="K771" s="52"/>
      <c r="L771" s="52"/>
      <c r="M771" s="52"/>
      <c r="N771" s="52"/>
      <c r="O771" s="52"/>
      <c r="P771" s="52"/>
      <c r="Q771" s="52"/>
      <c r="R771" s="52"/>
      <c r="S771" s="52"/>
      <c r="T771" s="52"/>
      <c r="U771" s="52"/>
      <c r="V771" s="52"/>
      <c r="W771" s="52"/>
      <c r="X771" s="52"/>
      <c r="Y771" s="52"/>
      <c r="Z771" s="52"/>
    </row>
    <row r="772" spans="1:26" ht="15.6">
      <c r="A772" s="52"/>
      <c r="B772" s="52"/>
      <c r="C772" s="52"/>
      <c r="D772" s="52"/>
      <c r="E772" s="52"/>
      <c r="F772" s="52"/>
      <c r="G772" s="52"/>
      <c r="H772" s="52"/>
      <c r="I772" s="52"/>
      <c r="J772" s="52"/>
      <c r="K772" s="52"/>
      <c r="L772" s="52"/>
      <c r="M772" s="52"/>
      <c r="N772" s="52"/>
      <c r="O772" s="52"/>
      <c r="P772" s="52"/>
      <c r="Q772" s="52"/>
      <c r="R772" s="52"/>
      <c r="S772" s="52"/>
      <c r="T772" s="52"/>
      <c r="U772" s="52"/>
      <c r="V772" s="52"/>
      <c r="W772" s="52"/>
      <c r="X772" s="52"/>
      <c r="Y772" s="52"/>
      <c r="Z772" s="52"/>
    </row>
    <row r="773" spans="1:26" ht="15.6">
      <c r="A773" s="52"/>
      <c r="B773" s="52"/>
      <c r="C773" s="52"/>
      <c r="D773" s="52"/>
      <c r="E773" s="52"/>
      <c r="F773" s="52"/>
      <c r="G773" s="52"/>
      <c r="H773" s="52"/>
      <c r="I773" s="52"/>
      <c r="J773" s="52"/>
      <c r="K773" s="52"/>
      <c r="L773" s="52"/>
      <c r="M773" s="52"/>
      <c r="N773" s="52"/>
      <c r="O773" s="52"/>
      <c r="P773" s="52"/>
      <c r="Q773" s="52"/>
      <c r="R773" s="52"/>
      <c r="S773" s="52"/>
      <c r="T773" s="52"/>
      <c r="U773" s="52"/>
      <c r="V773" s="52"/>
      <c r="W773" s="52"/>
      <c r="X773" s="52"/>
      <c r="Y773" s="52"/>
      <c r="Z773" s="52"/>
    </row>
    <row r="774" spans="1:26" ht="15.6">
      <c r="A774" s="52"/>
      <c r="B774" s="52"/>
      <c r="C774" s="52"/>
      <c r="D774" s="52"/>
      <c r="E774" s="52"/>
      <c r="F774" s="52"/>
      <c r="G774" s="52"/>
      <c r="H774" s="52"/>
      <c r="I774" s="52"/>
      <c r="J774" s="52"/>
      <c r="K774" s="52"/>
      <c r="L774" s="52"/>
      <c r="M774" s="52"/>
      <c r="N774" s="52"/>
      <c r="O774" s="52"/>
      <c r="P774" s="52"/>
      <c r="Q774" s="52"/>
      <c r="R774" s="52"/>
      <c r="S774" s="52"/>
      <c r="T774" s="52"/>
      <c r="U774" s="52"/>
      <c r="V774" s="52"/>
      <c r="W774" s="52"/>
      <c r="X774" s="52"/>
      <c r="Y774" s="52"/>
      <c r="Z774" s="52"/>
    </row>
    <row r="775" spans="1:26" ht="15.6">
      <c r="A775" s="52"/>
      <c r="B775" s="52"/>
      <c r="C775" s="52"/>
      <c r="D775" s="52"/>
      <c r="E775" s="52"/>
      <c r="F775" s="52"/>
      <c r="G775" s="52"/>
      <c r="H775" s="52"/>
      <c r="I775" s="52"/>
      <c r="J775" s="52"/>
      <c r="K775" s="52"/>
      <c r="L775" s="52"/>
      <c r="M775" s="52"/>
      <c r="N775" s="52"/>
      <c r="O775" s="52"/>
      <c r="P775" s="52"/>
      <c r="Q775" s="52"/>
      <c r="R775" s="52"/>
      <c r="S775" s="52"/>
      <c r="T775" s="52"/>
      <c r="U775" s="52"/>
      <c r="V775" s="52"/>
      <c r="W775" s="52"/>
      <c r="X775" s="52"/>
      <c r="Y775" s="52"/>
      <c r="Z775" s="52"/>
    </row>
    <row r="776" spans="1:26" ht="15.6">
      <c r="A776" s="52"/>
      <c r="B776" s="52"/>
      <c r="C776" s="52"/>
      <c r="D776" s="52"/>
      <c r="E776" s="52"/>
      <c r="F776" s="52"/>
      <c r="G776" s="52"/>
      <c r="H776" s="52"/>
      <c r="I776" s="52"/>
      <c r="J776" s="52"/>
      <c r="K776" s="52"/>
      <c r="L776" s="52"/>
      <c r="M776" s="52"/>
      <c r="N776" s="52"/>
      <c r="O776" s="52"/>
      <c r="P776" s="52"/>
      <c r="Q776" s="52"/>
      <c r="R776" s="52"/>
      <c r="S776" s="52"/>
      <c r="T776" s="52"/>
      <c r="U776" s="52"/>
      <c r="V776" s="52"/>
      <c r="W776" s="52"/>
      <c r="X776" s="52"/>
      <c r="Y776" s="52"/>
      <c r="Z776" s="52"/>
    </row>
    <row r="777" spans="1:26" ht="15.6">
      <c r="A777" s="52"/>
      <c r="B777" s="52"/>
      <c r="C777" s="52"/>
      <c r="D777" s="52"/>
      <c r="E777" s="52"/>
      <c r="F777" s="52"/>
      <c r="G777" s="52"/>
      <c r="H777" s="52"/>
      <c r="I777" s="52"/>
      <c r="J777" s="52"/>
      <c r="K777" s="52"/>
      <c r="L777" s="52"/>
      <c r="M777" s="52"/>
      <c r="N777" s="52"/>
      <c r="O777" s="52"/>
      <c r="P777" s="52"/>
      <c r="Q777" s="52"/>
      <c r="R777" s="52"/>
      <c r="S777" s="52"/>
      <c r="T777" s="52"/>
      <c r="U777" s="52"/>
      <c r="V777" s="52"/>
      <c r="W777" s="52"/>
      <c r="X777" s="52"/>
      <c r="Y777" s="52"/>
      <c r="Z777" s="52"/>
    </row>
    <row r="778" spans="1:26" ht="15.6">
      <c r="A778" s="52"/>
      <c r="B778" s="52"/>
      <c r="C778" s="52"/>
      <c r="D778" s="52"/>
      <c r="E778" s="52"/>
      <c r="F778" s="52"/>
      <c r="G778" s="52"/>
      <c r="H778" s="52"/>
      <c r="I778" s="52"/>
      <c r="J778" s="52"/>
      <c r="K778" s="52"/>
      <c r="L778" s="52"/>
      <c r="M778" s="52"/>
      <c r="N778" s="52"/>
      <c r="O778" s="52"/>
      <c r="P778" s="52"/>
      <c r="Q778" s="52"/>
      <c r="R778" s="52"/>
      <c r="S778" s="52"/>
      <c r="T778" s="52"/>
      <c r="U778" s="52"/>
      <c r="V778" s="52"/>
      <c r="W778" s="52"/>
      <c r="X778" s="52"/>
      <c r="Y778" s="52"/>
      <c r="Z778" s="52"/>
    </row>
    <row r="779" spans="1:26" ht="15.6">
      <c r="A779" s="52"/>
      <c r="B779" s="52"/>
      <c r="C779" s="52"/>
      <c r="D779" s="52"/>
      <c r="E779" s="52"/>
      <c r="F779" s="52"/>
      <c r="G779" s="52"/>
      <c r="H779" s="52"/>
      <c r="I779" s="52"/>
      <c r="J779" s="52"/>
      <c r="K779" s="52"/>
      <c r="L779" s="52"/>
      <c r="M779" s="52"/>
      <c r="N779" s="52"/>
      <c r="O779" s="52"/>
      <c r="P779" s="52"/>
      <c r="Q779" s="52"/>
      <c r="R779" s="52"/>
      <c r="S779" s="52"/>
      <c r="T779" s="52"/>
      <c r="U779" s="52"/>
      <c r="V779" s="52"/>
      <c r="W779" s="52"/>
      <c r="X779" s="52"/>
      <c r="Y779" s="52"/>
      <c r="Z779" s="52"/>
    </row>
    <row r="780" spans="1:26" ht="15.6">
      <c r="A780" s="52"/>
      <c r="B780" s="52"/>
      <c r="C780" s="52"/>
      <c r="D780" s="52"/>
      <c r="E780" s="52"/>
      <c r="F780" s="52"/>
      <c r="G780" s="52"/>
      <c r="H780" s="52"/>
      <c r="I780" s="52"/>
      <c r="J780" s="52"/>
      <c r="K780" s="52"/>
      <c r="L780" s="52"/>
      <c r="M780" s="52"/>
      <c r="N780" s="52"/>
      <c r="O780" s="52"/>
      <c r="P780" s="52"/>
      <c r="Q780" s="52"/>
      <c r="R780" s="52"/>
      <c r="S780" s="52"/>
      <c r="T780" s="52"/>
      <c r="U780" s="52"/>
      <c r="V780" s="52"/>
      <c r="W780" s="52"/>
      <c r="X780" s="52"/>
      <c r="Y780" s="52"/>
      <c r="Z780" s="52"/>
    </row>
    <row r="781" spans="1:26" ht="15.6">
      <c r="A781" s="52"/>
      <c r="B781" s="52"/>
      <c r="C781" s="52"/>
      <c r="D781" s="52"/>
      <c r="E781" s="52"/>
      <c r="F781" s="52"/>
      <c r="G781" s="52"/>
      <c r="H781" s="52"/>
      <c r="I781" s="52"/>
      <c r="J781" s="52"/>
      <c r="K781" s="52"/>
      <c r="L781" s="52"/>
      <c r="M781" s="52"/>
      <c r="N781" s="52"/>
      <c r="O781" s="52"/>
      <c r="P781" s="52"/>
      <c r="Q781" s="52"/>
      <c r="R781" s="52"/>
      <c r="S781" s="52"/>
      <c r="T781" s="52"/>
      <c r="U781" s="52"/>
      <c r="V781" s="52"/>
      <c r="W781" s="52"/>
      <c r="X781" s="52"/>
      <c r="Y781" s="52"/>
      <c r="Z781" s="52"/>
    </row>
    <row r="782" spans="1:26" ht="15.6">
      <c r="A782" s="52"/>
      <c r="B782" s="52"/>
      <c r="C782" s="52"/>
      <c r="D782" s="52"/>
      <c r="E782" s="52"/>
      <c r="F782" s="52"/>
      <c r="G782" s="52"/>
      <c r="H782" s="52"/>
      <c r="I782" s="52"/>
      <c r="J782" s="52"/>
      <c r="K782" s="52"/>
      <c r="L782" s="52"/>
      <c r="M782" s="52"/>
      <c r="N782" s="52"/>
      <c r="O782" s="52"/>
      <c r="P782" s="52"/>
      <c r="Q782" s="52"/>
      <c r="R782" s="52"/>
      <c r="S782" s="52"/>
      <c r="T782" s="52"/>
      <c r="U782" s="52"/>
      <c r="V782" s="52"/>
      <c r="W782" s="52"/>
      <c r="X782" s="52"/>
      <c r="Y782" s="52"/>
      <c r="Z782" s="52"/>
    </row>
    <row r="783" spans="1:26" ht="15.6">
      <c r="A783" s="52"/>
      <c r="B783" s="52"/>
      <c r="C783" s="52"/>
      <c r="D783" s="52"/>
      <c r="E783" s="52"/>
      <c r="F783" s="52"/>
      <c r="G783" s="52"/>
      <c r="H783" s="52"/>
      <c r="I783" s="52"/>
      <c r="J783" s="52"/>
      <c r="K783" s="52"/>
      <c r="L783" s="52"/>
      <c r="M783" s="52"/>
      <c r="N783" s="52"/>
      <c r="O783" s="52"/>
      <c r="P783" s="52"/>
      <c r="Q783" s="52"/>
      <c r="R783" s="52"/>
      <c r="S783" s="52"/>
      <c r="T783" s="52"/>
      <c r="U783" s="52"/>
      <c r="V783" s="52"/>
      <c r="W783" s="52"/>
      <c r="X783" s="52"/>
      <c r="Y783" s="52"/>
      <c r="Z783" s="52"/>
    </row>
    <row r="784" spans="1:26" ht="15.6">
      <c r="A784" s="52"/>
      <c r="B784" s="52"/>
      <c r="C784" s="52"/>
      <c r="D784" s="52"/>
      <c r="E784" s="52"/>
      <c r="F784" s="52"/>
      <c r="G784" s="52"/>
      <c r="H784" s="52"/>
      <c r="I784" s="52"/>
      <c r="J784" s="52"/>
      <c r="K784" s="52"/>
      <c r="L784" s="52"/>
      <c r="M784" s="52"/>
      <c r="N784" s="52"/>
      <c r="O784" s="52"/>
      <c r="P784" s="52"/>
      <c r="Q784" s="52"/>
      <c r="R784" s="52"/>
      <c r="S784" s="52"/>
      <c r="T784" s="52"/>
      <c r="U784" s="52"/>
      <c r="V784" s="52"/>
      <c r="W784" s="52"/>
      <c r="X784" s="52"/>
      <c r="Y784" s="52"/>
      <c r="Z784" s="52"/>
    </row>
    <row r="785" spans="1:26" ht="15.6">
      <c r="A785" s="52"/>
      <c r="B785" s="52"/>
      <c r="C785" s="52"/>
      <c r="D785" s="52"/>
      <c r="E785" s="52"/>
      <c r="F785" s="52"/>
      <c r="G785" s="52"/>
      <c r="H785" s="52"/>
      <c r="I785" s="52"/>
      <c r="J785" s="52"/>
      <c r="K785" s="52"/>
      <c r="L785" s="52"/>
      <c r="M785" s="52"/>
      <c r="N785" s="52"/>
      <c r="O785" s="52"/>
      <c r="P785" s="52"/>
      <c r="Q785" s="52"/>
      <c r="R785" s="52"/>
      <c r="S785" s="52"/>
      <c r="T785" s="52"/>
      <c r="U785" s="52"/>
      <c r="V785" s="52"/>
      <c r="W785" s="52"/>
      <c r="X785" s="52"/>
      <c r="Y785" s="52"/>
      <c r="Z785" s="52"/>
    </row>
    <row r="786" spans="1:26" ht="15.6">
      <c r="A786" s="52"/>
      <c r="B786" s="52"/>
      <c r="C786" s="52"/>
      <c r="D786" s="52"/>
      <c r="E786" s="52"/>
      <c r="F786" s="52"/>
      <c r="G786" s="52"/>
      <c r="H786" s="52"/>
      <c r="I786" s="52"/>
      <c r="J786" s="52"/>
      <c r="K786" s="52"/>
      <c r="L786" s="52"/>
      <c r="M786" s="52"/>
      <c r="N786" s="52"/>
      <c r="O786" s="52"/>
      <c r="P786" s="52"/>
      <c r="Q786" s="52"/>
      <c r="R786" s="52"/>
      <c r="S786" s="52"/>
      <c r="T786" s="52"/>
      <c r="U786" s="52"/>
      <c r="V786" s="52"/>
      <c r="W786" s="52"/>
      <c r="X786" s="52"/>
      <c r="Y786" s="52"/>
      <c r="Z786" s="52"/>
    </row>
    <row r="787" spans="1:26" ht="15.6">
      <c r="A787" s="52"/>
      <c r="B787" s="52"/>
      <c r="C787" s="52"/>
      <c r="D787" s="52"/>
      <c r="E787" s="52"/>
      <c r="F787" s="52"/>
      <c r="G787" s="52"/>
      <c r="H787" s="52"/>
      <c r="I787" s="52"/>
      <c r="J787" s="52"/>
      <c r="K787" s="52"/>
      <c r="L787" s="52"/>
      <c r="M787" s="52"/>
      <c r="N787" s="52"/>
      <c r="O787" s="52"/>
      <c r="P787" s="52"/>
      <c r="Q787" s="52"/>
      <c r="R787" s="52"/>
      <c r="S787" s="52"/>
      <c r="T787" s="52"/>
      <c r="U787" s="52"/>
      <c r="V787" s="52"/>
      <c r="W787" s="52"/>
      <c r="X787" s="52"/>
      <c r="Y787" s="52"/>
      <c r="Z787" s="52"/>
    </row>
    <row r="788" spans="1:26" ht="15.6">
      <c r="A788" s="52"/>
      <c r="B788" s="52"/>
      <c r="C788" s="52"/>
      <c r="D788" s="52"/>
      <c r="E788" s="52"/>
      <c r="F788" s="52"/>
      <c r="G788" s="52"/>
      <c r="H788" s="52"/>
      <c r="I788" s="52"/>
      <c r="J788" s="52"/>
      <c r="K788" s="52"/>
      <c r="L788" s="52"/>
      <c r="M788" s="52"/>
      <c r="N788" s="52"/>
      <c r="O788" s="52"/>
      <c r="P788" s="52"/>
      <c r="Q788" s="52"/>
      <c r="R788" s="52"/>
      <c r="S788" s="52"/>
      <c r="T788" s="52"/>
      <c r="U788" s="52"/>
      <c r="V788" s="52"/>
      <c r="W788" s="52"/>
      <c r="X788" s="52"/>
      <c r="Y788" s="52"/>
      <c r="Z788" s="52"/>
    </row>
    <row r="789" spans="1:26" ht="15.6">
      <c r="A789" s="52"/>
      <c r="B789" s="52"/>
      <c r="C789" s="52"/>
      <c r="D789" s="52"/>
      <c r="E789" s="52"/>
      <c r="F789" s="52"/>
      <c r="G789" s="52"/>
      <c r="H789" s="52"/>
      <c r="I789" s="52"/>
      <c r="J789" s="52"/>
      <c r="K789" s="52"/>
      <c r="L789" s="52"/>
      <c r="M789" s="52"/>
      <c r="N789" s="52"/>
      <c r="O789" s="52"/>
      <c r="P789" s="52"/>
      <c r="Q789" s="52"/>
      <c r="R789" s="52"/>
      <c r="S789" s="52"/>
      <c r="T789" s="52"/>
      <c r="U789" s="52"/>
      <c r="V789" s="52"/>
      <c r="W789" s="52"/>
      <c r="X789" s="52"/>
      <c r="Y789" s="52"/>
      <c r="Z789" s="52"/>
    </row>
    <row r="790" spans="1:26" ht="15.6">
      <c r="A790" s="52"/>
      <c r="B790" s="52"/>
      <c r="C790" s="52"/>
      <c r="D790" s="52"/>
      <c r="E790" s="52"/>
      <c r="F790" s="52"/>
      <c r="G790" s="52"/>
      <c r="H790" s="52"/>
      <c r="I790" s="52"/>
      <c r="J790" s="52"/>
      <c r="K790" s="52"/>
      <c r="L790" s="52"/>
      <c r="M790" s="52"/>
      <c r="N790" s="52"/>
      <c r="O790" s="52"/>
      <c r="P790" s="52"/>
      <c r="Q790" s="52"/>
      <c r="R790" s="52"/>
      <c r="S790" s="52"/>
      <c r="T790" s="52"/>
      <c r="U790" s="52"/>
      <c r="V790" s="52"/>
      <c r="W790" s="52"/>
      <c r="X790" s="52"/>
      <c r="Y790" s="52"/>
      <c r="Z790" s="52"/>
    </row>
    <row r="791" spans="1:26" ht="15.6">
      <c r="A791" s="52"/>
      <c r="B791" s="52"/>
      <c r="C791" s="52"/>
      <c r="D791" s="52"/>
      <c r="E791" s="52"/>
      <c r="F791" s="52"/>
      <c r="G791" s="52"/>
      <c r="H791" s="52"/>
      <c r="I791" s="52"/>
      <c r="J791" s="52"/>
      <c r="K791" s="52"/>
      <c r="L791" s="52"/>
      <c r="M791" s="52"/>
      <c r="N791" s="52"/>
      <c r="O791" s="52"/>
      <c r="P791" s="52"/>
      <c r="Q791" s="52"/>
      <c r="R791" s="52"/>
      <c r="S791" s="52"/>
      <c r="T791" s="52"/>
      <c r="U791" s="52"/>
      <c r="V791" s="52"/>
      <c r="W791" s="52"/>
      <c r="X791" s="52"/>
      <c r="Y791" s="52"/>
      <c r="Z791" s="52"/>
    </row>
    <row r="792" spans="1:26" ht="15.6">
      <c r="A792" s="52"/>
      <c r="B792" s="52"/>
      <c r="C792" s="52"/>
      <c r="D792" s="52"/>
      <c r="E792" s="52"/>
      <c r="F792" s="52"/>
      <c r="G792" s="52"/>
      <c r="H792" s="52"/>
      <c r="I792" s="52"/>
      <c r="J792" s="52"/>
      <c r="K792" s="52"/>
      <c r="L792" s="52"/>
      <c r="M792" s="52"/>
      <c r="N792" s="52"/>
      <c r="O792" s="52"/>
      <c r="P792" s="52"/>
      <c r="Q792" s="52"/>
      <c r="R792" s="52"/>
      <c r="S792" s="52"/>
      <c r="T792" s="52"/>
      <c r="U792" s="52"/>
      <c r="V792" s="52"/>
      <c r="W792" s="52"/>
      <c r="X792" s="52"/>
      <c r="Y792" s="52"/>
      <c r="Z792" s="52"/>
    </row>
    <row r="793" spans="1:26" ht="15.6">
      <c r="A793" s="52"/>
      <c r="B793" s="52"/>
      <c r="C793" s="52"/>
      <c r="D793" s="52"/>
      <c r="E793" s="52"/>
      <c r="F793" s="52"/>
      <c r="G793" s="52"/>
      <c r="H793" s="52"/>
      <c r="I793" s="52"/>
      <c r="J793" s="52"/>
      <c r="K793" s="52"/>
      <c r="L793" s="52"/>
      <c r="M793" s="52"/>
      <c r="N793" s="52"/>
      <c r="O793" s="52"/>
      <c r="P793" s="52"/>
      <c r="Q793" s="52"/>
      <c r="R793" s="52"/>
      <c r="S793" s="52"/>
      <c r="T793" s="52"/>
      <c r="U793" s="52"/>
      <c r="V793" s="52"/>
      <c r="W793" s="52"/>
      <c r="X793" s="52"/>
      <c r="Y793" s="52"/>
      <c r="Z793" s="52"/>
    </row>
    <row r="794" spans="1:26" ht="15.6">
      <c r="A794" s="52"/>
      <c r="B794" s="52"/>
      <c r="C794" s="52"/>
      <c r="D794" s="52"/>
      <c r="E794" s="52"/>
      <c r="F794" s="52"/>
      <c r="G794" s="52"/>
      <c r="H794" s="52"/>
      <c r="I794" s="52"/>
      <c r="J794" s="52"/>
      <c r="K794" s="52"/>
      <c r="L794" s="52"/>
      <c r="M794" s="52"/>
      <c r="N794" s="52"/>
      <c r="O794" s="52"/>
      <c r="P794" s="52"/>
      <c r="Q794" s="52"/>
      <c r="R794" s="52"/>
      <c r="S794" s="52"/>
      <c r="T794" s="52"/>
      <c r="U794" s="52"/>
      <c r="V794" s="52"/>
      <c r="W794" s="52"/>
      <c r="X794" s="52"/>
      <c r="Y794" s="52"/>
      <c r="Z794" s="52"/>
    </row>
    <row r="795" spans="1:26" ht="15.6">
      <c r="A795" s="52"/>
      <c r="B795" s="52"/>
      <c r="C795" s="52"/>
      <c r="D795" s="52"/>
      <c r="E795" s="52"/>
      <c r="F795" s="52"/>
      <c r="G795" s="52"/>
      <c r="H795" s="52"/>
      <c r="I795" s="52"/>
      <c r="J795" s="52"/>
      <c r="K795" s="52"/>
      <c r="L795" s="52"/>
      <c r="M795" s="52"/>
      <c r="N795" s="52"/>
      <c r="O795" s="52"/>
      <c r="P795" s="52"/>
      <c r="Q795" s="52"/>
      <c r="R795" s="52"/>
      <c r="S795" s="52"/>
      <c r="T795" s="52"/>
      <c r="U795" s="52"/>
      <c r="V795" s="52"/>
      <c r="W795" s="52"/>
      <c r="X795" s="52"/>
      <c r="Y795" s="52"/>
      <c r="Z795" s="52"/>
    </row>
    <row r="796" spans="1:26" ht="15.6">
      <c r="A796" s="52"/>
      <c r="B796" s="52"/>
      <c r="C796" s="52"/>
      <c r="D796" s="52"/>
      <c r="E796" s="52"/>
      <c r="F796" s="52"/>
      <c r="G796" s="52"/>
      <c r="H796" s="52"/>
      <c r="I796" s="52"/>
      <c r="J796" s="52"/>
      <c r="K796" s="52"/>
      <c r="L796" s="52"/>
      <c r="M796" s="52"/>
      <c r="N796" s="52"/>
      <c r="O796" s="52"/>
      <c r="P796" s="52"/>
      <c r="Q796" s="52"/>
      <c r="R796" s="52"/>
      <c r="S796" s="52"/>
      <c r="T796" s="52"/>
      <c r="U796" s="52"/>
      <c r="V796" s="52"/>
      <c r="W796" s="52"/>
      <c r="X796" s="52"/>
      <c r="Y796" s="52"/>
      <c r="Z796" s="52"/>
    </row>
    <row r="797" spans="1:26" ht="15.6">
      <c r="A797" s="52"/>
      <c r="B797" s="52"/>
      <c r="C797" s="52"/>
      <c r="D797" s="52"/>
      <c r="E797" s="52"/>
      <c r="F797" s="52"/>
      <c r="G797" s="52"/>
      <c r="H797" s="52"/>
      <c r="I797" s="52"/>
      <c r="J797" s="52"/>
      <c r="K797" s="52"/>
      <c r="L797" s="52"/>
      <c r="M797" s="52"/>
      <c r="N797" s="52"/>
      <c r="O797" s="52"/>
      <c r="P797" s="52"/>
      <c r="Q797" s="52"/>
      <c r="R797" s="52"/>
      <c r="S797" s="52"/>
      <c r="T797" s="52"/>
      <c r="U797" s="52"/>
      <c r="V797" s="52"/>
      <c r="W797" s="52"/>
      <c r="X797" s="52"/>
      <c r="Y797" s="52"/>
      <c r="Z797" s="52"/>
    </row>
    <row r="798" spans="1:26" ht="15.6">
      <c r="A798" s="52"/>
      <c r="B798" s="52"/>
      <c r="C798" s="52"/>
      <c r="D798" s="52"/>
      <c r="E798" s="52"/>
      <c r="F798" s="52"/>
      <c r="G798" s="52"/>
      <c r="H798" s="52"/>
      <c r="I798" s="52"/>
      <c r="J798" s="52"/>
      <c r="K798" s="52"/>
      <c r="L798" s="52"/>
      <c r="M798" s="52"/>
      <c r="N798" s="52"/>
      <c r="O798" s="52"/>
      <c r="P798" s="52"/>
      <c r="Q798" s="52"/>
      <c r="R798" s="52"/>
      <c r="S798" s="52"/>
      <c r="T798" s="52"/>
      <c r="U798" s="52"/>
      <c r="V798" s="52"/>
      <c r="W798" s="52"/>
      <c r="X798" s="52"/>
      <c r="Y798" s="52"/>
      <c r="Z798" s="52"/>
    </row>
    <row r="799" spans="1:26" ht="15.6">
      <c r="A799" s="52"/>
      <c r="B799" s="52"/>
      <c r="C799" s="52"/>
      <c r="D799" s="52"/>
      <c r="E799" s="52"/>
      <c r="F799" s="52"/>
      <c r="G799" s="52"/>
      <c r="H799" s="52"/>
      <c r="I799" s="52"/>
      <c r="J799" s="52"/>
      <c r="K799" s="52"/>
      <c r="L799" s="52"/>
      <c r="M799" s="52"/>
      <c r="N799" s="52"/>
      <c r="O799" s="52"/>
      <c r="P799" s="52"/>
      <c r="Q799" s="52"/>
      <c r="R799" s="52"/>
      <c r="S799" s="52"/>
      <c r="T799" s="52"/>
      <c r="U799" s="52"/>
      <c r="V799" s="52"/>
      <c r="W799" s="52"/>
      <c r="X799" s="52"/>
      <c r="Y799" s="52"/>
      <c r="Z799" s="52"/>
    </row>
    <row r="800" spans="1:26" ht="15.6">
      <c r="A800" s="52"/>
      <c r="B800" s="52"/>
      <c r="C800" s="52"/>
      <c r="D800" s="52"/>
      <c r="E800" s="52"/>
      <c r="F800" s="52"/>
      <c r="G800" s="52"/>
      <c r="H800" s="52"/>
      <c r="I800" s="52"/>
      <c r="J800" s="52"/>
      <c r="K800" s="52"/>
      <c r="L800" s="52"/>
      <c r="M800" s="52"/>
      <c r="N800" s="52"/>
      <c r="O800" s="52"/>
      <c r="P800" s="52"/>
      <c r="Q800" s="52"/>
      <c r="R800" s="52"/>
      <c r="S800" s="52"/>
      <c r="T800" s="52"/>
      <c r="U800" s="52"/>
      <c r="V800" s="52"/>
      <c r="W800" s="52"/>
      <c r="X800" s="52"/>
      <c r="Y800" s="52"/>
      <c r="Z800" s="52"/>
    </row>
    <row r="801" spans="1:26" ht="15.6">
      <c r="A801" s="52"/>
      <c r="B801" s="52"/>
      <c r="C801" s="52"/>
      <c r="D801" s="52"/>
      <c r="E801" s="52"/>
      <c r="F801" s="52"/>
      <c r="G801" s="52"/>
      <c r="H801" s="52"/>
      <c r="I801" s="52"/>
      <c r="J801" s="52"/>
      <c r="K801" s="52"/>
      <c r="L801" s="52"/>
      <c r="M801" s="52"/>
      <c r="N801" s="52"/>
      <c r="O801" s="52"/>
      <c r="P801" s="52"/>
      <c r="Q801" s="52"/>
      <c r="R801" s="52"/>
      <c r="S801" s="52"/>
      <c r="T801" s="52"/>
      <c r="U801" s="52"/>
      <c r="V801" s="52"/>
      <c r="W801" s="52"/>
      <c r="X801" s="52"/>
      <c r="Y801" s="52"/>
      <c r="Z801" s="52"/>
    </row>
    <row r="802" spans="1:26" ht="15.6">
      <c r="A802" s="52"/>
      <c r="B802" s="52"/>
      <c r="C802" s="52"/>
      <c r="D802" s="52"/>
      <c r="E802" s="52"/>
      <c r="F802" s="52"/>
      <c r="G802" s="52"/>
      <c r="H802" s="52"/>
      <c r="I802" s="52"/>
      <c r="J802" s="52"/>
      <c r="K802" s="52"/>
      <c r="L802" s="52"/>
      <c r="M802" s="52"/>
      <c r="N802" s="52"/>
      <c r="O802" s="52"/>
      <c r="P802" s="52"/>
      <c r="Q802" s="52"/>
      <c r="R802" s="52"/>
      <c r="S802" s="52"/>
      <c r="T802" s="52"/>
      <c r="U802" s="52"/>
      <c r="V802" s="52"/>
      <c r="W802" s="52"/>
      <c r="X802" s="52"/>
      <c r="Y802" s="52"/>
      <c r="Z802" s="52"/>
    </row>
    <row r="803" spans="1:26" ht="15.6">
      <c r="A803" s="52"/>
      <c r="B803" s="52"/>
      <c r="C803" s="52"/>
      <c r="D803" s="52"/>
      <c r="E803" s="52"/>
      <c r="F803" s="52"/>
      <c r="G803" s="52"/>
      <c r="H803" s="52"/>
      <c r="I803" s="52"/>
      <c r="J803" s="52"/>
      <c r="K803" s="52"/>
      <c r="L803" s="52"/>
      <c r="M803" s="52"/>
      <c r="N803" s="52"/>
      <c r="O803" s="52"/>
      <c r="P803" s="52"/>
      <c r="Q803" s="52"/>
      <c r="R803" s="52"/>
      <c r="S803" s="52"/>
      <c r="T803" s="52"/>
      <c r="U803" s="52"/>
      <c r="V803" s="52"/>
      <c r="W803" s="52"/>
      <c r="X803" s="52"/>
      <c r="Y803" s="52"/>
      <c r="Z803" s="52"/>
    </row>
    <row r="804" spans="1:26" ht="15.6">
      <c r="A804" s="52"/>
      <c r="B804" s="52"/>
      <c r="C804" s="52"/>
      <c r="D804" s="52"/>
      <c r="E804" s="52"/>
      <c r="F804" s="52"/>
      <c r="G804" s="52"/>
      <c r="H804" s="52"/>
      <c r="I804" s="52"/>
      <c r="J804" s="52"/>
      <c r="K804" s="52"/>
      <c r="L804" s="52"/>
      <c r="M804" s="52"/>
      <c r="N804" s="52"/>
      <c r="O804" s="52"/>
      <c r="P804" s="52"/>
      <c r="Q804" s="52"/>
      <c r="R804" s="52"/>
      <c r="S804" s="52"/>
      <c r="T804" s="52"/>
      <c r="U804" s="52"/>
      <c r="V804" s="52"/>
      <c r="W804" s="52"/>
      <c r="X804" s="52"/>
      <c r="Y804" s="52"/>
      <c r="Z804" s="52"/>
    </row>
    <row r="805" spans="1:26" ht="15.6">
      <c r="A805" s="52"/>
      <c r="B805" s="52"/>
      <c r="C805" s="52"/>
      <c r="D805" s="52"/>
      <c r="E805" s="52"/>
      <c r="F805" s="52"/>
      <c r="G805" s="52"/>
      <c r="H805" s="52"/>
      <c r="I805" s="52"/>
      <c r="J805" s="52"/>
      <c r="K805" s="52"/>
      <c r="L805" s="52"/>
      <c r="M805" s="52"/>
      <c r="N805" s="52"/>
      <c r="O805" s="52"/>
      <c r="P805" s="52"/>
      <c r="Q805" s="52"/>
      <c r="R805" s="52"/>
      <c r="S805" s="52"/>
      <c r="T805" s="52"/>
      <c r="U805" s="52"/>
      <c r="V805" s="52"/>
      <c r="W805" s="52"/>
      <c r="X805" s="52"/>
      <c r="Y805" s="52"/>
      <c r="Z805" s="52"/>
    </row>
    <row r="806" spans="1:26" ht="15.6">
      <c r="A806" s="52"/>
      <c r="B806" s="52"/>
      <c r="C806" s="52"/>
      <c r="D806" s="52"/>
      <c r="E806" s="52"/>
      <c r="F806" s="52"/>
      <c r="G806" s="52"/>
      <c r="H806" s="52"/>
      <c r="I806" s="52"/>
      <c r="J806" s="52"/>
      <c r="K806" s="52"/>
      <c r="L806" s="52"/>
      <c r="M806" s="52"/>
      <c r="N806" s="52"/>
      <c r="O806" s="52"/>
      <c r="P806" s="52"/>
      <c r="Q806" s="52"/>
      <c r="R806" s="52"/>
      <c r="S806" s="52"/>
      <c r="T806" s="52"/>
      <c r="U806" s="52"/>
      <c r="V806" s="52"/>
      <c r="W806" s="52"/>
      <c r="X806" s="52"/>
      <c r="Y806" s="52"/>
      <c r="Z806" s="52"/>
    </row>
    <row r="807" spans="1:26" ht="15.6">
      <c r="A807" s="52"/>
      <c r="B807" s="52"/>
      <c r="C807" s="52"/>
      <c r="D807" s="52"/>
      <c r="E807" s="52"/>
      <c r="F807" s="52"/>
      <c r="G807" s="52"/>
      <c r="H807" s="52"/>
      <c r="I807" s="52"/>
      <c r="J807" s="52"/>
      <c r="K807" s="52"/>
      <c r="L807" s="52"/>
      <c r="M807" s="52"/>
      <c r="N807" s="52"/>
      <c r="O807" s="52"/>
      <c r="P807" s="52"/>
      <c r="Q807" s="52"/>
      <c r="R807" s="52"/>
      <c r="S807" s="52"/>
      <c r="T807" s="52"/>
      <c r="U807" s="52"/>
      <c r="V807" s="52"/>
      <c r="W807" s="52"/>
      <c r="X807" s="52"/>
      <c r="Y807" s="52"/>
      <c r="Z807" s="52"/>
    </row>
    <row r="808" spans="1:26" ht="15.6">
      <c r="A808" s="52"/>
      <c r="B808" s="52"/>
      <c r="C808" s="52"/>
      <c r="D808" s="52"/>
      <c r="E808" s="52"/>
      <c r="F808" s="52"/>
      <c r="G808" s="52"/>
      <c r="H808" s="52"/>
      <c r="I808" s="52"/>
      <c r="J808" s="52"/>
      <c r="K808" s="52"/>
      <c r="L808" s="52"/>
      <c r="M808" s="52"/>
      <c r="N808" s="52"/>
      <c r="O808" s="52"/>
      <c r="P808" s="52"/>
      <c r="Q808" s="52"/>
      <c r="R808" s="52"/>
      <c r="S808" s="52"/>
      <c r="T808" s="52"/>
      <c r="U808" s="52"/>
      <c r="V808" s="52"/>
      <c r="W808" s="52"/>
      <c r="X808" s="52"/>
      <c r="Y808" s="52"/>
      <c r="Z808" s="52"/>
    </row>
    <row r="809" spans="1:26" ht="15.6">
      <c r="A809" s="52"/>
      <c r="B809" s="52"/>
      <c r="C809" s="52"/>
      <c r="D809" s="52"/>
      <c r="E809" s="52"/>
      <c r="F809" s="52"/>
      <c r="G809" s="52"/>
      <c r="H809" s="52"/>
      <c r="I809" s="52"/>
      <c r="J809" s="52"/>
      <c r="K809" s="52"/>
      <c r="L809" s="52"/>
      <c r="M809" s="52"/>
      <c r="N809" s="52"/>
      <c r="O809" s="52"/>
      <c r="P809" s="52"/>
      <c r="Q809" s="52"/>
      <c r="R809" s="52"/>
      <c r="S809" s="52"/>
      <c r="T809" s="52"/>
      <c r="U809" s="52"/>
      <c r="V809" s="52"/>
      <c r="W809" s="52"/>
      <c r="X809" s="52"/>
      <c r="Y809" s="52"/>
      <c r="Z809" s="52"/>
    </row>
    <row r="810" spans="1:26" ht="15.6">
      <c r="A810" s="52"/>
      <c r="B810" s="52"/>
      <c r="C810" s="52"/>
      <c r="D810" s="52"/>
      <c r="E810" s="52"/>
      <c r="F810" s="52"/>
      <c r="G810" s="52"/>
      <c r="H810" s="52"/>
      <c r="I810" s="52"/>
      <c r="J810" s="52"/>
      <c r="K810" s="52"/>
      <c r="L810" s="52"/>
      <c r="M810" s="52"/>
      <c r="N810" s="52"/>
      <c r="O810" s="52"/>
      <c r="P810" s="52"/>
      <c r="Q810" s="52"/>
      <c r="R810" s="52"/>
      <c r="S810" s="52"/>
      <c r="T810" s="52"/>
      <c r="U810" s="52"/>
      <c r="V810" s="52"/>
      <c r="W810" s="52"/>
      <c r="X810" s="52"/>
      <c r="Y810" s="52"/>
      <c r="Z810" s="52"/>
    </row>
    <row r="811" spans="1:26" ht="15.6">
      <c r="A811" s="52"/>
      <c r="B811" s="52"/>
      <c r="C811" s="52"/>
      <c r="D811" s="52"/>
      <c r="E811" s="52"/>
      <c r="F811" s="52"/>
      <c r="G811" s="52"/>
      <c r="H811" s="52"/>
      <c r="I811" s="52"/>
      <c r="J811" s="52"/>
      <c r="K811" s="52"/>
      <c r="L811" s="52"/>
      <c r="M811" s="52"/>
      <c r="N811" s="52"/>
      <c r="O811" s="52"/>
      <c r="P811" s="52"/>
      <c r="Q811" s="52"/>
      <c r="R811" s="52"/>
      <c r="S811" s="52"/>
      <c r="T811" s="52"/>
      <c r="U811" s="52"/>
      <c r="V811" s="52"/>
      <c r="W811" s="52"/>
      <c r="X811" s="52"/>
      <c r="Y811" s="52"/>
      <c r="Z811" s="52"/>
    </row>
    <row r="812" spans="1:26" ht="15.6">
      <c r="A812" s="52"/>
      <c r="B812" s="52"/>
      <c r="C812" s="52"/>
      <c r="D812" s="52"/>
      <c r="E812" s="52"/>
      <c r="F812" s="52"/>
      <c r="G812" s="52"/>
      <c r="H812" s="52"/>
      <c r="I812" s="52"/>
      <c r="J812" s="52"/>
      <c r="K812" s="52"/>
      <c r="L812" s="52"/>
      <c r="M812" s="52"/>
      <c r="N812" s="52"/>
      <c r="O812" s="52"/>
      <c r="P812" s="52"/>
      <c r="Q812" s="52"/>
      <c r="R812" s="52"/>
      <c r="S812" s="52"/>
      <c r="T812" s="52"/>
      <c r="U812" s="52"/>
      <c r="V812" s="52"/>
      <c r="W812" s="52"/>
      <c r="X812" s="52"/>
      <c r="Y812" s="52"/>
      <c r="Z812" s="52"/>
    </row>
    <row r="813" spans="1:26" ht="15.6">
      <c r="A813" s="52"/>
      <c r="B813" s="52"/>
      <c r="C813" s="52"/>
      <c r="D813" s="52"/>
      <c r="E813" s="52"/>
      <c r="F813" s="52"/>
      <c r="G813" s="52"/>
      <c r="H813" s="52"/>
      <c r="I813" s="52"/>
      <c r="J813" s="52"/>
      <c r="K813" s="52"/>
      <c r="L813" s="52"/>
      <c r="M813" s="52"/>
      <c r="N813" s="52"/>
      <c r="O813" s="52"/>
      <c r="P813" s="52"/>
      <c r="Q813" s="52"/>
      <c r="R813" s="52"/>
      <c r="S813" s="52"/>
      <c r="T813" s="52"/>
      <c r="U813" s="52"/>
      <c r="V813" s="52"/>
      <c r="W813" s="52"/>
      <c r="X813" s="52"/>
      <c r="Y813" s="52"/>
      <c r="Z813" s="52"/>
    </row>
    <row r="814" spans="1:26" ht="15.6">
      <c r="A814" s="52"/>
      <c r="B814" s="52"/>
      <c r="C814" s="52"/>
      <c r="D814" s="52"/>
      <c r="E814" s="52"/>
      <c r="F814" s="52"/>
      <c r="G814" s="52"/>
      <c r="H814" s="52"/>
      <c r="I814" s="52"/>
      <c r="J814" s="52"/>
      <c r="K814" s="52"/>
      <c r="L814" s="52"/>
      <c r="M814" s="52"/>
      <c r="N814" s="52"/>
      <c r="O814" s="52"/>
      <c r="P814" s="52"/>
      <c r="Q814" s="52"/>
      <c r="R814" s="52"/>
      <c r="S814" s="52"/>
      <c r="T814" s="52"/>
      <c r="U814" s="52"/>
      <c r="V814" s="52"/>
      <c r="W814" s="52"/>
      <c r="X814" s="52"/>
      <c r="Y814" s="52"/>
      <c r="Z814" s="52"/>
    </row>
    <row r="815" spans="1:26" ht="15.6">
      <c r="A815" s="52"/>
      <c r="B815" s="52"/>
      <c r="C815" s="52"/>
      <c r="D815" s="52"/>
      <c r="E815" s="52"/>
      <c r="F815" s="52"/>
      <c r="G815" s="52"/>
      <c r="H815" s="52"/>
      <c r="I815" s="52"/>
      <c r="J815" s="52"/>
      <c r="K815" s="52"/>
      <c r="L815" s="52"/>
      <c r="M815" s="52"/>
      <c r="N815" s="52"/>
      <c r="O815" s="52"/>
      <c r="P815" s="52"/>
      <c r="Q815" s="52"/>
      <c r="R815" s="52"/>
      <c r="S815" s="52"/>
      <c r="T815" s="52"/>
      <c r="U815" s="52"/>
      <c r="V815" s="52"/>
      <c r="W815" s="52"/>
      <c r="X815" s="52"/>
      <c r="Y815" s="52"/>
      <c r="Z815" s="52"/>
    </row>
    <row r="816" spans="1:26" ht="15.6">
      <c r="A816" s="52"/>
      <c r="B816" s="52"/>
      <c r="C816" s="52"/>
      <c r="D816" s="52"/>
      <c r="E816" s="52"/>
      <c r="F816" s="52"/>
      <c r="G816" s="52"/>
      <c r="H816" s="52"/>
      <c r="I816" s="52"/>
      <c r="J816" s="52"/>
      <c r="K816" s="52"/>
      <c r="L816" s="52"/>
      <c r="M816" s="52"/>
      <c r="N816" s="52"/>
      <c r="O816" s="52"/>
      <c r="P816" s="52"/>
      <c r="Q816" s="52"/>
      <c r="R816" s="52"/>
      <c r="S816" s="52"/>
      <c r="T816" s="52"/>
      <c r="U816" s="52"/>
      <c r="V816" s="52"/>
      <c r="W816" s="52"/>
      <c r="X816" s="52"/>
      <c r="Y816" s="52"/>
      <c r="Z816" s="52"/>
    </row>
    <row r="817" spans="1:26" ht="15.6">
      <c r="A817" s="52"/>
      <c r="B817" s="52"/>
      <c r="C817" s="52"/>
      <c r="D817" s="52"/>
      <c r="E817" s="52"/>
      <c r="F817" s="52"/>
      <c r="G817" s="52"/>
      <c r="H817" s="52"/>
      <c r="I817" s="52"/>
      <c r="J817" s="52"/>
      <c r="K817" s="52"/>
      <c r="L817" s="52"/>
      <c r="M817" s="52"/>
      <c r="N817" s="52"/>
      <c r="O817" s="52"/>
      <c r="P817" s="52"/>
      <c r="Q817" s="52"/>
      <c r="R817" s="52"/>
      <c r="S817" s="52"/>
      <c r="T817" s="52"/>
      <c r="U817" s="52"/>
      <c r="V817" s="52"/>
      <c r="W817" s="52"/>
      <c r="X817" s="52"/>
      <c r="Y817" s="52"/>
      <c r="Z817" s="52"/>
    </row>
    <row r="818" spans="1:26" ht="15.6">
      <c r="A818" s="52"/>
      <c r="B818" s="52"/>
      <c r="C818" s="52"/>
      <c r="D818" s="52"/>
      <c r="E818" s="52"/>
      <c r="F818" s="52"/>
      <c r="G818" s="52"/>
      <c r="H818" s="52"/>
      <c r="I818" s="52"/>
      <c r="J818" s="52"/>
      <c r="K818" s="52"/>
      <c r="L818" s="52"/>
      <c r="M818" s="52"/>
      <c r="N818" s="52"/>
      <c r="O818" s="52"/>
      <c r="P818" s="52"/>
      <c r="Q818" s="52"/>
      <c r="R818" s="52"/>
      <c r="S818" s="52"/>
      <c r="T818" s="52"/>
      <c r="U818" s="52"/>
      <c r="V818" s="52"/>
      <c r="W818" s="52"/>
      <c r="X818" s="52"/>
      <c r="Y818" s="52"/>
      <c r="Z818" s="52"/>
    </row>
    <row r="819" spans="1:26" ht="15.6">
      <c r="A819" s="52"/>
      <c r="B819" s="52"/>
      <c r="C819" s="52"/>
      <c r="D819" s="52"/>
      <c r="E819" s="52"/>
      <c r="F819" s="52"/>
      <c r="G819" s="52"/>
      <c r="H819" s="52"/>
      <c r="I819" s="52"/>
      <c r="J819" s="52"/>
      <c r="K819" s="52"/>
      <c r="L819" s="52"/>
      <c r="M819" s="52"/>
      <c r="N819" s="52"/>
      <c r="O819" s="52"/>
      <c r="P819" s="52"/>
      <c r="Q819" s="52"/>
      <c r="R819" s="52"/>
      <c r="S819" s="52"/>
      <c r="T819" s="52"/>
      <c r="U819" s="52"/>
      <c r="V819" s="52"/>
      <c r="W819" s="52"/>
      <c r="X819" s="52"/>
      <c r="Y819" s="52"/>
      <c r="Z819" s="52"/>
    </row>
    <row r="820" spans="1:26" ht="15.6">
      <c r="A820" s="52"/>
      <c r="B820" s="52"/>
      <c r="C820" s="52"/>
      <c r="D820" s="52"/>
      <c r="E820" s="52"/>
      <c r="F820" s="52"/>
      <c r="G820" s="52"/>
      <c r="H820" s="52"/>
      <c r="I820" s="52"/>
      <c r="J820" s="52"/>
      <c r="K820" s="52"/>
      <c r="L820" s="52"/>
      <c r="M820" s="52"/>
      <c r="N820" s="52"/>
      <c r="O820" s="52"/>
      <c r="P820" s="52"/>
      <c r="Q820" s="52"/>
      <c r="R820" s="52"/>
      <c r="S820" s="52"/>
      <c r="T820" s="52"/>
      <c r="U820" s="52"/>
      <c r="V820" s="52"/>
      <c r="W820" s="52"/>
      <c r="X820" s="52"/>
      <c r="Y820" s="52"/>
      <c r="Z820" s="52"/>
    </row>
    <row r="821" spans="1:26" ht="15.6">
      <c r="A821" s="52"/>
      <c r="B821" s="52"/>
      <c r="C821" s="52"/>
      <c r="D821" s="52"/>
      <c r="E821" s="52"/>
      <c r="F821" s="52"/>
      <c r="G821" s="52"/>
      <c r="H821" s="52"/>
      <c r="I821" s="52"/>
      <c r="J821" s="52"/>
      <c r="K821" s="52"/>
      <c r="L821" s="52"/>
      <c r="M821" s="52"/>
      <c r="N821" s="52"/>
      <c r="O821" s="52"/>
      <c r="P821" s="52"/>
      <c r="Q821" s="52"/>
      <c r="R821" s="52"/>
      <c r="S821" s="52"/>
      <c r="T821" s="52"/>
      <c r="U821" s="52"/>
      <c r="V821" s="52"/>
      <c r="W821" s="52"/>
      <c r="X821" s="52"/>
      <c r="Y821" s="52"/>
      <c r="Z821" s="52"/>
    </row>
    <row r="822" spans="1:26" ht="15.6">
      <c r="A822" s="52"/>
      <c r="B822" s="52"/>
      <c r="C822" s="52"/>
      <c r="D822" s="52"/>
      <c r="E822" s="52"/>
      <c r="F822" s="52"/>
      <c r="G822" s="52"/>
      <c r="H822" s="52"/>
      <c r="I822" s="52"/>
      <c r="J822" s="52"/>
      <c r="K822" s="52"/>
      <c r="L822" s="52"/>
      <c r="M822" s="52"/>
      <c r="N822" s="52"/>
      <c r="O822" s="52"/>
      <c r="P822" s="52"/>
      <c r="Q822" s="52"/>
      <c r="R822" s="52"/>
      <c r="S822" s="52"/>
      <c r="T822" s="52"/>
      <c r="U822" s="52"/>
      <c r="V822" s="52"/>
      <c r="W822" s="52"/>
      <c r="X822" s="52"/>
      <c r="Y822" s="52"/>
      <c r="Z822" s="52"/>
    </row>
    <row r="823" spans="1:26" ht="15.6">
      <c r="A823" s="52"/>
      <c r="B823" s="52"/>
      <c r="C823" s="52"/>
      <c r="D823" s="52"/>
      <c r="E823" s="52"/>
      <c r="F823" s="52"/>
      <c r="G823" s="52"/>
      <c r="H823" s="52"/>
      <c r="I823" s="52"/>
      <c r="J823" s="52"/>
      <c r="K823" s="52"/>
      <c r="L823" s="52"/>
      <c r="M823" s="52"/>
      <c r="N823" s="52"/>
      <c r="O823" s="52"/>
      <c r="P823" s="52"/>
      <c r="Q823" s="52"/>
      <c r="R823" s="52"/>
      <c r="S823" s="52"/>
      <c r="T823" s="52"/>
      <c r="U823" s="52"/>
      <c r="V823" s="52"/>
      <c r="W823" s="52"/>
      <c r="X823" s="52"/>
      <c r="Y823" s="52"/>
      <c r="Z823" s="52"/>
    </row>
    <row r="824" spans="1:26" ht="15.6">
      <c r="A824" s="52"/>
      <c r="B824" s="52"/>
      <c r="C824" s="52"/>
      <c r="D824" s="52"/>
      <c r="E824" s="52"/>
      <c r="F824" s="52"/>
      <c r="G824" s="52"/>
      <c r="H824" s="52"/>
      <c r="I824" s="52"/>
      <c r="J824" s="52"/>
      <c r="K824" s="52"/>
      <c r="L824" s="52"/>
      <c r="M824" s="52"/>
      <c r="N824" s="52"/>
      <c r="O824" s="52"/>
      <c r="P824" s="52"/>
      <c r="Q824" s="52"/>
      <c r="R824" s="52"/>
      <c r="S824" s="52"/>
      <c r="T824" s="52"/>
      <c r="U824" s="52"/>
      <c r="V824" s="52"/>
      <c r="W824" s="52"/>
      <c r="X824" s="52"/>
      <c r="Y824" s="52"/>
      <c r="Z824" s="52"/>
    </row>
    <row r="825" spans="1:26" ht="15.6">
      <c r="A825" s="52"/>
      <c r="B825" s="52"/>
      <c r="C825" s="52"/>
      <c r="D825" s="52"/>
      <c r="E825" s="52"/>
      <c r="F825" s="52"/>
      <c r="G825" s="52"/>
      <c r="H825" s="52"/>
      <c r="I825" s="52"/>
      <c r="J825" s="52"/>
      <c r="K825" s="52"/>
      <c r="L825" s="52"/>
      <c r="M825" s="52"/>
      <c r="N825" s="52"/>
      <c r="O825" s="52"/>
      <c r="P825" s="52"/>
      <c r="Q825" s="52"/>
      <c r="R825" s="52"/>
      <c r="S825" s="52"/>
      <c r="T825" s="52"/>
      <c r="U825" s="52"/>
      <c r="V825" s="52"/>
      <c r="W825" s="52"/>
      <c r="X825" s="52"/>
      <c r="Y825" s="52"/>
      <c r="Z825" s="52"/>
    </row>
    <row r="826" spans="1:26" ht="15.6">
      <c r="A826" s="52"/>
      <c r="B826" s="52"/>
      <c r="C826" s="52"/>
      <c r="D826" s="52"/>
      <c r="E826" s="52"/>
      <c r="F826" s="52"/>
      <c r="G826" s="52"/>
      <c r="H826" s="52"/>
      <c r="I826" s="52"/>
      <c r="J826" s="52"/>
      <c r="K826" s="52"/>
      <c r="L826" s="52"/>
      <c r="M826" s="52"/>
      <c r="N826" s="52"/>
      <c r="O826" s="52"/>
      <c r="P826" s="52"/>
      <c r="Q826" s="52"/>
      <c r="R826" s="52"/>
      <c r="S826" s="52"/>
      <c r="T826" s="52"/>
      <c r="U826" s="52"/>
      <c r="V826" s="52"/>
      <c r="W826" s="52"/>
      <c r="X826" s="52"/>
      <c r="Y826" s="52"/>
      <c r="Z826" s="52"/>
    </row>
    <row r="827" spans="1:26" ht="15.6">
      <c r="A827" s="52"/>
      <c r="B827" s="52"/>
      <c r="C827" s="52"/>
      <c r="D827" s="52"/>
      <c r="E827" s="52"/>
      <c r="F827" s="52"/>
      <c r="G827" s="52"/>
      <c r="H827" s="52"/>
      <c r="I827" s="52"/>
      <c r="J827" s="52"/>
      <c r="K827" s="52"/>
      <c r="L827" s="52"/>
      <c r="M827" s="52"/>
      <c r="N827" s="52"/>
      <c r="O827" s="52"/>
      <c r="P827" s="52"/>
      <c r="Q827" s="52"/>
      <c r="R827" s="52"/>
      <c r="S827" s="52"/>
      <c r="T827" s="52"/>
      <c r="U827" s="52"/>
      <c r="V827" s="52"/>
      <c r="W827" s="52"/>
      <c r="X827" s="52"/>
      <c r="Y827" s="52"/>
      <c r="Z827" s="52"/>
    </row>
    <row r="828" spans="1:26" ht="15.6">
      <c r="A828" s="52"/>
      <c r="B828" s="52"/>
      <c r="C828" s="52"/>
      <c r="D828" s="52"/>
      <c r="E828" s="52"/>
      <c r="F828" s="52"/>
      <c r="G828" s="52"/>
      <c r="H828" s="52"/>
      <c r="I828" s="52"/>
      <c r="J828" s="52"/>
      <c r="K828" s="52"/>
      <c r="L828" s="52"/>
      <c r="M828" s="52"/>
      <c r="N828" s="52"/>
      <c r="O828" s="52"/>
      <c r="P828" s="52"/>
      <c r="Q828" s="52"/>
      <c r="R828" s="52"/>
      <c r="S828" s="52"/>
      <c r="T828" s="52"/>
      <c r="U828" s="52"/>
      <c r="V828" s="52"/>
      <c r="W828" s="52"/>
      <c r="X828" s="52"/>
      <c r="Y828" s="52"/>
      <c r="Z828" s="52"/>
    </row>
    <row r="829" spans="1:26" ht="15.6">
      <c r="A829" s="52"/>
      <c r="B829" s="52"/>
      <c r="C829" s="52"/>
      <c r="D829" s="52"/>
      <c r="E829" s="52"/>
      <c r="F829" s="52"/>
      <c r="G829" s="52"/>
      <c r="H829" s="52"/>
      <c r="I829" s="52"/>
      <c r="J829" s="52"/>
      <c r="K829" s="52"/>
      <c r="L829" s="52"/>
      <c r="M829" s="52"/>
      <c r="N829" s="52"/>
      <c r="O829" s="52"/>
      <c r="P829" s="52"/>
      <c r="Q829" s="52"/>
      <c r="R829" s="52"/>
      <c r="S829" s="52"/>
      <c r="T829" s="52"/>
      <c r="U829" s="52"/>
      <c r="V829" s="52"/>
      <c r="W829" s="52"/>
      <c r="X829" s="52"/>
      <c r="Y829" s="52"/>
      <c r="Z829" s="52"/>
    </row>
    <row r="830" spans="1:26" ht="15.6">
      <c r="A830" s="52"/>
      <c r="B830" s="52"/>
      <c r="C830" s="52"/>
      <c r="D830" s="52"/>
      <c r="E830" s="52"/>
      <c r="F830" s="52"/>
      <c r="G830" s="52"/>
      <c r="H830" s="52"/>
      <c r="I830" s="52"/>
      <c r="J830" s="52"/>
      <c r="K830" s="52"/>
      <c r="L830" s="52"/>
      <c r="M830" s="52"/>
      <c r="N830" s="52"/>
      <c r="O830" s="52"/>
      <c r="P830" s="52"/>
      <c r="Q830" s="52"/>
      <c r="R830" s="52"/>
      <c r="S830" s="52"/>
      <c r="T830" s="52"/>
      <c r="U830" s="52"/>
      <c r="V830" s="52"/>
      <c r="W830" s="52"/>
      <c r="X830" s="52"/>
      <c r="Y830" s="52"/>
      <c r="Z830" s="52"/>
    </row>
    <row r="831" spans="1:26" ht="15.6">
      <c r="A831" s="52"/>
      <c r="B831" s="52"/>
      <c r="C831" s="52"/>
      <c r="D831" s="52"/>
      <c r="E831" s="52"/>
      <c r="F831" s="52"/>
      <c r="G831" s="52"/>
      <c r="H831" s="52"/>
      <c r="I831" s="52"/>
      <c r="J831" s="52"/>
      <c r="K831" s="52"/>
      <c r="L831" s="52"/>
      <c r="M831" s="52"/>
      <c r="N831" s="52"/>
      <c r="O831" s="52"/>
      <c r="P831" s="52"/>
      <c r="Q831" s="52"/>
      <c r="R831" s="52"/>
      <c r="S831" s="52"/>
      <c r="T831" s="52"/>
      <c r="U831" s="52"/>
      <c r="V831" s="52"/>
      <c r="W831" s="52"/>
      <c r="X831" s="52"/>
      <c r="Y831" s="52"/>
      <c r="Z831" s="52"/>
    </row>
    <row r="832" spans="1:26" ht="15.6">
      <c r="A832" s="52"/>
      <c r="B832" s="52"/>
      <c r="C832" s="52"/>
      <c r="D832" s="52"/>
      <c r="E832" s="52"/>
      <c r="F832" s="52"/>
      <c r="G832" s="52"/>
      <c r="H832" s="52"/>
      <c r="I832" s="52"/>
      <c r="J832" s="52"/>
      <c r="K832" s="52"/>
      <c r="L832" s="52"/>
      <c r="M832" s="52"/>
      <c r="N832" s="52"/>
      <c r="O832" s="52"/>
      <c r="P832" s="52"/>
      <c r="Q832" s="52"/>
      <c r="R832" s="52"/>
      <c r="S832" s="52"/>
      <c r="T832" s="52"/>
      <c r="U832" s="52"/>
      <c r="V832" s="52"/>
      <c r="W832" s="52"/>
      <c r="X832" s="52"/>
      <c r="Y832" s="52"/>
      <c r="Z832" s="52"/>
    </row>
    <row r="833" spans="1:26" ht="15.6">
      <c r="A833" s="52"/>
      <c r="B833" s="52"/>
      <c r="C833" s="52"/>
      <c r="D833" s="52"/>
      <c r="E833" s="52"/>
      <c r="F833" s="52"/>
      <c r="G833" s="52"/>
      <c r="H833" s="52"/>
      <c r="I833" s="52"/>
      <c r="J833" s="52"/>
      <c r="K833" s="52"/>
      <c r="L833" s="52"/>
      <c r="M833" s="52"/>
      <c r="N833" s="52"/>
      <c r="O833" s="52"/>
      <c r="P833" s="52"/>
      <c r="Q833" s="52"/>
      <c r="R833" s="52"/>
      <c r="S833" s="52"/>
      <c r="T833" s="52"/>
      <c r="U833" s="52"/>
      <c r="V833" s="52"/>
      <c r="W833" s="52"/>
      <c r="X833" s="52"/>
      <c r="Y833" s="52"/>
      <c r="Z833" s="52"/>
    </row>
    <row r="834" spans="1:26" ht="15.6">
      <c r="A834" s="52"/>
      <c r="B834" s="52"/>
      <c r="C834" s="52"/>
      <c r="D834" s="52"/>
      <c r="E834" s="52"/>
      <c r="F834" s="52"/>
      <c r="G834" s="52"/>
      <c r="H834" s="52"/>
      <c r="I834" s="52"/>
      <c r="J834" s="52"/>
      <c r="K834" s="52"/>
      <c r="L834" s="52"/>
      <c r="M834" s="52"/>
      <c r="N834" s="52"/>
      <c r="O834" s="52"/>
      <c r="P834" s="52"/>
      <c r="Q834" s="52"/>
      <c r="R834" s="52"/>
      <c r="S834" s="52"/>
      <c r="T834" s="52"/>
      <c r="U834" s="52"/>
      <c r="V834" s="52"/>
      <c r="W834" s="52"/>
      <c r="X834" s="52"/>
      <c r="Y834" s="52"/>
      <c r="Z834" s="52"/>
    </row>
    <row r="835" spans="1:26" ht="15.6">
      <c r="A835" s="52"/>
      <c r="B835" s="52"/>
      <c r="C835" s="52"/>
      <c r="D835" s="52"/>
      <c r="E835" s="52"/>
      <c r="F835" s="52"/>
      <c r="G835" s="52"/>
      <c r="H835" s="52"/>
      <c r="I835" s="52"/>
      <c r="J835" s="52"/>
      <c r="K835" s="52"/>
      <c r="L835" s="52"/>
      <c r="M835" s="52"/>
      <c r="N835" s="52"/>
      <c r="O835" s="52"/>
      <c r="P835" s="52"/>
      <c r="Q835" s="52"/>
      <c r="R835" s="52"/>
      <c r="S835" s="52"/>
      <c r="T835" s="52"/>
      <c r="U835" s="52"/>
      <c r="V835" s="52"/>
      <c r="W835" s="52"/>
      <c r="X835" s="52"/>
      <c r="Y835" s="52"/>
      <c r="Z835" s="52"/>
    </row>
    <row r="836" spans="1:26" ht="15.6">
      <c r="A836" s="52"/>
      <c r="B836" s="52"/>
      <c r="C836" s="52"/>
      <c r="D836" s="52"/>
      <c r="E836" s="52"/>
      <c r="F836" s="52"/>
      <c r="G836" s="52"/>
      <c r="H836" s="52"/>
      <c r="I836" s="52"/>
      <c r="J836" s="52"/>
      <c r="K836" s="52"/>
      <c r="L836" s="52"/>
      <c r="M836" s="52"/>
      <c r="N836" s="52"/>
      <c r="O836" s="52"/>
      <c r="P836" s="52"/>
      <c r="Q836" s="52"/>
      <c r="R836" s="52"/>
      <c r="S836" s="52"/>
      <c r="T836" s="52"/>
      <c r="U836" s="52"/>
      <c r="V836" s="52"/>
      <c r="W836" s="52"/>
      <c r="X836" s="52"/>
      <c r="Y836" s="52"/>
      <c r="Z836" s="52"/>
    </row>
    <row r="837" spans="1:26" ht="15.6">
      <c r="A837" s="52"/>
      <c r="B837" s="52"/>
      <c r="C837" s="52"/>
      <c r="D837" s="52"/>
      <c r="E837" s="52"/>
      <c r="F837" s="52"/>
      <c r="G837" s="52"/>
      <c r="H837" s="52"/>
      <c r="I837" s="52"/>
      <c r="J837" s="52"/>
      <c r="K837" s="52"/>
      <c r="L837" s="52"/>
      <c r="M837" s="52"/>
      <c r="N837" s="52"/>
      <c r="O837" s="52"/>
      <c r="P837" s="52"/>
      <c r="Q837" s="52"/>
      <c r="R837" s="52"/>
      <c r="S837" s="52"/>
      <c r="T837" s="52"/>
      <c r="U837" s="52"/>
      <c r="V837" s="52"/>
      <c r="W837" s="52"/>
      <c r="X837" s="52"/>
      <c r="Y837" s="52"/>
      <c r="Z837" s="52"/>
    </row>
    <row r="838" spans="1:26" ht="15.6">
      <c r="A838" s="52"/>
      <c r="B838" s="52"/>
      <c r="C838" s="52"/>
      <c r="D838" s="52"/>
      <c r="E838" s="52"/>
      <c r="F838" s="52"/>
      <c r="G838" s="52"/>
      <c r="H838" s="52"/>
      <c r="I838" s="52"/>
      <c r="J838" s="52"/>
      <c r="K838" s="52"/>
      <c r="L838" s="52"/>
      <c r="M838" s="52"/>
      <c r="N838" s="52"/>
      <c r="O838" s="52"/>
      <c r="P838" s="52"/>
      <c r="Q838" s="52"/>
      <c r="R838" s="52"/>
      <c r="S838" s="52"/>
      <c r="T838" s="52"/>
      <c r="U838" s="52"/>
      <c r="V838" s="52"/>
      <c r="W838" s="52"/>
      <c r="X838" s="52"/>
      <c r="Y838" s="52"/>
      <c r="Z838" s="52"/>
    </row>
    <row r="839" spans="1:26" ht="15.6">
      <c r="A839" s="52"/>
      <c r="B839" s="52"/>
      <c r="C839" s="52"/>
      <c r="D839" s="52"/>
      <c r="E839" s="52"/>
      <c r="F839" s="52"/>
      <c r="G839" s="52"/>
      <c r="H839" s="52"/>
      <c r="I839" s="52"/>
      <c r="J839" s="52"/>
      <c r="K839" s="52"/>
      <c r="L839" s="52"/>
      <c r="M839" s="52"/>
      <c r="N839" s="52"/>
      <c r="O839" s="52"/>
      <c r="P839" s="52"/>
      <c r="Q839" s="52"/>
      <c r="R839" s="52"/>
      <c r="S839" s="52"/>
      <c r="T839" s="52"/>
      <c r="U839" s="52"/>
      <c r="V839" s="52"/>
      <c r="W839" s="52"/>
      <c r="X839" s="52"/>
      <c r="Y839" s="52"/>
      <c r="Z839" s="52"/>
    </row>
    <row r="840" spans="1:26" ht="15.6">
      <c r="A840" s="52"/>
      <c r="B840" s="52"/>
      <c r="C840" s="52"/>
      <c r="D840" s="52"/>
      <c r="E840" s="52"/>
      <c r="F840" s="52"/>
      <c r="G840" s="52"/>
      <c r="H840" s="52"/>
      <c r="I840" s="52"/>
      <c r="J840" s="52"/>
      <c r="K840" s="52"/>
      <c r="L840" s="52"/>
      <c r="M840" s="52"/>
      <c r="N840" s="52"/>
      <c r="O840" s="52"/>
      <c r="P840" s="52"/>
      <c r="Q840" s="52"/>
      <c r="R840" s="52"/>
      <c r="S840" s="52"/>
      <c r="T840" s="52"/>
      <c r="U840" s="52"/>
      <c r="V840" s="52"/>
      <c r="W840" s="52"/>
      <c r="X840" s="52"/>
      <c r="Y840" s="52"/>
      <c r="Z840" s="52"/>
    </row>
    <row r="841" spans="1:26" ht="15.6">
      <c r="A841" s="52"/>
      <c r="B841" s="52"/>
      <c r="C841" s="52"/>
      <c r="D841" s="52"/>
      <c r="E841" s="52"/>
      <c r="F841" s="52"/>
      <c r="G841" s="52"/>
      <c r="H841" s="52"/>
      <c r="I841" s="52"/>
      <c r="J841" s="52"/>
      <c r="K841" s="52"/>
      <c r="L841" s="52"/>
      <c r="M841" s="52"/>
      <c r="N841" s="52"/>
      <c r="O841" s="52"/>
      <c r="P841" s="52"/>
      <c r="Q841" s="52"/>
      <c r="R841" s="52"/>
      <c r="S841" s="52"/>
      <c r="T841" s="52"/>
      <c r="U841" s="52"/>
      <c r="V841" s="52"/>
      <c r="W841" s="52"/>
      <c r="X841" s="52"/>
      <c r="Y841" s="52"/>
      <c r="Z841" s="52"/>
    </row>
    <row r="842" spans="1:26" ht="15.6">
      <c r="A842" s="52"/>
      <c r="B842" s="52"/>
      <c r="C842" s="52"/>
      <c r="D842" s="52"/>
      <c r="E842" s="52"/>
      <c r="F842" s="52"/>
      <c r="G842" s="52"/>
      <c r="H842" s="52"/>
      <c r="I842" s="52"/>
      <c r="J842" s="52"/>
      <c r="K842" s="52"/>
      <c r="L842" s="52"/>
      <c r="M842" s="52"/>
      <c r="N842" s="52"/>
      <c r="O842" s="52"/>
      <c r="P842" s="52"/>
      <c r="Q842" s="52"/>
      <c r="R842" s="52"/>
      <c r="S842" s="52"/>
      <c r="T842" s="52"/>
      <c r="U842" s="52"/>
      <c r="V842" s="52"/>
      <c r="W842" s="52"/>
      <c r="X842" s="52"/>
      <c r="Y842" s="52"/>
      <c r="Z842" s="52"/>
    </row>
    <row r="843" spans="1:26" ht="15.6">
      <c r="A843" s="52"/>
      <c r="B843" s="52"/>
      <c r="C843" s="52"/>
      <c r="D843" s="52"/>
      <c r="E843" s="52"/>
      <c r="F843" s="52"/>
      <c r="G843" s="52"/>
      <c r="H843" s="52"/>
      <c r="I843" s="52"/>
      <c r="J843" s="52"/>
      <c r="K843" s="52"/>
      <c r="L843" s="52"/>
      <c r="M843" s="52"/>
      <c r="N843" s="52"/>
      <c r="O843" s="52"/>
      <c r="P843" s="52"/>
      <c r="Q843" s="52"/>
      <c r="R843" s="52"/>
      <c r="S843" s="52"/>
      <c r="T843" s="52"/>
      <c r="U843" s="52"/>
      <c r="V843" s="52"/>
      <c r="W843" s="52"/>
      <c r="X843" s="52"/>
      <c r="Y843" s="52"/>
      <c r="Z843" s="52"/>
    </row>
    <row r="844" spans="1:26" ht="15.6">
      <c r="A844" s="52"/>
      <c r="B844" s="52"/>
      <c r="C844" s="52"/>
      <c r="D844" s="52"/>
      <c r="E844" s="52"/>
      <c r="F844" s="52"/>
      <c r="G844" s="52"/>
      <c r="H844" s="52"/>
      <c r="I844" s="52"/>
      <c r="J844" s="52"/>
      <c r="K844" s="52"/>
      <c r="L844" s="52"/>
      <c r="M844" s="52"/>
      <c r="N844" s="52"/>
      <c r="O844" s="52"/>
      <c r="P844" s="52"/>
      <c r="Q844" s="52"/>
      <c r="R844" s="52"/>
      <c r="S844" s="52"/>
      <c r="T844" s="52"/>
      <c r="U844" s="52"/>
      <c r="V844" s="52"/>
      <c r="W844" s="52"/>
      <c r="X844" s="52"/>
      <c r="Y844" s="52"/>
      <c r="Z844" s="52"/>
    </row>
    <row r="845" spans="1:26" ht="15.6">
      <c r="A845" s="52"/>
      <c r="B845" s="52"/>
      <c r="C845" s="52"/>
      <c r="D845" s="52"/>
      <c r="E845" s="52"/>
      <c r="F845" s="52"/>
      <c r="G845" s="52"/>
      <c r="H845" s="52"/>
      <c r="I845" s="52"/>
      <c r="J845" s="52"/>
      <c r="K845" s="52"/>
      <c r="L845" s="52"/>
      <c r="M845" s="52"/>
      <c r="N845" s="52"/>
      <c r="O845" s="52"/>
      <c r="P845" s="52"/>
      <c r="Q845" s="52"/>
      <c r="R845" s="52"/>
      <c r="S845" s="52"/>
      <c r="T845" s="52"/>
      <c r="U845" s="52"/>
      <c r="V845" s="52"/>
      <c r="W845" s="52"/>
      <c r="X845" s="52"/>
      <c r="Y845" s="52"/>
      <c r="Z845" s="52"/>
    </row>
    <row r="846" spans="1:26" ht="15.6">
      <c r="A846" s="52"/>
      <c r="B846" s="52"/>
      <c r="C846" s="52"/>
      <c r="D846" s="52"/>
      <c r="E846" s="52"/>
      <c r="F846" s="52"/>
      <c r="G846" s="52"/>
      <c r="H846" s="52"/>
      <c r="I846" s="52"/>
      <c r="J846" s="52"/>
      <c r="K846" s="52"/>
      <c r="L846" s="52"/>
      <c r="M846" s="52"/>
      <c r="N846" s="52"/>
      <c r="O846" s="52"/>
      <c r="P846" s="52"/>
      <c r="Q846" s="52"/>
      <c r="R846" s="52"/>
      <c r="S846" s="52"/>
      <c r="T846" s="52"/>
      <c r="U846" s="52"/>
      <c r="V846" s="52"/>
      <c r="W846" s="52"/>
      <c r="X846" s="52"/>
      <c r="Y846" s="52"/>
      <c r="Z846" s="52"/>
    </row>
    <row r="847" spans="1:26" ht="15.6">
      <c r="A847" s="52"/>
      <c r="B847" s="52"/>
      <c r="C847" s="52"/>
      <c r="D847" s="52"/>
      <c r="E847" s="52"/>
      <c r="F847" s="52"/>
      <c r="G847" s="52"/>
      <c r="H847" s="52"/>
      <c r="I847" s="52"/>
      <c r="J847" s="52"/>
      <c r="K847" s="52"/>
      <c r="L847" s="52"/>
      <c r="M847" s="52"/>
      <c r="N847" s="52"/>
      <c r="O847" s="52"/>
      <c r="P847" s="52"/>
      <c r="Q847" s="52"/>
      <c r="R847" s="52"/>
      <c r="S847" s="52"/>
      <c r="T847" s="52"/>
      <c r="U847" s="52"/>
      <c r="V847" s="52"/>
      <c r="W847" s="52"/>
      <c r="X847" s="52"/>
      <c r="Y847" s="52"/>
      <c r="Z847" s="52"/>
    </row>
    <row r="848" spans="1:26" ht="15.6">
      <c r="A848" s="52"/>
      <c r="B848" s="52"/>
      <c r="C848" s="52"/>
      <c r="D848" s="52"/>
      <c r="E848" s="52"/>
      <c r="F848" s="52"/>
      <c r="G848" s="52"/>
      <c r="H848" s="52"/>
      <c r="I848" s="52"/>
      <c r="J848" s="52"/>
      <c r="K848" s="52"/>
      <c r="L848" s="52"/>
      <c r="M848" s="52"/>
      <c r="N848" s="52"/>
      <c r="O848" s="52"/>
      <c r="P848" s="52"/>
      <c r="Q848" s="52"/>
      <c r="R848" s="52"/>
      <c r="S848" s="52"/>
      <c r="T848" s="52"/>
      <c r="U848" s="52"/>
      <c r="V848" s="52"/>
      <c r="W848" s="52"/>
      <c r="X848" s="52"/>
      <c r="Y848" s="52"/>
      <c r="Z848" s="52"/>
    </row>
    <row r="849" spans="1:26" ht="15.6">
      <c r="A849" s="52"/>
      <c r="B849" s="52"/>
      <c r="C849" s="52"/>
      <c r="D849" s="52"/>
      <c r="E849" s="52"/>
      <c r="F849" s="52"/>
      <c r="G849" s="52"/>
      <c r="H849" s="52"/>
      <c r="I849" s="52"/>
      <c r="J849" s="52"/>
      <c r="K849" s="52"/>
      <c r="L849" s="52"/>
      <c r="M849" s="52"/>
      <c r="N849" s="52"/>
      <c r="O849" s="52"/>
      <c r="P849" s="52"/>
      <c r="Q849" s="52"/>
      <c r="R849" s="52"/>
      <c r="S849" s="52"/>
      <c r="T849" s="52"/>
      <c r="U849" s="52"/>
      <c r="V849" s="52"/>
      <c r="W849" s="52"/>
      <c r="X849" s="52"/>
      <c r="Y849" s="52"/>
      <c r="Z849" s="52"/>
    </row>
    <row r="850" spans="1:26" ht="15.6">
      <c r="A850" s="52"/>
      <c r="B850" s="52"/>
      <c r="C850" s="52"/>
      <c r="D850" s="52"/>
      <c r="E850" s="52"/>
      <c r="F850" s="52"/>
      <c r="G850" s="52"/>
      <c r="H850" s="52"/>
      <c r="I850" s="52"/>
      <c r="J850" s="52"/>
      <c r="K850" s="52"/>
      <c r="L850" s="52"/>
      <c r="M850" s="52"/>
      <c r="N850" s="52"/>
      <c r="O850" s="52"/>
      <c r="P850" s="52"/>
      <c r="Q850" s="52"/>
      <c r="R850" s="52"/>
      <c r="S850" s="52"/>
      <c r="T850" s="52"/>
      <c r="U850" s="52"/>
      <c r="V850" s="52"/>
      <c r="W850" s="52"/>
      <c r="X850" s="52"/>
      <c r="Y850" s="52"/>
      <c r="Z850" s="52"/>
    </row>
    <row r="851" spans="1:26" ht="15.6">
      <c r="A851" s="52"/>
      <c r="B851" s="52"/>
      <c r="C851" s="52"/>
      <c r="D851" s="52"/>
      <c r="E851" s="52"/>
      <c r="F851" s="52"/>
      <c r="G851" s="52"/>
      <c r="H851" s="52"/>
      <c r="I851" s="52"/>
      <c r="J851" s="52"/>
      <c r="K851" s="52"/>
      <c r="L851" s="52"/>
      <c r="M851" s="52"/>
      <c r="N851" s="52"/>
      <c r="O851" s="52"/>
      <c r="P851" s="52"/>
      <c r="Q851" s="52"/>
      <c r="R851" s="52"/>
      <c r="S851" s="52"/>
      <c r="T851" s="52"/>
      <c r="U851" s="52"/>
      <c r="V851" s="52"/>
      <c r="W851" s="52"/>
      <c r="X851" s="52"/>
      <c r="Y851" s="52"/>
      <c r="Z851" s="52"/>
    </row>
    <row r="852" spans="1:26" ht="15.6">
      <c r="A852" s="52"/>
      <c r="B852" s="52"/>
      <c r="C852" s="52"/>
      <c r="D852" s="52"/>
      <c r="E852" s="52"/>
      <c r="F852" s="52"/>
      <c r="G852" s="52"/>
      <c r="H852" s="52"/>
      <c r="I852" s="52"/>
      <c r="J852" s="52"/>
      <c r="K852" s="52"/>
      <c r="L852" s="52"/>
      <c r="M852" s="52"/>
      <c r="N852" s="52"/>
      <c r="O852" s="52"/>
      <c r="P852" s="52"/>
      <c r="Q852" s="52"/>
      <c r="R852" s="52"/>
      <c r="S852" s="52"/>
      <c r="T852" s="52"/>
      <c r="U852" s="52"/>
      <c r="V852" s="52"/>
      <c r="W852" s="52"/>
      <c r="X852" s="52"/>
      <c r="Y852" s="52"/>
      <c r="Z852" s="52"/>
    </row>
    <row r="853" spans="1:26" ht="15.6">
      <c r="A853" s="52"/>
      <c r="B853" s="52"/>
      <c r="C853" s="52"/>
      <c r="D853" s="52"/>
      <c r="E853" s="52"/>
      <c r="F853" s="52"/>
      <c r="G853" s="52"/>
      <c r="H853" s="52"/>
      <c r="I853" s="52"/>
      <c r="J853" s="52"/>
      <c r="K853" s="52"/>
      <c r="L853" s="52"/>
      <c r="M853" s="52"/>
      <c r="N853" s="52"/>
      <c r="O853" s="52"/>
      <c r="P853" s="52"/>
      <c r="Q853" s="52"/>
      <c r="R853" s="52"/>
      <c r="S853" s="52"/>
      <c r="T853" s="52"/>
      <c r="U853" s="52"/>
      <c r="V853" s="52"/>
      <c r="W853" s="52"/>
      <c r="X853" s="52"/>
      <c r="Y853" s="52"/>
      <c r="Z853" s="52"/>
    </row>
    <row r="854" spans="1:26" ht="15.6">
      <c r="A854" s="52"/>
      <c r="B854" s="52"/>
      <c r="C854" s="52"/>
      <c r="D854" s="52"/>
      <c r="E854" s="52"/>
      <c r="F854" s="52"/>
      <c r="G854" s="52"/>
      <c r="H854" s="52"/>
      <c r="I854" s="52"/>
      <c r="J854" s="52"/>
      <c r="K854" s="52"/>
      <c r="L854" s="52"/>
      <c r="M854" s="52"/>
      <c r="N854" s="52"/>
      <c r="O854" s="52"/>
      <c r="P854" s="52"/>
      <c r="Q854" s="52"/>
      <c r="R854" s="52"/>
      <c r="S854" s="52"/>
      <c r="T854" s="52"/>
      <c r="U854" s="52"/>
      <c r="V854" s="52"/>
      <c r="W854" s="52"/>
      <c r="X854" s="52"/>
      <c r="Y854" s="52"/>
      <c r="Z854" s="52"/>
    </row>
    <row r="855" spans="1:26" ht="15.6">
      <c r="A855" s="52"/>
      <c r="B855" s="52"/>
      <c r="C855" s="52"/>
      <c r="D855" s="52"/>
      <c r="E855" s="52"/>
      <c r="F855" s="52"/>
      <c r="G855" s="52"/>
      <c r="H855" s="52"/>
      <c r="I855" s="52"/>
      <c r="J855" s="52"/>
      <c r="K855" s="52"/>
      <c r="L855" s="52"/>
      <c r="M855" s="52"/>
      <c r="N855" s="52"/>
      <c r="O855" s="52"/>
      <c r="P855" s="52"/>
      <c r="Q855" s="52"/>
      <c r="R855" s="52"/>
      <c r="S855" s="52"/>
      <c r="T855" s="52"/>
      <c r="U855" s="52"/>
      <c r="V855" s="52"/>
      <c r="W855" s="52"/>
      <c r="X855" s="52"/>
      <c r="Y855" s="52"/>
      <c r="Z855" s="52"/>
    </row>
    <row r="856" spans="1:26" ht="15.6">
      <c r="A856" s="52"/>
      <c r="B856" s="52"/>
      <c r="C856" s="52"/>
      <c r="D856" s="52"/>
      <c r="E856" s="52"/>
      <c r="F856" s="52"/>
      <c r="G856" s="52"/>
      <c r="H856" s="52"/>
      <c r="I856" s="52"/>
      <c r="J856" s="52"/>
      <c r="K856" s="52"/>
      <c r="L856" s="52"/>
      <c r="M856" s="52"/>
      <c r="N856" s="52"/>
      <c r="O856" s="52"/>
      <c r="P856" s="52"/>
      <c r="Q856" s="52"/>
      <c r="R856" s="52"/>
      <c r="S856" s="52"/>
      <c r="T856" s="52"/>
      <c r="U856" s="52"/>
      <c r="V856" s="52"/>
      <c r="W856" s="52"/>
      <c r="X856" s="52"/>
      <c r="Y856" s="52"/>
      <c r="Z856" s="52"/>
    </row>
    <row r="857" spans="1:26" ht="15.6">
      <c r="A857" s="52"/>
      <c r="B857" s="52"/>
      <c r="C857" s="52"/>
      <c r="D857" s="52"/>
      <c r="E857" s="52"/>
      <c r="F857" s="52"/>
      <c r="G857" s="52"/>
      <c r="H857" s="52"/>
      <c r="I857" s="52"/>
      <c r="J857" s="52"/>
      <c r="K857" s="52"/>
      <c r="L857" s="52"/>
      <c r="M857" s="52"/>
      <c r="N857" s="52"/>
      <c r="O857" s="52"/>
      <c r="P857" s="52"/>
      <c r="Q857" s="52"/>
      <c r="R857" s="52"/>
      <c r="S857" s="52"/>
      <c r="T857" s="52"/>
      <c r="U857" s="52"/>
      <c r="V857" s="52"/>
      <c r="W857" s="52"/>
      <c r="X857" s="52"/>
      <c r="Y857" s="52"/>
      <c r="Z857" s="52"/>
    </row>
    <row r="858" spans="1:26" ht="15.6">
      <c r="A858" s="52"/>
      <c r="B858" s="52"/>
      <c r="C858" s="52"/>
      <c r="D858" s="52"/>
      <c r="E858" s="52"/>
      <c r="F858" s="52"/>
      <c r="G858" s="52"/>
      <c r="H858" s="52"/>
      <c r="I858" s="52"/>
      <c r="J858" s="52"/>
      <c r="K858" s="52"/>
      <c r="L858" s="52"/>
      <c r="M858" s="52"/>
      <c r="N858" s="52"/>
      <c r="O858" s="52"/>
      <c r="P858" s="52"/>
      <c r="Q858" s="52"/>
      <c r="R858" s="52"/>
      <c r="S858" s="52"/>
      <c r="T858" s="52"/>
      <c r="U858" s="52"/>
      <c r="V858" s="52"/>
      <c r="W858" s="52"/>
      <c r="X858" s="52"/>
      <c r="Y858" s="52"/>
      <c r="Z858" s="52"/>
    </row>
    <row r="859" spans="1:26" ht="15.6">
      <c r="A859" s="52"/>
      <c r="B859" s="52"/>
      <c r="C859" s="52"/>
      <c r="D859" s="52"/>
      <c r="E859" s="52"/>
      <c r="F859" s="52"/>
      <c r="G859" s="52"/>
      <c r="H859" s="52"/>
      <c r="I859" s="52"/>
      <c r="J859" s="52"/>
      <c r="K859" s="52"/>
      <c r="L859" s="52"/>
      <c r="M859" s="52"/>
      <c r="N859" s="52"/>
      <c r="O859" s="52"/>
      <c r="P859" s="52"/>
      <c r="Q859" s="52"/>
      <c r="R859" s="52"/>
      <c r="S859" s="52"/>
      <c r="T859" s="52"/>
      <c r="U859" s="52"/>
      <c r="V859" s="52"/>
      <c r="W859" s="52"/>
      <c r="X859" s="52"/>
      <c r="Y859" s="52"/>
      <c r="Z859" s="52"/>
    </row>
    <row r="860" spans="1:26" ht="15.6">
      <c r="A860" s="52"/>
      <c r="B860" s="52"/>
      <c r="C860" s="52"/>
      <c r="D860" s="52"/>
      <c r="E860" s="52"/>
      <c r="F860" s="52"/>
      <c r="G860" s="52"/>
      <c r="H860" s="52"/>
      <c r="I860" s="52"/>
      <c r="J860" s="52"/>
      <c r="K860" s="52"/>
      <c r="L860" s="52"/>
      <c r="M860" s="52"/>
      <c r="N860" s="52"/>
      <c r="O860" s="52"/>
      <c r="P860" s="52"/>
      <c r="Q860" s="52"/>
      <c r="R860" s="52"/>
      <c r="S860" s="52"/>
      <c r="T860" s="52"/>
      <c r="U860" s="52"/>
      <c r="V860" s="52"/>
      <c r="W860" s="52"/>
      <c r="X860" s="52"/>
      <c r="Y860" s="52"/>
      <c r="Z860" s="52"/>
    </row>
    <row r="861" spans="1:26" ht="15.6">
      <c r="A861" s="52"/>
      <c r="B861" s="52"/>
      <c r="C861" s="52"/>
      <c r="D861" s="52"/>
      <c r="E861" s="52"/>
      <c r="F861" s="52"/>
      <c r="G861" s="52"/>
      <c r="H861" s="52"/>
      <c r="I861" s="52"/>
      <c r="J861" s="52"/>
      <c r="K861" s="52"/>
      <c r="L861" s="52"/>
      <c r="M861" s="52"/>
      <c r="N861" s="52"/>
      <c r="O861" s="52"/>
      <c r="P861" s="52"/>
      <c r="Q861" s="52"/>
      <c r="R861" s="52"/>
      <c r="S861" s="52"/>
      <c r="T861" s="52"/>
      <c r="U861" s="52"/>
      <c r="V861" s="52"/>
      <c r="W861" s="52"/>
      <c r="X861" s="52"/>
      <c r="Y861" s="52"/>
      <c r="Z861" s="52"/>
    </row>
    <row r="862" spans="1:26" ht="15.6">
      <c r="A862" s="52"/>
      <c r="B862" s="52"/>
      <c r="C862" s="52"/>
      <c r="D862" s="52"/>
      <c r="E862" s="52"/>
      <c r="F862" s="52"/>
      <c r="G862" s="52"/>
      <c r="H862" s="52"/>
      <c r="I862" s="52"/>
      <c r="J862" s="52"/>
      <c r="K862" s="52"/>
      <c r="L862" s="52"/>
      <c r="M862" s="52"/>
      <c r="N862" s="52"/>
      <c r="O862" s="52"/>
      <c r="P862" s="52"/>
      <c r="Q862" s="52"/>
      <c r="R862" s="52"/>
      <c r="S862" s="52"/>
      <c r="T862" s="52"/>
      <c r="U862" s="52"/>
      <c r="V862" s="52"/>
      <c r="W862" s="52"/>
      <c r="X862" s="52"/>
      <c r="Y862" s="52"/>
      <c r="Z862" s="52"/>
    </row>
    <row r="863" spans="1:26" ht="15.6">
      <c r="A863" s="52"/>
      <c r="B863" s="52"/>
      <c r="C863" s="52"/>
      <c r="D863" s="52"/>
      <c r="E863" s="52"/>
      <c r="F863" s="52"/>
      <c r="G863" s="52"/>
      <c r="H863" s="52"/>
      <c r="I863" s="52"/>
      <c r="J863" s="52"/>
      <c r="K863" s="52"/>
      <c r="L863" s="52"/>
      <c r="M863" s="52"/>
      <c r="N863" s="52"/>
      <c r="O863" s="52"/>
      <c r="P863" s="52"/>
      <c r="Q863" s="52"/>
      <c r="R863" s="52"/>
      <c r="S863" s="52"/>
      <c r="T863" s="52"/>
      <c r="U863" s="52"/>
      <c r="V863" s="52"/>
      <c r="W863" s="52"/>
      <c r="X863" s="52"/>
      <c r="Y863" s="52"/>
      <c r="Z863" s="52"/>
    </row>
    <row r="864" spans="1:26" ht="15.6">
      <c r="A864" s="52"/>
      <c r="B864" s="52"/>
      <c r="C864" s="52"/>
      <c r="D864" s="52"/>
      <c r="E864" s="52"/>
      <c r="F864" s="52"/>
      <c r="G864" s="52"/>
      <c r="H864" s="52"/>
      <c r="I864" s="52"/>
      <c r="J864" s="52"/>
      <c r="K864" s="52"/>
      <c r="L864" s="52"/>
      <c r="M864" s="52"/>
      <c r="N864" s="52"/>
      <c r="O864" s="52"/>
      <c r="P864" s="52"/>
      <c r="Q864" s="52"/>
      <c r="R864" s="52"/>
      <c r="S864" s="52"/>
      <c r="T864" s="52"/>
      <c r="U864" s="52"/>
      <c r="V864" s="52"/>
      <c r="W864" s="52"/>
      <c r="X864" s="52"/>
      <c r="Y864" s="52"/>
      <c r="Z864" s="52"/>
    </row>
    <row r="865" spans="1:26" ht="15.6">
      <c r="A865" s="52"/>
      <c r="B865" s="52"/>
      <c r="C865" s="52"/>
      <c r="D865" s="52"/>
      <c r="E865" s="52"/>
      <c r="F865" s="52"/>
      <c r="G865" s="52"/>
      <c r="H865" s="52"/>
      <c r="I865" s="52"/>
      <c r="J865" s="52"/>
      <c r="K865" s="52"/>
      <c r="L865" s="52"/>
      <c r="M865" s="52"/>
      <c r="N865" s="52"/>
      <c r="O865" s="52"/>
      <c r="P865" s="52"/>
      <c r="Q865" s="52"/>
      <c r="R865" s="52"/>
      <c r="S865" s="52"/>
      <c r="T865" s="52"/>
      <c r="U865" s="52"/>
      <c r="V865" s="52"/>
      <c r="W865" s="52"/>
      <c r="X865" s="52"/>
      <c r="Y865" s="52"/>
      <c r="Z865" s="52"/>
    </row>
    <row r="866" spans="1:26" ht="15.6">
      <c r="A866" s="52"/>
      <c r="B866" s="52"/>
      <c r="C866" s="52"/>
      <c r="D866" s="52"/>
      <c r="E866" s="52"/>
      <c r="F866" s="52"/>
      <c r="G866" s="52"/>
      <c r="H866" s="52"/>
      <c r="I866" s="52"/>
      <c r="J866" s="52"/>
      <c r="K866" s="52"/>
      <c r="L866" s="52"/>
      <c r="M866" s="52"/>
      <c r="N866" s="52"/>
      <c r="O866" s="52"/>
      <c r="P866" s="52"/>
      <c r="Q866" s="52"/>
      <c r="R866" s="52"/>
      <c r="S866" s="52"/>
      <c r="T866" s="52"/>
      <c r="U866" s="52"/>
      <c r="V866" s="52"/>
      <c r="W866" s="52"/>
      <c r="X866" s="52"/>
      <c r="Y866" s="52"/>
      <c r="Z866" s="52"/>
    </row>
    <row r="867" spans="1:26" ht="15.6">
      <c r="A867" s="52"/>
      <c r="B867" s="52"/>
      <c r="C867" s="52"/>
      <c r="D867" s="52"/>
      <c r="E867" s="52"/>
      <c r="F867" s="52"/>
      <c r="G867" s="52"/>
      <c r="H867" s="52"/>
      <c r="I867" s="52"/>
      <c r="J867" s="52"/>
      <c r="K867" s="52"/>
      <c r="L867" s="52"/>
      <c r="M867" s="52"/>
      <c r="N867" s="52"/>
      <c r="O867" s="52"/>
      <c r="P867" s="52"/>
      <c r="Q867" s="52"/>
      <c r="R867" s="52"/>
      <c r="S867" s="52"/>
      <c r="T867" s="52"/>
      <c r="U867" s="52"/>
      <c r="V867" s="52"/>
      <c r="W867" s="52"/>
      <c r="X867" s="52"/>
      <c r="Y867" s="52"/>
      <c r="Z867" s="52"/>
    </row>
    <row r="868" spans="1:26" ht="15.6">
      <c r="A868" s="52"/>
      <c r="B868" s="52"/>
      <c r="C868" s="52"/>
      <c r="D868" s="52"/>
      <c r="E868" s="52"/>
      <c r="F868" s="52"/>
      <c r="G868" s="52"/>
      <c r="H868" s="52"/>
      <c r="I868" s="52"/>
      <c r="J868" s="52"/>
      <c r="K868" s="52"/>
      <c r="L868" s="52"/>
      <c r="M868" s="52"/>
      <c r="N868" s="52"/>
      <c r="O868" s="52"/>
      <c r="P868" s="52"/>
      <c r="Q868" s="52"/>
      <c r="R868" s="52"/>
      <c r="S868" s="52"/>
      <c r="T868" s="52"/>
      <c r="U868" s="52"/>
      <c r="V868" s="52"/>
      <c r="W868" s="52"/>
      <c r="X868" s="52"/>
      <c r="Y868" s="52"/>
      <c r="Z868" s="52"/>
    </row>
    <row r="869" spans="1:26" ht="15.6">
      <c r="A869" s="52"/>
      <c r="B869" s="52"/>
      <c r="C869" s="52"/>
      <c r="D869" s="52"/>
      <c r="E869" s="52"/>
      <c r="F869" s="52"/>
      <c r="G869" s="52"/>
      <c r="H869" s="52"/>
      <c r="I869" s="52"/>
      <c r="J869" s="52"/>
      <c r="K869" s="52"/>
      <c r="L869" s="52"/>
      <c r="M869" s="52"/>
      <c r="N869" s="52"/>
      <c r="O869" s="52"/>
      <c r="P869" s="52"/>
      <c r="Q869" s="52"/>
      <c r="R869" s="52"/>
      <c r="S869" s="52"/>
      <c r="T869" s="52"/>
      <c r="U869" s="52"/>
      <c r="V869" s="52"/>
      <c r="W869" s="52"/>
      <c r="X869" s="52"/>
      <c r="Y869" s="52"/>
      <c r="Z869" s="52"/>
    </row>
    <row r="870" spans="1:26" ht="15.6">
      <c r="A870" s="52"/>
      <c r="B870" s="52"/>
      <c r="C870" s="52"/>
      <c r="D870" s="52"/>
      <c r="E870" s="52"/>
      <c r="F870" s="52"/>
      <c r="G870" s="52"/>
      <c r="H870" s="52"/>
      <c r="I870" s="52"/>
      <c r="J870" s="52"/>
      <c r="K870" s="52"/>
      <c r="L870" s="52"/>
      <c r="M870" s="52"/>
      <c r="N870" s="52"/>
      <c r="O870" s="52"/>
      <c r="P870" s="52"/>
      <c r="Q870" s="52"/>
      <c r="R870" s="52"/>
      <c r="S870" s="52"/>
      <c r="T870" s="52"/>
      <c r="U870" s="52"/>
      <c r="V870" s="52"/>
      <c r="W870" s="52"/>
      <c r="X870" s="52"/>
      <c r="Y870" s="52"/>
      <c r="Z870" s="52"/>
    </row>
    <row r="871" spans="1:26" ht="15.6">
      <c r="A871" s="52"/>
      <c r="B871" s="52"/>
      <c r="C871" s="52"/>
      <c r="D871" s="52"/>
      <c r="E871" s="52"/>
      <c r="F871" s="52"/>
      <c r="G871" s="52"/>
      <c r="H871" s="52"/>
      <c r="I871" s="52"/>
      <c r="J871" s="52"/>
      <c r="K871" s="52"/>
      <c r="L871" s="52"/>
      <c r="M871" s="52"/>
      <c r="N871" s="52"/>
      <c r="O871" s="52"/>
      <c r="P871" s="52"/>
      <c r="Q871" s="52"/>
      <c r="R871" s="52"/>
      <c r="S871" s="52"/>
      <c r="T871" s="52"/>
      <c r="U871" s="52"/>
      <c r="V871" s="52"/>
      <c r="W871" s="52"/>
      <c r="X871" s="52"/>
      <c r="Y871" s="52"/>
      <c r="Z871" s="52"/>
    </row>
    <row r="872" spans="1:26" ht="15.6">
      <c r="A872" s="52"/>
      <c r="B872" s="52"/>
      <c r="C872" s="52"/>
      <c r="D872" s="52"/>
      <c r="E872" s="52"/>
      <c r="F872" s="52"/>
      <c r="G872" s="52"/>
      <c r="H872" s="52"/>
      <c r="I872" s="52"/>
      <c r="J872" s="52"/>
      <c r="K872" s="52"/>
      <c r="L872" s="52"/>
      <c r="M872" s="52"/>
      <c r="N872" s="52"/>
      <c r="O872" s="52"/>
      <c r="P872" s="52"/>
      <c r="Q872" s="52"/>
      <c r="R872" s="52"/>
      <c r="S872" s="52"/>
      <c r="T872" s="52"/>
      <c r="U872" s="52"/>
      <c r="V872" s="52"/>
      <c r="W872" s="52"/>
      <c r="X872" s="52"/>
      <c r="Y872" s="52"/>
      <c r="Z872" s="52"/>
    </row>
    <row r="873" spans="1:26" ht="15.6">
      <c r="A873" s="52"/>
      <c r="B873" s="52"/>
      <c r="C873" s="52"/>
      <c r="D873" s="52"/>
      <c r="E873" s="52"/>
      <c r="F873" s="52"/>
      <c r="G873" s="52"/>
      <c r="H873" s="52"/>
      <c r="I873" s="52"/>
      <c r="J873" s="52"/>
      <c r="K873" s="52"/>
      <c r="L873" s="52"/>
      <c r="M873" s="52"/>
      <c r="N873" s="52"/>
      <c r="O873" s="52"/>
      <c r="P873" s="52"/>
      <c r="Q873" s="52"/>
      <c r="R873" s="52"/>
      <c r="S873" s="52"/>
      <c r="T873" s="52"/>
      <c r="U873" s="52"/>
      <c r="V873" s="52"/>
      <c r="W873" s="52"/>
      <c r="X873" s="52"/>
      <c r="Y873" s="52"/>
      <c r="Z873" s="52"/>
    </row>
    <row r="874" spans="1:26" ht="15.6">
      <c r="A874" s="52"/>
      <c r="B874" s="52"/>
      <c r="C874" s="52"/>
      <c r="D874" s="52"/>
      <c r="E874" s="52"/>
      <c r="F874" s="52"/>
      <c r="G874" s="52"/>
      <c r="H874" s="52"/>
      <c r="I874" s="52"/>
      <c r="J874" s="52"/>
      <c r="K874" s="52"/>
      <c r="L874" s="52"/>
      <c r="M874" s="52"/>
      <c r="N874" s="52"/>
      <c r="O874" s="52"/>
      <c r="P874" s="52"/>
      <c r="Q874" s="52"/>
      <c r="R874" s="52"/>
      <c r="S874" s="52"/>
      <c r="T874" s="52"/>
      <c r="U874" s="52"/>
      <c r="V874" s="52"/>
      <c r="W874" s="52"/>
      <c r="X874" s="52"/>
      <c r="Y874" s="52"/>
      <c r="Z874" s="52"/>
    </row>
    <row r="875" spans="1:26" ht="15.6">
      <c r="A875" s="52"/>
      <c r="B875" s="52"/>
      <c r="C875" s="52"/>
      <c r="D875" s="52"/>
      <c r="E875" s="52"/>
      <c r="F875" s="52"/>
      <c r="G875" s="52"/>
      <c r="H875" s="52"/>
      <c r="I875" s="52"/>
      <c r="J875" s="52"/>
      <c r="K875" s="52"/>
      <c r="L875" s="52"/>
      <c r="M875" s="52"/>
      <c r="N875" s="52"/>
      <c r="O875" s="52"/>
      <c r="P875" s="52"/>
      <c r="Q875" s="52"/>
      <c r="R875" s="52"/>
      <c r="S875" s="52"/>
      <c r="T875" s="52"/>
      <c r="U875" s="52"/>
      <c r="V875" s="52"/>
      <c r="W875" s="52"/>
      <c r="X875" s="52"/>
      <c r="Y875" s="52"/>
      <c r="Z875" s="52"/>
    </row>
    <row r="876" spans="1:26" ht="15.6">
      <c r="A876" s="52"/>
      <c r="B876" s="52"/>
      <c r="C876" s="52"/>
      <c r="D876" s="52"/>
      <c r="E876" s="52"/>
      <c r="F876" s="52"/>
      <c r="G876" s="52"/>
      <c r="H876" s="52"/>
      <c r="I876" s="52"/>
      <c r="J876" s="52"/>
      <c r="K876" s="52"/>
      <c r="L876" s="52"/>
      <c r="M876" s="52"/>
      <c r="N876" s="52"/>
      <c r="O876" s="52"/>
      <c r="P876" s="52"/>
      <c r="Q876" s="52"/>
      <c r="R876" s="52"/>
      <c r="S876" s="52"/>
      <c r="T876" s="52"/>
      <c r="U876" s="52"/>
      <c r="V876" s="52"/>
      <c r="W876" s="52"/>
      <c r="X876" s="52"/>
      <c r="Y876" s="52"/>
      <c r="Z876" s="52"/>
    </row>
    <row r="877" spans="1:26" ht="15.6">
      <c r="A877" s="52"/>
      <c r="B877" s="52"/>
      <c r="C877" s="52"/>
      <c r="D877" s="52"/>
      <c r="E877" s="52"/>
      <c r="F877" s="52"/>
      <c r="G877" s="52"/>
      <c r="H877" s="52"/>
      <c r="I877" s="52"/>
      <c r="J877" s="52"/>
      <c r="K877" s="52"/>
      <c r="L877" s="52"/>
      <c r="M877" s="52"/>
      <c r="N877" s="52"/>
      <c r="O877" s="52"/>
      <c r="P877" s="52"/>
      <c r="Q877" s="52"/>
      <c r="R877" s="52"/>
      <c r="S877" s="52"/>
      <c r="T877" s="52"/>
      <c r="U877" s="52"/>
      <c r="V877" s="52"/>
      <c r="W877" s="52"/>
      <c r="X877" s="52"/>
      <c r="Y877" s="52"/>
      <c r="Z877" s="52"/>
    </row>
    <row r="878" spans="1:26" ht="15.6">
      <c r="A878" s="52"/>
      <c r="B878" s="52"/>
      <c r="C878" s="52"/>
      <c r="D878" s="52"/>
      <c r="E878" s="52"/>
      <c r="F878" s="52"/>
      <c r="G878" s="52"/>
      <c r="H878" s="52"/>
      <c r="I878" s="52"/>
      <c r="J878" s="52"/>
      <c r="K878" s="52"/>
      <c r="L878" s="52"/>
      <c r="M878" s="52"/>
      <c r="N878" s="52"/>
      <c r="O878" s="52"/>
      <c r="P878" s="52"/>
      <c r="Q878" s="52"/>
      <c r="R878" s="52"/>
      <c r="S878" s="52"/>
      <c r="T878" s="52"/>
      <c r="U878" s="52"/>
      <c r="V878" s="52"/>
      <c r="W878" s="52"/>
      <c r="X878" s="52"/>
      <c r="Y878" s="52"/>
      <c r="Z878" s="52"/>
    </row>
    <row r="879" spans="1:26" ht="15.6">
      <c r="A879" s="52"/>
      <c r="B879" s="52"/>
      <c r="C879" s="52"/>
      <c r="D879" s="52"/>
      <c r="E879" s="52"/>
      <c r="F879" s="52"/>
      <c r="G879" s="52"/>
      <c r="H879" s="52"/>
      <c r="I879" s="52"/>
      <c r="J879" s="52"/>
      <c r="K879" s="52"/>
      <c r="L879" s="52"/>
      <c r="M879" s="52"/>
      <c r="N879" s="52"/>
      <c r="O879" s="52"/>
      <c r="P879" s="52"/>
      <c r="Q879" s="52"/>
      <c r="R879" s="52"/>
      <c r="S879" s="52"/>
      <c r="T879" s="52"/>
      <c r="U879" s="52"/>
      <c r="V879" s="52"/>
      <c r="W879" s="52"/>
      <c r="X879" s="52"/>
      <c r="Y879" s="52"/>
      <c r="Z879" s="52"/>
    </row>
    <row r="880" spans="1:26" ht="15.6">
      <c r="A880" s="52"/>
      <c r="B880" s="52"/>
      <c r="C880" s="52"/>
      <c r="D880" s="52"/>
      <c r="E880" s="52"/>
      <c r="F880" s="52"/>
      <c r="G880" s="52"/>
      <c r="H880" s="52"/>
      <c r="I880" s="52"/>
      <c r="J880" s="52"/>
      <c r="K880" s="52"/>
      <c r="L880" s="52"/>
      <c r="M880" s="52"/>
      <c r="N880" s="52"/>
      <c r="O880" s="52"/>
      <c r="P880" s="52"/>
      <c r="Q880" s="52"/>
      <c r="R880" s="52"/>
      <c r="S880" s="52"/>
      <c r="T880" s="52"/>
      <c r="U880" s="52"/>
      <c r="V880" s="52"/>
      <c r="W880" s="52"/>
      <c r="X880" s="52"/>
      <c r="Y880" s="52"/>
      <c r="Z880" s="52"/>
    </row>
    <row r="881" spans="1:26" ht="15.6">
      <c r="A881" s="52"/>
      <c r="B881" s="52"/>
      <c r="C881" s="52"/>
      <c r="D881" s="52"/>
      <c r="E881" s="52"/>
      <c r="F881" s="52"/>
      <c r="G881" s="52"/>
      <c r="H881" s="52"/>
      <c r="I881" s="52"/>
      <c r="J881" s="52"/>
      <c r="K881" s="52"/>
      <c r="L881" s="52"/>
      <c r="M881" s="52"/>
      <c r="N881" s="52"/>
      <c r="O881" s="52"/>
      <c r="P881" s="52"/>
      <c r="Q881" s="52"/>
      <c r="R881" s="52"/>
      <c r="S881" s="52"/>
      <c r="T881" s="52"/>
      <c r="U881" s="52"/>
      <c r="V881" s="52"/>
      <c r="W881" s="52"/>
      <c r="X881" s="52"/>
      <c r="Y881" s="52"/>
      <c r="Z881" s="52"/>
    </row>
    <row r="882" spans="1:26" ht="15.6">
      <c r="A882" s="52"/>
      <c r="B882" s="52"/>
      <c r="C882" s="52"/>
      <c r="D882" s="52"/>
      <c r="E882" s="52"/>
      <c r="F882" s="52"/>
      <c r="G882" s="52"/>
      <c r="H882" s="52"/>
      <c r="I882" s="52"/>
      <c r="J882" s="52"/>
      <c r="K882" s="52"/>
      <c r="L882" s="52"/>
      <c r="M882" s="52"/>
      <c r="N882" s="52"/>
      <c r="O882" s="52"/>
      <c r="P882" s="52"/>
      <c r="Q882" s="52"/>
      <c r="R882" s="52"/>
      <c r="S882" s="52"/>
      <c r="T882" s="52"/>
      <c r="U882" s="52"/>
      <c r="V882" s="52"/>
      <c r="W882" s="52"/>
      <c r="X882" s="52"/>
      <c r="Y882" s="52"/>
      <c r="Z882" s="52"/>
    </row>
    <row r="883" spans="1:26" ht="15.6">
      <c r="A883" s="52"/>
      <c r="B883" s="52"/>
      <c r="C883" s="52"/>
      <c r="D883" s="52"/>
      <c r="E883" s="52"/>
      <c r="F883" s="52"/>
      <c r="G883" s="52"/>
      <c r="H883" s="52"/>
      <c r="I883" s="52"/>
      <c r="J883" s="52"/>
      <c r="K883" s="52"/>
      <c r="L883" s="52"/>
      <c r="M883" s="52"/>
      <c r="N883" s="52"/>
      <c r="O883" s="52"/>
      <c r="P883" s="52"/>
      <c r="Q883" s="52"/>
      <c r="R883" s="52"/>
      <c r="S883" s="52"/>
      <c r="T883" s="52"/>
      <c r="U883" s="52"/>
      <c r="V883" s="52"/>
      <c r="W883" s="52"/>
      <c r="X883" s="52"/>
      <c r="Y883" s="52"/>
      <c r="Z883" s="52"/>
    </row>
    <row r="884" spans="1:26" ht="15.6">
      <c r="A884" s="52"/>
      <c r="B884" s="52"/>
      <c r="C884" s="52"/>
      <c r="D884" s="52"/>
      <c r="E884" s="52"/>
      <c r="F884" s="52"/>
      <c r="G884" s="52"/>
      <c r="H884" s="52"/>
      <c r="I884" s="52"/>
      <c r="J884" s="52"/>
      <c r="K884" s="52"/>
      <c r="L884" s="52"/>
      <c r="M884" s="52"/>
      <c r="N884" s="52"/>
      <c r="O884" s="52"/>
      <c r="P884" s="52"/>
      <c r="Q884" s="52"/>
      <c r="R884" s="52"/>
      <c r="S884" s="52"/>
      <c r="T884" s="52"/>
      <c r="U884" s="52"/>
      <c r="V884" s="52"/>
      <c r="W884" s="52"/>
      <c r="X884" s="52"/>
      <c r="Y884" s="52"/>
      <c r="Z884" s="52"/>
    </row>
    <row r="885" spans="1:26" ht="15.6">
      <c r="A885" s="52"/>
      <c r="B885" s="52"/>
      <c r="C885" s="52"/>
      <c r="D885" s="52"/>
      <c r="E885" s="52"/>
      <c r="F885" s="52"/>
      <c r="G885" s="52"/>
      <c r="H885" s="52"/>
      <c r="I885" s="52"/>
      <c r="J885" s="52"/>
      <c r="K885" s="52"/>
      <c r="L885" s="52"/>
      <c r="M885" s="52"/>
      <c r="N885" s="52"/>
      <c r="O885" s="52"/>
      <c r="P885" s="52"/>
      <c r="Q885" s="52"/>
      <c r="R885" s="52"/>
      <c r="S885" s="52"/>
      <c r="T885" s="52"/>
      <c r="U885" s="52"/>
      <c r="V885" s="52"/>
      <c r="W885" s="52"/>
      <c r="X885" s="52"/>
      <c r="Y885" s="52"/>
      <c r="Z885" s="52"/>
    </row>
    <row r="886" spans="1:26" ht="15.6">
      <c r="A886" s="52"/>
      <c r="B886" s="52"/>
      <c r="C886" s="52"/>
      <c r="D886" s="52"/>
      <c r="E886" s="52"/>
      <c r="F886" s="52"/>
      <c r="G886" s="52"/>
      <c r="H886" s="52"/>
      <c r="I886" s="52"/>
      <c r="J886" s="52"/>
      <c r="K886" s="52"/>
      <c r="L886" s="52"/>
      <c r="M886" s="52"/>
      <c r="N886" s="52"/>
      <c r="O886" s="52"/>
      <c r="P886" s="52"/>
      <c r="Q886" s="52"/>
      <c r="R886" s="52"/>
      <c r="S886" s="52"/>
      <c r="T886" s="52"/>
      <c r="U886" s="52"/>
      <c r="V886" s="52"/>
      <c r="W886" s="52"/>
      <c r="X886" s="52"/>
      <c r="Y886" s="52"/>
      <c r="Z886" s="52"/>
    </row>
    <row r="887" spans="1:26" ht="15.6">
      <c r="A887" s="52"/>
      <c r="B887" s="52"/>
      <c r="C887" s="52"/>
      <c r="D887" s="52"/>
      <c r="E887" s="52"/>
      <c r="F887" s="52"/>
      <c r="G887" s="52"/>
      <c r="H887" s="52"/>
      <c r="I887" s="52"/>
      <c r="J887" s="52"/>
      <c r="K887" s="52"/>
      <c r="L887" s="52"/>
      <c r="M887" s="52"/>
      <c r="N887" s="52"/>
      <c r="O887" s="52"/>
      <c r="P887" s="52"/>
      <c r="Q887" s="52"/>
      <c r="R887" s="52"/>
      <c r="S887" s="52"/>
      <c r="T887" s="52"/>
      <c r="U887" s="52"/>
      <c r="V887" s="52"/>
      <c r="W887" s="52"/>
      <c r="X887" s="52"/>
      <c r="Y887" s="52"/>
      <c r="Z887" s="52"/>
    </row>
    <row r="888" spans="1:26" ht="15.6">
      <c r="A888" s="52"/>
      <c r="B888" s="52"/>
      <c r="C888" s="52"/>
      <c r="D888" s="52"/>
      <c r="E888" s="52"/>
      <c r="F888" s="52"/>
      <c r="G888" s="52"/>
      <c r="H888" s="52"/>
      <c r="I888" s="52"/>
      <c r="J888" s="52"/>
      <c r="K888" s="52"/>
      <c r="L888" s="52"/>
      <c r="M888" s="52"/>
      <c r="N888" s="52"/>
      <c r="O888" s="52"/>
      <c r="P888" s="52"/>
      <c r="Q888" s="52"/>
      <c r="R888" s="52"/>
      <c r="S888" s="52"/>
      <c r="T888" s="52"/>
      <c r="U888" s="52"/>
      <c r="V888" s="52"/>
      <c r="W888" s="52"/>
      <c r="X888" s="52"/>
      <c r="Y888" s="52"/>
      <c r="Z888" s="52"/>
    </row>
    <row r="889" spans="1:26" ht="15.6">
      <c r="A889" s="52"/>
      <c r="B889" s="52"/>
      <c r="C889" s="52"/>
      <c r="D889" s="52"/>
      <c r="E889" s="52"/>
      <c r="F889" s="52"/>
      <c r="G889" s="52"/>
      <c r="H889" s="52"/>
      <c r="I889" s="52"/>
      <c r="J889" s="52"/>
      <c r="K889" s="52"/>
      <c r="L889" s="52"/>
      <c r="M889" s="52"/>
      <c r="N889" s="52"/>
      <c r="O889" s="52"/>
      <c r="P889" s="52"/>
      <c r="Q889" s="52"/>
      <c r="R889" s="52"/>
      <c r="S889" s="52"/>
      <c r="T889" s="52"/>
      <c r="U889" s="52"/>
      <c r="V889" s="52"/>
      <c r="W889" s="52"/>
      <c r="X889" s="52"/>
      <c r="Y889" s="52"/>
      <c r="Z889" s="52"/>
    </row>
    <row r="890" spans="1:26" ht="15.6">
      <c r="A890" s="52"/>
      <c r="B890" s="52"/>
      <c r="C890" s="52"/>
      <c r="D890" s="52"/>
      <c r="E890" s="52"/>
      <c r="F890" s="52"/>
      <c r="G890" s="52"/>
      <c r="H890" s="52"/>
      <c r="I890" s="52"/>
      <c r="J890" s="52"/>
      <c r="K890" s="52"/>
      <c r="L890" s="52"/>
      <c r="M890" s="52"/>
      <c r="N890" s="52"/>
      <c r="O890" s="52"/>
      <c r="P890" s="52"/>
      <c r="Q890" s="52"/>
      <c r="R890" s="52"/>
      <c r="S890" s="52"/>
      <c r="T890" s="52"/>
      <c r="U890" s="52"/>
      <c r="V890" s="52"/>
      <c r="W890" s="52"/>
      <c r="X890" s="52"/>
      <c r="Y890" s="52"/>
      <c r="Z890" s="52"/>
    </row>
    <row r="891" spans="1:26" ht="15.6">
      <c r="A891" s="52"/>
      <c r="B891" s="52"/>
      <c r="C891" s="52"/>
      <c r="D891" s="52"/>
      <c r="E891" s="52"/>
      <c r="F891" s="52"/>
      <c r="G891" s="52"/>
      <c r="H891" s="52"/>
      <c r="I891" s="52"/>
      <c r="J891" s="52"/>
      <c r="K891" s="52"/>
      <c r="L891" s="52"/>
      <c r="M891" s="52"/>
      <c r="N891" s="52"/>
      <c r="O891" s="52"/>
      <c r="P891" s="52"/>
      <c r="Q891" s="52"/>
      <c r="R891" s="52"/>
      <c r="S891" s="52"/>
      <c r="T891" s="52"/>
      <c r="U891" s="52"/>
      <c r="V891" s="52"/>
      <c r="W891" s="52"/>
      <c r="X891" s="52"/>
      <c r="Y891" s="52"/>
      <c r="Z891" s="52"/>
    </row>
    <row r="892" spans="1:26" ht="15.6">
      <c r="A892" s="52"/>
      <c r="B892" s="52"/>
      <c r="C892" s="52"/>
      <c r="D892" s="52"/>
      <c r="E892" s="52"/>
      <c r="F892" s="52"/>
      <c r="G892" s="52"/>
      <c r="H892" s="52"/>
      <c r="I892" s="52"/>
      <c r="J892" s="52"/>
      <c r="K892" s="52"/>
      <c r="L892" s="52"/>
      <c r="M892" s="52"/>
      <c r="N892" s="52"/>
      <c r="O892" s="52"/>
      <c r="P892" s="52"/>
      <c r="Q892" s="52"/>
      <c r="R892" s="52"/>
      <c r="S892" s="52"/>
      <c r="T892" s="52"/>
      <c r="U892" s="52"/>
      <c r="V892" s="52"/>
      <c r="W892" s="52"/>
      <c r="X892" s="52"/>
      <c r="Y892" s="52"/>
      <c r="Z892" s="52"/>
    </row>
    <row r="893" spans="1:26" ht="15.6">
      <c r="A893" s="52"/>
      <c r="B893" s="52"/>
      <c r="C893" s="52"/>
      <c r="D893" s="52"/>
      <c r="E893" s="52"/>
      <c r="F893" s="52"/>
      <c r="G893" s="52"/>
      <c r="H893" s="52"/>
      <c r="I893" s="52"/>
      <c r="J893" s="52"/>
      <c r="K893" s="52"/>
      <c r="L893" s="52"/>
      <c r="M893" s="52"/>
      <c r="N893" s="52"/>
      <c r="O893" s="52"/>
      <c r="P893" s="52"/>
      <c r="Q893" s="52"/>
      <c r="R893" s="52"/>
      <c r="S893" s="52"/>
      <c r="T893" s="52"/>
      <c r="U893" s="52"/>
      <c r="V893" s="52"/>
      <c r="W893" s="52"/>
      <c r="X893" s="52"/>
      <c r="Y893" s="52"/>
      <c r="Z893" s="52"/>
    </row>
    <row r="894" spans="1:26" ht="15.6">
      <c r="A894" s="52"/>
      <c r="B894" s="52"/>
      <c r="C894" s="52"/>
      <c r="D894" s="52"/>
      <c r="E894" s="52"/>
      <c r="F894" s="52"/>
      <c r="G894" s="52"/>
      <c r="H894" s="52"/>
      <c r="I894" s="52"/>
      <c r="J894" s="52"/>
      <c r="K894" s="52"/>
      <c r="L894" s="52"/>
      <c r="M894" s="52"/>
      <c r="N894" s="52"/>
      <c r="O894" s="52"/>
      <c r="P894" s="52"/>
      <c r="Q894" s="52"/>
      <c r="R894" s="52"/>
      <c r="S894" s="52"/>
      <c r="T894" s="52"/>
      <c r="U894" s="52"/>
      <c r="V894" s="52"/>
      <c r="W894" s="52"/>
      <c r="X894" s="52"/>
      <c r="Y894" s="52"/>
      <c r="Z894" s="52"/>
    </row>
    <row r="895" spans="1:26" ht="15.6">
      <c r="A895" s="52"/>
      <c r="B895" s="52"/>
      <c r="C895" s="52"/>
      <c r="D895" s="52"/>
      <c r="E895" s="52"/>
      <c r="F895" s="52"/>
      <c r="G895" s="52"/>
      <c r="H895" s="52"/>
      <c r="I895" s="52"/>
      <c r="J895" s="52"/>
      <c r="K895" s="52"/>
      <c r="L895" s="52"/>
      <c r="M895" s="52"/>
      <c r="N895" s="52"/>
      <c r="O895" s="52"/>
      <c r="P895" s="52"/>
      <c r="Q895" s="52"/>
      <c r="R895" s="52"/>
      <c r="S895" s="52"/>
      <c r="T895" s="52"/>
      <c r="U895" s="52"/>
      <c r="V895" s="52"/>
      <c r="W895" s="52"/>
      <c r="X895" s="52"/>
      <c r="Y895" s="52"/>
      <c r="Z895" s="52"/>
    </row>
    <row r="896" spans="1:26" ht="15.6">
      <c r="A896" s="52"/>
      <c r="B896" s="52"/>
      <c r="C896" s="52"/>
      <c r="D896" s="52"/>
      <c r="E896" s="52"/>
      <c r="F896" s="52"/>
      <c r="G896" s="52"/>
      <c r="H896" s="52"/>
      <c r="I896" s="52"/>
      <c r="J896" s="52"/>
      <c r="K896" s="52"/>
      <c r="L896" s="52"/>
      <c r="M896" s="52"/>
      <c r="N896" s="52"/>
      <c r="O896" s="52"/>
      <c r="P896" s="52"/>
      <c r="Q896" s="52"/>
      <c r="R896" s="52"/>
      <c r="S896" s="52"/>
      <c r="T896" s="52"/>
      <c r="U896" s="52"/>
      <c r="V896" s="52"/>
      <c r="W896" s="52"/>
      <c r="X896" s="52"/>
      <c r="Y896" s="52"/>
      <c r="Z896" s="52"/>
    </row>
    <row r="897" spans="1:26" ht="15.6">
      <c r="A897" s="52"/>
      <c r="B897" s="52"/>
      <c r="C897" s="52"/>
      <c r="D897" s="52"/>
      <c r="E897" s="52"/>
      <c r="F897" s="52"/>
      <c r="G897" s="52"/>
      <c r="H897" s="52"/>
      <c r="I897" s="52"/>
      <c r="J897" s="52"/>
      <c r="K897" s="52"/>
      <c r="L897" s="52"/>
      <c r="M897" s="52"/>
      <c r="N897" s="52"/>
      <c r="O897" s="52"/>
      <c r="P897" s="52"/>
      <c r="Q897" s="52"/>
      <c r="R897" s="52"/>
      <c r="S897" s="52"/>
      <c r="T897" s="52"/>
      <c r="U897" s="52"/>
      <c r="V897" s="52"/>
      <c r="W897" s="52"/>
      <c r="X897" s="52"/>
      <c r="Y897" s="52"/>
      <c r="Z897" s="52"/>
    </row>
    <row r="898" spans="1:26" ht="15.6">
      <c r="A898" s="52"/>
      <c r="B898" s="52"/>
      <c r="C898" s="52"/>
      <c r="D898" s="52"/>
      <c r="E898" s="52"/>
      <c r="F898" s="52"/>
      <c r="G898" s="52"/>
      <c r="H898" s="52"/>
      <c r="I898" s="52"/>
      <c r="J898" s="52"/>
      <c r="K898" s="52"/>
      <c r="L898" s="52"/>
      <c r="M898" s="52"/>
      <c r="N898" s="52"/>
      <c r="O898" s="52"/>
      <c r="P898" s="52"/>
      <c r="Q898" s="52"/>
      <c r="R898" s="52"/>
      <c r="S898" s="52"/>
      <c r="T898" s="52"/>
      <c r="U898" s="52"/>
      <c r="V898" s="52"/>
      <c r="W898" s="52"/>
      <c r="X898" s="52"/>
      <c r="Y898" s="52"/>
      <c r="Z898" s="52"/>
    </row>
    <row r="899" spans="1:26" ht="15.6">
      <c r="A899" s="52"/>
      <c r="B899" s="52"/>
      <c r="C899" s="52"/>
      <c r="D899" s="52"/>
      <c r="E899" s="52"/>
      <c r="F899" s="52"/>
      <c r="G899" s="52"/>
      <c r="H899" s="52"/>
      <c r="I899" s="52"/>
      <c r="J899" s="52"/>
      <c r="K899" s="52"/>
      <c r="L899" s="52"/>
      <c r="M899" s="52"/>
      <c r="N899" s="52"/>
      <c r="O899" s="52"/>
      <c r="P899" s="52"/>
      <c r="Q899" s="52"/>
      <c r="R899" s="52"/>
      <c r="S899" s="52"/>
      <c r="T899" s="52"/>
      <c r="U899" s="52"/>
      <c r="V899" s="52"/>
      <c r="W899" s="52"/>
      <c r="X899" s="52"/>
      <c r="Y899" s="52"/>
      <c r="Z899" s="52"/>
    </row>
    <row r="900" spans="1:26" ht="15.6">
      <c r="A900" s="52"/>
      <c r="B900" s="52"/>
      <c r="C900" s="52"/>
      <c r="D900" s="52"/>
      <c r="E900" s="52"/>
      <c r="F900" s="52"/>
      <c r="G900" s="52"/>
      <c r="H900" s="52"/>
      <c r="I900" s="52"/>
      <c r="J900" s="52"/>
      <c r="K900" s="52"/>
      <c r="L900" s="52"/>
      <c r="M900" s="52"/>
      <c r="N900" s="52"/>
      <c r="O900" s="52"/>
      <c r="P900" s="52"/>
      <c r="Q900" s="52"/>
      <c r="R900" s="52"/>
      <c r="S900" s="52"/>
      <c r="T900" s="52"/>
      <c r="U900" s="52"/>
      <c r="V900" s="52"/>
      <c r="W900" s="52"/>
      <c r="X900" s="52"/>
      <c r="Y900" s="52"/>
      <c r="Z900" s="52"/>
    </row>
    <row r="901" spans="1:26" ht="15.6">
      <c r="A901" s="52"/>
      <c r="B901" s="52"/>
      <c r="C901" s="52"/>
      <c r="D901" s="52"/>
      <c r="E901" s="52"/>
      <c r="F901" s="52"/>
      <c r="G901" s="52"/>
      <c r="H901" s="52"/>
      <c r="I901" s="52"/>
      <c r="J901" s="52"/>
      <c r="K901" s="52"/>
      <c r="L901" s="52"/>
      <c r="M901" s="52"/>
      <c r="N901" s="52"/>
      <c r="O901" s="52"/>
      <c r="P901" s="52"/>
      <c r="Q901" s="52"/>
      <c r="R901" s="52"/>
      <c r="S901" s="52"/>
      <c r="T901" s="52"/>
      <c r="U901" s="52"/>
      <c r="V901" s="52"/>
      <c r="W901" s="52"/>
      <c r="X901" s="52"/>
      <c r="Y901" s="52"/>
      <c r="Z901" s="52"/>
    </row>
    <row r="902" spans="1:26" ht="15.6">
      <c r="A902" s="52"/>
      <c r="B902" s="52"/>
      <c r="C902" s="52"/>
      <c r="D902" s="52"/>
      <c r="E902" s="52"/>
      <c r="F902" s="52"/>
      <c r="G902" s="52"/>
      <c r="H902" s="52"/>
      <c r="I902" s="52"/>
      <c r="J902" s="52"/>
      <c r="K902" s="52"/>
      <c r="L902" s="52"/>
      <c r="M902" s="52"/>
      <c r="N902" s="52"/>
      <c r="O902" s="52"/>
      <c r="P902" s="52"/>
      <c r="Q902" s="52"/>
      <c r="R902" s="52"/>
      <c r="S902" s="52"/>
      <c r="T902" s="52"/>
      <c r="U902" s="52"/>
      <c r="V902" s="52"/>
      <c r="W902" s="52"/>
      <c r="X902" s="52"/>
      <c r="Y902" s="52"/>
      <c r="Z902" s="52"/>
    </row>
    <row r="903" spans="1:26" ht="15.6">
      <c r="A903" s="52"/>
      <c r="B903" s="52"/>
      <c r="C903" s="52"/>
      <c r="D903" s="52"/>
      <c r="E903" s="52"/>
      <c r="F903" s="52"/>
      <c r="G903" s="52"/>
      <c r="H903" s="52"/>
      <c r="I903" s="52"/>
      <c r="J903" s="52"/>
      <c r="K903" s="52"/>
      <c r="L903" s="52"/>
      <c r="M903" s="52"/>
      <c r="N903" s="52"/>
      <c r="O903" s="52"/>
      <c r="P903" s="52"/>
      <c r="Q903" s="52"/>
      <c r="R903" s="52"/>
      <c r="S903" s="52"/>
      <c r="T903" s="52"/>
      <c r="U903" s="52"/>
      <c r="V903" s="52"/>
      <c r="W903" s="52"/>
      <c r="X903" s="52"/>
      <c r="Y903" s="52"/>
      <c r="Z903" s="52"/>
    </row>
    <row r="904" spans="1:26" ht="15.6">
      <c r="A904" s="52"/>
      <c r="B904" s="52"/>
      <c r="C904" s="52"/>
      <c r="D904" s="52"/>
      <c r="E904" s="52"/>
      <c r="F904" s="52"/>
      <c r="G904" s="52"/>
      <c r="H904" s="52"/>
      <c r="I904" s="52"/>
      <c r="J904" s="52"/>
      <c r="K904" s="52"/>
      <c r="L904" s="52"/>
      <c r="M904" s="52"/>
      <c r="N904" s="52"/>
      <c r="O904" s="52"/>
      <c r="P904" s="52"/>
      <c r="Q904" s="52"/>
      <c r="R904" s="52"/>
      <c r="S904" s="52"/>
      <c r="T904" s="52"/>
      <c r="U904" s="52"/>
      <c r="V904" s="52"/>
      <c r="W904" s="52"/>
      <c r="X904" s="52"/>
      <c r="Y904" s="52"/>
      <c r="Z904" s="52"/>
    </row>
    <row r="905" spans="1:26" ht="15.6">
      <c r="A905" s="52"/>
      <c r="B905" s="52"/>
      <c r="C905" s="52"/>
      <c r="D905" s="52"/>
      <c r="E905" s="52"/>
      <c r="F905" s="52"/>
      <c r="G905" s="52"/>
      <c r="H905" s="52"/>
      <c r="I905" s="52"/>
      <c r="J905" s="52"/>
      <c r="K905" s="52"/>
      <c r="L905" s="52"/>
      <c r="M905" s="52"/>
      <c r="N905" s="52"/>
      <c r="O905" s="52"/>
      <c r="P905" s="52"/>
      <c r="Q905" s="52"/>
      <c r="R905" s="52"/>
      <c r="S905" s="52"/>
      <c r="T905" s="52"/>
      <c r="U905" s="52"/>
      <c r="V905" s="52"/>
      <c r="W905" s="52"/>
      <c r="X905" s="52"/>
      <c r="Y905" s="52"/>
      <c r="Z905" s="52"/>
    </row>
    <row r="906" spans="1:26" ht="15.6">
      <c r="A906" s="52"/>
      <c r="B906" s="52"/>
      <c r="C906" s="52"/>
      <c r="D906" s="52"/>
      <c r="E906" s="52"/>
      <c r="F906" s="52"/>
      <c r="G906" s="52"/>
      <c r="H906" s="52"/>
      <c r="I906" s="52"/>
      <c r="J906" s="52"/>
      <c r="K906" s="52"/>
      <c r="L906" s="52"/>
      <c r="M906" s="52"/>
      <c r="N906" s="52"/>
      <c r="O906" s="52"/>
      <c r="P906" s="52"/>
      <c r="Q906" s="52"/>
      <c r="R906" s="52"/>
      <c r="S906" s="52"/>
      <c r="T906" s="52"/>
      <c r="U906" s="52"/>
      <c r="V906" s="52"/>
      <c r="W906" s="52"/>
      <c r="X906" s="52"/>
      <c r="Y906" s="52"/>
      <c r="Z906" s="52"/>
    </row>
    <row r="907" spans="1:26" ht="15.6">
      <c r="A907" s="52"/>
      <c r="B907" s="52"/>
      <c r="C907" s="52"/>
      <c r="D907" s="52"/>
      <c r="E907" s="52"/>
      <c r="F907" s="52"/>
      <c r="G907" s="52"/>
      <c r="H907" s="52"/>
      <c r="I907" s="52"/>
      <c r="J907" s="52"/>
      <c r="K907" s="52"/>
      <c r="L907" s="52"/>
      <c r="M907" s="52"/>
      <c r="N907" s="52"/>
      <c r="O907" s="52"/>
      <c r="P907" s="52"/>
      <c r="Q907" s="52"/>
      <c r="R907" s="52"/>
      <c r="S907" s="52"/>
      <c r="T907" s="52"/>
      <c r="U907" s="52"/>
      <c r="V907" s="52"/>
      <c r="W907" s="52"/>
      <c r="X907" s="52"/>
      <c r="Y907" s="52"/>
      <c r="Z907" s="52"/>
    </row>
    <row r="908" spans="1:26" ht="15.6">
      <c r="A908" s="52"/>
      <c r="B908" s="52"/>
      <c r="C908" s="52"/>
      <c r="D908" s="52"/>
      <c r="E908" s="52"/>
      <c r="F908" s="52"/>
      <c r="G908" s="52"/>
      <c r="H908" s="52"/>
      <c r="I908" s="52"/>
      <c r="J908" s="52"/>
      <c r="K908" s="52"/>
      <c r="L908" s="52"/>
      <c r="M908" s="52"/>
      <c r="N908" s="52"/>
      <c r="O908" s="52"/>
      <c r="P908" s="52"/>
      <c r="Q908" s="52"/>
      <c r="R908" s="52"/>
      <c r="S908" s="52"/>
      <c r="T908" s="52"/>
      <c r="U908" s="52"/>
      <c r="V908" s="52"/>
      <c r="W908" s="52"/>
      <c r="X908" s="52"/>
      <c r="Y908" s="52"/>
      <c r="Z908" s="52"/>
    </row>
    <row r="909" spans="1:26" ht="15.6">
      <c r="A909" s="52"/>
      <c r="B909" s="52"/>
      <c r="C909" s="52"/>
      <c r="D909" s="52"/>
      <c r="E909" s="52"/>
      <c r="F909" s="52"/>
      <c r="G909" s="52"/>
      <c r="H909" s="52"/>
      <c r="I909" s="52"/>
      <c r="J909" s="52"/>
      <c r="K909" s="52"/>
      <c r="L909" s="52"/>
      <c r="M909" s="52"/>
      <c r="N909" s="52"/>
      <c r="O909" s="52"/>
      <c r="P909" s="52"/>
      <c r="Q909" s="52"/>
      <c r="R909" s="52"/>
      <c r="S909" s="52"/>
      <c r="T909" s="52"/>
      <c r="U909" s="52"/>
      <c r="V909" s="52"/>
      <c r="W909" s="52"/>
      <c r="X909" s="52"/>
      <c r="Y909" s="52"/>
      <c r="Z909" s="52"/>
    </row>
    <row r="910" spans="1:26" ht="15.6">
      <c r="A910" s="52"/>
      <c r="B910" s="52"/>
      <c r="C910" s="52"/>
      <c r="D910" s="52"/>
      <c r="E910" s="52"/>
      <c r="F910" s="52"/>
      <c r="G910" s="52"/>
      <c r="H910" s="52"/>
      <c r="I910" s="52"/>
      <c r="J910" s="52"/>
      <c r="K910" s="52"/>
      <c r="L910" s="52"/>
      <c r="M910" s="52"/>
      <c r="N910" s="52"/>
      <c r="O910" s="52"/>
      <c r="P910" s="52"/>
      <c r="Q910" s="52"/>
      <c r="R910" s="52"/>
      <c r="S910" s="52"/>
      <c r="T910" s="52"/>
      <c r="U910" s="52"/>
      <c r="V910" s="52"/>
      <c r="W910" s="52"/>
      <c r="X910" s="52"/>
      <c r="Y910" s="52"/>
      <c r="Z910" s="52"/>
    </row>
    <row r="911" spans="1:26" ht="15.6">
      <c r="A911" s="52"/>
      <c r="B911" s="52"/>
      <c r="C911" s="52"/>
      <c r="D911" s="52"/>
      <c r="E911" s="52"/>
      <c r="F911" s="52"/>
      <c r="G911" s="52"/>
      <c r="H911" s="52"/>
      <c r="I911" s="52"/>
      <c r="J911" s="52"/>
      <c r="K911" s="52"/>
      <c r="L911" s="52"/>
      <c r="M911" s="52"/>
      <c r="N911" s="52"/>
      <c r="O911" s="52"/>
      <c r="P911" s="52"/>
      <c r="Q911" s="52"/>
      <c r="R911" s="52"/>
      <c r="S911" s="52"/>
      <c r="T911" s="52"/>
      <c r="U911" s="52"/>
      <c r="V911" s="52"/>
      <c r="W911" s="52"/>
      <c r="X911" s="52"/>
      <c r="Y911" s="52"/>
      <c r="Z911" s="52"/>
    </row>
    <row r="912" spans="1:26" ht="15.6">
      <c r="A912" s="52"/>
      <c r="B912" s="52"/>
      <c r="C912" s="52"/>
      <c r="D912" s="52"/>
      <c r="E912" s="52"/>
      <c r="F912" s="52"/>
      <c r="G912" s="52"/>
      <c r="H912" s="52"/>
      <c r="I912" s="52"/>
      <c r="J912" s="52"/>
      <c r="K912" s="52"/>
      <c r="L912" s="52"/>
      <c r="M912" s="52"/>
      <c r="N912" s="52"/>
      <c r="O912" s="52"/>
      <c r="P912" s="52"/>
      <c r="Q912" s="52"/>
      <c r="R912" s="52"/>
      <c r="S912" s="52"/>
      <c r="T912" s="52"/>
      <c r="U912" s="52"/>
      <c r="V912" s="52"/>
      <c r="W912" s="52"/>
      <c r="X912" s="52"/>
      <c r="Y912" s="52"/>
      <c r="Z912" s="52"/>
    </row>
    <row r="913" spans="1:26" ht="15.6">
      <c r="A913" s="52"/>
      <c r="B913" s="52"/>
      <c r="C913" s="52"/>
      <c r="D913" s="52"/>
      <c r="E913" s="52"/>
      <c r="F913" s="52"/>
      <c r="G913" s="52"/>
      <c r="H913" s="52"/>
      <c r="I913" s="52"/>
      <c r="J913" s="52"/>
      <c r="K913" s="52"/>
      <c r="L913" s="52"/>
      <c r="M913" s="52"/>
      <c r="N913" s="52"/>
      <c r="O913" s="52"/>
      <c r="P913" s="52"/>
      <c r="Q913" s="52"/>
      <c r="R913" s="52"/>
      <c r="S913" s="52"/>
      <c r="T913" s="52"/>
      <c r="U913" s="52"/>
      <c r="V913" s="52"/>
      <c r="W913" s="52"/>
      <c r="X913" s="52"/>
      <c r="Y913" s="52"/>
      <c r="Z913" s="52"/>
    </row>
    <row r="914" spans="1:26" ht="15.6">
      <c r="A914" s="52"/>
      <c r="B914" s="52"/>
      <c r="C914" s="52"/>
      <c r="D914" s="52"/>
      <c r="E914" s="52"/>
      <c r="F914" s="52"/>
      <c r="G914" s="52"/>
      <c r="H914" s="52"/>
      <c r="I914" s="52"/>
      <c r="J914" s="52"/>
      <c r="K914" s="52"/>
      <c r="L914" s="52"/>
      <c r="M914" s="52"/>
      <c r="N914" s="52"/>
      <c r="O914" s="52"/>
      <c r="P914" s="52"/>
      <c r="Q914" s="52"/>
      <c r="R914" s="52"/>
      <c r="S914" s="52"/>
      <c r="T914" s="52"/>
      <c r="U914" s="52"/>
      <c r="V914" s="52"/>
      <c r="W914" s="52"/>
      <c r="X914" s="52"/>
      <c r="Y914" s="52"/>
      <c r="Z914" s="52"/>
    </row>
    <row r="915" spans="1:26" ht="15.6">
      <c r="A915" s="52"/>
      <c r="B915" s="52"/>
      <c r="C915" s="52"/>
      <c r="D915" s="52"/>
      <c r="E915" s="52"/>
      <c r="F915" s="52"/>
      <c r="G915" s="52"/>
      <c r="H915" s="52"/>
      <c r="I915" s="52"/>
      <c r="J915" s="52"/>
      <c r="K915" s="52"/>
      <c r="L915" s="52"/>
      <c r="M915" s="52"/>
      <c r="N915" s="52"/>
      <c r="O915" s="52"/>
      <c r="P915" s="52"/>
      <c r="Q915" s="52"/>
      <c r="R915" s="52"/>
      <c r="S915" s="52"/>
      <c r="T915" s="52"/>
      <c r="U915" s="52"/>
      <c r="V915" s="52"/>
      <c r="W915" s="52"/>
      <c r="X915" s="52"/>
      <c r="Y915" s="52"/>
      <c r="Z915" s="52"/>
    </row>
    <row r="916" spans="1:26" ht="15.6">
      <c r="A916" s="52"/>
      <c r="B916" s="52"/>
      <c r="C916" s="52"/>
      <c r="D916" s="52"/>
      <c r="E916" s="52"/>
      <c r="F916" s="52"/>
      <c r="G916" s="52"/>
      <c r="H916" s="52"/>
      <c r="I916" s="52"/>
      <c r="J916" s="52"/>
      <c r="K916" s="52"/>
      <c r="L916" s="52"/>
      <c r="M916" s="52"/>
      <c r="N916" s="52"/>
      <c r="O916" s="52"/>
      <c r="P916" s="52"/>
      <c r="Q916" s="52"/>
      <c r="R916" s="52"/>
      <c r="S916" s="52"/>
      <c r="T916" s="52"/>
      <c r="U916" s="52"/>
      <c r="V916" s="52"/>
      <c r="W916" s="52"/>
      <c r="X916" s="52"/>
      <c r="Y916" s="52"/>
      <c r="Z916" s="52"/>
    </row>
    <row r="917" spans="1:26" ht="15.6">
      <c r="A917" s="52"/>
      <c r="B917" s="52"/>
      <c r="C917" s="52"/>
      <c r="D917" s="52"/>
      <c r="E917" s="52"/>
      <c r="F917" s="52"/>
      <c r="G917" s="52"/>
      <c r="H917" s="52"/>
      <c r="I917" s="52"/>
      <c r="J917" s="52"/>
      <c r="K917" s="52"/>
      <c r="L917" s="52"/>
      <c r="M917" s="52"/>
      <c r="N917" s="52"/>
      <c r="O917" s="52"/>
      <c r="P917" s="52"/>
      <c r="Q917" s="52"/>
      <c r="R917" s="52"/>
      <c r="S917" s="52"/>
      <c r="T917" s="52"/>
      <c r="U917" s="52"/>
      <c r="V917" s="52"/>
      <c r="W917" s="52"/>
      <c r="X917" s="52"/>
      <c r="Y917" s="52"/>
      <c r="Z917" s="52"/>
    </row>
    <row r="918" spans="1:26" ht="15.6">
      <c r="A918" s="52"/>
      <c r="B918" s="52"/>
      <c r="C918" s="52"/>
      <c r="D918" s="52"/>
      <c r="E918" s="52"/>
      <c r="F918" s="52"/>
      <c r="G918" s="52"/>
      <c r="H918" s="52"/>
      <c r="I918" s="52"/>
      <c r="J918" s="52"/>
      <c r="K918" s="52"/>
      <c r="L918" s="52"/>
      <c r="M918" s="52"/>
      <c r="N918" s="52"/>
      <c r="O918" s="52"/>
      <c r="P918" s="52"/>
      <c r="Q918" s="52"/>
      <c r="R918" s="52"/>
      <c r="S918" s="52"/>
      <c r="T918" s="52"/>
      <c r="U918" s="52"/>
      <c r="V918" s="52"/>
      <c r="W918" s="52"/>
      <c r="X918" s="52"/>
      <c r="Y918" s="52"/>
      <c r="Z918" s="52"/>
    </row>
    <row r="919" spans="1:26" ht="15.6">
      <c r="A919" s="52"/>
      <c r="B919" s="52"/>
      <c r="C919" s="52"/>
      <c r="D919" s="52"/>
      <c r="E919" s="52"/>
      <c r="F919" s="52"/>
      <c r="G919" s="52"/>
      <c r="H919" s="52"/>
      <c r="I919" s="52"/>
      <c r="J919" s="52"/>
      <c r="K919" s="52"/>
      <c r="L919" s="52"/>
      <c r="M919" s="52"/>
      <c r="N919" s="52"/>
      <c r="O919" s="52"/>
      <c r="P919" s="52"/>
      <c r="Q919" s="52"/>
      <c r="R919" s="52"/>
      <c r="S919" s="52"/>
      <c r="T919" s="52"/>
      <c r="U919" s="52"/>
      <c r="V919" s="52"/>
      <c r="W919" s="52"/>
      <c r="X919" s="52"/>
      <c r="Y919" s="52"/>
      <c r="Z919" s="52"/>
    </row>
    <row r="920" spans="1:26" ht="15.6">
      <c r="A920" s="52"/>
      <c r="B920" s="52"/>
      <c r="C920" s="52"/>
      <c r="D920" s="52"/>
      <c r="E920" s="52"/>
      <c r="F920" s="52"/>
      <c r="G920" s="52"/>
      <c r="H920" s="52"/>
      <c r="I920" s="52"/>
      <c r="J920" s="52"/>
      <c r="K920" s="52"/>
      <c r="L920" s="52"/>
      <c r="M920" s="52"/>
      <c r="N920" s="52"/>
      <c r="O920" s="52"/>
      <c r="P920" s="52"/>
      <c r="Q920" s="52"/>
      <c r="R920" s="52"/>
      <c r="S920" s="52"/>
      <c r="T920" s="52"/>
      <c r="U920" s="52"/>
      <c r="V920" s="52"/>
      <c r="W920" s="52"/>
      <c r="X920" s="52"/>
      <c r="Y920" s="52"/>
      <c r="Z920" s="52"/>
    </row>
    <row r="921" spans="1:26" ht="15.6">
      <c r="A921" s="52"/>
      <c r="B921" s="52"/>
      <c r="C921" s="52"/>
      <c r="D921" s="52"/>
      <c r="E921" s="52"/>
      <c r="F921" s="52"/>
      <c r="G921" s="52"/>
      <c r="H921" s="52"/>
      <c r="I921" s="52"/>
      <c r="J921" s="52"/>
      <c r="K921" s="52"/>
      <c r="L921" s="52"/>
      <c r="M921" s="52"/>
      <c r="N921" s="52"/>
      <c r="O921" s="52"/>
      <c r="P921" s="52"/>
      <c r="Q921" s="52"/>
      <c r="R921" s="52"/>
      <c r="S921" s="52"/>
      <c r="T921" s="52"/>
      <c r="U921" s="52"/>
      <c r="V921" s="52"/>
      <c r="W921" s="52"/>
      <c r="X921" s="52"/>
      <c r="Y921" s="52"/>
      <c r="Z921" s="52"/>
    </row>
    <row r="922" spans="1:26" ht="15.6">
      <c r="A922" s="52"/>
      <c r="B922" s="52"/>
      <c r="C922" s="52"/>
      <c r="D922" s="52"/>
      <c r="E922" s="52"/>
      <c r="F922" s="52"/>
      <c r="G922" s="52"/>
      <c r="H922" s="52"/>
      <c r="I922" s="52"/>
      <c r="J922" s="52"/>
      <c r="K922" s="52"/>
      <c r="L922" s="52"/>
      <c r="M922" s="52"/>
      <c r="N922" s="52"/>
      <c r="O922" s="52"/>
      <c r="P922" s="52"/>
      <c r="Q922" s="52"/>
      <c r="R922" s="52"/>
      <c r="S922" s="52"/>
      <c r="T922" s="52"/>
      <c r="U922" s="52"/>
      <c r="V922" s="52"/>
      <c r="W922" s="52"/>
      <c r="X922" s="52"/>
      <c r="Y922" s="52"/>
      <c r="Z922" s="52"/>
    </row>
    <row r="923" spans="1:26" ht="15.6">
      <c r="A923" s="52"/>
      <c r="B923" s="52"/>
      <c r="C923" s="52"/>
      <c r="D923" s="52"/>
      <c r="E923" s="52"/>
      <c r="F923" s="52"/>
      <c r="G923" s="52"/>
      <c r="H923" s="52"/>
      <c r="I923" s="52"/>
      <c r="J923" s="52"/>
      <c r="K923" s="52"/>
      <c r="L923" s="52"/>
      <c r="M923" s="52"/>
      <c r="N923" s="52"/>
      <c r="O923" s="52"/>
      <c r="P923" s="52"/>
      <c r="Q923" s="52"/>
      <c r="R923" s="52"/>
      <c r="S923" s="52"/>
      <c r="T923" s="52"/>
      <c r="U923" s="52"/>
      <c r="V923" s="52"/>
      <c r="W923" s="52"/>
      <c r="X923" s="52"/>
      <c r="Y923" s="52"/>
      <c r="Z923" s="52"/>
    </row>
    <row r="924" spans="1:26" ht="15.6">
      <c r="A924" s="52"/>
      <c r="B924" s="52"/>
      <c r="C924" s="52"/>
      <c r="D924" s="52"/>
      <c r="E924" s="52"/>
      <c r="F924" s="52"/>
      <c r="G924" s="52"/>
      <c r="H924" s="52"/>
      <c r="I924" s="52"/>
      <c r="J924" s="52"/>
      <c r="K924" s="52"/>
      <c r="L924" s="52"/>
      <c r="M924" s="52"/>
      <c r="N924" s="52"/>
      <c r="O924" s="52"/>
      <c r="P924" s="52"/>
      <c r="Q924" s="52"/>
      <c r="R924" s="52"/>
      <c r="S924" s="52"/>
      <c r="T924" s="52"/>
      <c r="U924" s="52"/>
      <c r="V924" s="52"/>
      <c r="W924" s="52"/>
      <c r="X924" s="52"/>
      <c r="Y924" s="52"/>
      <c r="Z924" s="52"/>
    </row>
    <row r="925" spans="1:26" ht="15.6">
      <c r="A925" s="52"/>
      <c r="B925" s="52"/>
      <c r="C925" s="52"/>
      <c r="D925" s="52"/>
      <c r="E925" s="52"/>
      <c r="F925" s="52"/>
      <c r="G925" s="52"/>
      <c r="H925" s="52"/>
      <c r="I925" s="52"/>
      <c r="J925" s="52"/>
      <c r="K925" s="52"/>
      <c r="L925" s="52"/>
      <c r="M925" s="52"/>
      <c r="N925" s="52"/>
      <c r="O925" s="52"/>
      <c r="P925" s="52"/>
      <c r="Q925" s="52"/>
      <c r="R925" s="52"/>
      <c r="S925" s="52"/>
      <c r="T925" s="52"/>
      <c r="U925" s="52"/>
      <c r="V925" s="52"/>
      <c r="W925" s="52"/>
      <c r="X925" s="52"/>
      <c r="Y925" s="52"/>
      <c r="Z925" s="52"/>
    </row>
    <row r="926" spans="1:26" ht="15.6">
      <c r="A926" s="52"/>
      <c r="B926" s="52"/>
      <c r="C926" s="52"/>
      <c r="D926" s="52"/>
      <c r="E926" s="52"/>
      <c r="F926" s="52"/>
      <c r="G926" s="52"/>
      <c r="H926" s="52"/>
      <c r="I926" s="52"/>
      <c r="J926" s="52"/>
      <c r="K926" s="52"/>
      <c r="L926" s="52"/>
      <c r="M926" s="52"/>
      <c r="N926" s="52"/>
      <c r="O926" s="52"/>
      <c r="P926" s="52"/>
      <c r="Q926" s="52"/>
      <c r="R926" s="52"/>
      <c r="S926" s="52"/>
      <c r="T926" s="52"/>
      <c r="U926" s="52"/>
      <c r="V926" s="52"/>
      <c r="W926" s="52"/>
      <c r="X926" s="52"/>
      <c r="Y926" s="52"/>
      <c r="Z926" s="52"/>
    </row>
    <row r="927" spans="1:26" ht="15.6">
      <c r="A927" s="52"/>
      <c r="B927" s="52"/>
      <c r="C927" s="52"/>
      <c r="D927" s="52"/>
      <c r="E927" s="52"/>
      <c r="F927" s="52"/>
      <c r="G927" s="52"/>
      <c r="H927" s="52"/>
      <c r="I927" s="52"/>
      <c r="J927" s="52"/>
      <c r="K927" s="52"/>
      <c r="L927" s="52"/>
      <c r="M927" s="52"/>
      <c r="N927" s="52"/>
      <c r="O927" s="52"/>
      <c r="P927" s="52"/>
      <c r="Q927" s="52"/>
      <c r="R927" s="52"/>
      <c r="S927" s="52"/>
      <c r="T927" s="52"/>
      <c r="U927" s="52"/>
      <c r="V927" s="52"/>
      <c r="W927" s="52"/>
      <c r="X927" s="52"/>
      <c r="Y927" s="52"/>
      <c r="Z927" s="52"/>
    </row>
    <row r="928" spans="1:26" ht="15.6">
      <c r="A928" s="52"/>
      <c r="B928" s="52"/>
      <c r="C928" s="52"/>
      <c r="D928" s="52"/>
      <c r="E928" s="52"/>
      <c r="F928" s="52"/>
      <c r="G928" s="52"/>
      <c r="H928" s="52"/>
      <c r="I928" s="52"/>
      <c r="J928" s="52"/>
      <c r="K928" s="52"/>
      <c r="L928" s="52"/>
      <c r="M928" s="52"/>
      <c r="N928" s="52"/>
      <c r="O928" s="52"/>
      <c r="P928" s="52"/>
      <c r="Q928" s="52"/>
      <c r="R928" s="52"/>
      <c r="S928" s="52"/>
      <c r="T928" s="52"/>
      <c r="U928" s="52"/>
      <c r="V928" s="52"/>
      <c r="W928" s="52"/>
      <c r="X928" s="52"/>
      <c r="Y928" s="52"/>
      <c r="Z928" s="52"/>
    </row>
    <row r="929" spans="1:26" ht="15.6">
      <c r="A929" s="52"/>
      <c r="B929" s="52"/>
      <c r="C929" s="52"/>
      <c r="D929" s="52"/>
      <c r="E929" s="52"/>
      <c r="F929" s="52"/>
      <c r="G929" s="52"/>
      <c r="H929" s="52"/>
      <c r="I929" s="52"/>
      <c r="J929" s="52"/>
      <c r="K929" s="52"/>
      <c r="L929" s="52"/>
      <c r="M929" s="52"/>
      <c r="N929" s="52"/>
      <c r="O929" s="52"/>
      <c r="P929" s="52"/>
      <c r="Q929" s="52"/>
      <c r="R929" s="52"/>
      <c r="S929" s="52"/>
      <c r="T929" s="52"/>
      <c r="U929" s="52"/>
      <c r="V929" s="52"/>
      <c r="W929" s="52"/>
      <c r="X929" s="52"/>
      <c r="Y929" s="52"/>
      <c r="Z929" s="52"/>
    </row>
    <row r="930" spans="1:26" ht="15.6">
      <c r="A930" s="52"/>
      <c r="B930" s="52"/>
      <c r="C930" s="52"/>
      <c r="D930" s="52"/>
      <c r="E930" s="52"/>
      <c r="F930" s="52"/>
      <c r="G930" s="52"/>
      <c r="H930" s="52"/>
      <c r="I930" s="52"/>
      <c r="J930" s="52"/>
      <c r="K930" s="52"/>
      <c r="L930" s="52"/>
      <c r="M930" s="52"/>
      <c r="N930" s="52"/>
      <c r="O930" s="52"/>
      <c r="P930" s="52"/>
      <c r="Q930" s="52"/>
      <c r="R930" s="52"/>
      <c r="S930" s="52"/>
      <c r="T930" s="52"/>
      <c r="U930" s="52"/>
      <c r="V930" s="52"/>
      <c r="W930" s="52"/>
      <c r="X930" s="52"/>
      <c r="Y930" s="52"/>
      <c r="Z930" s="52"/>
    </row>
    <row r="931" spans="1:26" ht="15.6">
      <c r="A931" s="52"/>
      <c r="B931" s="52"/>
      <c r="C931" s="52"/>
      <c r="D931" s="52"/>
      <c r="E931" s="52"/>
      <c r="F931" s="52"/>
      <c r="G931" s="52"/>
      <c r="H931" s="52"/>
      <c r="I931" s="52"/>
      <c r="J931" s="52"/>
      <c r="K931" s="52"/>
      <c r="L931" s="52"/>
      <c r="M931" s="52"/>
      <c r="N931" s="52"/>
      <c r="O931" s="52"/>
      <c r="P931" s="52"/>
      <c r="Q931" s="52"/>
      <c r="R931" s="52"/>
      <c r="S931" s="52"/>
      <c r="T931" s="52"/>
      <c r="U931" s="52"/>
      <c r="V931" s="52"/>
      <c r="W931" s="52"/>
      <c r="X931" s="52"/>
      <c r="Y931" s="52"/>
      <c r="Z931" s="52"/>
    </row>
    <row r="932" spans="1:26" ht="15.6">
      <c r="A932" s="52"/>
      <c r="B932" s="52"/>
      <c r="C932" s="52"/>
      <c r="D932" s="52"/>
      <c r="E932" s="52"/>
      <c r="F932" s="52"/>
      <c r="G932" s="52"/>
      <c r="H932" s="52"/>
      <c r="I932" s="52"/>
      <c r="J932" s="52"/>
      <c r="K932" s="52"/>
      <c r="L932" s="52"/>
      <c r="M932" s="52"/>
      <c r="N932" s="52"/>
      <c r="O932" s="52"/>
      <c r="P932" s="52"/>
      <c r="Q932" s="52"/>
      <c r="R932" s="52"/>
      <c r="S932" s="52"/>
      <c r="T932" s="52"/>
      <c r="U932" s="52"/>
      <c r="V932" s="52"/>
      <c r="W932" s="52"/>
      <c r="X932" s="52"/>
      <c r="Y932" s="52"/>
      <c r="Z932" s="52"/>
    </row>
    <row r="933" spans="1:26" ht="15.6">
      <c r="A933" s="52"/>
      <c r="B933" s="52"/>
      <c r="C933" s="52"/>
      <c r="D933" s="52"/>
      <c r="E933" s="52"/>
      <c r="F933" s="52"/>
      <c r="G933" s="52"/>
      <c r="H933" s="52"/>
      <c r="I933" s="52"/>
      <c r="J933" s="52"/>
      <c r="K933" s="52"/>
      <c r="L933" s="52"/>
      <c r="M933" s="52"/>
      <c r="N933" s="52"/>
      <c r="O933" s="52"/>
      <c r="P933" s="52"/>
      <c r="Q933" s="52"/>
      <c r="R933" s="52"/>
      <c r="S933" s="52"/>
      <c r="T933" s="52"/>
      <c r="U933" s="52"/>
      <c r="V933" s="52"/>
      <c r="W933" s="52"/>
      <c r="X933" s="52"/>
      <c r="Y933" s="52"/>
      <c r="Z933" s="52"/>
    </row>
    <row r="934" spans="1:26" ht="15.6">
      <c r="A934" s="52"/>
      <c r="B934" s="52"/>
      <c r="C934" s="52"/>
      <c r="D934" s="52"/>
      <c r="E934" s="52"/>
      <c r="F934" s="52"/>
      <c r="G934" s="52"/>
      <c r="H934" s="52"/>
      <c r="I934" s="52"/>
      <c r="J934" s="52"/>
      <c r="K934" s="52"/>
      <c r="L934" s="52"/>
      <c r="M934" s="52"/>
      <c r="N934" s="52"/>
      <c r="O934" s="52"/>
      <c r="P934" s="52"/>
      <c r="Q934" s="52"/>
      <c r="R934" s="52"/>
      <c r="S934" s="52"/>
      <c r="T934" s="52"/>
      <c r="U934" s="52"/>
      <c r="V934" s="52"/>
      <c r="W934" s="52"/>
      <c r="X934" s="52"/>
      <c r="Y934" s="52"/>
      <c r="Z934" s="52"/>
    </row>
    <row r="935" spans="1:26" ht="15.6">
      <c r="A935" s="52"/>
      <c r="B935" s="52"/>
      <c r="C935" s="52"/>
      <c r="D935" s="52"/>
      <c r="E935" s="52"/>
      <c r="F935" s="52"/>
      <c r="G935" s="52"/>
      <c r="H935" s="52"/>
      <c r="I935" s="52"/>
      <c r="J935" s="52"/>
      <c r="K935" s="52"/>
      <c r="L935" s="52"/>
      <c r="M935" s="52"/>
      <c r="N935" s="52"/>
      <c r="O935" s="52"/>
      <c r="P935" s="52"/>
      <c r="Q935" s="52"/>
      <c r="R935" s="52"/>
      <c r="S935" s="52"/>
      <c r="T935" s="52"/>
      <c r="U935" s="52"/>
      <c r="V935" s="52"/>
      <c r="W935" s="52"/>
      <c r="X935" s="52"/>
      <c r="Y935" s="52"/>
      <c r="Z935" s="52"/>
    </row>
    <row r="936" spans="1:26" ht="15.6">
      <c r="A936" s="52"/>
      <c r="B936" s="52"/>
      <c r="C936" s="52"/>
      <c r="D936" s="52"/>
      <c r="E936" s="52"/>
      <c r="F936" s="52"/>
      <c r="G936" s="52"/>
      <c r="H936" s="52"/>
      <c r="I936" s="52"/>
      <c r="J936" s="52"/>
      <c r="K936" s="52"/>
      <c r="L936" s="52"/>
      <c r="M936" s="52"/>
      <c r="N936" s="52"/>
      <c r="O936" s="52"/>
      <c r="P936" s="52"/>
      <c r="Q936" s="52"/>
      <c r="R936" s="52"/>
      <c r="S936" s="52"/>
      <c r="T936" s="52"/>
      <c r="U936" s="52"/>
      <c r="V936" s="52"/>
      <c r="W936" s="52"/>
      <c r="X936" s="52"/>
      <c r="Y936" s="52"/>
      <c r="Z936" s="52"/>
    </row>
    <row r="937" spans="1:26" ht="15.6">
      <c r="A937" s="52"/>
      <c r="B937" s="52"/>
      <c r="C937" s="52"/>
      <c r="D937" s="52"/>
      <c r="E937" s="52"/>
      <c r="F937" s="52"/>
      <c r="G937" s="52"/>
      <c r="H937" s="52"/>
      <c r="I937" s="52"/>
      <c r="J937" s="52"/>
      <c r="K937" s="52"/>
      <c r="L937" s="52"/>
      <c r="M937" s="52"/>
      <c r="N937" s="52"/>
      <c r="O937" s="52"/>
      <c r="P937" s="52"/>
      <c r="Q937" s="52"/>
      <c r="R937" s="52"/>
      <c r="S937" s="52"/>
      <c r="T937" s="52"/>
      <c r="U937" s="52"/>
      <c r="V937" s="52"/>
      <c r="W937" s="52"/>
      <c r="X937" s="52"/>
      <c r="Y937" s="52"/>
      <c r="Z937" s="52"/>
    </row>
    <row r="938" spans="1:26" ht="15.6">
      <c r="A938" s="52"/>
      <c r="B938" s="52"/>
      <c r="C938" s="52"/>
      <c r="D938" s="52"/>
      <c r="E938" s="52"/>
      <c r="F938" s="52"/>
      <c r="G938" s="52"/>
      <c r="H938" s="52"/>
      <c r="I938" s="52"/>
      <c r="J938" s="52"/>
      <c r="K938" s="52"/>
      <c r="L938" s="52"/>
      <c r="M938" s="52"/>
      <c r="N938" s="52"/>
      <c r="O938" s="52"/>
      <c r="P938" s="52"/>
      <c r="Q938" s="52"/>
      <c r="R938" s="52"/>
      <c r="S938" s="52"/>
      <c r="T938" s="52"/>
      <c r="U938" s="52"/>
      <c r="V938" s="52"/>
      <c r="W938" s="52"/>
      <c r="X938" s="52"/>
      <c r="Y938" s="52"/>
      <c r="Z938" s="52"/>
    </row>
    <row r="939" spans="1:26" ht="15.6">
      <c r="A939" s="52"/>
      <c r="B939" s="52"/>
      <c r="C939" s="52"/>
      <c r="D939" s="52"/>
      <c r="E939" s="52"/>
      <c r="F939" s="52"/>
      <c r="G939" s="52"/>
      <c r="H939" s="52"/>
      <c r="I939" s="52"/>
      <c r="J939" s="52"/>
      <c r="K939" s="52"/>
      <c r="L939" s="52"/>
      <c r="M939" s="52"/>
      <c r="N939" s="52"/>
      <c r="O939" s="52"/>
      <c r="P939" s="52"/>
      <c r="Q939" s="52"/>
      <c r="R939" s="52"/>
      <c r="S939" s="52"/>
      <c r="T939" s="52"/>
      <c r="U939" s="52"/>
      <c r="V939" s="52"/>
      <c r="W939" s="52"/>
      <c r="X939" s="52"/>
      <c r="Y939" s="52"/>
      <c r="Z939" s="52"/>
    </row>
    <row r="940" spans="1:26" ht="15.6">
      <c r="A940" s="52"/>
      <c r="B940" s="52"/>
      <c r="C940" s="52"/>
      <c r="D940" s="52"/>
      <c r="E940" s="52"/>
      <c r="F940" s="52"/>
      <c r="G940" s="52"/>
      <c r="H940" s="52"/>
      <c r="I940" s="52"/>
      <c r="J940" s="52"/>
      <c r="K940" s="52"/>
      <c r="L940" s="52"/>
      <c r="M940" s="52"/>
      <c r="N940" s="52"/>
      <c r="O940" s="52"/>
      <c r="P940" s="52"/>
      <c r="Q940" s="52"/>
      <c r="R940" s="52"/>
      <c r="S940" s="52"/>
      <c r="T940" s="52"/>
      <c r="U940" s="52"/>
      <c r="V940" s="52"/>
      <c r="W940" s="52"/>
      <c r="X940" s="52"/>
      <c r="Y940" s="52"/>
      <c r="Z940" s="52"/>
    </row>
    <row r="941" spans="1:26" ht="15.6">
      <c r="A941" s="52"/>
      <c r="B941" s="52"/>
      <c r="C941" s="52"/>
      <c r="D941" s="52"/>
      <c r="E941" s="52"/>
      <c r="F941" s="52"/>
      <c r="G941" s="52"/>
      <c r="H941" s="52"/>
      <c r="I941" s="52"/>
      <c r="J941" s="52"/>
      <c r="K941" s="52"/>
      <c r="L941" s="52"/>
      <c r="M941" s="52"/>
      <c r="N941" s="52"/>
      <c r="O941" s="52"/>
      <c r="P941" s="52"/>
      <c r="Q941" s="52"/>
      <c r="R941" s="52"/>
      <c r="S941" s="52"/>
      <c r="T941" s="52"/>
      <c r="U941" s="52"/>
      <c r="V941" s="52"/>
      <c r="W941" s="52"/>
      <c r="X941" s="52"/>
      <c r="Y941" s="52"/>
      <c r="Z941" s="52"/>
    </row>
    <row r="942" spans="1:26" ht="15.6">
      <c r="A942" s="52"/>
      <c r="B942" s="52"/>
      <c r="C942" s="52"/>
      <c r="D942" s="52"/>
      <c r="E942" s="52"/>
      <c r="F942" s="52"/>
      <c r="G942" s="52"/>
      <c r="H942" s="52"/>
      <c r="I942" s="52"/>
      <c r="J942" s="52"/>
      <c r="K942" s="52"/>
      <c r="L942" s="52"/>
      <c r="M942" s="52"/>
      <c r="N942" s="52"/>
      <c r="O942" s="52"/>
      <c r="P942" s="52"/>
      <c r="Q942" s="52"/>
      <c r="R942" s="52"/>
      <c r="S942" s="52"/>
      <c r="T942" s="52"/>
      <c r="U942" s="52"/>
      <c r="V942" s="52"/>
      <c r="W942" s="52"/>
      <c r="X942" s="52"/>
      <c r="Y942" s="52"/>
      <c r="Z942" s="52"/>
    </row>
    <row r="943" spans="1:26" ht="15.6">
      <c r="A943" s="52"/>
      <c r="B943" s="52"/>
      <c r="C943" s="52"/>
      <c r="D943" s="52"/>
      <c r="E943" s="52"/>
      <c r="F943" s="52"/>
      <c r="G943" s="52"/>
      <c r="H943" s="52"/>
      <c r="I943" s="52"/>
      <c r="J943" s="52"/>
      <c r="K943" s="52"/>
      <c r="L943" s="52"/>
      <c r="M943" s="52"/>
      <c r="N943" s="52"/>
      <c r="O943" s="52"/>
      <c r="P943" s="52"/>
      <c r="Q943" s="52"/>
      <c r="R943" s="52"/>
      <c r="S943" s="52"/>
      <c r="T943" s="52"/>
      <c r="U943" s="52"/>
      <c r="V943" s="52"/>
      <c r="W943" s="52"/>
      <c r="X943" s="52"/>
      <c r="Y943" s="52"/>
      <c r="Z943" s="52"/>
    </row>
    <row r="944" spans="1:26" ht="15.6">
      <c r="A944" s="52"/>
      <c r="B944" s="52"/>
      <c r="C944" s="52"/>
      <c r="D944" s="52"/>
      <c r="E944" s="52"/>
      <c r="F944" s="52"/>
      <c r="G944" s="52"/>
      <c r="H944" s="52"/>
      <c r="I944" s="52"/>
      <c r="J944" s="52"/>
      <c r="K944" s="52"/>
      <c r="L944" s="52"/>
      <c r="M944" s="52"/>
      <c r="N944" s="52"/>
      <c r="O944" s="52"/>
      <c r="P944" s="52"/>
      <c r="Q944" s="52"/>
      <c r="R944" s="52"/>
      <c r="S944" s="52"/>
      <c r="T944" s="52"/>
      <c r="U944" s="52"/>
      <c r="V944" s="52"/>
      <c r="W944" s="52"/>
      <c r="X944" s="52"/>
      <c r="Y944" s="52"/>
      <c r="Z944" s="52"/>
    </row>
    <row r="945" spans="1:26" ht="15.6">
      <c r="A945" s="52"/>
      <c r="B945" s="52"/>
      <c r="C945" s="52"/>
      <c r="D945" s="52"/>
      <c r="E945" s="52"/>
      <c r="F945" s="52"/>
      <c r="G945" s="52"/>
      <c r="H945" s="52"/>
      <c r="I945" s="52"/>
      <c r="J945" s="52"/>
      <c r="K945" s="52"/>
      <c r="L945" s="52"/>
      <c r="M945" s="52"/>
      <c r="N945" s="52"/>
      <c r="O945" s="52"/>
      <c r="P945" s="52"/>
      <c r="Q945" s="52"/>
      <c r="R945" s="52"/>
      <c r="S945" s="52"/>
      <c r="T945" s="52"/>
      <c r="U945" s="52"/>
      <c r="V945" s="52"/>
      <c r="W945" s="52"/>
      <c r="X945" s="52"/>
      <c r="Y945" s="52"/>
      <c r="Z945" s="52"/>
    </row>
    <row r="946" spans="1:26" ht="15.6">
      <c r="A946" s="52"/>
      <c r="B946" s="52"/>
      <c r="C946" s="52"/>
      <c r="D946" s="52"/>
      <c r="E946" s="52"/>
      <c r="F946" s="52"/>
      <c r="G946" s="52"/>
      <c r="H946" s="52"/>
      <c r="I946" s="52"/>
      <c r="J946" s="52"/>
      <c r="K946" s="52"/>
      <c r="L946" s="52"/>
      <c r="M946" s="52"/>
      <c r="N946" s="52"/>
      <c r="O946" s="52"/>
      <c r="P946" s="52"/>
      <c r="Q946" s="52"/>
      <c r="R946" s="52"/>
      <c r="S946" s="52"/>
      <c r="T946" s="52"/>
      <c r="U946" s="52"/>
      <c r="V946" s="52"/>
      <c r="W946" s="52"/>
      <c r="X946" s="52"/>
      <c r="Y946" s="52"/>
      <c r="Z946" s="52"/>
    </row>
    <row r="947" spans="1:26" ht="15.6">
      <c r="A947" s="52"/>
      <c r="B947" s="52"/>
      <c r="C947" s="52"/>
      <c r="D947" s="52"/>
      <c r="E947" s="52"/>
      <c r="F947" s="52"/>
      <c r="G947" s="52"/>
      <c r="H947" s="52"/>
      <c r="I947" s="52"/>
      <c r="J947" s="52"/>
      <c r="K947" s="52"/>
      <c r="L947" s="52"/>
      <c r="M947" s="52"/>
      <c r="N947" s="52"/>
      <c r="O947" s="52"/>
      <c r="P947" s="52"/>
      <c r="Q947" s="52"/>
      <c r="R947" s="52"/>
      <c r="S947" s="52"/>
      <c r="T947" s="52"/>
      <c r="U947" s="52"/>
      <c r="V947" s="52"/>
      <c r="W947" s="52"/>
      <c r="X947" s="52"/>
      <c r="Y947" s="52"/>
      <c r="Z947" s="52"/>
    </row>
    <row r="948" spans="1:26" ht="15.6">
      <c r="A948" s="52"/>
      <c r="B948" s="52"/>
      <c r="C948" s="52"/>
      <c r="D948" s="52"/>
      <c r="E948" s="52"/>
      <c r="F948" s="52"/>
      <c r="G948" s="52"/>
      <c r="H948" s="52"/>
      <c r="I948" s="52"/>
      <c r="J948" s="52"/>
      <c r="K948" s="52"/>
      <c r="L948" s="52"/>
      <c r="M948" s="52"/>
      <c r="N948" s="52"/>
      <c r="O948" s="52"/>
      <c r="P948" s="52"/>
      <c r="Q948" s="52"/>
      <c r="R948" s="52"/>
      <c r="S948" s="52"/>
      <c r="T948" s="52"/>
      <c r="U948" s="52"/>
      <c r="V948" s="52"/>
      <c r="W948" s="52"/>
      <c r="X948" s="52"/>
      <c r="Y948" s="52"/>
      <c r="Z948" s="52"/>
    </row>
    <row r="949" spans="1:26" ht="15.6">
      <c r="A949" s="52"/>
      <c r="B949" s="52"/>
      <c r="C949" s="52"/>
      <c r="D949" s="52"/>
      <c r="E949" s="52"/>
      <c r="F949" s="52"/>
      <c r="G949" s="52"/>
      <c r="H949" s="52"/>
      <c r="I949" s="52"/>
      <c r="J949" s="52"/>
      <c r="K949" s="52"/>
      <c r="L949" s="52"/>
      <c r="M949" s="52"/>
      <c r="N949" s="52"/>
      <c r="O949" s="52"/>
      <c r="P949" s="52"/>
      <c r="Q949" s="52"/>
      <c r="R949" s="52"/>
      <c r="S949" s="52"/>
      <c r="T949" s="52"/>
      <c r="U949" s="52"/>
      <c r="V949" s="52"/>
      <c r="W949" s="52"/>
      <c r="X949" s="52"/>
      <c r="Y949" s="52"/>
      <c r="Z949" s="52"/>
    </row>
    <row r="950" spans="1:26" ht="15.6">
      <c r="A950" s="52"/>
      <c r="B950" s="52"/>
      <c r="C950" s="52"/>
      <c r="D950" s="52"/>
      <c r="E950" s="52"/>
      <c r="F950" s="52"/>
      <c r="G950" s="52"/>
      <c r="H950" s="52"/>
      <c r="I950" s="52"/>
      <c r="J950" s="52"/>
      <c r="K950" s="52"/>
      <c r="L950" s="52"/>
      <c r="M950" s="52"/>
      <c r="N950" s="52"/>
      <c r="O950" s="52"/>
      <c r="P950" s="52"/>
      <c r="Q950" s="52"/>
      <c r="R950" s="52"/>
      <c r="S950" s="52"/>
      <c r="T950" s="52"/>
      <c r="U950" s="52"/>
      <c r="V950" s="52"/>
      <c r="W950" s="52"/>
      <c r="X950" s="52"/>
      <c r="Y950" s="52"/>
      <c r="Z950" s="52"/>
    </row>
    <row r="951" spans="1:26" ht="15.6">
      <c r="A951" s="52"/>
      <c r="B951" s="52"/>
      <c r="C951" s="52"/>
      <c r="D951" s="52"/>
      <c r="E951" s="52"/>
      <c r="F951" s="52"/>
      <c r="G951" s="52"/>
      <c r="H951" s="52"/>
      <c r="I951" s="52"/>
      <c r="J951" s="52"/>
      <c r="K951" s="52"/>
      <c r="L951" s="52"/>
      <c r="M951" s="52"/>
      <c r="N951" s="52"/>
      <c r="O951" s="52"/>
      <c r="P951" s="52"/>
      <c r="Q951" s="52"/>
      <c r="R951" s="52"/>
      <c r="S951" s="52"/>
      <c r="T951" s="52"/>
      <c r="U951" s="52"/>
      <c r="V951" s="52"/>
      <c r="W951" s="52"/>
      <c r="X951" s="52"/>
      <c r="Y951" s="52"/>
      <c r="Z951" s="52"/>
    </row>
    <row r="952" spans="1:26" ht="15.6">
      <c r="A952" s="52"/>
      <c r="B952" s="52"/>
      <c r="C952" s="52"/>
      <c r="D952" s="52"/>
      <c r="E952" s="52"/>
      <c r="F952" s="52"/>
      <c r="G952" s="52"/>
      <c r="H952" s="52"/>
      <c r="I952" s="52"/>
      <c r="J952" s="52"/>
      <c r="K952" s="52"/>
      <c r="L952" s="52"/>
      <c r="M952" s="52"/>
      <c r="N952" s="52"/>
      <c r="O952" s="52"/>
      <c r="P952" s="52"/>
      <c r="Q952" s="52"/>
      <c r="R952" s="52"/>
      <c r="S952" s="52"/>
      <c r="T952" s="52"/>
      <c r="U952" s="52"/>
      <c r="V952" s="52"/>
      <c r="W952" s="52"/>
      <c r="X952" s="52"/>
      <c r="Y952" s="52"/>
      <c r="Z952" s="52"/>
    </row>
    <row r="953" spans="1:26" ht="15.6">
      <c r="A953" s="52"/>
      <c r="B953" s="52"/>
      <c r="C953" s="52"/>
      <c r="D953" s="52"/>
      <c r="E953" s="52"/>
      <c r="F953" s="52"/>
      <c r="G953" s="52"/>
      <c r="H953" s="52"/>
      <c r="I953" s="52"/>
      <c r="J953" s="52"/>
      <c r="K953" s="52"/>
      <c r="L953" s="52"/>
      <c r="M953" s="52"/>
      <c r="N953" s="52"/>
      <c r="O953" s="52"/>
      <c r="P953" s="52"/>
      <c r="Q953" s="52"/>
      <c r="R953" s="52"/>
      <c r="S953" s="52"/>
      <c r="T953" s="52"/>
      <c r="U953" s="52"/>
      <c r="V953" s="52"/>
      <c r="W953" s="52"/>
      <c r="X953" s="52"/>
      <c r="Y953" s="52"/>
      <c r="Z953" s="52"/>
    </row>
    <row r="954" spans="1:26" ht="15.6">
      <c r="A954" s="52"/>
      <c r="B954" s="52"/>
      <c r="C954" s="52"/>
      <c r="D954" s="52"/>
      <c r="E954" s="52"/>
      <c r="F954" s="52"/>
      <c r="G954" s="52"/>
      <c r="H954" s="52"/>
      <c r="I954" s="52"/>
      <c r="J954" s="52"/>
      <c r="K954" s="52"/>
      <c r="L954" s="52"/>
      <c r="M954" s="52"/>
      <c r="N954" s="52"/>
      <c r="O954" s="52"/>
      <c r="P954" s="52"/>
      <c r="Q954" s="52"/>
      <c r="R954" s="52"/>
      <c r="S954" s="52"/>
      <c r="T954" s="52"/>
      <c r="U954" s="52"/>
      <c r="V954" s="52"/>
      <c r="W954" s="52"/>
      <c r="X954" s="52"/>
      <c r="Y954" s="52"/>
      <c r="Z954" s="52"/>
    </row>
    <row r="955" spans="1:26" ht="15.6">
      <c r="A955" s="52"/>
      <c r="B955" s="52"/>
      <c r="C955" s="52"/>
      <c r="D955" s="52"/>
      <c r="E955" s="52"/>
      <c r="F955" s="52"/>
      <c r="G955" s="52"/>
      <c r="H955" s="52"/>
      <c r="I955" s="52"/>
      <c r="J955" s="52"/>
      <c r="K955" s="52"/>
      <c r="L955" s="52"/>
      <c r="M955" s="52"/>
      <c r="N955" s="52"/>
      <c r="O955" s="52"/>
      <c r="P955" s="52"/>
      <c r="Q955" s="52"/>
      <c r="R955" s="52"/>
      <c r="S955" s="52"/>
      <c r="T955" s="52"/>
      <c r="U955" s="52"/>
      <c r="V955" s="52"/>
      <c r="W955" s="52"/>
      <c r="X955" s="52"/>
      <c r="Y955" s="52"/>
      <c r="Z955" s="52"/>
    </row>
    <row r="956" spans="1:26" ht="15.6">
      <c r="A956" s="52"/>
      <c r="B956" s="52"/>
      <c r="C956" s="52"/>
      <c r="D956" s="52"/>
      <c r="E956" s="52"/>
      <c r="F956" s="52"/>
      <c r="G956" s="52"/>
      <c r="H956" s="52"/>
      <c r="I956" s="52"/>
      <c r="J956" s="52"/>
      <c r="K956" s="52"/>
      <c r="L956" s="52"/>
      <c r="M956" s="52"/>
      <c r="N956" s="52"/>
      <c r="O956" s="52"/>
      <c r="P956" s="52"/>
      <c r="Q956" s="52"/>
      <c r="R956" s="52"/>
      <c r="S956" s="52"/>
      <c r="T956" s="52"/>
      <c r="U956" s="52"/>
      <c r="V956" s="52"/>
      <c r="W956" s="52"/>
      <c r="X956" s="52"/>
      <c r="Y956" s="52"/>
      <c r="Z956" s="52"/>
    </row>
    <row r="957" spans="1:26" ht="15.6">
      <c r="A957" s="52"/>
      <c r="B957" s="52"/>
      <c r="C957" s="52"/>
      <c r="D957" s="52"/>
      <c r="E957" s="52"/>
      <c r="F957" s="52"/>
      <c r="G957" s="52"/>
      <c r="H957" s="52"/>
      <c r="I957" s="52"/>
      <c r="J957" s="52"/>
      <c r="K957" s="52"/>
      <c r="L957" s="52"/>
      <c r="M957" s="52"/>
      <c r="N957" s="52"/>
      <c r="O957" s="52"/>
      <c r="P957" s="52"/>
      <c r="Q957" s="52"/>
      <c r="R957" s="52"/>
      <c r="S957" s="52"/>
      <c r="T957" s="52"/>
      <c r="U957" s="52"/>
      <c r="V957" s="52"/>
      <c r="W957" s="52"/>
      <c r="X957" s="52"/>
      <c r="Y957" s="52"/>
      <c r="Z957" s="52"/>
    </row>
    <row r="958" spans="1:26" ht="15.6">
      <c r="A958" s="52"/>
      <c r="B958" s="52"/>
      <c r="C958" s="52"/>
      <c r="D958" s="52"/>
      <c r="E958" s="52"/>
      <c r="F958" s="52"/>
      <c r="G958" s="52"/>
      <c r="H958" s="52"/>
      <c r="I958" s="52"/>
      <c r="J958" s="52"/>
      <c r="K958" s="52"/>
      <c r="L958" s="52"/>
      <c r="M958" s="52"/>
      <c r="N958" s="52"/>
      <c r="O958" s="52"/>
      <c r="P958" s="52"/>
      <c r="Q958" s="52"/>
      <c r="R958" s="52"/>
      <c r="S958" s="52"/>
      <c r="T958" s="52"/>
      <c r="U958" s="52"/>
      <c r="V958" s="52"/>
      <c r="W958" s="52"/>
      <c r="X958" s="52"/>
      <c r="Y958" s="52"/>
      <c r="Z958" s="52"/>
    </row>
    <row r="959" spans="1:26" ht="15.6">
      <c r="A959" s="52"/>
      <c r="B959" s="52"/>
      <c r="C959" s="52"/>
      <c r="D959" s="52"/>
      <c r="E959" s="52"/>
      <c r="F959" s="52"/>
      <c r="G959" s="52"/>
      <c r="H959" s="52"/>
      <c r="I959" s="52"/>
      <c r="J959" s="52"/>
      <c r="K959" s="52"/>
      <c r="L959" s="52"/>
      <c r="M959" s="52"/>
      <c r="N959" s="52"/>
      <c r="O959" s="52"/>
      <c r="P959" s="52"/>
      <c r="Q959" s="52"/>
      <c r="R959" s="52"/>
      <c r="S959" s="52"/>
      <c r="T959" s="52"/>
      <c r="U959" s="52"/>
      <c r="V959" s="52"/>
      <c r="W959" s="52"/>
      <c r="X959" s="52"/>
      <c r="Y959" s="52"/>
      <c r="Z959" s="52"/>
    </row>
    <row r="960" spans="1:26" ht="15.6">
      <c r="A960" s="52"/>
      <c r="B960" s="52"/>
      <c r="C960" s="52"/>
      <c r="D960" s="52"/>
      <c r="E960" s="52"/>
      <c r="F960" s="52"/>
      <c r="G960" s="52"/>
      <c r="H960" s="52"/>
      <c r="I960" s="52"/>
      <c r="J960" s="52"/>
      <c r="K960" s="52"/>
      <c r="L960" s="52"/>
      <c r="M960" s="52"/>
      <c r="N960" s="52"/>
      <c r="O960" s="52"/>
      <c r="P960" s="52"/>
      <c r="Q960" s="52"/>
      <c r="R960" s="52"/>
      <c r="S960" s="52"/>
      <c r="T960" s="52"/>
      <c r="U960" s="52"/>
      <c r="V960" s="52"/>
      <c r="W960" s="52"/>
      <c r="X960" s="52"/>
      <c r="Y960" s="52"/>
      <c r="Z960" s="52"/>
    </row>
    <row r="961" spans="1:26" ht="15.6">
      <c r="A961" s="52"/>
      <c r="B961" s="52"/>
      <c r="C961" s="52"/>
      <c r="D961" s="52"/>
      <c r="E961" s="52"/>
      <c r="F961" s="52"/>
      <c r="G961" s="52"/>
      <c r="H961" s="52"/>
      <c r="I961" s="52"/>
      <c r="J961" s="52"/>
      <c r="K961" s="52"/>
      <c r="L961" s="52"/>
      <c r="M961" s="52"/>
      <c r="N961" s="52"/>
      <c r="O961" s="52"/>
      <c r="P961" s="52"/>
      <c r="Q961" s="52"/>
      <c r="R961" s="52"/>
      <c r="S961" s="52"/>
      <c r="T961" s="52"/>
      <c r="U961" s="52"/>
      <c r="V961" s="52"/>
      <c r="W961" s="52"/>
      <c r="X961" s="52"/>
      <c r="Y961" s="52"/>
      <c r="Z961" s="52"/>
    </row>
    <row r="962" spans="1:26" ht="15.6">
      <c r="A962" s="52"/>
      <c r="B962" s="52"/>
      <c r="C962" s="52"/>
      <c r="D962" s="52"/>
      <c r="E962" s="52"/>
      <c r="F962" s="52"/>
      <c r="G962" s="52"/>
      <c r="H962" s="52"/>
      <c r="I962" s="52"/>
      <c r="J962" s="52"/>
      <c r="K962" s="52"/>
      <c r="L962" s="52"/>
      <c r="M962" s="52"/>
      <c r="N962" s="52"/>
      <c r="O962" s="52"/>
      <c r="P962" s="52"/>
      <c r="Q962" s="52"/>
      <c r="R962" s="52"/>
      <c r="S962" s="52"/>
      <c r="T962" s="52"/>
      <c r="U962" s="52"/>
      <c r="V962" s="52"/>
      <c r="W962" s="52"/>
      <c r="X962" s="52"/>
      <c r="Y962" s="52"/>
      <c r="Z962" s="52"/>
    </row>
    <row r="963" spans="1:26" ht="15.6">
      <c r="A963" s="52"/>
      <c r="B963" s="52"/>
      <c r="C963" s="52"/>
      <c r="D963" s="52"/>
      <c r="E963" s="52"/>
      <c r="F963" s="52"/>
      <c r="G963" s="52"/>
      <c r="H963" s="52"/>
      <c r="I963" s="52"/>
      <c r="J963" s="52"/>
      <c r="K963" s="52"/>
      <c r="L963" s="52"/>
      <c r="M963" s="52"/>
      <c r="N963" s="52"/>
      <c r="O963" s="52"/>
      <c r="P963" s="52"/>
      <c r="Q963" s="52"/>
      <c r="R963" s="52"/>
      <c r="S963" s="52"/>
      <c r="T963" s="52"/>
      <c r="U963" s="52"/>
      <c r="V963" s="52"/>
      <c r="W963" s="52"/>
      <c r="X963" s="52"/>
      <c r="Y963" s="52"/>
      <c r="Z963" s="52"/>
    </row>
    <row r="964" spans="1:26" ht="15.6">
      <c r="A964" s="52"/>
      <c r="B964" s="52"/>
      <c r="C964" s="52"/>
      <c r="D964" s="52"/>
      <c r="E964" s="52"/>
      <c r="F964" s="52"/>
      <c r="G964" s="52"/>
      <c r="H964" s="52"/>
      <c r="I964" s="52"/>
      <c r="J964" s="52"/>
      <c r="K964" s="52"/>
      <c r="L964" s="52"/>
      <c r="M964" s="52"/>
      <c r="N964" s="52"/>
      <c r="O964" s="52"/>
      <c r="P964" s="52"/>
      <c r="Q964" s="52"/>
      <c r="R964" s="52"/>
      <c r="S964" s="52"/>
      <c r="T964" s="52"/>
      <c r="U964" s="52"/>
      <c r="V964" s="52"/>
      <c r="W964" s="52"/>
      <c r="X964" s="52"/>
      <c r="Y964" s="52"/>
      <c r="Z964" s="52"/>
    </row>
    <row r="965" spans="1:26" ht="15.6">
      <c r="A965" s="52"/>
      <c r="B965" s="52"/>
      <c r="C965" s="52"/>
      <c r="D965" s="52"/>
      <c r="E965" s="52"/>
      <c r="F965" s="52"/>
      <c r="G965" s="52"/>
      <c r="H965" s="52"/>
      <c r="I965" s="52"/>
      <c r="J965" s="52"/>
      <c r="K965" s="52"/>
      <c r="L965" s="52"/>
      <c r="M965" s="52"/>
      <c r="N965" s="52"/>
      <c r="O965" s="52"/>
      <c r="P965" s="52"/>
      <c r="Q965" s="52"/>
      <c r="R965" s="52"/>
      <c r="S965" s="52"/>
      <c r="T965" s="52"/>
      <c r="U965" s="52"/>
      <c r="V965" s="52"/>
      <c r="W965" s="52"/>
      <c r="X965" s="52"/>
      <c r="Y965" s="52"/>
      <c r="Z965" s="52"/>
    </row>
    <row r="966" spans="1:26" ht="15.6">
      <c r="A966" s="52"/>
      <c r="B966" s="52"/>
      <c r="C966" s="52"/>
      <c r="D966" s="52"/>
      <c r="E966" s="52"/>
      <c r="F966" s="52"/>
      <c r="G966" s="52"/>
      <c r="H966" s="52"/>
      <c r="I966" s="52"/>
      <c r="J966" s="52"/>
      <c r="K966" s="52"/>
      <c r="L966" s="52"/>
      <c r="M966" s="52"/>
      <c r="N966" s="52"/>
      <c r="O966" s="52"/>
      <c r="P966" s="52"/>
      <c r="Q966" s="52"/>
      <c r="R966" s="52"/>
      <c r="S966" s="52"/>
      <c r="T966" s="52"/>
      <c r="U966" s="52"/>
      <c r="V966" s="52"/>
      <c r="W966" s="52"/>
      <c r="X966" s="52"/>
      <c r="Y966" s="52"/>
      <c r="Z966" s="52"/>
    </row>
    <row r="967" spans="1:26" ht="15.6">
      <c r="A967" s="52"/>
      <c r="B967" s="52"/>
      <c r="C967" s="52"/>
      <c r="D967" s="52"/>
      <c r="E967" s="52"/>
      <c r="F967" s="52"/>
      <c r="G967" s="52"/>
      <c r="H967" s="52"/>
      <c r="I967" s="52"/>
      <c r="J967" s="52"/>
      <c r="K967" s="52"/>
      <c r="L967" s="52"/>
      <c r="M967" s="52"/>
      <c r="N967" s="52"/>
      <c r="O967" s="52"/>
      <c r="P967" s="52"/>
      <c r="Q967" s="52"/>
      <c r="R967" s="52"/>
      <c r="S967" s="52"/>
      <c r="T967" s="52"/>
      <c r="U967" s="52"/>
      <c r="V967" s="52"/>
      <c r="W967" s="52"/>
      <c r="X967" s="52"/>
      <c r="Y967" s="52"/>
      <c r="Z967" s="52"/>
    </row>
    <row r="968" spans="1:26" ht="15.6">
      <c r="A968" s="52"/>
      <c r="B968" s="52"/>
      <c r="C968" s="52"/>
      <c r="D968" s="52"/>
      <c r="E968" s="52"/>
      <c r="F968" s="52"/>
      <c r="G968" s="52"/>
      <c r="H968" s="52"/>
      <c r="I968" s="52"/>
      <c r="J968" s="52"/>
      <c r="K968" s="52"/>
      <c r="L968" s="52"/>
      <c r="M968" s="52"/>
      <c r="N968" s="52"/>
      <c r="O968" s="52"/>
      <c r="P968" s="52"/>
      <c r="Q968" s="52"/>
      <c r="R968" s="52"/>
      <c r="S968" s="52"/>
      <c r="T968" s="52"/>
      <c r="U968" s="52"/>
      <c r="V968" s="52"/>
      <c r="W968" s="52"/>
      <c r="X968" s="52"/>
      <c r="Y968" s="52"/>
      <c r="Z968" s="52"/>
    </row>
    <row r="969" spans="1:26" ht="15.6">
      <c r="A969" s="52"/>
      <c r="B969" s="52"/>
      <c r="C969" s="52"/>
      <c r="D969" s="52"/>
      <c r="E969" s="52"/>
      <c r="F969" s="52"/>
      <c r="G969" s="52"/>
      <c r="H969" s="52"/>
      <c r="I969" s="52"/>
      <c r="J969" s="52"/>
      <c r="K969" s="52"/>
      <c r="L969" s="52"/>
      <c r="M969" s="52"/>
      <c r="N969" s="52"/>
      <c r="O969" s="52"/>
      <c r="P969" s="52"/>
      <c r="Q969" s="52"/>
      <c r="R969" s="52"/>
      <c r="S969" s="52"/>
      <c r="T969" s="52"/>
      <c r="U969" s="52"/>
      <c r="V969" s="52"/>
      <c r="W969" s="52"/>
      <c r="X969" s="52"/>
      <c r="Y969" s="52"/>
      <c r="Z969" s="52"/>
    </row>
    <row r="970" spans="1:26" ht="15.6">
      <c r="A970" s="52"/>
      <c r="B970" s="52"/>
      <c r="C970" s="52"/>
      <c r="D970" s="52"/>
      <c r="E970" s="52"/>
      <c r="F970" s="52"/>
      <c r="G970" s="52"/>
      <c r="H970" s="52"/>
      <c r="I970" s="52"/>
      <c r="J970" s="52"/>
      <c r="K970" s="52"/>
      <c r="L970" s="52"/>
      <c r="M970" s="52"/>
      <c r="N970" s="52"/>
      <c r="O970" s="52"/>
      <c r="P970" s="52"/>
      <c r="Q970" s="52"/>
      <c r="R970" s="52"/>
      <c r="S970" s="52"/>
      <c r="T970" s="52"/>
      <c r="U970" s="52"/>
      <c r="V970" s="52"/>
      <c r="W970" s="52"/>
      <c r="X970" s="52"/>
      <c r="Y970" s="52"/>
      <c r="Z970" s="52"/>
    </row>
    <row r="971" spans="1:26" ht="15.6">
      <c r="A971" s="52"/>
      <c r="B971" s="52"/>
      <c r="C971" s="52"/>
      <c r="D971" s="52"/>
      <c r="E971" s="52"/>
      <c r="F971" s="52"/>
      <c r="G971" s="52"/>
      <c r="H971" s="52"/>
      <c r="I971" s="52"/>
      <c r="J971" s="52"/>
      <c r="K971" s="52"/>
      <c r="L971" s="52"/>
      <c r="M971" s="52"/>
      <c r="N971" s="52"/>
      <c r="O971" s="52"/>
      <c r="P971" s="52"/>
      <c r="Q971" s="52"/>
      <c r="R971" s="52"/>
      <c r="S971" s="52"/>
      <c r="T971" s="52"/>
      <c r="U971" s="52"/>
      <c r="V971" s="52"/>
      <c r="W971" s="52"/>
      <c r="X971" s="52"/>
      <c r="Y971" s="52"/>
      <c r="Z971" s="52"/>
    </row>
    <row r="972" spans="1:26" ht="15.6">
      <c r="A972" s="52"/>
      <c r="B972" s="52"/>
      <c r="C972" s="52"/>
      <c r="D972" s="52"/>
      <c r="E972" s="52"/>
      <c r="F972" s="52"/>
      <c r="G972" s="52"/>
      <c r="H972" s="52"/>
      <c r="I972" s="52"/>
      <c r="J972" s="52"/>
      <c r="K972" s="52"/>
      <c r="L972" s="52"/>
      <c r="M972" s="52"/>
      <c r="N972" s="52"/>
      <c r="O972" s="52"/>
      <c r="P972" s="52"/>
      <c r="Q972" s="52"/>
      <c r="R972" s="52"/>
      <c r="S972" s="52"/>
      <c r="T972" s="52"/>
      <c r="U972" s="52"/>
      <c r="V972" s="52"/>
      <c r="W972" s="52"/>
      <c r="X972" s="52"/>
      <c r="Y972" s="52"/>
      <c r="Z972" s="52"/>
    </row>
    <row r="973" spans="1:26" ht="15.6">
      <c r="A973" s="52"/>
      <c r="B973" s="52"/>
      <c r="C973" s="52"/>
      <c r="D973" s="52"/>
      <c r="E973" s="52"/>
      <c r="F973" s="52"/>
      <c r="G973" s="52"/>
      <c r="H973" s="52"/>
      <c r="I973" s="52"/>
      <c r="J973" s="52"/>
      <c r="K973" s="52"/>
      <c r="L973" s="52"/>
      <c r="M973" s="52"/>
      <c r="N973" s="52"/>
      <c r="O973" s="52"/>
      <c r="P973" s="52"/>
      <c r="Q973" s="52"/>
      <c r="R973" s="52"/>
      <c r="S973" s="52"/>
      <c r="T973" s="52"/>
      <c r="U973" s="52"/>
      <c r="V973" s="52"/>
      <c r="W973" s="52"/>
      <c r="X973" s="52"/>
      <c r="Y973" s="52"/>
      <c r="Z973" s="52"/>
    </row>
    <row r="974" spans="1:26" ht="15.6">
      <c r="A974" s="52"/>
      <c r="B974" s="52"/>
      <c r="C974" s="52"/>
      <c r="D974" s="52"/>
      <c r="E974" s="52"/>
      <c r="F974" s="52"/>
      <c r="G974" s="52"/>
      <c r="H974" s="52"/>
      <c r="I974" s="52"/>
      <c r="J974" s="52"/>
      <c r="K974" s="52"/>
      <c r="L974" s="52"/>
      <c r="M974" s="52"/>
      <c r="N974" s="52"/>
      <c r="O974" s="52"/>
      <c r="P974" s="52"/>
      <c r="Q974" s="52"/>
      <c r="R974" s="52"/>
      <c r="S974" s="52"/>
      <c r="T974" s="52"/>
      <c r="U974" s="52"/>
      <c r="V974" s="52"/>
      <c r="W974" s="52"/>
      <c r="X974" s="52"/>
      <c r="Y974" s="52"/>
      <c r="Z974" s="52"/>
    </row>
    <row r="975" spans="1:26" ht="15.6">
      <c r="A975" s="52"/>
      <c r="B975" s="52"/>
      <c r="C975" s="52"/>
      <c r="D975" s="52"/>
      <c r="E975" s="52"/>
      <c r="F975" s="52"/>
      <c r="G975" s="52"/>
      <c r="H975" s="52"/>
      <c r="I975" s="52"/>
      <c r="J975" s="52"/>
      <c r="K975" s="52"/>
      <c r="L975" s="52"/>
      <c r="M975" s="52"/>
      <c r="N975" s="52"/>
      <c r="O975" s="52"/>
      <c r="P975" s="52"/>
      <c r="Q975" s="52"/>
      <c r="R975" s="52"/>
      <c r="S975" s="52"/>
      <c r="T975" s="52"/>
      <c r="U975" s="52"/>
      <c r="V975" s="52"/>
      <c r="W975" s="52"/>
      <c r="X975" s="52"/>
      <c r="Y975" s="52"/>
      <c r="Z975" s="52"/>
    </row>
    <row r="976" spans="1:26" ht="15.6">
      <c r="A976" s="52"/>
      <c r="B976" s="52"/>
      <c r="C976" s="52"/>
      <c r="D976" s="52"/>
      <c r="E976" s="52"/>
      <c r="F976" s="52"/>
      <c r="G976" s="52"/>
      <c r="H976" s="52"/>
      <c r="I976" s="52"/>
      <c r="J976" s="52"/>
      <c r="K976" s="52"/>
      <c r="L976" s="52"/>
      <c r="M976" s="52"/>
      <c r="N976" s="52"/>
      <c r="O976" s="52"/>
      <c r="P976" s="52"/>
      <c r="Q976" s="52"/>
      <c r="R976" s="52"/>
      <c r="S976" s="52"/>
      <c r="T976" s="52"/>
      <c r="U976" s="52"/>
      <c r="V976" s="52"/>
      <c r="W976" s="52"/>
      <c r="X976" s="52"/>
      <c r="Y976" s="52"/>
      <c r="Z976" s="52"/>
    </row>
    <row r="977" spans="1:26" ht="15.6">
      <c r="A977" s="52"/>
      <c r="B977" s="52"/>
      <c r="C977" s="52"/>
      <c r="D977" s="52"/>
      <c r="E977" s="52"/>
      <c r="F977" s="52"/>
      <c r="G977" s="52"/>
      <c r="H977" s="52"/>
      <c r="I977" s="52"/>
      <c r="J977" s="52"/>
      <c r="K977" s="52"/>
      <c r="L977" s="52"/>
      <c r="M977" s="52"/>
      <c r="N977" s="52"/>
      <c r="O977" s="52"/>
      <c r="P977" s="52"/>
      <c r="Q977" s="52"/>
      <c r="R977" s="52"/>
      <c r="S977" s="52"/>
      <c r="T977" s="52"/>
      <c r="U977" s="52"/>
      <c r="V977" s="52"/>
      <c r="W977" s="52"/>
      <c r="X977" s="52"/>
      <c r="Y977" s="52"/>
      <c r="Z977" s="52"/>
    </row>
    <row r="978" spans="1:26" ht="15.6">
      <c r="A978" s="52"/>
      <c r="B978" s="52"/>
      <c r="C978" s="52"/>
      <c r="D978" s="52"/>
      <c r="E978" s="52"/>
      <c r="F978" s="52"/>
      <c r="G978" s="52"/>
      <c r="H978" s="52"/>
      <c r="I978" s="52"/>
      <c r="J978" s="52"/>
      <c r="K978" s="52"/>
      <c r="L978" s="52"/>
      <c r="M978" s="52"/>
      <c r="N978" s="52"/>
      <c r="O978" s="52"/>
      <c r="P978" s="52"/>
      <c r="Q978" s="52"/>
      <c r="R978" s="52"/>
      <c r="S978" s="52"/>
      <c r="T978" s="52"/>
      <c r="U978" s="52"/>
      <c r="V978" s="52"/>
      <c r="W978" s="52"/>
      <c r="X978" s="52"/>
      <c r="Y978" s="52"/>
      <c r="Z978" s="52"/>
    </row>
    <row r="979" spans="1:26" ht="15.6">
      <c r="A979" s="52"/>
      <c r="B979" s="52"/>
      <c r="C979" s="52"/>
      <c r="D979" s="52"/>
      <c r="E979" s="52"/>
      <c r="F979" s="52"/>
      <c r="G979" s="52"/>
      <c r="H979" s="52"/>
      <c r="I979" s="52"/>
      <c r="J979" s="52"/>
      <c r="K979" s="52"/>
      <c r="L979" s="52"/>
      <c r="M979" s="52"/>
      <c r="N979" s="52"/>
      <c r="O979" s="52"/>
      <c r="P979" s="52"/>
      <c r="Q979" s="52"/>
      <c r="R979" s="52"/>
      <c r="S979" s="52"/>
      <c r="T979" s="52"/>
      <c r="U979" s="52"/>
      <c r="V979" s="52"/>
      <c r="W979" s="52"/>
      <c r="X979" s="52"/>
      <c r="Y979" s="52"/>
      <c r="Z979" s="52"/>
    </row>
    <row r="980" spans="1:26" ht="15.6">
      <c r="A980" s="52"/>
      <c r="B980" s="52"/>
      <c r="C980" s="52"/>
      <c r="D980" s="52"/>
      <c r="E980" s="52"/>
      <c r="F980" s="52"/>
      <c r="G980" s="52"/>
      <c r="H980" s="52"/>
      <c r="I980" s="52"/>
      <c r="J980" s="52"/>
      <c r="K980" s="52"/>
      <c r="L980" s="52"/>
      <c r="M980" s="52"/>
      <c r="N980" s="52"/>
      <c r="O980" s="52"/>
      <c r="P980" s="52"/>
      <c r="Q980" s="52"/>
      <c r="R980" s="52"/>
      <c r="S980" s="52"/>
      <c r="T980" s="52"/>
      <c r="U980" s="52"/>
      <c r="V980" s="52"/>
      <c r="W980" s="52"/>
      <c r="X980" s="52"/>
      <c r="Y980" s="52"/>
      <c r="Z980" s="52"/>
    </row>
    <row r="981" spans="1:26" ht="15.6">
      <c r="A981" s="52"/>
      <c r="B981" s="52"/>
      <c r="C981" s="52"/>
      <c r="D981" s="52"/>
      <c r="E981" s="52"/>
      <c r="F981" s="52"/>
      <c r="G981" s="52"/>
      <c r="H981" s="52"/>
      <c r="I981" s="52"/>
      <c r="J981" s="52"/>
      <c r="K981" s="52"/>
      <c r="L981" s="52"/>
      <c r="M981" s="52"/>
      <c r="N981" s="52"/>
      <c r="O981" s="52"/>
      <c r="P981" s="52"/>
      <c r="Q981" s="52"/>
      <c r="R981" s="52"/>
      <c r="S981" s="52"/>
      <c r="T981" s="52"/>
      <c r="U981" s="52"/>
      <c r="V981" s="52"/>
      <c r="W981" s="52"/>
      <c r="X981" s="52"/>
      <c r="Y981" s="52"/>
      <c r="Z981" s="52"/>
    </row>
    <row r="982" spans="1:26" ht="15.6">
      <c r="A982" s="52"/>
      <c r="B982" s="52"/>
      <c r="C982" s="52"/>
      <c r="D982" s="52"/>
      <c r="E982" s="52"/>
      <c r="F982" s="52"/>
      <c r="G982" s="52"/>
      <c r="H982" s="52"/>
      <c r="I982" s="52"/>
      <c r="J982" s="52"/>
      <c r="K982" s="52"/>
      <c r="L982" s="52"/>
      <c r="M982" s="52"/>
      <c r="N982" s="52"/>
      <c r="O982" s="52"/>
      <c r="P982" s="52"/>
      <c r="Q982" s="52"/>
      <c r="R982" s="52"/>
      <c r="S982" s="52"/>
      <c r="T982" s="52"/>
      <c r="U982" s="52"/>
      <c r="V982" s="52"/>
      <c r="W982" s="52"/>
      <c r="X982" s="52"/>
      <c r="Y982" s="52"/>
      <c r="Z982" s="52"/>
    </row>
    <row r="983" spans="1:26" ht="15.6">
      <c r="A983" s="52"/>
      <c r="B983" s="52"/>
      <c r="C983" s="52"/>
      <c r="D983" s="52"/>
      <c r="E983" s="52"/>
      <c r="F983" s="52"/>
      <c r="G983" s="52"/>
      <c r="H983" s="52"/>
      <c r="I983" s="52"/>
      <c r="J983" s="52"/>
      <c r="K983" s="52"/>
      <c r="L983" s="52"/>
      <c r="M983" s="52"/>
      <c r="N983" s="52"/>
      <c r="O983" s="52"/>
      <c r="P983" s="52"/>
      <c r="Q983" s="52"/>
      <c r="R983" s="52"/>
      <c r="S983" s="52"/>
      <c r="T983" s="52"/>
      <c r="U983" s="52"/>
      <c r="V983" s="52"/>
      <c r="W983" s="52"/>
      <c r="X983" s="52"/>
      <c r="Y983" s="52"/>
      <c r="Z983" s="52"/>
    </row>
    <row r="984" spans="1:26" ht="15.6">
      <c r="A984" s="52"/>
      <c r="B984" s="52"/>
      <c r="C984" s="52"/>
      <c r="D984" s="52"/>
      <c r="E984" s="52"/>
      <c r="F984" s="52"/>
      <c r="G984" s="52"/>
      <c r="H984" s="52"/>
      <c r="I984" s="52"/>
      <c r="J984" s="52"/>
      <c r="K984" s="52"/>
      <c r="L984" s="52"/>
      <c r="M984" s="52"/>
      <c r="N984" s="52"/>
      <c r="O984" s="52"/>
      <c r="P984" s="52"/>
      <c r="Q984" s="52"/>
      <c r="R984" s="52"/>
      <c r="S984" s="52"/>
      <c r="T984" s="52"/>
      <c r="U984" s="52"/>
      <c r="V984" s="52"/>
      <c r="W984" s="52"/>
      <c r="X984" s="52"/>
      <c r="Y984" s="52"/>
      <c r="Z984" s="52"/>
    </row>
    <row r="985" spans="1:26" ht="15.6">
      <c r="A985" s="52"/>
      <c r="B985" s="52"/>
      <c r="C985" s="52"/>
      <c r="D985" s="52"/>
      <c r="E985" s="52"/>
      <c r="F985" s="52"/>
      <c r="G985" s="52"/>
      <c r="H985" s="52"/>
      <c r="I985" s="52"/>
      <c r="J985" s="52"/>
      <c r="K985" s="52"/>
      <c r="L985" s="52"/>
      <c r="M985" s="52"/>
      <c r="N985" s="52"/>
      <c r="O985" s="52"/>
      <c r="P985" s="52"/>
      <c r="Q985" s="52"/>
      <c r="R985" s="52"/>
      <c r="S985" s="52"/>
      <c r="T985" s="52"/>
      <c r="U985" s="52"/>
      <c r="V985" s="52"/>
      <c r="W985" s="52"/>
      <c r="X985" s="52"/>
      <c r="Y985" s="52"/>
      <c r="Z985" s="52"/>
    </row>
    <row r="986" spans="1:26" ht="15.6">
      <c r="A986" s="52"/>
      <c r="B986" s="52"/>
      <c r="C986" s="52"/>
      <c r="D986" s="52"/>
      <c r="E986" s="52"/>
      <c r="F986" s="52"/>
      <c r="G986" s="52"/>
      <c r="H986" s="52"/>
      <c r="I986" s="52"/>
      <c r="J986" s="52"/>
      <c r="K986" s="52"/>
      <c r="L986" s="52"/>
      <c r="M986" s="52"/>
      <c r="N986" s="52"/>
      <c r="O986" s="52"/>
      <c r="P986" s="52"/>
      <c r="Q986" s="52"/>
      <c r="R986" s="52"/>
      <c r="S986" s="52"/>
      <c r="T986" s="52"/>
      <c r="U986" s="52"/>
      <c r="V986" s="52"/>
      <c r="W986" s="52"/>
      <c r="X986" s="52"/>
      <c r="Y986" s="52"/>
      <c r="Z986" s="52"/>
    </row>
    <row r="987" spans="1:26" ht="15.6">
      <c r="A987" s="52"/>
      <c r="B987" s="52"/>
      <c r="C987" s="52"/>
      <c r="D987" s="52"/>
      <c r="E987" s="52"/>
      <c r="F987" s="52"/>
      <c r="G987" s="52"/>
      <c r="H987" s="52"/>
      <c r="I987" s="52"/>
      <c r="J987" s="52"/>
      <c r="K987" s="52"/>
      <c r="L987" s="52"/>
      <c r="M987" s="52"/>
      <c r="N987" s="52"/>
      <c r="O987" s="52"/>
      <c r="P987" s="52"/>
      <c r="Q987" s="52"/>
      <c r="R987" s="52"/>
      <c r="S987" s="52"/>
      <c r="T987" s="52"/>
      <c r="U987" s="52"/>
      <c r="V987" s="52"/>
      <c r="W987" s="52"/>
      <c r="X987" s="52"/>
      <c r="Y987" s="52"/>
      <c r="Z987" s="52"/>
    </row>
    <row r="988" spans="1:26" ht="15.6">
      <c r="A988" s="52"/>
      <c r="B988" s="52"/>
      <c r="C988" s="52"/>
      <c r="D988" s="52"/>
      <c r="E988" s="52"/>
      <c r="F988" s="52"/>
      <c r="G988" s="52"/>
      <c r="H988" s="52"/>
      <c r="I988" s="52"/>
      <c r="J988" s="52"/>
      <c r="K988" s="52"/>
      <c r="L988" s="52"/>
      <c r="M988" s="52"/>
      <c r="N988" s="52"/>
      <c r="O988" s="52"/>
      <c r="P988" s="52"/>
      <c r="Q988" s="52"/>
      <c r="R988" s="52"/>
      <c r="S988" s="52"/>
      <c r="T988" s="52"/>
      <c r="U988" s="52"/>
      <c r="V988" s="52"/>
      <c r="W988" s="52"/>
      <c r="X988" s="52"/>
      <c r="Y988" s="52"/>
      <c r="Z988" s="52"/>
    </row>
    <row r="989" spans="1:26" ht="15.6">
      <c r="A989" s="52"/>
      <c r="B989" s="52"/>
      <c r="C989" s="52"/>
      <c r="D989" s="52"/>
      <c r="E989" s="52"/>
      <c r="F989" s="52"/>
      <c r="G989" s="52"/>
      <c r="H989" s="52"/>
      <c r="I989" s="52"/>
      <c r="J989" s="52"/>
      <c r="K989" s="52"/>
      <c r="L989" s="52"/>
      <c r="M989" s="52"/>
      <c r="N989" s="52"/>
      <c r="O989" s="52"/>
      <c r="P989" s="52"/>
      <c r="Q989" s="52"/>
      <c r="R989" s="52"/>
      <c r="S989" s="52"/>
      <c r="T989" s="52"/>
      <c r="U989" s="52"/>
      <c r="V989" s="52"/>
      <c r="W989" s="52"/>
      <c r="X989" s="52"/>
      <c r="Y989" s="52"/>
      <c r="Z989" s="52"/>
    </row>
    <row r="990" spans="1:26" ht="15.6">
      <c r="A990" s="52"/>
      <c r="B990" s="52"/>
      <c r="C990" s="52"/>
      <c r="D990" s="52"/>
      <c r="E990" s="52"/>
      <c r="F990" s="52"/>
      <c r="G990" s="52"/>
      <c r="H990" s="52"/>
      <c r="I990" s="52"/>
      <c r="J990" s="52"/>
      <c r="K990" s="52"/>
      <c r="L990" s="52"/>
      <c r="M990" s="52"/>
      <c r="N990" s="52"/>
      <c r="O990" s="52"/>
      <c r="P990" s="52"/>
      <c r="Q990" s="52"/>
      <c r="R990" s="52"/>
      <c r="S990" s="52"/>
      <c r="T990" s="52"/>
      <c r="U990" s="52"/>
      <c r="V990" s="52"/>
      <c r="W990" s="52"/>
      <c r="X990" s="52"/>
      <c r="Y990" s="52"/>
      <c r="Z990" s="52"/>
    </row>
    <row r="991" spans="1:26" ht="15.6">
      <c r="A991" s="52"/>
      <c r="B991" s="52"/>
      <c r="C991" s="52"/>
      <c r="D991" s="52"/>
      <c r="E991" s="52"/>
      <c r="F991" s="52"/>
      <c r="G991" s="52"/>
      <c r="H991" s="52"/>
      <c r="I991" s="52"/>
      <c r="J991" s="52"/>
      <c r="K991" s="52"/>
      <c r="L991" s="52"/>
      <c r="M991" s="52"/>
      <c r="N991" s="52"/>
      <c r="O991" s="52"/>
      <c r="P991" s="52"/>
      <c r="Q991" s="52"/>
      <c r="R991" s="52"/>
      <c r="S991" s="52"/>
      <c r="T991" s="52"/>
      <c r="U991" s="52"/>
      <c r="V991" s="52"/>
      <c r="W991" s="52"/>
      <c r="X991" s="52"/>
      <c r="Y991" s="52"/>
      <c r="Z991" s="52"/>
    </row>
    <row r="992" spans="1:26" ht="15.6">
      <c r="A992" s="52"/>
      <c r="B992" s="52"/>
      <c r="C992" s="52"/>
      <c r="D992" s="52"/>
      <c r="E992" s="52"/>
      <c r="F992" s="52"/>
      <c r="G992" s="52"/>
      <c r="H992" s="52"/>
      <c r="I992" s="52"/>
      <c r="J992" s="52"/>
      <c r="K992" s="52"/>
      <c r="L992" s="52"/>
      <c r="M992" s="52"/>
      <c r="N992" s="52"/>
      <c r="O992" s="52"/>
      <c r="P992" s="52"/>
      <c r="Q992" s="52"/>
      <c r="R992" s="52"/>
      <c r="S992" s="52"/>
      <c r="T992" s="52"/>
      <c r="U992" s="52"/>
      <c r="V992" s="52"/>
      <c r="W992" s="52"/>
      <c r="X992" s="52"/>
      <c r="Y992" s="52"/>
      <c r="Z992" s="52"/>
    </row>
    <row r="993" spans="1:26" ht="15.6">
      <c r="A993" s="52"/>
      <c r="B993" s="52"/>
      <c r="C993" s="52"/>
      <c r="D993" s="52"/>
      <c r="E993" s="52"/>
      <c r="F993" s="52"/>
      <c r="G993" s="52"/>
      <c r="H993" s="52"/>
      <c r="I993" s="52"/>
      <c r="J993" s="52"/>
      <c r="K993" s="52"/>
      <c r="L993" s="52"/>
      <c r="M993" s="52"/>
      <c r="N993" s="52"/>
      <c r="O993" s="52"/>
      <c r="P993" s="52"/>
      <c r="Q993" s="52"/>
      <c r="R993" s="52"/>
      <c r="S993" s="52"/>
      <c r="T993" s="52"/>
      <c r="U993" s="52"/>
      <c r="V993" s="52"/>
      <c r="W993" s="52"/>
      <c r="X993" s="52"/>
      <c r="Y993" s="52"/>
      <c r="Z993" s="52"/>
    </row>
    <row r="994" spans="1:26" ht="15.6">
      <c r="A994" s="52"/>
      <c r="B994" s="52"/>
      <c r="C994" s="52"/>
      <c r="D994" s="52"/>
      <c r="E994" s="52"/>
      <c r="F994" s="52"/>
      <c r="G994" s="52"/>
      <c r="H994" s="52"/>
      <c r="I994" s="52"/>
      <c r="J994" s="52"/>
      <c r="K994" s="52"/>
      <c r="L994" s="52"/>
      <c r="M994" s="52"/>
      <c r="N994" s="52"/>
      <c r="O994" s="52"/>
      <c r="P994" s="52"/>
      <c r="Q994" s="52"/>
      <c r="R994" s="52"/>
      <c r="S994" s="52"/>
      <c r="T994" s="52"/>
      <c r="U994" s="52"/>
      <c r="V994" s="52"/>
      <c r="W994" s="52"/>
      <c r="X994" s="52"/>
      <c r="Y994" s="52"/>
      <c r="Z994" s="52"/>
    </row>
    <row r="995" spans="1:26" ht="15.6">
      <c r="A995" s="52"/>
      <c r="B995" s="52"/>
      <c r="C995" s="52"/>
      <c r="D995" s="52"/>
      <c r="E995" s="52"/>
      <c r="F995" s="52"/>
      <c r="G995" s="52"/>
      <c r="H995" s="52"/>
      <c r="I995" s="52"/>
      <c r="J995" s="52"/>
      <c r="K995" s="52"/>
      <c r="L995" s="52"/>
      <c r="M995" s="52"/>
      <c r="N995" s="52"/>
      <c r="O995" s="52"/>
      <c r="P995" s="52"/>
      <c r="Q995" s="52"/>
      <c r="R995" s="52"/>
      <c r="S995" s="52"/>
      <c r="T995" s="52"/>
      <c r="U995" s="52"/>
      <c r="V995" s="52"/>
      <c r="W995" s="52"/>
      <c r="X995" s="52"/>
      <c r="Y995" s="52"/>
      <c r="Z995" s="52"/>
    </row>
    <row r="996" spans="1:26" ht="15.6">
      <c r="A996" s="52"/>
      <c r="B996" s="52"/>
      <c r="C996" s="52"/>
      <c r="D996" s="52"/>
      <c r="E996" s="52"/>
      <c r="F996" s="52"/>
      <c r="G996" s="52"/>
      <c r="H996" s="52"/>
      <c r="I996" s="52"/>
      <c r="J996" s="52"/>
      <c r="K996" s="52"/>
      <c r="L996" s="52"/>
      <c r="M996" s="52"/>
      <c r="N996" s="52"/>
      <c r="O996" s="52"/>
      <c r="P996" s="52"/>
      <c r="Q996" s="52"/>
      <c r="R996" s="52"/>
      <c r="S996" s="52"/>
      <c r="T996" s="52"/>
      <c r="U996" s="52"/>
      <c r="V996" s="52"/>
      <c r="W996" s="52"/>
      <c r="X996" s="52"/>
      <c r="Y996" s="52"/>
      <c r="Z996" s="52"/>
    </row>
    <row r="997" spans="1:26" ht="15.6">
      <c r="A997" s="52"/>
      <c r="B997" s="52"/>
      <c r="C997" s="52"/>
      <c r="D997" s="52"/>
      <c r="E997" s="52"/>
      <c r="F997" s="52"/>
      <c r="G997" s="52"/>
      <c r="H997" s="52"/>
      <c r="I997" s="52"/>
      <c r="J997" s="52"/>
      <c r="K997" s="52"/>
      <c r="L997" s="52"/>
      <c r="M997" s="52"/>
      <c r="N997" s="52"/>
      <c r="O997" s="52"/>
      <c r="P997" s="52"/>
      <c r="Q997" s="52"/>
      <c r="R997" s="52"/>
      <c r="S997" s="52"/>
      <c r="T997" s="52"/>
      <c r="U997" s="52"/>
      <c r="V997" s="52"/>
      <c r="W997" s="52"/>
      <c r="X997" s="52"/>
      <c r="Y997" s="52"/>
      <c r="Z997" s="52"/>
    </row>
    <row r="998" spans="1:26" ht="15.6">
      <c r="A998" s="52"/>
      <c r="B998" s="52"/>
      <c r="C998" s="52"/>
      <c r="D998" s="52"/>
      <c r="E998" s="52"/>
      <c r="F998" s="52"/>
      <c r="G998" s="52"/>
      <c r="H998" s="52"/>
      <c r="I998" s="52"/>
      <c r="J998" s="52"/>
      <c r="K998" s="52"/>
      <c r="L998" s="52"/>
      <c r="M998" s="52"/>
      <c r="N998" s="52"/>
      <c r="O998" s="52"/>
      <c r="P998" s="52"/>
      <c r="Q998" s="52"/>
      <c r="R998" s="52"/>
      <c r="S998" s="52"/>
      <c r="T998" s="52"/>
      <c r="U998" s="52"/>
      <c r="V998" s="52"/>
      <c r="W998" s="52"/>
      <c r="X998" s="52"/>
      <c r="Y998" s="52"/>
      <c r="Z998" s="52"/>
    </row>
    <row r="999" spans="1:26" ht="15.6">
      <c r="A999" s="52"/>
      <c r="B999" s="52"/>
      <c r="C999" s="52"/>
      <c r="D999" s="52"/>
      <c r="E999" s="52"/>
      <c r="F999" s="52"/>
      <c r="G999" s="52"/>
      <c r="H999" s="52"/>
      <c r="I999" s="52"/>
      <c r="J999" s="52"/>
      <c r="K999" s="52"/>
      <c r="L999" s="52"/>
      <c r="M999" s="52"/>
      <c r="N999" s="52"/>
      <c r="O999" s="52"/>
      <c r="P999" s="52"/>
      <c r="Q999" s="52"/>
      <c r="R999" s="52"/>
      <c r="S999" s="52"/>
      <c r="T999" s="52"/>
      <c r="U999" s="52"/>
      <c r="V999" s="52"/>
      <c r="W999" s="52"/>
      <c r="X999" s="52"/>
      <c r="Y999" s="52"/>
      <c r="Z999" s="52"/>
    </row>
    <row r="1000" spans="1:26" ht="15.6">
      <c r="A1000" s="52"/>
      <c r="B1000" s="52"/>
      <c r="C1000" s="52"/>
      <c r="D1000" s="52"/>
      <c r="E1000" s="52"/>
      <c r="F1000" s="52"/>
      <c r="G1000" s="52"/>
      <c r="H1000" s="52"/>
      <c r="I1000" s="52"/>
      <c r="J1000" s="52"/>
      <c r="K1000" s="52"/>
      <c r="L1000" s="52"/>
      <c r="M1000" s="52"/>
      <c r="N1000" s="52"/>
      <c r="O1000" s="52"/>
      <c r="P1000" s="52"/>
      <c r="Q1000" s="52"/>
      <c r="R1000" s="52"/>
      <c r="S1000" s="52"/>
      <c r="T1000" s="52"/>
      <c r="U1000" s="52"/>
      <c r="V1000" s="52"/>
      <c r="W1000" s="52"/>
      <c r="X1000" s="52"/>
      <c r="Y1000" s="52"/>
      <c r="Z1000" s="52"/>
    </row>
    <row r="1001" spans="1:26" ht="15.6">
      <c r="A1001" s="52"/>
      <c r="B1001" s="52"/>
      <c r="C1001" s="52"/>
      <c r="D1001" s="52"/>
      <c r="E1001" s="52"/>
      <c r="F1001" s="52"/>
      <c r="G1001" s="52"/>
      <c r="H1001" s="52"/>
      <c r="I1001" s="52"/>
      <c r="J1001" s="52"/>
      <c r="K1001" s="52"/>
      <c r="L1001" s="52"/>
      <c r="M1001" s="52"/>
      <c r="N1001" s="52"/>
      <c r="O1001" s="52"/>
      <c r="P1001" s="52"/>
      <c r="Q1001" s="52"/>
      <c r="R1001" s="52"/>
      <c r="S1001" s="52"/>
      <c r="T1001" s="52"/>
      <c r="U1001" s="52"/>
      <c r="V1001" s="52"/>
      <c r="W1001" s="52"/>
      <c r="X1001" s="52"/>
      <c r="Y1001" s="52"/>
      <c r="Z1001" s="52"/>
    </row>
    <row r="1002" spans="1:26" ht="15.6">
      <c r="A1002" s="52"/>
      <c r="B1002" s="52"/>
      <c r="C1002" s="52"/>
      <c r="D1002" s="52"/>
      <c r="E1002" s="52"/>
      <c r="F1002" s="52"/>
      <c r="G1002" s="52"/>
      <c r="H1002" s="52"/>
      <c r="I1002" s="52"/>
      <c r="J1002" s="52"/>
      <c r="K1002" s="52"/>
      <c r="L1002" s="52"/>
      <c r="M1002" s="52"/>
      <c r="N1002" s="52"/>
      <c r="O1002" s="52"/>
      <c r="P1002" s="52"/>
      <c r="Q1002" s="52"/>
      <c r="R1002" s="52"/>
      <c r="S1002" s="52"/>
      <c r="T1002" s="52"/>
      <c r="U1002" s="52"/>
      <c r="V1002" s="52"/>
      <c r="W1002" s="52"/>
      <c r="X1002" s="52"/>
      <c r="Y1002" s="52"/>
      <c r="Z1002" s="52"/>
    </row>
    <row r="1003" spans="1:26" ht="15.6">
      <c r="A1003" s="52"/>
      <c r="B1003" s="52"/>
      <c r="C1003" s="52"/>
      <c r="D1003" s="52"/>
      <c r="E1003" s="52"/>
      <c r="F1003" s="52"/>
      <c r="G1003" s="52"/>
      <c r="H1003" s="52"/>
      <c r="I1003" s="52"/>
      <c r="J1003" s="52"/>
      <c r="K1003" s="52"/>
      <c r="L1003" s="52"/>
      <c r="M1003" s="52"/>
      <c r="N1003" s="52"/>
      <c r="O1003" s="52"/>
      <c r="P1003" s="52"/>
      <c r="Q1003" s="52"/>
      <c r="R1003" s="52"/>
      <c r="S1003" s="52"/>
      <c r="T1003" s="52"/>
      <c r="U1003" s="52"/>
      <c r="V1003" s="52"/>
      <c r="W1003" s="52"/>
      <c r="X1003" s="52"/>
      <c r="Y1003" s="52"/>
      <c r="Z1003" s="52"/>
    </row>
    <row r="1004" spans="1:26" ht="15.6">
      <c r="A1004" s="52"/>
      <c r="B1004" s="52"/>
      <c r="C1004" s="52"/>
      <c r="D1004" s="52"/>
      <c r="E1004" s="52"/>
      <c r="F1004" s="52"/>
      <c r="G1004" s="52"/>
      <c r="H1004" s="52"/>
      <c r="I1004" s="52"/>
      <c r="J1004" s="52"/>
      <c r="K1004" s="52"/>
      <c r="L1004" s="52"/>
      <c r="M1004" s="52"/>
      <c r="N1004" s="52"/>
      <c r="O1004" s="52"/>
      <c r="P1004" s="52"/>
      <c r="Q1004" s="52"/>
      <c r="R1004" s="52"/>
      <c r="S1004" s="52"/>
      <c r="T1004" s="52"/>
      <c r="U1004" s="52"/>
      <c r="V1004" s="52"/>
      <c r="W1004" s="52"/>
      <c r="X1004" s="52"/>
      <c r="Y1004" s="52"/>
      <c r="Z1004" s="52"/>
    </row>
    <row r="1005" spans="1:26" ht="15.6">
      <c r="A1005" s="52"/>
      <c r="B1005" s="52"/>
      <c r="C1005" s="52"/>
      <c r="D1005" s="52"/>
      <c r="E1005" s="52"/>
      <c r="F1005" s="52"/>
      <c r="G1005" s="52"/>
      <c r="H1005" s="52"/>
      <c r="I1005" s="52"/>
      <c r="J1005" s="52"/>
      <c r="K1005" s="52"/>
      <c r="L1005" s="52"/>
      <c r="M1005" s="52"/>
      <c r="N1005" s="52"/>
      <c r="O1005" s="52"/>
      <c r="P1005" s="52"/>
      <c r="Q1005" s="52"/>
      <c r="R1005" s="52"/>
      <c r="S1005" s="52"/>
      <c r="T1005" s="52"/>
      <c r="U1005" s="52"/>
      <c r="V1005" s="52"/>
      <c r="W1005" s="52"/>
      <c r="X1005" s="52"/>
      <c r="Y1005" s="52"/>
      <c r="Z1005" s="52"/>
    </row>
    <row r="1006" spans="1:26" ht="15.6">
      <c r="A1006" s="52"/>
      <c r="B1006" s="52"/>
      <c r="C1006" s="52"/>
      <c r="D1006" s="52"/>
      <c r="E1006" s="52"/>
      <c r="F1006" s="52"/>
      <c r="G1006" s="52"/>
      <c r="H1006" s="52"/>
      <c r="I1006" s="52"/>
      <c r="J1006" s="52"/>
      <c r="K1006" s="52"/>
      <c r="L1006" s="52"/>
      <c r="M1006" s="52"/>
      <c r="N1006" s="52"/>
      <c r="O1006" s="52"/>
      <c r="P1006" s="52"/>
      <c r="Q1006" s="52"/>
      <c r="R1006" s="52"/>
      <c r="S1006" s="52"/>
      <c r="T1006" s="52"/>
      <c r="U1006" s="52"/>
      <c r="V1006" s="52"/>
      <c r="W1006" s="52"/>
      <c r="X1006" s="52"/>
      <c r="Y1006" s="52"/>
      <c r="Z1006" s="52"/>
    </row>
    <row r="1007" spans="1:26" ht="15.6">
      <c r="A1007" s="52"/>
      <c r="B1007" s="52"/>
      <c r="C1007" s="52"/>
      <c r="D1007" s="52"/>
      <c r="E1007" s="52"/>
      <c r="F1007" s="52"/>
      <c r="G1007" s="52"/>
      <c r="H1007" s="52"/>
      <c r="I1007" s="52"/>
      <c r="J1007" s="52"/>
      <c r="K1007" s="52"/>
      <c r="L1007" s="52"/>
      <c r="M1007" s="52"/>
      <c r="N1007" s="52"/>
      <c r="O1007" s="52"/>
      <c r="P1007" s="52"/>
      <c r="Q1007" s="52"/>
      <c r="R1007" s="52"/>
      <c r="S1007" s="52"/>
      <c r="T1007" s="52"/>
      <c r="U1007" s="52"/>
      <c r="V1007" s="52"/>
      <c r="W1007" s="52"/>
      <c r="X1007" s="52"/>
      <c r="Y1007" s="52"/>
      <c r="Z1007" s="52"/>
    </row>
  </sheetData>
  <mergeCells count="9">
    <mergeCell ref="A55:F55"/>
    <mergeCell ref="A56:H65"/>
    <mergeCell ref="A1:H2"/>
    <mergeCell ref="A3:H3"/>
    <mergeCell ref="A53:F53"/>
    <mergeCell ref="G53:H53"/>
    <mergeCell ref="A54:F54"/>
    <mergeCell ref="G54:H54"/>
    <mergeCell ref="G55:H55"/>
  </mergeCells>
  <pageMargins left="0.7" right="0.7" top="0.75" bottom="0.75" header="0" footer="0"/>
  <pageSetup orientation="portrait"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H367"/>
  <sheetViews>
    <sheetView workbookViewId="0">
      <selection activeCell="G53" sqref="G53:H53"/>
    </sheetView>
  </sheetViews>
  <sheetFormatPr defaultColWidth="12.6640625" defaultRowHeight="15" customHeight="1" outlineLevelCol="1"/>
  <cols>
    <col min="1" max="1" width="29.109375" customWidth="1"/>
    <col min="2" max="7" width="11.21875" customWidth="1"/>
    <col min="8" max="8" width="9.6640625" customWidth="1"/>
    <col min="9" max="9" width="8.88671875" customWidth="1"/>
    <col min="10" max="10" width="15.6640625" customWidth="1" outlineLevel="1"/>
    <col min="11" max="11" width="12.21875" customWidth="1" outlineLevel="1"/>
    <col min="12" max="12" width="14.33203125" customWidth="1" outlineLevel="1"/>
    <col min="13" max="13" width="16.44140625" customWidth="1" outlineLevel="1"/>
    <col min="14" max="14" width="16.33203125" customWidth="1" outlineLevel="1"/>
    <col min="15" max="15" width="19.44140625" customWidth="1" outlineLevel="1"/>
    <col min="16" max="17" width="15.44140625" customWidth="1" outlineLevel="1"/>
    <col min="18" max="18" width="18.33203125" customWidth="1" outlineLevel="1"/>
    <col min="19" max="19" width="17.6640625" customWidth="1" outlineLevel="1"/>
    <col min="20" max="20" width="13.6640625" customWidth="1" outlineLevel="1"/>
    <col min="21" max="21" width="20.109375" customWidth="1" outlineLevel="1"/>
    <col min="22" max="22" width="8.88671875" customWidth="1"/>
    <col min="23" max="23" width="15.6640625" customWidth="1" outlineLevel="1"/>
    <col min="24" max="24" width="12.21875" customWidth="1" outlineLevel="1"/>
    <col min="25" max="25" width="14.33203125" customWidth="1" outlineLevel="1"/>
    <col min="26" max="26" width="16.44140625" customWidth="1" outlineLevel="1"/>
    <col min="27" max="27" width="16.33203125" customWidth="1" outlineLevel="1"/>
    <col min="28" max="28" width="19.44140625" customWidth="1" outlineLevel="1"/>
    <col min="29" max="30" width="15.44140625" customWidth="1" outlineLevel="1"/>
    <col min="31" max="31" width="18.33203125" customWidth="1" outlineLevel="1"/>
    <col min="32" max="32" width="17.6640625" customWidth="1" outlineLevel="1"/>
    <col min="33" max="33" width="13.6640625" customWidth="1" outlineLevel="1"/>
    <col min="34" max="34" width="20.109375" customWidth="1" outlineLevel="1"/>
    <col min="35" max="35" width="8.88671875" customWidth="1"/>
    <col min="36" max="36" width="15.6640625" customWidth="1" outlineLevel="1"/>
    <col min="37" max="37" width="12.21875" customWidth="1" outlineLevel="1"/>
    <col min="38" max="38" width="14.33203125" customWidth="1" outlineLevel="1"/>
    <col min="39" max="39" width="16.44140625" customWidth="1" outlineLevel="1"/>
    <col min="40" max="40" width="16.33203125" customWidth="1" outlineLevel="1"/>
    <col min="41" max="41" width="19.44140625" customWidth="1" outlineLevel="1"/>
    <col min="42" max="43" width="15.44140625" customWidth="1" outlineLevel="1"/>
    <col min="44" max="44" width="18.33203125" customWidth="1" outlineLevel="1"/>
    <col min="45" max="45" width="17.6640625" customWidth="1" outlineLevel="1"/>
    <col min="46" max="46" width="13.6640625" customWidth="1" outlineLevel="1"/>
    <col min="47" max="47" width="20.109375" customWidth="1" outlineLevel="1"/>
    <col min="48" max="48" width="8.88671875" customWidth="1"/>
    <col min="49" max="49" width="15.6640625" customWidth="1" outlineLevel="1"/>
    <col min="50" max="50" width="12.21875" customWidth="1" outlineLevel="1"/>
    <col min="51" max="51" width="14.33203125" customWidth="1" outlineLevel="1"/>
    <col min="52" max="52" width="16.44140625" customWidth="1" outlineLevel="1"/>
    <col min="53" max="53" width="16.33203125" customWidth="1" outlineLevel="1"/>
    <col min="54" max="54" width="19.44140625" customWidth="1" outlineLevel="1"/>
    <col min="55" max="56" width="15.44140625" customWidth="1" outlineLevel="1"/>
    <col min="57" max="57" width="18.33203125" customWidth="1" outlineLevel="1"/>
    <col min="58" max="58" width="17.6640625" customWidth="1" outlineLevel="1"/>
    <col min="59" max="59" width="13.6640625" customWidth="1" outlineLevel="1"/>
    <col min="60" max="60" width="20.109375" customWidth="1" outlineLevel="1"/>
    <col min="61" max="61" width="8.88671875" customWidth="1"/>
    <col min="62" max="62" width="15.6640625" customWidth="1" outlineLevel="1"/>
    <col min="63" max="63" width="12.21875" customWidth="1" outlineLevel="1"/>
    <col min="64" max="64" width="14.33203125" customWidth="1" outlineLevel="1"/>
    <col min="65" max="65" width="16.44140625" customWidth="1" outlineLevel="1"/>
    <col min="66" max="66" width="16.33203125" customWidth="1" outlineLevel="1"/>
    <col min="67" max="67" width="19.44140625" customWidth="1" outlineLevel="1"/>
    <col min="68" max="69" width="15.44140625" customWidth="1" outlineLevel="1"/>
    <col min="70" max="70" width="18.33203125" customWidth="1" outlineLevel="1"/>
    <col min="71" max="71" width="17.6640625" customWidth="1" outlineLevel="1"/>
    <col min="72" max="72" width="13.6640625" customWidth="1" outlineLevel="1"/>
    <col min="73" max="73" width="20.109375" customWidth="1" outlineLevel="1"/>
    <col min="74" max="74" width="8.88671875" customWidth="1"/>
    <col min="75" max="75" width="15.6640625" customWidth="1" outlineLevel="1"/>
    <col min="76" max="76" width="12.21875" customWidth="1" outlineLevel="1"/>
    <col min="77" max="77" width="14.33203125" customWidth="1" outlineLevel="1"/>
    <col min="78" max="78" width="16.44140625" customWidth="1" outlineLevel="1"/>
    <col min="79" max="79" width="16.33203125" customWidth="1" outlineLevel="1"/>
    <col min="80" max="80" width="19.44140625" customWidth="1" outlineLevel="1"/>
    <col min="81" max="82" width="15.44140625" customWidth="1" outlineLevel="1"/>
    <col min="83" max="83" width="18.33203125" customWidth="1" outlineLevel="1"/>
    <col min="84" max="84" width="17.6640625" customWidth="1" outlineLevel="1"/>
    <col min="85" max="85" width="13.6640625" customWidth="1" outlineLevel="1"/>
    <col min="86" max="86" width="20.109375" customWidth="1" outlineLevel="1"/>
  </cols>
  <sheetData>
    <row r="1" spans="1:86" ht="14.25" customHeight="1">
      <c r="A1" s="317" t="s">
        <v>172</v>
      </c>
      <c r="B1" s="285"/>
      <c r="C1" s="285"/>
      <c r="D1" s="285"/>
      <c r="E1" s="285"/>
      <c r="F1" s="285"/>
      <c r="G1" s="285"/>
      <c r="H1" s="285"/>
      <c r="I1" s="150"/>
      <c r="V1" s="150"/>
      <c r="AI1" s="150"/>
      <c r="AV1" s="150"/>
      <c r="BI1" s="150"/>
      <c r="BV1" s="150"/>
    </row>
    <row r="2" spans="1:86" ht="14.25" customHeight="1">
      <c r="A2" s="285"/>
      <c r="B2" s="285"/>
      <c r="C2" s="285"/>
      <c r="D2" s="285"/>
      <c r="E2" s="285"/>
      <c r="F2" s="285"/>
      <c r="G2" s="285"/>
      <c r="H2" s="285"/>
      <c r="I2" s="150"/>
      <c r="V2" s="150"/>
      <c r="AI2" s="150"/>
      <c r="AV2" s="150"/>
      <c r="BI2" s="150"/>
      <c r="BV2" s="150"/>
    </row>
    <row r="3" spans="1:86" ht="14.25" customHeight="1">
      <c r="B3" s="9"/>
      <c r="C3" s="2" t="s">
        <v>173</v>
      </c>
      <c r="I3" s="150"/>
      <c r="J3" s="2" t="s">
        <v>174</v>
      </c>
      <c r="K3" s="206">
        <f>'Interest Rate Comparison'!B3</f>
        <v>8.2500000000000004E-2</v>
      </c>
      <c r="N3" s="2">
        <f>K3/12</f>
        <v>6.875E-3</v>
      </c>
      <c r="O3" s="2" t="s">
        <v>175</v>
      </c>
      <c r="V3" s="150"/>
      <c r="W3" s="2" t="s">
        <v>174</v>
      </c>
      <c r="X3" s="206">
        <f>'Interest Rate Comparison'!B4</f>
        <v>0.08</v>
      </c>
      <c r="AA3" s="2">
        <f>X3/12</f>
        <v>6.6666666666666671E-3</v>
      </c>
      <c r="AB3" s="2" t="s">
        <v>175</v>
      </c>
      <c r="AI3" s="150"/>
      <c r="AJ3" s="2" t="s">
        <v>174</v>
      </c>
      <c r="AK3" s="206">
        <f>'Interest Rate Comparison'!B5</f>
        <v>7.7499999999999999E-2</v>
      </c>
      <c r="AN3" s="2">
        <f>AK3/12</f>
        <v>6.4583333333333333E-3</v>
      </c>
      <c r="AO3" s="2" t="s">
        <v>175</v>
      </c>
      <c r="AV3" s="150"/>
      <c r="AW3" s="2" t="s">
        <v>174</v>
      </c>
      <c r="AX3" s="206">
        <f>'Interest Rate Comparison'!B6</f>
        <v>7.4999999999999997E-2</v>
      </c>
      <c r="BA3" s="2">
        <f>AX3/12</f>
        <v>6.2499999999999995E-3</v>
      </c>
      <c r="BB3" s="2" t="s">
        <v>175</v>
      </c>
      <c r="BI3" s="150"/>
      <c r="BJ3" s="2" t="s">
        <v>174</v>
      </c>
      <c r="BK3" s="206">
        <f>'Interest Rate Comparison'!B7</f>
        <v>7.2499999999999995E-2</v>
      </c>
      <c r="BN3" s="2">
        <f>BK3/12</f>
        <v>6.0416666666666665E-3</v>
      </c>
      <c r="BO3" s="2" t="s">
        <v>175</v>
      </c>
      <c r="BV3" s="150"/>
      <c r="BW3" s="2" t="s">
        <v>174</v>
      </c>
      <c r="BX3" s="206">
        <f>'Interest Rate Comparison'!B8</f>
        <v>7.0000000000000007E-2</v>
      </c>
      <c r="CA3" s="2">
        <f>BX3/12</f>
        <v>5.8333333333333336E-3</v>
      </c>
      <c r="CB3" s="2" t="s">
        <v>175</v>
      </c>
    </row>
    <row r="4" spans="1:86" ht="14.25" customHeight="1">
      <c r="B4" s="9"/>
      <c r="C4" s="2" t="s">
        <v>176</v>
      </c>
      <c r="I4" s="150"/>
      <c r="J4" s="2" t="s">
        <v>177</v>
      </c>
      <c r="K4" s="2">
        <f>$L$4*12</f>
        <v>360</v>
      </c>
      <c r="L4" s="2">
        <f>'STR Calculator'!I9</f>
        <v>30</v>
      </c>
      <c r="M4" s="2" t="s">
        <v>178</v>
      </c>
      <c r="N4" s="2">
        <f>(1+N3)^K4</f>
        <v>11.781505620888151</v>
      </c>
      <c r="O4" s="2" t="s">
        <v>179</v>
      </c>
      <c r="V4" s="150"/>
      <c r="W4" s="2" t="s">
        <v>177</v>
      </c>
      <c r="X4" s="2">
        <f>$L$4*12</f>
        <v>360</v>
      </c>
      <c r="Y4" s="2">
        <v>30</v>
      </c>
      <c r="Z4" s="2" t="s">
        <v>178</v>
      </c>
      <c r="AA4" s="2">
        <f>(1+AA3)^X4</f>
        <v>10.935729657755621</v>
      </c>
      <c r="AB4" s="2" t="s">
        <v>179</v>
      </c>
      <c r="AI4" s="150"/>
      <c r="AJ4" s="2" t="s">
        <v>177</v>
      </c>
      <c r="AK4" s="2">
        <f>$L$4*12</f>
        <v>360</v>
      </c>
      <c r="AL4" s="2">
        <v>30</v>
      </c>
      <c r="AM4" s="2" t="s">
        <v>178</v>
      </c>
      <c r="AN4" s="2">
        <f>(1+AN3)^AK4</f>
        <v>10.150514126201864</v>
      </c>
      <c r="AO4" s="2" t="s">
        <v>179</v>
      </c>
      <c r="AV4" s="150"/>
      <c r="AW4" s="2" t="s">
        <v>177</v>
      </c>
      <c r="AX4" s="2">
        <f>$L$4*12</f>
        <v>360</v>
      </c>
      <c r="AY4" s="2">
        <v>30</v>
      </c>
      <c r="AZ4" s="2" t="s">
        <v>178</v>
      </c>
      <c r="BA4" s="2">
        <f>(1+BA3)^AX4</f>
        <v>9.4215339047287756</v>
      </c>
      <c r="BB4" s="2" t="s">
        <v>179</v>
      </c>
      <c r="BI4" s="150"/>
      <c r="BJ4" s="2" t="s">
        <v>177</v>
      </c>
      <c r="BK4" s="2">
        <f>$L$4*12</f>
        <v>360</v>
      </c>
      <c r="BL4" s="2">
        <v>30</v>
      </c>
      <c r="BM4" s="2" t="s">
        <v>178</v>
      </c>
      <c r="BN4" s="2">
        <f>(1+BN3)^BK4</f>
        <v>8.744771963551262</v>
      </c>
      <c r="BO4" s="2" t="s">
        <v>179</v>
      </c>
      <c r="BV4" s="150"/>
      <c r="BW4" s="2" t="s">
        <v>177</v>
      </c>
      <c r="BX4" s="2">
        <f>$L$4*12</f>
        <v>360</v>
      </c>
      <c r="BY4" s="2">
        <v>30</v>
      </c>
      <c r="BZ4" s="2" t="s">
        <v>178</v>
      </c>
      <c r="CA4" s="2">
        <f>(1+CA3)^BX4</f>
        <v>8.1164974753596617</v>
      </c>
      <c r="CB4" s="2" t="s">
        <v>179</v>
      </c>
    </row>
    <row r="5" spans="1:86" ht="14.25" customHeight="1">
      <c r="A5" s="2" t="s">
        <v>180</v>
      </c>
      <c r="B5" s="11">
        <f>'STR Calculator'!B5</f>
        <v>872500</v>
      </c>
      <c r="C5" s="11" t="e">
        <f>B5/B3</f>
        <v>#DIV/0!</v>
      </c>
      <c r="D5" s="2" t="s">
        <v>173</v>
      </c>
      <c r="I5" s="150"/>
      <c r="J5" s="2" t="s">
        <v>181</v>
      </c>
      <c r="V5" s="150"/>
      <c r="W5" s="2" t="s">
        <v>181</v>
      </c>
      <c r="AI5" s="150"/>
      <c r="AJ5" s="2" t="s">
        <v>181</v>
      </c>
      <c r="AV5" s="150"/>
      <c r="AW5" s="2" t="s">
        <v>181</v>
      </c>
      <c r="BI5" s="150"/>
      <c r="BJ5" s="2" t="s">
        <v>181</v>
      </c>
      <c r="BV5" s="150"/>
      <c r="BW5" s="2" t="s">
        <v>181</v>
      </c>
    </row>
    <row r="6" spans="1:86" ht="14.25" customHeight="1">
      <c r="A6" s="2" t="s">
        <v>149</v>
      </c>
      <c r="B6" s="9">
        <v>0.1</v>
      </c>
      <c r="I6" s="150"/>
      <c r="V6" s="150"/>
      <c r="AI6" s="150"/>
      <c r="AV6" s="150"/>
      <c r="BI6" s="150"/>
      <c r="BV6" s="150"/>
    </row>
    <row r="7" spans="1:86" ht="14.25" customHeight="1">
      <c r="A7" s="2" t="s">
        <v>182</v>
      </c>
      <c r="B7" s="11">
        <f>B5-(B5*B6)</f>
        <v>785250</v>
      </c>
      <c r="C7" s="2" t="s">
        <v>183</v>
      </c>
      <c r="I7" s="150"/>
      <c r="J7" s="2" t="s">
        <v>184</v>
      </c>
      <c r="K7" s="2" t="s">
        <v>185</v>
      </c>
      <c r="L7" s="2" t="s">
        <v>186</v>
      </c>
      <c r="M7" s="2" t="s">
        <v>181</v>
      </c>
      <c r="N7" s="2" t="s">
        <v>187</v>
      </c>
      <c r="O7" s="2" t="s">
        <v>188</v>
      </c>
      <c r="P7" s="2" t="s">
        <v>189</v>
      </c>
      <c r="Q7" s="2" t="s">
        <v>190</v>
      </c>
      <c r="R7" s="2" t="s">
        <v>191</v>
      </c>
      <c r="S7" s="2" t="s">
        <v>192</v>
      </c>
      <c r="T7" s="2" t="s">
        <v>193</v>
      </c>
      <c r="U7" s="107" t="s">
        <v>194</v>
      </c>
      <c r="V7" s="150"/>
      <c r="W7" s="2" t="s">
        <v>184</v>
      </c>
      <c r="X7" s="2" t="s">
        <v>185</v>
      </c>
      <c r="Y7" s="2" t="s">
        <v>186</v>
      </c>
      <c r="Z7" s="2" t="s">
        <v>181</v>
      </c>
      <c r="AA7" s="2" t="s">
        <v>187</v>
      </c>
      <c r="AB7" s="2" t="s">
        <v>188</v>
      </c>
      <c r="AC7" s="2" t="s">
        <v>189</v>
      </c>
      <c r="AD7" s="2" t="s">
        <v>190</v>
      </c>
      <c r="AE7" s="2" t="s">
        <v>191</v>
      </c>
      <c r="AF7" s="2" t="s">
        <v>192</v>
      </c>
      <c r="AG7" s="2" t="s">
        <v>193</v>
      </c>
      <c r="AH7" s="107" t="s">
        <v>194</v>
      </c>
      <c r="AI7" s="150"/>
      <c r="AJ7" s="2" t="s">
        <v>184</v>
      </c>
      <c r="AK7" s="2" t="s">
        <v>185</v>
      </c>
      <c r="AL7" s="2" t="s">
        <v>186</v>
      </c>
      <c r="AM7" s="2" t="s">
        <v>181</v>
      </c>
      <c r="AN7" s="2" t="s">
        <v>187</v>
      </c>
      <c r="AO7" s="2" t="s">
        <v>188</v>
      </c>
      <c r="AP7" s="2" t="s">
        <v>189</v>
      </c>
      <c r="AQ7" s="2" t="s">
        <v>190</v>
      </c>
      <c r="AR7" s="2" t="s">
        <v>191</v>
      </c>
      <c r="AS7" s="2" t="s">
        <v>192</v>
      </c>
      <c r="AT7" s="2" t="s">
        <v>193</v>
      </c>
      <c r="AU7" s="107" t="s">
        <v>194</v>
      </c>
      <c r="AV7" s="150"/>
      <c r="AW7" s="2" t="s">
        <v>184</v>
      </c>
      <c r="AX7" s="2" t="s">
        <v>185</v>
      </c>
      <c r="AY7" s="2" t="s">
        <v>186</v>
      </c>
      <c r="AZ7" s="2" t="s">
        <v>181</v>
      </c>
      <c r="BA7" s="2" t="s">
        <v>187</v>
      </c>
      <c r="BB7" s="2" t="s">
        <v>188</v>
      </c>
      <c r="BC7" s="2" t="s">
        <v>189</v>
      </c>
      <c r="BD7" s="2" t="s">
        <v>190</v>
      </c>
      <c r="BE7" s="2" t="s">
        <v>191</v>
      </c>
      <c r="BF7" s="2" t="s">
        <v>192</v>
      </c>
      <c r="BG7" s="2" t="s">
        <v>193</v>
      </c>
      <c r="BH7" s="107" t="s">
        <v>194</v>
      </c>
      <c r="BI7" s="150"/>
      <c r="BJ7" s="2" t="s">
        <v>184</v>
      </c>
      <c r="BK7" s="2" t="s">
        <v>185</v>
      </c>
      <c r="BL7" s="2" t="s">
        <v>186</v>
      </c>
      <c r="BM7" s="2" t="s">
        <v>181</v>
      </c>
      <c r="BN7" s="2" t="s">
        <v>187</v>
      </c>
      <c r="BO7" s="2" t="s">
        <v>188</v>
      </c>
      <c r="BP7" s="2" t="s">
        <v>189</v>
      </c>
      <c r="BQ7" s="2" t="s">
        <v>190</v>
      </c>
      <c r="BR7" s="2" t="s">
        <v>191</v>
      </c>
      <c r="BS7" s="2" t="s">
        <v>192</v>
      </c>
      <c r="BT7" s="2" t="s">
        <v>193</v>
      </c>
      <c r="BU7" s="107" t="s">
        <v>194</v>
      </c>
      <c r="BV7" s="150"/>
      <c r="BW7" s="2" t="s">
        <v>184</v>
      </c>
      <c r="BX7" s="2" t="s">
        <v>185</v>
      </c>
      <c r="BY7" s="2" t="s">
        <v>186</v>
      </c>
      <c r="BZ7" s="2" t="s">
        <v>181</v>
      </c>
      <c r="CA7" s="2" t="s">
        <v>187</v>
      </c>
      <c r="CB7" s="2" t="s">
        <v>188</v>
      </c>
      <c r="CC7" s="2" t="s">
        <v>189</v>
      </c>
      <c r="CD7" s="2" t="s">
        <v>190</v>
      </c>
      <c r="CE7" s="2" t="s">
        <v>191</v>
      </c>
      <c r="CF7" s="2" t="s">
        <v>192</v>
      </c>
      <c r="CG7" s="2" t="s">
        <v>193</v>
      </c>
      <c r="CH7" s="107" t="s">
        <v>194</v>
      </c>
    </row>
    <row r="8" spans="1:86" ht="14.25" customHeight="1">
      <c r="A8" s="2" t="s">
        <v>195</v>
      </c>
      <c r="B8" s="11">
        <f>B5-B7</f>
        <v>87250</v>
      </c>
      <c r="I8" s="150"/>
      <c r="J8" s="2">
        <v>1</v>
      </c>
      <c r="K8" s="118">
        <v>44866</v>
      </c>
      <c r="L8" s="11">
        <f>'Amoritization Scenario 10% DP'!$B$7</f>
        <v>785250</v>
      </c>
      <c r="M8" s="151">
        <f t="shared" ref="M8:M262" si="0">$L$8/((($N$4)-1)/($N$3*$N$4))</f>
        <v>5899.3210083098911</v>
      </c>
      <c r="N8" s="5">
        <f t="shared" ref="N8:N262" si="1">M8-P8</f>
        <v>500.72725830989111</v>
      </c>
      <c r="O8" s="35">
        <f t="shared" ref="O8:O262" si="2">(N8/L8)*12</f>
        <v>7.6519924861110384E-3</v>
      </c>
      <c r="P8" s="5">
        <f t="shared" ref="P8:P262" si="3">L8*($K$3/12)</f>
        <v>5398.59375</v>
      </c>
      <c r="Q8" s="35">
        <f t="shared" ref="Q8:Q262" si="4">(P8/L8)*12</f>
        <v>8.2500000000000004E-2</v>
      </c>
      <c r="R8" s="5">
        <f>N8</f>
        <v>500.72725830989111</v>
      </c>
      <c r="S8" s="5">
        <f>P8</f>
        <v>5398.59375</v>
      </c>
      <c r="T8" s="5">
        <f t="shared" ref="T8:T262" si="5">L8-N8</f>
        <v>784749.27274169016</v>
      </c>
      <c r="U8" s="5">
        <f t="shared" ref="U8:U262" si="6">R8+S8</f>
        <v>5899.3210083098911</v>
      </c>
      <c r="V8" s="150"/>
      <c r="W8" s="2">
        <v>1</v>
      </c>
      <c r="X8" s="118">
        <v>44866</v>
      </c>
      <c r="Y8" s="11">
        <f>'Amoritization Scenario 10% DP'!$B$7</f>
        <v>785250</v>
      </c>
      <c r="Z8" s="151">
        <f>$Y$8/((($AA$4)-1)/($AA$3*$AA$4))</f>
        <v>5761.8863163878123</v>
      </c>
      <c r="AA8" s="5">
        <f t="shared" ref="AA8:AA262" si="7">Z8-AC8</f>
        <v>526.88631638781226</v>
      </c>
      <c r="AB8" s="35">
        <f t="shared" ref="AB8:AB262" si="8">(AA8/Y8)*12</f>
        <v>8.0517488655253069E-3</v>
      </c>
      <c r="AC8" s="5">
        <f t="shared" ref="AC8:AC262" si="9">Y8*($X$3/12)</f>
        <v>5235</v>
      </c>
      <c r="AD8" s="35">
        <f t="shared" ref="AD8:AD262" si="10">(AC8/Y8)*12</f>
        <v>0.08</v>
      </c>
      <c r="AE8" s="5">
        <f>AA8</f>
        <v>526.88631638781226</v>
      </c>
      <c r="AF8" s="5">
        <f>AC8</f>
        <v>5235</v>
      </c>
      <c r="AG8" s="5">
        <f t="shared" ref="AG8:AG262" si="11">Y8-AA8</f>
        <v>784723.1136836122</v>
      </c>
      <c r="AH8" s="5">
        <f t="shared" ref="AH8:AH262" si="12">AE8+AF8</f>
        <v>5761.8863163878123</v>
      </c>
      <c r="AI8" s="150"/>
      <c r="AJ8" s="2">
        <v>1</v>
      </c>
      <c r="AK8" s="118">
        <v>44866</v>
      </c>
      <c r="AL8" s="11">
        <f>'Amoritization Scenario 10% DP'!$B$7</f>
        <v>785250</v>
      </c>
      <c r="AM8" s="151">
        <f>$AL$8/((($AN$4)-1)/($AN$3*$AN$4))</f>
        <v>5625.6271582523987</v>
      </c>
      <c r="AN8" s="5">
        <f t="shared" ref="AN8:AN262" si="13">AM8-AP8</f>
        <v>554.22090825239866</v>
      </c>
      <c r="AO8" s="35">
        <f t="shared" ref="AO8:AO262" si="14">(AN8/AL8)*12</f>
        <v>8.4694694670853672E-3</v>
      </c>
      <c r="AP8" s="5">
        <f t="shared" ref="AP8:AP262" si="15">AL8*($AK$3/12)</f>
        <v>5071.40625</v>
      </c>
      <c r="AQ8" s="35">
        <f t="shared" ref="AQ8:AQ262" si="16">(AP8/AL8)*12</f>
        <v>7.7499999999999999E-2</v>
      </c>
      <c r="AR8" s="5">
        <f>AN8</f>
        <v>554.22090825239866</v>
      </c>
      <c r="AS8" s="5">
        <f>AP8</f>
        <v>5071.40625</v>
      </c>
      <c r="AT8" s="5">
        <f t="shared" ref="AT8:AT262" si="17">AL8-AN8</f>
        <v>784695.77909174759</v>
      </c>
      <c r="AU8" s="5">
        <f t="shared" ref="AU8:AU262" si="18">AR8+AS8</f>
        <v>5625.6271582523987</v>
      </c>
      <c r="AV8" s="150"/>
      <c r="AW8" s="2">
        <v>1</v>
      </c>
      <c r="AX8" s="118">
        <v>44866</v>
      </c>
      <c r="AY8" s="11">
        <f>'Amoritization Scenario 10% DP'!$B$7</f>
        <v>785250</v>
      </c>
      <c r="AZ8" s="151">
        <f>$AY$8/((($BA$4)-1)/($BA$3*$BA$4))</f>
        <v>5490.5819284106856</v>
      </c>
      <c r="BA8" s="5">
        <f t="shared" ref="BA8:BA262" si="19">AZ8-BC8</f>
        <v>582.76942841068558</v>
      </c>
      <c r="BB8" s="35">
        <f t="shared" ref="BB8:BB262" si="20">(BA8/AY8)*12</f>
        <v>8.9057410263333036E-3</v>
      </c>
      <c r="BC8" s="5">
        <f t="shared" ref="BC8:BC262" si="21">AY8*($AX$3/12)</f>
        <v>4907.8125</v>
      </c>
      <c r="BD8" s="35">
        <f t="shared" ref="BD8:BD262" si="22">(BC8/AY8)*12</f>
        <v>7.5000000000000011E-2</v>
      </c>
      <c r="BE8" s="5">
        <f>BA8</f>
        <v>582.76942841068558</v>
      </c>
      <c r="BF8" s="5">
        <f>BC8</f>
        <v>4907.8125</v>
      </c>
      <c r="BG8" s="5">
        <f t="shared" ref="BG8:BG262" si="23">AY8-BA8</f>
        <v>784667.23057158932</v>
      </c>
      <c r="BH8" s="5">
        <f t="shared" ref="BH8:BH262" si="24">BE8+BF8</f>
        <v>5490.5819284106856</v>
      </c>
      <c r="BI8" s="150"/>
      <c r="BJ8" s="2">
        <v>1</v>
      </c>
      <c r="BK8" s="118">
        <v>44866</v>
      </c>
      <c r="BL8" s="11">
        <f>'Amoritization Scenario 10% DP'!$B$7</f>
        <v>785250</v>
      </c>
      <c r="BM8" s="151">
        <f>$BL$8/((($BN$4)-1)/($BN$3*$BN$4))</f>
        <v>5356.7892391412443</v>
      </c>
      <c r="BN8" s="5">
        <f t="shared" ref="BN8:BN262" si="25">BM8-BP8</f>
        <v>612.57048914124425</v>
      </c>
      <c r="BO8" s="35">
        <f t="shared" ref="BO8:BO262" si="26">(BN8/BL8)*12</f>
        <v>9.3611536067429862E-3</v>
      </c>
      <c r="BP8" s="5">
        <f t="shared" ref="BP8:BP262" si="27">BL8*($BK$3/12)</f>
        <v>4744.21875</v>
      </c>
      <c r="BQ8" s="35">
        <f t="shared" ref="BQ8:BQ262" si="28">(BP8/BL8)*12</f>
        <v>7.2499999999999995E-2</v>
      </c>
      <c r="BR8" s="5">
        <f>BN8</f>
        <v>612.57048914124425</v>
      </c>
      <c r="BS8" s="5">
        <f>BP8</f>
        <v>4744.21875</v>
      </c>
      <c r="BT8" s="5">
        <f t="shared" ref="BT8:BT262" si="29">BL8-BN8</f>
        <v>784637.42951085872</v>
      </c>
      <c r="BU8" s="5">
        <f t="shared" ref="BU8:BU262" si="30">BR8+BS8</f>
        <v>5356.7892391412443</v>
      </c>
      <c r="BV8" s="150"/>
      <c r="BW8" s="2">
        <v>1</v>
      </c>
      <c r="BX8" s="118">
        <v>44866</v>
      </c>
      <c r="BY8" s="11">
        <f>'Amoritization Scenario 10% DP'!$B$7</f>
        <v>785250</v>
      </c>
      <c r="BZ8" s="151">
        <f>$BY$8/((($CA$4)-1)/($CA$3*$CA$4))</f>
        <v>5224.2878433945316</v>
      </c>
      <c r="CA8" s="5">
        <f t="shared" ref="CA8:CA262" si="31">BZ8-CC8</f>
        <v>643.66284339453159</v>
      </c>
      <c r="CB8" s="35">
        <f t="shared" ref="CB8:CB262" si="32">(CA8/BY8)*12</f>
        <v>9.8362994215019164E-3</v>
      </c>
      <c r="CC8" s="5">
        <f t="shared" ref="CC8:CC262" si="33">BY8*($BX$3/12)</f>
        <v>4580.625</v>
      </c>
      <c r="CD8" s="35">
        <f t="shared" ref="CD8:CD262" si="34">(CC8/BY8)*12</f>
        <v>7.0000000000000007E-2</v>
      </c>
      <c r="CE8" s="5">
        <f>CA8</f>
        <v>643.66284339453159</v>
      </c>
      <c r="CF8" s="5">
        <f>CC8</f>
        <v>4580.625</v>
      </c>
      <c r="CG8" s="5">
        <f t="shared" ref="CG8:CG262" si="35">BY8-CA8</f>
        <v>784606.33715660544</v>
      </c>
      <c r="CH8" s="5">
        <f t="shared" ref="CH8:CH262" si="36">CE8+CF8</f>
        <v>5224.2878433945316</v>
      </c>
    </row>
    <row r="9" spans="1:86" ht="14.25" customHeight="1">
      <c r="I9" s="150"/>
      <c r="J9" s="2">
        <v>2</v>
      </c>
      <c r="K9" s="118">
        <v>44896</v>
      </c>
      <c r="L9" s="5">
        <f t="shared" ref="L9:L263" si="37">T8</f>
        <v>784749.27274169016</v>
      </c>
      <c r="M9" s="5">
        <f t="shared" si="0"/>
        <v>5899.3210083098911</v>
      </c>
      <c r="N9" s="5">
        <f t="shared" si="1"/>
        <v>504.16975821077085</v>
      </c>
      <c r="O9" s="35">
        <f t="shared" si="2"/>
        <v>7.7095160310147797E-3</v>
      </c>
      <c r="P9" s="5">
        <f t="shared" si="3"/>
        <v>5395.1512500991203</v>
      </c>
      <c r="Q9" s="35">
        <f t="shared" si="4"/>
        <v>8.2500000000000018E-2</v>
      </c>
      <c r="R9" s="5">
        <f t="shared" ref="R9:R263" si="38">R8+N9</f>
        <v>1004.897016520662</v>
      </c>
      <c r="S9" s="5">
        <f t="shared" ref="S9:S263" si="39">S8+P9</f>
        <v>10793.745000099119</v>
      </c>
      <c r="T9" s="5">
        <f t="shared" si="5"/>
        <v>784245.10298347939</v>
      </c>
      <c r="U9" s="5">
        <f t="shared" si="6"/>
        <v>11798.642016619782</v>
      </c>
      <c r="V9" s="150"/>
      <c r="W9" s="2">
        <v>2</v>
      </c>
      <c r="X9" s="118">
        <v>44896</v>
      </c>
      <c r="Y9" s="5">
        <f t="shared" ref="Y9:Y263" si="40">AG8</f>
        <v>784723.1136836122</v>
      </c>
      <c r="Z9" s="5">
        <f t="shared" ref="Z9:Z263" si="41">Z8</f>
        <v>5761.8863163878123</v>
      </c>
      <c r="AA9" s="5">
        <f t="shared" si="7"/>
        <v>530.39889183039759</v>
      </c>
      <c r="AB9" s="35">
        <f t="shared" si="8"/>
        <v>8.1108694149296476E-3</v>
      </c>
      <c r="AC9" s="5">
        <f t="shared" si="9"/>
        <v>5231.4874245574147</v>
      </c>
      <c r="AD9" s="35">
        <f t="shared" si="10"/>
        <v>7.9999999999999988E-2</v>
      </c>
      <c r="AE9" s="5">
        <f t="shared" ref="AE9:AE263" si="42">AE8+AA9</f>
        <v>1057.2852082182098</v>
      </c>
      <c r="AF9" s="5">
        <f t="shared" ref="AF9:AF263" si="43">AF8+AC9</f>
        <v>10466.487424557414</v>
      </c>
      <c r="AG9" s="5">
        <f t="shared" si="11"/>
        <v>784192.71479178185</v>
      </c>
      <c r="AH9" s="5">
        <f t="shared" si="12"/>
        <v>11523.772632775625</v>
      </c>
      <c r="AI9" s="150"/>
      <c r="AJ9" s="2">
        <v>2</v>
      </c>
      <c r="AK9" s="118">
        <v>44896</v>
      </c>
      <c r="AL9" s="5">
        <f t="shared" ref="AL9:AL263" si="44">AT8</f>
        <v>784695.77909174759</v>
      </c>
      <c r="AM9" s="5">
        <f t="shared" ref="AM9:AM263" si="45">AM8</f>
        <v>5625.6271582523987</v>
      </c>
      <c r="AN9" s="5">
        <f t="shared" si="13"/>
        <v>557.80025161819503</v>
      </c>
      <c r="AO9" s="35">
        <f t="shared" si="14"/>
        <v>8.5301886384120795E-3</v>
      </c>
      <c r="AP9" s="5">
        <f t="shared" si="15"/>
        <v>5067.8269066342036</v>
      </c>
      <c r="AQ9" s="35">
        <f t="shared" si="16"/>
        <v>7.7500000000000013E-2</v>
      </c>
      <c r="AR9" s="5">
        <f t="shared" ref="AR9:AR263" si="46">AR8+AN9</f>
        <v>1112.0211598705937</v>
      </c>
      <c r="AS9" s="5">
        <f t="shared" ref="AS9:AS263" si="47">AS8+AP9</f>
        <v>10139.233156634204</v>
      </c>
      <c r="AT9" s="5">
        <f t="shared" si="17"/>
        <v>784137.97884012945</v>
      </c>
      <c r="AU9" s="5">
        <f t="shared" si="18"/>
        <v>11251.254316504797</v>
      </c>
      <c r="AV9" s="150"/>
      <c r="AW9" s="2">
        <v>2</v>
      </c>
      <c r="AX9" s="118">
        <v>44896</v>
      </c>
      <c r="AY9" s="5">
        <f t="shared" ref="AY9:AY263" si="48">BG8</f>
        <v>784667.23057158932</v>
      </c>
      <c r="AZ9" s="5">
        <f t="shared" ref="AZ9:AZ263" si="49">AZ8</f>
        <v>5490.5819284106856</v>
      </c>
      <c r="BA9" s="5">
        <f t="shared" si="19"/>
        <v>586.41173733825235</v>
      </c>
      <c r="BB9" s="35">
        <f t="shared" si="20"/>
        <v>8.9680575075538477E-3</v>
      </c>
      <c r="BC9" s="5">
        <f t="shared" si="21"/>
        <v>4904.1701910724332</v>
      </c>
      <c r="BD9" s="35">
        <f t="shared" si="22"/>
        <v>7.5000000000000011E-2</v>
      </c>
      <c r="BE9" s="5">
        <f t="shared" ref="BE9:BE263" si="50">BE8+BA9</f>
        <v>1169.1811657489379</v>
      </c>
      <c r="BF9" s="5">
        <f t="shared" ref="BF9:BF263" si="51">BF8+BC9</f>
        <v>9811.9826910724332</v>
      </c>
      <c r="BG9" s="5">
        <f t="shared" si="23"/>
        <v>784080.81883425103</v>
      </c>
      <c r="BH9" s="5">
        <f t="shared" si="24"/>
        <v>10981.163856821371</v>
      </c>
      <c r="BI9" s="150"/>
      <c r="BJ9" s="2">
        <v>2</v>
      </c>
      <c r="BK9" s="118">
        <v>44896</v>
      </c>
      <c r="BL9" s="5">
        <f t="shared" ref="BL9:BL263" si="52">BT8</f>
        <v>784637.42951085872</v>
      </c>
      <c r="BM9" s="5">
        <f t="shared" ref="BM9:BM263" si="53">BM8</f>
        <v>5356.7892391412443</v>
      </c>
      <c r="BN9" s="5">
        <f t="shared" si="25"/>
        <v>616.27143584647274</v>
      </c>
      <c r="BO9" s="35">
        <f t="shared" si="26"/>
        <v>9.425063031683131E-3</v>
      </c>
      <c r="BP9" s="5">
        <f t="shared" si="27"/>
        <v>4740.5178032947715</v>
      </c>
      <c r="BQ9" s="35">
        <f t="shared" si="28"/>
        <v>7.2499999999999995E-2</v>
      </c>
      <c r="BR9" s="5">
        <f t="shared" ref="BR9:BR263" si="54">BR8+BN9</f>
        <v>1228.841924987717</v>
      </c>
      <c r="BS9" s="5">
        <f t="shared" ref="BS9:BS263" si="55">BS8+BP9</f>
        <v>9484.7365532947715</v>
      </c>
      <c r="BT9" s="5">
        <f t="shared" si="29"/>
        <v>784021.15807501227</v>
      </c>
      <c r="BU9" s="5">
        <f t="shared" si="30"/>
        <v>10713.578478282489</v>
      </c>
      <c r="BV9" s="150"/>
      <c r="BW9" s="2">
        <v>2</v>
      </c>
      <c r="BX9" s="118">
        <v>44896</v>
      </c>
      <c r="BY9" s="5">
        <f t="shared" ref="BY9:BY263" si="56">CG8</f>
        <v>784606.33715660544</v>
      </c>
      <c r="BZ9" s="5">
        <f t="shared" ref="BZ9:BZ263" si="57">BZ8</f>
        <v>5224.2878433945316</v>
      </c>
      <c r="CA9" s="5">
        <f t="shared" si="31"/>
        <v>647.41754331433276</v>
      </c>
      <c r="CB9" s="35">
        <f t="shared" si="32"/>
        <v>9.9017942525505224E-3</v>
      </c>
      <c r="CC9" s="5">
        <f t="shared" si="33"/>
        <v>4576.8703000801988</v>
      </c>
      <c r="CD9" s="35">
        <f t="shared" si="34"/>
        <v>7.0000000000000007E-2</v>
      </c>
      <c r="CE9" s="5">
        <f t="shared" ref="CE9:CE263" si="58">CE8+CA9</f>
        <v>1291.0803867088644</v>
      </c>
      <c r="CF9" s="5">
        <f t="shared" ref="CF9:CF263" si="59">CF8+CC9</f>
        <v>9157.4953000801979</v>
      </c>
      <c r="CG9" s="5">
        <f t="shared" si="35"/>
        <v>783958.91961329116</v>
      </c>
      <c r="CH9" s="5">
        <f t="shared" si="36"/>
        <v>10448.575686789063</v>
      </c>
    </row>
    <row r="10" spans="1:86" ht="48" customHeight="1">
      <c r="A10" s="136" t="s">
        <v>106</v>
      </c>
      <c r="B10" s="152" t="str">
        <f>"Cum Interest @ "&amp;K3&amp;"%"</f>
        <v>Cum Interest @ 0.0825%</v>
      </c>
      <c r="C10" s="153" t="str">
        <f>"Cum Interest @ "&amp;X3&amp;"%"</f>
        <v>Cum Interest @ 0.08%</v>
      </c>
      <c r="D10" s="154" t="str">
        <f>"Cum Interest @ "&amp;AK3&amp;"%"</f>
        <v>Cum Interest @ 0.0775%</v>
      </c>
      <c r="E10" s="154" t="str">
        <f>"Cum Interest @ "&amp;AX3&amp;"%"</f>
        <v>Cum Interest @ 0.075%</v>
      </c>
      <c r="F10" s="154" t="str">
        <f>"Cum Interest @ "&amp;BK3&amp;"%"</f>
        <v>Cum Interest @ 0.0725%</v>
      </c>
      <c r="G10" s="155" t="str">
        <f>"Cum Interest @ "&amp;BX3&amp;"%"</f>
        <v>Cum Interest @ 0.07%</v>
      </c>
      <c r="H10" s="156"/>
      <c r="I10" s="150"/>
      <c r="J10" s="2">
        <v>3</v>
      </c>
      <c r="K10" s="118">
        <v>44927</v>
      </c>
      <c r="L10" s="5">
        <f t="shared" si="37"/>
        <v>784245.10298347939</v>
      </c>
      <c r="M10" s="5">
        <f t="shared" si="0"/>
        <v>5899.3210083098911</v>
      </c>
      <c r="N10" s="5">
        <f t="shared" si="1"/>
        <v>507.63592529847028</v>
      </c>
      <c r="O10" s="35">
        <f t="shared" si="2"/>
        <v>7.7675092651614142E-3</v>
      </c>
      <c r="P10" s="5">
        <f t="shared" si="3"/>
        <v>5391.6850830114208</v>
      </c>
      <c r="Q10" s="35">
        <f t="shared" si="4"/>
        <v>8.2500000000000004E-2</v>
      </c>
      <c r="R10" s="5">
        <f t="shared" si="38"/>
        <v>1512.5329418191322</v>
      </c>
      <c r="S10" s="5">
        <f t="shared" si="39"/>
        <v>16185.430083110539</v>
      </c>
      <c r="T10" s="5">
        <f t="shared" si="5"/>
        <v>783737.46705818095</v>
      </c>
      <c r="U10" s="5">
        <f t="shared" si="6"/>
        <v>17697.963024929672</v>
      </c>
      <c r="V10" s="150"/>
      <c r="W10" s="2">
        <v>3</v>
      </c>
      <c r="X10" s="118">
        <v>44927</v>
      </c>
      <c r="Y10" s="5">
        <f t="shared" si="40"/>
        <v>784192.71479178185</v>
      </c>
      <c r="Z10" s="5">
        <f t="shared" si="41"/>
        <v>5761.8863163878123</v>
      </c>
      <c r="AA10" s="5">
        <f t="shared" si="7"/>
        <v>533.93488444259947</v>
      </c>
      <c r="AB10" s="35">
        <f t="shared" si="8"/>
        <v>8.1704643418071439E-3</v>
      </c>
      <c r="AC10" s="5">
        <f t="shared" si="9"/>
        <v>5227.9514319452128</v>
      </c>
      <c r="AD10" s="35">
        <f t="shared" si="10"/>
        <v>0.08</v>
      </c>
      <c r="AE10" s="5">
        <f t="shared" si="42"/>
        <v>1591.2200926608093</v>
      </c>
      <c r="AF10" s="5">
        <f t="shared" si="43"/>
        <v>15694.438856502627</v>
      </c>
      <c r="AG10" s="5">
        <f t="shared" si="11"/>
        <v>783658.77990733925</v>
      </c>
      <c r="AH10" s="5">
        <f t="shared" si="12"/>
        <v>17285.658949163437</v>
      </c>
      <c r="AI10" s="150"/>
      <c r="AJ10" s="2">
        <v>3</v>
      </c>
      <c r="AK10" s="118">
        <v>44927</v>
      </c>
      <c r="AL10" s="5">
        <f t="shared" si="44"/>
        <v>784137.97884012945</v>
      </c>
      <c r="AM10" s="5">
        <f t="shared" si="45"/>
        <v>5625.6271582523987</v>
      </c>
      <c r="AN10" s="5">
        <f t="shared" si="13"/>
        <v>561.40271157656298</v>
      </c>
      <c r="AO10" s="35">
        <f t="shared" si="14"/>
        <v>8.5913866190790202E-3</v>
      </c>
      <c r="AP10" s="5">
        <f t="shared" si="15"/>
        <v>5064.2244466758357</v>
      </c>
      <c r="AQ10" s="35">
        <f t="shared" si="16"/>
        <v>7.7499999999999999E-2</v>
      </c>
      <c r="AR10" s="5">
        <f t="shared" si="46"/>
        <v>1673.4238714471567</v>
      </c>
      <c r="AS10" s="5">
        <f t="shared" si="47"/>
        <v>15203.457603310038</v>
      </c>
      <c r="AT10" s="5">
        <f t="shared" si="17"/>
        <v>783576.5761285529</v>
      </c>
      <c r="AU10" s="5">
        <f t="shared" si="18"/>
        <v>16876.881474757196</v>
      </c>
      <c r="AV10" s="150"/>
      <c r="AW10" s="2">
        <v>3</v>
      </c>
      <c r="AX10" s="118">
        <v>44927</v>
      </c>
      <c r="AY10" s="5">
        <f t="shared" si="48"/>
        <v>784080.81883425103</v>
      </c>
      <c r="AZ10" s="5">
        <f t="shared" si="49"/>
        <v>5490.5819284106856</v>
      </c>
      <c r="BA10" s="5">
        <f t="shared" si="19"/>
        <v>590.07681069661703</v>
      </c>
      <c r="BB10" s="35">
        <f t="shared" si="20"/>
        <v>9.0308569706973787E-3</v>
      </c>
      <c r="BC10" s="5">
        <f t="shared" si="21"/>
        <v>4900.5051177140685</v>
      </c>
      <c r="BD10" s="35">
        <f t="shared" si="22"/>
        <v>7.4999999999999997E-2</v>
      </c>
      <c r="BE10" s="5">
        <f t="shared" si="50"/>
        <v>1759.257976445555</v>
      </c>
      <c r="BF10" s="5">
        <f t="shared" si="51"/>
        <v>14712.487808786502</v>
      </c>
      <c r="BG10" s="5">
        <f t="shared" si="23"/>
        <v>783490.7420235544</v>
      </c>
      <c r="BH10" s="5">
        <f t="shared" si="24"/>
        <v>16471.745785232059</v>
      </c>
      <c r="BI10" s="150"/>
      <c r="BJ10" s="2">
        <v>3</v>
      </c>
      <c r="BK10" s="118">
        <v>44927</v>
      </c>
      <c r="BL10" s="5">
        <f t="shared" si="52"/>
        <v>784021.15807501227</v>
      </c>
      <c r="BM10" s="5">
        <f t="shared" si="53"/>
        <v>5356.7892391412443</v>
      </c>
      <c r="BN10" s="5">
        <f t="shared" si="25"/>
        <v>619.99474243804525</v>
      </c>
      <c r="BO10" s="35">
        <f t="shared" si="26"/>
        <v>9.4894593502089109E-3</v>
      </c>
      <c r="BP10" s="5">
        <f t="shared" si="27"/>
        <v>4736.794496703199</v>
      </c>
      <c r="BQ10" s="35">
        <f t="shared" si="28"/>
        <v>7.2499999999999995E-2</v>
      </c>
      <c r="BR10" s="5">
        <f t="shared" si="54"/>
        <v>1848.8366674257622</v>
      </c>
      <c r="BS10" s="5">
        <f t="shared" si="55"/>
        <v>14221.531049997971</v>
      </c>
      <c r="BT10" s="5">
        <f t="shared" si="29"/>
        <v>783401.16333257419</v>
      </c>
      <c r="BU10" s="5">
        <f t="shared" si="30"/>
        <v>16070.367717423735</v>
      </c>
      <c r="BV10" s="150"/>
      <c r="BW10" s="2">
        <v>3</v>
      </c>
      <c r="BX10" s="118">
        <v>44927</v>
      </c>
      <c r="BY10" s="5">
        <f t="shared" si="56"/>
        <v>783958.91961329116</v>
      </c>
      <c r="BZ10" s="5">
        <f t="shared" si="57"/>
        <v>5224.2878433945316</v>
      </c>
      <c r="CA10" s="5">
        <f t="shared" si="31"/>
        <v>651.19414565033276</v>
      </c>
      <c r="CB10" s="35">
        <f t="shared" si="32"/>
        <v>9.9677796276093425E-3</v>
      </c>
      <c r="CC10" s="5">
        <f t="shared" si="33"/>
        <v>4573.0936977441988</v>
      </c>
      <c r="CD10" s="35">
        <f t="shared" si="34"/>
        <v>7.0000000000000007E-2</v>
      </c>
      <c r="CE10" s="5">
        <f t="shared" si="58"/>
        <v>1942.2745323591971</v>
      </c>
      <c r="CF10" s="5">
        <f t="shared" si="59"/>
        <v>13730.588997824398</v>
      </c>
      <c r="CG10" s="5">
        <f t="shared" si="35"/>
        <v>783307.72546764079</v>
      </c>
      <c r="CH10" s="5">
        <f t="shared" si="36"/>
        <v>15672.863530183595</v>
      </c>
    </row>
    <row r="11" spans="1:86" ht="14.25" customHeight="1">
      <c r="A11" s="157">
        <v>1</v>
      </c>
      <c r="B11" s="158">
        <f>VLOOKUP($A$11*12,$J$7:$U$367,10)</f>
        <v>64550.631789932086</v>
      </c>
      <c r="C11" s="159">
        <f t="shared" ref="C11:C40" si="60">VLOOKUP(A11*12,$W$7:$AH$367,10)</f>
        <v>62582.94013608159</v>
      </c>
      <c r="D11" s="158">
        <f>VLOOKUP(A11*12,$AJ$7:$AU$367,10)</f>
        <v>60615.478017206973</v>
      </c>
      <c r="E11" s="158">
        <f t="shared" ref="E11:E40" si="61">VLOOKUP(A11*12,$AW$7:$BH$367,10)</f>
        <v>58648.278299109872</v>
      </c>
      <c r="F11" s="158">
        <f t="shared" ref="F11:F40" si="62">VLOOKUP(A11*12,$BJ$7:$BU$367,10)</f>
        <v>56681.375821433816</v>
      </c>
      <c r="G11" s="160">
        <f t="shared" ref="G11:G40" si="63">VLOOKUP(A11*12,$BW$7:$CH$367,10)</f>
        <v>54714.807436195195</v>
      </c>
      <c r="H11" s="11"/>
      <c r="I11" s="150"/>
      <c r="J11" s="2">
        <v>4</v>
      </c>
      <c r="K11" s="118">
        <v>44958</v>
      </c>
      <c r="L11" s="5">
        <f t="shared" si="37"/>
        <v>783737.46705818095</v>
      </c>
      <c r="M11" s="5">
        <f t="shared" si="0"/>
        <v>5899.3210083098911</v>
      </c>
      <c r="N11" s="5">
        <f t="shared" si="1"/>
        <v>511.12592228489666</v>
      </c>
      <c r="O11" s="35">
        <f t="shared" si="2"/>
        <v>7.825976586829984E-3</v>
      </c>
      <c r="P11" s="5">
        <f t="shared" si="3"/>
        <v>5388.1950860249945</v>
      </c>
      <c r="Q11" s="35">
        <f t="shared" si="4"/>
        <v>8.2500000000000018E-2</v>
      </c>
      <c r="R11" s="5">
        <f t="shared" si="38"/>
        <v>2023.6588641040289</v>
      </c>
      <c r="S11" s="5">
        <f t="shared" si="39"/>
        <v>21573.625169135536</v>
      </c>
      <c r="T11" s="5">
        <f t="shared" si="5"/>
        <v>783226.34113589604</v>
      </c>
      <c r="U11" s="5">
        <f t="shared" si="6"/>
        <v>23597.284033239564</v>
      </c>
      <c r="V11" s="150"/>
      <c r="W11" s="2">
        <v>4</v>
      </c>
      <c r="X11" s="118">
        <v>44958</v>
      </c>
      <c r="Y11" s="5">
        <f t="shared" si="40"/>
        <v>783658.77990733925</v>
      </c>
      <c r="Z11" s="5">
        <f t="shared" si="41"/>
        <v>5761.8863163878123</v>
      </c>
      <c r="AA11" s="5">
        <f t="shared" si="7"/>
        <v>537.49445033888333</v>
      </c>
      <c r="AB11" s="35">
        <f t="shared" si="8"/>
        <v>8.2305380472215833E-3</v>
      </c>
      <c r="AC11" s="5">
        <f t="shared" si="9"/>
        <v>5224.3918660489289</v>
      </c>
      <c r="AD11" s="35">
        <f t="shared" si="10"/>
        <v>0.08</v>
      </c>
      <c r="AE11" s="5">
        <f t="shared" si="42"/>
        <v>2128.7145429996926</v>
      </c>
      <c r="AF11" s="5">
        <f t="shared" si="43"/>
        <v>20918.830722551556</v>
      </c>
      <c r="AG11" s="5">
        <f t="shared" si="11"/>
        <v>783121.28545700037</v>
      </c>
      <c r="AH11" s="5">
        <f t="shared" si="12"/>
        <v>23047.545265551249</v>
      </c>
      <c r="AI11" s="150"/>
      <c r="AJ11" s="2">
        <v>4</v>
      </c>
      <c r="AK11" s="118">
        <v>44958</v>
      </c>
      <c r="AL11" s="5">
        <f t="shared" si="44"/>
        <v>783576.5761285529</v>
      </c>
      <c r="AM11" s="5">
        <f t="shared" si="45"/>
        <v>5625.6271582523987</v>
      </c>
      <c r="AN11" s="5">
        <f t="shared" si="13"/>
        <v>565.02843742216101</v>
      </c>
      <c r="AO11" s="35">
        <f t="shared" si="14"/>
        <v>8.653067811911665E-3</v>
      </c>
      <c r="AP11" s="5">
        <f t="shared" si="15"/>
        <v>5060.5987208302377</v>
      </c>
      <c r="AQ11" s="35">
        <f t="shared" si="16"/>
        <v>7.7499999999999999E-2</v>
      </c>
      <c r="AR11" s="5">
        <f t="shared" si="46"/>
        <v>2238.4523088693177</v>
      </c>
      <c r="AS11" s="5">
        <f t="shared" si="47"/>
        <v>20264.056324140278</v>
      </c>
      <c r="AT11" s="5">
        <f t="shared" si="17"/>
        <v>783011.54769113078</v>
      </c>
      <c r="AU11" s="5">
        <f t="shared" si="18"/>
        <v>22502.508633009595</v>
      </c>
      <c r="AV11" s="150"/>
      <c r="AW11" s="2">
        <v>4</v>
      </c>
      <c r="AX11" s="118">
        <v>44958</v>
      </c>
      <c r="AY11" s="5">
        <f t="shared" si="48"/>
        <v>783490.7420235544</v>
      </c>
      <c r="AZ11" s="5">
        <f t="shared" si="49"/>
        <v>5490.5819284106856</v>
      </c>
      <c r="BA11" s="5">
        <f t="shared" si="19"/>
        <v>593.76479076347096</v>
      </c>
      <c r="BB11" s="35">
        <f t="shared" si="20"/>
        <v>9.0941438194395968E-3</v>
      </c>
      <c r="BC11" s="5">
        <f t="shared" si="21"/>
        <v>4896.8171376472146</v>
      </c>
      <c r="BD11" s="35">
        <f t="shared" si="22"/>
        <v>7.4999999999999997E-2</v>
      </c>
      <c r="BE11" s="5">
        <f t="shared" si="50"/>
        <v>2353.0227672090259</v>
      </c>
      <c r="BF11" s="5">
        <f t="shared" si="51"/>
        <v>19609.304946433716</v>
      </c>
      <c r="BG11" s="5">
        <f t="shared" si="23"/>
        <v>782896.9772327909</v>
      </c>
      <c r="BH11" s="5">
        <f t="shared" si="24"/>
        <v>21962.327713642742</v>
      </c>
      <c r="BI11" s="150"/>
      <c r="BJ11" s="2">
        <v>4</v>
      </c>
      <c r="BK11" s="118">
        <v>44958</v>
      </c>
      <c r="BL11" s="5">
        <f t="shared" si="52"/>
        <v>783401.16333257419</v>
      </c>
      <c r="BM11" s="5">
        <f t="shared" si="53"/>
        <v>5356.7892391412443</v>
      </c>
      <c r="BN11" s="5">
        <f t="shared" si="25"/>
        <v>623.7405440069424</v>
      </c>
      <c r="BO11" s="35">
        <f t="shared" si="26"/>
        <v>9.5543469660457729E-3</v>
      </c>
      <c r="BP11" s="5">
        <f t="shared" si="27"/>
        <v>4733.0486951343019</v>
      </c>
      <c r="BQ11" s="35">
        <f t="shared" si="28"/>
        <v>7.2499999999999981E-2</v>
      </c>
      <c r="BR11" s="5">
        <f t="shared" si="54"/>
        <v>2472.5772114327046</v>
      </c>
      <c r="BS11" s="5">
        <f t="shared" si="55"/>
        <v>18954.579745132272</v>
      </c>
      <c r="BT11" s="5">
        <f t="shared" si="29"/>
        <v>782777.42278856726</v>
      </c>
      <c r="BU11" s="5">
        <f t="shared" si="30"/>
        <v>21427.156956564977</v>
      </c>
      <c r="BV11" s="150"/>
      <c r="BW11" s="2">
        <v>4</v>
      </c>
      <c r="BX11" s="118">
        <v>44958</v>
      </c>
      <c r="BY11" s="5">
        <f t="shared" si="56"/>
        <v>783307.72546764079</v>
      </c>
      <c r="BZ11" s="5">
        <f t="shared" si="57"/>
        <v>5224.2878433945316</v>
      </c>
      <c r="CA11" s="5">
        <f t="shared" si="31"/>
        <v>654.99277816662652</v>
      </c>
      <c r="CB11" s="35">
        <f t="shared" si="32"/>
        <v>1.0034259949762514E-2</v>
      </c>
      <c r="CC11" s="5">
        <f t="shared" si="33"/>
        <v>4569.2950652279051</v>
      </c>
      <c r="CD11" s="35">
        <f t="shared" si="34"/>
        <v>7.0000000000000007E-2</v>
      </c>
      <c r="CE11" s="5">
        <f t="shared" si="58"/>
        <v>2597.2673105258236</v>
      </c>
      <c r="CF11" s="5">
        <f t="shared" si="59"/>
        <v>18299.884063052305</v>
      </c>
      <c r="CG11" s="5">
        <f t="shared" si="35"/>
        <v>782652.73268947413</v>
      </c>
      <c r="CH11" s="5">
        <f t="shared" si="36"/>
        <v>20897.151373578126</v>
      </c>
    </row>
    <row r="12" spans="1:86" ht="14.25" customHeight="1">
      <c r="A12" s="161">
        <f t="shared" ref="A12:A40" si="64">A11+1</f>
        <v>2</v>
      </c>
      <c r="B12" s="11">
        <f t="shared" ref="B12:B40" si="65">VLOOKUP(A12*12,$J$7:$U$367,10)</f>
        <v>128566.44006392144</v>
      </c>
      <c r="C12" s="162">
        <f t="shared" si="60"/>
        <v>124621.42876752831</v>
      </c>
      <c r="D12" s="11">
        <f t="shared" ref="D12:D40" si="66">VLOOKUP(A12*12,$AJ$7:$AU$367,10)</f>
        <v>120677.43500823133</v>
      </c>
      <c r="E12" s="11">
        <f t="shared" si="61"/>
        <v>116734.59712899764</v>
      </c>
      <c r="F12" s="11">
        <f t="shared" si="62"/>
        <v>112793.06145780974</v>
      </c>
      <c r="G12" s="22">
        <f t="shared" si="63"/>
        <v>108852.98243860342</v>
      </c>
      <c r="H12" s="11"/>
      <c r="I12" s="150"/>
      <c r="J12" s="2">
        <v>5</v>
      </c>
      <c r="K12" s="118">
        <v>44986</v>
      </c>
      <c r="L12" s="5">
        <f t="shared" si="37"/>
        <v>783226.34113589604</v>
      </c>
      <c r="M12" s="5">
        <f t="shared" si="0"/>
        <v>5899.3210083098911</v>
      </c>
      <c r="N12" s="5">
        <f t="shared" si="1"/>
        <v>514.6399130006057</v>
      </c>
      <c r="O12" s="35">
        <f t="shared" si="2"/>
        <v>7.8849224440674659E-3</v>
      </c>
      <c r="P12" s="5">
        <f t="shared" si="3"/>
        <v>5384.6810953092854</v>
      </c>
      <c r="Q12" s="35">
        <f t="shared" si="4"/>
        <v>8.2500000000000004E-2</v>
      </c>
      <c r="R12" s="5">
        <f t="shared" si="38"/>
        <v>2538.2987771046346</v>
      </c>
      <c r="S12" s="5">
        <f t="shared" si="39"/>
        <v>26958.306264444822</v>
      </c>
      <c r="T12" s="5">
        <f t="shared" si="5"/>
        <v>782711.70122289541</v>
      </c>
      <c r="U12" s="5">
        <f t="shared" si="6"/>
        <v>29496.605041549457</v>
      </c>
      <c r="V12" s="150"/>
      <c r="W12" s="2">
        <v>5</v>
      </c>
      <c r="X12" s="118">
        <v>44986</v>
      </c>
      <c r="Y12" s="5">
        <f t="shared" si="40"/>
        <v>783121.28545700037</v>
      </c>
      <c r="Z12" s="5">
        <f t="shared" si="41"/>
        <v>5761.8863163878123</v>
      </c>
      <c r="AA12" s="5">
        <f t="shared" si="7"/>
        <v>541.07774667447575</v>
      </c>
      <c r="AB12" s="35">
        <f t="shared" si="8"/>
        <v>8.2910949819282147E-3</v>
      </c>
      <c r="AC12" s="5">
        <f t="shared" si="9"/>
        <v>5220.8085697133365</v>
      </c>
      <c r="AD12" s="35">
        <f t="shared" si="10"/>
        <v>8.0000000000000016E-2</v>
      </c>
      <c r="AE12" s="5">
        <f t="shared" si="42"/>
        <v>2669.7922896741684</v>
      </c>
      <c r="AF12" s="5">
        <f t="shared" si="43"/>
        <v>26139.639292264892</v>
      </c>
      <c r="AG12" s="5">
        <f t="shared" si="11"/>
        <v>782580.20771032595</v>
      </c>
      <c r="AH12" s="5">
        <f t="shared" si="12"/>
        <v>28809.431581939061</v>
      </c>
      <c r="AI12" s="150"/>
      <c r="AJ12" s="2">
        <v>5</v>
      </c>
      <c r="AK12" s="118">
        <v>44986</v>
      </c>
      <c r="AL12" s="5">
        <f t="shared" si="44"/>
        <v>783011.54769113078</v>
      </c>
      <c r="AM12" s="5">
        <f t="shared" si="45"/>
        <v>5625.6271582523987</v>
      </c>
      <c r="AN12" s="5">
        <f t="shared" si="13"/>
        <v>568.67757941384571</v>
      </c>
      <c r="AO12" s="35">
        <f t="shared" si="14"/>
        <v>8.7152366693549928E-3</v>
      </c>
      <c r="AP12" s="5">
        <f t="shared" si="15"/>
        <v>5056.949578838553</v>
      </c>
      <c r="AQ12" s="35">
        <f t="shared" si="16"/>
        <v>7.7499999999999999E-2</v>
      </c>
      <c r="AR12" s="5">
        <f t="shared" si="46"/>
        <v>2807.1298882831634</v>
      </c>
      <c r="AS12" s="5">
        <f t="shared" si="47"/>
        <v>25321.005902978832</v>
      </c>
      <c r="AT12" s="5">
        <f t="shared" si="17"/>
        <v>782442.87011171691</v>
      </c>
      <c r="AU12" s="5">
        <f t="shared" si="18"/>
        <v>28128.135791261993</v>
      </c>
      <c r="AV12" s="150"/>
      <c r="AW12" s="2">
        <v>5</v>
      </c>
      <c r="AX12" s="118">
        <v>44986</v>
      </c>
      <c r="AY12" s="5">
        <f t="shared" si="48"/>
        <v>782896.9772327909</v>
      </c>
      <c r="AZ12" s="5">
        <f t="shared" si="49"/>
        <v>5490.5819284106856</v>
      </c>
      <c r="BA12" s="5">
        <f t="shared" si="19"/>
        <v>597.47582070574299</v>
      </c>
      <c r="BB12" s="35">
        <f t="shared" si="20"/>
        <v>9.1579225070082676E-3</v>
      </c>
      <c r="BC12" s="5">
        <f t="shared" si="21"/>
        <v>4893.1061077049426</v>
      </c>
      <c r="BD12" s="35">
        <f t="shared" si="22"/>
        <v>7.4999999999999997E-2</v>
      </c>
      <c r="BE12" s="5">
        <f t="shared" si="50"/>
        <v>2950.4985879147689</v>
      </c>
      <c r="BF12" s="5">
        <f t="shared" si="51"/>
        <v>24502.411054138658</v>
      </c>
      <c r="BG12" s="5">
        <f t="shared" si="23"/>
        <v>782299.50141208514</v>
      </c>
      <c r="BH12" s="5">
        <f t="shared" si="24"/>
        <v>27452.909642053426</v>
      </c>
      <c r="BI12" s="150"/>
      <c r="BJ12" s="2">
        <v>5</v>
      </c>
      <c r="BK12" s="118">
        <v>44986</v>
      </c>
      <c r="BL12" s="5">
        <f t="shared" si="52"/>
        <v>782777.42278856726</v>
      </c>
      <c r="BM12" s="5">
        <f t="shared" si="53"/>
        <v>5356.7892391412443</v>
      </c>
      <c r="BN12" s="5">
        <f t="shared" si="25"/>
        <v>627.50897646031717</v>
      </c>
      <c r="BO12" s="35">
        <f t="shared" si="26"/>
        <v>9.6197303324085937E-3</v>
      </c>
      <c r="BP12" s="5">
        <f t="shared" si="27"/>
        <v>4729.2802626809271</v>
      </c>
      <c r="BQ12" s="35">
        <f t="shared" si="28"/>
        <v>7.2499999999999995E-2</v>
      </c>
      <c r="BR12" s="5">
        <f t="shared" si="54"/>
        <v>3100.0861878930218</v>
      </c>
      <c r="BS12" s="5">
        <f t="shared" si="55"/>
        <v>23683.8600078132</v>
      </c>
      <c r="BT12" s="5">
        <f t="shared" si="29"/>
        <v>782149.91381210694</v>
      </c>
      <c r="BU12" s="5">
        <f t="shared" si="30"/>
        <v>26783.946195706223</v>
      </c>
      <c r="BV12" s="150"/>
      <c r="BW12" s="2">
        <v>5</v>
      </c>
      <c r="BX12" s="118">
        <v>44986</v>
      </c>
      <c r="BY12" s="5">
        <f t="shared" si="56"/>
        <v>782652.73268947413</v>
      </c>
      <c r="BZ12" s="5">
        <f t="shared" si="57"/>
        <v>5224.2878433945316</v>
      </c>
      <c r="CA12" s="5">
        <f t="shared" si="31"/>
        <v>658.81356937259898</v>
      </c>
      <c r="CB12" s="35">
        <f t="shared" si="32"/>
        <v>1.0101239671526048E-2</v>
      </c>
      <c r="CC12" s="5">
        <f t="shared" si="33"/>
        <v>4565.4742740219326</v>
      </c>
      <c r="CD12" s="35">
        <f t="shared" si="34"/>
        <v>7.0000000000000007E-2</v>
      </c>
      <c r="CE12" s="5">
        <f t="shared" si="58"/>
        <v>3256.0808798984226</v>
      </c>
      <c r="CF12" s="5">
        <f t="shared" si="59"/>
        <v>22865.358337074238</v>
      </c>
      <c r="CG12" s="5">
        <f t="shared" si="35"/>
        <v>781993.91912010149</v>
      </c>
      <c r="CH12" s="5">
        <f t="shared" si="36"/>
        <v>26121.43921697266</v>
      </c>
    </row>
    <row r="13" spans="1:86" ht="14.25" customHeight="1">
      <c r="A13" s="161">
        <f t="shared" si="64"/>
        <v>3</v>
      </c>
      <c r="B13" s="11">
        <f t="shared" si="65"/>
        <v>192001.5946511029</v>
      </c>
      <c r="C13" s="162">
        <f t="shared" si="60"/>
        <v>186070.2766879749</v>
      </c>
      <c r="D13" s="11">
        <f t="shared" si="66"/>
        <v>180141.41604013005</v>
      </c>
      <c r="E13" s="11">
        <f t="shared" si="61"/>
        <v>174215.33011561586</v>
      </c>
      <c r="F13" s="11">
        <f t="shared" si="62"/>
        <v>168292.35390279815</v>
      </c>
      <c r="G13" s="22">
        <f t="shared" si="63"/>
        <v>162372.8402019619</v>
      </c>
      <c r="H13" s="11"/>
      <c r="I13" s="150"/>
      <c r="J13" s="2">
        <v>6</v>
      </c>
      <c r="K13" s="118">
        <v>45017</v>
      </c>
      <c r="L13" s="5">
        <f t="shared" si="37"/>
        <v>782711.70122289541</v>
      </c>
      <c r="M13" s="5">
        <f t="shared" si="0"/>
        <v>5899.3210083098911</v>
      </c>
      <c r="N13" s="5">
        <f t="shared" si="1"/>
        <v>518.17806240248501</v>
      </c>
      <c r="O13" s="35">
        <f t="shared" si="2"/>
        <v>7.9443513353827586E-3</v>
      </c>
      <c r="P13" s="5">
        <f t="shared" si="3"/>
        <v>5381.1429459074061</v>
      </c>
      <c r="Q13" s="35">
        <f t="shared" si="4"/>
        <v>8.2500000000000004E-2</v>
      </c>
      <c r="R13" s="5">
        <f t="shared" si="38"/>
        <v>3056.4768395071196</v>
      </c>
      <c r="S13" s="5">
        <f t="shared" si="39"/>
        <v>32339.449210352228</v>
      </c>
      <c r="T13" s="5">
        <f t="shared" si="5"/>
        <v>782193.52316049288</v>
      </c>
      <c r="U13" s="5">
        <f t="shared" si="6"/>
        <v>35395.92604985935</v>
      </c>
      <c r="V13" s="150"/>
      <c r="W13" s="2">
        <v>6</v>
      </c>
      <c r="X13" s="118">
        <v>45017</v>
      </c>
      <c r="Y13" s="5">
        <f t="shared" si="40"/>
        <v>782580.20771032595</v>
      </c>
      <c r="Z13" s="5">
        <f t="shared" si="41"/>
        <v>5761.8863163878123</v>
      </c>
      <c r="AA13" s="5">
        <f t="shared" si="7"/>
        <v>544.68493165230575</v>
      </c>
      <c r="AB13" s="35">
        <f t="shared" si="8"/>
        <v>8.3521396470674185E-3</v>
      </c>
      <c r="AC13" s="5">
        <f t="shared" si="9"/>
        <v>5217.2013847355065</v>
      </c>
      <c r="AD13" s="35">
        <f t="shared" si="10"/>
        <v>0.08</v>
      </c>
      <c r="AE13" s="5">
        <f t="shared" si="42"/>
        <v>3214.4772213264741</v>
      </c>
      <c r="AF13" s="5">
        <f t="shared" si="43"/>
        <v>31356.8406770004</v>
      </c>
      <c r="AG13" s="5">
        <f t="shared" si="11"/>
        <v>782035.52277867368</v>
      </c>
      <c r="AH13" s="5">
        <f t="shared" si="12"/>
        <v>34571.317898326874</v>
      </c>
      <c r="AI13" s="150"/>
      <c r="AJ13" s="2">
        <v>6</v>
      </c>
      <c r="AK13" s="118">
        <v>45017</v>
      </c>
      <c r="AL13" s="5">
        <f t="shared" si="44"/>
        <v>782442.87011171691</v>
      </c>
      <c r="AM13" s="5">
        <f t="shared" si="45"/>
        <v>5625.6271582523987</v>
      </c>
      <c r="AN13" s="5">
        <f t="shared" si="13"/>
        <v>572.35028878089361</v>
      </c>
      <c r="AO13" s="35">
        <f t="shared" si="14"/>
        <v>8.7778976941665834E-3</v>
      </c>
      <c r="AP13" s="5">
        <f t="shared" si="15"/>
        <v>5053.2768694715051</v>
      </c>
      <c r="AQ13" s="35">
        <f t="shared" si="16"/>
        <v>7.7499999999999999E-2</v>
      </c>
      <c r="AR13" s="5">
        <f t="shared" si="46"/>
        <v>3379.480177064057</v>
      </c>
      <c r="AS13" s="5">
        <f t="shared" si="47"/>
        <v>30374.282772450337</v>
      </c>
      <c r="AT13" s="5">
        <f t="shared" si="17"/>
        <v>781870.51982293604</v>
      </c>
      <c r="AU13" s="5">
        <f t="shared" si="18"/>
        <v>33753.762949514392</v>
      </c>
      <c r="AV13" s="150"/>
      <c r="AW13" s="2">
        <v>6</v>
      </c>
      <c r="AX13" s="118">
        <v>45017</v>
      </c>
      <c r="AY13" s="5">
        <f t="shared" si="48"/>
        <v>782299.50141208514</v>
      </c>
      <c r="AZ13" s="5">
        <f t="shared" si="49"/>
        <v>5490.5819284106856</v>
      </c>
      <c r="BA13" s="5">
        <f t="shared" si="19"/>
        <v>601.21004458515381</v>
      </c>
      <c r="BB13" s="35">
        <f t="shared" si="20"/>
        <v>9.2221975368759895E-3</v>
      </c>
      <c r="BC13" s="5">
        <f t="shared" si="21"/>
        <v>4889.3718838255318</v>
      </c>
      <c r="BD13" s="35">
        <f t="shared" si="22"/>
        <v>7.4999999999999997E-2</v>
      </c>
      <c r="BE13" s="5">
        <f t="shared" si="50"/>
        <v>3551.7086324999227</v>
      </c>
      <c r="BF13" s="5">
        <f t="shared" si="51"/>
        <v>29391.782937964192</v>
      </c>
      <c r="BG13" s="5">
        <f t="shared" si="23"/>
        <v>781698.29136749997</v>
      </c>
      <c r="BH13" s="5">
        <f t="shared" si="24"/>
        <v>32943.491570464117</v>
      </c>
      <c r="BI13" s="150"/>
      <c r="BJ13" s="2">
        <v>6</v>
      </c>
      <c r="BK13" s="118">
        <v>45017</v>
      </c>
      <c r="BL13" s="5">
        <f t="shared" si="52"/>
        <v>782149.91381210694</v>
      </c>
      <c r="BM13" s="5">
        <f t="shared" si="53"/>
        <v>5356.7892391412443</v>
      </c>
      <c r="BN13" s="5">
        <f t="shared" si="25"/>
        <v>631.30017652643164</v>
      </c>
      <c r="BO13" s="35">
        <f t="shared" si="26"/>
        <v>9.6856139526942907E-3</v>
      </c>
      <c r="BP13" s="5">
        <f t="shared" si="27"/>
        <v>4725.4890626148126</v>
      </c>
      <c r="BQ13" s="35">
        <f t="shared" si="28"/>
        <v>7.2499999999999995E-2</v>
      </c>
      <c r="BR13" s="5">
        <f t="shared" si="54"/>
        <v>3731.3863644194535</v>
      </c>
      <c r="BS13" s="5">
        <f t="shared" si="55"/>
        <v>28409.349070428012</v>
      </c>
      <c r="BT13" s="5">
        <f t="shared" si="29"/>
        <v>781518.61363558052</v>
      </c>
      <c r="BU13" s="5">
        <f t="shared" si="30"/>
        <v>32140.735434847466</v>
      </c>
      <c r="BV13" s="150"/>
      <c r="BW13" s="2">
        <v>6</v>
      </c>
      <c r="BX13" s="118">
        <v>45017</v>
      </c>
      <c r="BY13" s="5">
        <f t="shared" si="56"/>
        <v>781993.91912010149</v>
      </c>
      <c r="BZ13" s="5">
        <f t="shared" si="57"/>
        <v>5224.2878433945316</v>
      </c>
      <c r="CA13" s="5">
        <f t="shared" si="31"/>
        <v>662.65664852727241</v>
      </c>
      <c r="CB13" s="35">
        <f t="shared" si="32"/>
        <v>1.016872329554009E-2</v>
      </c>
      <c r="CC13" s="5">
        <f t="shared" si="33"/>
        <v>4561.6311948672592</v>
      </c>
      <c r="CD13" s="35">
        <f t="shared" si="34"/>
        <v>7.0000000000000007E-2</v>
      </c>
      <c r="CE13" s="5">
        <f t="shared" si="58"/>
        <v>3918.737528425695</v>
      </c>
      <c r="CF13" s="5">
        <f t="shared" si="59"/>
        <v>27426.989531941497</v>
      </c>
      <c r="CG13" s="5">
        <f t="shared" si="35"/>
        <v>781331.26247157424</v>
      </c>
      <c r="CH13" s="5">
        <f t="shared" si="36"/>
        <v>31345.727060367193</v>
      </c>
    </row>
    <row r="14" spans="1:86" ht="14.25" customHeight="1">
      <c r="A14" s="161">
        <f t="shared" si="64"/>
        <v>4</v>
      </c>
      <c r="B14" s="11">
        <f t="shared" si="65"/>
        <v>254806.33809525627</v>
      </c>
      <c r="C14" s="162">
        <f t="shared" si="60"/>
        <v>246880.5440092147</v>
      </c>
      <c r="D14" s="11">
        <f t="shared" si="66"/>
        <v>238959.39587102979</v>
      </c>
      <c r="E14" s="11">
        <f t="shared" si="61"/>
        <v>231043.46405612113</v>
      </c>
      <c r="F14" s="11">
        <f t="shared" si="62"/>
        <v>223133.34920542024</v>
      </c>
      <c r="G14" s="22">
        <f t="shared" si="63"/>
        <v>215229.68252306493</v>
      </c>
      <c r="H14" s="11"/>
      <c r="I14" s="150"/>
      <c r="J14" s="2">
        <v>7</v>
      </c>
      <c r="K14" s="118">
        <v>45047</v>
      </c>
      <c r="L14" s="5">
        <f t="shared" si="37"/>
        <v>782193.52316049288</v>
      </c>
      <c r="M14" s="5">
        <f t="shared" si="0"/>
        <v>5899.3210083098911</v>
      </c>
      <c r="N14" s="5">
        <f t="shared" si="1"/>
        <v>521.74053658150206</v>
      </c>
      <c r="O14" s="35">
        <f t="shared" si="2"/>
        <v>8.0042678104525755E-3</v>
      </c>
      <c r="P14" s="5">
        <f t="shared" si="3"/>
        <v>5377.5804717283891</v>
      </c>
      <c r="Q14" s="35">
        <f t="shared" si="4"/>
        <v>8.2500000000000018E-2</v>
      </c>
      <c r="R14" s="5">
        <f t="shared" si="38"/>
        <v>3578.2173760886217</v>
      </c>
      <c r="S14" s="5">
        <f t="shared" si="39"/>
        <v>37717.029682080618</v>
      </c>
      <c r="T14" s="5">
        <f t="shared" si="5"/>
        <v>781671.78262391139</v>
      </c>
      <c r="U14" s="5">
        <f t="shared" si="6"/>
        <v>41295.24705816924</v>
      </c>
      <c r="V14" s="150"/>
      <c r="W14" s="2">
        <v>7</v>
      </c>
      <c r="X14" s="118">
        <v>45047</v>
      </c>
      <c r="Y14" s="5">
        <f t="shared" si="40"/>
        <v>782035.52277867368</v>
      </c>
      <c r="Z14" s="5">
        <f t="shared" si="41"/>
        <v>5761.8863163878123</v>
      </c>
      <c r="AA14" s="5">
        <f t="shared" si="7"/>
        <v>548.31616452998696</v>
      </c>
      <c r="AB14" s="35">
        <f t="shared" si="8"/>
        <v>8.4136765948699885E-3</v>
      </c>
      <c r="AC14" s="5">
        <f t="shared" si="9"/>
        <v>5213.5701518578253</v>
      </c>
      <c r="AD14" s="35">
        <f t="shared" si="10"/>
        <v>8.0000000000000016E-2</v>
      </c>
      <c r="AE14" s="5">
        <f t="shared" si="42"/>
        <v>3762.7933858564611</v>
      </c>
      <c r="AF14" s="5">
        <f t="shared" si="43"/>
        <v>36570.410828858228</v>
      </c>
      <c r="AG14" s="5">
        <f t="shared" si="11"/>
        <v>781487.20661414368</v>
      </c>
      <c r="AH14" s="5">
        <f t="shared" si="12"/>
        <v>40333.204214714686</v>
      </c>
      <c r="AI14" s="150"/>
      <c r="AJ14" s="2">
        <v>7</v>
      </c>
      <c r="AK14" s="118">
        <v>45047</v>
      </c>
      <c r="AL14" s="5">
        <f t="shared" si="44"/>
        <v>781870.51982293604</v>
      </c>
      <c r="AM14" s="5">
        <f t="shared" si="45"/>
        <v>5625.6271582523987</v>
      </c>
      <c r="AN14" s="5">
        <f t="shared" si="13"/>
        <v>576.04671772927031</v>
      </c>
      <c r="AO14" s="35">
        <f t="shared" si="14"/>
        <v>8.8410554401215646E-3</v>
      </c>
      <c r="AP14" s="5">
        <f t="shared" si="15"/>
        <v>5049.5804405231283</v>
      </c>
      <c r="AQ14" s="35">
        <f t="shared" si="16"/>
        <v>7.7499999999999999E-2</v>
      </c>
      <c r="AR14" s="5">
        <f t="shared" si="46"/>
        <v>3955.5268947933273</v>
      </c>
      <c r="AS14" s="5">
        <f t="shared" si="47"/>
        <v>35423.863212973461</v>
      </c>
      <c r="AT14" s="5">
        <f t="shared" si="17"/>
        <v>781294.47310520674</v>
      </c>
      <c r="AU14" s="5">
        <f t="shared" si="18"/>
        <v>39379.390107766791</v>
      </c>
      <c r="AV14" s="150"/>
      <c r="AW14" s="2">
        <v>7</v>
      </c>
      <c r="AX14" s="118">
        <v>45047</v>
      </c>
      <c r="AY14" s="5">
        <f t="shared" si="48"/>
        <v>781698.29136749997</v>
      </c>
      <c r="AZ14" s="5">
        <f t="shared" si="49"/>
        <v>5490.5819284106856</v>
      </c>
      <c r="BA14" s="5">
        <f t="shared" si="19"/>
        <v>604.96760736381111</v>
      </c>
      <c r="BB14" s="35">
        <f t="shared" si="20"/>
        <v>9.2869734634647826E-3</v>
      </c>
      <c r="BC14" s="5">
        <f t="shared" si="21"/>
        <v>4885.6143210468745</v>
      </c>
      <c r="BD14" s="35">
        <f t="shared" si="22"/>
        <v>7.4999999999999997E-2</v>
      </c>
      <c r="BE14" s="5">
        <f t="shared" si="50"/>
        <v>4156.6762398637338</v>
      </c>
      <c r="BF14" s="5">
        <f t="shared" si="51"/>
        <v>34277.397259011064</v>
      </c>
      <c r="BG14" s="5">
        <f t="shared" si="23"/>
        <v>781093.32376013615</v>
      </c>
      <c r="BH14" s="5">
        <f t="shared" si="24"/>
        <v>38434.073498874801</v>
      </c>
      <c r="BI14" s="150"/>
      <c r="BJ14" s="2">
        <v>7</v>
      </c>
      <c r="BK14" s="118">
        <v>45047</v>
      </c>
      <c r="BL14" s="5">
        <f t="shared" si="52"/>
        <v>781518.61363558052</v>
      </c>
      <c r="BM14" s="5">
        <f t="shared" si="53"/>
        <v>5356.7892391412443</v>
      </c>
      <c r="BN14" s="5">
        <f t="shared" si="25"/>
        <v>635.11428175961191</v>
      </c>
      <c r="BO14" s="35">
        <f t="shared" si="26"/>
        <v>9.7520023811859743E-3</v>
      </c>
      <c r="BP14" s="5">
        <f t="shared" si="27"/>
        <v>4721.6749573816323</v>
      </c>
      <c r="BQ14" s="35">
        <f t="shared" si="28"/>
        <v>7.2499999999999995E-2</v>
      </c>
      <c r="BR14" s="5">
        <f t="shared" si="54"/>
        <v>4366.5006461790654</v>
      </c>
      <c r="BS14" s="5">
        <f t="shared" si="55"/>
        <v>33131.024027809646</v>
      </c>
      <c r="BT14" s="5">
        <f t="shared" si="29"/>
        <v>780883.49935382092</v>
      </c>
      <c r="BU14" s="5">
        <f t="shared" si="30"/>
        <v>37497.524673988708</v>
      </c>
      <c r="BV14" s="150"/>
      <c r="BW14" s="2">
        <v>7</v>
      </c>
      <c r="BX14" s="118">
        <v>45047</v>
      </c>
      <c r="BY14" s="5">
        <f t="shared" si="56"/>
        <v>781331.26247157424</v>
      </c>
      <c r="BZ14" s="5">
        <f t="shared" si="57"/>
        <v>5224.2878433945316</v>
      </c>
      <c r="CA14" s="5">
        <f t="shared" si="31"/>
        <v>666.52214564368205</v>
      </c>
      <c r="CB14" s="35">
        <f t="shared" si="32"/>
        <v>1.0236715375272945E-2</v>
      </c>
      <c r="CC14" s="5">
        <f t="shared" si="33"/>
        <v>4557.7656977508495</v>
      </c>
      <c r="CD14" s="35">
        <f t="shared" si="34"/>
        <v>6.9999999999999993E-2</v>
      </c>
      <c r="CE14" s="5">
        <f t="shared" si="58"/>
        <v>4585.2596740693771</v>
      </c>
      <c r="CF14" s="5">
        <f t="shared" si="59"/>
        <v>31984.755229692346</v>
      </c>
      <c r="CG14" s="5">
        <f t="shared" si="35"/>
        <v>780664.74032593053</v>
      </c>
      <c r="CH14" s="5">
        <f t="shared" si="36"/>
        <v>36570.014903761723</v>
      </c>
    </row>
    <row r="15" spans="1:86" ht="14.25" customHeight="1">
      <c r="A15" s="161">
        <f t="shared" si="64"/>
        <v>5</v>
      </c>
      <c r="B15" s="11">
        <f t="shared" si="65"/>
        <v>316926.64911732596</v>
      </c>
      <c r="C15" s="162">
        <f t="shared" si="60"/>
        <v>306999.22885645676</v>
      </c>
      <c r="D15" s="11">
        <f t="shared" si="66"/>
        <v>297079.49220791354</v>
      </c>
      <c r="E15" s="11">
        <f t="shared" si="61"/>
        <v>287168.33599055273</v>
      </c>
      <c r="F15" s="11">
        <f t="shared" si="62"/>
        <v>277266.70253268688</v>
      </c>
      <c r="G15" s="22">
        <f t="shared" si="63"/>
        <v>267375.57996198285</v>
      </c>
      <c r="H15" s="11"/>
      <c r="I15" s="150"/>
      <c r="J15" s="2">
        <v>8</v>
      </c>
      <c r="K15" s="118">
        <v>45078</v>
      </c>
      <c r="L15" s="5">
        <f t="shared" si="37"/>
        <v>781671.78262391139</v>
      </c>
      <c r="M15" s="5">
        <f t="shared" si="0"/>
        <v>5899.3210083098911</v>
      </c>
      <c r="N15" s="5">
        <f t="shared" si="1"/>
        <v>525.32750277050036</v>
      </c>
      <c r="O15" s="35">
        <f t="shared" si="2"/>
        <v>8.0646764708392146E-3</v>
      </c>
      <c r="P15" s="5">
        <f t="shared" si="3"/>
        <v>5373.9935055393908</v>
      </c>
      <c r="Q15" s="35">
        <f t="shared" si="4"/>
        <v>8.2500000000000004E-2</v>
      </c>
      <c r="R15" s="5">
        <f t="shared" si="38"/>
        <v>4103.544878859122</v>
      </c>
      <c r="S15" s="5">
        <f t="shared" si="39"/>
        <v>43091.023187620012</v>
      </c>
      <c r="T15" s="5">
        <f t="shared" si="5"/>
        <v>781146.45512114093</v>
      </c>
      <c r="U15" s="5">
        <f t="shared" si="6"/>
        <v>47194.568066479136</v>
      </c>
      <c r="V15" s="150"/>
      <c r="W15" s="2">
        <v>8</v>
      </c>
      <c r="X15" s="118">
        <v>45078</v>
      </c>
      <c r="Y15" s="5">
        <f t="shared" si="40"/>
        <v>781487.20661414368</v>
      </c>
      <c r="Z15" s="5">
        <f t="shared" si="41"/>
        <v>5761.8863163878123</v>
      </c>
      <c r="AA15" s="5">
        <f t="shared" si="7"/>
        <v>551.9716056268544</v>
      </c>
      <c r="AB15" s="35">
        <f t="shared" si="8"/>
        <v>8.4757104293745125E-3</v>
      </c>
      <c r="AC15" s="5">
        <f t="shared" si="9"/>
        <v>5209.9147107609579</v>
      </c>
      <c r="AD15" s="35">
        <f t="shared" si="10"/>
        <v>7.9999999999999988E-2</v>
      </c>
      <c r="AE15" s="5">
        <f t="shared" si="42"/>
        <v>4314.7649914833155</v>
      </c>
      <c r="AF15" s="5">
        <f t="shared" si="43"/>
        <v>41780.325539619189</v>
      </c>
      <c r="AG15" s="5">
        <f t="shared" si="11"/>
        <v>780935.23500851681</v>
      </c>
      <c r="AH15" s="5">
        <f t="shared" si="12"/>
        <v>46095.090531102505</v>
      </c>
      <c r="AI15" s="150"/>
      <c r="AJ15" s="2">
        <v>8</v>
      </c>
      <c r="AK15" s="118">
        <v>45078</v>
      </c>
      <c r="AL15" s="5">
        <f t="shared" si="44"/>
        <v>781294.47310520674</v>
      </c>
      <c r="AM15" s="5">
        <f t="shared" si="45"/>
        <v>5625.6271582523987</v>
      </c>
      <c r="AN15" s="5">
        <f t="shared" si="13"/>
        <v>579.76701944793876</v>
      </c>
      <c r="AO15" s="35">
        <f t="shared" si="14"/>
        <v>8.904714512729478E-3</v>
      </c>
      <c r="AP15" s="5">
        <f t="shared" si="15"/>
        <v>5045.8601388044599</v>
      </c>
      <c r="AQ15" s="35">
        <f t="shared" si="16"/>
        <v>7.7499999999999999E-2</v>
      </c>
      <c r="AR15" s="5">
        <f t="shared" si="46"/>
        <v>4535.2939142412661</v>
      </c>
      <c r="AS15" s="5">
        <f t="shared" si="47"/>
        <v>40469.723351777924</v>
      </c>
      <c r="AT15" s="5">
        <f t="shared" si="17"/>
        <v>780714.70608575875</v>
      </c>
      <c r="AU15" s="5">
        <f t="shared" si="18"/>
        <v>45005.017266019189</v>
      </c>
      <c r="AV15" s="150"/>
      <c r="AW15" s="2">
        <v>8</v>
      </c>
      <c r="AX15" s="118">
        <v>45078</v>
      </c>
      <c r="AY15" s="5">
        <f t="shared" si="48"/>
        <v>781093.32376013615</v>
      </c>
      <c r="AZ15" s="5">
        <f t="shared" si="49"/>
        <v>5490.5819284106856</v>
      </c>
      <c r="BA15" s="5">
        <f t="shared" si="19"/>
        <v>608.74865490983484</v>
      </c>
      <c r="BB15" s="35">
        <f t="shared" si="20"/>
        <v>9.3522548928625659E-3</v>
      </c>
      <c r="BC15" s="5">
        <f t="shared" si="21"/>
        <v>4881.8332735008507</v>
      </c>
      <c r="BD15" s="35">
        <f t="shared" si="22"/>
        <v>7.4999999999999997E-2</v>
      </c>
      <c r="BE15" s="5">
        <f t="shared" si="50"/>
        <v>4765.4248947735687</v>
      </c>
      <c r="BF15" s="5">
        <f t="shared" si="51"/>
        <v>39159.230532511916</v>
      </c>
      <c r="BG15" s="5">
        <f t="shared" si="23"/>
        <v>780484.57510522637</v>
      </c>
      <c r="BH15" s="5">
        <f t="shared" si="24"/>
        <v>43924.655427285485</v>
      </c>
      <c r="BI15" s="150"/>
      <c r="BJ15" s="2">
        <v>8</v>
      </c>
      <c r="BK15" s="118">
        <v>45078</v>
      </c>
      <c r="BL15" s="5">
        <f t="shared" si="52"/>
        <v>780883.49935382092</v>
      </c>
      <c r="BM15" s="5">
        <f t="shared" si="53"/>
        <v>5356.7892391412443</v>
      </c>
      <c r="BN15" s="5">
        <f t="shared" si="25"/>
        <v>638.95143054524306</v>
      </c>
      <c r="BO15" s="35">
        <f t="shared" si="26"/>
        <v>9.81890022376921E-3</v>
      </c>
      <c r="BP15" s="5">
        <f t="shared" si="27"/>
        <v>4717.8378085960012</v>
      </c>
      <c r="BQ15" s="35">
        <f t="shared" si="28"/>
        <v>7.2499999999999995E-2</v>
      </c>
      <c r="BR15" s="5">
        <f t="shared" si="54"/>
        <v>5005.4520767243084</v>
      </c>
      <c r="BS15" s="5">
        <f t="shared" si="55"/>
        <v>37848.861836405646</v>
      </c>
      <c r="BT15" s="5">
        <f t="shared" si="29"/>
        <v>780244.54792327574</v>
      </c>
      <c r="BU15" s="5">
        <f t="shared" si="30"/>
        <v>42854.313913129954</v>
      </c>
      <c r="BV15" s="150"/>
      <c r="BW15" s="2">
        <v>8</v>
      </c>
      <c r="BX15" s="118">
        <v>45078</v>
      </c>
      <c r="BY15" s="5">
        <f t="shared" si="56"/>
        <v>780664.74032593053</v>
      </c>
      <c r="BZ15" s="5">
        <f t="shared" si="57"/>
        <v>5224.2878433945316</v>
      </c>
      <c r="CA15" s="5">
        <f t="shared" si="31"/>
        <v>670.41019149326985</v>
      </c>
      <c r="CB15" s="35">
        <f t="shared" si="32"/>
        <v>1.030522051573695E-2</v>
      </c>
      <c r="CC15" s="5">
        <f t="shared" si="33"/>
        <v>4553.8776519012617</v>
      </c>
      <c r="CD15" s="35">
        <f t="shared" si="34"/>
        <v>7.0000000000000007E-2</v>
      </c>
      <c r="CE15" s="5">
        <f t="shared" si="58"/>
        <v>5255.6698655626469</v>
      </c>
      <c r="CF15" s="5">
        <f t="shared" si="59"/>
        <v>36538.632881593607</v>
      </c>
      <c r="CG15" s="5">
        <f t="shared" si="35"/>
        <v>779994.3301344373</v>
      </c>
      <c r="CH15" s="5">
        <f t="shared" si="36"/>
        <v>41794.302747156253</v>
      </c>
    </row>
    <row r="16" spans="1:86" ht="14.25" customHeight="1">
      <c r="A16" s="161">
        <f t="shared" si="64"/>
        <v>6</v>
      </c>
      <c r="B16" s="11">
        <f t="shared" si="65"/>
        <v>378303.87723932276</v>
      </c>
      <c r="C16" s="162">
        <f t="shared" si="60"/>
        <v>366368.93022544228</v>
      </c>
      <c r="D16" s="11">
        <f t="shared" si="66"/>
        <v>354445.65593528072</v>
      </c>
      <c r="E16" s="11">
        <f t="shared" si="61"/>
        <v>342535.3498617023</v>
      </c>
      <c r="F16" s="11">
        <f t="shared" si="62"/>
        <v>330639.37024694169</v>
      </c>
      <c r="G16" s="22">
        <f t="shared" si="63"/>
        <v>318759.13825569837</v>
      </c>
      <c r="H16" s="11"/>
      <c r="I16" s="150"/>
      <c r="J16" s="2">
        <v>9</v>
      </c>
      <c r="K16" s="118">
        <v>45108</v>
      </c>
      <c r="L16" s="5">
        <f t="shared" si="37"/>
        <v>781146.45512114093</v>
      </c>
      <c r="M16" s="5">
        <f t="shared" si="0"/>
        <v>5899.3210083098911</v>
      </c>
      <c r="N16" s="5">
        <f t="shared" si="1"/>
        <v>528.93912935204753</v>
      </c>
      <c r="O16" s="35">
        <f t="shared" si="2"/>
        <v>8.1255819707204968E-3</v>
      </c>
      <c r="P16" s="5">
        <f t="shared" si="3"/>
        <v>5370.3818789578436</v>
      </c>
      <c r="Q16" s="35">
        <f t="shared" si="4"/>
        <v>8.2500000000000004E-2</v>
      </c>
      <c r="R16" s="5">
        <f t="shared" si="38"/>
        <v>4632.4840082111696</v>
      </c>
      <c r="S16" s="5">
        <f t="shared" si="39"/>
        <v>48461.405066577856</v>
      </c>
      <c r="T16" s="5">
        <f t="shared" si="5"/>
        <v>780617.51599178882</v>
      </c>
      <c r="U16" s="5">
        <f t="shared" si="6"/>
        <v>53093.889074789025</v>
      </c>
      <c r="V16" s="150"/>
      <c r="W16" s="2">
        <v>9</v>
      </c>
      <c r="X16" s="118">
        <v>45108</v>
      </c>
      <c r="Y16" s="5">
        <f t="shared" si="40"/>
        <v>780935.23500851681</v>
      </c>
      <c r="Z16" s="5">
        <f t="shared" si="41"/>
        <v>5761.8863163878123</v>
      </c>
      <c r="AA16" s="5">
        <f t="shared" si="7"/>
        <v>555.65141633103303</v>
      </c>
      <c r="AB16" s="35">
        <f t="shared" si="8"/>
        <v>8.5382458071566938E-3</v>
      </c>
      <c r="AC16" s="5">
        <f t="shared" si="9"/>
        <v>5206.2349000567792</v>
      </c>
      <c r="AD16" s="35">
        <f t="shared" si="10"/>
        <v>0.08</v>
      </c>
      <c r="AE16" s="5">
        <f t="shared" si="42"/>
        <v>4870.4164078143485</v>
      </c>
      <c r="AF16" s="5">
        <f t="shared" si="43"/>
        <v>46986.560439675966</v>
      </c>
      <c r="AG16" s="5">
        <f t="shared" si="11"/>
        <v>780379.58359218575</v>
      </c>
      <c r="AH16" s="5">
        <f t="shared" si="12"/>
        <v>51856.976847490318</v>
      </c>
      <c r="AI16" s="150"/>
      <c r="AJ16" s="2">
        <v>9</v>
      </c>
      <c r="AK16" s="118">
        <v>45108</v>
      </c>
      <c r="AL16" s="5">
        <f t="shared" si="44"/>
        <v>780714.70608575875</v>
      </c>
      <c r="AM16" s="5">
        <f t="shared" si="45"/>
        <v>5625.6271582523987</v>
      </c>
      <c r="AN16" s="5">
        <f t="shared" si="13"/>
        <v>583.5113481152066</v>
      </c>
      <c r="AO16" s="35">
        <f t="shared" si="14"/>
        <v>8.9688795699633186E-3</v>
      </c>
      <c r="AP16" s="5">
        <f t="shared" si="15"/>
        <v>5042.1158101371921</v>
      </c>
      <c r="AQ16" s="35">
        <f t="shared" si="16"/>
        <v>7.7499999999999999E-2</v>
      </c>
      <c r="AR16" s="5">
        <f t="shared" si="46"/>
        <v>5118.8052623564727</v>
      </c>
      <c r="AS16" s="5">
        <f t="shared" si="47"/>
        <v>45511.839161915115</v>
      </c>
      <c r="AT16" s="5">
        <f t="shared" si="17"/>
        <v>780131.19473764359</v>
      </c>
      <c r="AU16" s="5">
        <f t="shared" si="18"/>
        <v>50630.644424271588</v>
      </c>
      <c r="AV16" s="150"/>
      <c r="AW16" s="2">
        <v>9</v>
      </c>
      <c r="AX16" s="118">
        <v>45108</v>
      </c>
      <c r="AY16" s="5">
        <f t="shared" si="48"/>
        <v>780484.57510522637</v>
      </c>
      <c r="AZ16" s="5">
        <f t="shared" si="49"/>
        <v>5490.5819284106856</v>
      </c>
      <c r="BA16" s="5">
        <f t="shared" si="19"/>
        <v>612.55333400302152</v>
      </c>
      <c r="BB16" s="35">
        <f t="shared" si="20"/>
        <v>9.4180464835518785E-3</v>
      </c>
      <c r="BC16" s="5">
        <f t="shared" si="21"/>
        <v>4878.0285944076641</v>
      </c>
      <c r="BD16" s="35">
        <f t="shared" si="22"/>
        <v>7.4999999999999997E-2</v>
      </c>
      <c r="BE16" s="5">
        <f t="shared" si="50"/>
        <v>5377.9782287765902</v>
      </c>
      <c r="BF16" s="5">
        <f t="shared" si="51"/>
        <v>44037.259126919584</v>
      </c>
      <c r="BG16" s="5">
        <f t="shared" si="23"/>
        <v>779872.0217712234</v>
      </c>
      <c r="BH16" s="5">
        <f t="shared" si="24"/>
        <v>49415.237355696176</v>
      </c>
      <c r="BI16" s="150"/>
      <c r="BJ16" s="2">
        <v>9</v>
      </c>
      <c r="BK16" s="118">
        <v>45108</v>
      </c>
      <c r="BL16" s="5">
        <f t="shared" si="52"/>
        <v>780244.54792327574</v>
      </c>
      <c r="BM16" s="5">
        <f t="shared" si="53"/>
        <v>5356.7892391412443</v>
      </c>
      <c r="BN16" s="5">
        <f t="shared" si="25"/>
        <v>642.81176210478679</v>
      </c>
      <c r="BO16" s="35">
        <f t="shared" si="26"/>
        <v>9.8863121386603553E-3</v>
      </c>
      <c r="BP16" s="5">
        <f t="shared" si="27"/>
        <v>4713.9774770364575</v>
      </c>
      <c r="BQ16" s="35">
        <f t="shared" si="28"/>
        <v>7.2499999999999995E-2</v>
      </c>
      <c r="BR16" s="5">
        <f t="shared" si="54"/>
        <v>5648.2638388290952</v>
      </c>
      <c r="BS16" s="5">
        <f t="shared" si="55"/>
        <v>42562.839313442106</v>
      </c>
      <c r="BT16" s="5">
        <f t="shared" si="29"/>
        <v>779601.73616117099</v>
      </c>
      <c r="BU16" s="5">
        <f t="shared" si="30"/>
        <v>48211.1031522712</v>
      </c>
      <c r="BV16" s="150"/>
      <c r="BW16" s="2">
        <v>9</v>
      </c>
      <c r="BX16" s="118">
        <v>45108</v>
      </c>
      <c r="BY16" s="5">
        <f t="shared" si="56"/>
        <v>779994.3301344373</v>
      </c>
      <c r="BZ16" s="5">
        <f t="shared" si="57"/>
        <v>5224.2878433945316</v>
      </c>
      <c r="CA16" s="5">
        <f t="shared" si="31"/>
        <v>674.3209176103137</v>
      </c>
      <c r="CB16" s="35">
        <f t="shared" si="32"/>
        <v>1.037424337421668E-2</v>
      </c>
      <c r="CC16" s="5">
        <f t="shared" si="33"/>
        <v>4549.9669257842179</v>
      </c>
      <c r="CD16" s="35">
        <f t="shared" si="34"/>
        <v>7.0000000000000007E-2</v>
      </c>
      <c r="CE16" s="5">
        <f t="shared" si="58"/>
        <v>5929.9907831729606</v>
      </c>
      <c r="CF16" s="5">
        <f t="shared" si="59"/>
        <v>41088.599807377825</v>
      </c>
      <c r="CG16" s="5">
        <f t="shared" si="35"/>
        <v>779320.00921682699</v>
      </c>
      <c r="CH16" s="5">
        <f t="shared" si="36"/>
        <v>47018.590590550783</v>
      </c>
    </row>
    <row r="17" spans="1:86" ht="14.25" customHeight="1">
      <c r="A17" s="161">
        <f t="shared" si="64"/>
        <v>7</v>
      </c>
      <c r="B17" s="11">
        <f t="shared" si="65"/>
        <v>438874.34609836771</v>
      </c>
      <c r="C17" s="162">
        <f t="shared" si="60"/>
        <v>424927.48285686935</v>
      </c>
      <c r="D17" s="11">
        <f t="shared" si="66"/>
        <v>410997.33646514232</v>
      </c>
      <c r="E17" s="11">
        <f t="shared" si="61"/>
        <v>397085.67117855349</v>
      </c>
      <c r="F17" s="11">
        <f t="shared" si="62"/>
        <v>383194.33264976024</v>
      </c>
      <c r="G17" s="22">
        <f t="shared" si="63"/>
        <v>369325.24784576462</v>
      </c>
      <c r="H17" s="11"/>
      <c r="I17" s="150"/>
      <c r="J17" s="2">
        <v>10</v>
      </c>
      <c r="K17" s="118">
        <v>45139</v>
      </c>
      <c r="L17" s="5">
        <f t="shared" si="37"/>
        <v>780617.51599178882</v>
      </c>
      <c r="M17" s="5">
        <f t="shared" si="0"/>
        <v>5899.3210083098911</v>
      </c>
      <c r="N17" s="5">
        <f t="shared" si="1"/>
        <v>532.57558586634332</v>
      </c>
      <c r="O17" s="35">
        <f t="shared" si="2"/>
        <v>8.1869890176322208E-3</v>
      </c>
      <c r="P17" s="5">
        <f t="shared" si="3"/>
        <v>5366.7454224435478</v>
      </c>
      <c r="Q17" s="35">
        <f t="shared" si="4"/>
        <v>8.249999999999999E-2</v>
      </c>
      <c r="R17" s="5">
        <f t="shared" si="38"/>
        <v>5165.0595940775129</v>
      </c>
      <c r="S17" s="5">
        <f t="shared" si="39"/>
        <v>53828.150489021406</v>
      </c>
      <c r="T17" s="5">
        <f t="shared" si="5"/>
        <v>780084.94040592248</v>
      </c>
      <c r="U17" s="5">
        <f t="shared" si="6"/>
        <v>58993.210083098922</v>
      </c>
      <c r="V17" s="150"/>
      <c r="W17" s="2">
        <v>10</v>
      </c>
      <c r="X17" s="118">
        <v>45139</v>
      </c>
      <c r="Y17" s="5">
        <f t="shared" si="40"/>
        <v>780379.58359218575</v>
      </c>
      <c r="Z17" s="5">
        <f t="shared" si="41"/>
        <v>5761.8863163878123</v>
      </c>
      <c r="AA17" s="5">
        <f t="shared" si="7"/>
        <v>559.35575910657371</v>
      </c>
      <c r="AB17" s="35">
        <f t="shared" si="8"/>
        <v>8.6012874380714359E-3</v>
      </c>
      <c r="AC17" s="5">
        <f t="shared" si="9"/>
        <v>5202.5305572812385</v>
      </c>
      <c r="AD17" s="35">
        <f t="shared" si="10"/>
        <v>0.08</v>
      </c>
      <c r="AE17" s="5">
        <f t="shared" si="42"/>
        <v>5429.7721669209222</v>
      </c>
      <c r="AF17" s="5">
        <f t="shared" si="43"/>
        <v>52189.090996957202</v>
      </c>
      <c r="AG17" s="5">
        <f t="shared" si="11"/>
        <v>779820.22783307917</v>
      </c>
      <c r="AH17" s="5">
        <f t="shared" si="12"/>
        <v>57618.863163878123</v>
      </c>
      <c r="AI17" s="150"/>
      <c r="AJ17" s="2">
        <v>10</v>
      </c>
      <c r="AK17" s="118">
        <v>45139</v>
      </c>
      <c r="AL17" s="5">
        <f t="shared" si="44"/>
        <v>780131.19473764359</v>
      </c>
      <c r="AM17" s="5">
        <f t="shared" si="45"/>
        <v>5625.6271582523987</v>
      </c>
      <c r="AN17" s="5">
        <f t="shared" si="13"/>
        <v>587.27985890511718</v>
      </c>
      <c r="AO17" s="35">
        <f t="shared" si="14"/>
        <v>9.0335553230010465E-3</v>
      </c>
      <c r="AP17" s="5">
        <f t="shared" si="15"/>
        <v>5038.3472993472815</v>
      </c>
      <c r="AQ17" s="35">
        <f t="shared" si="16"/>
        <v>7.7499999999999999E-2</v>
      </c>
      <c r="AR17" s="5">
        <f t="shared" si="46"/>
        <v>5706.0851212615898</v>
      </c>
      <c r="AS17" s="5">
        <f t="shared" si="47"/>
        <v>50550.186461262398</v>
      </c>
      <c r="AT17" s="5">
        <f t="shared" si="17"/>
        <v>779543.91487873846</v>
      </c>
      <c r="AU17" s="5">
        <f t="shared" si="18"/>
        <v>56256.271582523987</v>
      </c>
      <c r="AV17" s="150"/>
      <c r="AW17" s="2">
        <v>10</v>
      </c>
      <c r="AX17" s="118">
        <v>45139</v>
      </c>
      <c r="AY17" s="5">
        <f t="shared" si="48"/>
        <v>779872.0217712234</v>
      </c>
      <c r="AZ17" s="5">
        <f t="shared" si="49"/>
        <v>5490.5819284106856</v>
      </c>
      <c r="BA17" s="5">
        <f t="shared" si="19"/>
        <v>616.3817923405395</v>
      </c>
      <c r="BB17" s="35">
        <f t="shared" si="20"/>
        <v>9.4843529471509529E-3</v>
      </c>
      <c r="BC17" s="5">
        <f t="shared" si="21"/>
        <v>4874.2001360701461</v>
      </c>
      <c r="BD17" s="35">
        <f t="shared" si="22"/>
        <v>7.4999999999999997E-2</v>
      </c>
      <c r="BE17" s="5">
        <f t="shared" si="50"/>
        <v>5994.3600211171297</v>
      </c>
      <c r="BF17" s="5">
        <f t="shared" si="51"/>
        <v>48911.459262989731</v>
      </c>
      <c r="BG17" s="5">
        <f t="shared" si="23"/>
        <v>779255.63997888286</v>
      </c>
      <c r="BH17" s="5">
        <f t="shared" si="24"/>
        <v>54905.819284106859</v>
      </c>
      <c r="BI17" s="150"/>
      <c r="BJ17" s="2">
        <v>10</v>
      </c>
      <c r="BK17" s="118">
        <v>45139</v>
      </c>
      <c r="BL17" s="5">
        <f t="shared" si="52"/>
        <v>779601.73616117099</v>
      </c>
      <c r="BM17" s="5">
        <f t="shared" si="53"/>
        <v>5356.7892391412443</v>
      </c>
      <c r="BN17" s="5">
        <f t="shared" si="25"/>
        <v>646.69541650083647</v>
      </c>
      <c r="BO17" s="35">
        <f t="shared" si="26"/>
        <v>9.9542428371474315E-3</v>
      </c>
      <c r="BP17" s="5">
        <f t="shared" si="27"/>
        <v>4710.0938226404078</v>
      </c>
      <c r="BQ17" s="35">
        <f t="shared" si="28"/>
        <v>7.2499999999999995E-2</v>
      </c>
      <c r="BR17" s="5">
        <f t="shared" si="54"/>
        <v>6294.9592553299317</v>
      </c>
      <c r="BS17" s="5">
        <f t="shared" si="55"/>
        <v>47272.933136082516</v>
      </c>
      <c r="BT17" s="5">
        <f t="shared" si="29"/>
        <v>778955.0407446702</v>
      </c>
      <c r="BU17" s="5">
        <f t="shared" si="30"/>
        <v>53567.892391412446</v>
      </c>
      <c r="BV17" s="150"/>
      <c r="BW17" s="2">
        <v>10</v>
      </c>
      <c r="BX17" s="118">
        <v>45139</v>
      </c>
      <c r="BY17" s="5">
        <f t="shared" si="56"/>
        <v>779320.00921682699</v>
      </c>
      <c r="BZ17" s="5">
        <f t="shared" si="57"/>
        <v>5224.2878433945316</v>
      </c>
      <c r="CA17" s="5">
        <f t="shared" si="31"/>
        <v>678.25445629637397</v>
      </c>
      <c r="CB17" s="35">
        <f t="shared" si="32"/>
        <v>1.0443788661009463E-2</v>
      </c>
      <c r="CC17" s="5">
        <f t="shared" si="33"/>
        <v>4546.0333870981576</v>
      </c>
      <c r="CD17" s="35">
        <f t="shared" si="34"/>
        <v>7.0000000000000007E-2</v>
      </c>
      <c r="CE17" s="5">
        <f t="shared" si="58"/>
        <v>6608.2452394693346</v>
      </c>
      <c r="CF17" s="5">
        <f t="shared" si="59"/>
        <v>45634.63319447598</v>
      </c>
      <c r="CG17" s="5">
        <f t="shared" si="35"/>
        <v>778641.75476053066</v>
      </c>
      <c r="CH17" s="5">
        <f t="shared" si="36"/>
        <v>52242.878433945312</v>
      </c>
    </row>
    <row r="18" spans="1:86" ht="14.25" customHeight="1">
      <c r="A18" s="161">
        <f t="shared" si="64"/>
        <v>8</v>
      </c>
      <c r="B18" s="11">
        <f t="shared" si="65"/>
        <v>498568.92276786716</v>
      </c>
      <c r="C18" s="162">
        <f t="shared" si="60"/>
        <v>482607.56180557294</v>
      </c>
      <c r="D18" s="11">
        <f t="shared" si="66"/>
        <v>466669.12021027115</v>
      </c>
      <c r="E18" s="11">
        <f t="shared" si="61"/>
        <v>450755.89797564963</v>
      </c>
      <c r="F18" s="11">
        <f t="shared" si="62"/>
        <v>434870.2959432049</v>
      </c>
      <c r="G18" s="22">
        <f t="shared" si="63"/>
        <v>419014.81529929931</v>
      </c>
      <c r="H18" s="11"/>
      <c r="I18" s="150"/>
      <c r="J18" s="2">
        <v>11</v>
      </c>
      <c r="K18" s="118">
        <v>45170</v>
      </c>
      <c r="L18" s="5">
        <f t="shared" si="37"/>
        <v>780084.94040592248</v>
      </c>
      <c r="M18" s="5">
        <f t="shared" si="0"/>
        <v>5899.3210083098911</v>
      </c>
      <c r="N18" s="5">
        <f t="shared" si="1"/>
        <v>536.23704301917405</v>
      </c>
      <c r="O18" s="35">
        <f t="shared" si="2"/>
        <v>8.2489023732231961E-3</v>
      </c>
      <c r="P18" s="5">
        <f t="shared" si="3"/>
        <v>5363.0839652907171</v>
      </c>
      <c r="Q18" s="35">
        <f t="shared" si="4"/>
        <v>8.2500000000000004E-2</v>
      </c>
      <c r="R18" s="5">
        <f t="shared" si="38"/>
        <v>5701.2966370966869</v>
      </c>
      <c r="S18" s="5">
        <f t="shared" si="39"/>
        <v>59191.234454312122</v>
      </c>
      <c r="T18" s="5">
        <f t="shared" si="5"/>
        <v>779548.70336290332</v>
      </c>
      <c r="U18" s="5">
        <f t="shared" si="6"/>
        <v>64892.531091408811</v>
      </c>
      <c r="V18" s="150"/>
      <c r="W18" s="2">
        <v>11</v>
      </c>
      <c r="X18" s="118">
        <v>45170</v>
      </c>
      <c r="Y18" s="5">
        <f t="shared" si="40"/>
        <v>779820.22783307917</v>
      </c>
      <c r="Z18" s="5">
        <f t="shared" si="41"/>
        <v>5761.8863163878123</v>
      </c>
      <c r="AA18" s="5">
        <f t="shared" si="7"/>
        <v>563.08479750061724</v>
      </c>
      <c r="AB18" s="35">
        <f t="shared" si="8"/>
        <v>8.6648400860072968E-3</v>
      </c>
      <c r="AC18" s="5">
        <f t="shared" si="9"/>
        <v>5198.801518887195</v>
      </c>
      <c r="AD18" s="35">
        <f t="shared" si="10"/>
        <v>0.08</v>
      </c>
      <c r="AE18" s="5">
        <f t="shared" si="42"/>
        <v>5992.8569644215395</v>
      </c>
      <c r="AF18" s="5">
        <f t="shared" si="43"/>
        <v>57387.892515844396</v>
      </c>
      <c r="AG18" s="5">
        <f t="shared" si="11"/>
        <v>779257.14303557854</v>
      </c>
      <c r="AH18" s="5">
        <f t="shared" si="12"/>
        <v>63380.749480265935</v>
      </c>
      <c r="AI18" s="150"/>
      <c r="AJ18" s="2">
        <v>11</v>
      </c>
      <c r="AK18" s="118">
        <v>45170</v>
      </c>
      <c r="AL18" s="5">
        <f t="shared" si="44"/>
        <v>779543.91487873846</v>
      </c>
      <c r="AM18" s="5">
        <f t="shared" si="45"/>
        <v>5625.6271582523987</v>
      </c>
      <c r="AN18" s="5">
        <f t="shared" si="13"/>
        <v>591.0727079938797</v>
      </c>
      <c r="AO18" s="35">
        <f t="shared" si="14"/>
        <v>9.0987465369797467E-3</v>
      </c>
      <c r="AP18" s="5">
        <f t="shared" si="15"/>
        <v>5034.554450258519</v>
      </c>
      <c r="AQ18" s="35">
        <f t="shared" si="16"/>
        <v>7.7499999999999999E-2</v>
      </c>
      <c r="AR18" s="5">
        <f t="shared" si="46"/>
        <v>6297.1578292554696</v>
      </c>
      <c r="AS18" s="5">
        <f t="shared" si="47"/>
        <v>55584.740911520916</v>
      </c>
      <c r="AT18" s="5">
        <f t="shared" si="17"/>
        <v>778952.84217074455</v>
      </c>
      <c r="AU18" s="5">
        <f t="shared" si="18"/>
        <v>61881.898740776385</v>
      </c>
      <c r="AV18" s="150"/>
      <c r="AW18" s="2">
        <v>11</v>
      </c>
      <c r="AX18" s="118">
        <v>45170</v>
      </c>
      <c r="AY18" s="5">
        <f t="shared" si="48"/>
        <v>779255.63997888286</v>
      </c>
      <c r="AZ18" s="5">
        <f t="shared" si="49"/>
        <v>5490.5819284106856</v>
      </c>
      <c r="BA18" s="5">
        <f t="shared" si="19"/>
        <v>620.23417854266791</v>
      </c>
      <c r="BB18" s="35">
        <f t="shared" si="20"/>
        <v>9.5511790491676248E-3</v>
      </c>
      <c r="BC18" s="5">
        <f t="shared" si="21"/>
        <v>4870.3477498680177</v>
      </c>
      <c r="BD18" s="35">
        <f t="shared" si="22"/>
        <v>7.4999999999999997E-2</v>
      </c>
      <c r="BE18" s="5">
        <f t="shared" si="50"/>
        <v>6614.5941996597976</v>
      </c>
      <c r="BF18" s="5">
        <f t="shared" si="51"/>
        <v>53781.807012857746</v>
      </c>
      <c r="BG18" s="5">
        <f t="shared" si="23"/>
        <v>778635.40580034023</v>
      </c>
      <c r="BH18" s="5">
        <f t="shared" si="24"/>
        <v>60396.401212517543</v>
      </c>
      <c r="BI18" s="150"/>
      <c r="BJ18" s="2">
        <v>11</v>
      </c>
      <c r="BK18" s="118">
        <v>45170</v>
      </c>
      <c r="BL18" s="5">
        <f t="shared" si="52"/>
        <v>778955.0407446702</v>
      </c>
      <c r="BM18" s="5">
        <f t="shared" si="53"/>
        <v>5356.7892391412443</v>
      </c>
      <c r="BN18" s="5">
        <f t="shared" si="25"/>
        <v>650.60253464219477</v>
      </c>
      <c r="BO18" s="35">
        <f t="shared" si="26"/>
        <v>1.0022697084343574E-2</v>
      </c>
      <c r="BP18" s="5">
        <f t="shared" si="27"/>
        <v>4706.1867044990495</v>
      </c>
      <c r="BQ18" s="35">
        <f t="shared" si="28"/>
        <v>7.2500000000000009E-2</v>
      </c>
      <c r="BR18" s="5">
        <f t="shared" si="54"/>
        <v>6945.5617899721265</v>
      </c>
      <c r="BS18" s="5">
        <f t="shared" si="55"/>
        <v>51979.119840581567</v>
      </c>
      <c r="BT18" s="5">
        <f t="shared" si="29"/>
        <v>778304.43821002799</v>
      </c>
      <c r="BU18" s="5">
        <f t="shared" si="30"/>
        <v>58924.681630553692</v>
      </c>
      <c r="BV18" s="150"/>
      <c r="BW18" s="2">
        <v>11</v>
      </c>
      <c r="BX18" s="118">
        <v>45170</v>
      </c>
      <c r="BY18" s="5">
        <f t="shared" si="56"/>
        <v>778641.75476053066</v>
      </c>
      <c r="BZ18" s="5">
        <f t="shared" si="57"/>
        <v>5224.2878433945316</v>
      </c>
      <c r="CA18" s="5">
        <f t="shared" si="31"/>
        <v>682.21094062476914</v>
      </c>
      <c r="CB18" s="35">
        <f t="shared" si="32"/>
        <v>1.0513861140178615E-2</v>
      </c>
      <c r="CC18" s="5">
        <f t="shared" si="33"/>
        <v>4542.0769027697625</v>
      </c>
      <c r="CD18" s="35">
        <f t="shared" si="34"/>
        <v>7.0000000000000007E-2</v>
      </c>
      <c r="CE18" s="5">
        <f t="shared" si="58"/>
        <v>7290.4561800941037</v>
      </c>
      <c r="CF18" s="5">
        <f t="shared" si="59"/>
        <v>50176.710097245741</v>
      </c>
      <c r="CG18" s="5">
        <f t="shared" si="35"/>
        <v>777959.54381990584</v>
      </c>
      <c r="CH18" s="5">
        <f t="shared" si="36"/>
        <v>57467.166277339842</v>
      </c>
    </row>
    <row r="19" spans="1:86" ht="14.25" customHeight="1">
      <c r="A19" s="161">
        <f t="shared" si="64"/>
        <v>9</v>
      </c>
      <c r="B19" s="11">
        <f t="shared" si="65"/>
        <v>557312.55017289869</v>
      </c>
      <c r="C19" s="162">
        <f t="shared" si="60"/>
        <v>539336.25418914366</v>
      </c>
      <c r="D19" s="11">
        <f t="shared" si="66"/>
        <v>521390.34002215462</v>
      </c>
      <c r="E19" s="11">
        <f t="shared" si="61"/>
        <v>503477.70622818317</v>
      </c>
      <c r="F19" s="11">
        <f t="shared" si="62"/>
        <v>485601.37185060227</v>
      </c>
      <c r="G19" s="22">
        <f t="shared" si="63"/>
        <v>467764.47531437851</v>
      </c>
      <c r="H19" s="11"/>
      <c r="I19" s="150"/>
      <c r="J19" s="2">
        <v>12</v>
      </c>
      <c r="K19" s="118">
        <v>45200</v>
      </c>
      <c r="L19" s="5">
        <f t="shared" si="37"/>
        <v>779548.70336290332</v>
      </c>
      <c r="M19" s="5">
        <f t="shared" si="0"/>
        <v>5899.3210083098911</v>
      </c>
      <c r="N19" s="5">
        <f t="shared" si="1"/>
        <v>539.92367268993075</v>
      </c>
      <c r="O19" s="35">
        <f t="shared" si="2"/>
        <v>8.3113268540233338E-3</v>
      </c>
      <c r="P19" s="5">
        <f t="shared" si="3"/>
        <v>5359.3973356199604</v>
      </c>
      <c r="Q19" s="35">
        <f t="shared" si="4"/>
        <v>8.2500000000000004E-2</v>
      </c>
      <c r="R19" s="5">
        <f t="shared" si="38"/>
        <v>6241.2203097866177</v>
      </c>
      <c r="S19" s="5">
        <f t="shared" si="39"/>
        <v>64550.631789932086</v>
      </c>
      <c r="T19" s="5">
        <f t="shared" si="5"/>
        <v>779008.77969021339</v>
      </c>
      <c r="U19" s="5">
        <f t="shared" si="6"/>
        <v>70791.852099718701</v>
      </c>
      <c r="V19" s="150"/>
      <c r="W19" s="2">
        <v>12</v>
      </c>
      <c r="X19" s="118">
        <v>45200</v>
      </c>
      <c r="Y19" s="5">
        <f t="shared" si="40"/>
        <v>779257.14303557854</v>
      </c>
      <c r="Z19" s="5">
        <f t="shared" si="41"/>
        <v>5761.8863163878123</v>
      </c>
      <c r="AA19" s="5">
        <f t="shared" si="7"/>
        <v>566.83869615062122</v>
      </c>
      <c r="AB19" s="35">
        <f t="shared" si="8"/>
        <v>8.7289085696541299E-3</v>
      </c>
      <c r="AC19" s="5">
        <f t="shared" si="9"/>
        <v>5195.047620237191</v>
      </c>
      <c r="AD19" s="35">
        <f t="shared" si="10"/>
        <v>8.0000000000000016E-2</v>
      </c>
      <c r="AE19" s="5">
        <f t="shared" si="42"/>
        <v>6559.6956605721607</v>
      </c>
      <c r="AF19" s="5">
        <f t="shared" si="43"/>
        <v>62582.94013608159</v>
      </c>
      <c r="AG19" s="5">
        <f t="shared" si="11"/>
        <v>778690.30433942797</v>
      </c>
      <c r="AH19" s="5">
        <f t="shared" si="12"/>
        <v>69142.635796653747</v>
      </c>
      <c r="AI19" s="150"/>
      <c r="AJ19" s="2">
        <v>12</v>
      </c>
      <c r="AK19" s="118">
        <v>45200</v>
      </c>
      <c r="AL19" s="5">
        <f t="shared" si="44"/>
        <v>778952.84217074455</v>
      </c>
      <c r="AM19" s="5">
        <f t="shared" si="45"/>
        <v>5625.6271582523987</v>
      </c>
      <c r="AN19" s="5">
        <f t="shared" si="13"/>
        <v>594.89005256634027</v>
      </c>
      <c r="AO19" s="35">
        <f t="shared" si="14"/>
        <v>9.1644580317627265E-3</v>
      </c>
      <c r="AP19" s="5">
        <f t="shared" si="15"/>
        <v>5030.7371056860584</v>
      </c>
      <c r="AQ19" s="35">
        <f t="shared" si="16"/>
        <v>7.7499999999999999E-2</v>
      </c>
      <c r="AR19" s="5">
        <f t="shared" si="46"/>
        <v>6892.0478818218098</v>
      </c>
      <c r="AS19" s="5">
        <f t="shared" si="47"/>
        <v>60615.478017206973</v>
      </c>
      <c r="AT19" s="5">
        <f t="shared" si="17"/>
        <v>778357.95211817825</v>
      </c>
      <c r="AU19" s="5">
        <f t="shared" si="18"/>
        <v>67507.525899028784</v>
      </c>
      <c r="AV19" s="150"/>
      <c r="AW19" s="2">
        <v>12</v>
      </c>
      <c r="AX19" s="118">
        <v>45200</v>
      </c>
      <c r="AY19" s="5">
        <f t="shared" si="48"/>
        <v>778635.40580034023</v>
      </c>
      <c r="AZ19" s="5">
        <f t="shared" si="49"/>
        <v>5490.5819284106856</v>
      </c>
      <c r="BA19" s="5">
        <f t="shared" si="19"/>
        <v>624.11064215855913</v>
      </c>
      <c r="BB19" s="35">
        <f t="shared" si="20"/>
        <v>9.6185296097659641E-3</v>
      </c>
      <c r="BC19" s="5">
        <f t="shared" si="21"/>
        <v>4866.4712862521264</v>
      </c>
      <c r="BD19" s="35">
        <f t="shared" si="22"/>
        <v>7.5000000000000011E-2</v>
      </c>
      <c r="BE19" s="5">
        <f t="shared" si="50"/>
        <v>7238.7048418183567</v>
      </c>
      <c r="BF19" s="5">
        <f t="shared" si="51"/>
        <v>58648.278299109872</v>
      </c>
      <c r="BG19" s="5">
        <f t="shared" si="23"/>
        <v>778011.29515818169</v>
      </c>
      <c r="BH19" s="5">
        <f t="shared" si="24"/>
        <v>65886.983140928234</v>
      </c>
      <c r="BI19" s="150"/>
      <c r="BJ19" s="2">
        <v>12</v>
      </c>
      <c r="BK19" s="118">
        <v>45200</v>
      </c>
      <c r="BL19" s="5">
        <f t="shared" si="52"/>
        <v>778304.43821002799</v>
      </c>
      <c r="BM19" s="5">
        <f t="shared" si="53"/>
        <v>5356.7892391412443</v>
      </c>
      <c r="BN19" s="5">
        <f t="shared" si="25"/>
        <v>654.53325828899233</v>
      </c>
      <c r="BO19" s="35">
        <f t="shared" si="26"/>
        <v>1.009167969995357E-2</v>
      </c>
      <c r="BP19" s="5">
        <f t="shared" si="27"/>
        <v>4702.2559808522519</v>
      </c>
      <c r="BQ19" s="35">
        <f t="shared" si="28"/>
        <v>7.2499999999999981E-2</v>
      </c>
      <c r="BR19" s="5">
        <f t="shared" si="54"/>
        <v>7600.0950482611188</v>
      </c>
      <c r="BS19" s="5">
        <f t="shared" si="55"/>
        <v>56681.375821433816</v>
      </c>
      <c r="BT19" s="5">
        <f t="shared" si="29"/>
        <v>777649.90495173901</v>
      </c>
      <c r="BU19" s="5">
        <f t="shared" si="30"/>
        <v>64281.470869694938</v>
      </c>
      <c r="BV19" s="150"/>
      <c r="BW19" s="2">
        <v>12</v>
      </c>
      <c r="BX19" s="118">
        <v>45200</v>
      </c>
      <c r="BY19" s="5">
        <f t="shared" si="56"/>
        <v>777959.54381990584</v>
      </c>
      <c r="BZ19" s="5">
        <f t="shared" si="57"/>
        <v>5224.2878433945316</v>
      </c>
      <c r="CA19" s="5">
        <f t="shared" si="31"/>
        <v>686.19050444508048</v>
      </c>
      <c r="CB19" s="35">
        <f t="shared" si="32"/>
        <v>1.0584465630319673E-2</v>
      </c>
      <c r="CC19" s="5">
        <f t="shared" si="33"/>
        <v>4538.0973389494511</v>
      </c>
      <c r="CD19" s="35">
        <f t="shared" si="34"/>
        <v>7.0000000000000007E-2</v>
      </c>
      <c r="CE19" s="5">
        <f t="shared" si="58"/>
        <v>7976.6466845391842</v>
      </c>
      <c r="CF19" s="5">
        <f t="shared" si="59"/>
        <v>54714.807436195195</v>
      </c>
      <c r="CG19" s="5">
        <f t="shared" si="35"/>
        <v>777273.35331546073</v>
      </c>
      <c r="CH19" s="5">
        <f t="shared" si="36"/>
        <v>62691.454120734379</v>
      </c>
    </row>
    <row r="20" spans="1:86" ht="14.25" customHeight="1">
      <c r="A20" s="161">
        <f t="shared" si="64"/>
        <v>10</v>
      </c>
      <c r="B20" s="11">
        <f t="shared" si="65"/>
        <v>615023.73943727103</v>
      </c>
      <c r="C20" s="162">
        <f t="shared" si="60"/>
        <v>595034.59539189213</v>
      </c>
      <c r="D20" s="11">
        <f t="shared" si="66"/>
        <v>575084.65326173906</v>
      </c>
      <c r="E20" s="11">
        <f t="shared" si="61"/>
        <v>555177.46773973643</v>
      </c>
      <c r="F20" s="11">
        <f t="shared" si="62"/>
        <v>535316.7332222393</v>
      </c>
      <c r="G20" s="22">
        <f t="shared" si="63"/>
        <v>515506.2819062788</v>
      </c>
      <c r="H20" s="11"/>
      <c r="I20" s="150"/>
      <c r="J20" s="2">
        <v>13</v>
      </c>
      <c r="K20" s="118">
        <v>45231</v>
      </c>
      <c r="L20" s="5">
        <f t="shared" si="37"/>
        <v>779008.77969021339</v>
      </c>
      <c r="M20" s="5">
        <f t="shared" si="0"/>
        <v>5899.3210083098911</v>
      </c>
      <c r="N20" s="5">
        <f t="shared" si="1"/>
        <v>543.63564793967362</v>
      </c>
      <c r="O20" s="35">
        <f t="shared" si="2"/>
        <v>8.3742673322248287E-3</v>
      </c>
      <c r="P20" s="5">
        <f t="shared" si="3"/>
        <v>5355.6853603702175</v>
      </c>
      <c r="Q20" s="35">
        <f t="shared" si="4"/>
        <v>8.2500000000000018E-2</v>
      </c>
      <c r="R20" s="5">
        <f t="shared" si="38"/>
        <v>6784.8559577262913</v>
      </c>
      <c r="S20" s="5">
        <f t="shared" si="39"/>
        <v>69906.317150302304</v>
      </c>
      <c r="T20" s="5">
        <f t="shared" si="5"/>
        <v>778465.14404227375</v>
      </c>
      <c r="U20" s="5">
        <f t="shared" si="6"/>
        <v>76691.173108028597</v>
      </c>
      <c r="V20" s="150"/>
      <c r="W20" s="2">
        <v>13</v>
      </c>
      <c r="X20" s="118">
        <v>45231</v>
      </c>
      <c r="Y20" s="5">
        <f t="shared" si="40"/>
        <v>778690.30433942797</v>
      </c>
      <c r="Z20" s="5">
        <f t="shared" si="41"/>
        <v>5761.8863163878123</v>
      </c>
      <c r="AA20" s="5">
        <f t="shared" si="7"/>
        <v>570.61762079162509</v>
      </c>
      <c r="AB20" s="35">
        <f t="shared" si="8"/>
        <v>8.7934977632837495E-3</v>
      </c>
      <c r="AC20" s="5">
        <f t="shared" si="9"/>
        <v>5191.2686955961872</v>
      </c>
      <c r="AD20" s="35">
        <f t="shared" si="10"/>
        <v>8.0000000000000016E-2</v>
      </c>
      <c r="AE20" s="5">
        <f t="shared" si="42"/>
        <v>7130.3132813637858</v>
      </c>
      <c r="AF20" s="5">
        <f t="shared" si="43"/>
        <v>67774.208831677781</v>
      </c>
      <c r="AG20" s="5">
        <f t="shared" si="11"/>
        <v>778119.68671863631</v>
      </c>
      <c r="AH20" s="5">
        <f t="shared" si="12"/>
        <v>74904.522113041574</v>
      </c>
      <c r="AI20" s="150"/>
      <c r="AJ20" s="2">
        <v>13</v>
      </c>
      <c r="AK20" s="118">
        <v>45231</v>
      </c>
      <c r="AL20" s="5">
        <f t="shared" si="44"/>
        <v>778357.95211817825</v>
      </c>
      <c r="AM20" s="5">
        <f t="shared" si="45"/>
        <v>5625.6271582523987</v>
      </c>
      <c r="AN20" s="5">
        <f t="shared" si="13"/>
        <v>598.73205082249751</v>
      </c>
      <c r="AO20" s="35">
        <f t="shared" si="14"/>
        <v>9.2306946827198384E-3</v>
      </c>
      <c r="AP20" s="5">
        <f t="shared" si="15"/>
        <v>5026.8951074299011</v>
      </c>
      <c r="AQ20" s="35">
        <f t="shared" si="16"/>
        <v>7.7499999999999999E-2</v>
      </c>
      <c r="AR20" s="5">
        <f t="shared" si="46"/>
        <v>7490.7799326443073</v>
      </c>
      <c r="AS20" s="5">
        <f t="shared" si="47"/>
        <v>65642.37312463687</v>
      </c>
      <c r="AT20" s="5">
        <f t="shared" si="17"/>
        <v>777759.22006735578</v>
      </c>
      <c r="AU20" s="5">
        <f t="shared" si="18"/>
        <v>73133.153057281175</v>
      </c>
      <c r="AV20" s="150"/>
      <c r="AW20" s="2">
        <v>13</v>
      </c>
      <c r="AX20" s="118">
        <v>45231</v>
      </c>
      <c r="AY20" s="5">
        <f t="shared" si="48"/>
        <v>778011.29515818169</v>
      </c>
      <c r="AZ20" s="5">
        <f t="shared" si="49"/>
        <v>5490.5819284106856</v>
      </c>
      <c r="BA20" s="5">
        <f t="shared" si="19"/>
        <v>628.01133367205057</v>
      </c>
      <c r="BB20" s="35">
        <f t="shared" si="20"/>
        <v>9.6864095045463249E-3</v>
      </c>
      <c r="BC20" s="5">
        <f t="shared" si="21"/>
        <v>4862.570594738635</v>
      </c>
      <c r="BD20" s="35">
        <f t="shared" si="22"/>
        <v>7.4999999999999997E-2</v>
      </c>
      <c r="BE20" s="5">
        <f t="shared" si="50"/>
        <v>7866.7161754904073</v>
      </c>
      <c r="BF20" s="5">
        <f t="shared" si="51"/>
        <v>63510.84889384851</v>
      </c>
      <c r="BG20" s="5">
        <f t="shared" si="23"/>
        <v>777383.28382450959</v>
      </c>
      <c r="BH20" s="5">
        <f t="shared" si="24"/>
        <v>71377.565069338918</v>
      </c>
      <c r="BI20" s="150"/>
      <c r="BJ20" s="2">
        <v>13</v>
      </c>
      <c r="BK20" s="118">
        <v>45231</v>
      </c>
      <c r="BL20" s="5">
        <f t="shared" si="52"/>
        <v>777649.90495173901</v>
      </c>
      <c r="BM20" s="5">
        <f t="shared" si="53"/>
        <v>5356.7892391412443</v>
      </c>
      <c r="BN20" s="5">
        <f t="shared" si="25"/>
        <v>658.48773005782095</v>
      </c>
      <c r="BO20" s="35">
        <f t="shared" si="26"/>
        <v>1.0161195559053326E-2</v>
      </c>
      <c r="BP20" s="5">
        <f t="shared" si="27"/>
        <v>4698.3015090834233</v>
      </c>
      <c r="BQ20" s="35">
        <f t="shared" si="28"/>
        <v>7.2499999999999995E-2</v>
      </c>
      <c r="BR20" s="5">
        <f t="shared" si="54"/>
        <v>8258.5827783189397</v>
      </c>
      <c r="BS20" s="5">
        <f t="shared" si="55"/>
        <v>61379.677330517239</v>
      </c>
      <c r="BT20" s="5">
        <f t="shared" si="29"/>
        <v>776991.41722168121</v>
      </c>
      <c r="BU20" s="5">
        <f t="shared" si="30"/>
        <v>69638.260108836184</v>
      </c>
      <c r="BV20" s="150"/>
      <c r="BW20" s="2">
        <v>13</v>
      </c>
      <c r="BX20" s="118">
        <v>45231</v>
      </c>
      <c r="BY20" s="5">
        <f t="shared" si="56"/>
        <v>777273.35331546073</v>
      </c>
      <c r="BZ20" s="5">
        <f t="shared" si="57"/>
        <v>5224.2878433945316</v>
      </c>
      <c r="CA20" s="5">
        <f t="shared" si="31"/>
        <v>690.19328238767685</v>
      </c>
      <c r="CB20" s="35">
        <f t="shared" si="32"/>
        <v>1.0655607005339724E-2</v>
      </c>
      <c r="CC20" s="5">
        <f t="shared" si="33"/>
        <v>4534.0945610068547</v>
      </c>
      <c r="CD20" s="35">
        <f t="shared" si="34"/>
        <v>7.0000000000000007E-2</v>
      </c>
      <c r="CE20" s="5">
        <f t="shared" si="58"/>
        <v>8666.839966926862</v>
      </c>
      <c r="CF20" s="5">
        <f t="shared" si="59"/>
        <v>59248.901997202047</v>
      </c>
      <c r="CG20" s="5">
        <f t="shared" si="35"/>
        <v>776583.16003307304</v>
      </c>
      <c r="CH20" s="5">
        <f t="shared" si="36"/>
        <v>67915.741964128916</v>
      </c>
    </row>
    <row r="21" spans="1:86" ht="14.25" customHeight="1">
      <c r="A21" s="161">
        <f t="shared" si="64"/>
        <v>11</v>
      </c>
      <c r="B21" s="11">
        <f t="shared" si="65"/>
        <v>671614.01872871863</v>
      </c>
      <c r="C21" s="162">
        <f t="shared" si="60"/>
        <v>649617.06677397166</v>
      </c>
      <c r="D21" s="11">
        <f t="shared" si="66"/>
        <v>627669.58598377078</v>
      </c>
      <c r="E21" s="11">
        <f t="shared" si="61"/>
        <v>605775.83836565504</v>
      </c>
      <c r="F21" s="11">
        <f t="shared" si="62"/>
        <v>583940.24382584915</v>
      </c>
      <c r="G21" s="22">
        <f t="shared" si="63"/>
        <v>562167.37726954743</v>
      </c>
      <c r="H21" s="11"/>
      <c r="I21" s="150"/>
      <c r="J21" s="2">
        <v>14</v>
      </c>
      <c r="K21" s="118">
        <v>45261</v>
      </c>
      <c r="L21" s="5">
        <f t="shared" si="37"/>
        <v>778465.14404227375</v>
      </c>
      <c r="M21" s="5">
        <f t="shared" si="0"/>
        <v>5899.3210083098911</v>
      </c>
      <c r="N21" s="5">
        <f t="shared" si="1"/>
        <v>547.37314301925926</v>
      </c>
      <c r="O21" s="35">
        <f t="shared" si="2"/>
        <v>8.4377287364768849E-3</v>
      </c>
      <c r="P21" s="5">
        <f t="shared" si="3"/>
        <v>5351.9478652906319</v>
      </c>
      <c r="Q21" s="35">
        <f t="shared" si="4"/>
        <v>8.2500000000000004E-2</v>
      </c>
      <c r="R21" s="5">
        <f t="shared" si="38"/>
        <v>7332.2291007455506</v>
      </c>
      <c r="S21" s="5">
        <f t="shared" si="39"/>
        <v>75258.26501559293</v>
      </c>
      <c r="T21" s="5">
        <f t="shared" si="5"/>
        <v>777917.77089925448</v>
      </c>
      <c r="U21" s="5">
        <f t="shared" si="6"/>
        <v>82590.494116338479</v>
      </c>
      <c r="V21" s="150"/>
      <c r="W21" s="2">
        <v>14</v>
      </c>
      <c r="X21" s="118">
        <v>45261</v>
      </c>
      <c r="Y21" s="5">
        <f t="shared" si="40"/>
        <v>778119.68671863631</v>
      </c>
      <c r="Z21" s="5">
        <f t="shared" si="41"/>
        <v>5761.8863163878123</v>
      </c>
      <c r="AA21" s="5">
        <f t="shared" si="7"/>
        <v>574.42173826356975</v>
      </c>
      <c r="AB21" s="35">
        <f t="shared" si="8"/>
        <v>8.8586125975441722E-3</v>
      </c>
      <c r="AC21" s="5">
        <f t="shared" si="9"/>
        <v>5187.4645781242425</v>
      </c>
      <c r="AD21" s="35">
        <f t="shared" si="10"/>
        <v>0.08</v>
      </c>
      <c r="AE21" s="5">
        <f t="shared" si="42"/>
        <v>7704.7350196273555</v>
      </c>
      <c r="AF21" s="5">
        <f t="shared" si="43"/>
        <v>72961.673409802024</v>
      </c>
      <c r="AG21" s="5">
        <f t="shared" si="11"/>
        <v>777545.26498037274</v>
      </c>
      <c r="AH21" s="5">
        <f t="shared" si="12"/>
        <v>80666.408429429386</v>
      </c>
      <c r="AI21" s="150"/>
      <c r="AJ21" s="2">
        <v>14</v>
      </c>
      <c r="AK21" s="118">
        <v>45261</v>
      </c>
      <c r="AL21" s="5">
        <f t="shared" si="44"/>
        <v>777759.22006735578</v>
      </c>
      <c r="AM21" s="5">
        <f t="shared" si="45"/>
        <v>5625.6271582523987</v>
      </c>
      <c r="AN21" s="5">
        <f t="shared" si="13"/>
        <v>602.59886198405911</v>
      </c>
      <c r="AO21" s="35">
        <f t="shared" si="14"/>
        <v>9.2974614215212675E-3</v>
      </c>
      <c r="AP21" s="5">
        <f t="shared" si="15"/>
        <v>5023.0282962683395</v>
      </c>
      <c r="AQ21" s="35">
        <f t="shared" si="16"/>
        <v>7.7499999999999999E-2</v>
      </c>
      <c r="AR21" s="5">
        <f t="shared" si="46"/>
        <v>8093.3787946283664</v>
      </c>
      <c r="AS21" s="5">
        <f t="shared" si="47"/>
        <v>70665.401420905211</v>
      </c>
      <c r="AT21" s="5">
        <f t="shared" si="17"/>
        <v>777156.62120537169</v>
      </c>
      <c r="AU21" s="5">
        <f t="shared" si="18"/>
        <v>78758.780215533581</v>
      </c>
      <c r="AV21" s="150"/>
      <c r="AW21" s="2">
        <v>14</v>
      </c>
      <c r="AX21" s="118">
        <v>45261</v>
      </c>
      <c r="AY21" s="5">
        <f t="shared" si="48"/>
        <v>777383.28382450959</v>
      </c>
      <c r="AZ21" s="5">
        <f t="shared" si="49"/>
        <v>5490.5819284106856</v>
      </c>
      <c r="BA21" s="5">
        <f t="shared" si="19"/>
        <v>631.93640450750081</v>
      </c>
      <c r="BB21" s="35">
        <f t="shared" si="20"/>
        <v>9.7548236653386636E-3</v>
      </c>
      <c r="BC21" s="5">
        <f t="shared" si="21"/>
        <v>4858.6455239031848</v>
      </c>
      <c r="BD21" s="35">
        <f t="shared" si="22"/>
        <v>7.4999999999999997E-2</v>
      </c>
      <c r="BE21" s="5">
        <f t="shared" si="50"/>
        <v>8498.6525799979081</v>
      </c>
      <c r="BF21" s="5">
        <f t="shared" si="51"/>
        <v>68369.494417751688</v>
      </c>
      <c r="BG21" s="5">
        <f t="shared" si="23"/>
        <v>776751.3474200021</v>
      </c>
      <c r="BH21" s="5">
        <f t="shared" si="24"/>
        <v>76868.146997749602</v>
      </c>
      <c r="BI21" s="150"/>
      <c r="BJ21" s="2">
        <v>14</v>
      </c>
      <c r="BK21" s="118">
        <v>45261</v>
      </c>
      <c r="BL21" s="5">
        <f t="shared" si="52"/>
        <v>776991.41722168121</v>
      </c>
      <c r="BM21" s="5">
        <f t="shared" si="53"/>
        <v>5356.7892391412443</v>
      </c>
      <c r="BN21" s="5">
        <f t="shared" si="25"/>
        <v>662.46609342692045</v>
      </c>
      <c r="BO21" s="35">
        <f t="shared" si="26"/>
        <v>1.0231249592883173E-2</v>
      </c>
      <c r="BP21" s="5">
        <f t="shared" si="27"/>
        <v>4694.3231457143238</v>
      </c>
      <c r="BQ21" s="35">
        <f t="shared" si="28"/>
        <v>7.2499999999999995E-2</v>
      </c>
      <c r="BR21" s="5">
        <f t="shared" si="54"/>
        <v>8921.0488717458611</v>
      </c>
      <c r="BS21" s="5">
        <f t="shared" si="55"/>
        <v>66074.000476231566</v>
      </c>
      <c r="BT21" s="5">
        <f t="shared" si="29"/>
        <v>776328.9511282543</v>
      </c>
      <c r="BU21" s="5">
        <f t="shared" si="30"/>
        <v>74995.04934797743</v>
      </c>
      <c r="BV21" s="150"/>
      <c r="BW21" s="2">
        <v>14</v>
      </c>
      <c r="BX21" s="118">
        <v>45261</v>
      </c>
      <c r="BY21" s="5">
        <f t="shared" si="56"/>
        <v>776583.16003307304</v>
      </c>
      <c r="BZ21" s="5">
        <f t="shared" si="57"/>
        <v>5224.2878433945316</v>
      </c>
      <c r="CA21" s="5">
        <f t="shared" si="31"/>
        <v>694.21940986827212</v>
      </c>
      <c r="CB21" s="35">
        <f t="shared" si="32"/>
        <v>1.0727290195250283E-2</v>
      </c>
      <c r="CC21" s="5">
        <f t="shared" si="33"/>
        <v>4530.0684335262595</v>
      </c>
      <c r="CD21" s="35">
        <f t="shared" si="34"/>
        <v>7.0000000000000007E-2</v>
      </c>
      <c r="CE21" s="5">
        <f t="shared" si="58"/>
        <v>9361.0593767951341</v>
      </c>
      <c r="CF21" s="5">
        <f t="shared" si="59"/>
        <v>63778.97043072831</v>
      </c>
      <c r="CG21" s="5">
        <f t="shared" si="35"/>
        <v>775888.94062320481</v>
      </c>
      <c r="CH21" s="5">
        <f t="shared" si="36"/>
        <v>73140.029807523446</v>
      </c>
    </row>
    <row r="22" spans="1:86" ht="14.25" customHeight="1">
      <c r="A22" s="161">
        <f t="shared" si="64"/>
        <v>12</v>
      </c>
      <c r="B22" s="11">
        <f t="shared" si="65"/>
        <v>726987.33487446117</v>
      </c>
      <c r="C22" s="162">
        <f t="shared" si="60"/>
        <v>702991.051690605</v>
      </c>
      <c r="D22" s="11">
        <f t="shared" si="66"/>
        <v>679056.04051321454</v>
      </c>
      <c r="E22" s="11">
        <f t="shared" si="61"/>
        <v>655187.31426913035</v>
      </c>
      <c r="F22" s="11">
        <f t="shared" si="62"/>
        <v>631390.06038682244</v>
      </c>
      <c r="G22" s="22">
        <f t="shared" si="63"/>
        <v>607669.63670208456</v>
      </c>
      <c r="H22" s="11"/>
      <c r="I22" s="150"/>
      <c r="J22" s="2">
        <v>15</v>
      </c>
      <c r="K22" s="118">
        <v>45292</v>
      </c>
      <c r="L22" s="5">
        <f t="shared" si="37"/>
        <v>777917.77089925448</v>
      </c>
      <c r="M22" s="5">
        <f t="shared" si="0"/>
        <v>5899.3210083098911</v>
      </c>
      <c r="N22" s="5">
        <f t="shared" si="1"/>
        <v>551.13633337751617</v>
      </c>
      <c r="O22" s="35">
        <f t="shared" si="2"/>
        <v>8.5017160526940881E-3</v>
      </c>
      <c r="P22" s="5">
        <f t="shared" si="3"/>
        <v>5348.1846749323749</v>
      </c>
      <c r="Q22" s="35">
        <f t="shared" si="4"/>
        <v>8.2500000000000018E-2</v>
      </c>
      <c r="R22" s="5">
        <f t="shared" si="38"/>
        <v>7883.3654341230667</v>
      </c>
      <c r="S22" s="5">
        <f t="shared" si="39"/>
        <v>80606.449690525304</v>
      </c>
      <c r="T22" s="5">
        <f t="shared" si="5"/>
        <v>777366.63456587691</v>
      </c>
      <c r="U22" s="5">
        <f t="shared" si="6"/>
        <v>88489.815124648376</v>
      </c>
      <c r="V22" s="150"/>
      <c r="W22" s="2">
        <v>15</v>
      </c>
      <c r="X22" s="118">
        <v>45292</v>
      </c>
      <c r="Y22" s="5">
        <f t="shared" si="40"/>
        <v>777545.26498037274</v>
      </c>
      <c r="Z22" s="5">
        <f t="shared" si="41"/>
        <v>5761.8863163878123</v>
      </c>
      <c r="AA22" s="5">
        <f t="shared" si="7"/>
        <v>578.25121651865993</v>
      </c>
      <c r="AB22" s="35">
        <f t="shared" si="8"/>
        <v>8.9242580602674967E-3</v>
      </c>
      <c r="AC22" s="5">
        <f t="shared" si="9"/>
        <v>5183.6350998691523</v>
      </c>
      <c r="AD22" s="35">
        <f t="shared" si="10"/>
        <v>8.0000000000000016E-2</v>
      </c>
      <c r="AE22" s="5">
        <f t="shared" si="42"/>
        <v>8282.9862361460146</v>
      </c>
      <c r="AF22" s="5">
        <f t="shared" si="43"/>
        <v>78145.308509671173</v>
      </c>
      <c r="AG22" s="5">
        <f t="shared" si="11"/>
        <v>776967.01376385405</v>
      </c>
      <c r="AH22" s="5">
        <f t="shared" si="12"/>
        <v>86428.294745817184</v>
      </c>
      <c r="AI22" s="150"/>
      <c r="AJ22" s="2">
        <v>15</v>
      </c>
      <c r="AK22" s="118">
        <v>45292</v>
      </c>
      <c r="AL22" s="5">
        <f t="shared" si="44"/>
        <v>777156.62120537169</v>
      </c>
      <c r="AM22" s="5">
        <f t="shared" si="45"/>
        <v>5625.6271582523987</v>
      </c>
      <c r="AN22" s="5">
        <f t="shared" si="13"/>
        <v>606.49064630104021</v>
      </c>
      <c r="AO22" s="35">
        <f t="shared" si="14"/>
        <v>9.3647632369450347E-3</v>
      </c>
      <c r="AP22" s="5">
        <f t="shared" si="15"/>
        <v>5019.1365119513584</v>
      </c>
      <c r="AQ22" s="35">
        <f t="shared" si="16"/>
        <v>7.7499999999999986E-2</v>
      </c>
      <c r="AR22" s="5">
        <f t="shared" si="46"/>
        <v>8699.8694409294076</v>
      </c>
      <c r="AS22" s="5">
        <f t="shared" si="47"/>
        <v>75684.537932856576</v>
      </c>
      <c r="AT22" s="5">
        <f t="shared" si="17"/>
        <v>776550.13055907062</v>
      </c>
      <c r="AU22" s="5">
        <f t="shared" si="18"/>
        <v>84384.407373785987</v>
      </c>
      <c r="AV22" s="150"/>
      <c r="AW22" s="2">
        <v>15</v>
      </c>
      <c r="AX22" s="118">
        <v>45292</v>
      </c>
      <c r="AY22" s="5">
        <f t="shared" si="48"/>
        <v>776751.3474200021</v>
      </c>
      <c r="AZ22" s="5">
        <f t="shared" si="49"/>
        <v>5490.5819284106856</v>
      </c>
      <c r="BA22" s="5">
        <f t="shared" si="19"/>
        <v>635.88600703567317</v>
      </c>
      <c r="BB22" s="35">
        <f t="shared" si="20"/>
        <v>9.8237770810097758E-3</v>
      </c>
      <c r="BC22" s="5">
        <f t="shared" si="21"/>
        <v>4854.6959213750124</v>
      </c>
      <c r="BD22" s="35">
        <f t="shared" si="22"/>
        <v>7.4999999999999997E-2</v>
      </c>
      <c r="BE22" s="5">
        <f t="shared" si="50"/>
        <v>9134.5385870335813</v>
      </c>
      <c r="BF22" s="5">
        <f t="shared" si="51"/>
        <v>73224.190339126697</v>
      </c>
      <c r="BG22" s="5">
        <f t="shared" si="23"/>
        <v>776115.46141296648</v>
      </c>
      <c r="BH22" s="5">
        <f t="shared" si="24"/>
        <v>82358.728926160285</v>
      </c>
      <c r="BI22" s="150"/>
      <c r="BJ22" s="2">
        <v>15</v>
      </c>
      <c r="BK22" s="118">
        <v>45292</v>
      </c>
      <c r="BL22" s="5">
        <f t="shared" si="52"/>
        <v>776328.9511282543</v>
      </c>
      <c r="BM22" s="5">
        <f t="shared" si="53"/>
        <v>5356.7892391412443</v>
      </c>
      <c r="BN22" s="5">
        <f t="shared" si="25"/>
        <v>666.46849274137458</v>
      </c>
      <c r="BO22" s="35">
        <f t="shared" si="26"/>
        <v>1.0301846789654555E-2</v>
      </c>
      <c r="BP22" s="5">
        <f t="shared" si="27"/>
        <v>4690.3207463998697</v>
      </c>
      <c r="BQ22" s="35">
        <f t="shared" si="28"/>
        <v>7.2499999999999995E-2</v>
      </c>
      <c r="BR22" s="5">
        <f t="shared" si="54"/>
        <v>9587.5173644872357</v>
      </c>
      <c r="BS22" s="5">
        <f t="shared" si="55"/>
        <v>70764.321222631435</v>
      </c>
      <c r="BT22" s="5">
        <f t="shared" si="29"/>
        <v>775662.48263551295</v>
      </c>
      <c r="BU22" s="5">
        <f t="shared" si="30"/>
        <v>80351.838587118677</v>
      </c>
      <c r="BV22" s="150"/>
      <c r="BW22" s="2">
        <v>15</v>
      </c>
      <c r="BX22" s="118">
        <v>45292</v>
      </c>
      <c r="BY22" s="5">
        <f t="shared" si="56"/>
        <v>775888.94062320481</v>
      </c>
      <c r="BZ22" s="5">
        <f t="shared" si="57"/>
        <v>5224.2878433945316</v>
      </c>
      <c r="CA22" s="5">
        <f t="shared" si="31"/>
        <v>698.26902309250363</v>
      </c>
      <c r="CB22" s="35">
        <f t="shared" si="32"/>
        <v>1.0799520186973836E-2</v>
      </c>
      <c r="CC22" s="5">
        <f t="shared" si="33"/>
        <v>4526.018820302028</v>
      </c>
      <c r="CD22" s="35">
        <f t="shared" si="34"/>
        <v>7.0000000000000007E-2</v>
      </c>
      <c r="CE22" s="5">
        <f t="shared" si="58"/>
        <v>10059.328399887638</v>
      </c>
      <c r="CF22" s="5">
        <f t="shared" si="59"/>
        <v>68304.989251030333</v>
      </c>
      <c r="CG22" s="5">
        <f t="shared" si="35"/>
        <v>775190.67160011234</v>
      </c>
      <c r="CH22" s="5">
        <f t="shared" si="36"/>
        <v>78364.317650917976</v>
      </c>
    </row>
    <row r="23" spans="1:86" ht="14.25" customHeight="1">
      <c r="A23" s="161">
        <f t="shared" si="64"/>
        <v>13</v>
      </c>
      <c r="B23" s="11">
        <f t="shared" si="65"/>
        <v>781039.40369992179</v>
      </c>
      <c r="C23" s="162">
        <f t="shared" si="60"/>
        <v>755056.24636117683</v>
      </c>
      <c r="D23" s="11">
        <f t="shared" si="66"/>
        <v>729147.76347365801</v>
      </c>
      <c r="E23" s="11">
        <f t="shared" si="61"/>
        <v>703319.7537282909</v>
      </c>
      <c r="F23" s="11">
        <f t="shared" si="62"/>
        <v>677578.20479802962</v>
      </c>
      <c r="G23" s="22">
        <f t="shared" si="63"/>
        <v>651929.28786075814</v>
      </c>
      <c r="H23" s="11"/>
      <c r="I23" s="150"/>
      <c r="J23" s="2">
        <v>16</v>
      </c>
      <c r="K23" s="118">
        <v>45323</v>
      </c>
      <c r="L23" s="5">
        <f t="shared" si="37"/>
        <v>777366.63456587691</v>
      </c>
      <c r="M23" s="5">
        <f t="shared" si="0"/>
        <v>5899.3210083098911</v>
      </c>
      <c r="N23" s="5">
        <f t="shared" si="1"/>
        <v>554.92539566948744</v>
      </c>
      <c r="O23" s="35">
        <f t="shared" si="2"/>
        <v>8.5662343248789543E-3</v>
      </c>
      <c r="P23" s="5">
        <f t="shared" si="3"/>
        <v>5344.3956126404037</v>
      </c>
      <c r="Q23" s="35">
        <f t="shared" si="4"/>
        <v>8.2500000000000004E-2</v>
      </c>
      <c r="R23" s="5">
        <f t="shared" si="38"/>
        <v>8438.2908297925533</v>
      </c>
      <c r="S23" s="5">
        <f t="shared" si="39"/>
        <v>85950.845303165712</v>
      </c>
      <c r="T23" s="5">
        <f t="shared" si="5"/>
        <v>776811.70917020738</v>
      </c>
      <c r="U23" s="5">
        <f t="shared" si="6"/>
        <v>94389.136132958258</v>
      </c>
      <c r="V23" s="150"/>
      <c r="W23" s="2">
        <v>16</v>
      </c>
      <c r="X23" s="118">
        <v>45323</v>
      </c>
      <c r="Y23" s="5">
        <f t="shared" si="40"/>
        <v>776967.01376385405</v>
      </c>
      <c r="Z23" s="5">
        <f t="shared" si="41"/>
        <v>5761.8863163878123</v>
      </c>
      <c r="AA23" s="5">
        <f t="shared" si="7"/>
        <v>582.10622462878473</v>
      </c>
      <c r="AB23" s="35">
        <f t="shared" si="8"/>
        <v>8.9904391972919356E-3</v>
      </c>
      <c r="AC23" s="5">
        <f t="shared" si="9"/>
        <v>5179.7800917590275</v>
      </c>
      <c r="AD23" s="35">
        <f t="shared" si="10"/>
        <v>0.08</v>
      </c>
      <c r="AE23" s="5">
        <f t="shared" si="42"/>
        <v>8865.0924607747984</v>
      </c>
      <c r="AF23" s="5">
        <f t="shared" si="43"/>
        <v>83325.088601430194</v>
      </c>
      <c r="AG23" s="5">
        <f t="shared" si="11"/>
        <v>776384.9075392253</v>
      </c>
      <c r="AH23" s="5">
        <f t="shared" si="12"/>
        <v>92190.181062204996</v>
      </c>
      <c r="AI23" s="150"/>
      <c r="AJ23" s="2">
        <v>16</v>
      </c>
      <c r="AK23" s="118">
        <v>45323</v>
      </c>
      <c r="AL23" s="5">
        <f t="shared" si="44"/>
        <v>776550.13055907062</v>
      </c>
      <c r="AM23" s="5">
        <f t="shared" si="45"/>
        <v>5625.6271582523987</v>
      </c>
      <c r="AN23" s="5">
        <f t="shared" si="13"/>
        <v>610.40756505840091</v>
      </c>
      <c r="AO23" s="35">
        <f t="shared" si="14"/>
        <v>9.4326051756984681E-3</v>
      </c>
      <c r="AP23" s="5">
        <f t="shared" si="15"/>
        <v>5015.2195931939978</v>
      </c>
      <c r="AQ23" s="35">
        <f t="shared" si="16"/>
        <v>7.7499999999999999E-2</v>
      </c>
      <c r="AR23" s="5">
        <f t="shared" si="46"/>
        <v>9310.2770059878094</v>
      </c>
      <c r="AS23" s="5">
        <f t="shared" si="47"/>
        <v>80699.757526050569</v>
      </c>
      <c r="AT23" s="5">
        <f t="shared" si="17"/>
        <v>775939.72299401218</v>
      </c>
      <c r="AU23" s="5">
        <f t="shared" si="18"/>
        <v>90010.034532038379</v>
      </c>
      <c r="AV23" s="150"/>
      <c r="AW23" s="2">
        <v>16</v>
      </c>
      <c r="AX23" s="118">
        <v>45323</v>
      </c>
      <c r="AY23" s="5">
        <f t="shared" si="48"/>
        <v>776115.46141296648</v>
      </c>
      <c r="AZ23" s="5">
        <f t="shared" si="49"/>
        <v>5490.5819284106856</v>
      </c>
      <c r="BA23" s="5">
        <f t="shared" si="19"/>
        <v>639.8602945796456</v>
      </c>
      <c r="BB23" s="35">
        <f t="shared" si="20"/>
        <v>9.8932747982843714E-3</v>
      </c>
      <c r="BC23" s="5">
        <f t="shared" si="21"/>
        <v>4850.72163383104</v>
      </c>
      <c r="BD23" s="35">
        <f t="shared" si="22"/>
        <v>7.4999999999999997E-2</v>
      </c>
      <c r="BE23" s="5">
        <f t="shared" si="50"/>
        <v>9774.398881613226</v>
      </c>
      <c r="BF23" s="5">
        <f t="shared" si="51"/>
        <v>78074.911972957736</v>
      </c>
      <c r="BG23" s="5">
        <f t="shared" si="23"/>
        <v>775475.60111838684</v>
      </c>
      <c r="BH23" s="5">
        <f t="shared" si="24"/>
        <v>87849.310854570969</v>
      </c>
      <c r="BI23" s="150"/>
      <c r="BJ23" s="2">
        <v>16</v>
      </c>
      <c r="BK23" s="118">
        <v>45323</v>
      </c>
      <c r="BL23" s="5">
        <f t="shared" si="52"/>
        <v>775662.48263551295</v>
      </c>
      <c r="BM23" s="5">
        <f t="shared" si="53"/>
        <v>5356.7892391412443</v>
      </c>
      <c r="BN23" s="5">
        <f t="shared" si="25"/>
        <v>670.49507321835335</v>
      </c>
      <c r="BO23" s="35">
        <f t="shared" si="26"/>
        <v>1.0372992195370962E-2</v>
      </c>
      <c r="BP23" s="5">
        <f t="shared" si="27"/>
        <v>4686.2941659228909</v>
      </c>
      <c r="BQ23" s="35">
        <f t="shared" si="28"/>
        <v>7.2499999999999995E-2</v>
      </c>
      <c r="BR23" s="5">
        <f t="shared" si="54"/>
        <v>10258.012437705589</v>
      </c>
      <c r="BS23" s="5">
        <f t="shared" si="55"/>
        <v>75450.615388554332</v>
      </c>
      <c r="BT23" s="5">
        <f t="shared" si="29"/>
        <v>774991.98756229458</v>
      </c>
      <c r="BU23" s="5">
        <f t="shared" si="30"/>
        <v>85708.627826259923</v>
      </c>
      <c r="BV23" s="150"/>
      <c r="BW23" s="2">
        <v>16</v>
      </c>
      <c r="BX23" s="118">
        <v>45323</v>
      </c>
      <c r="BY23" s="5">
        <f t="shared" si="56"/>
        <v>775190.67160011234</v>
      </c>
      <c r="BZ23" s="5">
        <f t="shared" si="57"/>
        <v>5224.2878433945316</v>
      </c>
      <c r="CA23" s="5">
        <f t="shared" si="31"/>
        <v>702.34225906054235</v>
      </c>
      <c r="CB23" s="35">
        <f t="shared" si="32"/>
        <v>1.0872302025164472E-2</v>
      </c>
      <c r="CC23" s="5">
        <f t="shared" si="33"/>
        <v>4521.9455843339892</v>
      </c>
      <c r="CD23" s="35">
        <f t="shared" si="34"/>
        <v>7.0000000000000007E-2</v>
      </c>
      <c r="CE23" s="5">
        <f t="shared" si="58"/>
        <v>10761.67065894818</v>
      </c>
      <c r="CF23" s="5">
        <f t="shared" si="59"/>
        <v>72826.934835364314</v>
      </c>
      <c r="CG23" s="5">
        <f t="shared" si="35"/>
        <v>774488.32934105175</v>
      </c>
      <c r="CH23" s="5">
        <f t="shared" si="36"/>
        <v>83588.605494312491</v>
      </c>
    </row>
    <row r="24" spans="1:86" ht="14.25" customHeight="1">
      <c r="A24" s="161">
        <f t="shared" si="64"/>
        <v>14</v>
      </c>
      <c r="B24" s="11">
        <f t="shared" si="65"/>
        <v>833657.00469658012</v>
      </c>
      <c r="C24" s="162">
        <f t="shared" si="60"/>
        <v>805704.02184074954</v>
      </c>
      <c r="D24" s="11">
        <f t="shared" si="66"/>
        <v>777840.77109148353</v>
      </c>
      <c r="E24" s="11">
        <f t="shared" si="61"/>
        <v>750073.86181993294</v>
      </c>
      <c r="F24" s="11">
        <f t="shared" si="62"/>
        <v>722410.10426322045</v>
      </c>
      <c r="G24" s="22">
        <f t="shared" si="63"/>
        <v>694856.50249297835</v>
      </c>
      <c r="H24" s="11"/>
      <c r="I24" s="150"/>
      <c r="J24" s="2">
        <v>17</v>
      </c>
      <c r="K24" s="118">
        <v>45352</v>
      </c>
      <c r="L24" s="5">
        <f t="shared" si="37"/>
        <v>776811.70917020738</v>
      </c>
      <c r="M24" s="5">
        <f t="shared" si="0"/>
        <v>5899.3210083098911</v>
      </c>
      <c r="N24" s="5">
        <f t="shared" si="1"/>
        <v>558.7405077647154</v>
      </c>
      <c r="O24" s="35">
        <f t="shared" si="2"/>
        <v>8.6312886559585522E-3</v>
      </c>
      <c r="P24" s="5">
        <f t="shared" si="3"/>
        <v>5340.5805005451757</v>
      </c>
      <c r="Q24" s="35">
        <f t="shared" si="4"/>
        <v>8.2500000000000004E-2</v>
      </c>
      <c r="R24" s="5">
        <f t="shared" si="38"/>
        <v>8997.0313375572696</v>
      </c>
      <c r="S24" s="5">
        <f t="shared" si="39"/>
        <v>91291.425803710881</v>
      </c>
      <c r="T24" s="5">
        <f t="shared" si="5"/>
        <v>776252.96866244264</v>
      </c>
      <c r="U24" s="5">
        <f t="shared" si="6"/>
        <v>100288.45714126815</v>
      </c>
      <c r="V24" s="150"/>
      <c r="W24" s="2">
        <v>17</v>
      </c>
      <c r="X24" s="118">
        <v>45352</v>
      </c>
      <c r="Y24" s="5">
        <f t="shared" si="40"/>
        <v>776384.9075392253</v>
      </c>
      <c r="Z24" s="5">
        <f t="shared" si="41"/>
        <v>5761.8863163878123</v>
      </c>
      <c r="AA24" s="5">
        <f t="shared" si="7"/>
        <v>585.9869327929764</v>
      </c>
      <c r="AB24" s="35">
        <f t="shared" si="8"/>
        <v>9.057161113297978E-3</v>
      </c>
      <c r="AC24" s="5">
        <f t="shared" si="9"/>
        <v>5175.8993835948359</v>
      </c>
      <c r="AD24" s="35">
        <f t="shared" si="10"/>
        <v>0.08</v>
      </c>
      <c r="AE24" s="5">
        <f t="shared" si="42"/>
        <v>9451.0793935677757</v>
      </c>
      <c r="AF24" s="5">
        <f t="shared" si="43"/>
        <v>88500.987985025029</v>
      </c>
      <c r="AG24" s="5">
        <f t="shared" si="11"/>
        <v>775798.92060643237</v>
      </c>
      <c r="AH24" s="5">
        <f t="shared" si="12"/>
        <v>97952.067378592808</v>
      </c>
      <c r="AI24" s="150"/>
      <c r="AJ24" s="2">
        <v>17</v>
      </c>
      <c r="AK24" s="118">
        <v>45352</v>
      </c>
      <c r="AL24" s="5">
        <f t="shared" si="44"/>
        <v>775939.72299401218</v>
      </c>
      <c r="AM24" s="5">
        <f t="shared" si="45"/>
        <v>5625.6271582523987</v>
      </c>
      <c r="AN24" s="5">
        <f t="shared" si="13"/>
        <v>614.34978058273646</v>
      </c>
      <c r="AO24" s="35">
        <f t="shared" si="14"/>
        <v>9.5009923432541263E-3</v>
      </c>
      <c r="AP24" s="5">
        <f t="shared" si="15"/>
        <v>5011.2773776696622</v>
      </c>
      <c r="AQ24" s="35">
        <f t="shared" si="16"/>
        <v>7.7499999999999999E-2</v>
      </c>
      <c r="AR24" s="5">
        <f t="shared" si="46"/>
        <v>9924.6267865705449</v>
      </c>
      <c r="AS24" s="5">
        <f t="shared" si="47"/>
        <v>85711.034903720225</v>
      </c>
      <c r="AT24" s="5">
        <f t="shared" si="17"/>
        <v>775325.37321342947</v>
      </c>
      <c r="AU24" s="5">
        <f t="shared" si="18"/>
        <v>95635.66169029077</v>
      </c>
      <c r="AV24" s="150"/>
      <c r="AW24" s="2">
        <v>17</v>
      </c>
      <c r="AX24" s="118">
        <v>45352</v>
      </c>
      <c r="AY24" s="5">
        <f t="shared" si="48"/>
        <v>775475.60111838684</v>
      </c>
      <c r="AZ24" s="5">
        <f t="shared" si="49"/>
        <v>5490.5819284106856</v>
      </c>
      <c r="BA24" s="5">
        <f t="shared" si="19"/>
        <v>643.85942142076783</v>
      </c>
      <c r="BB24" s="35">
        <f t="shared" si="20"/>
        <v>9.9633219225806272E-3</v>
      </c>
      <c r="BC24" s="5">
        <f t="shared" si="21"/>
        <v>4846.7225069899177</v>
      </c>
      <c r="BD24" s="35">
        <f t="shared" si="22"/>
        <v>7.5000000000000011E-2</v>
      </c>
      <c r="BE24" s="5">
        <f t="shared" si="50"/>
        <v>10418.258303033994</v>
      </c>
      <c r="BF24" s="5">
        <f t="shared" si="51"/>
        <v>82921.63447994765</v>
      </c>
      <c r="BG24" s="5">
        <f t="shared" si="23"/>
        <v>774831.74169696611</v>
      </c>
      <c r="BH24" s="5">
        <f t="shared" si="24"/>
        <v>93339.892782981638</v>
      </c>
      <c r="BI24" s="150"/>
      <c r="BJ24" s="2">
        <v>17</v>
      </c>
      <c r="BK24" s="118">
        <v>45352</v>
      </c>
      <c r="BL24" s="5">
        <f t="shared" si="52"/>
        <v>774991.98756229458</v>
      </c>
      <c r="BM24" s="5">
        <f t="shared" si="53"/>
        <v>5356.7892391412443</v>
      </c>
      <c r="BN24" s="5">
        <f t="shared" si="25"/>
        <v>674.54598095238089</v>
      </c>
      <c r="BO24" s="35">
        <f t="shared" si="26"/>
        <v>1.0444690914663067E-2</v>
      </c>
      <c r="BP24" s="5">
        <f t="shared" si="27"/>
        <v>4682.2432581888634</v>
      </c>
      <c r="BQ24" s="35">
        <f t="shared" si="28"/>
        <v>7.2500000000000009E-2</v>
      </c>
      <c r="BR24" s="5">
        <f t="shared" si="54"/>
        <v>10932.558418657969</v>
      </c>
      <c r="BS24" s="5">
        <f t="shared" si="55"/>
        <v>80132.858646743189</v>
      </c>
      <c r="BT24" s="5">
        <f t="shared" si="29"/>
        <v>774317.44158134225</v>
      </c>
      <c r="BU24" s="5">
        <f t="shared" si="30"/>
        <v>91065.417065401154</v>
      </c>
      <c r="BV24" s="150"/>
      <c r="BW24" s="2">
        <v>17</v>
      </c>
      <c r="BX24" s="118">
        <v>45352</v>
      </c>
      <c r="BY24" s="5">
        <f t="shared" si="56"/>
        <v>774488.32934105175</v>
      </c>
      <c r="BZ24" s="5">
        <f t="shared" si="57"/>
        <v>5224.2878433945316</v>
      </c>
      <c r="CA24" s="5">
        <f t="shared" si="31"/>
        <v>706.43925557172952</v>
      </c>
      <c r="CB24" s="35">
        <f t="shared" si="32"/>
        <v>1.0945640813042806E-2</v>
      </c>
      <c r="CC24" s="5">
        <f t="shared" si="33"/>
        <v>4517.8485878228021</v>
      </c>
      <c r="CD24" s="35">
        <f t="shared" si="34"/>
        <v>7.0000000000000007E-2</v>
      </c>
      <c r="CE24" s="5">
        <f t="shared" si="58"/>
        <v>11468.10991451991</v>
      </c>
      <c r="CF24" s="5">
        <f t="shared" si="59"/>
        <v>77344.783423187124</v>
      </c>
      <c r="CG24" s="5">
        <f t="shared" si="35"/>
        <v>773781.89008548006</v>
      </c>
      <c r="CH24" s="5">
        <f t="shared" si="36"/>
        <v>88812.893337707035</v>
      </c>
    </row>
    <row r="25" spans="1:86" ht="14.25" customHeight="1">
      <c r="A25" s="161">
        <f t="shared" si="64"/>
        <v>15</v>
      </c>
      <c r="B25" s="11">
        <f t="shared" si="65"/>
        <v>884717.21524840454</v>
      </c>
      <c r="C25" s="162">
        <f t="shared" si="60"/>
        <v>854816.73303553078</v>
      </c>
      <c r="D25" s="11">
        <f t="shared" si="66"/>
        <v>825022.72834449518</v>
      </c>
      <c r="E25" s="11">
        <f t="shared" si="61"/>
        <v>795342.63509791158</v>
      </c>
      <c r="F25" s="11">
        <f t="shared" si="62"/>
        <v>765784.09697035479</v>
      </c>
      <c r="G25" s="22">
        <f t="shared" si="63"/>
        <v>736354.95865451184</v>
      </c>
      <c r="H25" s="11"/>
      <c r="I25" s="150"/>
      <c r="J25" s="2">
        <v>18</v>
      </c>
      <c r="K25" s="118">
        <v>45383</v>
      </c>
      <c r="L25" s="5">
        <f t="shared" si="37"/>
        <v>776252.96866244264</v>
      </c>
      <c r="M25" s="5">
        <f t="shared" si="0"/>
        <v>5899.3210083098911</v>
      </c>
      <c r="N25" s="5">
        <f t="shared" si="1"/>
        <v>562.581848755598</v>
      </c>
      <c r="O25" s="35">
        <f t="shared" si="2"/>
        <v>8.6968842086359525E-3</v>
      </c>
      <c r="P25" s="5">
        <f t="shared" si="3"/>
        <v>5336.7391595542931</v>
      </c>
      <c r="Q25" s="35">
        <f t="shared" si="4"/>
        <v>8.2500000000000004E-2</v>
      </c>
      <c r="R25" s="5">
        <f t="shared" si="38"/>
        <v>9559.6131863128685</v>
      </c>
      <c r="S25" s="5">
        <f t="shared" si="39"/>
        <v>96628.164963265168</v>
      </c>
      <c r="T25" s="5">
        <f t="shared" si="5"/>
        <v>775690.38681368704</v>
      </c>
      <c r="U25" s="5">
        <f t="shared" si="6"/>
        <v>106187.77814957804</v>
      </c>
      <c r="V25" s="150"/>
      <c r="W25" s="2">
        <v>18</v>
      </c>
      <c r="X25" s="118">
        <v>45383</v>
      </c>
      <c r="Y25" s="5">
        <f t="shared" si="40"/>
        <v>775798.92060643237</v>
      </c>
      <c r="Z25" s="5">
        <f t="shared" si="41"/>
        <v>5761.8863163878123</v>
      </c>
      <c r="AA25" s="5">
        <f t="shared" si="7"/>
        <v>589.89351234492915</v>
      </c>
      <c r="AB25" s="35">
        <f t="shared" si="8"/>
        <v>9.1244289726593077E-3</v>
      </c>
      <c r="AC25" s="5">
        <f t="shared" si="9"/>
        <v>5171.9928040428831</v>
      </c>
      <c r="AD25" s="35">
        <f t="shared" si="10"/>
        <v>0.08</v>
      </c>
      <c r="AE25" s="5">
        <f t="shared" si="42"/>
        <v>10040.972905912706</v>
      </c>
      <c r="AF25" s="5">
        <f t="shared" si="43"/>
        <v>93672.980789067908</v>
      </c>
      <c r="AG25" s="5">
        <f t="shared" si="11"/>
        <v>775209.02709408745</v>
      </c>
      <c r="AH25" s="5">
        <f t="shared" si="12"/>
        <v>103713.95369498062</v>
      </c>
      <c r="AI25" s="150"/>
      <c r="AJ25" s="2">
        <v>18</v>
      </c>
      <c r="AK25" s="118">
        <v>45383</v>
      </c>
      <c r="AL25" s="5">
        <f t="shared" si="44"/>
        <v>775325.37321342947</v>
      </c>
      <c r="AM25" s="5">
        <f t="shared" si="45"/>
        <v>5625.6271582523987</v>
      </c>
      <c r="AN25" s="5">
        <f t="shared" si="13"/>
        <v>618.31745624900032</v>
      </c>
      <c r="AO25" s="35">
        <f t="shared" si="14"/>
        <v>9.5699299047001512E-3</v>
      </c>
      <c r="AP25" s="5">
        <f t="shared" si="15"/>
        <v>5007.3097020033983</v>
      </c>
      <c r="AQ25" s="35">
        <f t="shared" si="16"/>
        <v>7.7499999999999999E-2</v>
      </c>
      <c r="AR25" s="5">
        <f t="shared" si="46"/>
        <v>10542.944242819545</v>
      </c>
      <c r="AS25" s="5">
        <f t="shared" si="47"/>
        <v>90718.344605723629</v>
      </c>
      <c r="AT25" s="5">
        <f t="shared" si="17"/>
        <v>774707.05575718044</v>
      </c>
      <c r="AU25" s="5">
        <f t="shared" si="18"/>
        <v>101261.28884854318</v>
      </c>
      <c r="AV25" s="150"/>
      <c r="AW25" s="2">
        <v>18</v>
      </c>
      <c r="AX25" s="118">
        <v>45383</v>
      </c>
      <c r="AY25" s="5">
        <f t="shared" si="48"/>
        <v>774831.74169696611</v>
      </c>
      <c r="AZ25" s="5">
        <f t="shared" si="49"/>
        <v>5490.5819284106856</v>
      </c>
      <c r="BA25" s="5">
        <f t="shared" si="19"/>
        <v>647.88354280464773</v>
      </c>
      <c r="BB25" s="35">
        <f t="shared" si="20"/>
        <v>1.0033923618860198E-2</v>
      </c>
      <c r="BC25" s="5">
        <f t="shared" si="21"/>
        <v>4842.6983856060378</v>
      </c>
      <c r="BD25" s="35">
        <f t="shared" si="22"/>
        <v>7.4999999999999997E-2</v>
      </c>
      <c r="BE25" s="5">
        <f t="shared" si="50"/>
        <v>11066.141845838642</v>
      </c>
      <c r="BF25" s="5">
        <f t="shared" si="51"/>
        <v>87764.33286555369</v>
      </c>
      <c r="BG25" s="5">
        <f t="shared" si="23"/>
        <v>774183.85815416148</v>
      </c>
      <c r="BH25" s="5">
        <f t="shared" si="24"/>
        <v>98830.474711392337</v>
      </c>
      <c r="BI25" s="150"/>
      <c r="BJ25" s="2">
        <v>18</v>
      </c>
      <c r="BK25" s="118">
        <v>45383</v>
      </c>
      <c r="BL25" s="5">
        <f t="shared" si="52"/>
        <v>774317.44158134225</v>
      </c>
      <c r="BM25" s="5">
        <f t="shared" si="53"/>
        <v>5356.7892391412443</v>
      </c>
      <c r="BN25" s="5">
        <f t="shared" si="25"/>
        <v>678.62136292063497</v>
      </c>
      <c r="BO25" s="35">
        <f t="shared" si="26"/>
        <v>1.0516948111638459E-2</v>
      </c>
      <c r="BP25" s="5">
        <f t="shared" si="27"/>
        <v>4678.1678762206093</v>
      </c>
      <c r="BQ25" s="35">
        <f t="shared" si="28"/>
        <v>7.2499999999999995E-2</v>
      </c>
      <c r="BR25" s="5">
        <f t="shared" si="54"/>
        <v>11611.179781578605</v>
      </c>
      <c r="BS25" s="5">
        <f t="shared" si="55"/>
        <v>84811.026522963803</v>
      </c>
      <c r="BT25" s="5">
        <f t="shared" si="29"/>
        <v>773638.82021842164</v>
      </c>
      <c r="BU25" s="5">
        <f t="shared" si="30"/>
        <v>96422.2063045424</v>
      </c>
      <c r="BV25" s="150"/>
      <c r="BW25" s="2">
        <v>18</v>
      </c>
      <c r="BX25" s="118">
        <v>45383</v>
      </c>
      <c r="BY25" s="5">
        <f t="shared" si="56"/>
        <v>773781.89008548006</v>
      </c>
      <c r="BZ25" s="5">
        <f t="shared" si="57"/>
        <v>5224.2878433945316</v>
      </c>
      <c r="CA25" s="5">
        <f t="shared" si="31"/>
        <v>710.56015122923145</v>
      </c>
      <c r="CB25" s="35">
        <f t="shared" si="32"/>
        <v>1.1019541713245352E-2</v>
      </c>
      <c r="CC25" s="5">
        <f t="shared" si="33"/>
        <v>4513.7276921653001</v>
      </c>
      <c r="CD25" s="35">
        <f t="shared" si="34"/>
        <v>6.9999999999999993E-2</v>
      </c>
      <c r="CE25" s="5">
        <f t="shared" si="58"/>
        <v>12178.670065749142</v>
      </c>
      <c r="CF25" s="5">
        <f t="shared" si="59"/>
        <v>81858.511115352419</v>
      </c>
      <c r="CG25" s="5">
        <f t="shared" si="35"/>
        <v>773071.3299342508</v>
      </c>
      <c r="CH25" s="5">
        <f t="shared" si="36"/>
        <v>94037.181181101565</v>
      </c>
    </row>
    <row r="26" spans="1:86" ht="14.25" customHeight="1">
      <c r="A26" s="161">
        <f t="shared" si="64"/>
        <v>16</v>
      </c>
      <c r="B26" s="11">
        <f t="shared" si="65"/>
        <v>934086.57923751138</v>
      </c>
      <c r="C26" s="162">
        <f t="shared" si="60"/>
        <v>902266.97036696482</v>
      </c>
      <c r="D26" s="11">
        <f t="shared" si="66"/>
        <v>870572.27824810881</v>
      </c>
      <c r="E26" s="11">
        <f t="shared" si="61"/>
        <v>839010.76316047006</v>
      </c>
      <c r="F26" s="11">
        <f t="shared" si="62"/>
        <v>807590.90071105037</v>
      </c>
      <c r="G26" s="22">
        <f t="shared" si="63"/>
        <v>776321.37127998844</v>
      </c>
      <c r="H26" s="11"/>
      <c r="I26" s="150"/>
      <c r="J26" s="2">
        <v>19</v>
      </c>
      <c r="K26" s="118">
        <v>45413</v>
      </c>
      <c r="L26" s="5">
        <f t="shared" si="37"/>
        <v>775690.38681368704</v>
      </c>
      <c r="M26" s="5">
        <f t="shared" si="0"/>
        <v>5899.3210083098911</v>
      </c>
      <c r="N26" s="5">
        <f t="shared" si="1"/>
        <v>566.44959896579257</v>
      </c>
      <c r="O26" s="35">
        <f t="shared" si="2"/>
        <v>8.7630262062564097E-3</v>
      </c>
      <c r="P26" s="5">
        <f t="shared" si="3"/>
        <v>5332.8714093440985</v>
      </c>
      <c r="Q26" s="35">
        <f t="shared" si="4"/>
        <v>8.2500000000000004E-2</v>
      </c>
      <c r="R26" s="5">
        <f t="shared" si="38"/>
        <v>10126.06278527866</v>
      </c>
      <c r="S26" s="5">
        <f t="shared" si="39"/>
        <v>101961.03637260926</v>
      </c>
      <c r="T26" s="5">
        <f t="shared" si="5"/>
        <v>775123.93721472123</v>
      </c>
      <c r="U26" s="5">
        <f t="shared" si="6"/>
        <v>112087.09915788792</v>
      </c>
      <c r="V26" s="150"/>
      <c r="W26" s="2">
        <v>19</v>
      </c>
      <c r="X26" s="118">
        <v>45413</v>
      </c>
      <c r="Y26" s="5">
        <f t="shared" si="40"/>
        <v>775209.02709408745</v>
      </c>
      <c r="Z26" s="5">
        <f t="shared" si="41"/>
        <v>5761.8863163878123</v>
      </c>
      <c r="AA26" s="5">
        <f t="shared" si="7"/>
        <v>593.82613576056247</v>
      </c>
      <c r="AB26" s="35">
        <f t="shared" si="8"/>
        <v>9.1922480003085345E-3</v>
      </c>
      <c r="AC26" s="5">
        <f t="shared" si="9"/>
        <v>5168.0601806272498</v>
      </c>
      <c r="AD26" s="35">
        <f t="shared" si="10"/>
        <v>0.08</v>
      </c>
      <c r="AE26" s="5">
        <f t="shared" si="42"/>
        <v>10634.799041673268</v>
      </c>
      <c r="AF26" s="5">
        <f t="shared" si="43"/>
        <v>98841.040969695154</v>
      </c>
      <c r="AG26" s="5">
        <f t="shared" si="11"/>
        <v>774615.20095832692</v>
      </c>
      <c r="AH26" s="5">
        <f t="shared" si="12"/>
        <v>109475.84001136842</v>
      </c>
      <c r="AI26" s="150"/>
      <c r="AJ26" s="2">
        <v>19</v>
      </c>
      <c r="AK26" s="118">
        <v>45413</v>
      </c>
      <c r="AL26" s="5">
        <f t="shared" si="44"/>
        <v>774707.05575718044</v>
      </c>
      <c r="AM26" s="5">
        <f t="shared" si="45"/>
        <v>5625.6271582523987</v>
      </c>
      <c r="AN26" s="5">
        <f t="shared" si="13"/>
        <v>622.31075648727528</v>
      </c>
      <c r="AO26" s="35">
        <f t="shared" si="14"/>
        <v>9.6394230856055915E-3</v>
      </c>
      <c r="AP26" s="5">
        <f t="shared" si="15"/>
        <v>5003.3164017651234</v>
      </c>
      <c r="AQ26" s="35">
        <f t="shared" si="16"/>
        <v>7.7499999999999999E-2</v>
      </c>
      <c r="AR26" s="5">
        <f t="shared" si="46"/>
        <v>11165.254999306821</v>
      </c>
      <c r="AS26" s="5">
        <f t="shared" si="47"/>
        <v>95721.661007488758</v>
      </c>
      <c r="AT26" s="5">
        <f t="shared" si="17"/>
        <v>774084.74500069313</v>
      </c>
      <c r="AU26" s="5">
        <f t="shared" si="18"/>
        <v>106886.91600679558</v>
      </c>
      <c r="AV26" s="150"/>
      <c r="AW26" s="2">
        <v>19</v>
      </c>
      <c r="AX26" s="118">
        <v>45413</v>
      </c>
      <c r="AY26" s="5">
        <f t="shared" si="48"/>
        <v>774183.85815416148</v>
      </c>
      <c r="AZ26" s="5">
        <f t="shared" si="49"/>
        <v>5490.5819284106856</v>
      </c>
      <c r="BA26" s="5">
        <f t="shared" si="19"/>
        <v>651.93281494717667</v>
      </c>
      <c r="BB26" s="35">
        <f t="shared" si="20"/>
        <v>1.0105085112493143E-2</v>
      </c>
      <c r="BC26" s="5">
        <f t="shared" si="21"/>
        <v>4838.6491134635089</v>
      </c>
      <c r="BD26" s="35">
        <f t="shared" si="22"/>
        <v>7.4999999999999997E-2</v>
      </c>
      <c r="BE26" s="5">
        <f t="shared" si="50"/>
        <v>11718.074660785818</v>
      </c>
      <c r="BF26" s="5">
        <f t="shared" si="51"/>
        <v>92602.981979017204</v>
      </c>
      <c r="BG26" s="5">
        <f t="shared" si="23"/>
        <v>773531.92533921427</v>
      </c>
      <c r="BH26" s="5">
        <f t="shared" si="24"/>
        <v>104321.05663980302</v>
      </c>
      <c r="BI26" s="150"/>
      <c r="BJ26" s="2">
        <v>19</v>
      </c>
      <c r="BK26" s="118">
        <v>45413</v>
      </c>
      <c r="BL26" s="5">
        <f t="shared" si="52"/>
        <v>773638.82021842164</v>
      </c>
      <c r="BM26" s="5">
        <f t="shared" si="53"/>
        <v>5356.7892391412443</v>
      </c>
      <c r="BN26" s="5">
        <f t="shared" si="25"/>
        <v>682.72136698828035</v>
      </c>
      <c r="BO26" s="35">
        <f t="shared" si="26"/>
        <v>1.0589769010746293E-2</v>
      </c>
      <c r="BP26" s="5">
        <f t="shared" si="27"/>
        <v>4674.0678721529639</v>
      </c>
      <c r="BQ26" s="35">
        <f t="shared" si="28"/>
        <v>7.2499999999999995E-2</v>
      </c>
      <c r="BR26" s="5">
        <f t="shared" si="54"/>
        <v>12293.901148566885</v>
      </c>
      <c r="BS26" s="5">
        <f t="shared" si="55"/>
        <v>89485.094395116772</v>
      </c>
      <c r="BT26" s="5">
        <f t="shared" si="29"/>
        <v>772956.09885143337</v>
      </c>
      <c r="BU26" s="5">
        <f t="shared" si="30"/>
        <v>101778.99554368366</v>
      </c>
      <c r="BV26" s="150"/>
      <c r="BW26" s="2">
        <v>19</v>
      </c>
      <c r="BX26" s="118">
        <v>45413</v>
      </c>
      <c r="BY26" s="5">
        <f t="shared" si="56"/>
        <v>773071.3299342508</v>
      </c>
      <c r="BZ26" s="5">
        <f t="shared" si="57"/>
        <v>5224.2878433945316</v>
      </c>
      <c r="CA26" s="5">
        <f t="shared" si="31"/>
        <v>714.70508544473523</v>
      </c>
      <c r="CB26" s="35">
        <f t="shared" si="32"/>
        <v>1.1094009948689011E-2</v>
      </c>
      <c r="CC26" s="5">
        <f t="shared" si="33"/>
        <v>4509.5827579497964</v>
      </c>
      <c r="CD26" s="35">
        <f t="shared" si="34"/>
        <v>7.0000000000000007E-2</v>
      </c>
      <c r="CE26" s="5">
        <f t="shared" si="58"/>
        <v>12893.375151193877</v>
      </c>
      <c r="CF26" s="5">
        <f t="shared" si="59"/>
        <v>86368.093873302219</v>
      </c>
      <c r="CG26" s="5">
        <f t="shared" si="35"/>
        <v>772356.62484880607</v>
      </c>
      <c r="CH26" s="5">
        <f t="shared" si="36"/>
        <v>99261.469024496095</v>
      </c>
    </row>
    <row r="27" spans="1:86" ht="14.25" customHeight="1">
      <c r="A27" s="161">
        <f t="shared" si="64"/>
        <v>17</v>
      </c>
      <c r="B27" s="11">
        <f t="shared" si="65"/>
        <v>981620.20440586354</v>
      </c>
      <c r="C27" s="162">
        <f t="shared" si="60"/>
        <v>947916.74932431371</v>
      </c>
      <c r="D27" s="11">
        <f t="shared" si="66"/>
        <v>914358.3172745083</v>
      </c>
      <c r="E27" s="11">
        <f t="shared" si="61"/>
        <v>880953.98375968926</v>
      </c>
      <c r="F27" s="11">
        <f t="shared" si="62"/>
        <v>847713.04166864487</v>
      </c>
      <c r="G27" s="22">
        <f t="shared" si="63"/>
        <v>814644.9888183116</v>
      </c>
      <c r="H27" s="11"/>
      <c r="I27" s="150"/>
      <c r="J27" s="2">
        <v>20</v>
      </c>
      <c r="K27" s="118">
        <v>45444</v>
      </c>
      <c r="L27" s="5">
        <f t="shared" si="37"/>
        <v>775123.93721472123</v>
      </c>
      <c r="M27" s="5">
        <f t="shared" si="0"/>
        <v>5899.3210083098911</v>
      </c>
      <c r="N27" s="5">
        <f t="shared" si="1"/>
        <v>570.34393995868231</v>
      </c>
      <c r="O27" s="35">
        <f t="shared" si="2"/>
        <v>8.8297199336888222E-3</v>
      </c>
      <c r="P27" s="5">
        <f t="shared" si="3"/>
        <v>5328.9770683512088</v>
      </c>
      <c r="Q27" s="35">
        <f t="shared" si="4"/>
        <v>8.2500000000000018E-2</v>
      </c>
      <c r="R27" s="5">
        <f t="shared" si="38"/>
        <v>10696.406725237342</v>
      </c>
      <c r="S27" s="5">
        <f t="shared" si="39"/>
        <v>107290.01344096047</v>
      </c>
      <c r="T27" s="5">
        <f t="shared" si="5"/>
        <v>774553.5932747625</v>
      </c>
      <c r="U27" s="5">
        <f t="shared" si="6"/>
        <v>117986.42016619781</v>
      </c>
      <c r="V27" s="150"/>
      <c r="W27" s="2">
        <v>20</v>
      </c>
      <c r="X27" s="118">
        <v>45444</v>
      </c>
      <c r="Y27" s="5">
        <f t="shared" si="40"/>
        <v>774615.20095832692</v>
      </c>
      <c r="Z27" s="5">
        <f t="shared" si="41"/>
        <v>5761.8863163878123</v>
      </c>
      <c r="AA27" s="5">
        <f t="shared" si="7"/>
        <v>597.78497666563271</v>
      </c>
      <c r="AB27" s="35">
        <f t="shared" si="8"/>
        <v>9.2606234826180626E-3</v>
      </c>
      <c r="AC27" s="5">
        <f t="shared" si="9"/>
        <v>5164.1013397221795</v>
      </c>
      <c r="AD27" s="35">
        <f t="shared" si="10"/>
        <v>0.08</v>
      </c>
      <c r="AE27" s="5">
        <f t="shared" si="42"/>
        <v>11232.584018338901</v>
      </c>
      <c r="AF27" s="5">
        <f t="shared" si="43"/>
        <v>104005.14230941734</v>
      </c>
      <c r="AG27" s="5">
        <f t="shared" si="11"/>
        <v>774017.4159816613</v>
      </c>
      <c r="AH27" s="5">
        <f t="shared" si="12"/>
        <v>115237.72632775625</v>
      </c>
      <c r="AI27" s="150"/>
      <c r="AJ27" s="2">
        <v>20</v>
      </c>
      <c r="AK27" s="118">
        <v>45444</v>
      </c>
      <c r="AL27" s="5">
        <f t="shared" si="44"/>
        <v>774084.74500069313</v>
      </c>
      <c r="AM27" s="5">
        <f t="shared" si="45"/>
        <v>5625.6271582523987</v>
      </c>
      <c r="AN27" s="5">
        <f t="shared" si="13"/>
        <v>626.32984678958928</v>
      </c>
      <c r="AO27" s="35">
        <f t="shared" si="14"/>
        <v>9.709477172900936E-3</v>
      </c>
      <c r="AP27" s="5">
        <f t="shared" si="15"/>
        <v>4999.2973114628094</v>
      </c>
      <c r="AQ27" s="35">
        <f t="shared" si="16"/>
        <v>7.7499999999999986E-2</v>
      </c>
      <c r="AR27" s="5">
        <f t="shared" si="46"/>
        <v>11791.58484609641</v>
      </c>
      <c r="AS27" s="5">
        <f t="shared" si="47"/>
        <v>100720.95831895157</v>
      </c>
      <c r="AT27" s="5">
        <f t="shared" si="17"/>
        <v>773458.41515390354</v>
      </c>
      <c r="AU27" s="5">
        <f t="shared" si="18"/>
        <v>112512.54316504797</v>
      </c>
      <c r="AV27" s="150"/>
      <c r="AW27" s="2">
        <v>20</v>
      </c>
      <c r="AX27" s="118">
        <v>45444</v>
      </c>
      <c r="AY27" s="5">
        <f t="shared" si="48"/>
        <v>773531.92533921427</v>
      </c>
      <c r="AZ27" s="5">
        <f t="shared" si="49"/>
        <v>5490.5819284106856</v>
      </c>
      <c r="BA27" s="5">
        <f t="shared" si="19"/>
        <v>656.00739504059675</v>
      </c>
      <c r="BB27" s="35">
        <f t="shared" si="20"/>
        <v>1.0176811690138118E-2</v>
      </c>
      <c r="BC27" s="5">
        <f t="shared" si="21"/>
        <v>4834.5745333700888</v>
      </c>
      <c r="BD27" s="35">
        <f t="shared" si="22"/>
        <v>7.4999999999999997E-2</v>
      </c>
      <c r="BE27" s="5">
        <f t="shared" si="50"/>
        <v>12374.082055826415</v>
      </c>
      <c r="BF27" s="5">
        <f t="shared" si="51"/>
        <v>97437.556512387295</v>
      </c>
      <c r="BG27" s="5">
        <f t="shared" si="23"/>
        <v>772875.91794417368</v>
      </c>
      <c r="BH27" s="5">
        <f t="shared" si="24"/>
        <v>109811.6385682137</v>
      </c>
      <c r="BI27" s="150"/>
      <c r="BJ27" s="2">
        <v>20</v>
      </c>
      <c r="BK27" s="118">
        <v>45444</v>
      </c>
      <c r="BL27" s="5">
        <f t="shared" si="52"/>
        <v>772956.09885143337</v>
      </c>
      <c r="BM27" s="5">
        <f t="shared" si="53"/>
        <v>5356.7892391412443</v>
      </c>
      <c r="BN27" s="5">
        <f t="shared" si="25"/>
        <v>686.8461419138348</v>
      </c>
      <c r="BO27" s="35">
        <f t="shared" si="26"/>
        <v>1.0663158897657146E-2</v>
      </c>
      <c r="BP27" s="5">
        <f t="shared" si="27"/>
        <v>4669.9430972274095</v>
      </c>
      <c r="BQ27" s="35">
        <f t="shared" si="28"/>
        <v>7.2499999999999981E-2</v>
      </c>
      <c r="BR27" s="5">
        <f t="shared" si="54"/>
        <v>12980.74729048072</v>
      </c>
      <c r="BS27" s="5">
        <f t="shared" si="55"/>
        <v>94155.037492344185</v>
      </c>
      <c r="BT27" s="5">
        <f t="shared" si="29"/>
        <v>772269.25270951958</v>
      </c>
      <c r="BU27" s="5">
        <f t="shared" si="30"/>
        <v>107135.78478282491</v>
      </c>
      <c r="BV27" s="150"/>
      <c r="BW27" s="2">
        <v>20</v>
      </c>
      <c r="BX27" s="118">
        <v>45444</v>
      </c>
      <c r="BY27" s="5">
        <f t="shared" si="56"/>
        <v>772356.62484880607</v>
      </c>
      <c r="BZ27" s="5">
        <f t="shared" si="57"/>
        <v>5224.2878433945316</v>
      </c>
      <c r="CA27" s="5">
        <f t="shared" si="31"/>
        <v>718.87419844316264</v>
      </c>
      <c r="CB27" s="35">
        <f t="shared" si="32"/>
        <v>1.1169050803450601E-2</v>
      </c>
      <c r="CC27" s="5">
        <f t="shared" si="33"/>
        <v>4505.413644951369</v>
      </c>
      <c r="CD27" s="35">
        <f t="shared" si="34"/>
        <v>7.0000000000000007E-2</v>
      </c>
      <c r="CE27" s="5">
        <f t="shared" si="58"/>
        <v>13612.249349637041</v>
      </c>
      <c r="CF27" s="5">
        <f t="shared" si="59"/>
        <v>90873.507518253595</v>
      </c>
      <c r="CG27" s="5">
        <f t="shared" si="35"/>
        <v>771637.75065036293</v>
      </c>
      <c r="CH27" s="5">
        <f t="shared" si="36"/>
        <v>104485.75686789064</v>
      </c>
    </row>
    <row r="28" spans="1:86" ht="14.25" customHeight="1">
      <c r="A28" s="161">
        <f t="shared" si="64"/>
        <v>18</v>
      </c>
      <c r="B28" s="11">
        <f t="shared" si="65"/>
        <v>1027160.7823679633</v>
      </c>
      <c r="C28" s="162">
        <f t="shared" si="60"/>
        <v>991616.63275050092</v>
      </c>
      <c r="D28" s="11">
        <f t="shared" si="66"/>
        <v>956239.21257853939</v>
      </c>
      <c r="E28" s="11">
        <f t="shared" si="61"/>
        <v>921038.38784640399</v>
      </c>
      <c r="F28" s="11">
        <f t="shared" si="62"/>
        <v>886024.24038918829</v>
      </c>
      <c r="G28" s="22">
        <f t="shared" si="63"/>
        <v>851207.0534798007</v>
      </c>
      <c r="H28" s="11"/>
      <c r="I28" s="150"/>
      <c r="J28" s="2">
        <v>21</v>
      </c>
      <c r="K28" s="118">
        <v>45474</v>
      </c>
      <c r="L28" s="5">
        <f t="shared" si="37"/>
        <v>774553.5932747625</v>
      </c>
      <c r="M28" s="5">
        <f t="shared" si="0"/>
        <v>5899.3210083098911</v>
      </c>
      <c r="N28" s="5">
        <f t="shared" si="1"/>
        <v>574.26505454589915</v>
      </c>
      <c r="O28" s="35">
        <f t="shared" si="2"/>
        <v>8.8969707382226745E-3</v>
      </c>
      <c r="P28" s="5">
        <f t="shared" si="3"/>
        <v>5325.055953763992</v>
      </c>
      <c r="Q28" s="35">
        <f t="shared" si="4"/>
        <v>8.2500000000000004E-2</v>
      </c>
      <c r="R28" s="5">
        <f t="shared" si="38"/>
        <v>11270.671779783243</v>
      </c>
      <c r="S28" s="5">
        <f t="shared" si="39"/>
        <v>112615.06939472446</v>
      </c>
      <c r="T28" s="5">
        <f t="shared" si="5"/>
        <v>773979.32822021656</v>
      </c>
      <c r="U28" s="5">
        <f t="shared" si="6"/>
        <v>123885.7411745077</v>
      </c>
      <c r="V28" s="150"/>
      <c r="W28" s="2">
        <v>21</v>
      </c>
      <c r="X28" s="118">
        <v>45474</v>
      </c>
      <c r="Y28" s="5">
        <f t="shared" si="40"/>
        <v>774017.4159816613</v>
      </c>
      <c r="Z28" s="5">
        <f t="shared" si="41"/>
        <v>5761.8863163878123</v>
      </c>
      <c r="AA28" s="5">
        <f t="shared" si="7"/>
        <v>601.77020984340288</v>
      </c>
      <c r="AB28" s="35">
        <f t="shared" si="8"/>
        <v>9.3295607682966231E-3</v>
      </c>
      <c r="AC28" s="5">
        <f t="shared" si="9"/>
        <v>5160.1161065444094</v>
      </c>
      <c r="AD28" s="35">
        <f t="shared" si="10"/>
        <v>8.0000000000000016E-2</v>
      </c>
      <c r="AE28" s="5">
        <f t="shared" si="42"/>
        <v>11834.354228182303</v>
      </c>
      <c r="AF28" s="5">
        <f t="shared" si="43"/>
        <v>109165.25841596174</v>
      </c>
      <c r="AG28" s="5">
        <f t="shared" si="11"/>
        <v>773415.64577181789</v>
      </c>
      <c r="AH28" s="5">
        <f t="shared" si="12"/>
        <v>120999.61264414404</v>
      </c>
      <c r="AI28" s="150"/>
      <c r="AJ28" s="2">
        <v>21</v>
      </c>
      <c r="AK28" s="118">
        <v>45474</v>
      </c>
      <c r="AL28" s="5">
        <f t="shared" si="44"/>
        <v>773458.41515390354</v>
      </c>
      <c r="AM28" s="5">
        <f t="shared" si="45"/>
        <v>5625.6271582523987</v>
      </c>
      <c r="AN28" s="5">
        <f t="shared" si="13"/>
        <v>630.37489371677202</v>
      </c>
      <c r="AO28" s="35">
        <f t="shared" si="14"/>
        <v>9.7800975157741003E-3</v>
      </c>
      <c r="AP28" s="5">
        <f t="shared" si="15"/>
        <v>4995.2522645356266</v>
      </c>
      <c r="AQ28" s="35">
        <f t="shared" si="16"/>
        <v>7.7499999999999986E-2</v>
      </c>
      <c r="AR28" s="5">
        <f t="shared" si="46"/>
        <v>12421.959739813181</v>
      </c>
      <c r="AS28" s="5">
        <f t="shared" si="47"/>
        <v>105716.21058348719</v>
      </c>
      <c r="AT28" s="5">
        <f t="shared" si="17"/>
        <v>772828.04026018677</v>
      </c>
      <c r="AU28" s="5">
        <f t="shared" si="18"/>
        <v>118138.17032330038</v>
      </c>
      <c r="AV28" s="150"/>
      <c r="AW28" s="2">
        <v>21</v>
      </c>
      <c r="AX28" s="118">
        <v>45474</v>
      </c>
      <c r="AY28" s="5">
        <f t="shared" si="48"/>
        <v>772875.91794417368</v>
      </c>
      <c r="AZ28" s="5">
        <f t="shared" si="49"/>
        <v>5490.5819284106856</v>
      </c>
      <c r="BA28" s="5">
        <f t="shared" si="19"/>
        <v>660.10744125960082</v>
      </c>
      <c r="BB28" s="35">
        <f t="shared" si="20"/>
        <v>1.0249108700637999E-2</v>
      </c>
      <c r="BC28" s="5">
        <f t="shared" si="21"/>
        <v>4830.4744871510848</v>
      </c>
      <c r="BD28" s="35">
        <f t="shared" si="22"/>
        <v>7.4999999999999997E-2</v>
      </c>
      <c r="BE28" s="5">
        <f t="shared" si="50"/>
        <v>13034.189497086016</v>
      </c>
      <c r="BF28" s="5">
        <f t="shared" si="51"/>
        <v>102268.03099953837</v>
      </c>
      <c r="BG28" s="5">
        <f t="shared" si="23"/>
        <v>772215.81050291413</v>
      </c>
      <c r="BH28" s="5">
        <f t="shared" si="24"/>
        <v>115302.22049662439</v>
      </c>
      <c r="BI28" s="150"/>
      <c r="BJ28" s="2">
        <v>21</v>
      </c>
      <c r="BK28" s="118">
        <v>45474</v>
      </c>
      <c r="BL28" s="5">
        <f t="shared" si="52"/>
        <v>772269.25270951958</v>
      </c>
      <c r="BM28" s="5">
        <f t="shared" si="53"/>
        <v>5356.7892391412443</v>
      </c>
      <c r="BN28" s="5">
        <f t="shared" si="25"/>
        <v>690.99583735456326</v>
      </c>
      <c r="BO28" s="35">
        <f t="shared" si="26"/>
        <v>1.0737123120158305E-2</v>
      </c>
      <c r="BP28" s="5">
        <f t="shared" si="27"/>
        <v>4665.793401786681</v>
      </c>
      <c r="BQ28" s="35">
        <f t="shared" si="28"/>
        <v>7.2499999999999995E-2</v>
      </c>
      <c r="BR28" s="5">
        <f t="shared" si="54"/>
        <v>13671.743127835283</v>
      </c>
      <c r="BS28" s="5">
        <f t="shared" si="55"/>
        <v>98820.830894130864</v>
      </c>
      <c r="BT28" s="5">
        <f t="shared" si="29"/>
        <v>771578.25687216502</v>
      </c>
      <c r="BU28" s="5">
        <f t="shared" si="30"/>
        <v>112492.57402196615</v>
      </c>
      <c r="BV28" s="150"/>
      <c r="BW28" s="2">
        <v>21</v>
      </c>
      <c r="BX28" s="118">
        <v>45474</v>
      </c>
      <c r="BY28" s="5">
        <f t="shared" si="56"/>
        <v>771637.75065036293</v>
      </c>
      <c r="BZ28" s="5">
        <f t="shared" si="57"/>
        <v>5224.2878433945316</v>
      </c>
      <c r="CA28" s="5">
        <f t="shared" si="31"/>
        <v>723.06763126741407</v>
      </c>
      <c r="CB28" s="35">
        <f t="shared" si="32"/>
        <v>1.1244669623661947E-2</v>
      </c>
      <c r="CC28" s="5">
        <f t="shared" si="33"/>
        <v>4501.2202121271175</v>
      </c>
      <c r="CD28" s="35">
        <f t="shared" si="34"/>
        <v>7.0000000000000007E-2</v>
      </c>
      <c r="CE28" s="5">
        <f t="shared" si="58"/>
        <v>14335.316980904456</v>
      </c>
      <c r="CF28" s="5">
        <f t="shared" si="59"/>
        <v>95374.727730380706</v>
      </c>
      <c r="CG28" s="5">
        <f t="shared" si="35"/>
        <v>770914.68301909557</v>
      </c>
      <c r="CH28" s="5">
        <f t="shared" si="36"/>
        <v>109710.04471128515</v>
      </c>
    </row>
    <row r="29" spans="1:86" ht="14.25" customHeight="1">
      <c r="A29" s="161">
        <f t="shared" si="64"/>
        <v>19</v>
      </c>
      <c r="B29" s="11">
        <f t="shared" si="65"/>
        <v>1070537.5246463364</v>
      </c>
      <c r="C29" s="162">
        <f t="shared" si="60"/>
        <v>1033204.7802781138</v>
      </c>
      <c r="D29" s="11">
        <f t="shared" si="66"/>
        <v>996061.95635667059</v>
      </c>
      <c r="E29" s="11">
        <f t="shared" si="61"/>
        <v>959119.67066395201</v>
      </c>
      <c r="F29" s="11">
        <f t="shared" si="62"/>
        <v>922388.75172586262</v>
      </c>
      <c r="G29" s="22">
        <f t="shared" si="63"/>
        <v>885880.22246455681</v>
      </c>
      <c r="H29" s="11"/>
      <c r="I29" s="150"/>
      <c r="J29" s="2">
        <v>22</v>
      </c>
      <c r="K29" s="118">
        <v>45505</v>
      </c>
      <c r="L29" s="5">
        <f t="shared" si="37"/>
        <v>773979.32822021656</v>
      </c>
      <c r="M29" s="5">
        <f t="shared" si="0"/>
        <v>5899.3210083098911</v>
      </c>
      <c r="N29" s="5">
        <f t="shared" si="1"/>
        <v>578.2131267959021</v>
      </c>
      <c r="O29" s="35">
        <f t="shared" si="2"/>
        <v>8.964784030480762E-3</v>
      </c>
      <c r="P29" s="5">
        <f t="shared" si="3"/>
        <v>5321.107881513989</v>
      </c>
      <c r="Q29" s="35">
        <f t="shared" si="4"/>
        <v>8.2500000000000004E-2</v>
      </c>
      <c r="R29" s="5">
        <f t="shared" si="38"/>
        <v>11848.884906579144</v>
      </c>
      <c r="S29" s="5">
        <f t="shared" si="39"/>
        <v>117936.17727623845</v>
      </c>
      <c r="T29" s="5">
        <f t="shared" si="5"/>
        <v>773401.11509342061</v>
      </c>
      <c r="U29" s="5">
        <f t="shared" si="6"/>
        <v>129785.06218281759</v>
      </c>
      <c r="V29" s="150"/>
      <c r="W29" s="2">
        <v>22</v>
      </c>
      <c r="X29" s="118">
        <v>45505</v>
      </c>
      <c r="Y29" s="5">
        <f t="shared" si="40"/>
        <v>773415.64577181789</v>
      </c>
      <c r="Z29" s="5">
        <f t="shared" si="41"/>
        <v>5761.8863163878123</v>
      </c>
      <c r="AA29" s="5">
        <f t="shared" si="7"/>
        <v>605.78201124235966</v>
      </c>
      <c r="AB29" s="35">
        <f t="shared" si="8"/>
        <v>9.399065269301541E-3</v>
      </c>
      <c r="AC29" s="5">
        <f t="shared" si="9"/>
        <v>5156.1043051454526</v>
      </c>
      <c r="AD29" s="35">
        <f t="shared" si="10"/>
        <v>0.08</v>
      </c>
      <c r="AE29" s="5">
        <f t="shared" si="42"/>
        <v>12440.136239424663</v>
      </c>
      <c r="AF29" s="5">
        <f t="shared" si="43"/>
        <v>114321.36272110719</v>
      </c>
      <c r="AG29" s="5">
        <f t="shared" si="11"/>
        <v>772809.86376057554</v>
      </c>
      <c r="AH29" s="5">
        <f t="shared" si="12"/>
        <v>126761.49896053186</v>
      </c>
      <c r="AI29" s="150"/>
      <c r="AJ29" s="2">
        <v>22</v>
      </c>
      <c r="AK29" s="118">
        <v>45505</v>
      </c>
      <c r="AL29" s="5">
        <f t="shared" si="44"/>
        <v>772828.04026018677</v>
      </c>
      <c r="AM29" s="5">
        <f t="shared" si="45"/>
        <v>5625.6271582523987</v>
      </c>
      <c r="AN29" s="5">
        <f t="shared" si="13"/>
        <v>634.44606490535898</v>
      </c>
      <c r="AO29" s="35">
        <f t="shared" si="14"/>
        <v>9.8512895265823082E-3</v>
      </c>
      <c r="AP29" s="5">
        <f t="shared" si="15"/>
        <v>4991.1810933470397</v>
      </c>
      <c r="AQ29" s="35">
        <f t="shared" si="16"/>
        <v>7.7499999999999999E-2</v>
      </c>
      <c r="AR29" s="5">
        <f t="shared" si="46"/>
        <v>13056.405804718539</v>
      </c>
      <c r="AS29" s="5">
        <f t="shared" si="47"/>
        <v>110707.39167683423</v>
      </c>
      <c r="AT29" s="5">
        <f t="shared" si="17"/>
        <v>772193.59419528139</v>
      </c>
      <c r="AU29" s="5">
        <f t="shared" si="18"/>
        <v>123763.79748155277</v>
      </c>
      <c r="AV29" s="150"/>
      <c r="AW29" s="2">
        <v>22</v>
      </c>
      <c r="AX29" s="118">
        <v>45505</v>
      </c>
      <c r="AY29" s="5">
        <f t="shared" si="48"/>
        <v>772215.81050291413</v>
      </c>
      <c r="AZ29" s="5">
        <f t="shared" si="49"/>
        <v>5490.5819284106856</v>
      </c>
      <c r="BA29" s="5">
        <f t="shared" si="19"/>
        <v>664.23311276747245</v>
      </c>
      <c r="BB29" s="35">
        <f t="shared" si="20"/>
        <v>1.0321981555931364E-2</v>
      </c>
      <c r="BC29" s="5">
        <f t="shared" si="21"/>
        <v>4826.3488156432131</v>
      </c>
      <c r="BD29" s="35">
        <f t="shared" si="22"/>
        <v>7.4999999999999997E-2</v>
      </c>
      <c r="BE29" s="5">
        <f t="shared" si="50"/>
        <v>13698.422609853489</v>
      </c>
      <c r="BF29" s="5">
        <f t="shared" si="51"/>
        <v>107094.37981518159</v>
      </c>
      <c r="BG29" s="5">
        <f t="shared" si="23"/>
        <v>771551.57739014667</v>
      </c>
      <c r="BH29" s="5">
        <f t="shared" si="24"/>
        <v>120792.80242503507</v>
      </c>
      <c r="BI29" s="150"/>
      <c r="BJ29" s="2">
        <v>22</v>
      </c>
      <c r="BK29" s="118">
        <v>45505</v>
      </c>
      <c r="BL29" s="5">
        <f t="shared" si="52"/>
        <v>771578.25687216502</v>
      </c>
      <c r="BM29" s="5">
        <f t="shared" si="53"/>
        <v>5356.7892391412443</v>
      </c>
      <c r="BN29" s="5">
        <f t="shared" si="25"/>
        <v>695.17060387191395</v>
      </c>
      <c r="BO29" s="35">
        <f t="shared" si="26"/>
        <v>1.0811667089065051E-2</v>
      </c>
      <c r="BP29" s="5">
        <f t="shared" si="27"/>
        <v>4661.6186352693303</v>
      </c>
      <c r="BQ29" s="35">
        <f t="shared" si="28"/>
        <v>7.2499999999999995E-2</v>
      </c>
      <c r="BR29" s="5">
        <f t="shared" si="54"/>
        <v>14366.913731707198</v>
      </c>
      <c r="BS29" s="5">
        <f t="shared" si="55"/>
        <v>103482.4495294002</v>
      </c>
      <c r="BT29" s="5">
        <f t="shared" si="29"/>
        <v>770883.08626829309</v>
      </c>
      <c r="BU29" s="5">
        <f t="shared" si="30"/>
        <v>117849.3632611074</v>
      </c>
      <c r="BV29" s="150"/>
      <c r="BW29" s="2">
        <v>22</v>
      </c>
      <c r="BX29" s="118">
        <v>45505</v>
      </c>
      <c r="BY29" s="5">
        <f t="shared" si="56"/>
        <v>770914.68301909557</v>
      </c>
      <c r="BZ29" s="5">
        <f t="shared" si="57"/>
        <v>5224.2878433945316</v>
      </c>
      <c r="CA29" s="5">
        <f t="shared" si="31"/>
        <v>727.28552578314066</v>
      </c>
      <c r="CB29" s="35">
        <f t="shared" si="32"/>
        <v>1.1320871818420807E-2</v>
      </c>
      <c r="CC29" s="5">
        <f t="shared" si="33"/>
        <v>4497.0023176113909</v>
      </c>
      <c r="CD29" s="35">
        <f t="shared" si="34"/>
        <v>7.0000000000000007E-2</v>
      </c>
      <c r="CE29" s="5">
        <f t="shared" si="58"/>
        <v>15062.602506687595</v>
      </c>
      <c r="CF29" s="5">
        <f t="shared" si="59"/>
        <v>99871.730047992096</v>
      </c>
      <c r="CG29" s="5">
        <f t="shared" si="35"/>
        <v>770187.39749331237</v>
      </c>
      <c r="CH29" s="5">
        <f t="shared" si="36"/>
        <v>114934.33255467968</v>
      </c>
    </row>
    <row r="30" spans="1:86" ht="14.25" customHeight="1">
      <c r="A30" s="161">
        <f t="shared" si="64"/>
        <v>20</v>
      </c>
      <c r="B30" s="11">
        <f t="shared" si="65"/>
        <v>1111565.0075336231</v>
      </c>
      <c r="C30" s="162">
        <f t="shared" si="60"/>
        <v>1072505.9188690628</v>
      </c>
      <c r="D30" s="11">
        <f t="shared" si="66"/>
        <v>1033661.2522899865</v>
      </c>
      <c r="E30" s="11">
        <f t="shared" si="61"/>
        <v>995042.32470238407</v>
      </c>
      <c r="F30" s="11">
        <f t="shared" si="62"/>
        <v>956660.65530676139</v>
      </c>
      <c r="G30" s="22">
        <f t="shared" si="63"/>
        <v>918527.94735138025</v>
      </c>
      <c r="H30" s="11"/>
      <c r="I30" s="150"/>
      <c r="J30" s="2">
        <v>23</v>
      </c>
      <c r="K30" s="118">
        <v>45536</v>
      </c>
      <c r="L30" s="5">
        <f t="shared" si="37"/>
        <v>773401.11509342061</v>
      </c>
      <c r="M30" s="5">
        <f t="shared" si="0"/>
        <v>5899.3210083098911</v>
      </c>
      <c r="N30" s="5">
        <f t="shared" si="1"/>
        <v>582.18834204262475</v>
      </c>
      <c r="O30" s="35">
        <f t="shared" si="2"/>
        <v>9.0331652853482287E-3</v>
      </c>
      <c r="P30" s="5">
        <f t="shared" si="3"/>
        <v>5317.1326662672664</v>
      </c>
      <c r="Q30" s="35">
        <f t="shared" si="4"/>
        <v>8.249999999999999E-2</v>
      </c>
      <c r="R30" s="5">
        <f t="shared" si="38"/>
        <v>12431.073248621768</v>
      </c>
      <c r="S30" s="5">
        <f t="shared" si="39"/>
        <v>123253.30994250572</v>
      </c>
      <c r="T30" s="5">
        <f t="shared" si="5"/>
        <v>772818.92675137799</v>
      </c>
      <c r="U30" s="5">
        <f t="shared" si="6"/>
        <v>135684.38319112748</v>
      </c>
      <c r="V30" s="150"/>
      <c r="W30" s="2">
        <v>23</v>
      </c>
      <c r="X30" s="118">
        <v>45536</v>
      </c>
      <c r="Y30" s="5">
        <f t="shared" si="40"/>
        <v>772809.86376057554</v>
      </c>
      <c r="Z30" s="5">
        <f t="shared" si="41"/>
        <v>5761.8863163878123</v>
      </c>
      <c r="AA30" s="5">
        <f t="shared" si="7"/>
        <v>609.82055798397505</v>
      </c>
      <c r="AB30" s="35">
        <f t="shared" si="8"/>
        <v>9.4691424617670845E-3</v>
      </c>
      <c r="AC30" s="5">
        <f t="shared" si="9"/>
        <v>5152.0657584038372</v>
      </c>
      <c r="AD30" s="35">
        <f t="shared" si="10"/>
        <v>0.08</v>
      </c>
      <c r="AE30" s="5">
        <f t="shared" si="42"/>
        <v>13049.956797408639</v>
      </c>
      <c r="AF30" s="5">
        <f t="shared" si="43"/>
        <v>119473.42847951103</v>
      </c>
      <c r="AG30" s="5">
        <f t="shared" si="11"/>
        <v>772200.04320259159</v>
      </c>
      <c r="AH30" s="5">
        <f t="shared" si="12"/>
        <v>132523.38527691967</v>
      </c>
      <c r="AI30" s="150"/>
      <c r="AJ30" s="2">
        <v>23</v>
      </c>
      <c r="AK30" s="118">
        <v>45536</v>
      </c>
      <c r="AL30" s="5">
        <f t="shared" si="44"/>
        <v>772193.59419528139</v>
      </c>
      <c r="AM30" s="5">
        <f t="shared" si="45"/>
        <v>5625.6271582523987</v>
      </c>
      <c r="AN30" s="5">
        <f t="shared" si="13"/>
        <v>638.54352907453995</v>
      </c>
      <c r="AO30" s="35">
        <f t="shared" si="14"/>
        <v>9.923058681780117E-3</v>
      </c>
      <c r="AP30" s="5">
        <f t="shared" si="15"/>
        <v>4987.0836291778587</v>
      </c>
      <c r="AQ30" s="35">
        <f t="shared" si="16"/>
        <v>7.7499999999999999E-2</v>
      </c>
      <c r="AR30" s="5">
        <f t="shared" si="46"/>
        <v>13694.94933379308</v>
      </c>
      <c r="AS30" s="5">
        <f t="shared" si="47"/>
        <v>115694.47530601209</v>
      </c>
      <c r="AT30" s="5">
        <f t="shared" si="17"/>
        <v>771555.05066620687</v>
      </c>
      <c r="AU30" s="5">
        <f t="shared" si="18"/>
        <v>129389.42463980516</v>
      </c>
      <c r="AV30" s="150"/>
      <c r="AW30" s="2">
        <v>23</v>
      </c>
      <c r="AX30" s="118">
        <v>45536</v>
      </c>
      <c r="AY30" s="5">
        <f t="shared" si="48"/>
        <v>771551.57739014667</v>
      </c>
      <c r="AZ30" s="5">
        <f t="shared" si="49"/>
        <v>5490.5819284106856</v>
      </c>
      <c r="BA30" s="5">
        <f t="shared" si="19"/>
        <v>668.38456972226959</v>
      </c>
      <c r="BB30" s="35">
        <f t="shared" si="20"/>
        <v>1.0395435731980223E-2</v>
      </c>
      <c r="BC30" s="5">
        <f t="shared" si="21"/>
        <v>4822.197358688416</v>
      </c>
      <c r="BD30" s="35">
        <f t="shared" si="22"/>
        <v>7.4999999999999997E-2</v>
      </c>
      <c r="BE30" s="5">
        <f t="shared" si="50"/>
        <v>14366.807179575759</v>
      </c>
      <c r="BF30" s="5">
        <f t="shared" si="51"/>
        <v>111916.57717387</v>
      </c>
      <c r="BG30" s="5">
        <f t="shared" si="23"/>
        <v>770883.19282042445</v>
      </c>
      <c r="BH30" s="5">
        <f t="shared" si="24"/>
        <v>126283.38435344576</v>
      </c>
      <c r="BI30" s="150"/>
      <c r="BJ30" s="2">
        <v>23</v>
      </c>
      <c r="BK30" s="118">
        <v>45536</v>
      </c>
      <c r="BL30" s="5">
        <f t="shared" si="52"/>
        <v>770883.08626829309</v>
      </c>
      <c r="BM30" s="5">
        <f t="shared" si="53"/>
        <v>5356.7892391412443</v>
      </c>
      <c r="BN30" s="5">
        <f t="shared" si="25"/>
        <v>699.37059293697348</v>
      </c>
      <c r="BO30" s="35">
        <f t="shared" si="26"/>
        <v>1.0886796279147872E-2</v>
      </c>
      <c r="BP30" s="5">
        <f t="shared" si="27"/>
        <v>4657.4186462042708</v>
      </c>
      <c r="BQ30" s="35">
        <f t="shared" si="28"/>
        <v>7.2499999999999995E-2</v>
      </c>
      <c r="BR30" s="5">
        <f t="shared" si="54"/>
        <v>15066.284324644172</v>
      </c>
      <c r="BS30" s="5">
        <f t="shared" si="55"/>
        <v>108139.86817560447</v>
      </c>
      <c r="BT30" s="5">
        <f t="shared" si="29"/>
        <v>770183.7156753561</v>
      </c>
      <c r="BU30" s="5">
        <f t="shared" si="30"/>
        <v>123206.15250024865</v>
      </c>
      <c r="BV30" s="150"/>
      <c r="BW30" s="2">
        <v>23</v>
      </c>
      <c r="BX30" s="118">
        <v>45536</v>
      </c>
      <c r="BY30" s="5">
        <f t="shared" si="56"/>
        <v>770187.39749331237</v>
      </c>
      <c r="BZ30" s="5">
        <f t="shared" si="57"/>
        <v>5224.2878433945316</v>
      </c>
      <c r="CA30" s="5">
        <f t="shared" si="31"/>
        <v>731.52802468354275</v>
      </c>
      <c r="CB30" s="35">
        <f t="shared" si="32"/>
        <v>1.1397662860717916E-2</v>
      </c>
      <c r="CC30" s="5">
        <f t="shared" si="33"/>
        <v>4492.7598187109888</v>
      </c>
      <c r="CD30" s="35">
        <f t="shared" si="34"/>
        <v>7.0000000000000007E-2</v>
      </c>
      <c r="CE30" s="5">
        <f t="shared" si="58"/>
        <v>15794.130531371138</v>
      </c>
      <c r="CF30" s="5">
        <f t="shared" si="59"/>
        <v>104364.48986670308</v>
      </c>
      <c r="CG30" s="5">
        <f t="shared" si="35"/>
        <v>769455.86946862878</v>
      </c>
      <c r="CH30" s="5">
        <f t="shared" si="36"/>
        <v>120158.62039807421</v>
      </c>
    </row>
    <row r="31" spans="1:86" ht="14.25" customHeight="1">
      <c r="A31" s="161">
        <f t="shared" si="64"/>
        <v>21</v>
      </c>
      <c r="B31" s="11">
        <f t="shared" si="65"/>
        <v>1150041.9179684285</v>
      </c>
      <c r="C31" s="162">
        <f t="shared" si="60"/>
        <v>1109330.2279095408</v>
      </c>
      <c r="D31" s="11">
        <f t="shared" si="66"/>
        <v>1068858.5286166784</v>
      </c>
      <c r="E31" s="11">
        <f t="shared" si="61"/>
        <v>1028638.7699996117</v>
      </c>
      <c r="F31" s="11">
        <f t="shared" si="62"/>
        <v>988683.09281734168</v>
      </c>
      <c r="G31" s="22">
        <f t="shared" si="63"/>
        <v>949003.8086226614</v>
      </c>
      <c r="I31" s="150"/>
      <c r="J31" s="2">
        <v>24</v>
      </c>
      <c r="K31" s="118">
        <v>45566</v>
      </c>
      <c r="L31" s="5">
        <f t="shared" si="37"/>
        <v>772818.92675137799</v>
      </c>
      <c r="M31" s="5">
        <f t="shared" si="0"/>
        <v>5899.3210083098911</v>
      </c>
      <c r="N31" s="5">
        <f t="shared" si="1"/>
        <v>586.19088689416731</v>
      </c>
      <c r="O31" s="35">
        <f t="shared" si="2"/>
        <v>9.1021200429178863E-3</v>
      </c>
      <c r="P31" s="5">
        <f t="shared" si="3"/>
        <v>5313.1301214157238</v>
      </c>
      <c r="Q31" s="35">
        <f t="shared" si="4"/>
        <v>8.2500000000000004E-2</v>
      </c>
      <c r="R31" s="5">
        <f t="shared" si="38"/>
        <v>13017.264135515936</v>
      </c>
      <c r="S31" s="5">
        <f t="shared" si="39"/>
        <v>128566.44006392144</v>
      </c>
      <c r="T31" s="5">
        <f t="shared" si="5"/>
        <v>772232.73586448387</v>
      </c>
      <c r="U31" s="5">
        <f t="shared" si="6"/>
        <v>141583.70419943737</v>
      </c>
      <c r="V31" s="150"/>
      <c r="W31" s="2">
        <v>24</v>
      </c>
      <c r="X31" s="118">
        <v>45566</v>
      </c>
      <c r="Y31" s="5">
        <f t="shared" si="40"/>
        <v>772200.04320259159</v>
      </c>
      <c r="Z31" s="5">
        <f t="shared" si="41"/>
        <v>5761.8863163878123</v>
      </c>
      <c r="AA31" s="5">
        <f t="shared" si="7"/>
        <v>613.8860283705344</v>
      </c>
      <c r="AB31" s="35">
        <f t="shared" si="8"/>
        <v>9.5397978869495217E-3</v>
      </c>
      <c r="AC31" s="5">
        <f t="shared" si="9"/>
        <v>5148.0002880172779</v>
      </c>
      <c r="AD31" s="35">
        <f t="shared" si="10"/>
        <v>0.08</v>
      </c>
      <c r="AE31" s="5">
        <f t="shared" si="42"/>
        <v>13663.842825779173</v>
      </c>
      <c r="AF31" s="5">
        <f t="shared" si="43"/>
        <v>124621.42876752831</v>
      </c>
      <c r="AG31" s="5">
        <f t="shared" si="11"/>
        <v>771586.15717422101</v>
      </c>
      <c r="AH31" s="5">
        <f t="shared" si="12"/>
        <v>138285.27159330749</v>
      </c>
      <c r="AI31" s="150"/>
      <c r="AJ31" s="2">
        <v>24</v>
      </c>
      <c r="AK31" s="118">
        <v>45566</v>
      </c>
      <c r="AL31" s="5">
        <f t="shared" si="44"/>
        <v>771555.05066620687</v>
      </c>
      <c r="AM31" s="5">
        <f t="shared" si="45"/>
        <v>5625.6271582523987</v>
      </c>
      <c r="AN31" s="5">
        <f t="shared" si="13"/>
        <v>642.66745603314575</v>
      </c>
      <c r="AO31" s="35">
        <f t="shared" si="14"/>
        <v>9.9954105228638422E-3</v>
      </c>
      <c r="AP31" s="5">
        <f t="shared" si="15"/>
        <v>4982.9597022192529</v>
      </c>
      <c r="AQ31" s="35">
        <f t="shared" si="16"/>
        <v>7.7499999999999999E-2</v>
      </c>
      <c r="AR31" s="5">
        <f t="shared" si="46"/>
        <v>14337.616789826225</v>
      </c>
      <c r="AS31" s="5">
        <f t="shared" si="47"/>
        <v>120677.43500823133</v>
      </c>
      <c r="AT31" s="5">
        <f t="shared" si="17"/>
        <v>770912.38321017369</v>
      </c>
      <c r="AU31" s="5">
        <f t="shared" si="18"/>
        <v>135015.05179805757</v>
      </c>
      <c r="AV31" s="150"/>
      <c r="AW31" s="2">
        <v>24</v>
      </c>
      <c r="AX31" s="118">
        <v>45566</v>
      </c>
      <c r="AY31" s="5">
        <f t="shared" si="48"/>
        <v>770883.19282042445</v>
      </c>
      <c r="AZ31" s="5">
        <f t="shared" si="49"/>
        <v>5490.5819284106856</v>
      </c>
      <c r="BA31" s="5">
        <f t="shared" si="19"/>
        <v>672.56197328303278</v>
      </c>
      <c r="BB31" s="35">
        <f t="shared" si="20"/>
        <v>1.0469476769714003E-2</v>
      </c>
      <c r="BC31" s="5">
        <f t="shared" si="21"/>
        <v>4818.0199551276528</v>
      </c>
      <c r="BD31" s="35">
        <f t="shared" si="22"/>
        <v>7.5000000000000011E-2</v>
      </c>
      <c r="BE31" s="5">
        <f t="shared" si="50"/>
        <v>15039.369152858791</v>
      </c>
      <c r="BF31" s="5">
        <f t="shared" si="51"/>
        <v>116734.59712899764</v>
      </c>
      <c r="BG31" s="5">
        <f t="shared" si="23"/>
        <v>770210.63084714138</v>
      </c>
      <c r="BH31" s="5">
        <f t="shared" si="24"/>
        <v>131773.96628185644</v>
      </c>
      <c r="BI31" s="150"/>
      <c r="BJ31" s="2">
        <v>24</v>
      </c>
      <c r="BK31" s="118">
        <v>45566</v>
      </c>
      <c r="BL31" s="5">
        <f t="shared" si="52"/>
        <v>770183.7156753561</v>
      </c>
      <c r="BM31" s="5">
        <f t="shared" si="53"/>
        <v>5356.7892391412443</v>
      </c>
      <c r="BN31" s="5">
        <f t="shared" si="25"/>
        <v>703.59595693596748</v>
      </c>
      <c r="BO31" s="35">
        <f t="shared" si="26"/>
        <v>1.0962516230076363E-2</v>
      </c>
      <c r="BP31" s="5">
        <f t="shared" si="27"/>
        <v>4653.1932822052768</v>
      </c>
      <c r="BQ31" s="35">
        <f t="shared" si="28"/>
        <v>7.2500000000000009E-2</v>
      </c>
      <c r="BR31" s="5">
        <f t="shared" si="54"/>
        <v>15769.880281580139</v>
      </c>
      <c r="BS31" s="5">
        <f t="shared" si="55"/>
        <v>112793.06145780974</v>
      </c>
      <c r="BT31" s="5">
        <f t="shared" si="29"/>
        <v>769480.11971842009</v>
      </c>
      <c r="BU31" s="5">
        <f t="shared" si="30"/>
        <v>128562.94173938988</v>
      </c>
      <c r="BV31" s="150"/>
      <c r="BW31" s="2">
        <v>24</v>
      </c>
      <c r="BX31" s="118">
        <v>45566</v>
      </c>
      <c r="BY31" s="5">
        <f t="shared" si="56"/>
        <v>769455.86946862878</v>
      </c>
      <c r="BZ31" s="5">
        <f t="shared" si="57"/>
        <v>5224.2878433945316</v>
      </c>
      <c r="CA31" s="5">
        <f t="shared" si="31"/>
        <v>735.79527149419664</v>
      </c>
      <c r="CB31" s="35">
        <f t="shared" si="32"/>
        <v>1.1475048288380554E-2</v>
      </c>
      <c r="CC31" s="5">
        <f t="shared" si="33"/>
        <v>4488.492571900335</v>
      </c>
      <c r="CD31" s="35">
        <f t="shared" si="34"/>
        <v>7.0000000000000007E-2</v>
      </c>
      <c r="CE31" s="5">
        <f t="shared" si="58"/>
        <v>16529.925802865335</v>
      </c>
      <c r="CF31" s="5">
        <f t="shared" si="59"/>
        <v>108852.98243860342</v>
      </c>
      <c r="CG31" s="5">
        <f t="shared" si="35"/>
        <v>768720.07419713459</v>
      </c>
      <c r="CH31" s="5">
        <f t="shared" si="36"/>
        <v>125382.90824146874</v>
      </c>
    </row>
    <row r="32" spans="1:86" ht="14.25" customHeight="1">
      <c r="A32" s="161">
        <f t="shared" si="64"/>
        <v>22</v>
      </c>
      <c r="B32" s="11">
        <f t="shared" si="65"/>
        <v>1185749.6919425942</v>
      </c>
      <c r="C32" s="162">
        <f t="shared" si="60"/>
        <v>1143472.131768412</v>
      </c>
      <c r="D32" s="11">
        <f t="shared" si="66"/>
        <v>1101460.8719414293</v>
      </c>
      <c r="E32" s="11">
        <f t="shared" si="61"/>
        <v>1059728.4169255737</v>
      </c>
      <c r="F32" s="11">
        <f t="shared" si="62"/>
        <v>1018287.4481108647</v>
      </c>
      <c r="G32" s="22">
        <f t="shared" si="63"/>
        <v>977150.80208202393</v>
      </c>
      <c r="I32" s="150"/>
      <c r="J32" s="2">
        <v>25</v>
      </c>
      <c r="K32" s="118">
        <v>45597</v>
      </c>
      <c r="L32" s="5">
        <f t="shared" si="37"/>
        <v>772232.73586448387</v>
      </c>
      <c r="M32" s="5">
        <f t="shared" si="0"/>
        <v>5899.3210083098911</v>
      </c>
      <c r="N32" s="5">
        <f t="shared" si="1"/>
        <v>590.22094924156409</v>
      </c>
      <c r="O32" s="35">
        <f t="shared" si="2"/>
        <v>9.1716539094525984E-3</v>
      </c>
      <c r="P32" s="5">
        <f t="shared" si="3"/>
        <v>5309.100059068327</v>
      </c>
      <c r="Q32" s="35">
        <f t="shared" si="4"/>
        <v>8.2500000000000018E-2</v>
      </c>
      <c r="R32" s="5">
        <f t="shared" si="38"/>
        <v>13607.4850847575</v>
      </c>
      <c r="S32" s="5">
        <f t="shared" si="39"/>
        <v>133875.54012298977</v>
      </c>
      <c r="T32" s="5">
        <f t="shared" si="5"/>
        <v>771642.51491524233</v>
      </c>
      <c r="U32" s="5">
        <f t="shared" si="6"/>
        <v>147483.02520774727</v>
      </c>
      <c r="V32" s="150"/>
      <c r="W32" s="2">
        <v>25</v>
      </c>
      <c r="X32" s="118">
        <v>45597</v>
      </c>
      <c r="Y32" s="5">
        <f t="shared" si="40"/>
        <v>771586.15717422101</v>
      </c>
      <c r="Z32" s="5">
        <f t="shared" si="41"/>
        <v>5761.8863163878123</v>
      </c>
      <c r="AA32" s="5">
        <f t="shared" si="7"/>
        <v>617.97860189300536</v>
      </c>
      <c r="AB32" s="35">
        <f t="shared" si="8"/>
        <v>9.6110371521888512E-3</v>
      </c>
      <c r="AC32" s="5">
        <f t="shared" si="9"/>
        <v>5143.9077144948069</v>
      </c>
      <c r="AD32" s="35">
        <f t="shared" si="10"/>
        <v>0.08</v>
      </c>
      <c r="AE32" s="5">
        <f t="shared" si="42"/>
        <v>14281.821427672177</v>
      </c>
      <c r="AF32" s="5">
        <f t="shared" si="43"/>
        <v>129765.33648202312</v>
      </c>
      <c r="AG32" s="5">
        <f t="shared" si="11"/>
        <v>770968.17857232795</v>
      </c>
      <c r="AH32" s="5">
        <f t="shared" si="12"/>
        <v>144047.15790969529</v>
      </c>
      <c r="AI32" s="150"/>
      <c r="AJ32" s="2">
        <v>25</v>
      </c>
      <c r="AK32" s="118">
        <v>45597</v>
      </c>
      <c r="AL32" s="5">
        <f t="shared" si="44"/>
        <v>770912.38321017369</v>
      </c>
      <c r="AM32" s="5">
        <f t="shared" si="45"/>
        <v>5625.6271582523987</v>
      </c>
      <c r="AN32" s="5">
        <f t="shared" si="13"/>
        <v>646.81801668669323</v>
      </c>
      <c r="AO32" s="35">
        <f t="shared" si="14"/>
        <v>1.0068350657333022E-2</v>
      </c>
      <c r="AP32" s="5">
        <f t="shared" si="15"/>
        <v>4978.8091415657054</v>
      </c>
      <c r="AQ32" s="35">
        <f t="shared" si="16"/>
        <v>7.7500000000000013E-2</v>
      </c>
      <c r="AR32" s="5">
        <f t="shared" si="46"/>
        <v>14984.434806512918</v>
      </c>
      <c r="AS32" s="5">
        <f t="shared" si="47"/>
        <v>125656.24414979704</v>
      </c>
      <c r="AT32" s="5">
        <f t="shared" si="17"/>
        <v>770265.56519348698</v>
      </c>
      <c r="AU32" s="5">
        <f t="shared" si="18"/>
        <v>140640.67895630997</v>
      </c>
      <c r="AV32" s="150"/>
      <c r="AW32" s="2">
        <v>25</v>
      </c>
      <c r="AX32" s="118">
        <v>45597</v>
      </c>
      <c r="AY32" s="5">
        <f t="shared" si="48"/>
        <v>770210.63084714138</v>
      </c>
      <c r="AZ32" s="5">
        <f t="shared" si="49"/>
        <v>5490.5819284106856</v>
      </c>
      <c r="BA32" s="5">
        <f t="shared" si="19"/>
        <v>676.7654856160525</v>
      </c>
      <c r="BB32" s="35">
        <f t="shared" si="20"/>
        <v>1.0544110275990708E-2</v>
      </c>
      <c r="BC32" s="5">
        <f t="shared" si="21"/>
        <v>4813.8164427946331</v>
      </c>
      <c r="BD32" s="35">
        <f t="shared" si="22"/>
        <v>7.4999999999999997E-2</v>
      </c>
      <c r="BE32" s="5">
        <f t="shared" si="50"/>
        <v>15716.134638474843</v>
      </c>
      <c r="BF32" s="5">
        <f t="shared" si="51"/>
        <v>121548.41357179228</v>
      </c>
      <c r="BG32" s="5">
        <f t="shared" si="23"/>
        <v>769533.86536152533</v>
      </c>
      <c r="BH32" s="5">
        <f t="shared" si="24"/>
        <v>137264.54821026712</v>
      </c>
      <c r="BI32" s="150"/>
      <c r="BJ32" s="2">
        <v>25</v>
      </c>
      <c r="BK32" s="118">
        <v>45597</v>
      </c>
      <c r="BL32" s="5">
        <f t="shared" si="52"/>
        <v>769480.11971842009</v>
      </c>
      <c r="BM32" s="5">
        <f t="shared" si="53"/>
        <v>5356.7892391412443</v>
      </c>
      <c r="BN32" s="5">
        <f t="shared" si="25"/>
        <v>707.84684917578943</v>
      </c>
      <c r="BO32" s="35">
        <f t="shared" si="26"/>
        <v>1.1038832547379893E-2</v>
      </c>
      <c r="BP32" s="5">
        <f t="shared" si="27"/>
        <v>4648.9423899654548</v>
      </c>
      <c r="BQ32" s="35">
        <f t="shared" si="28"/>
        <v>7.2499999999999995E-2</v>
      </c>
      <c r="BR32" s="5">
        <f t="shared" si="54"/>
        <v>16477.727130755928</v>
      </c>
      <c r="BS32" s="5">
        <f t="shared" si="55"/>
        <v>117442.0038477752</v>
      </c>
      <c r="BT32" s="5">
        <f t="shared" si="29"/>
        <v>768772.27286924433</v>
      </c>
      <c r="BU32" s="5">
        <f t="shared" si="30"/>
        <v>133919.73097853112</v>
      </c>
      <c r="BV32" s="150"/>
      <c r="BW32" s="2">
        <v>25</v>
      </c>
      <c r="BX32" s="118">
        <v>45597</v>
      </c>
      <c r="BY32" s="5">
        <f t="shared" si="56"/>
        <v>768720.07419713459</v>
      </c>
      <c r="BZ32" s="5">
        <f t="shared" si="57"/>
        <v>5224.2878433945316</v>
      </c>
      <c r="CA32" s="5">
        <f t="shared" si="31"/>
        <v>740.08741057791303</v>
      </c>
      <c r="CB32" s="35">
        <f t="shared" si="32"/>
        <v>1.1553033705032989E-2</v>
      </c>
      <c r="CC32" s="5">
        <f t="shared" si="33"/>
        <v>4484.2004328166186</v>
      </c>
      <c r="CD32" s="35">
        <f t="shared" si="34"/>
        <v>7.0000000000000007E-2</v>
      </c>
      <c r="CE32" s="5">
        <f t="shared" si="58"/>
        <v>17270.01321344325</v>
      </c>
      <c r="CF32" s="5">
        <f t="shared" si="59"/>
        <v>113337.18287142004</v>
      </c>
      <c r="CG32" s="5">
        <f t="shared" si="35"/>
        <v>767979.98678655666</v>
      </c>
      <c r="CH32" s="5">
        <f t="shared" si="36"/>
        <v>130607.19608486329</v>
      </c>
    </row>
    <row r="33" spans="1:86" ht="14.25" customHeight="1">
      <c r="A33" s="161">
        <f t="shared" si="64"/>
        <v>23</v>
      </c>
      <c r="B33" s="11">
        <f t="shared" si="65"/>
        <v>1218451.0362306789</v>
      </c>
      <c r="C33" s="162">
        <f t="shared" si="60"/>
        <v>1174708.9921385457</v>
      </c>
      <c r="D33" s="11">
        <f t="shared" si="66"/>
        <v>1131259.8754158346</v>
      </c>
      <c r="E33" s="11">
        <f t="shared" si="61"/>
        <v>1088116.6562079007</v>
      </c>
      <c r="F33" s="11">
        <f t="shared" si="62"/>
        <v>1045292.4658613154</v>
      </c>
      <c r="G33" s="22">
        <f t="shared" si="63"/>
        <v>1002800.5736870407</v>
      </c>
      <c r="I33" s="150"/>
      <c r="J33" s="2">
        <v>26</v>
      </c>
      <c r="K33" s="118">
        <v>45627</v>
      </c>
      <c r="L33" s="5">
        <f t="shared" si="37"/>
        <v>771642.51491524233</v>
      </c>
      <c r="M33" s="5">
        <f t="shared" si="0"/>
        <v>5899.3210083098911</v>
      </c>
      <c r="N33" s="5">
        <f t="shared" si="1"/>
        <v>594.2787182676002</v>
      </c>
      <c r="O33" s="35">
        <f t="shared" si="2"/>
        <v>9.2417725583646901E-3</v>
      </c>
      <c r="P33" s="5">
        <f t="shared" si="3"/>
        <v>5305.0422900422909</v>
      </c>
      <c r="Q33" s="35">
        <f t="shared" si="4"/>
        <v>8.2500000000000004E-2</v>
      </c>
      <c r="R33" s="5">
        <f t="shared" si="38"/>
        <v>14201.7638030251</v>
      </c>
      <c r="S33" s="5">
        <f t="shared" si="39"/>
        <v>139180.58241303207</v>
      </c>
      <c r="T33" s="5">
        <f t="shared" si="5"/>
        <v>771048.23619697476</v>
      </c>
      <c r="U33" s="5">
        <f t="shared" si="6"/>
        <v>153382.34621605717</v>
      </c>
      <c r="V33" s="150"/>
      <c r="W33" s="2">
        <v>26</v>
      </c>
      <c r="X33" s="118">
        <v>45627</v>
      </c>
      <c r="Y33" s="5">
        <f t="shared" si="40"/>
        <v>770968.17857232795</v>
      </c>
      <c r="Z33" s="5">
        <f t="shared" si="41"/>
        <v>5761.8863163878123</v>
      </c>
      <c r="AA33" s="5">
        <f t="shared" si="7"/>
        <v>622.09845923895864</v>
      </c>
      <c r="AB33" s="35">
        <f t="shared" si="8"/>
        <v>9.6828659318876961E-3</v>
      </c>
      <c r="AC33" s="5">
        <f t="shared" si="9"/>
        <v>5139.7878571488536</v>
      </c>
      <c r="AD33" s="35">
        <f t="shared" si="10"/>
        <v>0.08</v>
      </c>
      <c r="AE33" s="5">
        <f t="shared" si="42"/>
        <v>14903.919886911135</v>
      </c>
      <c r="AF33" s="5">
        <f t="shared" si="43"/>
        <v>134905.12433917198</v>
      </c>
      <c r="AG33" s="5">
        <f t="shared" si="11"/>
        <v>770346.08011308894</v>
      </c>
      <c r="AH33" s="5">
        <f t="shared" si="12"/>
        <v>149809.04422608312</v>
      </c>
      <c r="AI33" s="150"/>
      <c r="AJ33" s="2">
        <v>26</v>
      </c>
      <c r="AK33" s="118">
        <v>45627</v>
      </c>
      <c r="AL33" s="5">
        <f t="shared" si="44"/>
        <v>770265.56519348698</v>
      </c>
      <c r="AM33" s="5">
        <f t="shared" si="45"/>
        <v>5625.6271582523987</v>
      </c>
      <c r="AN33" s="5">
        <f t="shared" si="13"/>
        <v>650.99538304446196</v>
      </c>
      <c r="AO33" s="35">
        <f t="shared" si="14"/>
        <v>1.0141884759668856E-2</v>
      </c>
      <c r="AP33" s="5">
        <f t="shared" si="15"/>
        <v>4974.6317752079367</v>
      </c>
      <c r="AQ33" s="35">
        <f t="shared" si="16"/>
        <v>7.7499999999999999E-2</v>
      </c>
      <c r="AR33" s="5">
        <f t="shared" si="46"/>
        <v>15635.430189557381</v>
      </c>
      <c r="AS33" s="5">
        <f t="shared" si="47"/>
        <v>130630.87592500498</v>
      </c>
      <c r="AT33" s="5">
        <f t="shared" si="17"/>
        <v>769614.56981044251</v>
      </c>
      <c r="AU33" s="5">
        <f t="shared" si="18"/>
        <v>146266.30611456235</v>
      </c>
      <c r="AV33" s="150"/>
      <c r="AW33" s="2">
        <v>26</v>
      </c>
      <c r="AX33" s="118">
        <v>45627</v>
      </c>
      <c r="AY33" s="5">
        <f t="shared" si="48"/>
        <v>769533.86536152533</v>
      </c>
      <c r="AZ33" s="5">
        <f t="shared" si="49"/>
        <v>5490.5819284106856</v>
      </c>
      <c r="BA33" s="5">
        <f t="shared" si="19"/>
        <v>680.99526990115282</v>
      </c>
      <c r="BB33" s="35">
        <f t="shared" si="20"/>
        <v>1.0619341924574916E-2</v>
      </c>
      <c r="BC33" s="5">
        <f t="shared" si="21"/>
        <v>4809.5866585095328</v>
      </c>
      <c r="BD33" s="35">
        <f t="shared" si="22"/>
        <v>7.4999999999999997E-2</v>
      </c>
      <c r="BE33" s="5">
        <f t="shared" si="50"/>
        <v>16397.129908375995</v>
      </c>
      <c r="BF33" s="5">
        <f t="shared" si="51"/>
        <v>126358.00023030181</v>
      </c>
      <c r="BG33" s="5">
        <f t="shared" si="23"/>
        <v>768852.87009162421</v>
      </c>
      <c r="BH33" s="5">
        <f t="shared" si="24"/>
        <v>142755.13013867781</v>
      </c>
      <c r="BI33" s="150"/>
      <c r="BJ33" s="2">
        <v>26</v>
      </c>
      <c r="BK33" s="118">
        <v>45627</v>
      </c>
      <c r="BL33" s="5">
        <f t="shared" si="52"/>
        <v>768772.27286924433</v>
      </c>
      <c r="BM33" s="5">
        <f t="shared" si="53"/>
        <v>5356.7892391412443</v>
      </c>
      <c r="BN33" s="5">
        <f t="shared" si="25"/>
        <v>712.12342388955949</v>
      </c>
      <c r="BO33" s="35">
        <f t="shared" si="26"/>
        <v>1.1115750903425417E-2</v>
      </c>
      <c r="BP33" s="5">
        <f t="shared" si="27"/>
        <v>4644.6658152516848</v>
      </c>
      <c r="BQ33" s="35">
        <f t="shared" si="28"/>
        <v>7.2500000000000009E-2</v>
      </c>
      <c r="BR33" s="5">
        <f t="shared" si="54"/>
        <v>17189.850554645487</v>
      </c>
      <c r="BS33" s="5">
        <f t="shared" si="55"/>
        <v>122086.66966302689</v>
      </c>
      <c r="BT33" s="5">
        <f t="shared" si="29"/>
        <v>768060.14944535482</v>
      </c>
      <c r="BU33" s="5">
        <f t="shared" si="30"/>
        <v>139276.52021767237</v>
      </c>
      <c r="BV33" s="150"/>
      <c r="BW33" s="2">
        <v>26</v>
      </c>
      <c r="BX33" s="118">
        <v>45627</v>
      </c>
      <c r="BY33" s="5">
        <f t="shared" si="56"/>
        <v>767979.98678655666</v>
      </c>
      <c r="BZ33" s="5">
        <f t="shared" si="57"/>
        <v>5224.2878433945316</v>
      </c>
      <c r="CA33" s="5">
        <f t="shared" si="31"/>
        <v>744.40458713961743</v>
      </c>
      <c r="CB33" s="35">
        <f t="shared" si="32"/>
        <v>1.1631624781074018E-2</v>
      </c>
      <c r="CC33" s="5">
        <f t="shared" si="33"/>
        <v>4479.8832562549142</v>
      </c>
      <c r="CD33" s="35">
        <f t="shared" si="34"/>
        <v>7.0000000000000007E-2</v>
      </c>
      <c r="CE33" s="5">
        <f t="shared" si="58"/>
        <v>18014.417800582865</v>
      </c>
      <c r="CF33" s="5">
        <f t="shared" si="59"/>
        <v>117817.06612767495</v>
      </c>
      <c r="CG33" s="5">
        <f t="shared" si="35"/>
        <v>767235.58219941705</v>
      </c>
      <c r="CH33" s="5">
        <f t="shared" si="36"/>
        <v>135831.4839282578</v>
      </c>
    </row>
    <row r="34" spans="1:86" ht="14.25" customHeight="1">
      <c r="A34" s="161">
        <f t="shared" si="64"/>
        <v>24</v>
      </c>
      <c r="B34" s="11">
        <f t="shared" si="65"/>
        <v>1247888.3234432719</v>
      </c>
      <c r="C34" s="162">
        <f t="shared" si="60"/>
        <v>1202799.6918431222</v>
      </c>
      <c r="D34" s="11">
        <f t="shared" si="66"/>
        <v>1158030.3944127364</v>
      </c>
      <c r="E34" s="11">
        <f t="shared" si="61"/>
        <v>1113593.7705506487</v>
      </c>
      <c r="F34" s="11">
        <f t="shared" si="62"/>
        <v>1069503.3041520414</v>
      </c>
      <c r="G34" s="22">
        <f t="shared" si="63"/>
        <v>1025772.5990679454</v>
      </c>
      <c r="I34" s="150"/>
      <c r="J34" s="2">
        <v>27</v>
      </c>
      <c r="K34" s="118">
        <v>45658</v>
      </c>
      <c r="L34" s="5">
        <f t="shared" si="37"/>
        <v>771048.23619697476</v>
      </c>
      <c r="M34" s="5">
        <f t="shared" si="0"/>
        <v>5899.3210083098911</v>
      </c>
      <c r="N34" s="5">
        <f t="shared" si="1"/>
        <v>598.36438445569001</v>
      </c>
      <c r="O34" s="35">
        <f t="shared" si="2"/>
        <v>9.3124817312129314E-3</v>
      </c>
      <c r="P34" s="5">
        <f t="shared" si="3"/>
        <v>5300.9566238542011</v>
      </c>
      <c r="Q34" s="35">
        <f t="shared" si="4"/>
        <v>8.249999999999999E-2</v>
      </c>
      <c r="R34" s="5">
        <f t="shared" si="38"/>
        <v>14800.12818748079</v>
      </c>
      <c r="S34" s="5">
        <f t="shared" si="39"/>
        <v>144481.53903688627</v>
      </c>
      <c r="T34" s="5">
        <f t="shared" si="5"/>
        <v>770449.87181251904</v>
      </c>
      <c r="U34" s="5">
        <f t="shared" si="6"/>
        <v>159281.66722436706</v>
      </c>
      <c r="V34" s="150"/>
      <c r="W34" s="2">
        <v>27</v>
      </c>
      <c r="X34" s="118">
        <v>45658</v>
      </c>
      <c r="Y34" s="5">
        <f t="shared" si="40"/>
        <v>770346.08011308894</v>
      </c>
      <c r="Z34" s="5">
        <f t="shared" si="41"/>
        <v>5761.8863163878123</v>
      </c>
      <c r="AA34" s="5">
        <f t="shared" si="7"/>
        <v>626.24578230055249</v>
      </c>
      <c r="AB34" s="35">
        <f t="shared" si="8"/>
        <v>9.7552899685079391E-3</v>
      </c>
      <c r="AC34" s="5">
        <f t="shared" si="9"/>
        <v>5135.6405340872598</v>
      </c>
      <c r="AD34" s="35">
        <f t="shared" si="10"/>
        <v>0.08</v>
      </c>
      <c r="AE34" s="5">
        <f t="shared" si="42"/>
        <v>15530.165669211689</v>
      </c>
      <c r="AF34" s="5">
        <f t="shared" si="43"/>
        <v>140040.76487325924</v>
      </c>
      <c r="AG34" s="5">
        <f t="shared" si="11"/>
        <v>769719.83433078835</v>
      </c>
      <c r="AH34" s="5">
        <f t="shared" si="12"/>
        <v>155570.93054247092</v>
      </c>
      <c r="AI34" s="150"/>
      <c r="AJ34" s="2">
        <v>27</v>
      </c>
      <c r="AK34" s="118">
        <v>45658</v>
      </c>
      <c r="AL34" s="5">
        <f t="shared" si="44"/>
        <v>769614.56981044251</v>
      </c>
      <c r="AM34" s="5">
        <f t="shared" si="45"/>
        <v>5625.6271582523987</v>
      </c>
      <c r="AN34" s="5">
        <f t="shared" si="13"/>
        <v>655.19972822662385</v>
      </c>
      <c r="AO34" s="35">
        <f t="shared" si="14"/>
        <v>1.0216018572330315E-2</v>
      </c>
      <c r="AP34" s="5">
        <f t="shared" si="15"/>
        <v>4970.4274300257748</v>
      </c>
      <c r="AQ34" s="35">
        <f t="shared" si="16"/>
        <v>7.7499999999999999E-2</v>
      </c>
      <c r="AR34" s="5">
        <f t="shared" si="46"/>
        <v>16290.629917784005</v>
      </c>
      <c r="AS34" s="5">
        <f t="shared" si="47"/>
        <v>135601.30335503074</v>
      </c>
      <c r="AT34" s="5">
        <f t="shared" si="17"/>
        <v>768959.37008221587</v>
      </c>
      <c r="AU34" s="5">
        <f t="shared" si="18"/>
        <v>151891.93327281476</v>
      </c>
      <c r="AV34" s="150"/>
      <c r="AW34" s="2">
        <v>27</v>
      </c>
      <c r="AX34" s="118">
        <v>45658</v>
      </c>
      <c r="AY34" s="5">
        <f t="shared" si="48"/>
        <v>768852.87009162421</v>
      </c>
      <c r="AZ34" s="5">
        <f t="shared" si="49"/>
        <v>5490.5819284106856</v>
      </c>
      <c r="BA34" s="5">
        <f t="shared" si="19"/>
        <v>685.25149033803427</v>
      </c>
      <c r="BB34" s="35">
        <f t="shared" si="20"/>
        <v>1.0695177457133605E-2</v>
      </c>
      <c r="BC34" s="5">
        <f t="shared" si="21"/>
        <v>4805.3304380726513</v>
      </c>
      <c r="BD34" s="35">
        <f t="shared" si="22"/>
        <v>7.5000000000000011E-2</v>
      </c>
      <c r="BE34" s="5">
        <f t="shared" si="50"/>
        <v>17082.381398714031</v>
      </c>
      <c r="BF34" s="5">
        <f t="shared" si="51"/>
        <v>131163.33066837446</v>
      </c>
      <c r="BG34" s="5">
        <f t="shared" si="23"/>
        <v>768167.6186012862</v>
      </c>
      <c r="BH34" s="5">
        <f t="shared" si="24"/>
        <v>148245.71206708849</v>
      </c>
      <c r="BI34" s="150"/>
      <c r="BJ34" s="2">
        <v>27</v>
      </c>
      <c r="BK34" s="118">
        <v>45658</v>
      </c>
      <c r="BL34" s="5">
        <f t="shared" si="52"/>
        <v>768060.14944535482</v>
      </c>
      <c r="BM34" s="5">
        <f t="shared" si="53"/>
        <v>5356.7892391412443</v>
      </c>
      <c r="BN34" s="5">
        <f t="shared" si="25"/>
        <v>716.42583624222607</v>
      </c>
      <c r="BO34" s="35">
        <f t="shared" si="26"/>
        <v>1.1193277038412955E-2</v>
      </c>
      <c r="BP34" s="5">
        <f t="shared" si="27"/>
        <v>4640.3634028990182</v>
      </c>
      <c r="BQ34" s="35">
        <f t="shared" si="28"/>
        <v>7.2499999999999981E-2</v>
      </c>
      <c r="BR34" s="5">
        <f t="shared" si="54"/>
        <v>17906.276390887713</v>
      </c>
      <c r="BS34" s="5">
        <f t="shared" si="55"/>
        <v>126727.03306592591</v>
      </c>
      <c r="BT34" s="5">
        <f t="shared" si="29"/>
        <v>767343.72360911255</v>
      </c>
      <c r="BU34" s="5">
        <f t="shared" si="30"/>
        <v>144633.30945681361</v>
      </c>
      <c r="BV34" s="150"/>
      <c r="BW34" s="2">
        <v>27</v>
      </c>
      <c r="BX34" s="118">
        <v>45658</v>
      </c>
      <c r="BY34" s="5">
        <f t="shared" si="56"/>
        <v>767235.58219941705</v>
      </c>
      <c r="BZ34" s="5">
        <f t="shared" si="57"/>
        <v>5224.2878433945316</v>
      </c>
      <c r="CA34" s="5">
        <f t="shared" si="31"/>
        <v>748.74694723126504</v>
      </c>
      <c r="CB34" s="35">
        <f t="shared" si="32"/>
        <v>1.1710827254672141E-2</v>
      </c>
      <c r="CC34" s="5">
        <f t="shared" si="33"/>
        <v>4475.5408961632666</v>
      </c>
      <c r="CD34" s="35">
        <f t="shared" si="34"/>
        <v>7.0000000000000007E-2</v>
      </c>
      <c r="CE34" s="5">
        <f t="shared" si="58"/>
        <v>18763.164747814131</v>
      </c>
      <c r="CF34" s="5">
        <f t="shared" si="59"/>
        <v>122292.60702383821</v>
      </c>
      <c r="CG34" s="5">
        <f t="shared" si="35"/>
        <v>766486.83525218582</v>
      </c>
      <c r="CH34" s="5">
        <f t="shared" si="36"/>
        <v>141055.77177165233</v>
      </c>
    </row>
    <row r="35" spans="1:86" ht="14.25" customHeight="1">
      <c r="A35" s="161">
        <f t="shared" si="64"/>
        <v>25</v>
      </c>
      <c r="B35" s="11">
        <f t="shared" si="65"/>
        <v>1273781.8495489976</v>
      </c>
      <c r="C35" s="162">
        <f t="shared" si="60"/>
        <v>1227483.1010985626</v>
      </c>
      <c r="D35" s="11">
        <f t="shared" si="66"/>
        <v>1181529.2022650379</v>
      </c>
      <c r="E35" s="11">
        <f t="shared" si="61"/>
        <v>1135933.7617591622</v>
      </c>
      <c r="F35" s="11">
        <f t="shared" si="62"/>
        <v>1090710.5160480528</v>
      </c>
      <c r="G35" s="22">
        <f t="shared" si="63"/>
        <v>1045873.3037336844</v>
      </c>
      <c r="I35" s="150"/>
      <c r="J35" s="2">
        <v>28</v>
      </c>
      <c r="K35" s="118">
        <v>45689</v>
      </c>
      <c r="L35" s="5">
        <f t="shared" si="37"/>
        <v>770449.87181251904</v>
      </c>
      <c r="M35" s="5">
        <f t="shared" si="0"/>
        <v>5899.3210083098911</v>
      </c>
      <c r="N35" s="5">
        <f t="shared" si="1"/>
        <v>602.47813959882296</v>
      </c>
      <c r="O35" s="35">
        <f t="shared" si="2"/>
        <v>9.3837872387175329E-3</v>
      </c>
      <c r="P35" s="5">
        <f t="shared" si="3"/>
        <v>5296.8428687110681</v>
      </c>
      <c r="Q35" s="35">
        <f t="shared" si="4"/>
        <v>8.2500000000000004E-2</v>
      </c>
      <c r="R35" s="5">
        <f t="shared" si="38"/>
        <v>15402.606327079613</v>
      </c>
      <c r="S35" s="5">
        <f t="shared" si="39"/>
        <v>149778.38190559734</v>
      </c>
      <c r="T35" s="5">
        <f t="shared" si="5"/>
        <v>769847.39367292018</v>
      </c>
      <c r="U35" s="5">
        <f t="shared" si="6"/>
        <v>165180.98823267696</v>
      </c>
      <c r="V35" s="150"/>
      <c r="W35" s="2">
        <v>28</v>
      </c>
      <c r="X35" s="118">
        <v>45689</v>
      </c>
      <c r="Y35" s="5">
        <f t="shared" si="40"/>
        <v>769719.83433078835</v>
      </c>
      <c r="Z35" s="5">
        <f t="shared" si="41"/>
        <v>5761.8863163878123</v>
      </c>
      <c r="AA35" s="5">
        <f t="shared" si="7"/>
        <v>630.42075418255627</v>
      </c>
      <c r="AB35" s="35">
        <f t="shared" si="8"/>
        <v>9.8283150735850519E-3</v>
      </c>
      <c r="AC35" s="5">
        <f t="shared" si="9"/>
        <v>5131.465562205256</v>
      </c>
      <c r="AD35" s="35">
        <f t="shared" si="10"/>
        <v>0.08</v>
      </c>
      <c r="AE35" s="5">
        <f t="shared" si="42"/>
        <v>16160.586423394245</v>
      </c>
      <c r="AF35" s="5">
        <f t="shared" si="43"/>
        <v>145172.2304354645</v>
      </c>
      <c r="AG35" s="5">
        <f t="shared" si="11"/>
        <v>769089.41357660585</v>
      </c>
      <c r="AH35" s="5">
        <f t="shared" si="12"/>
        <v>161332.81685885874</v>
      </c>
      <c r="AI35" s="150"/>
      <c r="AJ35" s="2">
        <v>28</v>
      </c>
      <c r="AK35" s="118">
        <v>45689</v>
      </c>
      <c r="AL35" s="5">
        <f t="shared" si="44"/>
        <v>768959.37008221587</v>
      </c>
      <c r="AM35" s="5">
        <f t="shared" si="45"/>
        <v>5625.6271582523987</v>
      </c>
      <c r="AN35" s="5">
        <f t="shared" si="13"/>
        <v>659.43122647142081</v>
      </c>
      <c r="AO35" s="35">
        <f t="shared" si="14"/>
        <v>1.0290757906768189E-2</v>
      </c>
      <c r="AP35" s="5">
        <f t="shared" si="15"/>
        <v>4966.1959317809778</v>
      </c>
      <c r="AQ35" s="35">
        <f t="shared" si="16"/>
        <v>7.7500000000000013E-2</v>
      </c>
      <c r="AR35" s="5">
        <f t="shared" si="46"/>
        <v>16950.061144255425</v>
      </c>
      <c r="AS35" s="5">
        <f t="shared" si="47"/>
        <v>140567.49928681171</v>
      </c>
      <c r="AT35" s="5">
        <f t="shared" si="17"/>
        <v>768299.93885574443</v>
      </c>
      <c r="AU35" s="5">
        <f t="shared" si="18"/>
        <v>157517.56043106713</v>
      </c>
      <c r="AV35" s="150"/>
      <c r="AW35" s="2">
        <v>28</v>
      </c>
      <c r="AX35" s="118">
        <v>45689</v>
      </c>
      <c r="AY35" s="5">
        <f t="shared" si="48"/>
        <v>768167.6186012862</v>
      </c>
      <c r="AZ35" s="5">
        <f t="shared" si="49"/>
        <v>5490.5819284106856</v>
      </c>
      <c r="BA35" s="5">
        <f t="shared" si="19"/>
        <v>689.53431215264754</v>
      </c>
      <c r="BB35" s="35">
        <f t="shared" si="20"/>
        <v>1.0771622684249809E-2</v>
      </c>
      <c r="BC35" s="5">
        <f t="shared" si="21"/>
        <v>4801.047616258038</v>
      </c>
      <c r="BD35" s="35">
        <f t="shared" si="22"/>
        <v>7.4999999999999997E-2</v>
      </c>
      <c r="BE35" s="5">
        <f t="shared" si="50"/>
        <v>17771.915710866677</v>
      </c>
      <c r="BF35" s="5">
        <f t="shared" si="51"/>
        <v>135964.37828463249</v>
      </c>
      <c r="BG35" s="5">
        <f t="shared" si="23"/>
        <v>767478.08428913355</v>
      </c>
      <c r="BH35" s="5">
        <f t="shared" si="24"/>
        <v>153736.29399549917</v>
      </c>
      <c r="BI35" s="150"/>
      <c r="BJ35" s="2">
        <v>28</v>
      </c>
      <c r="BK35" s="118">
        <v>45689</v>
      </c>
      <c r="BL35" s="5">
        <f t="shared" si="52"/>
        <v>767343.72360911255</v>
      </c>
      <c r="BM35" s="5">
        <f t="shared" si="53"/>
        <v>5356.7892391412443</v>
      </c>
      <c r="BN35" s="5">
        <f t="shared" si="25"/>
        <v>720.75424233618924</v>
      </c>
      <c r="BO35" s="35">
        <f t="shared" si="26"/>
        <v>1.1271416761388833E-2</v>
      </c>
      <c r="BP35" s="5">
        <f t="shared" si="27"/>
        <v>4636.034996805055</v>
      </c>
      <c r="BQ35" s="35">
        <f t="shared" si="28"/>
        <v>7.2499999999999995E-2</v>
      </c>
      <c r="BR35" s="5">
        <f t="shared" si="54"/>
        <v>18627.030633223902</v>
      </c>
      <c r="BS35" s="5">
        <f t="shared" si="55"/>
        <v>131363.06806273095</v>
      </c>
      <c r="BT35" s="5">
        <f t="shared" si="29"/>
        <v>766622.96936677641</v>
      </c>
      <c r="BU35" s="5">
        <f t="shared" si="30"/>
        <v>149990.09869595486</v>
      </c>
      <c r="BV35" s="150"/>
      <c r="BW35" s="2">
        <v>28</v>
      </c>
      <c r="BX35" s="118">
        <v>45689</v>
      </c>
      <c r="BY35" s="5">
        <f t="shared" si="56"/>
        <v>766486.83525218582</v>
      </c>
      <c r="BZ35" s="5">
        <f t="shared" si="57"/>
        <v>5224.2878433945316</v>
      </c>
      <c r="CA35" s="5">
        <f t="shared" si="31"/>
        <v>753.11463775678112</v>
      </c>
      <c r="CB35" s="35">
        <f t="shared" si="32"/>
        <v>1.1790646932778617E-2</v>
      </c>
      <c r="CC35" s="5">
        <f t="shared" si="33"/>
        <v>4471.1732056377505</v>
      </c>
      <c r="CD35" s="35">
        <f t="shared" si="34"/>
        <v>6.9999999999999993E-2</v>
      </c>
      <c r="CE35" s="5">
        <f t="shared" si="58"/>
        <v>19516.279385570913</v>
      </c>
      <c r="CF35" s="5">
        <f t="shared" si="59"/>
        <v>126763.78022947596</v>
      </c>
      <c r="CG35" s="5">
        <f t="shared" si="35"/>
        <v>765733.72061442898</v>
      </c>
      <c r="CH35" s="5">
        <f t="shared" si="36"/>
        <v>146280.05961504686</v>
      </c>
    </row>
    <row r="36" spans="1:86" ht="14.25" customHeight="1">
      <c r="A36" s="161">
        <f t="shared" si="64"/>
        <v>26</v>
      </c>
      <c r="B36" s="11">
        <f t="shared" si="65"/>
        <v>1295827.9420798509</v>
      </c>
      <c r="C36" s="162">
        <f t="shared" si="60"/>
        <v>1248476.4164780388</v>
      </c>
      <c r="D36" s="11">
        <f t="shared" si="66"/>
        <v>1201493.5380428701</v>
      </c>
      <c r="E36" s="11">
        <f t="shared" si="61"/>
        <v>1154893.0868115998</v>
      </c>
      <c r="F36" s="11">
        <f t="shared" si="62"/>
        <v>1108688.9548287112</v>
      </c>
      <c r="G36" s="22">
        <f t="shared" si="63"/>
        <v>1062895.1196775935</v>
      </c>
      <c r="I36" s="150"/>
      <c r="J36" s="2">
        <v>29</v>
      </c>
      <c r="K36" s="118">
        <v>45717</v>
      </c>
      <c r="L36" s="5">
        <f t="shared" si="37"/>
        <v>769847.39367292018</v>
      </c>
      <c r="M36" s="5">
        <f t="shared" si="0"/>
        <v>5899.3210083098911</v>
      </c>
      <c r="N36" s="5">
        <f t="shared" si="1"/>
        <v>606.62017680856479</v>
      </c>
      <c r="O36" s="35">
        <f t="shared" si="2"/>
        <v>9.4556949617933556E-3</v>
      </c>
      <c r="P36" s="5">
        <f t="shared" si="3"/>
        <v>5292.7008315013263</v>
      </c>
      <c r="Q36" s="35">
        <f t="shared" si="4"/>
        <v>8.2500000000000004E-2</v>
      </c>
      <c r="R36" s="5">
        <f t="shared" si="38"/>
        <v>16009.226503888178</v>
      </c>
      <c r="S36" s="5">
        <f t="shared" si="39"/>
        <v>155071.08273709868</v>
      </c>
      <c r="T36" s="5">
        <f t="shared" si="5"/>
        <v>769240.77349611162</v>
      </c>
      <c r="U36" s="5">
        <f t="shared" si="6"/>
        <v>171080.30924098686</v>
      </c>
      <c r="V36" s="150"/>
      <c r="W36" s="2">
        <v>29</v>
      </c>
      <c r="X36" s="118">
        <v>45717</v>
      </c>
      <c r="Y36" s="5">
        <f t="shared" si="40"/>
        <v>769089.41357660585</v>
      </c>
      <c r="Z36" s="5">
        <f t="shared" si="41"/>
        <v>5761.8863163878123</v>
      </c>
      <c r="AA36" s="5">
        <f t="shared" si="7"/>
        <v>634.62355921043945</v>
      </c>
      <c r="AB36" s="35">
        <f t="shared" si="8"/>
        <v>9.9019471287608955E-3</v>
      </c>
      <c r="AC36" s="5">
        <f t="shared" si="9"/>
        <v>5127.2627571773728</v>
      </c>
      <c r="AD36" s="35">
        <f t="shared" si="10"/>
        <v>0.08</v>
      </c>
      <c r="AE36" s="5">
        <f t="shared" si="42"/>
        <v>16795.209982604683</v>
      </c>
      <c r="AF36" s="5">
        <f t="shared" si="43"/>
        <v>150299.49319264188</v>
      </c>
      <c r="AG36" s="5">
        <f t="shared" si="11"/>
        <v>768454.7900173954</v>
      </c>
      <c r="AH36" s="5">
        <f t="shared" si="12"/>
        <v>167094.70317524657</v>
      </c>
      <c r="AI36" s="150"/>
      <c r="AJ36" s="2">
        <v>29</v>
      </c>
      <c r="AK36" s="118">
        <v>45717</v>
      </c>
      <c r="AL36" s="5">
        <f t="shared" si="44"/>
        <v>768299.93885574443</v>
      </c>
      <c r="AM36" s="5">
        <f t="shared" si="45"/>
        <v>5625.6271582523987</v>
      </c>
      <c r="AN36" s="5">
        <f t="shared" si="13"/>
        <v>663.69005314238257</v>
      </c>
      <c r="AO36" s="35">
        <f t="shared" si="14"/>
        <v>1.0366108644457356E-2</v>
      </c>
      <c r="AP36" s="5">
        <f t="shared" si="15"/>
        <v>4961.9371051100161</v>
      </c>
      <c r="AQ36" s="35">
        <f t="shared" si="16"/>
        <v>7.7499999999999999E-2</v>
      </c>
      <c r="AR36" s="5">
        <f t="shared" si="46"/>
        <v>17613.751197397807</v>
      </c>
      <c r="AS36" s="5">
        <f t="shared" si="47"/>
        <v>145529.43639192171</v>
      </c>
      <c r="AT36" s="5">
        <f t="shared" si="17"/>
        <v>767636.24880260206</v>
      </c>
      <c r="AU36" s="5">
        <f t="shared" si="18"/>
        <v>163143.18758931951</v>
      </c>
      <c r="AV36" s="150"/>
      <c r="AW36" s="2">
        <v>29</v>
      </c>
      <c r="AX36" s="118">
        <v>45717</v>
      </c>
      <c r="AY36" s="5">
        <f t="shared" si="48"/>
        <v>767478.08428913355</v>
      </c>
      <c r="AZ36" s="5">
        <f t="shared" si="49"/>
        <v>5490.5819284106856</v>
      </c>
      <c r="BA36" s="5">
        <f t="shared" si="19"/>
        <v>693.8439016036009</v>
      </c>
      <c r="BB36" s="35">
        <f t="shared" si="20"/>
        <v>1.0848683486454439E-2</v>
      </c>
      <c r="BC36" s="5">
        <f t="shared" si="21"/>
        <v>4796.7380268070847</v>
      </c>
      <c r="BD36" s="35">
        <f t="shared" si="22"/>
        <v>7.5000000000000011E-2</v>
      </c>
      <c r="BE36" s="5">
        <f t="shared" si="50"/>
        <v>18465.759612470276</v>
      </c>
      <c r="BF36" s="5">
        <f t="shared" si="51"/>
        <v>140761.11631143957</v>
      </c>
      <c r="BG36" s="5">
        <f t="shared" si="23"/>
        <v>766784.24038752995</v>
      </c>
      <c r="BH36" s="5">
        <f t="shared" si="24"/>
        <v>159226.87592390986</v>
      </c>
      <c r="BI36" s="150"/>
      <c r="BJ36" s="2">
        <v>29</v>
      </c>
      <c r="BK36" s="118">
        <v>45717</v>
      </c>
      <c r="BL36" s="5">
        <f t="shared" si="52"/>
        <v>766622.96936677641</v>
      </c>
      <c r="BM36" s="5">
        <f t="shared" si="53"/>
        <v>5356.7892391412443</v>
      </c>
      <c r="BN36" s="5">
        <f t="shared" si="25"/>
        <v>725.10879921697051</v>
      </c>
      <c r="BO36" s="35">
        <f t="shared" si="26"/>
        <v>1.1350175951277387E-2</v>
      </c>
      <c r="BP36" s="5">
        <f t="shared" si="27"/>
        <v>4631.6804399242737</v>
      </c>
      <c r="BQ36" s="35">
        <f t="shared" si="28"/>
        <v>7.2499999999999995E-2</v>
      </c>
      <c r="BR36" s="5">
        <f t="shared" si="54"/>
        <v>19352.139432440872</v>
      </c>
      <c r="BS36" s="5">
        <f t="shared" si="55"/>
        <v>135994.74850265522</v>
      </c>
      <c r="BT36" s="5">
        <f t="shared" si="29"/>
        <v>765897.86056755949</v>
      </c>
      <c r="BU36" s="5">
        <f t="shared" si="30"/>
        <v>155346.88793509608</v>
      </c>
      <c r="BV36" s="150"/>
      <c r="BW36" s="2">
        <v>29</v>
      </c>
      <c r="BX36" s="118">
        <v>45717</v>
      </c>
      <c r="BY36" s="5">
        <f t="shared" si="56"/>
        <v>765733.72061442898</v>
      </c>
      <c r="BZ36" s="5">
        <f t="shared" si="57"/>
        <v>5224.2878433945316</v>
      </c>
      <c r="CA36" s="5">
        <f t="shared" si="31"/>
        <v>757.50780647702868</v>
      </c>
      <c r="CB36" s="35">
        <f t="shared" si="32"/>
        <v>1.1871089692158786E-2</v>
      </c>
      <c r="CC36" s="5">
        <f t="shared" si="33"/>
        <v>4466.7800369175029</v>
      </c>
      <c r="CD36" s="35">
        <f t="shared" si="34"/>
        <v>7.0000000000000007E-2</v>
      </c>
      <c r="CE36" s="5">
        <f t="shared" si="58"/>
        <v>20273.787192047941</v>
      </c>
      <c r="CF36" s="5">
        <f t="shared" si="59"/>
        <v>131230.56026639347</v>
      </c>
      <c r="CG36" s="5">
        <f t="shared" si="35"/>
        <v>764976.21280795196</v>
      </c>
      <c r="CH36" s="5">
        <f t="shared" si="36"/>
        <v>151504.34745844142</v>
      </c>
    </row>
    <row r="37" spans="1:86" ht="14.25" customHeight="1">
      <c r="A37" s="161">
        <f t="shared" si="64"/>
        <v>27</v>
      </c>
      <c r="B37" s="11">
        <f t="shared" si="65"/>
        <v>1313696.9062246035</v>
      </c>
      <c r="C37" s="162">
        <f t="shared" si="60"/>
        <v>1265473.3620097721</v>
      </c>
      <c r="D37" s="11">
        <f t="shared" si="66"/>
        <v>1217639.5376983881</v>
      </c>
      <c r="E37" s="11">
        <f t="shared" si="61"/>
        <v>1170209.2958084012</v>
      </c>
      <c r="F37" s="11">
        <f t="shared" si="62"/>
        <v>1123196.5971585303</v>
      </c>
      <c r="G37" s="22">
        <f t="shared" si="63"/>
        <v>1076615.4737850255</v>
      </c>
      <c r="I37" s="150"/>
      <c r="J37" s="2">
        <v>30</v>
      </c>
      <c r="K37" s="118">
        <v>45748</v>
      </c>
      <c r="L37" s="5">
        <f t="shared" si="37"/>
        <v>769240.77349611162</v>
      </c>
      <c r="M37" s="5">
        <f t="shared" si="0"/>
        <v>5899.3210083098911</v>
      </c>
      <c r="N37" s="5">
        <f t="shared" si="1"/>
        <v>610.79069052412342</v>
      </c>
      <c r="O37" s="35">
        <f t="shared" si="2"/>
        <v>9.5282108526018351E-3</v>
      </c>
      <c r="P37" s="5">
        <f t="shared" si="3"/>
        <v>5288.5303177857677</v>
      </c>
      <c r="Q37" s="35">
        <f t="shared" si="4"/>
        <v>8.2500000000000004E-2</v>
      </c>
      <c r="R37" s="5">
        <f t="shared" si="38"/>
        <v>16620.017194412299</v>
      </c>
      <c r="S37" s="5">
        <f t="shared" si="39"/>
        <v>160359.61305488445</v>
      </c>
      <c r="T37" s="5">
        <f t="shared" si="5"/>
        <v>768629.98280558747</v>
      </c>
      <c r="U37" s="5">
        <f t="shared" si="6"/>
        <v>176979.63024929675</v>
      </c>
      <c r="V37" s="150"/>
      <c r="W37" s="2">
        <v>30</v>
      </c>
      <c r="X37" s="118">
        <v>45748</v>
      </c>
      <c r="Y37" s="5">
        <f t="shared" si="40"/>
        <v>768454.7900173954</v>
      </c>
      <c r="Z37" s="5">
        <f t="shared" si="41"/>
        <v>5761.8863163878123</v>
      </c>
      <c r="AA37" s="5">
        <f t="shared" si="7"/>
        <v>638.85438293850893</v>
      </c>
      <c r="AB37" s="35">
        <f t="shared" si="8"/>
        <v>9.9761920868351502E-3</v>
      </c>
      <c r="AC37" s="5">
        <f t="shared" si="9"/>
        <v>5123.0319334493033</v>
      </c>
      <c r="AD37" s="35">
        <f t="shared" si="10"/>
        <v>8.0000000000000016E-2</v>
      </c>
      <c r="AE37" s="5">
        <f t="shared" si="42"/>
        <v>17434.064365543192</v>
      </c>
      <c r="AF37" s="5">
        <f t="shared" si="43"/>
        <v>155422.52512609118</v>
      </c>
      <c r="AG37" s="5">
        <f t="shared" si="11"/>
        <v>767815.93563445692</v>
      </c>
      <c r="AH37" s="5">
        <f t="shared" si="12"/>
        <v>172856.58949163437</v>
      </c>
      <c r="AI37" s="150"/>
      <c r="AJ37" s="2">
        <v>30</v>
      </c>
      <c r="AK37" s="118">
        <v>45748</v>
      </c>
      <c r="AL37" s="5">
        <f t="shared" si="44"/>
        <v>767636.24880260206</v>
      </c>
      <c r="AM37" s="5">
        <f t="shared" si="45"/>
        <v>5625.6271582523987</v>
      </c>
      <c r="AN37" s="5">
        <f t="shared" si="13"/>
        <v>667.97638473559346</v>
      </c>
      <c r="AO37" s="35">
        <f t="shared" si="14"/>
        <v>1.044207673794775E-2</v>
      </c>
      <c r="AP37" s="5">
        <f t="shared" si="15"/>
        <v>4957.6507735168052</v>
      </c>
      <c r="AQ37" s="35">
        <f t="shared" si="16"/>
        <v>7.7499999999999999E-2</v>
      </c>
      <c r="AR37" s="5">
        <f t="shared" si="46"/>
        <v>18281.727582133401</v>
      </c>
      <c r="AS37" s="5">
        <f t="shared" si="47"/>
        <v>150487.08716543851</v>
      </c>
      <c r="AT37" s="5">
        <f t="shared" si="17"/>
        <v>766968.27241786651</v>
      </c>
      <c r="AU37" s="5">
        <f t="shared" si="18"/>
        <v>168768.81474757192</v>
      </c>
      <c r="AV37" s="150"/>
      <c r="AW37" s="2">
        <v>30</v>
      </c>
      <c r="AX37" s="118">
        <v>45748</v>
      </c>
      <c r="AY37" s="5">
        <f t="shared" si="48"/>
        <v>766784.24038752995</v>
      </c>
      <c r="AZ37" s="5">
        <f t="shared" si="49"/>
        <v>5490.5819284106856</v>
      </c>
      <c r="BA37" s="5">
        <f t="shared" si="19"/>
        <v>698.18042598862394</v>
      </c>
      <c r="BB37" s="35">
        <f t="shared" si="20"/>
        <v>1.0926365815277051E-2</v>
      </c>
      <c r="BC37" s="5">
        <f t="shared" si="21"/>
        <v>4792.4015024220616</v>
      </c>
      <c r="BD37" s="35">
        <f t="shared" si="22"/>
        <v>7.4999999999999997E-2</v>
      </c>
      <c r="BE37" s="5">
        <f t="shared" si="50"/>
        <v>19163.940038458899</v>
      </c>
      <c r="BF37" s="5">
        <f t="shared" si="51"/>
        <v>145553.51781386163</v>
      </c>
      <c r="BG37" s="5">
        <f t="shared" si="23"/>
        <v>766086.05996154132</v>
      </c>
      <c r="BH37" s="5">
        <f t="shared" si="24"/>
        <v>164717.45785232054</v>
      </c>
      <c r="BI37" s="150"/>
      <c r="BJ37" s="2">
        <v>30</v>
      </c>
      <c r="BK37" s="118">
        <v>45748</v>
      </c>
      <c r="BL37" s="5">
        <f t="shared" si="52"/>
        <v>765897.86056755949</v>
      </c>
      <c r="BM37" s="5">
        <f t="shared" si="53"/>
        <v>5356.7892391412443</v>
      </c>
      <c r="BN37" s="5">
        <f t="shared" si="25"/>
        <v>729.48966487890539</v>
      </c>
      <c r="BO37" s="35">
        <f t="shared" si="26"/>
        <v>1.1429560557931196E-2</v>
      </c>
      <c r="BP37" s="5">
        <f t="shared" si="27"/>
        <v>4627.2995742623389</v>
      </c>
      <c r="BQ37" s="35">
        <f t="shared" si="28"/>
        <v>7.2500000000000009E-2</v>
      </c>
      <c r="BR37" s="5">
        <f t="shared" si="54"/>
        <v>20081.629097319776</v>
      </c>
      <c r="BS37" s="5">
        <f t="shared" si="55"/>
        <v>140622.04807691756</v>
      </c>
      <c r="BT37" s="5">
        <f t="shared" si="29"/>
        <v>765168.37090268056</v>
      </c>
      <c r="BU37" s="5">
        <f t="shared" si="30"/>
        <v>160703.67717423732</v>
      </c>
      <c r="BV37" s="150"/>
      <c r="BW37" s="2">
        <v>30</v>
      </c>
      <c r="BX37" s="118">
        <v>45748</v>
      </c>
      <c r="BY37" s="5">
        <f t="shared" si="56"/>
        <v>764976.21280795196</v>
      </c>
      <c r="BZ37" s="5">
        <f t="shared" si="57"/>
        <v>5224.2878433945316</v>
      </c>
      <c r="CA37" s="5">
        <f t="shared" si="31"/>
        <v>761.92660201481158</v>
      </c>
      <c r="CB37" s="35">
        <f t="shared" si="32"/>
        <v>1.1952161480442173E-2</v>
      </c>
      <c r="CC37" s="5">
        <f t="shared" si="33"/>
        <v>4462.36124137972</v>
      </c>
      <c r="CD37" s="35">
        <f t="shared" si="34"/>
        <v>7.0000000000000007E-2</v>
      </c>
      <c r="CE37" s="5">
        <f t="shared" si="58"/>
        <v>21035.713794062751</v>
      </c>
      <c r="CF37" s="5">
        <f t="shared" si="59"/>
        <v>135692.92150777319</v>
      </c>
      <c r="CG37" s="5">
        <f t="shared" si="35"/>
        <v>764214.28620593715</v>
      </c>
      <c r="CH37" s="5">
        <f t="shared" si="36"/>
        <v>156728.63530183595</v>
      </c>
    </row>
    <row r="38" spans="1:86" ht="14.25" customHeight="1">
      <c r="A38" s="161">
        <f t="shared" si="64"/>
        <v>28</v>
      </c>
      <c r="B38" s="11">
        <f t="shared" si="65"/>
        <v>1327030.7949185611</v>
      </c>
      <c r="C38" s="162">
        <f t="shared" si="60"/>
        <v>1278142.2409673801</v>
      </c>
      <c r="D38" s="11">
        <f t="shared" si="66"/>
        <v>1229660.5392111049</v>
      </c>
      <c r="E38" s="11">
        <f t="shared" si="61"/>
        <v>1181599.5641822324</v>
      </c>
      <c r="F38" s="11">
        <f t="shared" si="62"/>
        <v>1133973.2780448589</v>
      </c>
      <c r="G38" s="22">
        <f t="shared" si="63"/>
        <v>1086795.703112877</v>
      </c>
      <c r="I38" s="150"/>
      <c r="J38" s="2">
        <v>31</v>
      </c>
      <c r="K38" s="118">
        <v>45778</v>
      </c>
      <c r="L38" s="5">
        <f t="shared" si="37"/>
        <v>768629.98280558747</v>
      </c>
      <c r="M38" s="5">
        <f t="shared" si="0"/>
        <v>5899.3210083098911</v>
      </c>
      <c r="N38" s="5">
        <f t="shared" si="1"/>
        <v>614.98987652147753</v>
      </c>
      <c r="O38" s="35">
        <f t="shared" si="2"/>
        <v>9.601340935622012E-3</v>
      </c>
      <c r="P38" s="5">
        <f t="shared" si="3"/>
        <v>5284.3311317884136</v>
      </c>
      <c r="Q38" s="35">
        <f t="shared" si="4"/>
        <v>8.2500000000000004E-2</v>
      </c>
      <c r="R38" s="5">
        <f t="shared" si="38"/>
        <v>17235.007070933778</v>
      </c>
      <c r="S38" s="5">
        <f t="shared" si="39"/>
        <v>165643.94418667286</v>
      </c>
      <c r="T38" s="5">
        <f t="shared" si="5"/>
        <v>768014.99292906595</v>
      </c>
      <c r="U38" s="5">
        <f t="shared" si="6"/>
        <v>182878.95125760665</v>
      </c>
      <c r="V38" s="150"/>
      <c r="W38" s="2">
        <v>31</v>
      </c>
      <c r="X38" s="118">
        <v>45778</v>
      </c>
      <c r="Y38" s="5">
        <f t="shared" si="40"/>
        <v>767815.93563445692</v>
      </c>
      <c r="Z38" s="5">
        <f t="shared" si="41"/>
        <v>5761.8863163878123</v>
      </c>
      <c r="AA38" s="5">
        <f t="shared" si="7"/>
        <v>643.11341215809898</v>
      </c>
      <c r="AB38" s="35">
        <f t="shared" si="8"/>
        <v>1.0051055972835763E-2</v>
      </c>
      <c r="AC38" s="5">
        <f t="shared" si="9"/>
        <v>5118.7729042297133</v>
      </c>
      <c r="AD38" s="35">
        <f t="shared" si="10"/>
        <v>0.08</v>
      </c>
      <c r="AE38" s="5">
        <f t="shared" si="42"/>
        <v>18077.17777770129</v>
      </c>
      <c r="AF38" s="5">
        <f t="shared" si="43"/>
        <v>160541.29803032088</v>
      </c>
      <c r="AG38" s="5">
        <f t="shared" si="11"/>
        <v>767172.82222229883</v>
      </c>
      <c r="AH38" s="5">
        <f t="shared" si="12"/>
        <v>178618.47580802217</v>
      </c>
      <c r="AI38" s="150"/>
      <c r="AJ38" s="2">
        <v>31</v>
      </c>
      <c r="AK38" s="118">
        <v>45778</v>
      </c>
      <c r="AL38" s="5">
        <f t="shared" si="44"/>
        <v>766968.27241786651</v>
      </c>
      <c r="AM38" s="5">
        <f t="shared" si="45"/>
        <v>5625.6271582523987</v>
      </c>
      <c r="AN38" s="5">
        <f t="shared" si="13"/>
        <v>672.29039888701118</v>
      </c>
      <c r="AO38" s="35">
        <f t="shared" si="14"/>
        <v>1.0518668211934503E-2</v>
      </c>
      <c r="AP38" s="5">
        <f t="shared" si="15"/>
        <v>4953.3367593653875</v>
      </c>
      <c r="AQ38" s="35">
        <f t="shared" si="16"/>
        <v>7.7499999999999986E-2</v>
      </c>
      <c r="AR38" s="5">
        <f t="shared" si="46"/>
        <v>18954.017981020414</v>
      </c>
      <c r="AS38" s="5">
        <f t="shared" si="47"/>
        <v>155440.42392480391</v>
      </c>
      <c r="AT38" s="5">
        <f t="shared" si="17"/>
        <v>766295.9820189795</v>
      </c>
      <c r="AU38" s="5">
        <f t="shared" si="18"/>
        <v>174394.44190582432</v>
      </c>
      <c r="AV38" s="150"/>
      <c r="AW38" s="2">
        <v>31</v>
      </c>
      <c r="AX38" s="118">
        <v>45778</v>
      </c>
      <c r="AY38" s="5">
        <f t="shared" si="48"/>
        <v>766086.05996154132</v>
      </c>
      <c r="AZ38" s="5">
        <f t="shared" si="49"/>
        <v>5490.5819284106856</v>
      </c>
      <c r="BA38" s="5">
        <f t="shared" si="19"/>
        <v>702.54405365105231</v>
      </c>
      <c r="BB38" s="35">
        <f t="shared" si="20"/>
        <v>1.1004675694315406E-2</v>
      </c>
      <c r="BC38" s="5">
        <f t="shared" si="21"/>
        <v>4788.0378747596333</v>
      </c>
      <c r="BD38" s="35">
        <f t="shared" si="22"/>
        <v>7.5000000000000011E-2</v>
      </c>
      <c r="BE38" s="5">
        <f t="shared" si="50"/>
        <v>19866.484092109953</v>
      </c>
      <c r="BF38" s="5">
        <f t="shared" si="51"/>
        <v>150341.55568862127</v>
      </c>
      <c r="BG38" s="5">
        <f t="shared" si="23"/>
        <v>765383.51590789028</v>
      </c>
      <c r="BH38" s="5">
        <f t="shared" si="24"/>
        <v>170208.03978073123</v>
      </c>
      <c r="BI38" s="150"/>
      <c r="BJ38" s="2">
        <v>31</v>
      </c>
      <c r="BK38" s="118">
        <v>45778</v>
      </c>
      <c r="BL38" s="5">
        <f t="shared" si="52"/>
        <v>765168.37090268056</v>
      </c>
      <c r="BM38" s="5">
        <f t="shared" si="53"/>
        <v>5356.7892391412443</v>
      </c>
      <c r="BN38" s="5">
        <f t="shared" si="25"/>
        <v>733.89699827088225</v>
      </c>
      <c r="BO38" s="35">
        <f t="shared" si="26"/>
        <v>1.1509576603200568E-2</v>
      </c>
      <c r="BP38" s="5">
        <f t="shared" si="27"/>
        <v>4622.892240870362</v>
      </c>
      <c r="BQ38" s="35">
        <f t="shared" si="28"/>
        <v>7.2500000000000009E-2</v>
      </c>
      <c r="BR38" s="5">
        <f t="shared" si="54"/>
        <v>20815.526095590656</v>
      </c>
      <c r="BS38" s="5">
        <f t="shared" si="55"/>
        <v>145244.94031778793</v>
      </c>
      <c r="BT38" s="5">
        <f t="shared" si="29"/>
        <v>764434.47390440968</v>
      </c>
      <c r="BU38" s="5">
        <f t="shared" si="30"/>
        <v>166060.4664133786</v>
      </c>
      <c r="BV38" s="150"/>
      <c r="BW38" s="2">
        <v>31</v>
      </c>
      <c r="BX38" s="118">
        <v>45778</v>
      </c>
      <c r="BY38" s="5">
        <f t="shared" si="56"/>
        <v>764214.28620593715</v>
      </c>
      <c r="BZ38" s="5">
        <f t="shared" si="57"/>
        <v>5224.2878433945316</v>
      </c>
      <c r="CA38" s="5">
        <f t="shared" si="31"/>
        <v>766.37117385989768</v>
      </c>
      <c r="CB38" s="35">
        <f t="shared" si="32"/>
        <v>1.2033868317191537E-2</v>
      </c>
      <c r="CC38" s="5">
        <f t="shared" si="33"/>
        <v>4457.9166695346339</v>
      </c>
      <c r="CD38" s="35">
        <f t="shared" si="34"/>
        <v>7.0000000000000007E-2</v>
      </c>
      <c r="CE38" s="5">
        <f t="shared" si="58"/>
        <v>21802.084967922649</v>
      </c>
      <c r="CF38" s="5">
        <f t="shared" si="59"/>
        <v>140150.83817730783</v>
      </c>
      <c r="CG38" s="5">
        <f t="shared" si="35"/>
        <v>763447.91503207723</v>
      </c>
      <c r="CH38" s="5">
        <f t="shared" si="36"/>
        <v>161952.92314523048</v>
      </c>
    </row>
    <row r="39" spans="1:86" ht="14.25" customHeight="1">
      <c r="A39" s="161">
        <f t="shared" si="64"/>
        <v>29</v>
      </c>
      <c r="B39" s="11">
        <f t="shared" si="65"/>
        <v>1335440.9878475436</v>
      </c>
      <c r="C39" s="162">
        <f t="shared" si="60"/>
        <v>1286123.8259597798</v>
      </c>
      <c r="D39" s="11">
        <f t="shared" si="66"/>
        <v>1237225.251614365</v>
      </c>
      <c r="E39" s="11">
        <f t="shared" si="61"/>
        <v>1188759.1109595781</v>
      </c>
      <c r="F39" s="11">
        <f t="shared" si="62"/>
        <v>1140739.330970149</v>
      </c>
      <c r="G39" s="22">
        <f t="shared" si="63"/>
        <v>1093179.8917545907</v>
      </c>
      <c r="I39" s="150"/>
      <c r="J39" s="2">
        <v>32</v>
      </c>
      <c r="K39" s="118">
        <v>45809</v>
      </c>
      <c r="L39" s="5">
        <f t="shared" si="37"/>
        <v>768014.99292906595</v>
      </c>
      <c r="M39" s="5">
        <f t="shared" si="0"/>
        <v>5899.3210083098911</v>
      </c>
      <c r="N39" s="5">
        <f t="shared" si="1"/>
        <v>619.21793192256246</v>
      </c>
      <c r="O39" s="35">
        <f t="shared" si="2"/>
        <v>9.6750913087409532E-3</v>
      </c>
      <c r="P39" s="5">
        <f t="shared" si="3"/>
        <v>5280.1030763873287</v>
      </c>
      <c r="Q39" s="35">
        <f t="shared" si="4"/>
        <v>8.2500000000000004E-2</v>
      </c>
      <c r="R39" s="5">
        <f t="shared" si="38"/>
        <v>17854.225002856339</v>
      </c>
      <c r="S39" s="5">
        <f t="shared" si="39"/>
        <v>170924.0472630602</v>
      </c>
      <c r="T39" s="5">
        <f t="shared" si="5"/>
        <v>767395.77499714342</v>
      </c>
      <c r="U39" s="5">
        <f t="shared" si="6"/>
        <v>188778.27226591654</v>
      </c>
      <c r="V39" s="150"/>
      <c r="W39" s="2">
        <v>32</v>
      </c>
      <c r="X39" s="118">
        <v>45809</v>
      </c>
      <c r="Y39" s="5">
        <f t="shared" si="40"/>
        <v>767172.82222229883</v>
      </c>
      <c r="Z39" s="5">
        <f t="shared" si="41"/>
        <v>5761.8863163878123</v>
      </c>
      <c r="AA39" s="5">
        <f t="shared" si="7"/>
        <v>647.40083490581947</v>
      </c>
      <c r="AB39" s="35">
        <f t="shared" si="8"/>
        <v>1.012654488510897E-2</v>
      </c>
      <c r="AC39" s="5">
        <f t="shared" si="9"/>
        <v>5114.4854814819928</v>
      </c>
      <c r="AD39" s="35">
        <f t="shared" si="10"/>
        <v>0.08</v>
      </c>
      <c r="AE39" s="5">
        <f t="shared" si="42"/>
        <v>18724.578612607111</v>
      </c>
      <c r="AF39" s="5">
        <f t="shared" si="43"/>
        <v>165655.78351180287</v>
      </c>
      <c r="AG39" s="5">
        <f t="shared" si="11"/>
        <v>766525.42138739303</v>
      </c>
      <c r="AH39" s="5">
        <f t="shared" si="12"/>
        <v>184380.36212440999</v>
      </c>
      <c r="AI39" s="150"/>
      <c r="AJ39" s="2">
        <v>32</v>
      </c>
      <c r="AK39" s="118">
        <v>45809</v>
      </c>
      <c r="AL39" s="5">
        <f t="shared" si="44"/>
        <v>766295.9820189795</v>
      </c>
      <c r="AM39" s="5">
        <f t="shared" si="45"/>
        <v>5625.6271582523987</v>
      </c>
      <c r="AN39" s="5">
        <f t="shared" si="13"/>
        <v>676.63227437982277</v>
      </c>
      <c r="AO39" s="35">
        <f t="shared" si="14"/>
        <v>1.0595889164347424E-2</v>
      </c>
      <c r="AP39" s="5">
        <f t="shared" si="15"/>
        <v>4948.9948838725759</v>
      </c>
      <c r="AQ39" s="35">
        <f t="shared" si="16"/>
        <v>7.7499999999999999E-2</v>
      </c>
      <c r="AR39" s="5">
        <f t="shared" si="46"/>
        <v>19630.650255400236</v>
      </c>
      <c r="AS39" s="5">
        <f t="shared" si="47"/>
        <v>160389.41880867648</v>
      </c>
      <c r="AT39" s="5">
        <f t="shared" si="17"/>
        <v>765619.34974459966</v>
      </c>
      <c r="AU39" s="5">
        <f t="shared" si="18"/>
        <v>180020.0690640767</v>
      </c>
      <c r="AV39" s="150"/>
      <c r="AW39" s="2">
        <v>32</v>
      </c>
      <c r="AX39" s="118">
        <v>45809</v>
      </c>
      <c r="AY39" s="5">
        <f t="shared" si="48"/>
        <v>765383.51590789028</v>
      </c>
      <c r="AZ39" s="5">
        <f t="shared" si="49"/>
        <v>5490.5819284106856</v>
      </c>
      <c r="BA39" s="5">
        <f t="shared" si="19"/>
        <v>706.93495398637151</v>
      </c>
      <c r="BB39" s="35">
        <f t="shared" si="20"/>
        <v>1.1083619220324791E-2</v>
      </c>
      <c r="BC39" s="5">
        <f t="shared" si="21"/>
        <v>4783.6469744243141</v>
      </c>
      <c r="BD39" s="35">
        <f t="shared" si="22"/>
        <v>7.4999999999999997E-2</v>
      </c>
      <c r="BE39" s="5">
        <f t="shared" si="50"/>
        <v>20573.419046096325</v>
      </c>
      <c r="BF39" s="5">
        <f t="shared" si="51"/>
        <v>155125.20266304558</v>
      </c>
      <c r="BG39" s="5">
        <f t="shared" si="23"/>
        <v>764676.58095390396</v>
      </c>
      <c r="BH39" s="5">
        <f t="shared" si="24"/>
        <v>175698.62170914191</v>
      </c>
      <c r="BI39" s="150"/>
      <c r="BJ39" s="2">
        <v>32</v>
      </c>
      <c r="BK39" s="118">
        <v>45809</v>
      </c>
      <c r="BL39" s="5">
        <f t="shared" si="52"/>
        <v>764434.47390440968</v>
      </c>
      <c r="BM39" s="5">
        <f t="shared" si="53"/>
        <v>5356.7892391412443</v>
      </c>
      <c r="BN39" s="5">
        <f t="shared" si="25"/>
        <v>738.3309593021022</v>
      </c>
      <c r="BO39" s="35">
        <f t="shared" si="26"/>
        <v>1.15902301820223E-2</v>
      </c>
      <c r="BP39" s="5">
        <f t="shared" si="27"/>
        <v>4618.4582798391421</v>
      </c>
      <c r="BQ39" s="35">
        <f t="shared" si="28"/>
        <v>7.2500000000000009E-2</v>
      </c>
      <c r="BR39" s="5">
        <f t="shared" si="54"/>
        <v>21553.85705489276</v>
      </c>
      <c r="BS39" s="5">
        <f t="shared" si="55"/>
        <v>149863.39859762706</v>
      </c>
      <c r="BT39" s="5">
        <f t="shared" si="29"/>
        <v>763696.14294510754</v>
      </c>
      <c r="BU39" s="5">
        <f t="shared" si="30"/>
        <v>171417.25565251982</v>
      </c>
      <c r="BV39" s="150"/>
      <c r="BW39" s="2">
        <v>32</v>
      </c>
      <c r="BX39" s="118">
        <v>45809</v>
      </c>
      <c r="BY39" s="5">
        <f t="shared" si="56"/>
        <v>763447.91503207723</v>
      </c>
      <c r="BZ39" s="5">
        <f t="shared" si="57"/>
        <v>5224.2878433945316</v>
      </c>
      <c r="CA39" s="5">
        <f t="shared" si="31"/>
        <v>770.8416723740811</v>
      </c>
      <c r="CB39" s="35">
        <f t="shared" si="32"/>
        <v>1.2116216294991544E-2</v>
      </c>
      <c r="CC39" s="5">
        <f t="shared" si="33"/>
        <v>4453.4461710204505</v>
      </c>
      <c r="CD39" s="35">
        <f t="shared" si="34"/>
        <v>7.0000000000000007E-2</v>
      </c>
      <c r="CE39" s="5">
        <f t="shared" si="58"/>
        <v>22572.92664029673</v>
      </c>
      <c r="CF39" s="5">
        <f t="shared" si="59"/>
        <v>144604.28434832828</v>
      </c>
      <c r="CG39" s="5">
        <f t="shared" si="35"/>
        <v>762677.07335970318</v>
      </c>
      <c r="CH39" s="5">
        <f t="shared" si="36"/>
        <v>167177.21098862501</v>
      </c>
    </row>
    <row r="40" spans="1:86" ht="14.25" customHeight="1">
      <c r="A40" s="163">
        <f t="shared" si="64"/>
        <v>30</v>
      </c>
      <c r="B40" s="164">
        <f t="shared" si="65"/>
        <v>1338505.5629915365</v>
      </c>
      <c r="C40" s="165">
        <f t="shared" si="60"/>
        <v>1289029.0738995976</v>
      </c>
      <c r="D40" s="164">
        <f t="shared" si="66"/>
        <v>1239975.7769708459</v>
      </c>
      <c r="E40" s="164">
        <f t="shared" si="61"/>
        <v>1191359.4942278666</v>
      </c>
      <c r="F40" s="164">
        <f t="shared" si="62"/>
        <v>1143194.1260908504</v>
      </c>
      <c r="G40" s="26">
        <f t="shared" si="63"/>
        <v>1095493.6236220326</v>
      </c>
      <c r="I40" s="150"/>
      <c r="J40" s="2">
        <v>33</v>
      </c>
      <c r="K40" s="118">
        <v>45839</v>
      </c>
      <c r="L40" s="5">
        <f t="shared" si="37"/>
        <v>767395.77499714342</v>
      </c>
      <c r="M40" s="5">
        <f t="shared" si="0"/>
        <v>5899.3210083098911</v>
      </c>
      <c r="N40" s="5">
        <f t="shared" si="1"/>
        <v>623.47505520452978</v>
      </c>
      <c r="O40" s="35">
        <f t="shared" si="2"/>
        <v>9.74946814436424E-3</v>
      </c>
      <c r="P40" s="5">
        <f t="shared" si="3"/>
        <v>5275.8459531053613</v>
      </c>
      <c r="Q40" s="35">
        <f t="shared" si="4"/>
        <v>8.2500000000000004E-2</v>
      </c>
      <c r="R40" s="5">
        <f t="shared" si="38"/>
        <v>18477.700058060869</v>
      </c>
      <c r="S40" s="5">
        <f t="shared" si="39"/>
        <v>176199.89321616557</v>
      </c>
      <c r="T40" s="5">
        <f t="shared" si="5"/>
        <v>766772.29994193884</v>
      </c>
      <c r="U40" s="5">
        <f t="shared" si="6"/>
        <v>194677.59327422644</v>
      </c>
      <c r="V40" s="150"/>
      <c r="W40" s="2">
        <v>33</v>
      </c>
      <c r="X40" s="118">
        <v>45839</v>
      </c>
      <c r="Y40" s="5">
        <f t="shared" si="40"/>
        <v>766525.42138739303</v>
      </c>
      <c r="Z40" s="5">
        <f t="shared" si="41"/>
        <v>5761.8863163878123</v>
      </c>
      <c r="AA40" s="5">
        <f t="shared" si="7"/>
        <v>651.71684047185863</v>
      </c>
      <c r="AB40" s="35">
        <f t="shared" si="8"/>
        <v>1.0202664996429208E-2</v>
      </c>
      <c r="AC40" s="5">
        <f t="shared" si="9"/>
        <v>5110.1694759159536</v>
      </c>
      <c r="AD40" s="35">
        <f t="shared" si="10"/>
        <v>0.08</v>
      </c>
      <c r="AE40" s="5">
        <f t="shared" si="42"/>
        <v>19376.295453078968</v>
      </c>
      <c r="AF40" s="5">
        <f t="shared" si="43"/>
        <v>170765.95298771883</v>
      </c>
      <c r="AG40" s="5">
        <f t="shared" si="11"/>
        <v>765873.70454692119</v>
      </c>
      <c r="AH40" s="5">
        <f t="shared" si="12"/>
        <v>190142.24844079779</v>
      </c>
      <c r="AI40" s="150"/>
      <c r="AJ40" s="2">
        <v>33</v>
      </c>
      <c r="AK40" s="118">
        <v>45839</v>
      </c>
      <c r="AL40" s="5">
        <f t="shared" si="44"/>
        <v>765619.34974459966</v>
      </c>
      <c r="AM40" s="5">
        <f t="shared" si="45"/>
        <v>5625.6271582523987</v>
      </c>
      <c r="AN40" s="5">
        <f t="shared" si="13"/>
        <v>681.00219115185882</v>
      </c>
      <c r="AO40" s="35">
        <f t="shared" si="14"/>
        <v>1.0673745767460533E-2</v>
      </c>
      <c r="AP40" s="5">
        <f t="shared" si="15"/>
        <v>4944.6249671005398</v>
      </c>
      <c r="AQ40" s="35">
        <f t="shared" si="16"/>
        <v>7.7500000000000013E-2</v>
      </c>
      <c r="AR40" s="5">
        <f t="shared" si="46"/>
        <v>20311.652446552096</v>
      </c>
      <c r="AS40" s="5">
        <f t="shared" si="47"/>
        <v>165334.04377577701</v>
      </c>
      <c r="AT40" s="5">
        <f t="shared" si="17"/>
        <v>764938.34755344782</v>
      </c>
      <c r="AU40" s="5">
        <f t="shared" si="18"/>
        <v>185645.6962223291</v>
      </c>
      <c r="AV40" s="150"/>
      <c r="AW40" s="2">
        <v>33</v>
      </c>
      <c r="AX40" s="118">
        <v>45839</v>
      </c>
      <c r="AY40" s="5">
        <f t="shared" si="48"/>
        <v>764676.58095390396</v>
      </c>
      <c r="AZ40" s="5">
        <f t="shared" si="49"/>
        <v>5490.5819284106856</v>
      </c>
      <c r="BA40" s="5">
        <f t="shared" si="19"/>
        <v>711.35329744878618</v>
      </c>
      <c r="BB40" s="35">
        <f t="shared" si="20"/>
        <v>1.1163202564327013E-2</v>
      </c>
      <c r="BC40" s="5">
        <f t="shared" si="21"/>
        <v>4779.2286309618994</v>
      </c>
      <c r="BD40" s="35">
        <f t="shared" si="22"/>
        <v>7.4999999999999997E-2</v>
      </c>
      <c r="BE40" s="5">
        <f t="shared" si="50"/>
        <v>21284.772343545112</v>
      </c>
      <c r="BF40" s="5">
        <f t="shared" si="51"/>
        <v>159904.43129400749</v>
      </c>
      <c r="BG40" s="5">
        <f t="shared" si="23"/>
        <v>763965.22765645513</v>
      </c>
      <c r="BH40" s="5">
        <f t="shared" si="24"/>
        <v>181189.20363755259</v>
      </c>
      <c r="BI40" s="150"/>
      <c r="BJ40" s="2">
        <v>33</v>
      </c>
      <c r="BK40" s="118">
        <v>45839</v>
      </c>
      <c r="BL40" s="5">
        <f t="shared" si="52"/>
        <v>763696.14294510754</v>
      </c>
      <c r="BM40" s="5">
        <f t="shared" si="53"/>
        <v>5356.7892391412443</v>
      </c>
      <c r="BN40" s="5">
        <f t="shared" si="25"/>
        <v>742.79170884788618</v>
      </c>
      <c r="BO40" s="35">
        <f t="shared" si="26"/>
        <v>1.1671527463528533E-2</v>
      </c>
      <c r="BP40" s="5">
        <f t="shared" si="27"/>
        <v>4613.9975302933581</v>
      </c>
      <c r="BQ40" s="35">
        <f t="shared" si="28"/>
        <v>7.2499999999999995E-2</v>
      </c>
      <c r="BR40" s="5">
        <f t="shared" si="54"/>
        <v>22296.648763740646</v>
      </c>
      <c r="BS40" s="5">
        <f t="shared" si="55"/>
        <v>154477.39612792042</v>
      </c>
      <c r="BT40" s="5">
        <f t="shared" si="29"/>
        <v>762953.35123625968</v>
      </c>
      <c r="BU40" s="5">
        <f t="shared" si="30"/>
        <v>176774.04489166106</v>
      </c>
      <c r="BV40" s="150"/>
      <c r="BW40" s="2">
        <v>33</v>
      </c>
      <c r="BX40" s="118">
        <v>45839</v>
      </c>
      <c r="BY40" s="5">
        <f t="shared" si="56"/>
        <v>762677.07335970318</v>
      </c>
      <c r="BZ40" s="5">
        <f t="shared" si="57"/>
        <v>5224.2878433945316</v>
      </c>
      <c r="CA40" s="5">
        <f t="shared" si="31"/>
        <v>775.33824879626263</v>
      </c>
      <c r="CB40" s="35">
        <f t="shared" si="32"/>
        <v>1.2199211580557184E-2</v>
      </c>
      <c r="CC40" s="5">
        <f t="shared" si="33"/>
        <v>4448.949594598269</v>
      </c>
      <c r="CD40" s="35">
        <f t="shared" si="34"/>
        <v>7.0000000000000007E-2</v>
      </c>
      <c r="CE40" s="5">
        <f t="shared" si="58"/>
        <v>23348.264889092992</v>
      </c>
      <c r="CF40" s="5">
        <f t="shared" si="59"/>
        <v>149053.23394292654</v>
      </c>
      <c r="CG40" s="5">
        <f t="shared" si="35"/>
        <v>761901.73511090688</v>
      </c>
      <c r="CH40" s="5">
        <f t="shared" si="36"/>
        <v>172401.49883201954</v>
      </c>
    </row>
    <row r="41" spans="1:86" ht="14.25" customHeight="1">
      <c r="I41" s="150"/>
      <c r="J41" s="2">
        <v>34</v>
      </c>
      <c r="K41" s="118">
        <v>45870</v>
      </c>
      <c r="L41" s="5">
        <f t="shared" si="37"/>
        <v>766772.29994193884</v>
      </c>
      <c r="M41" s="5">
        <f t="shared" si="0"/>
        <v>5899.3210083098911</v>
      </c>
      <c r="N41" s="5">
        <f t="shared" si="1"/>
        <v>627.76144620906143</v>
      </c>
      <c r="O41" s="35">
        <f t="shared" si="2"/>
        <v>9.8244776905466701E-3</v>
      </c>
      <c r="P41" s="5">
        <f t="shared" si="3"/>
        <v>5271.5595621008297</v>
      </c>
      <c r="Q41" s="35">
        <f t="shared" si="4"/>
        <v>8.2500000000000004E-2</v>
      </c>
      <c r="R41" s="5">
        <f t="shared" si="38"/>
        <v>19105.46150426993</v>
      </c>
      <c r="S41" s="5">
        <f t="shared" si="39"/>
        <v>181471.45277826639</v>
      </c>
      <c r="T41" s="5">
        <f t="shared" si="5"/>
        <v>766144.53849572979</v>
      </c>
      <c r="U41" s="5">
        <f t="shared" si="6"/>
        <v>200576.91428253631</v>
      </c>
      <c r="V41" s="150"/>
      <c r="W41" s="2">
        <v>34</v>
      </c>
      <c r="X41" s="118">
        <v>45870</v>
      </c>
      <c r="Y41" s="5">
        <f t="shared" si="40"/>
        <v>765873.70454692119</v>
      </c>
      <c r="Z41" s="5">
        <f t="shared" si="41"/>
        <v>5761.8863163878123</v>
      </c>
      <c r="AA41" s="5">
        <f t="shared" si="7"/>
        <v>656.06161940833772</v>
      </c>
      <c r="AB41" s="35">
        <f t="shared" si="8"/>
        <v>1.0279422555129297E-2</v>
      </c>
      <c r="AC41" s="5">
        <f t="shared" si="9"/>
        <v>5105.8246969794745</v>
      </c>
      <c r="AD41" s="35">
        <f t="shared" si="10"/>
        <v>7.9999999999999988E-2</v>
      </c>
      <c r="AE41" s="5">
        <f t="shared" si="42"/>
        <v>20032.357072487306</v>
      </c>
      <c r="AF41" s="5">
        <f t="shared" si="43"/>
        <v>175871.77768469832</v>
      </c>
      <c r="AG41" s="5">
        <f t="shared" si="11"/>
        <v>765217.64292751288</v>
      </c>
      <c r="AH41" s="5">
        <f t="shared" si="12"/>
        <v>195904.13475718562</v>
      </c>
      <c r="AI41" s="150"/>
      <c r="AJ41" s="2">
        <v>34</v>
      </c>
      <c r="AK41" s="118">
        <v>45870</v>
      </c>
      <c r="AL41" s="5">
        <f t="shared" si="44"/>
        <v>764938.34755344782</v>
      </c>
      <c r="AM41" s="5">
        <f t="shared" si="45"/>
        <v>5625.6271582523987</v>
      </c>
      <c r="AN41" s="5">
        <f t="shared" si="13"/>
        <v>685.40033030304858</v>
      </c>
      <c r="AO41" s="35">
        <f t="shared" si="14"/>
        <v>1.0752244269021823E-2</v>
      </c>
      <c r="AP41" s="5">
        <f t="shared" si="15"/>
        <v>4940.2268279493501</v>
      </c>
      <c r="AQ41" s="35">
        <f t="shared" si="16"/>
        <v>7.7499999999999986E-2</v>
      </c>
      <c r="AR41" s="5">
        <f t="shared" si="46"/>
        <v>20997.052776855144</v>
      </c>
      <c r="AS41" s="5">
        <f t="shared" si="47"/>
        <v>170274.27060372636</v>
      </c>
      <c r="AT41" s="5">
        <f t="shared" si="17"/>
        <v>764252.94722314482</v>
      </c>
      <c r="AU41" s="5">
        <f t="shared" si="18"/>
        <v>191271.32338058151</v>
      </c>
      <c r="AV41" s="150"/>
      <c r="AW41" s="2">
        <v>34</v>
      </c>
      <c r="AX41" s="118">
        <v>45870</v>
      </c>
      <c r="AY41" s="5">
        <f t="shared" si="48"/>
        <v>763965.22765645513</v>
      </c>
      <c r="AZ41" s="5">
        <f t="shared" si="49"/>
        <v>5490.5819284106856</v>
      </c>
      <c r="BA41" s="5">
        <f t="shared" si="19"/>
        <v>715.79925555784121</v>
      </c>
      <c r="BB41" s="35">
        <f t="shared" si="20"/>
        <v>1.1243431972739887E-2</v>
      </c>
      <c r="BC41" s="5">
        <f t="shared" si="21"/>
        <v>4774.7826728528444</v>
      </c>
      <c r="BD41" s="35">
        <f t="shared" si="22"/>
        <v>7.4999999999999997E-2</v>
      </c>
      <c r="BE41" s="5">
        <f t="shared" si="50"/>
        <v>22000.571599102954</v>
      </c>
      <c r="BF41" s="5">
        <f t="shared" si="51"/>
        <v>164679.21396686032</v>
      </c>
      <c r="BG41" s="5">
        <f t="shared" si="23"/>
        <v>763249.4284008973</v>
      </c>
      <c r="BH41" s="5">
        <f t="shared" si="24"/>
        <v>186679.78556596328</v>
      </c>
      <c r="BI41" s="150"/>
      <c r="BJ41" s="2">
        <v>34</v>
      </c>
      <c r="BK41" s="118">
        <v>45870</v>
      </c>
      <c r="BL41" s="5">
        <f t="shared" si="52"/>
        <v>762953.35123625968</v>
      </c>
      <c r="BM41" s="5">
        <f t="shared" si="53"/>
        <v>5356.7892391412443</v>
      </c>
      <c r="BN41" s="5">
        <f t="shared" si="25"/>
        <v>747.27940875550848</v>
      </c>
      <c r="BO41" s="35">
        <f t="shared" si="26"/>
        <v>1.1753474692175811E-2</v>
      </c>
      <c r="BP41" s="5">
        <f t="shared" si="27"/>
        <v>4609.5098303857358</v>
      </c>
      <c r="BQ41" s="35">
        <f t="shared" si="28"/>
        <v>7.2499999999999995E-2</v>
      </c>
      <c r="BR41" s="5">
        <f t="shared" si="54"/>
        <v>23043.928172496155</v>
      </c>
      <c r="BS41" s="5">
        <f t="shared" si="55"/>
        <v>159086.90595830616</v>
      </c>
      <c r="BT41" s="5">
        <f t="shared" si="29"/>
        <v>762206.0718275042</v>
      </c>
      <c r="BU41" s="5">
        <f t="shared" si="30"/>
        <v>182130.83413080231</v>
      </c>
      <c r="BV41" s="150"/>
      <c r="BW41" s="2">
        <v>34</v>
      </c>
      <c r="BX41" s="118">
        <v>45870</v>
      </c>
      <c r="BY41" s="5">
        <f t="shared" si="56"/>
        <v>761901.73511090688</v>
      </c>
      <c r="BZ41" s="5">
        <f t="shared" si="57"/>
        <v>5224.2878433945316</v>
      </c>
      <c r="CA41" s="5">
        <f t="shared" si="31"/>
        <v>779.86105524757477</v>
      </c>
      <c r="CB41" s="35">
        <f t="shared" si="32"/>
        <v>1.2282860415862741E-2</v>
      </c>
      <c r="CC41" s="5">
        <f t="shared" si="33"/>
        <v>4444.4267881469568</v>
      </c>
      <c r="CD41" s="35">
        <f t="shared" si="34"/>
        <v>7.0000000000000007E-2</v>
      </c>
      <c r="CE41" s="5">
        <f t="shared" si="58"/>
        <v>24128.125944340565</v>
      </c>
      <c r="CF41" s="5">
        <f t="shared" si="59"/>
        <v>153497.6607310735</v>
      </c>
      <c r="CG41" s="5">
        <f t="shared" si="35"/>
        <v>761121.87405565928</v>
      </c>
      <c r="CH41" s="5">
        <f t="shared" si="36"/>
        <v>177625.78667541407</v>
      </c>
    </row>
    <row r="42" spans="1:86" ht="14.25" customHeight="1">
      <c r="I42" s="150"/>
      <c r="J42" s="2">
        <v>35</v>
      </c>
      <c r="K42" s="118">
        <v>45901</v>
      </c>
      <c r="L42" s="5">
        <f t="shared" si="37"/>
        <v>766144.53849572979</v>
      </c>
      <c r="M42" s="5">
        <f t="shared" si="0"/>
        <v>5899.3210083098911</v>
      </c>
      <c r="N42" s="5">
        <f t="shared" si="1"/>
        <v>632.07730615174842</v>
      </c>
      <c r="O42" s="35">
        <f t="shared" si="2"/>
        <v>9.9001262721436951E-3</v>
      </c>
      <c r="P42" s="5">
        <f t="shared" si="3"/>
        <v>5267.2437021581427</v>
      </c>
      <c r="Q42" s="35">
        <f t="shared" si="4"/>
        <v>8.2500000000000018E-2</v>
      </c>
      <c r="R42" s="5">
        <f t="shared" si="38"/>
        <v>19737.538810421676</v>
      </c>
      <c r="S42" s="5">
        <f t="shared" si="39"/>
        <v>186738.69648042455</v>
      </c>
      <c r="T42" s="5">
        <f t="shared" si="5"/>
        <v>765512.46118957805</v>
      </c>
      <c r="U42" s="5">
        <f t="shared" si="6"/>
        <v>206476.23529084623</v>
      </c>
      <c r="V42" s="150"/>
      <c r="W42" s="2">
        <v>35</v>
      </c>
      <c r="X42" s="118">
        <v>45901</v>
      </c>
      <c r="Y42" s="5">
        <f t="shared" si="40"/>
        <v>765217.64292751288</v>
      </c>
      <c r="Z42" s="5">
        <f t="shared" si="41"/>
        <v>5761.8863163878123</v>
      </c>
      <c r="AA42" s="5">
        <f t="shared" si="7"/>
        <v>660.43536353772652</v>
      </c>
      <c r="AB42" s="35">
        <f t="shared" si="8"/>
        <v>1.0356823886251476E-2</v>
      </c>
      <c r="AC42" s="5">
        <f t="shared" si="9"/>
        <v>5101.4509528500857</v>
      </c>
      <c r="AD42" s="35">
        <f t="shared" si="10"/>
        <v>7.9999999999999988E-2</v>
      </c>
      <c r="AE42" s="5">
        <f t="shared" si="42"/>
        <v>20692.792436025033</v>
      </c>
      <c r="AF42" s="5">
        <f t="shared" si="43"/>
        <v>180973.2286375484</v>
      </c>
      <c r="AG42" s="5">
        <f t="shared" si="11"/>
        <v>764557.20756397513</v>
      </c>
      <c r="AH42" s="5">
        <f t="shared" si="12"/>
        <v>201666.02107357344</v>
      </c>
      <c r="AI42" s="150"/>
      <c r="AJ42" s="2">
        <v>35</v>
      </c>
      <c r="AK42" s="118">
        <v>45901</v>
      </c>
      <c r="AL42" s="5">
        <f t="shared" si="44"/>
        <v>764252.94722314482</v>
      </c>
      <c r="AM42" s="5">
        <f t="shared" si="45"/>
        <v>5625.6271582523987</v>
      </c>
      <c r="AN42" s="5">
        <f t="shared" si="13"/>
        <v>689.82687410292147</v>
      </c>
      <c r="AO42" s="35">
        <f t="shared" si="14"/>
        <v>1.083139099340377E-2</v>
      </c>
      <c r="AP42" s="5">
        <f t="shared" si="15"/>
        <v>4935.8002841494772</v>
      </c>
      <c r="AQ42" s="35">
        <f t="shared" si="16"/>
        <v>7.7499999999999999E-2</v>
      </c>
      <c r="AR42" s="5">
        <f t="shared" si="46"/>
        <v>21686.879650958064</v>
      </c>
      <c r="AS42" s="5">
        <f t="shared" si="47"/>
        <v>175210.07088787583</v>
      </c>
      <c r="AT42" s="5">
        <f t="shared" si="17"/>
        <v>763563.12034904188</v>
      </c>
      <c r="AU42" s="5">
        <f t="shared" si="18"/>
        <v>196896.95053883389</v>
      </c>
      <c r="AV42" s="150"/>
      <c r="AW42" s="2">
        <v>35</v>
      </c>
      <c r="AX42" s="118">
        <v>45901</v>
      </c>
      <c r="AY42" s="5">
        <f t="shared" si="48"/>
        <v>763249.4284008973</v>
      </c>
      <c r="AZ42" s="5">
        <f t="shared" si="49"/>
        <v>5490.5819284106856</v>
      </c>
      <c r="BA42" s="5">
        <f t="shared" si="19"/>
        <v>720.27300090507742</v>
      </c>
      <c r="BB42" s="35">
        <f t="shared" si="20"/>
        <v>1.1324313768527373E-2</v>
      </c>
      <c r="BC42" s="5">
        <f t="shared" si="21"/>
        <v>4770.3089275056082</v>
      </c>
      <c r="BD42" s="35">
        <f t="shared" si="22"/>
        <v>7.5000000000000011E-2</v>
      </c>
      <c r="BE42" s="5">
        <f t="shared" si="50"/>
        <v>22720.844600008029</v>
      </c>
      <c r="BF42" s="5">
        <f t="shared" si="51"/>
        <v>169449.52289436592</v>
      </c>
      <c r="BG42" s="5">
        <f t="shared" si="23"/>
        <v>762529.15539999225</v>
      </c>
      <c r="BH42" s="5">
        <f t="shared" si="24"/>
        <v>192170.36749437393</v>
      </c>
      <c r="BI42" s="150"/>
      <c r="BJ42" s="2">
        <v>35</v>
      </c>
      <c r="BK42" s="118">
        <v>45901</v>
      </c>
      <c r="BL42" s="5">
        <f t="shared" si="52"/>
        <v>762206.0718275042</v>
      </c>
      <c r="BM42" s="5">
        <f t="shared" si="53"/>
        <v>5356.7892391412443</v>
      </c>
      <c r="BN42" s="5">
        <f t="shared" si="25"/>
        <v>751.79422185007297</v>
      </c>
      <c r="BO42" s="35">
        <f t="shared" si="26"/>
        <v>1.1836078188895024E-2</v>
      </c>
      <c r="BP42" s="5">
        <f t="shared" si="27"/>
        <v>4604.9950172911713</v>
      </c>
      <c r="BQ42" s="35">
        <f t="shared" si="28"/>
        <v>7.2499999999999995E-2</v>
      </c>
      <c r="BR42" s="5">
        <f t="shared" si="54"/>
        <v>23795.722394346227</v>
      </c>
      <c r="BS42" s="5">
        <f t="shared" si="55"/>
        <v>163691.90097559732</v>
      </c>
      <c r="BT42" s="5">
        <f t="shared" si="29"/>
        <v>761454.27760565409</v>
      </c>
      <c r="BU42" s="5">
        <f t="shared" si="30"/>
        <v>187487.62336994355</v>
      </c>
      <c r="BV42" s="150"/>
      <c r="BW42" s="2">
        <v>35</v>
      </c>
      <c r="BX42" s="118">
        <v>45901</v>
      </c>
      <c r="BY42" s="5">
        <f t="shared" si="56"/>
        <v>761121.87405565928</v>
      </c>
      <c r="BZ42" s="5">
        <f t="shared" si="57"/>
        <v>5224.2878433945316</v>
      </c>
      <c r="CA42" s="5">
        <f t="shared" si="31"/>
        <v>784.41024473651851</v>
      </c>
      <c r="CB42" s="35">
        <f t="shared" si="32"/>
        <v>1.2367169119291234E-2</v>
      </c>
      <c r="CC42" s="5">
        <f t="shared" si="33"/>
        <v>4439.8775986580131</v>
      </c>
      <c r="CD42" s="35">
        <f t="shared" si="34"/>
        <v>7.0000000000000007E-2</v>
      </c>
      <c r="CE42" s="5">
        <f t="shared" si="58"/>
        <v>24912.536189077084</v>
      </c>
      <c r="CF42" s="5">
        <f t="shared" si="59"/>
        <v>157937.5383297315</v>
      </c>
      <c r="CG42" s="5">
        <f t="shared" si="35"/>
        <v>760337.46381092281</v>
      </c>
      <c r="CH42" s="5">
        <f t="shared" si="36"/>
        <v>182850.07451880857</v>
      </c>
    </row>
    <row r="43" spans="1:86" ht="14.25" customHeight="1">
      <c r="I43" s="150"/>
      <c r="J43" s="2">
        <v>36</v>
      </c>
      <c r="K43" s="118">
        <v>45931</v>
      </c>
      <c r="L43" s="5">
        <f t="shared" si="37"/>
        <v>765512.46118957805</v>
      </c>
      <c r="M43" s="5">
        <f t="shared" si="0"/>
        <v>5899.3210083098911</v>
      </c>
      <c r="N43" s="5">
        <f t="shared" si="1"/>
        <v>636.42283763154228</v>
      </c>
      <c r="O43" s="35">
        <f t="shared" si="2"/>
        <v>9.9764202919842438E-3</v>
      </c>
      <c r="P43" s="5">
        <f t="shared" si="3"/>
        <v>5262.8981706783488</v>
      </c>
      <c r="Q43" s="35">
        <f t="shared" si="4"/>
        <v>8.2500000000000004E-2</v>
      </c>
      <c r="R43" s="5">
        <f t="shared" si="38"/>
        <v>20373.96164805322</v>
      </c>
      <c r="S43" s="5">
        <f t="shared" si="39"/>
        <v>192001.5946511029</v>
      </c>
      <c r="T43" s="5">
        <f t="shared" si="5"/>
        <v>764876.03835194651</v>
      </c>
      <c r="U43" s="5">
        <f t="shared" si="6"/>
        <v>212375.55629915613</v>
      </c>
      <c r="V43" s="150"/>
      <c r="W43" s="2">
        <v>36</v>
      </c>
      <c r="X43" s="118">
        <v>45931</v>
      </c>
      <c r="Y43" s="5">
        <f t="shared" si="40"/>
        <v>764557.20756397513</v>
      </c>
      <c r="Z43" s="5">
        <f t="shared" si="41"/>
        <v>5761.8863163878123</v>
      </c>
      <c r="AA43" s="5">
        <f t="shared" si="7"/>
        <v>664.83826596131075</v>
      </c>
      <c r="AB43" s="35">
        <f t="shared" si="8"/>
        <v>1.0434875392719593E-2</v>
      </c>
      <c r="AC43" s="5">
        <f t="shared" si="9"/>
        <v>5097.0480504265015</v>
      </c>
      <c r="AD43" s="35">
        <f t="shared" si="10"/>
        <v>0.08</v>
      </c>
      <c r="AE43" s="5">
        <f t="shared" si="42"/>
        <v>21357.630701986345</v>
      </c>
      <c r="AF43" s="5">
        <f t="shared" si="43"/>
        <v>186070.2766879749</v>
      </c>
      <c r="AG43" s="5">
        <f t="shared" si="11"/>
        <v>763892.36929801386</v>
      </c>
      <c r="AH43" s="5">
        <f t="shared" si="12"/>
        <v>207427.90738996124</v>
      </c>
      <c r="AI43" s="150"/>
      <c r="AJ43" s="2">
        <v>36</v>
      </c>
      <c r="AK43" s="118">
        <v>45931</v>
      </c>
      <c r="AL43" s="5">
        <f t="shared" si="44"/>
        <v>763563.12034904188</v>
      </c>
      <c r="AM43" s="5">
        <f t="shared" si="45"/>
        <v>5625.6271582523987</v>
      </c>
      <c r="AN43" s="5">
        <f t="shared" si="13"/>
        <v>694.28200599816955</v>
      </c>
      <c r="AO43" s="35">
        <f t="shared" si="14"/>
        <v>1.0911192342775239E-2</v>
      </c>
      <c r="AP43" s="5">
        <f t="shared" si="15"/>
        <v>4931.3451522542291</v>
      </c>
      <c r="AQ43" s="35">
        <f t="shared" si="16"/>
        <v>7.7499999999999999E-2</v>
      </c>
      <c r="AR43" s="5">
        <f t="shared" si="46"/>
        <v>22381.161656956232</v>
      </c>
      <c r="AS43" s="5">
        <f t="shared" si="47"/>
        <v>180141.41604013005</v>
      </c>
      <c r="AT43" s="5">
        <f t="shared" si="17"/>
        <v>762868.8383430437</v>
      </c>
      <c r="AU43" s="5">
        <f t="shared" si="18"/>
        <v>202522.57769708626</v>
      </c>
      <c r="AV43" s="150"/>
      <c r="AW43" s="2">
        <v>36</v>
      </c>
      <c r="AX43" s="118">
        <v>45931</v>
      </c>
      <c r="AY43" s="5">
        <f t="shared" si="48"/>
        <v>762529.15539999225</v>
      </c>
      <c r="AZ43" s="5">
        <f t="shared" si="49"/>
        <v>5490.5819284106856</v>
      </c>
      <c r="BA43" s="5">
        <f t="shared" si="19"/>
        <v>724.77470716073458</v>
      </c>
      <c r="BB43" s="35">
        <f t="shared" si="20"/>
        <v>1.140585435237104E-2</v>
      </c>
      <c r="BC43" s="5">
        <f t="shared" si="21"/>
        <v>4765.807221249951</v>
      </c>
      <c r="BD43" s="35">
        <f t="shared" si="22"/>
        <v>7.4999999999999997E-2</v>
      </c>
      <c r="BE43" s="5">
        <f t="shared" si="50"/>
        <v>23445.619307168763</v>
      </c>
      <c r="BF43" s="5">
        <f t="shared" si="51"/>
        <v>174215.33011561586</v>
      </c>
      <c r="BG43" s="5">
        <f t="shared" si="23"/>
        <v>761804.38069283147</v>
      </c>
      <c r="BH43" s="5">
        <f t="shared" si="24"/>
        <v>197660.94942278462</v>
      </c>
      <c r="BI43" s="150"/>
      <c r="BJ43" s="2">
        <v>36</v>
      </c>
      <c r="BK43" s="118">
        <v>45931</v>
      </c>
      <c r="BL43" s="5">
        <f t="shared" si="52"/>
        <v>761454.27760565409</v>
      </c>
      <c r="BM43" s="5">
        <f t="shared" si="53"/>
        <v>5356.7892391412443</v>
      </c>
      <c r="BN43" s="5">
        <f t="shared" si="25"/>
        <v>756.33631194041754</v>
      </c>
      <c r="BO43" s="35">
        <f t="shared" si="26"/>
        <v>1.1919344352262416E-2</v>
      </c>
      <c r="BP43" s="5">
        <f t="shared" si="27"/>
        <v>4600.4529272008267</v>
      </c>
      <c r="BQ43" s="35">
        <f t="shared" si="28"/>
        <v>7.2499999999999995E-2</v>
      </c>
      <c r="BR43" s="5">
        <f t="shared" si="54"/>
        <v>24552.058706286643</v>
      </c>
      <c r="BS43" s="5">
        <f t="shared" si="55"/>
        <v>168292.35390279815</v>
      </c>
      <c r="BT43" s="5">
        <f t="shared" si="29"/>
        <v>760697.94129371364</v>
      </c>
      <c r="BU43" s="5">
        <f t="shared" si="30"/>
        <v>192844.4126090848</v>
      </c>
      <c r="BV43" s="150"/>
      <c r="BW43" s="2">
        <v>36</v>
      </c>
      <c r="BX43" s="118">
        <v>45931</v>
      </c>
      <c r="BY43" s="5">
        <f t="shared" si="56"/>
        <v>760337.46381092281</v>
      </c>
      <c r="BZ43" s="5">
        <f t="shared" si="57"/>
        <v>5224.2878433945316</v>
      </c>
      <c r="CA43" s="5">
        <f t="shared" si="31"/>
        <v>788.9859711641484</v>
      </c>
      <c r="CB43" s="35">
        <f t="shared" si="32"/>
        <v>1.2452144086805379E-2</v>
      </c>
      <c r="CC43" s="5">
        <f t="shared" si="33"/>
        <v>4435.3018722303832</v>
      </c>
      <c r="CD43" s="35">
        <f t="shared" si="34"/>
        <v>7.0000000000000007E-2</v>
      </c>
      <c r="CE43" s="5">
        <f t="shared" si="58"/>
        <v>25701.522160241231</v>
      </c>
      <c r="CF43" s="5">
        <f t="shared" si="59"/>
        <v>162372.8402019619</v>
      </c>
      <c r="CG43" s="5">
        <f t="shared" si="35"/>
        <v>759548.47783975862</v>
      </c>
      <c r="CH43" s="5">
        <f t="shared" si="36"/>
        <v>188074.36236220313</v>
      </c>
    </row>
    <row r="44" spans="1:86" ht="14.25" customHeight="1">
      <c r="I44" s="150"/>
      <c r="J44" s="2">
        <v>37</v>
      </c>
      <c r="K44" s="118">
        <v>45962</v>
      </c>
      <c r="L44" s="5">
        <f t="shared" si="37"/>
        <v>764876.03835194651</v>
      </c>
      <c r="M44" s="5">
        <f t="shared" si="0"/>
        <v>5899.3210083098911</v>
      </c>
      <c r="N44" s="5">
        <f t="shared" si="1"/>
        <v>640.79824464025842</v>
      </c>
      <c r="O44" s="35">
        <f t="shared" si="2"/>
        <v>1.0053366232064985E-2</v>
      </c>
      <c r="P44" s="5">
        <f t="shared" si="3"/>
        <v>5258.5227636696327</v>
      </c>
      <c r="Q44" s="35">
        <f t="shared" si="4"/>
        <v>8.2500000000000018E-2</v>
      </c>
      <c r="R44" s="5">
        <f t="shared" si="38"/>
        <v>21014.759892693481</v>
      </c>
      <c r="S44" s="5">
        <f t="shared" si="39"/>
        <v>197260.11741477254</v>
      </c>
      <c r="T44" s="5">
        <f t="shared" si="5"/>
        <v>764235.24010730628</v>
      </c>
      <c r="U44" s="5">
        <f t="shared" si="6"/>
        <v>218274.87730746603</v>
      </c>
      <c r="V44" s="150"/>
      <c r="W44" s="2">
        <v>37</v>
      </c>
      <c r="X44" s="118">
        <v>45962</v>
      </c>
      <c r="Y44" s="5">
        <f t="shared" si="40"/>
        <v>763892.36929801386</v>
      </c>
      <c r="Z44" s="5">
        <f t="shared" si="41"/>
        <v>5761.8863163878123</v>
      </c>
      <c r="AA44" s="5">
        <f t="shared" si="7"/>
        <v>669.27052106771953</v>
      </c>
      <c r="AB44" s="35">
        <f t="shared" si="8"/>
        <v>1.0513583556533002E-2</v>
      </c>
      <c r="AC44" s="5">
        <f t="shared" si="9"/>
        <v>5092.6157953200927</v>
      </c>
      <c r="AD44" s="35">
        <f t="shared" si="10"/>
        <v>0.08</v>
      </c>
      <c r="AE44" s="5">
        <f t="shared" si="42"/>
        <v>22026.901223054065</v>
      </c>
      <c r="AF44" s="5">
        <f t="shared" si="43"/>
        <v>191162.892483295</v>
      </c>
      <c r="AG44" s="5">
        <f t="shared" si="11"/>
        <v>763223.09877694619</v>
      </c>
      <c r="AH44" s="5">
        <f t="shared" si="12"/>
        <v>213189.79370634907</v>
      </c>
      <c r="AI44" s="150"/>
      <c r="AJ44" s="2">
        <v>37</v>
      </c>
      <c r="AK44" s="118">
        <v>45962</v>
      </c>
      <c r="AL44" s="5">
        <f t="shared" si="44"/>
        <v>762868.8383430437</v>
      </c>
      <c r="AM44" s="5">
        <f t="shared" si="45"/>
        <v>5625.6271582523987</v>
      </c>
      <c r="AN44" s="5">
        <f t="shared" si="13"/>
        <v>698.76591062024181</v>
      </c>
      <c r="AO44" s="35">
        <f t="shared" si="14"/>
        <v>1.0991654798294807E-2</v>
      </c>
      <c r="AP44" s="5">
        <f t="shared" si="15"/>
        <v>4926.8612476321568</v>
      </c>
      <c r="AQ44" s="35">
        <f t="shared" si="16"/>
        <v>7.7499999999999999E-2</v>
      </c>
      <c r="AR44" s="5">
        <f t="shared" si="46"/>
        <v>23079.927567576473</v>
      </c>
      <c r="AS44" s="5">
        <f t="shared" si="47"/>
        <v>185068.2772877622</v>
      </c>
      <c r="AT44" s="5">
        <f t="shared" si="17"/>
        <v>762170.07243242348</v>
      </c>
      <c r="AU44" s="5">
        <f t="shared" si="18"/>
        <v>208148.20485533867</v>
      </c>
      <c r="AV44" s="150"/>
      <c r="AW44" s="2">
        <v>37</v>
      </c>
      <c r="AX44" s="118">
        <v>45962</v>
      </c>
      <c r="AY44" s="5">
        <f t="shared" si="48"/>
        <v>761804.38069283147</v>
      </c>
      <c r="AZ44" s="5">
        <f t="shared" si="49"/>
        <v>5490.5819284106856</v>
      </c>
      <c r="BA44" s="5">
        <f t="shared" si="19"/>
        <v>729.30454908048887</v>
      </c>
      <c r="BB44" s="35">
        <f t="shared" si="20"/>
        <v>1.1488060203863067E-2</v>
      </c>
      <c r="BC44" s="5">
        <f t="shared" si="21"/>
        <v>4761.2773793301967</v>
      </c>
      <c r="BD44" s="35">
        <f t="shared" si="22"/>
        <v>7.5000000000000011E-2</v>
      </c>
      <c r="BE44" s="5">
        <f t="shared" si="50"/>
        <v>24174.923856249254</v>
      </c>
      <c r="BF44" s="5">
        <f t="shared" si="51"/>
        <v>178976.60749494605</v>
      </c>
      <c r="BG44" s="5">
        <f t="shared" si="23"/>
        <v>761075.07614375104</v>
      </c>
      <c r="BH44" s="5">
        <f t="shared" si="24"/>
        <v>203151.5313511953</v>
      </c>
      <c r="BI44" s="150"/>
      <c r="BJ44" s="2">
        <v>37</v>
      </c>
      <c r="BK44" s="118">
        <v>45962</v>
      </c>
      <c r="BL44" s="5">
        <f t="shared" si="52"/>
        <v>760697.94129371364</v>
      </c>
      <c r="BM44" s="5">
        <f t="shared" si="53"/>
        <v>5356.7892391412443</v>
      </c>
      <c r="BN44" s="5">
        <f t="shared" si="25"/>
        <v>760.90584382505767</v>
      </c>
      <c r="BO44" s="35">
        <f t="shared" si="26"/>
        <v>1.2003279659692369E-2</v>
      </c>
      <c r="BP44" s="5">
        <f t="shared" si="27"/>
        <v>4595.8833953161866</v>
      </c>
      <c r="BQ44" s="35">
        <f t="shared" si="28"/>
        <v>7.2499999999999995E-2</v>
      </c>
      <c r="BR44" s="5">
        <f t="shared" si="54"/>
        <v>25312.964550111701</v>
      </c>
      <c r="BS44" s="5">
        <f t="shared" si="55"/>
        <v>172888.23729811434</v>
      </c>
      <c r="BT44" s="5">
        <f t="shared" si="29"/>
        <v>759937.03544988856</v>
      </c>
      <c r="BU44" s="5">
        <f t="shared" si="30"/>
        <v>198201.20184822605</v>
      </c>
      <c r="BV44" s="150"/>
      <c r="BW44" s="2">
        <v>37</v>
      </c>
      <c r="BX44" s="118">
        <v>45962</v>
      </c>
      <c r="BY44" s="5">
        <f t="shared" si="56"/>
        <v>759548.47783975862</v>
      </c>
      <c r="BZ44" s="5">
        <f t="shared" si="57"/>
        <v>5224.2878433945316</v>
      </c>
      <c r="CA44" s="5">
        <f t="shared" si="31"/>
        <v>793.58838932927301</v>
      </c>
      <c r="CB44" s="35">
        <f t="shared" si="32"/>
        <v>1.2537791793139961E-2</v>
      </c>
      <c r="CC44" s="5">
        <f t="shared" si="33"/>
        <v>4430.6994540652586</v>
      </c>
      <c r="CD44" s="35">
        <f t="shared" si="34"/>
        <v>7.0000000000000007E-2</v>
      </c>
      <c r="CE44" s="5">
        <f t="shared" si="58"/>
        <v>26495.110549570505</v>
      </c>
      <c r="CF44" s="5">
        <f t="shared" si="59"/>
        <v>166803.53965602716</v>
      </c>
      <c r="CG44" s="5">
        <f t="shared" si="35"/>
        <v>758754.88945042936</v>
      </c>
      <c r="CH44" s="5">
        <f t="shared" si="36"/>
        <v>193298.65020559766</v>
      </c>
    </row>
    <row r="45" spans="1:86" ht="14.25" customHeight="1">
      <c r="I45" s="150"/>
      <c r="J45" s="2">
        <v>38</v>
      </c>
      <c r="K45" s="118">
        <v>45992</v>
      </c>
      <c r="L45" s="5">
        <f t="shared" si="37"/>
        <v>764235.24010730628</v>
      </c>
      <c r="M45" s="5">
        <f t="shared" si="0"/>
        <v>5899.3210083098911</v>
      </c>
      <c r="N45" s="5">
        <f t="shared" si="1"/>
        <v>645.20373257216033</v>
      </c>
      <c r="O45" s="35">
        <f t="shared" si="2"/>
        <v>1.0130970654766988E-2</v>
      </c>
      <c r="P45" s="5">
        <f t="shared" si="3"/>
        <v>5254.1172757377308</v>
      </c>
      <c r="Q45" s="35">
        <f t="shared" si="4"/>
        <v>8.2500000000000004E-2</v>
      </c>
      <c r="R45" s="5">
        <f t="shared" si="38"/>
        <v>21659.963625265642</v>
      </c>
      <c r="S45" s="5">
        <f t="shared" si="39"/>
        <v>202514.23469051026</v>
      </c>
      <c r="T45" s="5">
        <f t="shared" si="5"/>
        <v>763590.03637473413</v>
      </c>
      <c r="U45" s="5">
        <f t="shared" si="6"/>
        <v>224174.1983157759</v>
      </c>
      <c r="V45" s="150"/>
      <c r="W45" s="2">
        <v>38</v>
      </c>
      <c r="X45" s="118">
        <v>45992</v>
      </c>
      <c r="Y45" s="5">
        <f t="shared" si="40"/>
        <v>763223.09877694619</v>
      </c>
      <c r="Z45" s="5">
        <f t="shared" si="41"/>
        <v>5761.8863163878123</v>
      </c>
      <c r="AA45" s="5">
        <f t="shared" si="7"/>
        <v>673.73232454150366</v>
      </c>
      <c r="AB45" s="35">
        <f t="shared" si="8"/>
        <v>1.0592954939982554E-2</v>
      </c>
      <c r="AC45" s="5">
        <f t="shared" si="9"/>
        <v>5088.1539918463086</v>
      </c>
      <c r="AD45" s="35">
        <f t="shared" si="10"/>
        <v>0.08</v>
      </c>
      <c r="AE45" s="5">
        <f t="shared" si="42"/>
        <v>22700.633547595568</v>
      </c>
      <c r="AF45" s="5">
        <f t="shared" si="43"/>
        <v>196251.04647514131</v>
      </c>
      <c r="AG45" s="5">
        <f t="shared" si="11"/>
        <v>762549.36645240465</v>
      </c>
      <c r="AH45" s="5">
        <f t="shared" si="12"/>
        <v>218951.68002273687</v>
      </c>
      <c r="AI45" s="150"/>
      <c r="AJ45" s="2">
        <v>38</v>
      </c>
      <c r="AK45" s="118">
        <v>45992</v>
      </c>
      <c r="AL45" s="5">
        <f t="shared" si="44"/>
        <v>762170.07243242348</v>
      </c>
      <c r="AM45" s="5">
        <f t="shared" si="45"/>
        <v>5625.6271582523987</v>
      </c>
      <c r="AN45" s="5">
        <f t="shared" si="13"/>
        <v>703.27877379299753</v>
      </c>
      <c r="AO45" s="35">
        <f t="shared" si="14"/>
        <v>1.1072784921326375E-2</v>
      </c>
      <c r="AP45" s="5">
        <f t="shared" si="15"/>
        <v>4922.3483844594011</v>
      </c>
      <c r="AQ45" s="35">
        <f t="shared" si="16"/>
        <v>7.7499999999999986E-2</v>
      </c>
      <c r="AR45" s="5">
        <f t="shared" si="46"/>
        <v>23783.20634136947</v>
      </c>
      <c r="AS45" s="5">
        <f t="shared" si="47"/>
        <v>189990.62567222159</v>
      </c>
      <c r="AT45" s="5">
        <f t="shared" si="17"/>
        <v>761466.79365863046</v>
      </c>
      <c r="AU45" s="5">
        <f t="shared" si="18"/>
        <v>213773.83201359108</v>
      </c>
      <c r="AV45" s="150"/>
      <c r="AW45" s="2">
        <v>38</v>
      </c>
      <c r="AX45" s="118">
        <v>45992</v>
      </c>
      <c r="AY45" s="5">
        <f t="shared" si="48"/>
        <v>761075.07614375104</v>
      </c>
      <c r="AZ45" s="5">
        <f t="shared" si="49"/>
        <v>5490.5819284106856</v>
      </c>
      <c r="BA45" s="5">
        <f t="shared" si="19"/>
        <v>733.86270251224232</v>
      </c>
      <c r="BB45" s="35">
        <f t="shared" si="20"/>
        <v>1.1570937882721538E-2</v>
      </c>
      <c r="BC45" s="5">
        <f t="shared" si="21"/>
        <v>4756.7192258984433</v>
      </c>
      <c r="BD45" s="35">
        <f t="shared" si="22"/>
        <v>7.4999999999999983E-2</v>
      </c>
      <c r="BE45" s="5">
        <f t="shared" si="50"/>
        <v>24908.786558761494</v>
      </c>
      <c r="BF45" s="5">
        <f t="shared" si="51"/>
        <v>183733.32672084449</v>
      </c>
      <c r="BG45" s="5">
        <f t="shared" si="23"/>
        <v>760341.21344123874</v>
      </c>
      <c r="BH45" s="5">
        <f t="shared" si="24"/>
        <v>208642.11327960598</v>
      </c>
      <c r="BI45" s="150"/>
      <c r="BJ45" s="2">
        <v>38</v>
      </c>
      <c r="BK45" s="118">
        <v>45992</v>
      </c>
      <c r="BL45" s="5">
        <f t="shared" si="52"/>
        <v>759937.03544988856</v>
      </c>
      <c r="BM45" s="5">
        <f t="shared" si="53"/>
        <v>5356.7892391412443</v>
      </c>
      <c r="BN45" s="5">
        <f t="shared" si="25"/>
        <v>765.50298329816724</v>
      </c>
      <c r="BO45" s="35">
        <f t="shared" si="26"/>
        <v>1.2087890668652309E-2</v>
      </c>
      <c r="BP45" s="5">
        <f t="shared" si="27"/>
        <v>4591.286255843077</v>
      </c>
      <c r="BQ45" s="35">
        <f t="shared" si="28"/>
        <v>7.2500000000000009E-2</v>
      </c>
      <c r="BR45" s="5">
        <f t="shared" si="54"/>
        <v>26078.467533409868</v>
      </c>
      <c r="BS45" s="5">
        <f t="shared" si="55"/>
        <v>177479.52355395741</v>
      </c>
      <c r="BT45" s="5">
        <f t="shared" si="29"/>
        <v>759171.5324665904</v>
      </c>
      <c r="BU45" s="5">
        <f t="shared" si="30"/>
        <v>203557.99108736726</v>
      </c>
      <c r="BV45" s="150"/>
      <c r="BW45" s="2">
        <v>38</v>
      </c>
      <c r="BX45" s="118">
        <v>45992</v>
      </c>
      <c r="BY45" s="5">
        <f t="shared" si="56"/>
        <v>758754.88945042936</v>
      </c>
      <c r="BZ45" s="5">
        <f t="shared" si="57"/>
        <v>5224.2878433945316</v>
      </c>
      <c r="CA45" s="5">
        <f t="shared" si="31"/>
        <v>798.21765493369367</v>
      </c>
      <c r="CB45" s="35">
        <f t="shared" si="32"/>
        <v>1.2624118793016502E-2</v>
      </c>
      <c r="CC45" s="5">
        <f t="shared" si="33"/>
        <v>4426.0701884608379</v>
      </c>
      <c r="CD45" s="35">
        <f t="shared" si="34"/>
        <v>7.0000000000000007E-2</v>
      </c>
      <c r="CE45" s="5">
        <f t="shared" si="58"/>
        <v>27293.3282045042</v>
      </c>
      <c r="CF45" s="5">
        <f t="shared" si="59"/>
        <v>171229.609844488</v>
      </c>
      <c r="CG45" s="5">
        <f t="shared" si="35"/>
        <v>757956.67179549567</v>
      </c>
      <c r="CH45" s="5">
        <f t="shared" si="36"/>
        <v>198522.93804899219</v>
      </c>
    </row>
    <row r="46" spans="1:86" ht="14.25" customHeight="1">
      <c r="I46" s="150"/>
      <c r="J46" s="2">
        <v>39</v>
      </c>
      <c r="K46" s="118">
        <v>46023</v>
      </c>
      <c r="L46" s="5">
        <f t="shared" si="37"/>
        <v>763590.03637473413</v>
      </c>
      <c r="M46" s="5">
        <f t="shared" si="0"/>
        <v>5899.3210083098911</v>
      </c>
      <c r="N46" s="5">
        <f t="shared" si="1"/>
        <v>649.63950823359392</v>
      </c>
      <c r="O46" s="35">
        <f t="shared" si="2"/>
        <v>1.0209240204094774E-2</v>
      </c>
      <c r="P46" s="5">
        <f t="shared" si="3"/>
        <v>5249.6815000762972</v>
      </c>
      <c r="Q46" s="35">
        <f t="shared" si="4"/>
        <v>8.2500000000000004E-2</v>
      </c>
      <c r="R46" s="5">
        <f t="shared" si="38"/>
        <v>22309.603133499237</v>
      </c>
      <c r="S46" s="5">
        <f t="shared" si="39"/>
        <v>207763.91619058655</v>
      </c>
      <c r="T46" s="5">
        <f t="shared" si="5"/>
        <v>762940.39686650049</v>
      </c>
      <c r="U46" s="5">
        <f t="shared" si="6"/>
        <v>230073.51932408579</v>
      </c>
      <c r="V46" s="150"/>
      <c r="W46" s="2">
        <v>39</v>
      </c>
      <c r="X46" s="118">
        <v>46023</v>
      </c>
      <c r="Y46" s="5">
        <f t="shared" si="40"/>
        <v>762549.36645240465</v>
      </c>
      <c r="Z46" s="5">
        <f t="shared" si="41"/>
        <v>5761.8863163878123</v>
      </c>
      <c r="AA46" s="5">
        <f t="shared" si="7"/>
        <v>678.22387337178134</v>
      </c>
      <c r="AB46" s="35">
        <f t="shared" si="8"/>
        <v>1.0672996186889314E-2</v>
      </c>
      <c r="AC46" s="5">
        <f t="shared" si="9"/>
        <v>5083.6624430160309</v>
      </c>
      <c r="AD46" s="35">
        <f t="shared" si="10"/>
        <v>7.9999999999999988E-2</v>
      </c>
      <c r="AE46" s="5">
        <f t="shared" si="42"/>
        <v>23378.85742096735</v>
      </c>
      <c r="AF46" s="5">
        <f t="shared" si="43"/>
        <v>201334.70891815735</v>
      </c>
      <c r="AG46" s="5">
        <f t="shared" si="11"/>
        <v>761871.14257903292</v>
      </c>
      <c r="AH46" s="5">
        <f t="shared" si="12"/>
        <v>224713.56633912469</v>
      </c>
      <c r="AI46" s="150"/>
      <c r="AJ46" s="2">
        <v>39</v>
      </c>
      <c r="AK46" s="118">
        <v>46023</v>
      </c>
      <c r="AL46" s="5">
        <f t="shared" si="44"/>
        <v>761466.79365863046</v>
      </c>
      <c r="AM46" s="5">
        <f t="shared" si="45"/>
        <v>5625.6271582523987</v>
      </c>
      <c r="AN46" s="5">
        <f t="shared" si="13"/>
        <v>707.82078254041062</v>
      </c>
      <c r="AO46" s="35">
        <f t="shared" si="14"/>
        <v>1.1154589354677447E-2</v>
      </c>
      <c r="AP46" s="5">
        <f t="shared" si="15"/>
        <v>4917.806375711988</v>
      </c>
      <c r="AQ46" s="35">
        <f t="shared" si="16"/>
        <v>7.7499999999999999E-2</v>
      </c>
      <c r="AR46" s="5">
        <f t="shared" si="46"/>
        <v>24491.02712390988</v>
      </c>
      <c r="AS46" s="5">
        <f t="shared" si="47"/>
        <v>194908.43204793357</v>
      </c>
      <c r="AT46" s="5">
        <f t="shared" si="17"/>
        <v>760758.97287609009</v>
      </c>
      <c r="AU46" s="5">
        <f t="shared" si="18"/>
        <v>219399.45917184345</v>
      </c>
      <c r="AV46" s="150"/>
      <c r="AW46" s="2">
        <v>39</v>
      </c>
      <c r="AX46" s="118">
        <v>46023</v>
      </c>
      <c r="AY46" s="5">
        <f t="shared" si="48"/>
        <v>760341.21344123874</v>
      </c>
      <c r="AZ46" s="5">
        <f t="shared" si="49"/>
        <v>5490.5819284106856</v>
      </c>
      <c r="BA46" s="5">
        <f t="shared" si="19"/>
        <v>738.44934440294401</v>
      </c>
      <c r="BB46" s="35">
        <f t="shared" si="20"/>
        <v>1.1654494030028217E-2</v>
      </c>
      <c r="BC46" s="5">
        <f t="shared" si="21"/>
        <v>4752.1325840077416</v>
      </c>
      <c r="BD46" s="35">
        <f t="shared" si="22"/>
        <v>7.4999999999999997E-2</v>
      </c>
      <c r="BE46" s="5">
        <f t="shared" si="50"/>
        <v>25647.235903164437</v>
      </c>
      <c r="BF46" s="5">
        <f t="shared" si="51"/>
        <v>188485.45930485224</v>
      </c>
      <c r="BG46" s="5">
        <f t="shared" si="23"/>
        <v>759602.76409683574</v>
      </c>
      <c r="BH46" s="5">
        <f t="shared" si="24"/>
        <v>214132.69520801667</v>
      </c>
      <c r="BI46" s="150"/>
      <c r="BJ46" s="2">
        <v>39</v>
      </c>
      <c r="BK46" s="118">
        <v>46023</v>
      </c>
      <c r="BL46" s="5">
        <f t="shared" si="52"/>
        <v>759171.5324665904</v>
      </c>
      <c r="BM46" s="5">
        <f t="shared" si="53"/>
        <v>5356.7892391412443</v>
      </c>
      <c r="BN46" s="5">
        <f t="shared" si="25"/>
        <v>770.12789715559393</v>
      </c>
      <c r="BO46" s="35">
        <f t="shared" si="26"/>
        <v>1.2173184017900233E-2</v>
      </c>
      <c r="BP46" s="5">
        <f t="shared" si="27"/>
        <v>4586.6613419856503</v>
      </c>
      <c r="BQ46" s="35">
        <f t="shared" si="28"/>
        <v>7.2499999999999995E-2</v>
      </c>
      <c r="BR46" s="5">
        <f t="shared" si="54"/>
        <v>26848.595430565463</v>
      </c>
      <c r="BS46" s="5">
        <f t="shared" si="55"/>
        <v>182066.18489594306</v>
      </c>
      <c r="BT46" s="5">
        <f t="shared" si="29"/>
        <v>758401.40456943482</v>
      </c>
      <c r="BU46" s="5">
        <f t="shared" si="30"/>
        <v>208914.78032650854</v>
      </c>
      <c r="BV46" s="150"/>
      <c r="BW46" s="2">
        <v>39</v>
      </c>
      <c r="BX46" s="118">
        <v>46023</v>
      </c>
      <c r="BY46" s="5">
        <f t="shared" si="56"/>
        <v>757956.67179549567</v>
      </c>
      <c r="BZ46" s="5">
        <f t="shared" si="57"/>
        <v>5224.2878433945316</v>
      </c>
      <c r="CA46" s="5">
        <f t="shared" si="31"/>
        <v>802.87392458747308</v>
      </c>
      <c r="CB46" s="35">
        <f t="shared" si="32"/>
        <v>1.271113172238051E-2</v>
      </c>
      <c r="CC46" s="5">
        <f t="shared" si="33"/>
        <v>4421.4139188070585</v>
      </c>
      <c r="CD46" s="35">
        <f t="shared" si="34"/>
        <v>7.0000000000000007E-2</v>
      </c>
      <c r="CE46" s="5">
        <f t="shared" si="58"/>
        <v>28096.202129091675</v>
      </c>
      <c r="CF46" s="5">
        <f t="shared" si="59"/>
        <v>175651.02376329506</v>
      </c>
      <c r="CG46" s="5">
        <f t="shared" si="35"/>
        <v>757153.79787090817</v>
      </c>
      <c r="CH46" s="5">
        <f t="shared" si="36"/>
        <v>203747.22589238675</v>
      </c>
    </row>
    <row r="47" spans="1:86" ht="14.25" customHeight="1">
      <c r="I47" s="150"/>
      <c r="J47" s="2">
        <v>40</v>
      </c>
      <c r="K47" s="118">
        <v>46054</v>
      </c>
      <c r="L47" s="5">
        <f t="shared" si="37"/>
        <v>762940.39686650049</v>
      </c>
      <c r="M47" s="5">
        <f t="shared" si="0"/>
        <v>5899.3210083098911</v>
      </c>
      <c r="N47" s="5">
        <f t="shared" si="1"/>
        <v>654.10577985269992</v>
      </c>
      <c r="O47" s="35">
        <f t="shared" si="2"/>
        <v>1.0288181606938644E-2</v>
      </c>
      <c r="P47" s="5">
        <f t="shared" si="3"/>
        <v>5245.2152284571912</v>
      </c>
      <c r="Q47" s="35">
        <f t="shared" si="4"/>
        <v>8.2500000000000004E-2</v>
      </c>
      <c r="R47" s="5">
        <f t="shared" si="38"/>
        <v>22963.708913351937</v>
      </c>
      <c r="S47" s="5">
        <f t="shared" si="39"/>
        <v>213009.13141904373</v>
      </c>
      <c r="T47" s="5">
        <f t="shared" si="5"/>
        <v>762286.29108664778</v>
      </c>
      <c r="U47" s="5">
        <f t="shared" si="6"/>
        <v>235972.84033239566</v>
      </c>
      <c r="V47" s="150"/>
      <c r="W47" s="2">
        <v>40</v>
      </c>
      <c r="X47" s="118">
        <v>46054</v>
      </c>
      <c r="Y47" s="5">
        <f t="shared" si="40"/>
        <v>761871.14257903292</v>
      </c>
      <c r="Z47" s="5">
        <f t="shared" si="41"/>
        <v>5761.8863163878123</v>
      </c>
      <c r="AA47" s="5">
        <f t="shared" si="7"/>
        <v>682.74536586092563</v>
      </c>
      <c r="AB47" s="35">
        <f t="shared" si="8"/>
        <v>1.0753714023866195E-2</v>
      </c>
      <c r="AC47" s="5">
        <f t="shared" si="9"/>
        <v>5079.1409505268866</v>
      </c>
      <c r="AD47" s="35">
        <f t="shared" si="10"/>
        <v>0.08</v>
      </c>
      <c r="AE47" s="5">
        <f t="shared" si="42"/>
        <v>24061.602786828276</v>
      </c>
      <c r="AF47" s="5">
        <f t="shared" si="43"/>
        <v>206413.84986868425</v>
      </c>
      <c r="AG47" s="5">
        <f t="shared" si="11"/>
        <v>761188.39721317205</v>
      </c>
      <c r="AH47" s="5">
        <f t="shared" si="12"/>
        <v>230475.45265551252</v>
      </c>
      <c r="AI47" s="150"/>
      <c r="AJ47" s="2">
        <v>40</v>
      </c>
      <c r="AK47" s="118">
        <v>46054</v>
      </c>
      <c r="AL47" s="5">
        <f t="shared" si="44"/>
        <v>760758.97287609009</v>
      </c>
      <c r="AM47" s="5">
        <f t="shared" si="45"/>
        <v>5625.6271582523987</v>
      </c>
      <c r="AN47" s="5">
        <f t="shared" si="13"/>
        <v>712.39212509431673</v>
      </c>
      <c r="AO47" s="35">
        <f t="shared" si="14"/>
        <v>1.1237074823860389E-2</v>
      </c>
      <c r="AP47" s="5">
        <f t="shared" si="15"/>
        <v>4913.2350331580819</v>
      </c>
      <c r="AQ47" s="35">
        <f t="shared" si="16"/>
        <v>7.7499999999999999E-2</v>
      </c>
      <c r="AR47" s="5">
        <f t="shared" si="46"/>
        <v>25203.419249004197</v>
      </c>
      <c r="AS47" s="5">
        <f t="shared" si="47"/>
        <v>199821.66708109167</v>
      </c>
      <c r="AT47" s="5">
        <f t="shared" si="17"/>
        <v>760046.58075099578</v>
      </c>
      <c r="AU47" s="5">
        <f t="shared" si="18"/>
        <v>225025.08633009586</v>
      </c>
      <c r="AV47" s="150"/>
      <c r="AW47" s="2">
        <v>40</v>
      </c>
      <c r="AX47" s="118">
        <v>46054</v>
      </c>
      <c r="AY47" s="5">
        <f t="shared" si="48"/>
        <v>759602.76409683574</v>
      </c>
      <c r="AZ47" s="5">
        <f t="shared" si="49"/>
        <v>5490.5819284106856</v>
      </c>
      <c r="BA47" s="5">
        <f t="shared" si="19"/>
        <v>743.06465280546217</v>
      </c>
      <c r="BB47" s="35">
        <f t="shared" si="20"/>
        <v>1.1738735369489542E-2</v>
      </c>
      <c r="BC47" s="5">
        <f t="shared" si="21"/>
        <v>4747.5172756052234</v>
      </c>
      <c r="BD47" s="35">
        <f t="shared" si="22"/>
        <v>7.5000000000000011E-2</v>
      </c>
      <c r="BE47" s="5">
        <f t="shared" si="50"/>
        <v>26390.300555969901</v>
      </c>
      <c r="BF47" s="5">
        <f t="shared" si="51"/>
        <v>193232.97658045747</v>
      </c>
      <c r="BG47" s="5">
        <f t="shared" si="23"/>
        <v>758859.6994440303</v>
      </c>
      <c r="BH47" s="5">
        <f t="shared" si="24"/>
        <v>219623.27713642738</v>
      </c>
      <c r="BI47" s="150"/>
      <c r="BJ47" s="2">
        <v>40</v>
      </c>
      <c r="BK47" s="118">
        <v>46054</v>
      </c>
      <c r="BL47" s="5">
        <f t="shared" si="52"/>
        <v>758401.40456943482</v>
      </c>
      <c r="BM47" s="5">
        <f t="shared" si="53"/>
        <v>5356.7892391412443</v>
      </c>
      <c r="BN47" s="5">
        <f t="shared" si="25"/>
        <v>774.7807532009092</v>
      </c>
      <c r="BO47" s="35">
        <f t="shared" si="26"/>
        <v>1.2259166428745315E-2</v>
      </c>
      <c r="BP47" s="5">
        <f t="shared" si="27"/>
        <v>4582.008485940335</v>
      </c>
      <c r="BQ47" s="35">
        <f t="shared" si="28"/>
        <v>7.2499999999999995E-2</v>
      </c>
      <c r="BR47" s="5">
        <f t="shared" si="54"/>
        <v>27623.376183766373</v>
      </c>
      <c r="BS47" s="5">
        <f t="shared" si="55"/>
        <v>186648.19338188341</v>
      </c>
      <c r="BT47" s="5">
        <f t="shared" si="29"/>
        <v>757626.62381623394</v>
      </c>
      <c r="BU47" s="5">
        <f t="shared" si="30"/>
        <v>214271.56956564978</v>
      </c>
      <c r="BV47" s="150"/>
      <c r="BW47" s="2">
        <v>40</v>
      </c>
      <c r="BX47" s="118">
        <v>46054</v>
      </c>
      <c r="BY47" s="5">
        <f t="shared" si="56"/>
        <v>757153.79787090817</v>
      </c>
      <c r="BZ47" s="5">
        <f t="shared" si="57"/>
        <v>5224.2878433945316</v>
      </c>
      <c r="CA47" s="5">
        <f t="shared" si="31"/>
        <v>807.55735581423414</v>
      </c>
      <c r="CB47" s="35">
        <f t="shared" si="32"/>
        <v>1.2798837299661851E-2</v>
      </c>
      <c r="CC47" s="5">
        <f t="shared" si="33"/>
        <v>4416.7304875802974</v>
      </c>
      <c r="CD47" s="35">
        <f t="shared" si="34"/>
        <v>6.9999999999999993E-2</v>
      </c>
      <c r="CE47" s="5">
        <f t="shared" si="58"/>
        <v>28903.75948490591</v>
      </c>
      <c r="CF47" s="5">
        <f t="shared" si="59"/>
        <v>180067.75425087535</v>
      </c>
      <c r="CG47" s="5">
        <f t="shared" si="35"/>
        <v>756346.2405150939</v>
      </c>
      <c r="CH47" s="5">
        <f t="shared" si="36"/>
        <v>208971.51373578125</v>
      </c>
    </row>
    <row r="48" spans="1:86" ht="14.25" customHeight="1">
      <c r="I48" s="150"/>
      <c r="J48" s="2">
        <v>41</v>
      </c>
      <c r="K48" s="118">
        <v>46082</v>
      </c>
      <c r="L48" s="5">
        <f t="shared" si="37"/>
        <v>762286.29108664778</v>
      </c>
      <c r="M48" s="5">
        <f t="shared" si="0"/>
        <v>5899.3210083098911</v>
      </c>
      <c r="N48" s="5">
        <f t="shared" si="1"/>
        <v>658.60275708918743</v>
      </c>
      <c r="O48" s="35">
        <f t="shared" si="2"/>
        <v>1.0367801674360562E-2</v>
      </c>
      <c r="P48" s="5">
        <f t="shared" si="3"/>
        <v>5240.7182512207037</v>
      </c>
      <c r="Q48" s="35">
        <f t="shared" si="4"/>
        <v>8.2500000000000004E-2</v>
      </c>
      <c r="R48" s="5">
        <f t="shared" si="38"/>
        <v>23622.311670441122</v>
      </c>
      <c r="S48" s="5">
        <f t="shared" si="39"/>
        <v>218249.84967026443</v>
      </c>
      <c r="T48" s="5">
        <f t="shared" si="5"/>
        <v>761627.68832955859</v>
      </c>
      <c r="U48" s="5">
        <f t="shared" si="6"/>
        <v>241872.16134070556</v>
      </c>
      <c r="V48" s="150"/>
      <c r="W48" s="2">
        <v>41</v>
      </c>
      <c r="X48" s="118">
        <v>46082</v>
      </c>
      <c r="Y48" s="5">
        <f t="shared" si="40"/>
        <v>761188.39721317205</v>
      </c>
      <c r="Z48" s="5">
        <f t="shared" si="41"/>
        <v>5761.8863163878123</v>
      </c>
      <c r="AA48" s="5">
        <f t="shared" si="7"/>
        <v>687.297001633332</v>
      </c>
      <c r="AB48" s="35">
        <f t="shared" si="8"/>
        <v>1.0835115261603547E-2</v>
      </c>
      <c r="AC48" s="5">
        <f t="shared" si="9"/>
        <v>5074.5893147544803</v>
      </c>
      <c r="AD48" s="35">
        <f t="shared" si="10"/>
        <v>7.9999999999999988E-2</v>
      </c>
      <c r="AE48" s="5">
        <f t="shared" si="42"/>
        <v>24748.899788461607</v>
      </c>
      <c r="AF48" s="5">
        <f t="shared" si="43"/>
        <v>211488.43918343872</v>
      </c>
      <c r="AG48" s="5">
        <f t="shared" si="11"/>
        <v>760501.10021153872</v>
      </c>
      <c r="AH48" s="5">
        <f t="shared" si="12"/>
        <v>236237.33897190032</v>
      </c>
      <c r="AI48" s="150"/>
      <c r="AJ48" s="2">
        <v>41</v>
      </c>
      <c r="AK48" s="118">
        <v>46082</v>
      </c>
      <c r="AL48" s="5">
        <f t="shared" si="44"/>
        <v>760046.58075099578</v>
      </c>
      <c r="AM48" s="5">
        <f t="shared" si="45"/>
        <v>5625.6271582523987</v>
      </c>
      <c r="AN48" s="5">
        <f t="shared" si="13"/>
        <v>716.99299090221757</v>
      </c>
      <c r="AO48" s="35">
        <f t="shared" si="14"/>
        <v>1.1320248138377457E-2</v>
      </c>
      <c r="AP48" s="5">
        <f t="shared" si="15"/>
        <v>4908.6341673501811</v>
      </c>
      <c r="AQ48" s="35">
        <f t="shared" si="16"/>
        <v>7.7499999999999999E-2</v>
      </c>
      <c r="AR48" s="5">
        <f t="shared" si="46"/>
        <v>25920.412239906414</v>
      </c>
      <c r="AS48" s="5">
        <f t="shared" si="47"/>
        <v>204730.30124844186</v>
      </c>
      <c r="AT48" s="5">
        <f t="shared" si="17"/>
        <v>759329.58776009362</v>
      </c>
      <c r="AU48" s="5">
        <f t="shared" si="18"/>
        <v>230650.71348834826</v>
      </c>
      <c r="AV48" s="150"/>
      <c r="AW48" s="2">
        <v>41</v>
      </c>
      <c r="AX48" s="118">
        <v>46082</v>
      </c>
      <c r="AY48" s="5">
        <f t="shared" si="48"/>
        <v>758859.6994440303</v>
      </c>
      <c r="AZ48" s="5">
        <f t="shared" si="49"/>
        <v>5490.5819284106856</v>
      </c>
      <c r="BA48" s="5">
        <f t="shared" si="19"/>
        <v>747.70880688549641</v>
      </c>
      <c r="BB48" s="35">
        <f t="shared" si="20"/>
        <v>1.1823668708721202E-2</v>
      </c>
      <c r="BC48" s="5">
        <f t="shared" si="21"/>
        <v>4742.8731215251892</v>
      </c>
      <c r="BD48" s="35">
        <f t="shared" si="22"/>
        <v>7.4999999999999997E-2</v>
      </c>
      <c r="BE48" s="5">
        <f t="shared" si="50"/>
        <v>27138.009362855399</v>
      </c>
      <c r="BF48" s="5">
        <f t="shared" si="51"/>
        <v>197975.84970198266</v>
      </c>
      <c r="BG48" s="5">
        <f t="shared" si="23"/>
        <v>758111.99063714477</v>
      </c>
      <c r="BH48" s="5">
        <f t="shared" si="24"/>
        <v>225113.85906483806</v>
      </c>
      <c r="BI48" s="150"/>
      <c r="BJ48" s="2">
        <v>41</v>
      </c>
      <c r="BK48" s="118">
        <v>46082</v>
      </c>
      <c r="BL48" s="5">
        <f t="shared" si="52"/>
        <v>757626.62381623394</v>
      </c>
      <c r="BM48" s="5">
        <f t="shared" si="53"/>
        <v>5356.7892391412443</v>
      </c>
      <c r="BN48" s="5">
        <f t="shared" si="25"/>
        <v>779.46172025149735</v>
      </c>
      <c r="BO48" s="35">
        <f t="shared" si="26"/>
        <v>1.2345844706332171E-2</v>
      </c>
      <c r="BP48" s="5">
        <f t="shared" si="27"/>
        <v>4577.3275188897469</v>
      </c>
      <c r="BQ48" s="35">
        <f t="shared" si="28"/>
        <v>7.2499999999999995E-2</v>
      </c>
      <c r="BR48" s="5">
        <f t="shared" si="54"/>
        <v>28402.83790401787</v>
      </c>
      <c r="BS48" s="5">
        <f t="shared" si="55"/>
        <v>191225.52090077315</v>
      </c>
      <c r="BT48" s="5">
        <f t="shared" si="29"/>
        <v>756847.16209598246</v>
      </c>
      <c r="BU48" s="5">
        <f t="shared" si="30"/>
        <v>219628.358804791</v>
      </c>
      <c r="BV48" s="150"/>
      <c r="BW48" s="2">
        <v>41</v>
      </c>
      <c r="BX48" s="118">
        <v>46082</v>
      </c>
      <c r="BY48" s="5">
        <f t="shared" si="56"/>
        <v>756346.2405150939</v>
      </c>
      <c r="BZ48" s="5">
        <f t="shared" si="57"/>
        <v>5224.2878433945316</v>
      </c>
      <c r="CA48" s="5">
        <f t="shared" si="31"/>
        <v>812.26810705648404</v>
      </c>
      <c r="CB48" s="35">
        <f t="shared" si="32"/>
        <v>1.2887242327058662E-2</v>
      </c>
      <c r="CC48" s="5">
        <f t="shared" si="33"/>
        <v>4412.0197363380476</v>
      </c>
      <c r="CD48" s="35">
        <f t="shared" si="34"/>
        <v>6.9999999999999993E-2</v>
      </c>
      <c r="CE48" s="5">
        <f t="shared" si="58"/>
        <v>29716.027591962393</v>
      </c>
      <c r="CF48" s="5">
        <f t="shared" si="59"/>
        <v>184479.77398721341</v>
      </c>
      <c r="CG48" s="5">
        <f t="shared" si="35"/>
        <v>755533.9724080374</v>
      </c>
      <c r="CH48" s="5">
        <f t="shared" si="36"/>
        <v>214195.80157917581</v>
      </c>
    </row>
    <row r="49" spans="9:86" ht="14.25" customHeight="1">
      <c r="I49" s="150"/>
      <c r="J49" s="2">
        <v>42</v>
      </c>
      <c r="K49" s="118">
        <v>46113</v>
      </c>
      <c r="L49" s="5">
        <f t="shared" si="37"/>
        <v>761627.68832955859</v>
      </c>
      <c r="M49" s="5">
        <f t="shared" si="0"/>
        <v>5899.3210083098911</v>
      </c>
      <c r="N49" s="5">
        <f t="shared" si="1"/>
        <v>663.13065104417547</v>
      </c>
      <c r="O49" s="35">
        <f t="shared" si="2"/>
        <v>1.04481073029042E-2</v>
      </c>
      <c r="P49" s="5">
        <f t="shared" si="3"/>
        <v>5236.1903572657156</v>
      </c>
      <c r="Q49" s="35">
        <f t="shared" si="4"/>
        <v>8.2500000000000018E-2</v>
      </c>
      <c r="R49" s="5">
        <f t="shared" si="38"/>
        <v>24285.442321485298</v>
      </c>
      <c r="S49" s="5">
        <f t="shared" si="39"/>
        <v>223486.04002753014</v>
      </c>
      <c r="T49" s="5">
        <f t="shared" si="5"/>
        <v>760964.55767851439</v>
      </c>
      <c r="U49" s="5">
        <f t="shared" si="6"/>
        <v>247771.48234901542</v>
      </c>
      <c r="V49" s="150"/>
      <c r="W49" s="2">
        <v>42</v>
      </c>
      <c r="X49" s="118">
        <v>46113</v>
      </c>
      <c r="Y49" s="5">
        <f t="shared" si="40"/>
        <v>760501.10021153872</v>
      </c>
      <c r="Z49" s="5">
        <f t="shared" si="41"/>
        <v>5761.8863163878123</v>
      </c>
      <c r="AA49" s="5">
        <f t="shared" si="7"/>
        <v>691.8789816442204</v>
      </c>
      <c r="AB49" s="35">
        <f t="shared" si="8"/>
        <v>1.0917206796178511E-2</v>
      </c>
      <c r="AC49" s="5">
        <f t="shared" si="9"/>
        <v>5070.0073347435919</v>
      </c>
      <c r="AD49" s="35">
        <f t="shared" si="10"/>
        <v>0.08</v>
      </c>
      <c r="AE49" s="5">
        <f t="shared" si="42"/>
        <v>25440.778770105826</v>
      </c>
      <c r="AF49" s="5">
        <f t="shared" si="43"/>
        <v>216558.44651818232</v>
      </c>
      <c r="AG49" s="5">
        <f t="shared" si="11"/>
        <v>759809.22122989455</v>
      </c>
      <c r="AH49" s="5">
        <f t="shared" si="12"/>
        <v>241999.22528828814</v>
      </c>
      <c r="AI49" s="150"/>
      <c r="AJ49" s="2">
        <v>42</v>
      </c>
      <c r="AK49" s="118">
        <v>46113</v>
      </c>
      <c r="AL49" s="5">
        <f t="shared" si="44"/>
        <v>759329.58776009362</v>
      </c>
      <c r="AM49" s="5">
        <f t="shared" si="45"/>
        <v>5625.6271582523987</v>
      </c>
      <c r="AN49" s="5">
        <f t="shared" si="13"/>
        <v>721.62357063512718</v>
      </c>
      <c r="AO49" s="35">
        <f t="shared" si="14"/>
        <v>1.1404116193029799E-2</v>
      </c>
      <c r="AP49" s="5">
        <f t="shared" si="15"/>
        <v>4904.0035876172715</v>
      </c>
      <c r="AQ49" s="35">
        <f t="shared" si="16"/>
        <v>7.7499999999999999E-2</v>
      </c>
      <c r="AR49" s="5">
        <f t="shared" si="46"/>
        <v>26642.035810541543</v>
      </c>
      <c r="AS49" s="5">
        <f t="shared" si="47"/>
        <v>209634.30483605913</v>
      </c>
      <c r="AT49" s="5">
        <f t="shared" si="17"/>
        <v>758607.96418945852</v>
      </c>
      <c r="AU49" s="5">
        <f t="shared" si="18"/>
        <v>236276.34064660067</v>
      </c>
      <c r="AV49" s="150"/>
      <c r="AW49" s="2">
        <v>42</v>
      </c>
      <c r="AX49" s="118">
        <v>46113</v>
      </c>
      <c r="AY49" s="5">
        <f t="shared" si="48"/>
        <v>758111.99063714477</v>
      </c>
      <c r="AZ49" s="5">
        <f t="shared" si="49"/>
        <v>5490.5819284106856</v>
      </c>
      <c r="BA49" s="5">
        <f t="shared" si="19"/>
        <v>752.38198692853075</v>
      </c>
      <c r="BB49" s="35">
        <f t="shared" si="20"/>
        <v>1.1909300940556844E-2</v>
      </c>
      <c r="BC49" s="5">
        <f t="shared" si="21"/>
        <v>4738.1999414821548</v>
      </c>
      <c r="BD49" s="35">
        <f t="shared" si="22"/>
        <v>7.5000000000000011E-2</v>
      </c>
      <c r="BE49" s="5">
        <f t="shared" si="50"/>
        <v>27890.391349783931</v>
      </c>
      <c r="BF49" s="5">
        <f t="shared" si="51"/>
        <v>202714.04964346482</v>
      </c>
      <c r="BG49" s="5">
        <f t="shared" si="23"/>
        <v>757359.60865021625</v>
      </c>
      <c r="BH49" s="5">
        <f t="shared" si="24"/>
        <v>230604.44099324875</v>
      </c>
      <c r="BI49" s="150"/>
      <c r="BJ49" s="2">
        <v>42</v>
      </c>
      <c r="BK49" s="118">
        <v>46113</v>
      </c>
      <c r="BL49" s="5">
        <f t="shared" si="52"/>
        <v>756847.16209598246</v>
      </c>
      <c r="BM49" s="5">
        <f t="shared" si="53"/>
        <v>5356.7892391412443</v>
      </c>
      <c r="BN49" s="5">
        <f t="shared" si="25"/>
        <v>784.17096814468368</v>
      </c>
      <c r="BO49" s="35">
        <f t="shared" si="26"/>
        <v>1.2433225740949311E-2</v>
      </c>
      <c r="BP49" s="5">
        <f t="shared" si="27"/>
        <v>4572.6182709965606</v>
      </c>
      <c r="BQ49" s="35">
        <f t="shared" si="28"/>
        <v>7.2499999999999995E-2</v>
      </c>
      <c r="BR49" s="5">
        <f t="shared" si="54"/>
        <v>29187.008872162554</v>
      </c>
      <c r="BS49" s="5">
        <f t="shared" si="55"/>
        <v>195798.1391717697</v>
      </c>
      <c r="BT49" s="5">
        <f t="shared" si="29"/>
        <v>756062.9911278378</v>
      </c>
      <c r="BU49" s="5">
        <f t="shared" si="30"/>
        <v>224985.14804393225</v>
      </c>
      <c r="BV49" s="150"/>
      <c r="BW49" s="2">
        <v>42</v>
      </c>
      <c r="BX49" s="118">
        <v>46113</v>
      </c>
      <c r="BY49" s="5">
        <f t="shared" si="56"/>
        <v>755533.9724080374</v>
      </c>
      <c r="BZ49" s="5">
        <f t="shared" si="57"/>
        <v>5224.2878433945316</v>
      </c>
      <c r="CA49" s="5">
        <f t="shared" si="31"/>
        <v>817.00633768098032</v>
      </c>
      <c r="CB49" s="35">
        <f t="shared" si="32"/>
        <v>1.2976353691845542E-2</v>
      </c>
      <c r="CC49" s="5">
        <f t="shared" si="33"/>
        <v>4407.2815057135513</v>
      </c>
      <c r="CD49" s="35">
        <f t="shared" si="34"/>
        <v>6.9999999999999993E-2</v>
      </c>
      <c r="CE49" s="5">
        <f t="shared" si="58"/>
        <v>30533.033929643374</v>
      </c>
      <c r="CF49" s="5">
        <f t="shared" si="59"/>
        <v>188887.05549292697</v>
      </c>
      <c r="CG49" s="5">
        <f t="shared" si="35"/>
        <v>754716.96607035643</v>
      </c>
      <c r="CH49" s="5">
        <f t="shared" si="36"/>
        <v>219420.08942257034</v>
      </c>
    </row>
    <row r="50" spans="9:86" ht="14.25" customHeight="1">
      <c r="I50" s="150"/>
      <c r="J50" s="2">
        <v>43</v>
      </c>
      <c r="K50" s="118">
        <v>46143</v>
      </c>
      <c r="L50" s="5">
        <f t="shared" si="37"/>
        <v>760964.55767851439</v>
      </c>
      <c r="M50" s="5">
        <f t="shared" si="0"/>
        <v>5899.3210083098911</v>
      </c>
      <c r="N50" s="5">
        <f t="shared" si="1"/>
        <v>667.68967427010466</v>
      </c>
      <c r="O50" s="35">
        <f t="shared" si="2"/>
        <v>1.0529105475929685E-2</v>
      </c>
      <c r="P50" s="5">
        <f t="shared" si="3"/>
        <v>5231.6313340397865</v>
      </c>
      <c r="Q50" s="35">
        <f t="shared" si="4"/>
        <v>8.2500000000000004E-2</v>
      </c>
      <c r="R50" s="5">
        <f t="shared" si="38"/>
        <v>24953.131995755401</v>
      </c>
      <c r="S50" s="5">
        <f t="shared" si="39"/>
        <v>228717.67136156993</v>
      </c>
      <c r="T50" s="5">
        <f t="shared" si="5"/>
        <v>760296.86800424429</v>
      </c>
      <c r="U50" s="5">
        <f t="shared" si="6"/>
        <v>253670.80335732532</v>
      </c>
      <c r="V50" s="150"/>
      <c r="W50" s="2">
        <v>43</v>
      </c>
      <c r="X50" s="118">
        <v>46143</v>
      </c>
      <c r="Y50" s="5">
        <f t="shared" si="40"/>
        <v>759809.22122989455</v>
      </c>
      <c r="Z50" s="5">
        <f t="shared" si="41"/>
        <v>5761.8863163878123</v>
      </c>
      <c r="AA50" s="5">
        <f t="shared" si="7"/>
        <v>696.49150818851467</v>
      </c>
      <c r="AB50" s="35">
        <f t="shared" si="8"/>
        <v>1.0999995610389331E-2</v>
      </c>
      <c r="AC50" s="5">
        <f t="shared" si="9"/>
        <v>5065.3948081992976</v>
      </c>
      <c r="AD50" s="35">
        <f t="shared" si="10"/>
        <v>0.08</v>
      </c>
      <c r="AE50" s="5">
        <f t="shared" si="42"/>
        <v>26137.270278294342</v>
      </c>
      <c r="AF50" s="5">
        <f t="shared" si="43"/>
        <v>221623.8413263816</v>
      </c>
      <c r="AG50" s="5">
        <f t="shared" si="11"/>
        <v>759112.72972170601</v>
      </c>
      <c r="AH50" s="5">
        <f t="shared" si="12"/>
        <v>247761.11160467594</v>
      </c>
      <c r="AI50" s="150"/>
      <c r="AJ50" s="2">
        <v>43</v>
      </c>
      <c r="AK50" s="118">
        <v>46143</v>
      </c>
      <c r="AL50" s="5">
        <f t="shared" si="44"/>
        <v>758607.96418945852</v>
      </c>
      <c r="AM50" s="5">
        <f t="shared" si="45"/>
        <v>5625.6271582523987</v>
      </c>
      <c r="AN50" s="5">
        <f t="shared" si="13"/>
        <v>726.28405619547902</v>
      </c>
      <c r="AO50" s="35">
        <f t="shared" si="14"/>
        <v>1.148868596925133E-2</v>
      </c>
      <c r="AP50" s="5">
        <f t="shared" si="15"/>
        <v>4899.3431020569196</v>
      </c>
      <c r="AQ50" s="35">
        <f t="shared" si="16"/>
        <v>7.7499999999999999E-2</v>
      </c>
      <c r="AR50" s="5">
        <f t="shared" si="46"/>
        <v>27368.319866737023</v>
      </c>
      <c r="AS50" s="5">
        <f t="shared" si="47"/>
        <v>214533.64793811605</v>
      </c>
      <c r="AT50" s="5">
        <f t="shared" si="17"/>
        <v>757881.680133263</v>
      </c>
      <c r="AU50" s="5">
        <f t="shared" si="18"/>
        <v>241901.96780485308</v>
      </c>
      <c r="AV50" s="150"/>
      <c r="AW50" s="2">
        <v>43</v>
      </c>
      <c r="AX50" s="118">
        <v>46143</v>
      </c>
      <c r="AY50" s="5">
        <f t="shared" si="48"/>
        <v>757359.60865021625</v>
      </c>
      <c r="AZ50" s="5">
        <f t="shared" si="49"/>
        <v>5490.5819284106856</v>
      </c>
      <c r="BA50" s="5">
        <f t="shared" si="19"/>
        <v>757.08437434683401</v>
      </c>
      <c r="BB50" s="35">
        <f t="shared" si="20"/>
        <v>1.1995639044381477E-2</v>
      </c>
      <c r="BC50" s="5">
        <f t="shared" si="21"/>
        <v>4733.4975540638516</v>
      </c>
      <c r="BD50" s="35">
        <f t="shared" si="22"/>
        <v>7.5000000000000011E-2</v>
      </c>
      <c r="BE50" s="5">
        <f t="shared" si="50"/>
        <v>28647.475724130767</v>
      </c>
      <c r="BF50" s="5">
        <f t="shared" si="51"/>
        <v>207447.54719752868</v>
      </c>
      <c r="BG50" s="5">
        <f t="shared" si="23"/>
        <v>756602.52427586936</v>
      </c>
      <c r="BH50" s="5">
        <f t="shared" si="24"/>
        <v>236095.02292165946</v>
      </c>
      <c r="BI50" s="150"/>
      <c r="BJ50" s="2">
        <v>43</v>
      </c>
      <c r="BK50" s="118">
        <v>46143</v>
      </c>
      <c r="BL50" s="5">
        <f t="shared" si="52"/>
        <v>756062.9911278378</v>
      </c>
      <c r="BM50" s="5">
        <f t="shared" si="53"/>
        <v>5356.7892391412443</v>
      </c>
      <c r="BN50" s="5">
        <f t="shared" si="25"/>
        <v>788.90866774389087</v>
      </c>
      <c r="BO50" s="35">
        <f t="shared" si="26"/>
        <v>1.2521316509362106E-2</v>
      </c>
      <c r="BP50" s="5">
        <f t="shared" si="27"/>
        <v>4567.8805713973534</v>
      </c>
      <c r="BQ50" s="35">
        <f t="shared" si="28"/>
        <v>7.2499999999999995E-2</v>
      </c>
      <c r="BR50" s="5">
        <f t="shared" si="54"/>
        <v>29975.917539906444</v>
      </c>
      <c r="BS50" s="5">
        <f t="shared" si="55"/>
        <v>200366.01974316704</v>
      </c>
      <c r="BT50" s="5">
        <f t="shared" si="29"/>
        <v>755274.08246009389</v>
      </c>
      <c r="BU50" s="5">
        <f t="shared" si="30"/>
        <v>230341.93728307349</v>
      </c>
      <c r="BV50" s="150"/>
      <c r="BW50" s="2">
        <v>43</v>
      </c>
      <c r="BX50" s="118">
        <v>46143</v>
      </c>
      <c r="BY50" s="5">
        <f t="shared" si="56"/>
        <v>754716.96607035643</v>
      </c>
      <c r="BZ50" s="5">
        <f t="shared" si="57"/>
        <v>5224.2878433945316</v>
      </c>
      <c r="CA50" s="5">
        <f t="shared" si="31"/>
        <v>821.77220798411872</v>
      </c>
      <c r="CB50" s="35">
        <f t="shared" si="32"/>
        <v>1.3066178367706306E-2</v>
      </c>
      <c r="CC50" s="5">
        <f t="shared" si="33"/>
        <v>4402.5156354104129</v>
      </c>
      <c r="CD50" s="35">
        <f t="shared" si="34"/>
        <v>7.0000000000000007E-2</v>
      </c>
      <c r="CE50" s="5">
        <f t="shared" si="58"/>
        <v>31354.806137627493</v>
      </c>
      <c r="CF50" s="5">
        <f t="shared" si="59"/>
        <v>193289.57112833738</v>
      </c>
      <c r="CG50" s="5">
        <f t="shared" si="35"/>
        <v>753895.19386237231</v>
      </c>
      <c r="CH50" s="5">
        <f t="shared" si="36"/>
        <v>224644.37726596487</v>
      </c>
    </row>
    <row r="51" spans="9:86" ht="14.25" customHeight="1">
      <c r="I51" s="150"/>
      <c r="J51" s="2">
        <v>44</v>
      </c>
      <c r="K51" s="118">
        <v>46174</v>
      </c>
      <c r="L51" s="5">
        <f t="shared" si="37"/>
        <v>760296.86800424429</v>
      </c>
      <c r="M51" s="5">
        <f t="shared" si="0"/>
        <v>5899.3210083098911</v>
      </c>
      <c r="N51" s="5">
        <f t="shared" si="1"/>
        <v>672.28004078071172</v>
      </c>
      <c r="O51" s="35">
        <f t="shared" si="2"/>
        <v>1.0610803264973472E-2</v>
      </c>
      <c r="P51" s="5">
        <f t="shared" si="3"/>
        <v>5227.0409675291794</v>
      </c>
      <c r="Q51" s="35">
        <f t="shared" si="4"/>
        <v>8.2500000000000004E-2</v>
      </c>
      <c r="R51" s="5">
        <f t="shared" si="38"/>
        <v>25625.412036536112</v>
      </c>
      <c r="S51" s="5">
        <f t="shared" si="39"/>
        <v>233944.7123290991</v>
      </c>
      <c r="T51" s="5">
        <f t="shared" si="5"/>
        <v>759624.58796346362</v>
      </c>
      <c r="U51" s="5">
        <f t="shared" si="6"/>
        <v>259570.12436563522</v>
      </c>
      <c r="V51" s="150"/>
      <c r="W51" s="2">
        <v>44</v>
      </c>
      <c r="X51" s="118">
        <v>46174</v>
      </c>
      <c r="Y51" s="5">
        <f t="shared" si="40"/>
        <v>759112.72972170601</v>
      </c>
      <c r="Z51" s="5">
        <f t="shared" si="41"/>
        <v>5761.8863163878123</v>
      </c>
      <c r="AA51" s="5">
        <f t="shared" si="7"/>
        <v>701.13478490977195</v>
      </c>
      <c r="AB51" s="35">
        <f t="shared" si="8"/>
        <v>1.1083488775114773E-2</v>
      </c>
      <c r="AC51" s="5">
        <f t="shared" si="9"/>
        <v>5060.7515314780403</v>
      </c>
      <c r="AD51" s="35">
        <f t="shared" si="10"/>
        <v>0.08</v>
      </c>
      <c r="AE51" s="5">
        <f t="shared" si="42"/>
        <v>26838.405063204114</v>
      </c>
      <c r="AF51" s="5">
        <f t="shared" si="43"/>
        <v>226684.59285785965</v>
      </c>
      <c r="AG51" s="5">
        <f t="shared" si="11"/>
        <v>758411.59493679623</v>
      </c>
      <c r="AH51" s="5">
        <f t="shared" si="12"/>
        <v>253522.99792106377</v>
      </c>
      <c r="AI51" s="150"/>
      <c r="AJ51" s="2">
        <v>44</v>
      </c>
      <c r="AK51" s="118">
        <v>46174</v>
      </c>
      <c r="AL51" s="5">
        <f t="shared" si="44"/>
        <v>757881.680133263</v>
      </c>
      <c r="AM51" s="5">
        <f t="shared" si="45"/>
        <v>5625.6271582523987</v>
      </c>
      <c r="AN51" s="5">
        <f t="shared" si="13"/>
        <v>730.97464072507501</v>
      </c>
      <c r="AO51" s="35">
        <f t="shared" si="14"/>
        <v>1.1573964536467644E-2</v>
      </c>
      <c r="AP51" s="5">
        <f t="shared" si="15"/>
        <v>4894.6525175273237</v>
      </c>
      <c r="AQ51" s="35">
        <f t="shared" si="16"/>
        <v>7.7499999999999999E-2</v>
      </c>
      <c r="AR51" s="5">
        <f t="shared" si="46"/>
        <v>28099.294507462098</v>
      </c>
      <c r="AS51" s="5">
        <f t="shared" si="47"/>
        <v>219428.30045564336</v>
      </c>
      <c r="AT51" s="5">
        <f t="shared" si="17"/>
        <v>757150.70549253793</v>
      </c>
      <c r="AU51" s="5">
        <f t="shared" si="18"/>
        <v>247527.59496310545</v>
      </c>
      <c r="AV51" s="150"/>
      <c r="AW51" s="2">
        <v>44</v>
      </c>
      <c r="AX51" s="118">
        <v>46174</v>
      </c>
      <c r="AY51" s="5">
        <f t="shared" si="48"/>
        <v>756602.52427586936</v>
      </c>
      <c r="AZ51" s="5">
        <f t="shared" si="49"/>
        <v>5490.5819284106856</v>
      </c>
      <c r="BA51" s="5">
        <f t="shared" si="19"/>
        <v>761.81615168650205</v>
      </c>
      <c r="BB51" s="35">
        <f t="shared" si="20"/>
        <v>1.2082690087490086E-2</v>
      </c>
      <c r="BC51" s="5">
        <f t="shared" si="21"/>
        <v>4728.7657767241835</v>
      </c>
      <c r="BD51" s="35">
        <f t="shared" si="22"/>
        <v>7.5000000000000011E-2</v>
      </c>
      <c r="BE51" s="5">
        <f t="shared" si="50"/>
        <v>29409.291875817267</v>
      </c>
      <c r="BF51" s="5">
        <f t="shared" si="51"/>
        <v>212176.31297425285</v>
      </c>
      <c r="BG51" s="5">
        <f t="shared" si="23"/>
        <v>755840.70812418289</v>
      </c>
      <c r="BH51" s="5">
        <f t="shared" si="24"/>
        <v>241585.60485007011</v>
      </c>
      <c r="BI51" s="150"/>
      <c r="BJ51" s="2">
        <v>44</v>
      </c>
      <c r="BK51" s="118">
        <v>46174</v>
      </c>
      <c r="BL51" s="5">
        <f t="shared" si="52"/>
        <v>755274.08246009389</v>
      </c>
      <c r="BM51" s="5">
        <f t="shared" si="53"/>
        <v>5356.7892391412443</v>
      </c>
      <c r="BN51" s="5">
        <f t="shared" si="25"/>
        <v>793.67499094484356</v>
      </c>
      <c r="BO51" s="35">
        <f t="shared" si="26"/>
        <v>1.2610124076171174E-2</v>
      </c>
      <c r="BP51" s="5">
        <f t="shared" si="27"/>
        <v>4563.1142481964007</v>
      </c>
      <c r="BQ51" s="35">
        <f t="shared" si="28"/>
        <v>7.2499999999999995E-2</v>
      </c>
      <c r="BR51" s="5">
        <f t="shared" si="54"/>
        <v>30769.592530851289</v>
      </c>
      <c r="BS51" s="5">
        <f t="shared" si="55"/>
        <v>204929.13399136343</v>
      </c>
      <c r="BT51" s="5">
        <f t="shared" si="29"/>
        <v>754480.4074691491</v>
      </c>
      <c r="BU51" s="5">
        <f t="shared" si="30"/>
        <v>235698.72652221471</v>
      </c>
      <c r="BV51" s="150"/>
      <c r="BW51" s="2">
        <v>44</v>
      </c>
      <c r="BX51" s="118">
        <v>46174</v>
      </c>
      <c r="BY51" s="5">
        <f t="shared" si="56"/>
        <v>753895.19386237231</v>
      </c>
      <c r="BZ51" s="5">
        <f t="shared" si="57"/>
        <v>5224.2878433945316</v>
      </c>
      <c r="CA51" s="5">
        <f t="shared" si="31"/>
        <v>826.56587919735921</v>
      </c>
      <c r="CB51" s="35">
        <f t="shared" si="32"/>
        <v>1.3156723416092024E-2</v>
      </c>
      <c r="CC51" s="5">
        <f t="shared" si="33"/>
        <v>4397.7219641971724</v>
      </c>
      <c r="CD51" s="35">
        <f t="shared" si="34"/>
        <v>7.0000000000000007E-2</v>
      </c>
      <c r="CE51" s="5">
        <f t="shared" si="58"/>
        <v>32181.372016824851</v>
      </c>
      <c r="CF51" s="5">
        <f t="shared" si="59"/>
        <v>197687.29309253456</v>
      </c>
      <c r="CG51" s="5">
        <f t="shared" si="35"/>
        <v>753068.62798317499</v>
      </c>
      <c r="CH51" s="5">
        <f t="shared" si="36"/>
        <v>229868.6651093594</v>
      </c>
    </row>
    <row r="52" spans="9:86" ht="14.25" customHeight="1">
      <c r="I52" s="150"/>
      <c r="J52" s="2">
        <v>45</v>
      </c>
      <c r="K52" s="118">
        <v>46204</v>
      </c>
      <c r="L52" s="5">
        <f t="shared" si="37"/>
        <v>759624.58796346362</v>
      </c>
      <c r="M52" s="5">
        <f t="shared" si="0"/>
        <v>5899.3210083098911</v>
      </c>
      <c r="N52" s="5">
        <f t="shared" si="1"/>
        <v>676.90196606107838</v>
      </c>
      <c r="O52" s="35">
        <f t="shared" si="2"/>
        <v>1.0693207831134123E-2</v>
      </c>
      <c r="P52" s="5">
        <f t="shared" si="3"/>
        <v>5222.4190422488127</v>
      </c>
      <c r="Q52" s="35">
        <f t="shared" si="4"/>
        <v>8.2500000000000004E-2</v>
      </c>
      <c r="R52" s="5">
        <f t="shared" si="38"/>
        <v>26302.314002597192</v>
      </c>
      <c r="S52" s="5">
        <f t="shared" si="39"/>
        <v>239167.1313713479</v>
      </c>
      <c r="T52" s="5">
        <f t="shared" si="5"/>
        <v>758947.68599740253</v>
      </c>
      <c r="U52" s="5">
        <f t="shared" si="6"/>
        <v>265469.44537394511</v>
      </c>
      <c r="V52" s="150"/>
      <c r="W52" s="2">
        <v>45</v>
      </c>
      <c r="X52" s="118">
        <v>46204</v>
      </c>
      <c r="Y52" s="5">
        <f t="shared" si="40"/>
        <v>758411.59493679623</v>
      </c>
      <c r="Z52" s="5">
        <f t="shared" si="41"/>
        <v>5761.8863163878123</v>
      </c>
      <c r="AA52" s="5">
        <f t="shared" si="7"/>
        <v>705.80901680917032</v>
      </c>
      <c r="AB52" s="35">
        <f t="shared" si="8"/>
        <v>1.1167693450699265E-2</v>
      </c>
      <c r="AC52" s="5">
        <f t="shared" si="9"/>
        <v>5056.0772995786419</v>
      </c>
      <c r="AD52" s="35">
        <f t="shared" si="10"/>
        <v>0.08</v>
      </c>
      <c r="AE52" s="5">
        <f t="shared" si="42"/>
        <v>27544.214080013284</v>
      </c>
      <c r="AF52" s="5">
        <f t="shared" si="43"/>
        <v>231740.67015743829</v>
      </c>
      <c r="AG52" s="5">
        <f t="shared" si="11"/>
        <v>757705.78591998701</v>
      </c>
      <c r="AH52" s="5">
        <f t="shared" si="12"/>
        <v>259284.88423745157</v>
      </c>
      <c r="AI52" s="150"/>
      <c r="AJ52" s="2">
        <v>45</v>
      </c>
      <c r="AK52" s="118">
        <v>46204</v>
      </c>
      <c r="AL52" s="5">
        <f t="shared" si="44"/>
        <v>757150.70549253793</v>
      </c>
      <c r="AM52" s="5">
        <f t="shared" si="45"/>
        <v>5625.6271582523987</v>
      </c>
      <c r="AN52" s="5">
        <f t="shared" si="13"/>
        <v>735.69551861309083</v>
      </c>
      <c r="AO52" s="35">
        <f t="shared" si="14"/>
        <v>1.1659959053480797E-2</v>
      </c>
      <c r="AP52" s="5">
        <f t="shared" si="15"/>
        <v>4889.9316396393078</v>
      </c>
      <c r="AQ52" s="35">
        <f t="shared" si="16"/>
        <v>7.7500000000000013E-2</v>
      </c>
      <c r="AR52" s="5">
        <f t="shared" si="46"/>
        <v>28834.990026075189</v>
      </c>
      <c r="AS52" s="5">
        <f t="shared" si="47"/>
        <v>224318.23209528267</v>
      </c>
      <c r="AT52" s="5">
        <f t="shared" si="17"/>
        <v>756415.00997392484</v>
      </c>
      <c r="AU52" s="5">
        <f t="shared" si="18"/>
        <v>253153.22212135786</v>
      </c>
      <c r="AV52" s="150"/>
      <c r="AW52" s="2">
        <v>45</v>
      </c>
      <c r="AX52" s="118">
        <v>46204</v>
      </c>
      <c r="AY52" s="5">
        <f t="shared" si="48"/>
        <v>755840.70812418289</v>
      </c>
      <c r="AZ52" s="5">
        <f t="shared" si="49"/>
        <v>5490.5819284106856</v>
      </c>
      <c r="BA52" s="5">
        <f t="shared" si="19"/>
        <v>766.57750263454272</v>
      </c>
      <c r="BB52" s="35">
        <f t="shared" si="20"/>
        <v>1.2170461226472008E-2</v>
      </c>
      <c r="BC52" s="5">
        <f t="shared" si="21"/>
        <v>4724.0044257761429</v>
      </c>
      <c r="BD52" s="35">
        <f t="shared" si="22"/>
        <v>7.4999999999999997E-2</v>
      </c>
      <c r="BE52" s="5">
        <f t="shared" si="50"/>
        <v>30175.869378451811</v>
      </c>
      <c r="BF52" s="5">
        <f t="shared" si="51"/>
        <v>216900.31740002899</v>
      </c>
      <c r="BG52" s="5">
        <f t="shared" si="23"/>
        <v>755074.13062154839</v>
      </c>
      <c r="BH52" s="5">
        <f t="shared" si="24"/>
        <v>247076.1867784808</v>
      </c>
      <c r="BI52" s="150"/>
      <c r="BJ52" s="2">
        <v>45</v>
      </c>
      <c r="BK52" s="118">
        <v>46204</v>
      </c>
      <c r="BL52" s="5">
        <f t="shared" si="52"/>
        <v>754480.4074691491</v>
      </c>
      <c r="BM52" s="5">
        <f t="shared" si="53"/>
        <v>5356.7892391412443</v>
      </c>
      <c r="BN52" s="5">
        <f t="shared" si="25"/>
        <v>798.470110681802</v>
      </c>
      <c r="BO52" s="35">
        <f t="shared" si="26"/>
        <v>1.2699655595196379E-2</v>
      </c>
      <c r="BP52" s="5">
        <f t="shared" si="27"/>
        <v>4558.3191284594423</v>
      </c>
      <c r="BQ52" s="35">
        <f t="shared" si="28"/>
        <v>7.2499999999999995E-2</v>
      </c>
      <c r="BR52" s="5">
        <f t="shared" si="54"/>
        <v>31568.062641533092</v>
      </c>
      <c r="BS52" s="5">
        <f t="shared" si="55"/>
        <v>209487.45311982287</v>
      </c>
      <c r="BT52" s="5">
        <f t="shared" si="29"/>
        <v>753681.93735846726</v>
      </c>
      <c r="BU52" s="5">
        <f t="shared" si="30"/>
        <v>241055.51576135596</v>
      </c>
      <c r="BV52" s="150"/>
      <c r="BW52" s="2">
        <v>45</v>
      </c>
      <c r="BX52" s="118">
        <v>46204</v>
      </c>
      <c r="BY52" s="5">
        <f t="shared" si="56"/>
        <v>753068.62798317499</v>
      </c>
      <c r="BZ52" s="5">
        <f t="shared" si="57"/>
        <v>5224.2878433945316</v>
      </c>
      <c r="CA52" s="5">
        <f t="shared" si="31"/>
        <v>831.3875134926775</v>
      </c>
      <c r="CB52" s="35">
        <f t="shared" si="32"/>
        <v>1.3247995987604767E-2</v>
      </c>
      <c r="CC52" s="5">
        <f t="shared" si="33"/>
        <v>4392.9003299018541</v>
      </c>
      <c r="CD52" s="35">
        <f t="shared" si="34"/>
        <v>7.0000000000000007E-2</v>
      </c>
      <c r="CE52" s="5">
        <f t="shared" si="58"/>
        <v>33012.759530317526</v>
      </c>
      <c r="CF52" s="5">
        <f t="shared" si="59"/>
        <v>202080.19342243642</v>
      </c>
      <c r="CG52" s="5">
        <f t="shared" si="35"/>
        <v>752237.24046968226</v>
      </c>
      <c r="CH52" s="5">
        <f t="shared" si="36"/>
        <v>235092.95295275396</v>
      </c>
    </row>
    <row r="53" spans="9:86" ht="14.25" customHeight="1">
      <c r="I53" s="150"/>
      <c r="J53" s="2">
        <v>46</v>
      </c>
      <c r="K53" s="118">
        <v>46235</v>
      </c>
      <c r="L53" s="5">
        <f t="shared" si="37"/>
        <v>758947.68599740253</v>
      </c>
      <c r="M53" s="5">
        <f t="shared" si="0"/>
        <v>5899.3210083098911</v>
      </c>
      <c r="N53" s="5">
        <f t="shared" si="1"/>
        <v>681.55566707774869</v>
      </c>
      <c r="O53" s="35">
        <f t="shared" si="2"/>
        <v>1.0776326426484389E-2</v>
      </c>
      <c r="P53" s="5">
        <f t="shared" si="3"/>
        <v>5217.7653412321424</v>
      </c>
      <c r="Q53" s="35">
        <f t="shared" si="4"/>
        <v>8.2500000000000004E-2</v>
      </c>
      <c r="R53" s="5">
        <f t="shared" si="38"/>
        <v>26983.869669674939</v>
      </c>
      <c r="S53" s="5">
        <f t="shared" si="39"/>
        <v>244384.89671258006</v>
      </c>
      <c r="T53" s="5">
        <f t="shared" si="5"/>
        <v>758266.13033032476</v>
      </c>
      <c r="U53" s="5">
        <f t="shared" si="6"/>
        <v>271368.76638225501</v>
      </c>
      <c r="V53" s="150"/>
      <c r="W53" s="2">
        <v>46</v>
      </c>
      <c r="X53" s="118">
        <v>46235</v>
      </c>
      <c r="Y53" s="5">
        <f t="shared" si="40"/>
        <v>757705.78591998701</v>
      </c>
      <c r="Z53" s="5">
        <f t="shared" si="41"/>
        <v>5761.8863163878123</v>
      </c>
      <c r="AA53" s="5">
        <f t="shared" si="7"/>
        <v>710.51441025456552</v>
      </c>
      <c r="AB53" s="35">
        <f t="shared" si="8"/>
        <v>1.1252616888364559E-2</v>
      </c>
      <c r="AC53" s="5">
        <f t="shared" si="9"/>
        <v>5051.3719061332467</v>
      </c>
      <c r="AD53" s="35">
        <f t="shared" si="10"/>
        <v>7.9999999999999988E-2</v>
      </c>
      <c r="AE53" s="5">
        <f t="shared" si="42"/>
        <v>28254.728490267851</v>
      </c>
      <c r="AF53" s="5">
        <f t="shared" si="43"/>
        <v>236792.04206357154</v>
      </c>
      <c r="AG53" s="5">
        <f t="shared" si="11"/>
        <v>756995.27150973247</v>
      </c>
      <c r="AH53" s="5">
        <f t="shared" si="12"/>
        <v>265046.77055383939</v>
      </c>
      <c r="AI53" s="150"/>
      <c r="AJ53" s="2">
        <v>46</v>
      </c>
      <c r="AK53" s="118">
        <v>46235</v>
      </c>
      <c r="AL53" s="5">
        <f t="shared" si="44"/>
        <v>756415.00997392484</v>
      </c>
      <c r="AM53" s="5">
        <f t="shared" si="45"/>
        <v>5625.6271582523987</v>
      </c>
      <c r="AN53" s="5">
        <f t="shared" si="13"/>
        <v>740.44688550413412</v>
      </c>
      <c r="AO53" s="35">
        <f t="shared" si="14"/>
        <v>1.1746676769880473E-2</v>
      </c>
      <c r="AP53" s="5">
        <f t="shared" si="15"/>
        <v>4885.1802727482645</v>
      </c>
      <c r="AQ53" s="35">
        <f t="shared" si="16"/>
        <v>7.7499999999999999E-2</v>
      </c>
      <c r="AR53" s="5">
        <f t="shared" si="46"/>
        <v>29575.436911579323</v>
      </c>
      <c r="AS53" s="5">
        <f t="shared" si="47"/>
        <v>229203.41236803093</v>
      </c>
      <c r="AT53" s="5">
        <f t="shared" si="17"/>
        <v>755674.56308842066</v>
      </c>
      <c r="AU53" s="5">
        <f t="shared" si="18"/>
        <v>258778.84927961027</v>
      </c>
      <c r="AV53" s="150"/>
      <c r="AW53" s="2">
        <v>46</v>
      </c>
      <c r="AX53" s="118">
        <v>46235</v>
      </c>
      <c r="AY53" s="5">
        <f t="shared" si="48"/>
        <v>755074.13062154839</v>
      </c>
      <c r="AZ53" s="5">
        <f t="shared" si="49"/>
        <v>5490.5819284106856</v>
      </c>
      <c r="BA53" s="5">
        <f t="shared" si="19"/>
        <v>771.36861202600812</v>
      </c>
      <c r="BB53" s="35">
        <f t="shared" si="20"/>
        <v>1.225895970862167E-2</v>
      </c>
      <c r="BC53" s="5">
        <f t="shared" si="21"/>
        <v>4719.2133163846775</v>
      </c>
      <c r="BD53" s="35">
        <f t="shared" si="22"/>
        <v>7.5000000000000011E-2</v>
      </c>
      <c r="BE53" s="5">
        <f t="shared" si="50"/>
        <v>30947.237990477821</v>
      </c>
      <c r="BF53" s="5">
        <f t="shared" si="51"/>
        <v>221619.53071641366</v>
      </c>
      <c r="BG53" s="5">
        <f t="shared" si="23"/>
        <v>754302.76200952241</v>
      </c>
      <c r="BH53" s="5">
        <f t="shared" si="24"/>
        <v>252566.76870689148</v>
      </c>
      <c r="BI53" s="150"/>
      <c r="BJ53" s="2">
        <v>46</v>
      </c>
      <c r="BK53" s="118">
        <v>46235</v>
      </c>
      <c r="BL53" s="5">
        <f t="shared" si="52"/>
        <v>753681.93735846726</v>
      </c>
      <c r="BM53" s="5">
        <f t="shared" si="53"/>
        <v>5356.7892391412443</v>
      </c>
      <c r="BN53" s="5">
        <f t="shared" si="25"/>
        <v>803.2942009338376</v>
      </c>
      <c r="BO53" s="35">
        <f t="shared" si="26"/>
        <v>1.2789918310887268E-2</v>
      </c>
      <c r="BP53" s="5">
        <f t="shared" si="27"/>
        <v>4553.4950382074067</v>
      </c>
      <c r="BQ53" s="35">
        <f t="shared" si="28"/>
        <v>7.2500000000000009E-2</v>
      </c>
      <c r="BR53" s="5">
        <f t="shared" si="54"/>
        <v>32371.356842466928</v>
      </c>
      <c r="BS53" s="5">
        <f t="shared" si="55"/>
        <v>214040.94815803028</v>
      </c>
      <c r="BT53" s="5">
        <f t="shared" si="29"/>
        <v>752878.64315753337</v>
      </c>
      <c r="BU53" s="5">
        <f t="shared" si="30"/>
        <v>246412.3050004972</v>
      </c>
      <c r="BV53" s="150"/>
      <c r="BW53" s="2">
        <v>46</v>
      </c>
      <c r="BX53" s="118">
        <v>46235</v>
      </c>
      <c r="BY53" s="5">
        <f t="shared" si="56"/>
        <v>752237.24046968226</v>
      </c>
      <c r="BZ53" s="5">
        <f t="shared" si="57"/>
        <v>5224.2878433945316</v>
      </c>
      <c r="CA53" s="5">
        <f t="shared" si="31"/>
        <v>836.23727398805113</v>
      </c>
      <c r="CB53" s="35">
        <f t="shared" si="32"/>
        <v>1.334000332340772E-2</v>
      </c>
      <c r="CC53" s="5">
        <f t="shared" si="33"/>
        <v>4388.0505694064805</v>
      </c>
      <c r="CD53" s="35">
        <f t="shared" si="34"/>
        <v>7.0000000000000007E-2</v>
      </c>
      <c r="CE53" s="5">
        <f t="shared" si="58"/>
        <v>33848.996804305578</v>
      </c>
      <c r="CF53" s="5">
        <f t="shared" si="59"/>
        <v>206468.2439918429</v>
      </c>
      <c r="CG53" s="5">
        <f t="shared" si="35"/>
        <v>751401.00319569418</v>
      </c>
      <c r="CH53" s="5">
        <f t="shared" si="36"/>
        <v>240317.24079614849</v>
      </c>
    </row>
    <row r="54" spans="9:86" ht="14.25" customHeight="1">
      <c r="I54" s="150"/>
      <c r="J54" s="2">
        <v>47</v>
      </c>
      <c r="K54" s="118">
        <v>46266</v>
      </c>
      <c r="L54" s="5">
        <f t="shared" si="37"/>
        <v>758266.13033032476</v>
      </c>
      <c r="M54" s="5">
        <f t="shared" si="0"/>
        <v>5899.3210083098911</v>
      </c>
      <c r="N54" s="5">
        <f t="shared" si="1"/>
        <v>686.24136228890802</v>
      </c>
      <c r="O54" s="35">
        <f t="shared" si="2"/>
        <v>1.0860166395510129E-2</v>
      </c>
      <c r="P54" s="5">
        <f t="shared" si="3"/>
        <v>5213.0796460209831</v>
      </c>
      <c r="Q54" s="35">
        <f t="shared" si="4"/>
        <v>8.2500000000000018E-2</v>
      </c>
      <c r="R54" s="5">
        <f t="shared" si="38"/>
        <v>27670.111031963846</v>
      </c>
      <c r="S54" s="5">
        <f t="shared" si="39"/>
        <v>249597.97635860104</v>
      </c>
      <c r="T54" s="5">
        <f t="shared" si="5"/>
        <v>757579.88896803581</v>
      </c>
      <c r="U54" s="5">
        <f t="shared" si="6"/>
        <v>277268.08739056491</v>
      </c>
      <c r="V54" s="150"/>
      <c r="W54" s="2">
        <v>47</v>
      </c>
      <c r="X54" s="118">
        <v>46266</v>
      </c>
      <c r="Y54" s="5">
        <f t="shared" si="40"/>
        <v>756995.27150973247</v>
      </c>
      <c r="Z54" s="5">
        <f t="shared" si="41"/>
        <v>5761.8863163878123</v>
      </c>
      <c r="AA54" s="5">
        <f t="shared" si="7"/>
        <v>715.25117298959503</v>
      </c>
      <c r="AB54" s="35">
        <f t="shared" si="8"/>
        <v>1.1338266431648102E-2</v>
      </c>
      <c r="AC54" s="5">
        <f t="shared" si="9"/>
        <v>5046.6351433982172</v>
      </c>
      <c r="AD54" s="35">
        <f t="shared" si="10"/>
        <v>8.0000000000000016E-2</v>
      </c>
      <c r="AE54" s="5">
        <f t="shared" si="42"/>
        <v>28969.979663257447</v>
      </c>
      <c r="AF54" s="5">
        <f t="shared" si="43"/>
        <v>241838.67720696976</v>
      </c>
      <c r="AG54" s="5">
        <f t="shared" si="11"/>
        <v>756280.02033674286</v>
      </c>
      <c r="AH54" s="5">
        <f t="shared" si="12"/>
        <v>270808.65687022719</v>
      </c>
      <c r="AI54" s="150"/>
      <c r="AJ54" s="2">
        <v>47</v>
      </c>
      <c r="AK54" s="118">
        <v>46266</v>
      </c>
      <c r="AL54" s="5">
        <f t="shared" si="44"/>
        <v>755674.56308842066</v>
      </c>
      <c r="AM54" s="5">
        <f t="shared" si="45"/>
        <v>5625.6271582523987</v>
      </c>
      <c r="AN54" s="5">
        <f t="shared" si="13"/>
        <v>745.22893830634894</v>
      </c>
      <c r="AO54" s="35">
        <f t="shared" si="14"/>
        <v>1.1834125027481976E-2</v>
      </c>
      <c r="AP54" s="5">
        <f t="shared" si="15"/>
        <v>4880.3982199460497</v>
      </c>
      <c r="AQ54" s="35">
        <f t="shared" si="16"/>
        <v>7.7499999999999986E-2</v>
      </c>
      <c r="AR54" s="5">
        <f t="shared" si="46"/>
        <v>30320.66584988567</v>
      </c>
      <c r="AS54" s="5">
        <f t="shared" si="47"/>
        <v>234083.81058797697</v>
      </c>
      <c r="AT54" s="5">
        <f t="shared" si="17"/>
        <v>754929.33415011433</v>
      </c>
      <c r="AU54" s="5">
        <f t="shared" si="18"/>
        <v>264404.47643786261</v>
      </c>
      <c r="AV54" s="150"/>
      <c r="AW54" s="2">
        <v>47</v>
      </c>
      <c r="AX54" s="118">
        <v>46266</v>
      </c>
      <c r="AY54" s="5">
        <f t="shared" si="48"/>
        <v>754302.76200952241</v>
      </c>
      <c r="AZ54" s="5">
        <f t="shared" si="49"/>
        <v>5490.5819284106856</v>
      </c>
      <c r="BA54" s="5">
        <f t="shared" si="19"/>
        <v>776.1896658511705</v>
      </c>
      <c r="BB54" s="35">
        <f t="shared" si="20"/>
        <v>1.2348192873376303E-2</v>
      </c>
      <c r="BC54" s="5">
        <f t="shared" si="21"/>
        <v>4714.3922625595151</v>
      </c>
      <c r="BD54" s="35">
        <f t="shared" si="22"/>
        <v>7.5000000000000011E-2</v>
      </c>
      <c r="BE54" s="5">
        <f t="shared" si="50"/>
        <v>31723.42765632899</v>
      </c>
      <c r="BF54" s="5">
        <f t="shared" si="51"/>
        <v>226333.92297897319</v>
      </c>
      <c r="BG54" s="5">
        <f t="shared" si="23"/>
        <v>753526.57234367123</v>
      </c>
      <c r="BH54" s="5">
        <f t="shared" si="24"/>
        <v>258057.35063530219</v>
      </c>
      <c r="BI54" s="150"/>
      <c r="BJ54" s="2">
        <v>47</v>
      </c>
      <c r="BK54" s="118">
        <v>46266</v>
      </c>
      <c r="BL54" s="5">
        <f t="shared" si="52"/>
        <v>752878.64315753337</v>
      </c>
      <c r="BM54" s="5">
        <f t="shared" si="53"/>
        <v>5356.7892391412443</v>
      </c>
      <c r="BN54" s="5">
        <f t="shared" si="25"/>
        <v>808.14743673114663</v>
      </c>
      <c r="BO54" s="35">
        <f t="shared" si="26"/>
        <v>1.2880919559760423E-2</v>
      </c>
      <c r="BP54" s="5">
        <f t="shared" si="27"/>
        <v>4548.6418024100976</v>
      </c>
      <c r="BQ54" s="35">
        <f t="shared" si="28"/>
        <v>7.2499999999999995E-2</v>
      </c>
      <c r="BR54" s="5">
        <f t="shared" si="54"/>
        <v>33179.504279198074</v>
      </c>
      <c r="BS54" s="5">
        <f t="shared" si="55"/>
        <v>218589.58996044038</v>
      </c>
      <c r="BT54" s="5">
        <f t="shared" si="29"/>
        <v>752070.49572080222</v>
      </c>
      <c r="BU54" s="5">
        <f t="shared" si="30"/>
        <v>251769.09423963845</v>
      </c>
      <c r="BV54" s="150"/>
      <c r="BW54" s="2">
        <v>47</v>
      </c>
      <c r="BX54" s="118">
        <v>46266</v>
      </c>
      <c r="BY54" s="5">
        <f t="shared" si="56"/>
        <v>751401.00319569418</v>
      </c>
      <c r="BZ54" s="5">
        <f t="shared" si="57"/>
        <v>5224.2878433945316</v>
      </c>
      <c r="CA54" s="5">
        <f t="shared" si="31"/>
        <v>841.11532475298191</v>
      </c>
      <c r="CB54" s="35">
        <f t="shared" si="32"/>
        <v>1.3432752756662305E-2</v>
      </c>
      <c r="CC54" s="5">
        <f t="shared" si="33"/>
        <v>4383.1725186415497</v>
      </c>
      <c r="CD54" s="35">
        <f t="shared" si="34"/>
        <v>7.0000000000000007E-2</v>
      </c>
      <c r="CE54" s="5">
        <f t="shared" si="58"/>
        <v>34690.112129058558</v>
      </c>
      <c r="CF54" s="5">
        <f t="shared" si="59"/>
        <v>210851.41651048444</v>
      </c>
      <c r="CG54" s="5">
        <f t="shared" si="35"/>
        <v>750559.88787094119</v>
      </c>
      <c r="CH54" s="5">
        <f t="shared" si="36"/>
        <v>245541.52863954299</v>
      </c>
    </row>
    <row r="55" spans="9:86" ht="14.25" customHeight="1">
      <c r="I55" s="150"/>
      <c r="J55" s="2">
        <v>48</v>
      </c>
      <c r="K55" s="118">
        <v>46296</v>
      </c>
      <c r="L55" s="5">
        <f t="shared" si="37"/>
        <v>757579.88896803581</v>
      </c>
      <c r="M55" s="5">
        <f t="shared" si="0"/>
        <v>5899.3210083098911</v>
      </c>
      <c r="N55" s="5">
        <f t="shared" si="1"/>
        <v>690.95927165464491</v>
      </c>
      <c r="O55" s="35">
        <f t="shared" si="2"/>
        <v>1.0944735176576972E-2</v>
      </c>
      <c r="P55" s="5">
        <f t="shared" si="3"/>
        <v>5208.3617366552462</v>
      </c>
      <c r="Q55" s="35">
        <f t="shared" si="4"/>
        <v>8.2500000000000004E-2</v>
      </c>
      <c r="R55" s="5">
        <f t="shared" si="38"/>
        <v>28361.070303618493</v>
      </c>
      <c r="S55" s="5">
        <f t="shared" si="39"/>
        <v>254806.33809525627</v>
      </c>
      <c r="T55" s="5">
        <f t="shared" si="5"/>
        <v>756888.92969638121</v>
      </c>
      <c r="U55" s="5">
        <f t="shared" si="6"/>
        <v>283167.40839887474</v>
      </c>
      <c r="V55" s="150"/>
      <c r="W55" s="2">
        <v>48</v>
      </c>
      <c r="X55" s="118">
        <v>46296</v>
      </c>
      <c r="Y55" s="5">
        <f t="shared" si="40"/>
        <v>756280.02033674286</v>
      </c>
      <c r="Z55" s="5">
        <f t="shared" si="41"/>
        <v>5761.8863163878123</v>
      </c>
      <c r="AA55" s="5">
        <f t="shared" si="7"/>
        <v>720.01951414285941</v>
      </c>
      <c r="AB55" s="35">
        <f t="shared" si="8"/>
        <v>1.1424649517869246E-2</v>
      </c>
      <c r="AC55" s="5">
        <f t="shared" si="9"/>
        <v>5041.8668022449529</v>
      </c>
      <c r="AD55" s="35">
        <f t="shared" si="10"/>
        <v>0.08</v>
      </c>
      <c r="AE55" s="5">
        <f t="shared" si="42"/>
        <v>29689.999177400307</v>
      </c>
      <c r="AF55" s="5">
        <f t="shared" si="43"/>
        <v>246880.5440092147</v>
      </c>
      <c r="AG55" s="5">
        <f t="shared" si="11"/>
        <v>755560.00082259998</v>
      </c>
      <c r="AH55" s="5">
        <f t="shared" si="12"/>
        <v>276570.54318661499</v>
      </c>
      <c r="AI55" s="150"/>
      <c r="AJ55" s="2">
        <v>48</v>
      </c>
      <c r="AK55" s="118">
        <v>46296</v>
      </c>
      <c r="AL55" s="5">
        <f t="shared" si="44"/>
        <v>754929.33415011433</v>
      </c>
      <c r="AM55" s="5">
        <f t="shared" si="45"/>
        <v>5625.6271582523987</v>
      </c>
      <c r="AN55" s="5">
        <f t="shared" si="13"/>
        <v>750.04187519957668</v>
      </c>
      <c r="AO55" s="35">
        <f t="shared" si="14"/>
        <v>1.1922311261791836E-2</v>
      </c>
      <c r="AP55" s="5">
        <f t="shared" si="15"/>
        <v>4875.585283052822</v>
      </c>
      <c r="AQ55" s="35">
        <f t="shared" si="16"/>
        <v>7.7499999999999999E-2</v>
      </c>
      <c r="AR55" s="5">
        <f t="shared" si="46"/>
        <v>31070.707725085245</v>
      </c>
      <c r="AS55" s="5">
        <f t="shared" si="47"/>
        <v>238959.39587102979</v>
      </c>
      <c r="AT55" s="5">
        <f t="shared" si="17"/>
        <v>754179.2922749148</v>
      </c>
      <c r="AU55" s="5">
        <f t="shared" si="18"/>
        <v>270030.10359611502</v>
      </c>
      <c r="AV55" s="150"/>
      <c r="AW55" s="2">
        <v>48</v>
      </c>
      <c r="AX55" s="118">
        <v>46296</v>
      </c>
      <c r="AY55" s="5">
        <f t="shared" si="48"/>
        <v>753526.57234367123</v>
      </c>
      <c r="AZ55" s="5">
        <f t="shared" si="49"/>
        <v>5490.5819284106856</v>
      </c>
      <c r="BA55" s="5">
        <f t="shared" si="19"/>
        <v>781.04085126274094</v>
      </c>
      <c r="BB55" s="35">
        <f t="shared" si="20"/>
        <v>1.2438168153781114E-2</v>
      </c>
      <c r="BC55" s="5">
        <f t="shared" si="21"/>
        <v>4709.5410771479446</v>
      </c>
      <c r="BD55" s="35">
        <f t="shared" si="22"/>
        <v>7.4999999999999997E-2</v>
      </c>
      <c r="BE55" s="5">
        <f t="shared" si="50"/>
        <v>32504.46850759173</v>
      </c>
      <c r="BF55" s="5">
        <f t="shared" si="51"/>
        <v>231043.46405612113</v>
      </c>
      <c r="BG55" s="5">
        <f t="shared" si="23"/>
        <v>752745.53149240848</v>
      </c>
      <c r="BH55" s="5">
        <f t="shared" si="24"/>
        <v>263547.93256371288</v>
      </c>
      <c r="BI55" s="150"/>
      <c r="BJ55" s="2">
        <v>48</v>
      </c>
      <c r="BK55" s="118">
        <v>46296</v>
      </c>
      <c r="BL55" s="5">
        <f t="shared" si="52"/>
        <v>752070.49572080222</v>
      </c>
      <c r="BM55" s="5">
        <f t="shared" si="53"/>
        <v>5356.7892391412443</v>
      </c>
      <c r="BN55" s="5">
        <f t="shared" si="25"/>
        <v>813.02999416139755</v>
      </c>
      <c r="BO55" s="35">
        <f t="shared" si="26"/>
        <v>1.2972666771864309E-2</v>
      </c>
      <c r="BP55" s="5">
        <f t="shared" si="27"/>
        <v>4543.7592449798467</v>
      </c>
      <c r="BQ55" s="35">
        <f t="shared" si="28"/>
        <v>7.2499999999999995E-2</v>
      </c>
      <c r="BR55" s="5">
        <f t="shared" si="54"/>
        <v>33992.534273359473</v>
      </c>
      <c r="BS55" s="5">
        <f t="shared" si="55"/>
        <v>223133.34920542024</v>
      </c>
      <c r="BT55" s="5">
        <f t="shared" si="29"/>
        <v>751257.46572664077</v>
      </c>
      <c r="BU55" s="5">
        <f t="shared" si="30"/>
        <v>257125.88347877969</v>
      </c>
      <c r="BV55" s="150"/>
      <c r="BW55" s="2">
        <v>48</v>
      </c>
      <c r="BX55" s="118">
        <v>46296</v>
      </c>
      <c r="BY55" s="5">
        <f t="shared" si="56"/>
        <v>750559.88787094119</v>
      </c>
      <c r="BZ55" s="5">
        <f t="shared" si="57"/>
        <v>5224.2878433945316</v>
      </c>
      <c r="CA55" s="5">
        <f t="shared" si="31"/>
        <v>846.0218308140411</v>
      </c>
      <c r="CB55" s="35">
        <f t="shared" si="32"/>
        <v>1.3526251713992708E-2</v>
      </c>
      <c r="CC55" s="5">
        <f t="shared" si="33"/>
        <v>4378.2660125804905</v>
      </c>
      <c r="CD55" s="35">
        <f t="shared" si="34"/>
        <v>7.0000000000000007E-2</v>
      </c>
      <c r="CE55" s="5">
        <f t="shared" si="58"/>
        <v>35536.133959872597</v>
      </c>
      <c r="CF55" s="5">
        <f t="shared" si="59"/>
        <v>215229.68252306493</v>
      </c>
      <c r="CG55" s="5">
        <f t="shared" si="35"/>
        <v>749713.86604012712</v>
      </c>
      <c r="CH55" s="5">
        <f t="shared" si="36"/>
        <v>250765.81648293752</v>
      </c>
    </row>
    <row r="56" spans="9:86" ht="14.25" customHeight="1">
      <c r="I56" s="150"/>
      <c r="J56" s="2">
        <v>49</v>
      </c>
      <c r="K56" s="118">
        <v>46327</v>
      </c>
      <c r="L56" s="5">
        <f t="shared" si="37"/>
        <v>756888.92969638121</v>
      </c>
      <c r="M56" s="5">
        <f t="shared" si="0"/>
        <v>5899.3210083098911</v>
      </c>
      <c r="N56" s="5">
        <f t="shared" si="1"/>
        <v>695.7096166472702</v>
      </c>
      <c r="O56" s="35">
        <f t="shared" si="2"/>
        <v>1.1030040303424929E-2</v>
      </c>
      <c r="P56" s="5">
        <f t="shared" si="3"/>
        <v>5203.6113916626209</v>
      </c>
      <c r="Q56" s="35">
        <f t="shared" si="4"/>
        <v>8.2500000000000004E-2</v>
      </c>
      <c r="R56" s="5">
        <f t="shared" si="38"/>
        <v>29056.779920265762</v>
      </c>
      <c r="S56" s="5">
        <f t="shared" si="39"/>
        <v>260009.94948691889</v>
      </c>
      <c r="T56" s="5">
        <f t="shared" si="5"/>
        <v>756193.22007973399</v>
      </c>
      <c r="U56" s="5">
        <f t="shared" si="6"/>
        <v>289066.72940718464</v>
      </c>
      <c r="V56" s="150"/>
      <c r="W56" s="2">
        <v>49</v>
      </c>
      <c r="X56" s="118">
        <v>46327</v>
      </c>
      <c r="Y56" s="5">
        <f t="shared" si="40"/>
        <v>755560.00082259998</v>
      </c>
      <c r="Z56" s="5">
        <f t="shared" si="41"/>
        <v>5761.8863163878123</v>
      </c>
      <c r="AA56" s="5">
        <f t="shared" si="7"/>
        <v>724.81964423714544</v>
      </c>
      <c r="AB56" s="35">
        <f t="shared" si="8"/>
        <v>1.1511773679623274E-2</v>
      </c>
      <c r="AC56" s="5">
        <f t="shared" si="9"/>
        <v>5037.0666721506668</v>
      </c>
      <c r="AD56" s="35">
        <f t="shared" si="10"/>
        <v>0.08</v>
      </c>
      <c r="AE56" s="5">
        <f t="shared" si="42"/>
        <v>30414.818821637451</v>
      </c>
      <c r="AF56" s="5">
        <f t="shared" si="43"/>
        <v>251917.61068136536</v>
      </c>
      <c r="AG56" s="5">
        <f t="shared" si="11"/>
        <v>754835.18117836281</v>
      </c>
      <c r="AH56" s="5">
        <f t="shared" si="12"/>
        <v>282332.42950300279</v>
      </c>
      <c r="AI56" s="150"/>
      <c r="AJ56" s="2">
        <v>49</v>
      </c>
      <c r="AK56" s="118">
        <v>46327</v>
      </c>
      <c r="AL56" s="5">
        <f t="shared" si="44"/>
        <v>754179.2922749148</v>
      </c>
      <c r="AM56" s="5">
        <f t="shared" si="45"/>
        <v>5625.6271582523987</v>
      </c>
      <c r="AN56" s="5">
        <f t="shared" si="13"/>
        <v>754.88589564357426</v>
      </c>
      <c r="AO56" s="35">
        <f t="shared" si="14"/>
        <v>1.2011243003501645E-2</v>
      </c>
      <c r="AP56" s="5">
        <f t="shared" si="15"/>
        <v>4870.7412626088244</v>
      </c>
      <c r="AQ56" s="35">
        <f t="shared" si="16"/>
        <v>7.7499999999999999E-2</v>
      </c>
      <c r="AR56" s="5">
        <f t="shared" si="46"/>
        <v>31825.593620728818</v>
      </c>
      <c r="AS56" s="5">
        <f t="shared" si="47"/>
        <v>243830.13713363861</v>
      </c>
      <c r="AT56" s="5">
        <f t="shared" si="17"/>
        <v>753424.40637927118</v>
      </c>
      <c r="AU56" s="5">
        <f t="shared" si="18"/>
        <v>275655.73075436743</v>
      </c>
      <c r="AV56" s="150"/>
      <c r="AW56" s="2">
        <v>49</v>
      </c>
      <c r="AX56" s="118">
        <v>46327</v>
      </c>
      <c r="AY56" s="5">
        <f t="shared" si="48"/>
        <v>752745.53149240848</v>
      </c>
      <c r="AZ56" s="5">
        <f t="shared" si="49"/>
        <v>5490.5819284106856</v>
      </c>
      <c r="BA56" s="5">
        <f t="shared" si="19"/>
        <v>785.92235658313257</v>
      </c>
      <c r="BB56" s="35">
        <f t="shared" si="20"/>
        <v>1.2528893077982627E-2</v>
      </c>
      <c r="BC56" s="5">
        <f t="shared" si="21"/>
        <v>4704.659571827553</v>
      </c>
      <c r="BD56" s="35">
        <f t="shared" si="22"/>
        <v>7.5000000000000011E-2</v>
      </c>
      <c r="BE56" s="5">
        <f t="shared" si="50"/>
        <v>33290.390864174864</v>
      </c>
      <c r="BF56" s="5">
        <f t="shared" si="51"/>
        <v>235748.12362794869</v>
      </c>
      <c r="BG56" s="5">
        <f t="shared" si="23"/>
        <v>751959.6091358253</v>
      </c>
      <c r="BH56" s="5">
        <f t="shared" si="24"/>
        <v>269038.51449212356</v>
      </c>
      <c r="BI56" s="150"/>
      <c r="BJ56" s="2">
        <v>49</v>
      </c>
      <c r="BK56" s="118">
        <v>46327</v>
      </c>
      <c r="BL56" s="5">
        <f t="shared" si="52"/>
        <v>751257.46572664077</v>
      </c>
      <c r="BM56" s="5">
        <f t="shared" si="53"/>
        <v>5356.7892391412443</v>
      </c>
      <c r="BN56" s="5">
        <f t="shared" si="25"/>
        <v>817.94205037612301</v>
      </c>
      <c r="BO56" s="35">
        <f t="shared" si="26"/>
        <v>1.3065167472272363E-2</v>
      </c>
      <c r="BP56" s="5">
        <f t="shared" si="27"/>
        <v>4538.8471887651212</v>
      </c>
      <c r="BQ56" s="35">
        <f t="shared" si="28"/>
        <v>7.2499999999999995E-2</v>
      </c>
      <c r="BR56" s="5">
        <f t="shared" si="54"/>
        <v>34810.476323735595</v>
      </c>
      <c r="BS56" s="5">
        <f t="shared" si="55"/>
        <v>227672.19639418536</v>
      </c>
      <c r="BT56" s="5">
        <f t="shared" si="29"/>
        <v>750439.52367626468</v>
      </c>
      <c r="BU56" s="5">
        <f t="shared" si="30"/>
        <v>262482.67271792097</v>
      </c>
      <c r="BV56" s="150"/>
      <c r="BW56" s="2">
        <v>49</v>
      </c>
      <c r="BX56" s="118">
        <v>46327</v>
      </c>
      <c r="BY56" s="5">
        <f t="shared" si="56"/>
        <v>749713.86604012712</v>
      </c>
      <c r="BZ56" s="5">
        <f t="shared" si="57"/>
        <v>5224.2878433945316</v>
      </c>
      <c r="CA56" s="5">
        <f t="shared" si="31"/>
        <v>850.95695816045645</v>
      </c>
      <c r="CB56" s="35">
        <f t="shared" si="32"/>
        <v>1.3620507716978689E-2</v>
      </c>
      <c r="CC56" s="5">
        <f t="shared" si="33"/>
        <v>4373.3308852340751</v>
      </c>
      <c r="CD56" s="35">
        <f t="shared" si="34"/>
        <v>7.0000000000000007E-2</v>
      </c>
      <c r="CE56" s="5">
        <f t="shared" si="58"/>
        <v>36387.090918033056</v>
      </c>
      <c r="CF56" s="5">
        <f t="shared" si="59"/>
        <v>219603.01340829901</v>
      </c>
      <c r="CG56" s="5">
        <f t="shared" si="35"/>
        <v>748862.90908196662</v>
      </c>
      <c r="CH56" s="5">
        <f t="shared" si="36"/>
        <v>255990.10432633208</v>
      </c>
    </row>
    <row r="57" spans="9:86" ht="14.25" customHeight="1">
      <c r="I57" s="150"/>
      <c r="J57" s="2">
        <v>50</v>
      </c>
      <c r="K57" s="118">
        <v>46357</v>
      </c>
      <c r="L57" s="5">
        <f t="shared" si="37"/>
        <v>756193.22007973399</v>
      </c>
      <c r="M57" s="5">
        <f t="shared" si="0"/>
        <v>5899.3210083098911</v>
      </c>
      <c r="N57" s="5">
        <f t="shared" si="1"/>
        <v>700.49262026171982</v>
      </c>
      <c r="O57" s="35">
        <f t="shared" si="2"/>
        <v>1.1116089406691993E-2</v>
      </c>
      <c r="P57" s="5">
        <f t="shared" si="3"/>
        <v>5198.8283880481713</v>
      </c>
      <c r="Q57" s="35">
        <f t="shared" si="4"/>
        <v>8.2500000000000004E-2</v>
      </c>
      <c r="R57" s="5">
        <f t="shared" si="38"/>
        <v>29757.272540527483</v>
      </c>
      <c r="S57" s="5">
        <f t="shared" si="39"/>
        <v>265208.77787496708</v>
      </c>
      <c r="T57" s="5">
        <f t="shared" si="5"/>
        <v>755492.72745947225</v>
      </c>
      <c r="U57" s="5">
        <f t="shared" si="6"/>
        <v>294966.0504154946</v>
      </c>
      <c r="V57" s="150"/>
      <c r="W57" s="2">
        <v>50</v>
      </c>
      <c r="X57" s="118">
        <v>46357</v>
      </c>
      <c r="Y57" s="5">
        <f t="shared" si="40"/>
        <v>754835.18117836281</v>
      </c>
      <c r="Z57" s="5">
        <f t="shared" si="41"/>
        <v>5761.8863163878123</v>
      </c>
      <c r="AA57" s="5">
        <f t="shared" si="7"/>
        <v>729.65177519872668</v>
      </c>
      <c r="AB57" s="35">
        <f t="shared" si="8"/>
        <v>1.1599646546304489E-2</v>
      </c>
      <c r="AC57" s="5">
        <f t="shared" si="9"/>
        <v>5032.2345411890856</v>
      </c>
      <c r="AD57" s="35">
        <f t="shared" si="10"/>
        <v>0.08</v>
      </c>
      <c r="AE57" s="5">
        <f t="shared" si="42"/>
        <v>31144.470596836178</v>
      </c>
      <c r="AF57" s="5">
        <f t="shared" si="43"/>
        <v>256949.84522255446</v>
      </c>
      <c r="AG57" s="5">
        <f t="shared" si="11"/>
        <v>754105.52940316405</v>
      </c>
      <c r="AH57" s="5">
        <f t="shared" si="12"/>
        <v>288094.31581939064</v>
      </c>
      <c r="AI57" s="150"/>
      <c r="AJ57" s="2">
        <v>50</v>
      </c>
      <c r="AK57" s="118">
        <v>46357</v>
      </c>
      <c r="AL57" s="5">
        <f t="shared" si="44"/>
        <v>753424.40637927118</v>
      </c>
      <c r="AM57" s="5">
        <f t="shared" si="45"/>
        <v>5625.6271582523987</v>
      </c>
      <c r="AN57" s="5">
        <f t="shared" si="13"/>
        <v>759.76120038627232</v>
      </c>
      <c r="AO57" s="35">
        <f t="shared" si="14"/>
        <v>1.2100927880010479E-2</v>
      </c>
      <c r="AP57" s="5">
        <f t="shared" si="15"/>
        <v>4865.8659578661263</v>
      </c>
      <c r="AQ57" s="35">
        <f t="shared" si="16"/>
        <v>7.7499999999999999E-2</v>
      </c>
      <c r="AR57" s="5">
        <f t="shared" si="46"/>
        <v>32585.354821115092</v>
      </c>
      <c r="AS57" s="5">
        <f t="shared" si="47"/>
        <v>248696.00309150474</v>
      </c>
      <c r="AT57" s="5">
        <f t="shared" si="17"/>
        <v>752664.64517888497</v>
      </c>
      <c r="AU57" s="5">
        <f t="shared" si="18"/>
        <v>281281.35791261983</v>
      </c>
      <c r="AV57" s="150"/>
      <c r="AW57" s="2">
        <v>50</v>
      </c>
      <c r="AX57" s="118">
        <v>46357</v>
      </c>
      <c r="AY57" s="5">
        <f t="shared" si="48"/>
        <v>751959.6091358253</v>
      </c>
      <c r="AZ57" s="5">
        <f t="shared" si="49"/>
        <v>5490.5819284106856</v>
      </c>
      <c r="BA57" s="5">
        <f t="shared" si="19"/>
        <v>790.83437131177743</v>
      </c>
      <c r="BB57" s="35">
        <f t="shared" si="20"/>
        <v>1.2620375270750961E-2</v>
      </c>
      <c r="BC57" s="5">
        <f t="shared" si="21"/>
        <v>4699.7475570989081</v>
      </c>
      <c r="BD57" s="35">
        <f t="shared" si="22"/>
        <v>7.5000000000000011E-2</v>
      </c>
      <c r="BE57" s="5">
        <f t="shared" si="50"/>
        <v>34081.225235486643</v>
      </c>
      <c r="BF57" s="5">
        <f t="shared" si="51"/>
        <v>240447.87118504761</v>
      </c>
      <c r="BG57" s="5">
        <f t="shared" si="23"/>
        <v>751168.77476451348</v>
      </c>
      <c r="BH57" s="5">
        <f t="shared" si="24"/>
        <v>274529.09642053425</v>
      </c>
      <c r="BI57" s="150"/>
      <c r="BJ57" s="2">
        <v>50</v>
      </c>
      <c r="BK57" s="118">
        <v>46357</v>
      </c>
      <c r="BL57" s="5">
        <f t="shared" si="52"/>
        <v>750439.52367626468</v>
      </c>
      <c r="BM57" s="5">
        <f t="shared" si="53"/>
        <v>5356.7892391412443</v>
      </c>
      <c r="BN57" s="5">
        <f t="shared" si="25"/>
        <v>822.88378359714534</v>
      </c>
      <c r="BO57" s="35">
        <f t="shared" si="26"/>
        <v>1.3158429282604779E-2</v>
      </c>
      <c r="BP57" s="5">
        <f t="shared" si="27"/>
        <v>4533.9054555440989</v>
      </c>
      <c r="BQ57" s="35">
        <f t="shared" si="28"/>
        <v>7.2499999999999995E-2</v>
      </c>
      <c r="BR57" s="5">
        <f t="shared" si="54"/>
        <v>35633.360107332737</v>
      </c>
      <c r="BS57" s="5">
        <f t="shared" si="55"/>
        <v>232206.10184972946</v>
      </c>
      <c r="BT57" s="5">
        <f t="shared" si="29"/>
        <v>749616.63989266753</v>
      </c>
      <c r="BU57" s="5">
        <f t="shared" si="30"/>
        <v>267839.46195706219</v>
      </c>
      <c r="BV57" s="150"/>
      <c r="BW57" s="2">
        <v>50</v>
      </c>
      <c r="BX57" s="118">
        <v>46357</v>
      </c>
      <c r="BY57" s="5">
        <f t="shared" si="56"/>
        <v>748862.90908196662</v>
      </c>
      <c r="BZ57" s="5">
        <f t="shared" si="57"/>
        <v>5224.2878433945316</v>
      </c>
      <c r="CA57" s="5">
        <f t="shared" si="31"/>
        <v>855.92087374972652</v>
      </c>
      <c r="CB57" s="35">
        <f t="shared" si="32"/>
        <v>1.3715528383677103E-2</v>
      </c>
      <c r="CC57" s="5">
        <f t="shared" si="33"/>
        <v>4368.3669696448051</v>
      </c>
      <c r="CD57" s="35">
        <f t="shared" si="34"/>
        <v>6.9999999999999993E-2</v>
      </c>
      <c r="CE57" s="5">
        <f t="shared" si="58"/>
        <v>37243.011791782781</v>
      </c>
      <c r="CF57" s="5">
        <f t="shared" si="59"/>
        <v>223971.3803779438</v>
      </c>
      <c r="CG57" s="5">
        <f t="shared" si="35"/>
        <v>748006.98820821685</v>
      </c>
      <c r="CH57" s="5">
        <f t="shared" si="36"/>
        <v>261214.39216972658</v>
      </c>
    </row>
    <row r="58" spans="9:86" ht="14.25" customHeight="1">
      <c r="I58" s="150"/>
      <c r="J58" s="2">
        <v>51</v>
      </c>
      <c r="K58" s="118">
        <v>46388</v>
      </c>
      <c r="L58" s="5">
        <f t="shared" si="37"/>
        <v>755492.72745947225</v>
      </c>
      <c r="M58" s="5">
        <f t="shared" si="0"/>
        <v>5899.3210083098911</v>
      </c>
      <c r="N58" s="5">
        <f t="shared" si="1"/>
        <v>705.30850702601947</v>
      </c>
      <c r="O58" s="35">
        <f t="shared" si="2"/>
        <v>1.1202890215467047E-2</v>
      </c>
      <c r="P58" s="5">
        <f t="shared" si="3"/>
        <v>5194.0125012838716</v>
      </c>
      <c r="Q58" s="35">
        <f t="shared" si="4"/>
        <v>8.2500000000000004E-2</v>
      </c>
      <c r="R58" s="5">
        <f t="shared" si="38"/>
        <v>30462.581047553504</v>
      </c>
      <c r="S58" s="5">
        <f t="shared" si="39"/>
        <v>270402.79037625098</v>
      </c>
      <c r="T58" s="5">
        <f t="shared" si="5"/>
        <v>754787.4189524462</v>
      </c>
      <c r="U58" s="5">
        <f t="shared" si="6"/>
        <v>300865.37142380449</v>
      </c>
      <c r="V58" s="150"/>
      <c r="W58" s="2">
        <v>51</v>
      </c>
      <c r="X58" s="118">
        <v>46388</v>
      </c>
      <c r="Y58" s="5">
        <f t="shared" si="40"/>
        <v>754105.52940316405</v>
      </c>
      <c r="Z58" s="5">
        <f t="shared" si="41"/>
        <v>5761.8863163878123</v>
      </c>
      <c r="AA58" s="5">
        <f t="shared" si="7"/>
        <v>734.5161203667185</v>
      </c>
      <c r="AB58" s="35">
        <f t="shared" si="8"/>
        <v>1.1688275845658638E-2</v>
      </c>
      <c r="AC58" s="5">
        <f t="shared" si="9"/>
        <v>5027.3701960210938</v>
      </c>
      <c r="AD58" s="35">
        <f t="shared" si="10"/>
        <v>0.08</v>
      </c>
      <c r="AE58" s="5">
        <f t="shared" si="42"/>
        <v>31878.986717202897</v>
      </c>
      <c r="AF58" s="5">
        <f t="shared" si="43"/>
        <v>261977.21541857556</v>
      </c>
      <c r="AG58" s="5">
        <f t="shared" si="11"/>
        <v>753371.0132827973</v>
      </c>
      <c r="AH58" s="5">
        <f t="shared" si="12"/>
        <v>293856.20213577844</v>
      </c>
      <c r="AI58" s="150"/>
      <c r="AJ58" s="2">
        <v>51</v>
      </c>
      <c r="AK58" s="118">
        <v>46388</v>
      </c>
      <c r="AL58" s="5">
        <f t="shared" si="44"/>
        <v>752664.64517888497</v>
      </c>
      <c r="AM58" s="5">
        <f t="shared" si="45"/>
        <v>5625.6271582523987</v>
      </c>
      <c r="AN58" s="5">
        <f t="shared" si="13"/>
        <v>764.66799147209986</v>
      </c>
      <c r="AO58" s="35">
        <f t="shared" si="14"/>
        <v>1.2191373616976978E-2</v>
      </c>
      <c r="AP58" s="5">
        <f t="shared" si="15"/>
        <v>4860.9591667802988</v>
      </c>
      <c r="AQ58" s="35">
        <f t="shared" si="16"/>
        <v>7.7499999999999999E-2</v>
      </c>
      <c r="AR58" s="5">
        <f t="shared" si="46"/>
        <v>33350.022812587194</v>
      </c>
      <c r="AS58" s="5">
        <f t="shared" si="47"/>
        <v>253556.96225828503</v>
      </c>
      <c r="AT58" s="5">
        <f t="shared" si="17"/>
        <v>751899.97718741291</v>
      </c>
      <c r="AU58" s="5">
        <f t="shared" si="18"/>
        <v>286906.98507087224</v>
      </c>
      <c r="AV58" s="150"/>
      <c r="AW58" s="2">
        <v>51</v>
      </c>
      <c r="AX58" s="118">
        <v>46388</v>
      </c>
      <c r="AY58" s="5">
        <f t="shared" si="48"/>
        <v>751168.77476451348</v>
      </c>
      <c r="AZ58" s="5">
        <f t="shared" si="49"/>
        <v>5490.5819284106856</v>
      </c>
      <c r="BA58" s="5">
        <f t="shared" si="19"/>
        <v>795.77708613247705</v>
      </c>
      <c r="BB58" s="35">
        <f t="shared" si="20"/>
        <v>1.2712622455031328E-2</v>
      </c>
      <c r="BC58" s="5">
        <f t="shared" si="21"/>
        <v>4694.8048422782085</v>
      </c>
      <c r="BD58" s="35">
        <f t="shared" si="22"/>
        <v>7.4999999999999983E-2</v>
      </c>
      <c r="BE58" s="5">
        <f t="shared" si="50"/>
        <v>34877.002321619118</v>
      </c>
      <c r="BF58" s="5">
        <f t="shared" si="51"/>
        <v>245142.67602732583</v>
      </c>
      <c r="BG58" s="5">
        <f t="shared" si="23"/>
        <v>750372.99767838104</v>
      </c>
      <c r="BH58" s="5">
        <f t="shared" si="24"/>
        <v>280019.67834894493</v>
      </c>
      <c r="BI58" s="150"/>
      <c r="BJ58" s="2">
        <v>51</v>
      </c>
      <c r="BK58" s="118">
        <v>46388</v>
      </c>
      <c r="BL58" s="5">
        <f t="shared" si="52"/>
        <v>749616.63989266753</v>
      </c>
      <c r="BM58" s="5">
        <f t="shared" si="53"/>
        <v>5356.7892391412443</v>
      </c>
      <c r="BN58" s="5">
        <f t="shared" si="25"/>
        <v>827.85537312304496</v>
      </c>
      <c r="BO58" s="35">
        <f t="shared" si="26"/>
        <v>1.3252459922579837E-2</v>
      </c>
      <c r="BP58" s="5">
        <f t="shared" si="27"/>
        <v>4528.9338660181993</v>
      </c>
      <c r="BQ58" s="35">
        <f t="shared" si="28"/>
        <v>7.2499999999999995E-2</v>
      </c>
      <c r="BR58" s="5">
        <f t="shared" si="54"/>
        <v>36461.215480455779</v>
      </c>
      <c r="BS58" s="5">
        <f t="shared" si="55"/>
        <v>236735.03571574765</v>
      </c>
      <c r="BT58" s="5">
        <f t="shared" si="29"/>
        <v>748788.78451954445</v>
      </c>
      <c r="BU58" s="5">
        <f t="shared" si="30"/>
        <v>273196.2511962034</v>
      </c>
      <c r="BV58" s="150"/>
      <c r="BW58" s="2">
        <v>51</v>
      </c>
      <c r="BX58" s="118">
        <v>46388</v>
      </c>
      <c r="BY58" s="5">
        <f t="shared" si="56"/>
        <v>748006.98820821685</v>
      </c>
      <c r="BZ58" s="5">
        <f t="shared" si="57"/>
        <v>5224.2878433945316</v>
      </c>
      <c r="CA58" s="5">
        <f t="shared" si="31"/>
        <v>860.9137455132668</v>
      </c>
      <c r="CB58" s="35">
        <f t="shared" si="32"/>
        <v>1.3811321430172857E-2</v>
      </c>
      <c r="CC58" s="5">
        <f t="shared" si="33"/>
        <v>4363.3740978812648</v>
      </c>
      <c r="CD58" s="35">
        <f t="shared" si="34"/>
        <v>6.9999999999999993E-2</v>
      </c>
      <c r="CE58" s="5">
        <f t="shared" si="58"/>
        <v>38103.925537296047</v>
      </c>
      <c r="CF58" s="5">
        <f t="shared" si="59"/>
        <v>228334.75447582506</v>
      </c>
      <c r="CG58" s="5">
        <f t="shared" si="35"/>
        <v>747146.07446270355</v>
      </c>
      <c r="CH58" s="5">
        <f t="shared" si="36"/>
        <v>266438.68001312111</v>
      </c>
    </row>
    <row r="59" spans="9:86" ht="14.25" customHeight="1">
      <c r="I59" s="150"/>
      <c r="J59" s="2">
        <v>52</v>
      </c>
      <c r="K59" s="118">
        <v>46419</v>
      </c>
      <c r="L59" s="5">
        <f t="shared" si="37"/>
        <v>754787.4189524462</v>
      </c>
      <c r="M59" s="5">
        <f t="shared" si="0"/>
        <v>5899.3210083098911</v>
      </c>
      <c r="N59" s="5">
        <f t="shared" si="1"/>
        <v>710.15750301182379</v>
      </c>
      <c r="O59" s="35">
        <f t="shared" si="2"/>
        <v>1.1290450558872907E-2</v>
      </c>
      <c r="P59" s="5">
        <f t="shared" si="3"/>
        <v>5189.1635052980673</v>
      </c>
      <c r="Q59" s="35">
        <f t="shared" si="4"/>
        <v>8.2500000000000004E-2</v>
      </c>
      <c r="R59" s="5">
        <f t="shared" si="38"/>
        <v>31172.738550565329</v>
      </c>
      <c r="S59" s="5">
        <f t="shared" si="39"/>
        <v>275591.95388154907</v>
      </c>
      <c r="T59" s="5">
        <f t="shared" si="5"/>
        <v>754077.26144943433</v>
      </c>
      <c r="U59" s="5">
        <f t="shared" si="6"/>
        <v>306764.69243211439</v>
      </c>
      <c r="V59" s="150"/>
      <c r="W59" s="2">
        <v>52</v>
      </c>
      <c r="X59" s="118">
        <v>46419</v>
      </c>
      <c r="Y59" s="5">
        <f t="shared" si="40"/>
        <v>753371.0132827973</v>
      </c>
      <c r="Z59" s="5">
        <f t="shared" si="41"/>
        <v>5761.8863163878123</v>
      </c>
      <c r="AA59" s="5">
        <f t="shared" si="7"/>
        <v>739.41289450249678</v>
      </c>
      <c r="AB59" s="35">
        <f t="shared" si="8"/>
        <v>1.1777669405365438E-2</v>
      </c>
      <c r="AC59" s="5">
        <f t="shared" si="9"/>
        <v>5022.4734218853155</v>
      </c>
      <c r="AD59" s="35">
        <f t="shared" si="10"/>
        <v>0.08</v>
      </c>
      <c r="AE59" s="5">
        <f t="shared" si="42"/>
        <v>32618.399611705394</v>
      </c>
      <c r="AF59" s="5">
        <f t="shared" si="43"/>
        <v>266999.68884046091</v>
      </c>
      <c r="AG59" s="5">
        <f t="shared" si="11"/>
        <v>752631.60038829478</v>
      </c>
      <c r="AH59" s="5">
        <f t="shared" si="12"/>
        <v>299618.0884521663</v>
      </c>
      <c r="AI59" s="150"/>
      <c r="AJ59" s="2">
        <v>52</v>
      </c>
      <c r="AK59" s="118">
        <v>46419</v>
      </c>
      <c r="AL59" s="5">
        <f t="shared" si="44"/>
        <v>751899.97718741291</v>
      </c>
      <c r="AM59" s="5">
        <f t="shared" si="45"/>
        <v>5625.6271582523987</v>
      </c>
      <c r="AN59" s="5">
        <f t="shared" si="13"/>
        <v>769.606472250357</v>
      </c>
      <c r="AO59" s="35">
        <f t="shared" si="14"/>
        <v>1.228258803990144E-2</v>
      </c>
      <c r="AP59" s="5">
        <f t="shared" si="15"/>
        <v>4856.0206860020417</v>
      </c>
      <c r="AQ59" s="35">
        <f t="shared" si="16"/>
        <v>7.7499999999999999E-2</v>
      </c>
      <c r="AR59" s="5">
        <f t="shared" si="46"/>
        <v>34119.629284837552</v>
      </c>
      <c r="AS59" s="5">
        <f t="shared" si="47"/>
        <v>258412.98294428707</v>
      </c>
      <c r="AT59" s="5">
        <f t="shared" si="17"/>
        <v>751130.3707151626</v>
      </c>
      <c r="AU59" s="5">
        <f t="shared" si="18"/>
        <v>292532.61222912464</v>
      </c>
      <c r="AV59" s="150"/>
      <c r="AW59" s="2">
        <v>52</v>
      </c>
      <c r="AX59" s="118">
        <v>46419</v>
      </c>
      <c r="AY59" s="5">
        <f t="shared" si="48"/>
        <v>750372.99767838104</v>
      </c>
      <c r="AZ59" s="5">
        <f t="shared" si="49"/>
        <v>5490.5819284106856</v>
      </c>
      <c r="BA59" s="5">
        <f t="shared" si="19"/>
        <v>800.75069292080479</v>
      </c>
      <c r="BB59" s="35">
        <f t="shared" si="20"/>
        <v>1.2805642453525754E-2</v>
      </c>
      <c r="BC59" s="5">
        <f t="shared" si="21"/>
        <v>4689.8312354898808</v>
      </c>
      <c r="BD59" s="35">
        <f t="shared" si="22"/>
        <v>7.4999999999999983E-2</v>
      </c>
      <c r="BE59" s="5">
        <f t="shared" si="50"/>
        <v>35677.753014539921</v>
      </c>
      <c r="BF59" s="5">
        <f t="shared" si="51"/>
        <v>249832.50726281572</v>
      </c>
      <c r="BG59" s="5">
        <f t="shared" si="23"/>
        <v>749572.24698546028</v>
      </c>
      <c r="BH59" s="5">
        <f t="shared" si="24"/>
        <v>285510.26027735567</v>
      </c>
      <c r="BI59" s="150"/>
      <c r="BJ59" s="2">
        <v>52</v>
      </c>
      <c r="BK59" s="118">
        <v>46419</v>
      </c>
      <c r="BL59" s="5">
        <f t="shared" si="52"/>
        <v>748788.78451954445</v>
      </c>
      <c r="BM59" s="5">
        <f t="shared" si="53"/>
        <v>5356.7892391412443</v>
      </c>
      <c r="BN59" s="5">
        <f t="shared" si="25"/>
        <v>832.8569993356632</v>
      </c>
      <c r="BO59" s="35">
        <f t="shared" si="26"/>
        <v>1.3347267211595225E-2</v>
      </c>
      <c r="BP59" s="5">
        <f t="shared" si="27"/>
        <v>4523.932239805581</v>
      </c>
      <c r="BQ59" s="35">
        <f t="shared" si="28"/>
        <v>7.2499999999999995E-2</v>
      </c>
      <c r="BR59" s="5">
        <f t="shared" si="54"/>
        <v>37294.072479791444</v>
      </c>
      <c r="BS59" s="5">
        <f t="shared" si="55"/>
        <v>241258.96795555323</v>
      </c>
      <c r="BT59" s="5">
        <f t="shared" si="29"/>
        <v>747955.92752020876</v>
      </c>
      <c r="BU59" s="5">
        <f t="shared" si="30"/>
        <v>278553.04043534468</v>
      </c>
      <c r="BV59" s="150"/>
      <c r="BW59" s="2">
        <v>52</v>
      </c>
      <c r="BX59" s="118">
        <v>46419</v>
      </c>
      <c r="BY59" s="5">
        <f t="shared" si="56"/>
        <v>747146.07446270355</v>
      </c>
      <c r="BZ59" s="5">
        <f t="shared" si="57"/>
        <v>5224.2878433945316</v>
      </c>
      <c r="CA59" s="5">
        <f t="shared" si="31"/>
        <v>865.93574236209406</v>
      </c>
      <c r="CB59" s="35">
        <f t="shared" si="32"/>
        <v>1.3907894672160049E-2</v>
      </c>
      <c r="CC59" s="5">
        <f t="shared" si="33"/>
        <v>4358.3521010324375</v>
      </c>
      <c r="CD59" s="35">
        <f t="shared" si="34"/>
        <v>7.0000000000000007E-2</v>
      </c>
      <c r="CE59" s="5">
        <f t="shared" si="58"/>
        <v>38969.861279658144</v>
      </c>
      <c r="CF59" s="5">
        <f t="shared" si="59"/>
        <v>232693.10657685751</v>
      </c>
      <c r="CG59" s="5">
        <f t="shared" si="35"/>
        <v>746280.13872034149</v>
      </c>
      <c r="CH59" s="5">
        <f t="shared" si="36"/>
        <v>271662.96785651566</v>
      </c>
    </row>
    <row r="60" spans="9:86" ht="14.25" customHeight="1">
      <c r="I60" s="150"/>
      <c r="J60" s="2">
        <v>53</v>
      </c>
      <c r="K60" s="118">
        <v>46447</v>
      </c>
      <c r="L60" s="5">
        <f t="shared" si="37"/>
        <v>754077.26144943433</v>
      </c>
      <c r="M60" s="5">
        <f t="shared" si="0"/>
        <v>5899.3210083098911</v>
      </c>
      <c r="N60" s="5">
        <f t="shared" si="1"/>
        <v>715.03983584503021</v>
      </c>
      <c r="O60" s="35">
        <f t="shared" si="2"/>
        <v>1.1378778367680217E-2</v>
      </c>
      <c r="P60" s="5">
        <f t="shared" si="3"/>
        <v>5184.2811724648609</v>
      </c>
      <c r="Q60" s="35">
        <f t="shared" si="4"/>
        <v>8.2500000000000004E-2</v>
      </c>
      <c r="R60" s="5">
        <f t="shared" si="38"/>
        <v>31887.778386410359</v>
      </c>
      <c r="S60" s="5">
        <f t="shared" si="39"/>
        <v>280776.2350540139</v>
      </c>
      <c r="T60" s="5">
        <f t="shared" si="5"/>
        <v>753362.22161358932</v>
      </c>
      <c r="U60" s="5">
        <f t="shared" si="6"/>
        <v>312664.01344042429</v>
      </c>
      <c r="V60" s="150"/>
      <c r="W60" s="2">
        <v>53</v>
      </c>
      <c r="X60" s="118">
        <v>46447</v>
      </c>
      <c r="Y60" s="5">
        <f t="shared" si="40"/>
        <v>752631.60038829478</v>
      </c>
      <c r="Z60" s="5">
        <f t="shared" si="41"/>
        <v>5761.8863163878123</v>
      </c>
      <c r="AA60" s="5">
        <f t="shared" si="7"/>
        <v>744.34231379918037</v>
      </c>
      <c r="AB60" s="35">
        <f t="shared" si="8"/>
        <v>1.1867835154651951E-2</v>
      </c>
      <c r="AC60" s="5">
        <f t="shared" si="9"/>
        <v>5017.5440025886319</v>
      </c>
      <c r="AD60" s="35">
        <f t="shared" si="10"/>
        <v>7.9999999999999988E-2</v>
      </c>
      <c r="AE60" s="5">
        <f t="shared" si="42"/>
        <v>33362.741925504575</v>
      </c>
      <c r="AF60" s="5">
        <f t="shared" si="43"/>
        <v>272017.23284304951</v>
      </c>
      <c r="AG60" s="5">
        <f t="shared" si="11"/>
        <v>751887.25807449559</v>
      </c>
      <c r="AH60" s="5">
        <f t="shared" si="12"/>
        <v>305379.97476855409</v>
      </c>
      <c r="AI60" s="150"/>
      <c r="AJ60" s="2">
        <v>53</v>
      </c>
      <c r="AK60" s="118">
        <v>46447</v>
      </c>
      <c r="AL60" s="5">
        <f t="shared" si="44"/>
        <v>751130.3707151626</v>
      </c>
      <c r="AM60" s="5">
        <f t="shared" si="45"/>
        <v>5625.6271582523987</v>
      </c>
      <c r="AN60" s="5">
        <f t="shared" si="13"/>
        <v>774.5768473836406</v>
      </c>
      <c r="AO60" s="35">
        <f t="shared" si="14"/>
        <v>1.2374579075738676E-2</v>
      </c>
      <c r="AP60" s="5">
        <f t="shared" si="15"/>
        <v>4851.0503108687581</v>
      </c>
      <c r="AQ60" s="35">
        <f t="shared" si="16"/>
        <v>7.7499999999999986E-2</v>
      </c>
      <c r="AR60" s="5">
        <f t="shared" si="46"/>
        <v>34894.206132221196</v>
      </c>
      <c r="AS60" s="5">
        <f t="shared" si="47"/>
        <v>263264.03325515584</v>
      </c>
      <c r="AT60" s="5">
        <f t="shared" si="17"/>
        <v>750355.79386777896</v>
      </c>
      <c r="AU60" s="5">
        <f t="shared" si="18"/>
        <v>298158.23938737705</v>
      </c>
      <c r="AV60" s="150"/>
      <c r="AW60" s="2">
        <v>53</v>
      </c>
      <c r="AX60" s="118">
        <v>46447</v>
      </c>
      <c r="AY60" s="5">
        <f t="shared" si="48"/>
        <v>749572.24698546028</v>
      </c>
      <c r="AZ60" s="5">
        <f t="shared" si="49"/>
        <v>5490.5819284106856</v>
      </c>
      <c r="BA60" s="5">
        <f t="shared" si="19"/>
        <v>805.75538475155918</v>
      </c>
      <c r="BB60" s="35">
        <f t="shared" si="20"/>
        <v>1.2899443190305664E-2</v>
      </c>
      <c r="BC60" s="5">
        <f t="shared" si="21"/>
        <v>4684.8265436591264</v>
      </c>
      <c r="BD60" s="35">
        <f t="shared" si="22"/>
        <v>7.4999999999999997E-2</v>
      </c>
      <c r="BE60" s="5">
        <f t="shared" si="50"/>
        <v>36483.508399291481</v>
      </c>
      <c r="BF60" s="5">
        <f t="shared" si="51"/>
        <v>254517.33380647484</v>
      </c>
      <c r="BG60" s="5">
        <f t="shared" si="23"/>
        <v>748766.49160070869</v>
      </c>
      <c r="BH60" s="5">
        <f t="shared" si="24"/>
        <v>291000.8422057663</v>
      </c>
      <c r="BI60" s="150"/>
      <c r="BJ60" s="2">
        <v>53</v>
      </c>
      <c r="BK60" s="118">
        <v>46447</v>
      </c>
      <c r="BL60" s="5">
        <f t="shared" si="52"/>
        <v>747955.92752020876</v>
      </c>
      <c r="BM60" s="5">
        <f t="shared" si="53"/>
        <v>5356.7892391412443</v>
      </c>
      <c r="BN60" s="5">
        <f t="shared" si="25"/>
        <v>837.88884370664982</v>
      </c>
      <c r="BO60" s="35">
        <f t="shared" si="26"/>
        <v>1.3442859070340258E-2</v>
      </c>
      <c r="BP60" s="5">
        <f t="shared" si="27"/>
        <v>4518.9003954345944</v>
      </c>
      <c r="BQ60" s="35">
        <f t="shared" si="28"/>
        <v>7.2499999999999995E-2</v>
      </c>
      <c r="BR60" s="5">
        <f t="shared" si="54"/>
        <v>38131.961323498093</v>
      </c>
      <c r="BS60" s="5">
        <f t="shared" si="55"/>
        <v>245777.86835098782</v>
      </c>
      <c r="BT60" s="5">
        <f t="shared" si="29"/>
        <v>747118.03867650207</v>
      </c>
      <c r="BU60" s="5">
        <f t="shared" si="30"/>
        <v>283909.8296744859</v>
      </c>
      <c r="BV60" s="150"/>
      <c r="BW60" s="2">
        <v>53</v>
      </c>
      <c r="BX60" s="118">
        <v>46447</v>
      </c>
      <c r="BY60" s="5">
        <f t="shared" si="56"/>
        <v>746280.13872034149</v>
      </c>
      <c r="BZ60" s="5">
        <f t="shared" si="57"/>
        <v>5224.2878433945316</v>
      </c>
      <c r="CA60" s="5">
        <f t="shared" si="31"/>
        <v>870.9870341925398</v>
      </c>
      <c r="CB60" s="35">
        <f t="shared" si="32"/>
        <v>1.4005256026553812E-2</v>
      </c>
      <c r="CC60" s="5">
        <f t="shared" si="33"/>
        <v>4353.3008092019918</v>
      </c>
      <c r="CD60" s="35">
        <f t="shared" si="34"/>
        <v>6.9999999999999993E-2</v>
      </c>
      <c r="CE60" s="5">
        <f t="shared" si="58"/>
        <v>39840.848313850685</v>
      </c>
      <c r="CF60" s="5">
        <f t="shared" si="59"/>
        <v>237046.40738605949</v>
      </c>
      <c r="CG60" s="5">
        <f t="shared" si="35"/>
        <v>745409.15168614895</v>
      </c>
      <c r="CH60" s="5">
        <f t="shared" si="36"/>
        <v>276887.25569991017</v>
      </c>
    </row>
    <row r="61" spans="9:86" ht="14.25" customHeight="1">
      <c r="I61" s="150"/>
      <c r="J61" s="2">
        <v>54</v>
      </c>
      <c r="K61" s="118">
        <v>46478</v>
      </c>
      <c r="L61" s="5">
        <f t="shared" si="37"/>
        <v>753362.22161358932</v>
      </c>
      <c r="M61" s="5">
        <f t="shared" si="0"/>
        <v>5899.3210083098911</v>
      </c>
      <c r="N61" s="5">
        <f t="shared" si="1"/>
        <v>719.95573471646458</v>
      </c>
      <c r="O61" s="35">
        <f t="shared" si="2"/>
        <v>1.1467881675952803E-2</v>
      </c>
      <c r="P61" s="5">
        <f t="shared" si="3"/>
        <v>5179.3652735934265</v>
      </c>
      <c r="Q61" s="35">
        <f t="shared" si="4"/>
        <v>8.2500000000000004E-2</v>
      </c>
      <c r="R61" s="5">
        <f t="shared" si="38"/>
        <v>32607.734121126821</v>
      </c>
      <c r="S61" s="5">
        <f t="shared" si="39"/>
        <v>285955.6003276073</v>
      </c>
      <c r="T61" s="5">
        <f t="shared" si="5"/>
        <v>752642.26587887283</v>
      </c>
      <c r="U61" s="5">
        <f t="shared" si="6"/>
        <v>318563.33444873412</v>
      </c>
      <c r="V61" s="150"/>
      <c r="W61" s="2">
        <v>54</v>
      </c>
      <c r="X61" s="118">
        <v>46478</v>
      </c>
      <c r="Y61" s="5">
        <f t="shared" si="40"/>
        <v>751887.25807449559</v>
      </c>
      <c r="Z61" s="5">
        <f t="shared" si="41"/>
        <v>5761.8863163878123</v>
      </c>
      <c r="AA61" s="5">
        <f t="shared" si="7"/>
        <v>749.30459589117436</v>
      </c>
      <c r="AB61" s="35">
        <f t="shared" si="8"/>
        <v>1.1958781125937387E-2</v>
      </c>
      <c r="AC61" s="5">
        <f t="shared" si="9"/>
        <v>5012.5817204966379</v>
      </c>
      <c r="AD61" s="35">
        <f t="shared" si="10"/>
        <v>0.08</v>
      </c>
      <c r="AE61" s="5">
        <f t="shared" si="42"/>
        <v>34112.04652139575</v>
      </c>
      <c r="AF61" s="5">
        <f t="shared" si="43"/>
        <v>277029.81456354616</v>
      </c>
      <c r="AG61" s="5">
        <f t="shared" si="11"/>
        <v>751137.95347860444</v>
      </c>
      <c r="AH61" s="5">
        <f t="shared" si="12"/>
        <v>311141.86108494189</v>
      </c>
      <c r="AI61" s="150"/>
      <c r="AJ61" s="2">
        <v>54</v>
      </c>
      <c r="AK61" s="118">
        <v>46478</v>
      </c>
      <c r="AL61" s="5">
        <f t="shared" si="44"/>
        <v>750355.79386777896</v>
      </c>
      <c r="AM61" s="5">
        <f t="shared" si="45"/>
        <v>5625.6271582523987</v>
      </c>
      <c r="AN61" s="5">
        <f t="shared" si="13"/>
        <v>779.57932285632614</v>
      </c>
      <c r="AO61" s="35">
        <f t="shared" si="14"/>
        <v>1.246735475454243E-2</v>
      </c>
      <c r="AP61" s="5">
        <f t="shared" si="15"/>
        <v>4846.0478353960725</v>
      </c>
      <c r="AQ61" s="35">
        <f t="shared" si="16"/>
        <v>7.7499999999999999E-2</v>
      </c>
      <c r="AR61" s="5">
        <f t="shared" si="46"/>
        <v>35673.785455077523</v>
      </c>
      <c r="AS61" s="5">
        <f t="shared" si="47"/>
        <v>268110.08109055192</v>
      </c>
      <c r="AT61" s="5">
        <f t="shared" si="17"/>
        <v>749576.2145449227</v>
      </c>
      <c r="AU61" s="5">
        <f t="shared" si="18"/>
        <v>303783.86654562945</v>
      </c>
      <c r="AV61" s="150"/>
      <c r="AW61" s="2">
        <v>54</v>
      </c>
      <c r="AX61" s="118">
        <v>46478</v>
      </c>
      <c r="AY61" s="5">
        <f t="shared" si="48"/>
        <v>748766.49160070869</v>
      </c>
      <c r="AZ61" s="5">
        <f t="shared" si="49"/>
        <v>5490.5819284106856</v>
      </c>
      <c r="BA61" s="5">
        <f t="shared" si="19"/>
        <v>810.79135590625629</v>
      </c>
      <c r="BB61" s="35">
        <f t="shared" si="20"/>
        <v>1.2994032692455849E-2</v>
      </c>
      <c r="BC61" s="5">
        <f t="shared" si="21"/>
        <v>4679.7905725044293</v>
      </c>
      <c r="BD61" s="35">
        <f t="shared" si="22"/>
        <v>7.5000000000000011E-2</v>
      </c>
      <c r="BE61" s="5">
        <f t="shared" si="50"/>
        <v>37294.299755197739</v>
      </c>
      <c r="BF61" s="5">
        <f t="shared" si="51"/>
        <v>259197.12437897926</v>
      </c>
      <c r="BG61" s="5">
        <f t="shared" si="23"/>
        <v>747955.7002448024</v>
      </c>
      <c r="BH61" s="5">
        <f t="shared" si="24"/>
        <v>296491.42413417698</v>
      </c>
      <c r="BI61" s="150"/>
      <c r="BJ61" s="2">
        <v>54</v>
      </c>
      <c r="BK61" s="118">
        <v>46478</v>
      </c>
      <c r="BL61" s="5">
        <f t="shared" si="52"/>
        <v>747118.03867650207</v>
      </c>
      <c r="BM61" s="5">
        <f t="shared" si="53"/>
        <v>5356.7892391412443</v>
      </c>
      <c r="BN61" s="5">
        <f t="shared" si="25"/>
        <v>842.95108880404405</v>
      </c>
      <c r="BO61" s="35">
        <f t="shared" si="26"/>
        <v>1.353924352243949E-2</v>
      </c>
      <c r="BP61" s="5">
        <f t="shared" si="27"/>
        <v>4513.8381503372002</v>
      </c>
      <c r="BQ61" s="35">
        <f t="shared" si="28"/>
        <v>7.2499999999999995E-2</v>
      </c>
      <c r="BR61" s="5">
        <f t="shared" si="54"/>
        <v>38974.912412302139</v>
      </c>
      <c r="BS61" s="5">
        <f t="shared" si="55"/>
        <v>250291.70650132501</v>
      </c>
      <c r="BT61" s="5">
        <f t="shared" si="29"/>
        <v>746275.08758769801</v>
      </c>
      <c r="BU61" s="5">
        <f t="shared" si="30"/>
        <v>289266.61891362717</v>
      </c>
      <c r="BV61" s="150"/>
      <c r="BW61" s="2">
        <v>54</v>
      </c>
      <c r="BX61" s="118">
        <v>46478</v>
      </c>
      <c r="BY61" s="5">
        <f t="shared" si="56"/>
        <v>745409.15168614895</v>
      </c>
      <c r="BZ61" s="5">
        <f t="shared" si="57"/>
        <v>5224.2878433945316</v>
      </c>
      <c r="CA61" s="5">
        <f t="shared" si="31"/>
        <v>876.06779189199551</v>
      </c>
      <c r="CB61" s="35">
        <f t="shared" si="32"/>
        <v>1.410341351313368E-2</v>
      </c>
      <c r="CC61" s="5">
        <f t="shared" si="33"/>
        <v>4348.2200515025361</v>
      </c>
      <c r="CD61" s="35">
        <f t="shared" si="34"/>
        <v>7.0000000000000007E-2</v>
      </c>
      <c r="CE61" s="5">
        <f t="shared" si="58"/>
        <v>40716.916105742683</v>
      </c>
      <c r="CF61" s="5">
        <f t="shared" si="59"/>
        <v>241394.62743756204</v>
      </c>
      <c r="CG61" s="5">
        <f t="shared" si="35"/>
        <v>744533.08389425697</v>
      </c>
      <c r="CH61" s="5">
        <f t="shared" si="36"/>
        <v>282111.54354330472</v>
      </c>
    </row>
    <row r="62" spans="9:86" ht="14.25" customHeight="1">
      <c r="I62" s="150"/>
      <c r="J62" s="2">
        <v>55</v>
      </c>
      <c r="K62" s="118">
        <v>46508</v>
      </c>
      <c r="L62" s="5">
        <f t="shared" si="37"/>
        <v>752642.26587887283</v>
      </c>
      <c r="M62" s="5">
        <f t="shared" si="0"/>
        <v>5899.3210083098911</v>
      </c>
      <c r="N62" s="5">
        <f t="shared" si="1"/>
        <v>724.90543039264048</v>
      </c>
      <c r="O62" s="35">
        <f t="shared" si="2"/>
        <v>1.155776862272527E-2</v>
      </c>
      <c r="P62" s="5">
        <f t="shared" si="3"/>
        <v>5174.4155779172506</v>
      </c>
      <c r="Q62" s="35">
        <f t="shared" si="4"/>
        <v>8.2500000000000004E-2</v>
      </c>
      <c r="R62" s="5">
        <f t="shared" si="38"/>
        <v>33332.63955151946</v>
      </c>
      <c r="S62" s="5">
        <f t="shared" si="39"/>
        <v>291130.01590552455</v>
      </c>
      <c r="T62" s="5">
        <f t="shared" si="5"/>
        <v>751917.36044848023</v>
      </c>
      <c r="U62" s="5">
        <f t="shared" si="6"/>
        <v>324462.65545704402</v>
      </c>
      <c r="V62" s="150"/>
      <c r="W62" s="2">
        <v>55</v>
      </c>
      <c r="X62" s="118">
        <v>46508</v>
      </c>
      <c r="Y62" s="5">
        <f t="shared" si="40"/>
        <v>751137.95347860444</v>
      </c>
      <c r="Z62" s="5">
        <f t="shared" si="41"/>
        <v>5761.8863163878123</v>
      </c>
      <c r="AA62" s="5">
        <f t="shared" si="7"/>
        <v>754.29995986378253</v>
      </c>
      <c r="AB62" s="35">
        <f t="shared" si="8"/>
        <v>1.2050515456510237E-2</v>
      </c>
      <c r="AC62" s="5">
        <f t="shared" si="9"/>
        <v>5007.5863565240297</v>
      </c>
      <c r="AD62" s="35">
        <f t="shared" si="10"/>
        <v>0.08</v>
      </c>
      <c r="AE62" s="5">
        <f t="shared" si="42"/>
        <v>34866.346481259534</v>
      </c>
      <c r="AF62" s="5">
        <f t="shared" si="43"/>
        <v>282037.40092007018</v>
      </c>
      <c r="AG62" s="5">
        <f t="shared" si="11"/>
        <v>750383.65351874067</v>
      </c>
      <c r="AH62" s="5">
        <f t="shared" si="12"/>
        <v>316903.74740132969</v>
      </c>
      <c r="AI62" s="150"/>
      <c r="AJ62" s="2">
        <v>55</v>
      </c>
      <c r="AK62" s="118">
        <v>46508</v>
      </c>
      <c r="AL62" s="5">
        <f t="shared" si="44"/>
        <v>749576.2145449227</v>
      </c>
      <c r="AM62" s="5">
        <f t="shared" si="45"/>
        <v>5625.6271582523987</v>
      </c>
      <c r="AN62" s="5">
        <f t="shared" si="13"/>
        <v>784.61410598310613</v>
      </c>
      <c r="AO62" s="35">
        <f t="shared" si="14"/>
        <v>1.2560923211141998E-2</v>
      </c>
      <c r="AP62" s="5">
        <f t="shared" si="15"/>
        <v>4841.0130522692925</v>
      </c>
      <c r="AQ62" s="35">
        <f t="shared" si="16"/>
        <v>7.7499999999999999E-2</v>
      </c>
      <c r="AR62" s="5">
        <f t="shared" si="46"/>
        <v>36458.399561060629</v>
      </c>
      <c r="AS62" s="5">
        <f t="shared" si="47"/>
        <v>272951.09414282121</v>
      </c>
      <c r="AT62" s="5">
        <f t="shared" si="17"/>
        <v>748791.60043893964</v>
      </c>
      <c r="AU62" s="5">
        <f t="shared" si="18"/>
        <v>309409.49370388186</v>
      </c>
      <c r="AV62" s="150"/>
      <c r="AW62" s="2">
        <v>55</v>
      </c>
      <c r="AX62" s="118">
        <v>46508</v>
      </c>
      <c r="AY62" s="5">
        <f t="shared" si="48"/>
        <v>747955.7002448024</v>
      </c>
      <c r="AZ62" s="5">
        <f t="shared" si="49"/>
        <v>5490.5819284106856</v>
      </c>
      <c r="BA62" s="5">
        <f t="shared" si="19"/>
        <v>815.85880188067131</v>
      </c>
      <c r="BB62" s="35">
        <f t="shared" si="20"/>
        <v>1.3089419091750668E-2</v>
      </c>
      <c r="BC62" s="5">
        <f t="shared" si="21"/>
        <v>4674.7231265300143</v>
      </c>
      <c r="BD62" s="35">
        <f t="shared" si="22"/>
        <v>7.4999999999999983E-2</v>
      </c>
      <c r="BE62" s="5">
        <f t="shared" si="50"/>
        <v>38110.158557078408</v>
      </c>
      <c r="BF62" s="5">
        <f t="shared" si="51"/>
        <v>263871.84750550927</v>
      </c>
      <c r="BG62" s="5">
        <f t="shared" si="23"/>
        <v>747139.84144292178</v>
      </c>
      <c r="BH62" s="5">
        <f t="shared" si="24"/>
        <v>301982.00606258766</v>
      </c>
      <c r="BI62" s="150"/>
      <c r="BJ62" s="2">
        <v>55</v>
      </c>
      <c r="BK62" s="118">
        <v>46508</v>
      </c>
      <c r="BL62" s="5">
        <f t="shared" si="52"/>
        <v>746275.08758769801</v>
      </c>
      <c r="BM62" s="5">
        <f t="shared" si="53"/>
        <v>5356.7892391412443</v>
      </c>
      <c r="BN62" s="5">
        <f t="shared" si="25"/>
        <v>848.0439182989021</v>
      </c>
      <c r="BO62" s="35">
        <f t="shared" si="26"/>
        <v>1.3636428696128675E-2</v>
      </c>
      <c r="BP62" s="5">
        <f t="shared" si="27"/>
        <v>4508.7453208423422</v>
      </c>
      <c r="BQ62" s="35">
        <f t="shared" si="28"/>
        <v>7.2499999999999995E-2</v>
      </c>
      <c r="BR62" s="5">
        <f t="shared" si="54"/>
        <v>39822.956330601039</v>
      </c>
      <c r="BS62" s="5">
        <f t="shared" si="55"/>
        <v>254800.45182216735</v>
      </c>
      <c r="BT62" s="5">
        <f t="shared" si="29"/>
        <v>745427.04366939911</v>
      </c>
      <c r="BU62" s="5">
        <f t="shared" si="30"/>
        <v>294623.40815276839</v>
      </c>
      <c r="BV62" s="150"/>
      <c r="BW62" s="2">
        <v>55</v>
      </c>
      <c r="BX62" s="118">
        <v>46508</v>
      </c>
      <c r="BY62" s="5">
        <f t="shared" si="56"/>
        <v>744533.08389425697</v>
      </c>
      <c r="BZ62" s="5">
        <f t="shared" si="57"/>
        <v>5224.2878433945316</v>
      </c>
      <c r="CA62" s="5">
        <f t="shared" si="31"/>
        <v>881.17818734469893</v>
      </c>
      <c r="CB62" s="35">
        <f t="shared" si="32"/>
        <v>1.4202375256219224E-2</v>
      </c>
      <c r="CC62" s="5">
        <f t="shared" si="33"/>
        <v>4343.1096560498327</v>
      </c>
      <c r="CD62" s="35">
        <f t="shared" si="34"/>
        <v>7.0000000000000007E-2</v>
      </c>
      <c r="CE62" s="5">
        <f t="shared" si="58"/>
        <v>41598.094293087379</v>
      </c>
      <c r="CF62" s="5">
        <f t="shared" si="59"/>
        <v>245737.73709361188</v>
      </c>
      <c r="CG62" s="5">
        <f t="shared" si="35"/>
        <v>743651.90570691228</v>
      </c>
      <c r="CH62" s="5">
        <f t="shared" si="36"/>
        <v>287335.83138669928</v>
      </c>
    </row>
    <row r="63" spans="9:86" ht="14.25" customHeight="1">
      <c r="I63" s="150"/>
      <c r="J63" s="2">
        <v>56</v>
      </c>
      <c r="K63" s="118">
        <v>46539</v>
      </c>
      <c r="L63" s="5">
        <f t="shared" si="37"/>
        <v>751917.36044848023</v>
      </c>
      <c r="M63" s="5">
        <f t="shared" si="0"/>
        <v>5899.3210083098911</v>
      </c>
      <c r="N63" s="5">
        <f t="shared" si="1"/>
        <v>729.88915522658954</v>
      </c>
      <c r="O63" s="35">
        <f t="shared" si="2"/>
        <v>1.1648447453713498E-2</v>
      </c>
      <c r="P63" s="5">
        <f t="shared" si="3"/>
        <v>5169.4318530833016</v>
      </c>
      <c r="Q63" s="35">
        <f t="shared" si="4"/>
        <v>8.2500000000000004E-2</v>
      </c>
      <c r="R63" s="5">
        <f t="shared" si="38"/>
        <v>34062.528706746052</v>
      </c>
      <c r="S63" s="5">
        <f t="shared" si="39"/>
        <v>296299.44775860786</v>
      </c>
      <c r="T63" s="5">
        <f t="shared" si="5"/>
        <v>751187.47129325359</v>
      </c>
      <c r="U63" s="5">
        <f t="shared" si="6"/>
        <v>330361.97646535392</v>
      </c>
      <c r="V63" s="150"/>
      <c r="W63" s="2">
        <v>56</v>
      </c>
      <c r="X63" s="118">
        <v>46539</v>
      </c>
      <c r="Y63" s="5">
        <f t="shared" si="40"/>
        <v>750383.65351874067</v>
      </c>
      <c r="Z63" s="5">
        <f t="shared" si="41"/>
        <v>5761.8863163878123</v>
      </c>
      <c r="AA63" s="5">
        <f t="shared" si="7"/>
        <v>759.32862626287442</v>
      </c>
      <c r="AB63" s="35">
        <f t="shared" si="8"/>
        <v>1.2143046390238197E-2</v>
      </c>
      <c r="AC63" s="5">
        <f t="shared" si="9"/>
        <v>5002.5576901249378</v>
      </c>
      <c r="AD63" s="35">
        <f t="shared" si="10"/>
        <v>0.08</v>
      </c>
      <c r="AE63" s="5">
        <f t="shared" si="42"/>
        <v>35625.675107522409</v>
      </c>
      <c r="AF63" s="5">
        <f t="shared" si="43"/>
        <v>287039.95861019514</v>
      </c>
      <c r="AG63" s="5">
        <f t="shared" si="11"/>
        <v>749624.32489247783</v>
      </c>
      <c r="AH63" s="5">
        <f t="shared" si="12"/>
        <v>322665.63371771754</v>
      </c>
      <c r="AI63" s="150"/>
      <c r="AJ63" s="2">
        <v>56</v>
      </c>
      <c r="AK63" s="118">
        <v>46539</v>
      </c>
      <c r="AL63" s="5">
        <f t="shared" si="44"/>
        <v>748791.60043893964</v>
      </c>
      <c r="AM63" s="5">
        <f t="shared" si="45"/>
        <v>5625.6271582523987</v>
      </c>
      <c r="AN63" s="5">
        <f t="shared" si="13"/>
        <v>789.68140541758021</v>
      </c>
      <c r="AO63" s="35">
        <f t="shared" si="14"/>
        <v>1.2655292686851793E-2</v>
      </c>
      <c r="AP63" s="5">
        <f t="shared" si="15"/>
        <v>4835.9457528348184</v>
      </c>
      <c r="AQ63" s="35">
        <f t="shared" si="16"/>
        <v>7.7499999999999999E-2</v>
      </c>
      <c r="AR63" s="5">
        <f t="shared" si="46"/>
        <v>37248.080966478206</v>
      </c>
      <c r="AS63" s="5">
        <f t="shared" si="47"/>
        <v>277787.03989565605</v>
      </c>
      <c r="AT63" s="5">
        <f t="shared" si="17"/>
        <v>748001.91903352202</v>
      </c>
      <c r="AU63" s="5">
        <f t="shared" si="18"/>
        <v>315035.12086213427</v>
      </c>
      <c r="AV63" s="150"/>
      <c r="AW63" s="2">
        <v>56</v>
      </c>
      <c r="AX63" s="118">
        <v>46539</v>
      </c>
      <c r="AY63" s="5">
        <f t="shared" si="48"/>
        <v>747139.84144292178</v>
      </c>
      <c r="AZ63" s="5">
        <f t="shared" si="49"/>
        <v>5490.5819284106856</v>
      </c>
      <c r="BA63" s="5">
        <f t="shared" si="19"/>
        <v>820.95791939242463</v>
      </c>
      <c r="BB63" s="35">
        <f t="shared" si="20"/>
        <v>1.3185610626363186E-2</v>
      </c>
      <c r="BC63" s="5">
        <f t="shared" si="21"/>
        <v>4669.6240090182609</v>
      </c>
      <c r="BD63" s="35">
        <f t="shared" si="22"/>
        <v>7.4999999999999997E-2</v>
      </c>
      <c r="BE63" s="5">
        <f t="shared" si="50"/>
        <v>38931.11647647083</v>
      </c>
      <c r="BF63" s="5">
        <f t="shared" si="51"/>
        <v>268541.47151452751</v>
      </c>
      <c r="BG63" s="5">
        <f t="shared" si="23"/>
        <v>746318.8835235294</v>
      </c>
      <c r="BH63" s="5">
        <f t="shared" si="24"/>
        <v>307472.58799099835</v>
      </c>
      <c r="BI63" s="150"/>
      <c r="BJ63" s="2">
        <v>56</v>
      </c>
      <c r="BK63" s="118">
        <v>46539</v>
      </c>
      <c r="BL63" s="5">
        <f t="shared" si="52"/>
        <v>745427.04366939911</v>
      </c>
      <c r="BM63" s="5">
        <f t="shared" si="53"/>
        <v>5356.7892391412443</v>
      </c>
      <c r="BN63" s="5">
        <f t="shared" si="25"/>
        <v>853.16751697195832</v>
      </c>
      <c r="BO63" s="35">
        <f t="shared" si="26"/>
        <v>1.3734422825963519E-2</v>
      </c>
      <c r="BP63" s="5">
        <f t="shared" si="27"/>
        <v>4503.6217221692859</v>
      </c>
      <c r="BQ63" s="35">
        <f t="shared" si="28"/>
        <v>7.2499999999999995E-2</v>
      </c>
      <c r="BR63" s="5">
        <f t="shared" si="54"/>
        <v>40676.123847572999</v>
      </c>
      <c r="BS63" s="5">
        <f t="shared" si="55"/>
        <v>259304.07354433663</v>
      </c>
      <c r="BT63" s="5">
        <f t="shared" si="29"/>
        <v>744573.87615242717</v>
      </c>
      <c r="BU63" s="5">
        <f t="shared" si="30"/>
        <v>299980.19739190961</v>
      </c>
      <c r="BV63" s="150"/>
      <c r="BW63" s="2">
        <v>56</v>
      </c>
      <c r="BX63" s="118">
        <v>46539</v>
      </c>
      <c r="BY63" s="5">
        <f t="shared" si="56"/>
        <v>743651.90570691228</v>
      </c>
      <c r="BZ63" s="5">
        <f t="shared" si="57"/>
        <v>5224.2878433945316</v>
      </c>
      <c r="CA63" s="5">
        <f t="shared" si="31"/>
        <v>886.31839343754291</v>
      </c>
      <c r="CB63" s="35">
        <f t="shared" si="32"/>
        <v>1.4302149486378507E-2</v>
      </c>
      <c r="CC63" s="5">
        <f t="shared" si="33"/>
        <v>4337.9694499569887</v>
      </c>
      <c r="CD63" s="35">
        <f t="shared" si="34"/>
        <v>7.0000000000000007E-2</v>
      </c>
      <c r="CE63" s="5">
        <f t="shared" si="58"/>
        <v>42484.41268652492</v>
      </c>
      <c r="CF63" s="5">
        <f t="shared" si="59"/>
        <v>250075.70654356887</v>
      </c>
      <c r="CG63" s="5">
        <f t="shared" si="35"/>
        <v>742765.58731347474</v>
      </c>
      <c r="CH63" s="5">
        <f t="shared" si="36"/>
        <v>292560.11923009378</v>
      </c>
    </row>
    <row r="64" spans="9:86" ht="14.25" customHeight="1">
      <c r="I64" s="150"/>
      <c r="J64" s="2">
        <v>57</v>
      </c>
      <c r="K64" s="118">
        <v>46569</v>
      </c>
      <c r="L64" s="5">
        <f t="shared" si="37"/>
        <v>751187.47129325359</v>
      </c>
      <c r="M64" s="5">
        <f t="shared" si="0"/>
        <v>5899.3210083098911</v>
      </c>
      <c r="N64" s="5">
        <f t="shared" si="1"/>
        <v>734.90714316877256</v>
      </c>
      <c r="O64" s="35">
        <f t="shared" si="2"/>
        <v>1.1739926523058976E-2</v>
      </c>
      <c r="P64" s="5">
        <f t="shared" si="3"/>
        <v>5164.4138651411185</v>
      </c>
      <c r="Q64" s="35">
        <f t="shared" si="4"/>
        <v>8.2500000000000004E-2</v>
      </c>
      <c r="R64" s="5">
        <f t="shared" si="38"/>
        <v>34797.435849914822</v>
      </c>
      <c r="S64" s="5">
        <f t="shared" si="39"/>
        <v>301463.86162374896</v>
      </c>
      <c r="T64" s="5">
        <f t="shared" si="5"/>
        <v>750452.56415008486</v>
      </c>
      <c r="U64" s="5">
        <f t="shared" si="6"/>
        <v>336261.29747366381</v>
      </c>
      <c r="V64" s="150"/>
      <c r="W64" s="2">
        <v>57</v>
      </c>
      <c r="X64" s="118">
        <v>46569</v>
      </c>
      <c r="Y64" s="5">
        <f t="shared" si="40"/>
        <v>749624.32489247783</v>
      </c>
      <c r="Z64" s="5">
        <f t="shared" si="41"/>
        <v>5761.8863163878123</v>
      </c>
      <c r="AA64" s="5">
        <f t="shared" si="7"/>
        <v>764.39081710462597</v>
      </c>
      <c r="AB64" s="35">
        <f t="shared" si="8"/>
        <v>1.2236382279311965E-2</v>
      </c>
      <c r="AC64" s="5">
        <f t="shared" si="9"/>
        <v>4997.4954992831863</v>
      </c>
      <c r="AD64" s="35">
        <f t="shared" si="10"/>
        <v>8.0000000000000016E-2</v>
      </c>
      <c r="AE64" s="5">
        <f t="shared" si="42"/>
        <v>36390.065924627037</v>
      </c>
      <c r="AF64" s="5">
        <f t="shared" si="43"/>
        <v>292037.45410947833</v>
      </c>
      <c r="AG64" s="5">
        <f t="shared" si="11"/>
        <v>748859.93407537322</v>
      </c>
      <c r="AH64" s="5">
        <f t="shared" si="12"/>
        <v>328427.5200341054</v>
      </c>
      <c r="AI64" s="150"/>
      <c r="AJ64" s="2">
        <v>57</v>
      </c>
      <c r="AK64" s="118">
        <v>46569</v>
      </c>
      <c r="AL64" s="5">
        <f t="shared" si="44"/>
        <v>748001.91903352202</v>
      </c>
      <c r="AM64" s="5">
        <f t="shared" si="45"/>
        <v>5625.6271582523987</v>
      </c>
      <c r="AN64" s="5">
        <f t="shared" si="13"/>
        <v>794.78143116090268</v>
      </c>
      <c r="AO64" s="35">
        <f t="shared" si="14"/>
        <v>1.2750471531214631E-2</v>
      </c>
      <c r="AP64" s="5">
        <f t="shared" si="15"/>
        <v>4830.845727091496</v>
      </c>
      <c r="AQ64" s="35">
        <f t="shared" si="16"/>
        <v>7.7499999999999986E-2</v>
      </c>
      <c r="AR64" s="5">
        <f t="shared" si="46"/>
        <v>38042.86239763911</v>
      </c>
      <c r="AS64" s="5">
        <f t="shared" si="47"/>
        <v>282617.88562274753</v>
      </c>
      <c r="AT64" s="5">
        <f t="shared" si="17"/>
        <v>747207.13760236115</v>
      </c>
      <c r="AU64" s="5">
        <f t="shared" si="18"/>
        <v>320660.74802038667</v>
      </c>
      <c r="AV64" s="150"/>
      <c r="AW64" s="2">
        <v>57</v>
      </c>
      <c r="AX64" s="118">
        <v>46569</v>
      </c>
      <c r="AY64" s="5">
        <f t="shared" si="48"/>
        <v>746318.8835235294</v>
      </c>
      <c r="AZ64" s="5">
        <f t="shared" si="49"/>
        <v>5490.5819284106856</v>
      </c>
      <c r="BA64" s="5">
        <f t="shared" si="19"/>
        <v>826.08890638862704</v>
      </c>
      <c r="BB64" s="35">
        <f t="shared" si="20"/>
        <v>1.3282615642608207E-2</v>
      </c>
      <c r="BC64" s="5">
        <f t="shared" si="21"/>
        <v>4664.4930220220585</v>
      </c>
      <c r="BD64" s="35">
        <f t="shared" si="22"/>
        <v>7.4999999999999997E-2</v>
      </c>
      <c r="BE64" s="5">
        <f t="shared" si="50"/>
        <v>39757.205382859458</v>
      </c>
      <c r="BF64" s="5">
        <f t="shared" si="51"/>
        <v>273205.96453654958</v>
      </c>
      <c r="BG64" s="5">
        <f t="shared" si="23"/>
        <v>745492.79461714078</v>
      </c>
      <c r="BH64" s="5">
        <f t="shared" si="24"/>
        <v>312963.16991940903</v>
      </c>
      <c r="BI64" s="150"/>
      <c r="BJ64" s="2">
        <v>57</v>
      </c>
      <c r="BK64" s="118">
        <v>46569</v>
      </c>
      <c r="BL64" s="5">
        <f t="shared" si="52"/>
        <v>744573.87615242717</v>
      </c>
      <c r="BM64" s="5">
        <f t="shared" si="53"/>
        <v>5356.7892391412443</v>
      </c>
      <c r="BN64" s="5">
        <f t="shared" si="25"/>
        <v>858.32207072032998</v>
      </c>
      <c r="BO64" s="35">
        <f t="shared" si="26"/>
        <v>1.3833234254562267E-2</v>
      </c>
      <c r="BP64" s="5">
        <f t="shared" si="27"/>
        <v>4498.4671684209143</v>
      </c>
      <c r="BQ64" s="35">
        <f t="shared" si="28"/>
        <v>7.2499999999999995E-2</v>
      </c>
      <c r="BR64" s="5">
        <f t="shared" si="54"/>
        <v>41534.445918293328</v>
      </c>
      <c r="BS64" s="5">
        <f t="shared" si="55"/>
        <v>263802.54071275756</v>
      </c>
      <c r="BT64" s="5">
        <f t="shared" si="29"/>
        <v>743715.5540817068</v>
      </c>
      <c r="BU64" s="5">
        <f t="shared" si="30"/>
        <v>305336.98663105088</v>
      </c>
      <c r="BV64" s="150"/>
      <c r="BW64" s="2">
        <v>57</v>
      </c>
      <c r="BX64" s="118">
        <v>46569</v>
      </c>
      <c r="BY64" s="5">
        <f t="shared" si="56"/>
        <v>742765.58731347474</v>
      </c>
      <c r="BZ64" s="5">
        <f t="shared" si="57"/>
        <v>5224.2878433945316</v>
      </c>
      <c r="CA64" s="5">
        <f t="shared" si="31"/>
        <v>891.48858406592899</v>
      </c>
      <c r="CB64" s="35">
        <f t="shared" si="32"/>
        <v>1.4402744542170411E-2</v>
      </c>
      <c r="CC64" s="5">
        <f t="shared" si="33"/>
        <v>4332.7992593286026</v>
      </c>
      <c r="CD64" s="35">
        <f t="shared" si="34"/>
        <v>7.0000000000000007E-2</v>
      </c>
      <c r="CE64" s="5">
        <f t="shared" si="58"/>
        <v>43375.901270590846</v>
      </c>
      <c r="CF64" s="5">
        <f t="shared" si="59"/>
        <v>254408.50580289747</v>
      </c>
      <c r="CG64" s="5">
        <f t="shared" si="35"/>
        <v>741874.09872940881</v>
      </c>
      <c r="CH64" s="5">
        <f t="shared" si="36"/>
        <v>297784.40707348834</v>
      </c>
    </row>
    <row r="65" spans="9:86" ht="14.25" customHeight="1">
      <c r="I65" s="150"/>
      <c r="J65" s="2">
        <v>58</v>
      </c>
      <c r="K65" s="118">
        <v>46600</v>
      </c>
      <c r="L65" s="5">
        <f t="shared" si="37"/>
        <v>750452.56415008486</v>
      </c>
      <c r="M65" s="5">
        <f t="shared" si="0"/>
        <v>5899.3210083098911</v>
      </c>
      <c r="N65" s="5">
        <f t="shared" si="1"/>
        <v>739.95962977805812</v>
      </c>
      <c r="O65" s="35">
        <f t="shared" si="2"/>
        <v>1.1832214295107481E-2</v>
      </c>
      <c r="P65" s="5">
        <f t="shared" si="3"/>
        <v>5159.361378531833</v>
      </c>
      <c r="Q65" s="35">
        <f t="shared" si="4"/>
        <v>8.249999999999999E-2</v>
      </c>
      <c r="R65" s="5">
        <f t="shared" si="38"/>
        <v>35537.395479692881</v>
      </c>
      <c r="S65" s="5">
        <f t="shared" si="39"/>
        <v>306623.22300228081</v>
      </c>
      <c r="T65" s="5">
        <f t="shared" si="5"/>
        <v>749712.60452030681</v>
      </c>
      <c r="U65" s="5">
        <f t="shared" si="6"/>
        <v>342160.61848197371</v>
      </c>
      <c r="V65" s="150"/>
      <c r="W65" s="2">
        <v>58</v>
      </c>
      <c r="X65" s="118">
        <v>46600</v>
      </c>
      <c r="Y65" s="5">
        <f t="shared" si="40"/>
        <v>748859.93407537322</v>
      </c>
      <c r="Z65" s="5">
        <f t="shared" si="41"/>
        <v>5761.8863163878123</v>
      </c>
      <c r="AA65" s="5">
        <f t="shared" si="7"/>
        <v>769.48675588532387</v>
      </c>
      <c r="AB65" s="35">
        <f t="shared" si="8"/>
        <v>1.2330531586023527E-2</v>
      </c>
      <c r="AC65" s="5">
        <f t="shared" si="9"/>
        <v>4992.3995605024884</v>
      </c>
      <c r="AD65" s="35">
        <f t="shared" si="10"/>
        <v>0.08</v>
      </c>
      <c r="AE65" s="5">
        <f t="shared" si="42"/>
        <v>37159.552680512359</v>
      </c>
      <c r="AF65" s="5">
        <f t="shared" si="43"/>
        <v>297029.85366998083</v>
      </c>
      <c r="AG65" s="5">
        <f t="shared" si="11"/>
        <v>748090.44731948792</v>
      </c>
      <c r="AH65" s="5">
        <f t="shared" si="12"/>
        <v>334189.4063504932</v>
      </c>
      <c r="AI65" s="150"/>
      <c r="AJ65" s="2">
        <v>58</v>
      </c>
      <c r="AK65" s="118">
        <v>46600</v>
      </c>
      <c r="AL65" s="5">
        <f t="shared" si="44"/>
        <v>747207.13760236115</v>
      </c>
      <c r="AM65" s="5">
        <f t="shared" si="45"/>
        <v>5625.6271582523987</v>
      </c>
      <c r="AN65" s="5">
        <f t="shared" si="13"/>
        <v>799.91439457048273</v>
      </c>
      <c r="AO65" s="35">
        <f t="shared" si="14"/>
        <v>1.2846468203779455E-2</v>
      </c>
      <c r="AP65" s="5">
        <f t="shared" si="15"/>
        <v>4825.7127636819159</v>
      </c>
      <c r="AQ65" s="35">
        <f t="shared" si="16"/>
        <v>7.7499999999999999E-2</v>
      </c>
      <c r="AR65" s="5">
        <f t="shared" si="46"/>
        <v>38842.776792209595</v>
      </c>
      <c r="AS65" s="5">
        <f t="shared" si="47"/>
        <v>287443.59838642942</v>
      </c>
      <c r="AT65" s="5">
        <f t="shared" si="17"/>
        <v>746407.22320779064</v>
      </c>
      <c r="AU65" s="5">
        <f t="shared" si="18"/>
        <v>326286.37517863902</v>
      </c>
      <c r="AV65" s="150"/>
      <c r="AW65" s="2">
        <v>58</v>
      </c>
      <c r="AX65" s="118">
        <v>46600</v>
      </c>
      <c r="AY65" s="5">
        <f t="shared" si="48"/>
        <v>745492.79461714078</v>
      </c>
      <c r="AZ65" s="5">
        <f t="shared" si="49"/>
        <v>5490.5819284106856</v>
      </c>
      <c r="BA65" s="5">
        <f t="shared" si="19"/>
        <v>831.25196205355587</v>
      </c>
      <c r="BB65" s="35">
        <f t="shared" si="20"/>
        <v>1.3380442596719526E-2</v>
      </c>
      <c r="BC65" s="5">
        <f t="shared" si="21"/>
        <v>4659.3299663571297</v>
      </c>
      <c r="BD65" s="35">
        <f t="shared" si="22"/>
        <v>7.4999999999999997E-2</v>
      </c>
      <c r="BE65" s="5">
        <f t="shared" si="50"/>
        <v>40588.457344913011</v>
      </c>
      <c r="BF65" s="5">
        <f t="shared" si="51"/>
        <v>277865.29450290673</v>
      </c>
      <c r="BG65" s="5">
        <f t="shared" si="23"/>
        <v>744661.54265508719</v>
      </c>
      <c r="BH65" s="5">
        <f t="shared" si="24"/>
        <v>318453.75184781977</v>
      </c>
      <c r="BI65" s="150"/>
      <c r="BJ65" s="2">
        <v>58</v>
      </c>
      <c r="BK65" s="118">
        <v>46600</v>
      </c>
      <c r="BL65" s="5">
        <f t="shared" si="52"/>
        <v>743715.5540817068</v>
      </c>
      <c r="BM65" s="5">
        <f t="shared" si="53"/>
        <v>5356.7892391412443</v>
      </c>
      <c r="BN65" s="5">
        <f t="shared" si="25"/>
        <v>863.50776656426569</v>
      </c>
      <c r="BO65" s="35">
        <f t="shared" si="26"/>
        <v>1.39328714343828E-2</v>
      </c>
      <c r="BP65" s="5">
        <f t="shared" si="27"/>
        <v>4493.2814725769786</v>
      </c>
      <c r="BQ65" s="35">
        <f t="shared" si="28"/>
        <v>7.2499999999999995E-2</v>
      </c>
      <c r="BR65" s="5">
        <f t="shared" si="54"/>
        <v>42397.953684857595</v>
      </c>
      <c r="BS65" s="5">
        <f t="shared" si="55"/>
        <v>268295.82218533452</v>
      </c>
      <c r="BT65" s="5">
        <f t="shared" si="29"/>
        <v>742852.04631514254</v>
      </c>
      <c r="BU65" s="5">
        <f t="shared" si="30"/>
        <v>310693.7758701921</v>
      </c>
      <c r="BV65" s="150"/>
      <c r="BW65" s="2">
        <v>58</v>
      </c>
      <c r="BX65" s="118">
        <v>46600</v>
      </c>
      <c r="BY65" s="5">
        <f t="shared" si="56"/>
        <v>741874.09872940881</v>
      </c>
      <c r="BZ65" s="5">
        <f t="shared" si="57"/>
        <v>5224.2878433945316</v>
      </c>
      <c r="CA65" s="5">
        <f t="shared" si="31"/>
        <v>896.68893413964634</v>
      </c>
      <c r="CB65" s="35">
        <f t="shared" si="32"/>
        <v>1.4504168871921293E-2</v>
      </c>
      <c r="CC65" s="5">
        <f t="shared" si="33"/>
        <v>4327.5989092548853</v>
      </c>
      <c r="CD65" s="35">
        <f t="shared" si="34"/>
        <v>7.0000000000000007E-2</v>
      </c>
      <c r="CE65" s="5">
        <f t="shared" si="58"/>
        <v>44272.590204730492</v>
      </c>
      <c r="CF65" s="5">
        <f t="shared" si="59"/>
        <v>258736.10471215236</v>
      </c>
      <c r="CG65" s="5">
        <f t="shared" si="35"/>
        <v>740977.40979526914</v>
      </c>
      <c r="CH65" s="5">
        <f t="shared" si="36"/>
        <v>303008.69491688284</v>
      </c>
    </row>
    <row r="66" spans="9:86" ht="14.25" customHeight="1">
      <c r="I66" s="150"/>
      <c r="J66" s="2">
        <v>59</v>
      </c>
      <c r="K66" s="118">
        <v>46631</v>
      </c>
      <c r="L66" s="5">
        <f t="shared" si="37"/>
        <v>749712.60452030681</v>
      </c>
      <c r="M66" s="5">
        <f t="shared" si="0"/>
        <v>5899.3210083098911</v>
      </c>
      <c r="N66" s="5">
        <f t="shared" si="1"/>
        <v>745.04685223278193</v>
      </c>
      <c r="O66" s="35">
        <f t="shared" si="2"/>
        <v>1.1925319346223179E-2</v>
      </c>
      <c r="P66" s="5">
        <f t="shared" si="3"/>
        <v>5154.2741560771092</v>
      </c>
      <c r="Q66" s="35">
        <f t="shared" si="4"/>
        <v>8.2500000000000004E-2</v>
      </c>
      <c r="R66" s="5">
        <f t="shared" si="38"/>
        <v>36282.44233192566</v>
      </c>
      <c r="S66" s="5">
        <f t="shared" si="39"/>
        <v>311777.49715835793</v>
      </c>
      <c r="T66" s="5">
        <f t="shared" si="5"/>
        <v>748967.55766807403</v>
      </c>
      <c r="U66" s="5">
        <f t="shared" si="6"/>
        <v>348059.93949028361</v>
      </c>
      <c r="V66" s="150"/>
      <c r="W66" s="2">
        <v>59</v>
      </c>
      <c r="X66" s="118">
        <v>46631</v>
      </c>
      <c r="Y66" s="5">
        <f t="shared" si="40"/>
        <v>748090.44731948792</v>
      </c>
      <c r="Z66" s="5">
        <f t="shared" si="41"/>
        <v>5761.8863163878123</v>
      </c>
      <c r="AA66" s="5">
        <f t="shared" si="7"/>
        <v>774.61666759122545</v>
      </c>
      <c r="AB66" s="35">
        <f t="shared" si="8"/>
        <v>1.2425502884579553E-2</v>
      </c>
      <c r="AC66" s="5">
        <f t="shared" si="9"/>
        <v>4987.2696487965868</v>
      </c>
      <c r="AD66" s="35">
        <f t="shared" si="10"/>
        <v>0.08</v>
      </c>
      <c r="AE66" s="5">
        <f t="shared" si="42"/>
        <v>37934.169348103584</v>
      </c>
      <c r="AF66" s="5">
        <f t="shared" si="43"/>
        <v>302017.12331877742</v>
      </c>
      <c r="AG66" s="5">
        <f t="shared" si="11"/>
        <v>747315.83065189666</v>
      </c>
      <c r="AH66" s="5">
        <f t="shared" si="12"/>
        <v>339951.292666881</v>
      </c>
      <c r="AI66" s="150"/>
      <c r="AJ66" s="2">
        <v>59</v>
      </c>
      <c r="AK66" s="118">
        <v>46631</v>
      </c>
      <c r="AL66" s="5">
        <f t="shared" si="44"/>
        <v>746407.22320779064</v>
      </c>
      <c r="AM66" s="5">
        <f t="shared" si="45"/>
        <v>5625.6271582523987</v>
      </c>
      <c r="AN66" s="5">
        <f t="shared" si="13"/>
        <v>805.080508368751</v>
      </c>
      <c r="AO66" s="35">
        <f t="shared" si="14"/>
        <v>1.2943291275914565E-2</v>
      </c>
      <c r="AP66" s="5">
        <f t="shared" si="15"/>
        <v>4820.5466498836477</v>
      </c>
      <c r="AQ66" s="35">
        <f t="shared" si="16"/>
        <v>7.7499999999999999E-2</v>
      </c>
      <c r="AR66" s="5">
        <f t="shared" si="46"/>
        <v>39647.857300578347</v>
      </c>
      <c r="AS66" s="5">
        <f t="shared" si="47"/>
        <v>292264.1450363131</v>
      </c>
      <c r="AT66" s="5">
        <f t="shared" si="17"/>
        <v>745602.14269942185</v>
      </c>
      <c r="AU66" s="5">
        <f t="shared" si="18"/>
        <v>331912.00233689143</v>
      </c>
      <c r="AV66" s="150"/>
      <c r="AW66" s="2">
        <v>59</v>
      </c>
      <c r="AX66" s="118">
        <v>46631</v>
      </c>
      <c r="AY66" s="5">
        <f t="shared" si="48"/>
        <v>744661.54265508719</v>
      </c>
      <c r="AZ66" s="5">
        <f t="shared" si="49"/>
        <v>5490.5819284106856</v>
      </c>
      <c r="BA66" s="5">
        <f t="shared" si="19"/>
        <v>836.44728681639117</v>
      </c>
      <c r="BB66" s="35">
        <f t="shared" si="20"/>
        <v>1.3479100056662665E-2</v>
      </c>
      <c r="BC66" s="5">
        <f t="shared" si="21"/>
        <v>4654.1346415942944</v>
      </c>
      <c r="BD66" s="35">
        <f t="shared" si="22"/>
        <v>7.4999999999999997E-2</v>
      </c>
      <c r="BE66" s="5">
        <f t="shared" si="50"/>
        <v>41424.904631729405</v>
      </c>
      <c r="BF66" s="5">
        <f t="shared" si="51"/>
        <v>282519.42914450105</v>
      </c>
      <c r="BG66" s="5">
        <f t="shared" si="23"/>
        <v>743825.09536827076</v>
      </c>
      <c r="BH66" s="5">
        <f t="shared" si="24"/>
        <v>323944.33377623046</v>
      </c>
      <c r="BI66" s="150"/>
      <c r="BJ66" s="2">
        <v>59</v>
      </c>
      <c r="BK66" s="118">
        <v>46631</v>
      </c>
      <c r="BL66" s="5">
        <f t="shared" si="52"/>
        <v>742852.04631514254</v>
      </c>
      <c r="BM66" s="5">
        <f t="shared" si="53"/>
        <v>5356.7892391412443</v>
      </c>
      <c r="BN66" s="5">
        <f t="shared" si="25"/>
        <v>868.72479265392485</v>
      </c>
      <c r="BO66" s="35">
        <f t="shared" si="26"/>
        <v>1.4033342929534847E-2</v>
      </c>
      <c r="BP66" s="5">
        <f t="shared" si="27"/>
        <v>4488.0644464873194</v>
      </c>
      <c r="BQ66" s="35">
        <f t="shared" si="28"/>
        <v>7.2499999999999995E-2</v>
      </c>
      <c r="BR66" s="5">
        <f t="shared" si="54"/>
        <v>43266.678477511523</v>
      </c>
      <c r="BS66" s="5">
        <f t="shared" si="55"/>
        <v>272783.88663182186</v>
      </c>
      <c r="BT66" s="5">
        <f t="shared" si="29"/>
        <v>741983.32152248861</v>
      </c>
      <c r="BU66" s="5">
        <f t="shared" si="30"/>
        <v>316050.56510933337</v>
      </c>
      <c r="BV66" s="150"/>
      <c r="BW66" s="2">
        <v>59</v>
      </c>
      <c r="BX66" s="118">
        <v>46631</v>
      </c>
      <c r="BY66" s="5">
        <f t="shared" si="56"/>
        <v>740977.40979526914</v>
      </c>
      <c r="BZ66" s="5">
        <f t="shared" si="57"/>
        <v>5224.2878433945316</v>
      </c>
      <c r="CA66" s="5">
        <f t="shared" si="31"/>
        <v>901.91961958879438</v>
      </c>
      <c r="CB66" s="35">
        <f t="shared" si="32"/>
        <v>1.4606431035537128E-2</v>
      </c>
      <c r="CC66" s="5">
        <f t="shared" si="33"/>
        <v>4322.3682238057372</v>
      </c>
      <c r="CD66" s="35">
        <f t="shared" si="34"/>
        <v>7.0000000000000007E-2</v>
      </c>
      <c r="CE66" s="5">
        <f t="shared" si="58"/>
        <v>45174.509824319284</v>
      </c>
      <c r="CF66" s="5">
        <f t="shared" si="59"/>
        <v>263058.47293595807</v>
      </c>
      <c r="CG66" s="5">
        <f t="shared" si="35"/>
        <v>740075.49017568037</v>
      </c>
      <c r="CH66" s="5">
        <f t="shared" si="36"/>
        <v>308232.98276027734</v>
      </c>
    </row>
    <row r="67" spans="9:86" ht="14.25" customHeight="1">
      <c r="I67" s="150"/>
      <c r="J67" s="2">
        <v>60</v>
      </c>
      <c r="K67" s="118">
        <v>46661</v>
      </c>
      <c r="L67" s="5">
        <f t="shared" si="37"/>
        <v>748967.55766807403</v>
      </c>
      <c r="M67" s="5">
        <f t="shared" si="0"/>
        <v>5899.3210083098911</v>
      </c>
      <c r="N67" s="5">
        <f t="shared" si="1"/>
        <v>750.16904934188187</v>
      </c>
      <c r="O67" s="35">
        <f t="shared" si="2"/>
        <v>1.2019250366638824E-2</v>
      </c>
      <c r="P67" s="5">
        <f t="shared" si="3"/>
        <v>5149.1519589680092</v>
      </c>
      <c r="Q67" s="35">
        <f t="shared" si="4"/>
        <v>8.2500000000000004E-2</v>
      </c>
      <c r="R67" s="5">
        <f t="shared" si="38"/>
        <v>37032.611381267539</v>
      </c>
      <c r="S67" s="5">
        <f t="shared" si="39"/>
        <v>316926.64911732596</v>
      </c>
      <c r="T67" s="5">
        <f t="shared" si="5"/>
        <v>748217.3886187321</v>
      </c>
      <c r="U67" s="5">
        <f t="shared" si="6"/>
        <v>353959.2604985935</v>
      </c>
      <c r="V67" s="150"/>
      <c r="W67" s="2">
        <v>60</v>
      </c>
      <c r="X67" s="118">
        <v>46661</v>
      </c>
      <c r="Y67" s="5">
        <f t="shared" si="40"/>
        <v>747315.83065189666</v>
      </c>
      <c r="Z67" s="5">
        <f t="shared" si="41"/>
        <v>5761.8863163878123</v>
      </c>
      <c r="AA67" s="5">
        <f t="shared" si="7"/>
        <v>779.7807787085012</v>
      </c>
      <c r="AB67" s="35">
        <f t="shared" si="8"/>
        <v>1.2521304862951207E-2</v>
      </c>
      <c r="AC67" s="5">
        <f t="shared" si="9"/>
        <v>4982.1055376793111</v>
      </c>
      <c r="AD67" s="35">
        <f t="shared" si="10"/>
        <v>0.08</v>
      </c>
      <c r="AE67" s="5">
        <f t="shared" si="42"/>
        <v>38713.950126812088</v>
      </c>
      <c r="AF67" s="5">
        <f t="shared" si="43"/>
        <v>306999.22885645676</v>
      </c>
      <c r="AG67" s="5">
        <f t="shared" si="11"/>
        <v>746536.04987318814</v>
      </c>
      <c r="AH67" s="5">
        <f t="shared" si="12"/>
        <v>345713.17898326885</v>
      </c>
      <c r="AI67" s="150"/>
      <c r="AJ67" s="2">
        <v>60</v>
      </c>
      <c r="AK67" s="118">
        <v>46661</v>
      </c>
      <c r="AL67" s="5">
        <f t="shared" si="44"/>
        <v>745602.14269942185</v>
      </c>
      <c r="AM67" s="5">
        <f t="shared" si="45"/>
        <v>5625.6271582523987</v>
      </c>
      <c r="AN67" s="5">
        <f t="shared" si="13"/>
        <v>810.27998665196628</v>
      </c>
      <c r="AO67" s="35">
        <f t="shared" si="14"/>
        <v>1.3040949432656632E-2</v>
      </c>
      <c r="AP67" s="5">
        <f t="shared" si="15"/>
        <v>4815.3471716004324</v>
      </c>
      <c r="AQ67" s="35">
        <f t="shared" si="16"/>
        <v>7.7499999999999986E-2</v>
      </c>
      <c r="AR67" s="5">
        <f t="shared" si="46"/>
        <v>40458.137287230311</v>
      </c>
      <c r="AS67" s="5">
        <f t="shared" si="47"/>
        <v>297079.49220791354</v>
      </c>
      <c r="AT67" s="5">
        <f t="shared" si="17"/>
        <v>744791.86271276989</v>
      </c>
      <c r="AU67" s="5">
        <f t="shared" si="18"/>
        <v>337537.62949514383</v>
      </c>
      <c r="AV67" s="150"/>
      <c r="AW67" s="2">
        <v>60</v>
      </c>
      <c r="AX67" s="118">
        <v>46661</v>
      </c>
      <c r="AY67" s="5">
        <f t="shared" si="48"/>
        <v>743825.09536827076</v>
      </c>
      <c r="AZ67" s="5">
        <f t="shared" si="49"/>
        <v>5490.5819284106856</v>
      </c>
      <c r="BA67" s="5">
        <f t="shared" si="19"/>
        <v>841.67508235899368</v>
      </c>
      <c r="BB67" s="35">
        <f t="shared" si="20"/>
        <v>1.3578596703983647E-2</v>
      </c>
      <c r="BC67" s="5">
        <f t="shared" si="21"/>
        <v>4648.9068460516919</v>
      </c>
      <c r="BD67" s="35">
        <f t="shared" si="22"/>
        <v>7.4999999999999997E-2</v>
      </c>
      <c r="BE67" s="5">
        <f t="shared" si="50"/>
        <v>42266.579714088395</v>
      </c>
      <c r="BF67" s="5">
        <f t="shared" si="51"/>
        <v>287168.33599055273</v>
      </c>
      <c r="BG67" s="5">
        <f t="shared" si="23"/>
        <v>742983.42028591176</v>
      </c>
      <c r="BH67" s="5">
        <f t="shared" si="24"/>
        <v>329434.91570464114</v>
      </c>
      <c r="BI67" s="150"/>
      <c r="BJ67" s="2">
        <v>60</v>
      </c>
      <c r="BK67" s="118">
        <v>46661</v>
      </c>
      <c r="BL67" s="5">
        <f t="shared" si="52"/>
        <v>741983.32152248861</v>
      </c>
      <c r="BM67" s="5">
        <f t="shared" si="53"/>
        <v>5356.7892391412443</v>
      </c>
      <c r="BN67" s="5">
        <f t="shared" si="25"/>
        <v>873.97333827620878</v>
      </c>
      <c r="BO67" s="35">
        <f t="shared" si="26"/>
        <v>1.4134657417628541E-2</v>
      </c>
      <c r="BP67" s="5">
        <f t="shared" si="27"/>
        <v>4482.8159008650355</v>
      </c>
      <c r="BQ67" s="35">
        <f t="shared" si="28"/>
        <v>7.2499999999999995E-2</v>
      </c>
      <c r="BR67" s="5">
        <f t="shared" si="54"/>
        <v>44140.651815787729</v>
      </c>
      <c r="BS67" s="5">
        <f t="shared" si="55"/>
        <v>277266.70253268688</v>
      </c>
      <c r="BT67" s="5">
        <f t="shared" si="29"/>
        <v>741109.34818421234</v>
      </c>
      <c r="BU67" s="5">
        <f t="shared" si="30"/>
        <v>321407.35434847459</v>
      </c>
      <c r="BV67" s="150"/>
      <c r="BW67" s="2">
        <v>60</v>
      </c>
      <c r="BX67" s="118">
        <v>46661</v>
      </c>
      <c r="BY67" s="5">
        <f t="shared" si="56"/>
        <v>740075.49017568037</v>
      </c>
      <c r="BZ67" s="5">
        <f t="shared" si="57"/>
        <v>5224.2878433945316</v>
      </c>
      <c r="CA67" s="5">
        <f t="shared" si="31"/>
        <v>907.18081736972908</v>
      </c>
      <c r="CB67" s="35">
        <f t="shared" si="32"/>
        <v>1.470953970635154E-2</v>
      </c>
      <c r="CC67" s="5">
        <f t="shared" si="33"/>
        <v>4317.1070260248025</v>
      </c>
      <c r="CD67" s="35">
        <f t="shared" si="34"/>
        <v>7.0000000000000007E-2</v>
      </c>
      <c r="CE67" s="5">
        <f t="shared" si="58"/>
        <v>46081.690641689012</v>
      </c>
      <c r="CF67" s="5">
        <f t="shared" si="59"/>
        <v>267375.57996198285</v>
      </c>
      <c r="CG67" s="5">
        <f t="shared" si="35"/>
        <v>739168.30935831065</v>
      </c>
      <c r="CH67" s="5">
        <f t="shared" si="36"/>
        <v>313457.27060367184</v>
      </c>
    </row>
    <row r="68" spans="9:86" ht="14.25" customHeight="1">
      <c r="I68" s="150"/>
      <c r="J68" s="2">
        <v>61</v>
      </c>
      <c r="K68" s="118">
        <v>46692</v>
      </c>
      <c r="L68" s="5">
        <f t="shared" si="37"/>
        <v>748217.3886187321</v>
      </c>
      <c r="M68" s="5">
        <f t="shared" si="0"/>
        <v>5899.3210083098911</v>
      </c>
      <c r="N68" s="5">
        <f t="shared" si="1"/>
        <v>755.32646155610746</v>
      </c>
      <c r="O68" s="35">
        <f t="shared" si="2"/>
        <v>1.211401616234286E-2</v>
      </c>
      <c r="P68" s="5">
        <f t="shared" si="3"/>
        <v>5143.9945467537837</v>
      </c>
      <c r="Q68" s="35">
        <f t="shared" si="4"/>
        <v>8.2500000000000018E-2</v>
      </c>
      <c r="R68" s="5">
        <f t="shared" si="38"/>
        <v>37787.937842823645</v>
      </c>
      <c r="S68" s="5">
        <f t="shared" si="39"/>
        <v>322070.64366407972</v>
      </c>
      <c r="T68" s="5">
        <f t="shared" si="5"/>
        <v>747462.06215717597</v>
      </c>
      <c r="U68" s="5">
        <f t="shared" si="6"/>
        <v>359858.58150690334</v>
      </c>
      <c r="V68" s="150"/>
      <c r="W68" s="2">
        <v>61</v>
      </c>
      <c r="X68" s="118">
        <v>46692</v>
      </c>
      <c r="Y68" s="5">
        <f t="shared" si="40"/>
        <v>746536.04987318814</v>
      </c>
      <c r="Z68" s="5">
        <f t="shared" si="41"/>
        <v>5761.8863163878123</v>
      </c>
      <c r="AA68" s="5">
        <f t="shared" si="7"/>
        <v>784.97931723322472</v>
      </c>
      <c r="AB68" s="35">
        <f t="shared" si="8"/>
        <v>1.2617946324760609E-2</v>
      </c>
      <c r="AC68" s="5">
        <f t="shared" si="9"/>
        <v>4976.9069991545875</v>
      </c>
      <c r="AD68" s="35">
        <f t="shared" si="10"/>
        <v>7.9999999999999988E-2</v>
      </c>
      <c r="AE68" s="5">
        <f t="shared" si="42"/>
        <v>39498.929444045309</v>
      </c>
      <c r="AF68" s="5">
        <f t="shared" si="43"/>
        <v>311976.13585561136</v>
      </c>
      <c r="AG68" s="5">
        <f t="shared" si="11"/>
        <v>745751.07055595494</v>
      </c>
      <c r="AH68" s="5">
        <f t="shared" si="12"/>
        <v>351475.06529965665</v>
      </c>
      <c r="AI68" s="150"/>
      <c r="AJ68" s="2">
        <v>61</v>
      </c>
      <c r="AK68" s="118">
        <v>46692</v>
      </c>
      <c r="AL68" s="5">
        <f t="shared" si="44"/>
        <v>744791.86271276989</v>
      </c>
      <c r="AM68" s="5">
        <f t="shared" si="45"/>
        <v>5625.6271582523987</v>
      </c>
      <c r="AN68" s="5">
        <f t="shared" si="13"/>
        <v>815.51304489909307</v>
      </c>
      <c r="AO68" s="35">
        <f t="shared" si="14"/>
        <v>1.3139451474596954E-2</v>
      </c>
      <c r="AP68" s="5">
        <f t="shared" si="15"/>
        <v>4810.1141133533056</v>
      </c>
      <c r="AQ68" s="35">
        <f t="shared" si="16"/>
        <v>7.7499999999999999E-2</v>
      </c>
      <c r="AR68" s="5">
        <f t="shared" si="46"/>
        <v>41273.6503321294</v>
      </c>
      <c r="AS68" s="5">
        <f t="shared" si="47"/>
        <v>301889.60632126685</v>
      </c>
      <c r="AT68" s="5">
        <f t="shared" si="17"/>
        <v>743976.34966787079</v>
      </c>
      <c r="AU68" s="5">
        <f t="shared" si="18"/>
        <v>343163.25665339624</v>
      </c>
      <c r="AV68" s="150"/>
      <c r="AW68" s="2">
        <v>61</v>
      </c>
      <c r="AX68" s="118">
        <v>46692</v>
      </c>
      <c r="AY68" s="5">
        <f t="shared" si="48"/>
        <v>742983.42028591176</v>
      </c>
      <c r="AZ68" s="5">
        <f t="shared" si="49"/>
        <v>5490.5819284106856</v>
      </c>
      <c r="BA68" s="5">
        <f t="shared" si="19"/>
        <v>846.93555162373741</v>
      </c>
      <c r="BB68" s="35">
        <f t="shared" si="20"/>
        <v>1.3678941335694784E-2</v>
      </c>
      <c r="BC68" s="5">
        <f t="shared" si="21"/>
        <v>4643.6463767869482</v>
      </c>
      <c r="BD68" s="35">
        <f t="shared" si="22"/>
        <v>7.4999999999999997E-2</v>
      </c>
      <c r="BE68" s="5">
        <f t="shared" si="50"/>
        <v>43113.515265712136</v>
      </c>
      <c r="BF68" s="5">
        <f t="shared" si="51"/>
        <v>291811.98236733966</v>
      </c>
      <c r="BG68" s="5">
        <f t="shared" si="23"/>
        <v>742136.48473428807</v>
      </c>
      <c r="BH68" s="5">
        <f t="shared" si="24"/>
        <v>334925.49763305183</v>
      </c>
      <c r="BI68" s="150"/>
      <c r="BJ68" s="2">
        <v>61</v>
      </c>
      <c r="BK68" s="118">
        <v>46692</v>
      </c>
      <c r="BL68" s="5">
        <f t="shared" si="52"/>
        <v>741109.34818421234</v>
      </c>
      <c r="BM68" s="5">
        <f t="shared" si="53"/>
        <v>5356.7892391412443</v>
      </c>
      <c r="BN68" s="5">
        <f t="shared" si="25"/>
        <v>879.25359386162836</v>
      </c>
      <c r="BO68" s="35">
        <f t="shared" si="26"/>
        <v>1.4236823691659793E-2</v>
      </c>
      <c r="BP68" s="5">
        <f t="shared" si="27"/>
        <v>4477.5356452796159</v>
      </c>
      <c r="BQ68" s="35">
        <f t="shared" si="28"/>
        <v>7.2499999999999995E-2</v>
      </c>
      <c r="BR68" s="5">
        <f t="shared" si="54"/>
        <v>45019.905409649356</v>
      </c>
      <c r="BS68" s="5">
        <f t="shared" si="55"/>
        <v>281744.2381779665</v>
      </c>
      <c r="BT68" s="5">
        <f t="shared" si="29"/>
        <v>740230.09459035075</v>
      </c>
      <c r="BU68" s="5">
        <f t="shared" si="30"/>
        <v>326764.14358761586</v>
      </c>
      <c r="BV68" s="150"/>
      <c r="BW68" s="2">
        <v>61</v>
      </c>
      <c r="BX68" s="118">
        <v>46692</v>
      </c>
      <c r="BY68" s="5">
        <f t="shared" si="56"/>
        <v>739168.30935831065</v>
      </c>
      <c r="BZ68" s="5">
        <f t="shared" si="57"/>
        <v>5224.2878433945316</v>
      </c>
      <c r="CA68" s="5">
        <f t="shared" si="31"/>
        <v>912.4727054710529</v>
      </c>
      <c r="CB68" s="35">
        <f t="shared" si="32"/>
        <v>1.4813503673010958E-2</v>
      </c>
      <c r="CC68" s="5">
        <f t="shared" si="33"/>
        <v>4311.8151379234787</v>
      </c>
      <c r="CD68" s="35">
        <f t="shared" si="34"/>
        <v>7.0000000000000007E-2</v>
      </c>
      <c r="CE68" s="5">
        <f t="shared" si="58"/>
        <v>46994.163347160065</v>
      </c>
      <c r="CF68" s="5">
        <f t="shared" si="59"/>
        <v>271687.39509990631</v>
      </c>
      <c r="CG68" s="5">
        <f t="shared" si="35"/>
        <v>738255.83665283956</v>
      </c>
      <c r="CH68" s="5">
        <f t="shared" si="36"/>
        <v>318681.55844706635</v>
      </c>
    </row>
    <row r="69" spans="9:86" ht="14.25" customHeight="1">
      <c r="I69" s="150"/>
      <c r="J69" s="2">
        <v>62</v>
      </c>
      <c r="K69" s="118">
        <v>46722</v>
      </c>
      <c r="L69" s="5">
        <f t="shared" si="37"/>
        <v>747462.06215717597</v>
      </c>
      <c r="M69" s="5">
        <f t="shared" si="0"/>
        <v>5899.3210083098911</v>
      </c>
      <c r="N69" s="5">
        <f t="shared" si="1"/>
        <v>760.51933097930669</v>
      </c>
      <c r="O69" s="35">
        <f t="shared" si="2"/>
        <v>1.2209625657004407E-2</v>
      </c>
      <c r="P69" s="5">
        <f t="shared" si="3"/>
        <v>5138.8016773305844</v>
      </c>
      <c r="Q69" s="35">
        <f t="shared" si="4"/>
        <v>8.249999999999999E-2</v>
      </c>
      <c r="R69" s="5">
        <f t="shared" si="38"/>
        <v>38548.457173802948</v>
      </c>
      <c r="S69" s="5">
        <f t="shared" si="39"/>
        <v>327209.44534141029</v>
      </c>
      <c r="T69" s="5">
        <f t="shared" si="5"/>
        <v>746701.54282619664</v>
      </c>
      <c r="U69" s="5">
        <f t="shared" si="6"/>
        <v>365757.90251521324</v>
      </c>
      <c r="V69" s="150"/>
      <c r="W69" s="2">
        <v>62</v>
      </c>
      <c r="X69" s="118">
        <v>46722</v>
      </c>
      <c r="Y69" s="5">
        <f t="shared" si="40"/>
        <v>745751.07055595494</v>
      </c>
      <c r="Z69" s="5">
        <f t="shared" si="41"/>
        <v>5761.8863163878123</v>
      </c>
      <c r="AA69" s="5">
        <f t="shared" si="7"/>
        <v>790.21251268144533</v>
      </c>
      <c r="AB69" s="35">
        <f t="shared" si="8"/>
        <v>1.2715436191205378E-2</v>
      </c>
      <c r="AC69" s="5">
        <f t="shared" si="9"/>
        <v>4971.6738037063669</v>
      </c>
      <c r="AD69" s="35">
        <f t="shared" si="10"/>
        <v>8.0000000000000016E-2</v>
      </c>
      <c r="AE69" s="5">
        <f t="shared" si="42"/>
        <v>40289.141956726751</v>
      </c>
      <c r="AF69" s="5">
        <f t="shared" si="43"/>
        <v>316947.80965931772</v>
      </c>
      <c r="AG69" s="5">
        <f t="shared" si="11"/>
        <v>744960.85804327345</v>
      </c>
      <c r="AH69" s="5">
        <f t="shared" si="12"/>
        <v>357236.95161604445</v>
      </c>
      <c r="AI69" s="150"/>
      <c r="AJ69" s="2">
        <v>62</v>
      </c>
      <c r="AK69" s="118">
        <v>46722</v>
      </c>
      <c r="AL69" s="5">
        <f t="shared" si="44"/>
        <v>743976.34966787079</v>
      </c>
      <c r="AM69" s="5">
        <f t="shared" si="45"/>
        <v>5625.6271582523987</v>
      </c>
      <c r="AN69" s="5">
        <f t="shared" si="13"/>
        <v>820.77989998073281</v>
      </c>
      <c r="AO69" s="35">
        <f t="shared" si="14"/>
        <v>1.3238806319805447E-2</v>
      </c>
      <c r="AP69" s="5">
        <f t="shared" si="15"/>
        <v>4804.8472582716659</v>
      </c>
      <c r="AQ69" s="35">
        <f t="shared" si="16"/>
        <v>7.7500000000000013E-2</v>
      </c>
      <c r="AR69" s="5">
        <f t="shared" si="46"/>
        <v>42094.430232110135</v>
      </c>
      <c r="AS69" s="5">
        <f t="shared" si="47"/>
        <v>306694.4535795385</v>
      </c>
      <c r="AT69" s="5">
        <f t="shared" si="17"/>
        <v>743155.56976789003</v>
      </c>
      <c r="AU69" s="5">
        <f t="shared" si="18"/>
        <v>348788.88381164864</v>
      </c>
      <c r="AV69" s="150"/>
      <c r="AW69" s="2">
        <v>62</v>
      </c>
      <c r="AX69" s="118">
        <v>46722</v>
      </c>
      <c r="AY69" s="5">
        <f t="shared" si="48"/>
        <v>742136.48473428807</v>
      </c>
      <c r="AZ69" s="5">
        <f t="shared" si="49"/>
        <v>5490.5819284106856</v>
      </c>
      <c r="BA69" s="5">
        <f t="shared" si="19"/>
        <v>852.22889882138588</v>
      </c>
      <c r="BB69" s="35">
        <f t="shared" si="20"/>
        <v>1.378014286619823E-2</v>
      </c>
      <c r="BC69" s="5">
        <f t="shared" si="21"/>
        <v>4638.3530295892997</v>
      </c>
      <c r="BD69" s="35">
        <f t="shared" si="22"/>
        <v>7.4999999999999983E-2</v>
      </c>
      <c r="BE69" s="5">
        <f t="shared" si="50"/>
        <v>43965.74416453352</v>
      </c>
      <c r="BF69" s="5">
        <f t="shared" si="51"/>
        <v>296450.33539692895</v>
      </c>
      <c r="BG69" s="5">
        <f t="shared" si="23"/>
        <v>741284.25583546667</v>
      </c>
      <c r="BH69" s="5">
        <f t="shared" si="24"/>
        <v>340416.07956146245</v>
      </c>
      <c r="BI69" s="150"/>
      <c r="BJ69" s="2">
        <v>62</v>
      </c>
      <c r="BK69" s="118">
        <v>46722</v>
      </c>
      <c r="BL69" s="5">
        <f t="shared" si="52"/>
        <v>740230.09459035075</v>
      </c>
      <c r="BM69" s="5">
        <f t="shared" si="53"/>
        <v>5356.7892391412443</v>
      </c>
      <c r="BN69" s="5">
        <f t="shared" si="25"/>
        <v>884.56575099120892</v>
      </c>
      <c r="BO69" s="35">
        <f t="shared" si="26"/>
        <v>1.4339850661933457E-2</v>
      </c>
      <c r="BP69" s="5">
        <f t="shared" si="27"/>
        <v>4472.2234881500353</v>
      </c>
      <c r="BQ69" s="35">
        <f t="shared" si="28"/>
        <v>7.2499999999999981E-2</v>
      </c>
      <c r="BR69" s="5">
        <f t="shared" si="54"/>
        <v>45904.471160640562</v>
      </c>
      <c r="BS69" s="5">
        <f t="shared" si="55"/>
        <v>286216.46166611655</v>
      </c>
      <c r="BT69" s="5">
        <f t="shared" si="29"/>
        <v>739345.52883935953</v>
      </c>
      <c r="BU69" s="5">
        <f t="shared" si="30"/>
        <v>332120.93282675708</v>
      </c>
      <c r="BV69" s="150"/>
      <c r="BW69" s="2">
        <v>62</v>
      </c>
      <c r="BX69" s="118">
        <v>46722</v>
      </c>
      <c r="BY69" s="5">
        <f t="shared" si="56"/>
        <v>738255.83665283956</v>
      </c>
      <c r="BZ69" s="5">
        <f t="shared" si="57"/>
        <v>5224.2878433945316</v>
      </c>
      <c r="CA69" s="5">
        <f t="shared" si="31"/>
        <v>917.79546291963379</v>
      </c>
      <c r="CB69" s="35">
        <f t="shared" si="32"/>
        <v>1.4918331841397497E-2</v>
      </c>
      <c r="CC69" s="5">
        <f t="shared" si="33"/>
        <v>4306.4923804748978</v>
      </c>
      <c r="CD69" s="35">
        <f t="shared" si="34"/>
        <v>7.0000000000000007E-2</v>
      </c>
      <c r="CE69" s="5">
        <f t="shared" si="58"/>
        <v>47911.958810079697</v>
      </c>
      <c r="CF69" s="5">
        <f t="shared" si="59"/>
        <v>275993.88748038118</v>
      </c>
      <c r="CG69" s="5">
        <f t="shared" si="35"/>
        <v>737338.04118991992</v>
      </c>
      <c r="CH69" s="5">
        <f t="shared" si="36"/>
        <v>323905.8462904609</v>
      </c>
    </row>
    <row r="70" spans="9:86" ht="14.25" customHeight="1">
      <c r="I70" s="150"/>
      <c r="J70" s="2">
        <v>63</v>
      </c>
      <c r="K70" s="118">
        <v>46753</v>
      </c>
      <c r="L70" s="5">
        <f t="shared" si="37"/>
        <v>746701.54282619664</v>
      </c>
      <c r="M70" s="5">
        <f t="shared" si="0"/>
        <v>5899.3210083098911</v>
      </c>
      <c r="N70" s="5">
        <f t="shared" si="1"/>
        <v>765.74790137978925</v>
      </c>
      <c r="O70" s="35">
        <f t="shared" si="2"/>
        <v>1.2306087893936909E-2</v>
      </c>
      <c r="P70" s="5">
        <f t="shared" si="3"/>
        <v>5133.5731069301019</v>
      </c>
      <c r="Q70" s="35">
        <f t="shared" si="4"/>
        <v>8.2500000000000004E-2</v>
      </c>
      <c r="R70" s="5">
        <f t="shared" si="38"/>
        <v>39314.205075182734</v>
      </c>
      <c r="S70" s="5">
        <f t="shared" si="39"/>
        <v>332343.01844834042</v>
      </c>
      <c r="T70" s="5">
        <f t="shared" si="5"/>
        <v>745935.79492481682</v>
      </c>
      <c r="U70" s="5">
        <f t="shared" si="6"/>
        <v>371657.22352352313</v>
      </c>
      <c r="V70" s="150"/>
      <c r="W70" s="2">
        <v>63</v>
      </c>
      <c r="X70" s="118">
        <v>46753</v>
      </c>
      <c r="Y70" s="5">
        <f t="shared" si="40"/>
        <v>744960.85804327345</v>
      </c>
      <c r="Z70" s="5">
        <f t="shared" si="41"/>
        <v>5761.8863163878123</v>
      </c>
      <c r="AA70" s="5">
        <f t="shared" si="7"/>
        <v>795.48059609932261</v>
      </c>
      <c r="AB70" s="35">
        <f t="shared" si="8"/>
        <v>1.2813783503021812E-2</v>
      </c>
      <c r="AC70" s="5">
        <f t="shared" si="9"/>
        <v>4966.4057202884896</v>
      </c>
      <c r="AD70" s="35">
        <f t="shared" si="10"/>
        <v>0.08</v>
      </c>
      <c r="AE70" s="5">
        <f t="shared" si="42"/>
        <v>41084.622552826077</v>
      </c>
      <c r="AF70" s="5">
        <f t="shared" si="43"/>
        <v>321914.21537960623</v>
      </c>
      <c r="AG70" s="5">
        <f t="shared" si="11"/>
        <v>744165.37744717416</v>
      </c>
      <c r="AH70" s="5">
        <f t="shared" si="12"/>
        <v>362998.8379324323</v>
      </c>
      <c r="AI70" s="150"/>
      <c r="AJ70" s="2">
        <v>63</v>
      </c>
      <c r="AK70" s="118">
        <v>46753</v>
      </c>
      <c r="AL70" s="5">
        <f t="shared" si="44"/>
        <v>743155.56976789003</v>
      </c>
      <c r="AM70" s="5">
        <f t="shared" si="45"/>
        <v>5625.6271582523987</v>
      </c>
      <c r="AN70" s="5">
        <f t="shared" si="13"/>
        <v>826.08077016810876</v>
      </c>
      <c r="AO70" s="35">
        <f t="shared" si="14"/>
        <v>1.3339023005793288E-2</v>
      </c>
      <c r="AP70" s="5">
        <f t="shared" si="15"/>
        <v>4799.5463880842899</v>
      </c>
      <c r="AQ70" s="35">
        <f t="shared" si="16"/>
        <v>7.7499999999999999E-2</v>
      </c>
      <c r="AR70" s="5">
        <f t="shared" si="46"/>
        <v>42920.511002278246</v>
      </c>
      <c r="AS70" s="5">
        <f t="shared" si="47"/>
        <v>311493.9999676228</v>
      </c>
      <c r="AT70" s="5">
        <f t="shared" si="17"/>
        <v>742329.48899772193</v>
      </c>
      <c r="AU70" s="5">
        <f t="shared" si="18"/>
        <v>354414.51096990105</v>
      </c>
      <c r="AV70" s="150"/>
      <c r="AW70" s="2">
        <v>63</v>
      </c>
      <c r="AX70" s="118">
        <v>46753</v>
      </c>
      <c r="AY70" s="5">
        <f t="shared" si="48"/>
        <v>741284.25583546667</v>
      </c>
      <c r="AZ70" s="5">
        <f t="shared" si="49"/>
        <v>5490.5819284106856</v>
      </c>
      <c r="BA70" s="5">
        <f t="shared" si="19"/>
        <v>857.55532943901926</v>
      </c>
      <c r="BB70" s="35">
        <f t="shared" si="20"/>
        <v>1.3882210329248267E-2</v>
      </c>
      <c r="BC70" s="5">
        <f t="shared" si="21"/>
        <v>4633.0265989716663</v>
      </c>
      <c r="BD70" s="35">
        <f t="shared" si="22"/>
        <v>7.4999999999999997E-2</v>
      </c>
      <c r="BE70" s="5">
        <f t="shared" si="50"/>
        <v>44823.299493972539</v>
      </c>
      <c r="BF70" s="5">
        <f t="shared" si="51"/>
        <v>301083.36199590063</v>
      </c>
      <c r="BG70" s="5">
        <f t="shared" si="23"/>
        <v>740426.70050602767</v>
      </c>
      <c r="BH70" s="5">
        <f t="shared" si="24"/>
        <v>345906.66148987319</v>
      </c>
      <c r="BI70" s="150"/>
      <c r="BJ70" s="2">
        <v>63</v>
      </c>
      <c r="BK70" s="118">
        <v>46753</v>
      </c>
      <c r="BL70" s="5">
        <f t="shared" si="52"/>
        <v>739345.52883935953</v>
      </c>
      <c r="BM70" s="5">
        <f t="shared" si="53"/>
        <v>5356.7892391412443</v>
      </c>
      <c r="BN70" s="5">
        <f t="shared" si="25"/>
        <v>889.91000240344692</v>
      </c>
      <c r="BO70" s="35">
        <f t="shared" si="26"/>
        <v>1.4443747358025363E-2</v>
      </c>
      <c r="BP70" s="5">
        <f t="shared" si="27"/>
        <v>4466.8792367377973</v>
      </c>
      <c r="BQ70" s="35">
        <f t="shared" si="28"/>
        <v>7.2499999999999995E-2</v>
      </c>
      <c r="BR70" s="5">
        <f t="shared" si="54"/>
        <v>46794.38116304401</v>
      </c>
      <c r="BS70" s="5">
        <f t="shared" si="55"/>
        <v>290683.34090285434</v>
      </c>
      <c r="BT70" s="5">
        <f t="shared" si="29"/>
        <v>738455.6188369561</v>
      </c>
      <c r="BU70" s="5">
        <f t="shared" si="30"/>
        <v>337477.72206589836</v>
      </c>
      <c r="BV70" s="150"/>
      <c r="BW70" s="2">
        <v>63</v>
      </c>
      <c r="BX70" s="118">
        <v>46753</v>
      </c>
      <c r="BY70" s="5">
        <f t="shared" si="56"/>
        <v>737338.04118991992</v>
      </c>
      <c r="BZ70" s="5">
        <f t="shared" si="57"/>
        <v>5224.2878433945316</v>
      </c>
      <c r="CA70" s="5">
        <f t="shared" si="31"/>
        <v>923.14926978666517</v>
      </c>
      <c r="CB70" s="35">
        <f t="shared" si="32"/>
        <v>1.5024033236590621E-2</v>
      </c>
      <c r="CC70" s="5">
        <f t="shared" si="33"/>
        <v>4301.1385736078664</v>
      </c>
      <c r="CD70" s="35">
        <f t="shared" si="34"/>
        <v>7.0000000000000007E-2</v>
      </c>
      <c r="CE70" s="5">
        <f t="shared" si="58"/>
        <v>48835.108079866361</v>
      </c>
      <c r="CF70" s="5">
        <f t="shared" si="59"/>
        <v>280295.02605398907</v>
      </c>
      <c r="CG70" s="5">
        <f t="shared" si="35"/>
        <v>736414.89192013326</v>
      </c>
      <c r="CH70" s="5">
        <f t="shared" si="36"/>
        <v>329130.13413385546</v>
      </c>
    </row>
    <row r="71" spans="9:86" ht="14.25" customHeight="1">
      <c r="I71" s="150"/>
      <c r="J71" s="2">
        <v>64</v>
      </c>
      <c r="K71" s="118">
        <v>46784</v>
      </c>
      <c r="L71" s="5">
        <f t="shared" si="37"/>
        <v>745935.79492481682</v>
      </c>
      <c r="M71" s="5">
        <f t="shared" si="0"/>
        <v>5899.3210083098911</v>
      </c>
      <c r="N71" s="5">
        <f t="shared" si="1"/>
        <v>771.01241820177529</v>
      </c>
      <c r="O71" s="35">
        <f t="shared" si="2"/>
        <v>1.2403412038101524E-2</v>
      </c>
      <c r="P71" s="5">
        <f t="shared" si="3"/>
        <v>5128.3085901081158</v>
      </c>
      <c r="Q71" s="35">
        <f t="shared" si="4"/>
        <v>8.2500000000000004E-2</v>
      </c>
      <c r="R71" s="5">
        <f t="shared" si="38"/>
        <v>40085.217493384509</v>
      </c>
      <c r="S71" s="5">
        <f t="shared" si="39"/>
        <v>337471.32703844854</v>
      </c>
      <c r="T71" s="5">
        <f t="shared" si="5"/>
        <v>745164.78250661504</v>
      </c>
      <c r="U71" s="5">
        <f t="shared" si="6"/>
        <v>377556.54453183303</v>
      </c>
      <c r="V71" s="150"/>
      <c r="W71" s="2">
        <v>64</v>
      </c>
      <c r="X71" s="118">
        <v>46784</v>
      </c>
      <c r="Y71" s="5">
        <f t="shared" si="40"/>
        <v>744165.37744717416</v>
      </c>
      <c r="Z71" s="5">
        <f t="shared" si="41"/>
        <v>5761.8863163878123</v>
      </c>
      <c r="AA71" s="5">
        <f t="shared" si="7"/>
        <v>800.78380007331725</v>
      </c>
      <c r="AB71" s="35">
        <f t="shared" si="8"/>
        <v>1.2912997422487513E-2</v>
      </c>
      <c r="AC71" s="5">
        <f t="shared" si="9"/>
        <v>4961.102516314495</v>
      </c>
      <c r="AD71" s="35">
        <f t="shared" si="10"/>
        <v>0.08</v>
      </c>
      <c r="AE71" s="5">
        <f t="shared" si="42"/>
        <v>41885.406352899394</v>
      </c>
      <c r="AF71" s="5">
        <f t="shared" si="43"/>
        <v>326875.31789592071</v>
      </c>
      <c r="AG71" s="5">
        <f t="shared" si="11"/>
        <v>743364.59364710085</v>
      </c>
      <c r="AH71" s="5">
        <f t="shared" si="12"/>
        <v>368760.7242488201</v>
      </c>
      <c r="AI71" s="150"/>
      <c r="AJ71" s="2">
        <v>64</v>
      </c>
      <c r="AK71" s="118">
        <v>46784</v>
      </c>
      <c r="AL71" s="5">
        <f t="shared" si="44"/>
        <v>742329.48899772193</v>
      </c>
      <c r="AM71" s="5">
        <f t="shared" si="45"/>
        <v>5625.6271582523987</v>
      </c>
      <c r="AN71" s="5">
        <f t="shared" si="13"/>
        <v>831.41587514211096</v>
      </c>
      <c r="AO71" s="35">
        <f t="shared" si="14"/>
        <v>1.3440110691515246E-2</v>
      </c>
      <c r="AP71" s="5">
        <f t="shared" si="15"/>
        <v>4794.2112831102877</v>
      </c>
      <c r="AQ71" s="35">
        <f t="shared" si="16"/>
        <v>7.7499999999999999E-2</v>
      </c>
      <c r="AR71" s="5">
        <f t="shared" si="46"/>
        <v>43751.926877420359</v>
      </c>
      <c r="AS71" s="5">
        <f t="shared" si="47"/>
        <v>316288.21125073312</v>
      </c>
      <c r="AT71" s="5">
        <f t="shared" si="17"/>
        <v>741498.07312257984</v>
      </c>
      <c r="AU71" s="5">
        <f t="shared" si="18"/>
        <v>360040.13812815346</v>
      </c>
      <c r="AV71" s="150"/>
      <c r="AW71" s="2">
        <v>64</v>
      </c>
      <c r="AX71" s="118">
        <v>46784</v>
      </c>
      <c r="AY71" s="5">
        <f t="shared" si="48"/>
        <v>740426.70050602767</v>
      </c>
      <c r="AZ71" s="5">
        <f t="shared" si="49"/>
        <v>5490.5819284106856</v>
      </c>
      <c r="BA71" s="5">
        <f t="shared" si="19"/>
        <v>862.91505024801336</v>
      </c>
      <c r="BB71" s="35">
        <f t="shared" si="20"/>
        <v>1.3985152879953257E-2</v>
      </c>
      <c r="BC71" s="5">
        <f t="shared" si="21"/>
        <v>4627.6668781626722</v>
      </c>
      <c r="BD71" s="35">
        <f t="shared" si="22"/>
        <v>7.4999999999999983E-2</v>
      </c>
      <c r="BE71" s="5">
        <f t="shared" si="50"/>
        <v>45686.214544220551</v>
      </c>
      <c r="BF71" s="5">
        <f t="shared" si="51"/>
        <v>305711.02887406328</v>
      </c>
      <c r="BG71" s="5">
        <f t="shared" si="23"/>
        <v>739563.78545577964</v>
      </c>
      <c r="BH71" s="5">
        <f t="shared" si="24"/>
        <v>351397.24341828382</v>
      </c>
      <c r="BI71" s="150"/>
      <c r="BJ71" s="2">
        <v>64</v>
      </c>
      <c r="BK71" s="118">
        <v>46784</v>
      </c>
      <c r="BL71" s="5">
        <f t="shared" si="52"/>
        <v>738455.6188369561</v>
      </c>
      <c r="BM71" s="5">
        <f t="shared" si="53"/>
        <v>5356.7892391412443</v>
      </c>
      <c r="BN71" s="5">
        <f t="shared" si="25"/>
        <v>895.28654200130131</v>
      </c>
      <c r="BO71" s="35">
        <f t="shared" si="26"/>
        <v>1.4548522930783826E-2</v>
      </c>
      <c r="BP71" s="5">
        <f t="shared" si="27"/>
        <v>4461.5026971399429</v>
      </c>
      <c r="BQ71" s="35">
        <f t="shared" si="28"/>
        <v>7.2499999999999995E-2</v>
      </c>
      <c r="BR71" s="5">
        <f t="shared" si="54"/>
        <v>47689.667705045315</v>
      </c>
      <c r="BS71" s="5">
        <f t="shared" si="55"/>
        <v>295144.84359999426</v>
      </c>
      <c r="BT71" s="5">
        <f t="shared" si="29"/>
        <v>737560.3322949548</v>
      </c>
      <c r="BU71" s="5">
        <f t="shared" si="30"/>
        <v>342834.51130503957</v>
      </c>
      <c r="BV71" s="150"/>
      <c r="BW71" s="2">
        <v>64</v>
      </c>
      <c r="BX71" s="118">
        <v>46784</v>
      </c>
      <c r="BY71" s="5">
        <f t="shared" si="56"/>
        <v>736414.89192013326</v>
      </c>
      <c r="BZ71" s="5">
        <f t="shared" si="57"/>
        <v>5224.2878433945316</v>
      </c>
      <c r="CA71" s="5">
        <f t="shared" si="31"/>
        <v>928.5343071937541</v>
      </c>
      <c r="CB71" s="35">
        <f t="shared" si="32"/>
        <v>1.5130617004868339E-2</v>
      </c>
      <c r="CC71" s="5">
        <f t="shared" si="33"/>
        <v>4295.7535362007775</v>
      </c>
      <c r="CD71" s="35">
        <f t="shared" si="34"/>
        <v>7.0000000000000007E-2</v>
      </c>
      <c r="CE71" s="5">
        <f t="shared" si="58"/>
        <v>49763.642387060114</v>
      </c>
      <c r="CF71" s="5">
        <f t="shared" si="59"/>
        <v>284590.77959018986</v>
      </c>
      <c r="CG71" s="5">
        <f t="shared" si="35"/>
        <v>735486.35761293955</v>
      </c>
      <c r="CH71" s="5">
        <f t="shared" si="36"/>
        <v>334354.42197724996</v>
      </c>
    </row>
    <row r="72" spans="9:86" ht="14.25" customHeight="1">
      <c r="I72" s="150"/>
      <c r="J72" s="2">
        <v>65</v>
      </c>
      <c r="K72" s="118">
        <v>46813</v>
      </c>
      <c r="L72" s="5">
        <f t="shared" si="37"/>
        <v>745164.78250661504</v>
      </c>
      <c r="M72" s="5">
        <f t="shared" si="0"/>
        <v>5899.3210083098911</v>
      </c>
      <c r="N72" s="5">
        <f t="shared" si="1"/>
        <v>776.31312857691228</v>
      </c>
      <c r="O72" s="35">
        <f t="shared" si="2"/>
        <v>1.2501607378150949E-2</v>
      </c>
      <c r="P72" s="5">
        <f t="shared" si="3"/>
        <v>5123.0078797329788</v>
      </c>
      <c r="Q72" s="35">
        <f t="shared" si="4"/>
        <v>8.2500000000000018E-2</v>
      </c>
      <c r="R72" s="5">
        <f t="shared" si="38"/>
        <v>40861.530621961421</v>
      </c>
      <c r="S72" s="5">
        <f t="shared" si="39"/>
        <v>342594.33491818153</v>
      </c>
      <c r="T72" s="5">
        <f t="shared" si="5"/>
        <v>744388.46937803808</v>
      </c>
      <c r="U72" s="5">
        <f t="shared" si="6"/>
        <v>383455.86554014293</v>
      </c>
      <c r="V72" s="150"/>
      <c r="W72" s="2">
        <v>65</v>
      </c>
      <c r="X72" s="118">
        <v>46813</v>
      </c>
      <c r="Y72" s="5">
        <f t="shared" si="40"/>
        <v>743364.59364710085</v>
      </c>
      <c r="Z72" s="5">
        <f t="shared" si="41"/>
        <v>5761.8863163878123</v>
      </c>
      <c r="AA72" s="5">
        <f t="shared" si="7"/>
        <v>806.12235874047292</v>
      </c>
      <c r="AB72" s="35">
        <f t="shared" si="8"/>
        <v>1.3013087235464946E-2</v>
      </c>
      <c r="AC72" s="5">
        <f t="shared" si="9"/>
        <v>4955.7639576473393</v>
      </c>
      <c r="AD72" s="35">
        <f t="shared" si="10"/>
        <v>0.08</v>
      </c>
      <c r="AE72" s="5">
        <f t="shared" si="42"/>
        <v>42691.528711639869</v>
      </c>
      <c r="AF72" s="5">
        <f t="shared" si="43"/>
        <v>331831.08185356803</v>
      </c>
      <c r="AG72" s="5">
        <f t="shared" si="11"/>
        <v>742558.47128836042</v>
      </c>
      <c r="AH72" s="5">
        <f t="shared" si="12"/>
        <v>374522.6105652079</v>
      </c>
      <c r="AI72" s="150"/>
      <c r="AJ72" s="2">
        <v>65</v>
      </c>
      <c r="AK72" s="118">
        <v>46813</v>
      </c>
      <c r="AL72" s="5">
        <f t="shared" si="44"/>
        <v>741498.07312257984</v>
      </c>
      <c r="AM72" s="5">
        <f t="shared" si="45"/>
        <v>5625.6271582523987</v>
      </c>
      <c r="AN72" s="5">
        <f t="shared" si="13"/>
        <v>836.78543600240391</v>
      </c>
      <c r="AO72" s="35">
        <f t="shared" si="14"/>
        <v>1.3542078659412593E-2</v>
      </c>
      <c r="AP72" s="5">
        <f t="shared" si="15"/>
        <v>4788.8417222499947</v>
      </c>
      <c r="AQ72" s="35">
        <f t="shared" si="16"/>
        <v>7.7499999999999999E-2</v>
      </c>
      <c r="AR72" s="5">
        <f t="shared" si="46"/>
        <v>44588.712313422766</v>
      </c>
      <c r="AS72" s="5">
        <f t="shared" si="47"/>
        <v>321077.0529729831</v>
      </c>
      <c r="AT72" s="5">
        <f t="shared" si="17"/>
        <v>740661.28768657742</v>
      </c>
      <c r="AU72" s="5">
        <f t="shared" si="18"/>
        <v>365665.76528640586</v>
      </c>
      <c r="AV72" s="150"/>
      <c r="AW72" s="2">
        <v>65</v>
      </c>
      <c r="AX72" s="118">
        <v>46813</v>
      </c>
      <c r="AY72" s="5">
        <f t="shared" si="48"/>
        <v>739563.78545577964</v>
      </c>
      <c r="AZ72" s="5">
        <f t="shared" si="49"/>
        <v>5490.5819284106856</v>
      </c>
      <c r="BA72" s="5">
        <f t="shared" si="19"/>
        <v>868.3082693120632</v>
      </c>
      <c r="BB72" s="35">
        <f t="shared" si="20"/>
        <v>1.4088979796818051E-2</v>
      </c>
      <c r="BC72" s="5">
        <f t="shared" si="21"/>
        <v>4622.2736590986224</v>
      </c>
      <c r="BD72" s="35">
        <f t="shared" si="22"/>
        <v>7.4999999999999997E-2</v>
      </c>
      <c r="BE72" s="5">
        <f t="shared" si="50"/>
        <v>46554.522813532618</v>
      </c>
      <c r="BF72" s="5">
        <f t="shared" si="51"/>
        <v>310333.30253316188</v>
      </c>
      <c r="BG72" s="5">
        <f t="shared" si="23"/>
        <v>738695.47718646761</v>
      </c>
      <c r="BH72" s="5">
        <f t="shared" si="24"/>
        <v>356887.8253466945</v>
      </c>
      <c r="BI72" s="150"/>
      <c r="BJ72" s="2">
        <v>65</v>
      </c>
      <c r="BK72" s="118">
        <v>46813</v>
      </c>
      <c r="BL72" s="5">
        <f t="shared" si="52"/>
        <v>737560.3322949548</v>
      </c>
      <c r="BM72" s="5">
        <f t="shared" si="53"/>
        <v>5356.7892391412443</v>
      </c>
      <c r="BN72" s="5">
        <f t="shared" si="25"/>
        <v>900.69556485922567</v>
      </c>
      <c r="BO72" s="35">
        <f t="shared" si="26"/>
        <v>1.4654186654371733E-2</v>
      </c>
      <c r="BP72" s="5">
        <f t="shared" si="27"/>
        <v>4456.0936742820186</v>
      </c>
      <c r="BQ72" s="35">
        <f t="shared" si="28"/>
        <v>7.2499999999999995E-2</v>
      </c>
      <c r="BR72" s="5">
        <f t="shared" si="54"/>
        <v>48590.363269904541</v>
      </c>
      <c r="BS72" s="5">
        <f t="shared" si="55"/>
        <v>299600.93727427628</v>
      </c>
      <c r="BT72" s="5">
        <f t="shared" si="29"/>
        <v>736659.6367300956</v>
      </c>
      <c r="BU72" s="5">
        <f t="shared" si="30"/>
        <v>348191.30054418079</v>
      </c>
      <c r="BV72" s="150"/>
      <c r="BW72" s="2">
        <v>65</v>
      </c>
      <c r="BX72" s="118">
        <v>46813</v>
      </c>
      <c r="BY72" s="5">
        <f t="shared" si="56"/>
        <v>735486.35761293955</v>
      </c>
      <c r="BZ72" s="5">
        <f t="shared" si="57"/>
        <v>5224.2878433945316</v>
      </c>
      <c r="CA72" s="5">
        <f t="shared" si="31"/>
        <v>933.95075731905035</v>
      </c>
      <c r="CB72" s="35">
        <f t="shared" si="32"/>
        <v>1.5238092415749017E-2</v>
      </c>
      <c r="CC72" s="5">
        <f t="shared" si="33"/>
        <v>4290.3370860754812</v>
      </c>
      <c r="CD72" s="35">
        <f t="shared" si="34"/>
        <v>7.0000000000000007E-2</v>
      </c>
      <c r="CE72" s="5">
        <f t="shared" si="58"/>
        <v>50697.593144379163</v>
      </c>
      <c r="CF72" s="5">
        <f t="shared" si="59"/>
        <v>288881.11667626537</v>
      </c>
      <c r="CG72" s="5">
        <f t="shared" si="35"/>
        <v>734552.40685562044</v>
      </c>
      <c r="CH72" s="5">
        <f t="shared" si="36"/>
        <v>339578.70982064452</v>
      </c>
    </row>
    <row r="73" spans="9:86" ht="14.25" customHeight="1">
      <c r="I73" s="150"/>
      <c r="J73" s="2">
        <v>66</v>
      </c>
      <c r="K73" s="118">
        <v>46844</v>
      </c>
      <c r="L73" s="5">
        <f t="shared" si="37"/>
        <v>744388.46937803808</v>
      </c>
      <c r="M73" s="5">
        <f t="shared" si="0"/>
        <v>5899.3210083098911</v>
      </c>
      <c r="N73" s="5">
        <f t="shared" si="1"/>
        <v>781.6502813358793</v>
      </c>
      <c r="O73" s="35">
        <f t="shared" si="2"/>
        <v>1.2600683328514878E-2</v>
      </c>
      <c r="P73" s="5">
        <f t="shared" si="3"/>
        <v>5117.6707269740118</v>
      </c>
      <c r="Q73" s="35">
        <f t="shared" si="4"/>
        <v>8.2500000000000004E-2</v>
      </c>
      <c r="R73" s="5">
        <f t="shared" si="38"/>
        <v>41643.180903297303</v>
      </c>
      <c r="S73" s="5">
        <f t="shared" si="39"/>
        <v>347712.00564515556</v>
      </c>
      <c r="T73" s="5">
        <f t="shared" si="5"/>
        <v>743606.81909670215</v>
      </c>
      <c r="U73" s="5">
        <f t="shared" si="6"/>
        <v>389355.18654845288</v>
      </c>
      <c r="V73" s="150"/>
      <c r="W73" s="2">
        <v>66</v>
      </c>
      <c r="X73" s="118">
        <v>46844</v>
      </c>
      <c r="Y73" s="5">
        <f t="shared" si="40"/>
        <v>742558.47128836042</v>
      </c>
      <c r="Z73" s="5">
        <f t="shared" si="41"/>
        <v>5761.8863163878123</v>
      </c>
      <c r="AA73" s="5">
        <f t="shared" si="7"/>
        <v>811.49650779874264</v>
      </c>
      <c r="AB73" s="35">
        <f t="shared" si="8"/>
        <v>1.3114062353486146E-2</v>
      </c>
      <c r="AC73" s="5">
        <f t="shared" si="9"/>
        <v>4950.3898085890696</v>
      </c>
      <c r="AD73" s="35">
        <f t="shared" si="10"/>
        <v>0.08</v>
      </c>
      <c r="AE73" s="5">
        <f t="shared" si="42"/>
        <v>43503.025219438612</v>
      </c>
      <c r="AF73" s="5">
        <f t="shared" si="43"/>
        <v>336781.4716621571</v>
      </c>
      <c r="AG73" s="5">
        <f t="shared" si="11"/>
        <v>741746.97478056164</v>
      </c>
      <c r="AH73" s="5">
        <f t="shared" si="12"/>
        <v>380284.4968815957</v>
      </c>
      <c r="AI73" s="150"/>
      <c r="AJ73" s="2">
        <v>66</v>
      </c>
      <c r="AK73" s="118">
        <v>46844</v>
      </c>
      <c r="AL73" s="5">
        <f t="shared" si="44"/>
        <v>740661.28768657742</v>
      </c>
      <c r="AM73" s="5">
        <f t="shared" si="45"/>
        <v>5625.6271582523987</v>
      </c>
      <c r="AN73" s="5">
        <f t="shared" si="13"/>
        <v>842.18967527658606</v>
      </c>
      <c r="AO73" s="35">
        <f t="shared" si="14"/>
        <v>1.3644936317497487E-2</v>
      </c>
      <c r="AP73" s="5">
        <f t="shared" si="15"/>
        <v>4783.4374829758126</v>
      </c>
      <c r="AQ73" s="35">
        <f t="shared" si="16"/>
        <v>7.7499999999999999E-2</v>
      </c>
      <c r="AR73" s="5">
        <f t="shared" si="46"/>
        <v>45430.901988699348</v>
      </c>
      <c r="AS73" s="5">
        <f t="shared" si="47"/>
        <v>325860.49045595893</v>
      </c>
      <c r="AT73" s="5">
        <f t="shared" si="17"/>
        <v>739819.09801130078</v>
      </c>
      <c r="AU73" s="5">
        <f t="shared" si="18"/>
        <v>371291.39244465827</v>
      </c>
      <c r="AV73" s="150"/>
      <c r="AW73" s="2">
        <v>66</v>
      </c>
      <c r="AX73" s="118">
        <v>46844</v>
      </c>
      <c r="AY73" s="5">
        <f t="shared" si="48"/>
        <v>738695.47718646761</v>
      </c>
      <c r="AZ73" s="5">
        <f t="shared" si="49"/>
        <v>5490.5819284106856</v>
      </c>
      <c r="BA73" s="5">
        <f t="shared" si="19"/>
        <v>873.73519599526298</v>
      </c>
      <c r="BB73" s="35">
        <f t="shared" si="20"/>
        <v>1.4193700483828047E-2</v>
      </c>
      <c r="BC73" s="5">
        <f t="shared" si="21"/>
        <v>4616.8467324154226</v>
      </c>
      <c r="BD73" s="35">
        <f t="shared" si="22"/>
        <v>7.5000000000000011E-2</v>
      </c>
      <c r="BE73" s="5">
        <f t="shared" si="50"/>
        <v>47428.258009527883</v>
      </c>
      <c r="BF73" s="5">
        <f t="shared" si="51"/>
        <v>314950.14926557732</v>
      </c>
      <c r="BG73" s="5">
        <f t="shared" si="23"/>
        <v>737821.74199047231</v>
      </c>
      <c r="BH73" s="5">
        <f t="shared" si="24"/>
        <v>362378.40727510519</v>
      </c>
      <c r="BI73" s="150"/>
      <c r="BJ73" s="2">
        <v>66</v>
      </c>
      <c r="BK73" s="118">
        <v>46844</v>
      </c>
      <c r="BL73" s="5">
        <f t="shared" si="52"/>
        <v>736659.6367300956</v>
      </c>
      <c r="BM73" s="5">
        <f t="shared" si="53"/>
        <v>5356.7892391412443</v>
      </c>
      <c r="BN73" s="5">
        <f t="shared" si="25"/>
        <v>906.13726723025047</v>
      </c>
      <c r="BO73" s="35">
        <f t="shared" si="26"/>
        <v>1.476074792835025E-2</v>
      </c>
      <c r="BP73" s="5">
        <f t="shared" si="27"/>
        <v>4450.6519719109938</v>
      </c>
      <c r="BQ73" s="35">
        <f t="shared" si="28"/>
        <v>7.2499999999999981E-2</v>
      </c>
      <c r="BR73" s="5">
        <f t="shared" si="54"/>
        <v>49496.500537134794</v>
      </c>
      <c r="BS73" s="5">
        <f t="shared" si="55"/>
        <v>304051.5892461873</v>
      </c>
      <c r="BT73" s="5">
        <f t="shared" si="29"/>
        <v>735753.49946286541</v>
      </c>
      <c r="BU73" s="5">
        <f t="shared" si="30"/>
        <v>353548.08978332207</v>
      </c>
      <c r="BV73" s="150"/>
      <c r="BW73" s="2">
        <v>66</v>
      </c>
      <c r="BX73" s="118">
        <v>46844</v>
      </c>
      <c r="BY73" s="5">
        <f t="shared" si="56"/>
        <v>734552.40685562044</v>
      </c>
      <c r="BZ73" s="5">
        <f t="shared" si="57"/>
        <v>5224.2878433945316</v>
      </c>
      <c r="CA73" s="5">
        <f t="shared" si="31"/>
        <v>939.39880340341188</v>
      </c>
      <c r="CB73" s="35">
        <f t="shared" si="32"/>
        <v>1.5346468864074744E-2</v>
      </c>
      <c r="CC73" s="5">
        <f t="shared" si="33"/>
        <v>4284.8890399911197</v>
      </c>
      <c r="CD73" s="35">
        <f t="shared" si="34"/>
        <v>7.0000000000000007E-2</v>
      </c>
      <c r="CE73" s="5">
        <f t="shared" si="58"/>
        <v>51636.991947782575</v>
      </c>
      <c r="CF73" s="5">
        <f t="shared" si="59"/>
        <v>293166.00571625651</v>
      </c>
      <c r="CG73" s="5">
        <f t="shared" si="35"/>
        <v>733613.00805221708</v>
      </c>
      <c r="CH73" s="5">
        <f t="shared" si="36"/>
        <v>344802.99766403908</v>
      </c>
    </row>
    <row r="74" spans="9:86" ht="14.25" customHeight="1">
      <c r="I74" s="150"/>
      <c r="J74" s="2">
        <v>67</v>
      </c>
      <c r="K74" s="118">
        <v>46874</v>
      </c>
      <c r="L74" s="5">
        <f t="shared" si="37"/>
        <v>743606.81909670215</v>
      </c>
      <c r="M74" s="5">
        <f t="shared" si="0"/>
        <v>5899.3210083098911</v>
      </c>
      <c r="N74" s="5">
        <f t="shared" si="1"/>
        <v>787.02412702006404</v>
      </c>
      <c r="O74" s="35">
        <f t="shared" si="2"/>
        <v>1.2700649431527858E-2</v>
      </c>
      <c r="P74" s="5">
        <f t="shared" si="3"/>
        <v>5112.2968812898271</v>
      </c>
      <c r="Q74" s="35">
        <f t="shared" si="4"/>
        <v>8.2500000000000004E-2</v>
      </c>
      <c r="R74" s="5">
        <f t="shared" si="38"/>
        <v>42430.205030317367</v>
      </c>
      <c r="S74" s="5">
        <f t="shared" si="39"/>
        <v>352824.30252644536</v>
      </c>
      <c r="T74" s="5">
        <f t="shared" si="5"/>
        <v>742819.79496968212</v>
      </c>
      <c r="U74" s="5">
        <f t="shared" si="6"/>
        <v>395254.50755676272</v>
      </c>
      <c r="V74" s="150"/>
      <c r="W74" s="2">
        <v>67</v>
      </c>
      <c r="X74" s="118">
        <v>46874</v>
      </c>
      <c r="Y74" s="5">
        <f t="shared" si="40"/>
        <v>741746.97478056164</v>
      </c>
      <c r="Z74" s="5">
        <f t="shared" si="41"/>
        <v>5761.8863163878123</v>
      </c>
      <c r="AA74" s="5">
        <f t="shared" si="7"/>
        <v>816.90648451740071</v>
      </c>
      <c r="AB74" s="35">
        <f t="shared" si="8"/>
        <v>1.3215932315880211E-2</v>
      </c>
      <c r="AC74" s="5">
        <f t="shared" si="9"/>
        <v>4944.9798318704115</v>
      </c>
      <c r="AD74" s="35">
        <f t="shared" si="10"/>
        <v>8.0000000000000016E-2</v>
      </c>
      <c r="AE74" s="5">
        <f t="shared" si="42"/>
        <v>44319.931703956012</v>
      </c>
      <c r="AF74" s="5">
        <f t="shared" si="43"/>
        <v>341726.45149402751</v>
      </c>
      <c r="AG74" s="5">
        <f t="shared" si="11"/>
        <v>740930.06829604425</v>
      </c>
      <c r="AH74" s="5">
        <f t="shared" si="12"/>
        <v>386046.38319798349</v>
      </c>
      <c r="AI74" s="150"/>
      <c r="AJ74" s="2">
        <v>67</v>
      </c>
      <c r="AK74" s="118">
        <v>46874</v>
      </c>
      <c r="AL74" s="5">
        <f t="shared" si="44"/>
        <v>739819.09801130078</v>
      </c>
      <c r="AM74" s="5">
        <f t="shared" si="45"/>
        <v>5625.6271582523987</v>
      </c>
      <c r="AN74" s="5">
        <f t="shared" si="13"/>
        <v>847.62881692941482</v>
      </c>
      <c r="AO74" s="35">
        <f t="shared" si="14"/>
        <v>1.3748693201479919E-2</v>
      </c>
      <c r="AP74" s="5">
        <f t="shared" si="15"/>
        <v>4777.9983413229838</v>
      </c>
      <c r="AQ74" s="35">
        <f t="shared" si="16"/>
        <v>7.7499999999999986E-2</v>
      </c>
      <c r="AR74" s="5">
        <f t="shared" si="46"/>
        <v>46278.530805628761</v>
      </c>
      <c r="AS74" s="5">
        <f t="shared" si="47"/>
        <v>330638.48879728193</v>
      </c>
      <c r="AT74" s="5">
        <f t="shared" si="17"/>
        <v>738971.46919437137</v>
      </c>
      <c r="AU74" s="5">
        <f t="shared" si="18"/>
        <v>376917.01960291067</v>
      </c>
      <c r="AV74" s="150"/>
      <c r="AW74" s="2">
        <v>67</v>
      </c>
      <c r="AX74" s="118">
        <v>46874</v>
      </c>
      <c r="AY74" s="5">
        <f t="shared" si="48"/>
        <v>737821.74199047231</v>
      </c>
      <c r="AZ74" s="5">
        <f t="shared" si="49"/>
        <v>5490.5819284106856</v>
      </c>
      <c r="BA74" s="5">
        <f t="shared" si="19"/>
        <v>879.19604097023421</v>
      </c>
      <c r="BB74" s="35">
        <f t="shared" si="20"/>
        <v>1.4299324472575722E-2</v>
      </c>
      <c r="BC74" s="5">
        <f t="shared" si="21"/>
        <v>4611.3858874404514</v>
      </c>
      <c r="BD74" s="35">
        <f t="shared" si="22"/>
        <v>7.4999999999999997E-2</v>
      </c>
      <c r="BE74" s="5">
        <f t="shared" si="50"/>
        <v>48307.45405049812</v>
      </c>
      <c r="BF74" s="5">
        <f t="shared" si="51"/>
        <v>319561.53515301779</v>
      </c>
      <c r="BG74" s="5">
        <f t="shared" si="23"/>
        <v>736942.54594950203</v>
      </c>
      <c r="BH74" s="5">
        <f t="shared" si="24"/>
        <v>367868.98920351593</v>
      </c>
      <c r="BI74" s="150"/>
      <c r="BJ74" s="2">
        <v>67</v>
      </c>
      <c r="BK74" s="118">
        <v>46874</v>
      </c>
      <c r="BL74" s="5">
        <f t="shared" si="52"/>
        <v>735753.49946286541</v>
      </c>
      <c r="BM74" s="5">
        <f t="shared" si="53"/>
        <v>5356.7892391412443</v>
      </c>
      <c r="BN74" s="5">
        <f t="shared" si="25"/>
        <v>911.61184655309899</v>
      </c>
      <c r="BO74" s="35">
        <f t="shared" si="26"/>
        <v>1.4868216279804881E-2</v>
      </c>
      <c r="BP74" s="5">
        <f t="shared" si="27"/>
        <v>4445.1773925881453</v>
      </c>
      <c r="BQ74" s="35">
        <f t="shared" si="28"/>
        <v>7.2499999999999995E-2</v>
      </c>
      <c r="BR74" s="5">
        <f t="shared" si="54"/>
        <v>50408.112383687891</v>
      </c>
      <c r="BS74" s="5">
        <f t="shared" si="55"/>
        <v>308496.76663877547</v>
      </c>
      <c r="BT74" s="5">
        <f t="shared" si="29"/>
        <v>734841.88761631236</v>
      </c>
      <c r="BU74" s="5">
        <f t="shared" si="30"/>
        <v>358904.87902246334</v>
      </c>
      <c r="BV74" s="150"/>
      <c r="BW74" s="2">
        <v>67</v>
      </c>
      <c r="BX74" s="118">
        <v>46874</v>
      </c>
      <c r="BY74" s="5">
        <f t="shared" si="56"/>
        <v>733613.00805221708</v>
      </c>
      <c r="BZ74" s="5">
        <f t="shared" si="57"/>
        <v>5224.2878433945316</v>
      </c>
      <c r="CA74" s="5">
        <f t="shared" si="31"/>
        <v>944.87862975659846</v>
      </c>
      <c r="CB74" s="35">
        <f t="shared" si="32"/>
        <v>1.5455755872137052E-2</v>
      </c>
      <c r="CC74" s="5">
        <f t="shared" si="33"/>
        <v>4279.4092136379331</v>
      </c>
      <c r="CD74" s="35">
        <f t="shared" si="34"/>
        <v>7.0000000000000007E-2</v>
      </c>
      <c r="CE74" s="5">
        <f t="shared" si="58"/>
        <v>52581.870577539172</v>
      </c>
      <c r="CF74" s="5">
        <f t="shared" si="59"/>
        <v>297445.41492989444</v>
      </c>
      <c r="CG74" s="5">
        <f t="shared" si="35"/>
        <v>732668.12942246045</v>
      </c>
      <c r="CH74" s="5">
        <f t="shared" si="36"/>
        <v>350027.28550743358</v>
      </c>
    </row>
    <row r="75" spans="9:86" ht="14.25" customHeight="1">
      <c r="I75" s="150"/>
      <c r="J75" s="2">
        <v>68</v>
      </c>
      <c r="K75" s="118">
        <v>46905</v>
      </c>
      <c r="L75" s="5">
        <f t="shared" si="37"/>
        <v>742819.79496968212</v>
      </c>
      <c r="M75" s="5">
        <f t="shared" si="0"/>
        <v>5899.3210083098911</v>
      </c>
      <c r="N75" s="5">
        <f t="shared" si="1"/>
        <v>792.4349178933262</v>
      </c>
      <c r="O75" s="35">
        <f t="shared" si="2"/>
        <v>1.2801515359600814E-2</v>
      </c>
      <c r="P75" s="5">
        <f t="shared" si="3"/>
        <v>5106.8860904165649</v>
      </c>
      <c r="Q75" s="35">
        <f t="shared" si="4"/>
        <v>8.2500000000000018E-2</v>
      </c>
      <c r="R75" s="5">
        <f t="shared" si="38"/>
        <v>43222.639948210694</v>
      </c>
      <c r="S75" s="5">
        <f t="shared" si="39"/>
        <v>357931.18861686194</v>
      </c>
      <c r="T75" s="5">
        <f t="shared" si="5"/>
        <v>742027.36005178874</v>
      </c>
      <c r="U75" s="5">
        <f t="shared" si="6"/>
        <v>401153.82856507262</v>
      </c>
      <c r="V75" s="150"/>
      <c r="W75" s="2">
        <v>68</v>
      </c>
      <c r="X75" s="118">
        <v>46905</v>
      </c>
      <c r="Y75" s="5">
        <f t="shared" si="40"/>
        <v>740930.06829604425</v>
      </c>
      <c r="Z75" s="5">
        <f t="shared" si="41"/>
        <v>5761.8863163878123</v>
      </c>
      <c r="AA75" s="5">
        <f t="shared" si="7"/>
        <v>822.35252774751734</v>
      </c>
      <c r="AB75" s="35">
        <f t="shared" si="8"/>
        <v>1.3318706791944206E-2</v>
      </c>
      <c r="AC75" s="5">
        <f t="shared" si="9"/>
        <v>4939.5337886402949</v>
      </c>
      <c r="AD75" s="35">
        <f t="shared" si="10"/>
        <v>7.9999999999999988E-2</v>
      </c>
      <c r="AE75" s="5">
        <f t="shared" si="42"/>
        <v>45142.284231703532</v>
      </c>
      <c r="AF75" s="5">
        <f t="shared" si="43"/>
        <v>346665.9852826678</v>
      </c>
      <c r="AG75" s="5">
        <f t="shared" si="11"/>
        <v>740107.71576829674</v>
      </c>
      <c r="AH75" s="5">
        <f t="shared" si="12"/>
        <v>391808.26951437135</v>
      </c>
      <c r="AI75" s="150"/>
      <c r="AJ75" s="2">
        <v>68</v>
      </c>
      <c r="AK75" s="118">
        <v>46905</v>
      </c>
      <c r="AL75" s="5">
        <f t="shared" si="44"/>
        <v>738971.46919437137</v>
      </c>
      <c r="AM75" s="5">
        <f t="shared" si="45"/>
        <v>5625.6271582523987</v>
      </c>
      <c r="AN75" s="5">
        <f t="shared" si="13"/>
        <v>853.10308637208345</v>
      </c>
      <c r="AO75" s="35">
        <f t="shared" si="14"/>
        <v>1.3853358976938127E-2</v>
      </c>
      <c r="AP75" s="5">
        <f t="shared" si="15"/>
        <v>4772.5240718803152</v>
      </c>
      <c r="AQ75" s="35">
        <f t="shared" si="16"/>
        <v>7.7499999999999999E-2</v>
      </c>
      <c r="AR75" s="5">
        <f t="shared" si="46"/>
        <v>47131.633892000842</v>
      </c>
      <c r="AS75" s="5">
        <f t="shared" si="47"/>
        <v>335411.01286916225</v>
      </c>
      <c r="AT75" s="5">
        <f t="shared" si="17"/>
        <v>738118.36610799923</v>
      </c>
      <c r="AU75" s="5">
        <f t="shared" si="18"/>
        <v>382542.64676116308</v>
      </c>
      <c r="AV75" s="150"/>
      <c r="AW75" s="2">
        <v>68</v>
      </c>
      <c r="AX75" s="118">
        <v>46905</v>
      </c>
      <c r="AY75" s="5">
        <f t="shared" si="48"/>
        <v>736942.54594950203</v>
      </c>
      <c r="AZ75" s="5">
        <f t="shared" si="49"/>
        <v>5490.5819284106856</v>
      </c>
      <c r="BA75" s="5">
        <f t="shared" si="19"/>
        <v>884.69101622629842</v>
      </c>
      <c r="BB75" s="35">
        <f t="shared" si="20"/>
        <v>1.4405861424430566E-2</v>
      </c>
      <c r="BC75" s="5">
        <f t="shared" si="21"/>
        <v>4605.8909121843872</v>
      </c>
      <c r="BD75" s="35">
        <f t="shared" si="22"/>
        <v>7.4999999999999997E-2</v>
      </c>
      <c r="BE75" s="5">
        <f t="shared" si="50"/>
        <v>49192.145066724421</v>
      </c>
      <c r="BF75" s="5">
        <f t="shared" si="51"/>
        <v>324167.42606520216</v>
      </c>
      <c r="BG75" s="5">
        <f t="shared" si="23"/>
        <v>736057.85493327572</v>
      </c>
      <c r="BH75" s="5">
        <f t="shared" si="24"/>
        <v>373359.57113192661</v>
      </c>
      <c r="BI75" s="150"/>
      <c r="BJ75" s="2">
        <v>68</v>
      </c>
      <c r="BK75" s="118">
        <v>46905</v>
      </c>
      <c r="BL75" s="5">
        <f t="shared" si="52"/>
        <v>734841.88761631236</v>
      </c>
      <c r="BM75" s="5">
        <f t="shared" si="53"/>
        <v>5356.7892391412443</v>
      </c>
      <c r="BN75" s="5">
        <f t="shared" si="25"/>
        <v>917.1195014593568</v>
      </c>
      <c r="BO75" s="35">
        <f t="shared" si="26"/>
        <v>1.497660136551527E-2</v>
      </c>
      <c r="BP75" s="5">
        <f t="shared" si="27"/>
        <v>4439.6697376818875</v>
      </c>
      <c r="BQ75" s="35">
        <f t="shared" si="28"/>
        <v>7.2500000000000009E-2</v>
      </c>
      <c r="BR75" s="5">
        <f t="shared" si="54"/>
        <v>51325.231885147245</v>
      </c>
      <c r="BS75" s="5">
        <f t="shared" si="55"/>
        <v>312936.43637645734</v>
      </c>
      <c r="BT75" s="5">
        <f t="shared" si="29"/>
        <v>733924.76811485295</v>
      </c>
      <c r="BU75" s="5">
        <f t="shared" si="30"/>
        <v>364261.66826160456</v>
      </c>
      <c r="BV75" s="150"/>
      <c r="BW75" s="2">
        <v>68</v>
      </c>
      <c r="BX75" s="118">
        <v>46905</v>
      </c>
      <c r="BY75" s="5">
        <f t="shared" si="56"/>
        <v>732668.12942246045</v>
      </c>
      <c r="BZ75" s="5">
        <f t="shared" si="57"/>
        <v>5224.2878433945316</v>
      </c>
      <c r="CA75" s="5">
        <f t="shared" si="31"/>
        <v>950.39042176351177</v>
      </c>
      <c r="CB75" s="35">
        <f t="shared" si="32"/>
        <v>1.5565963091846373E-2</v>
      </c>
      <c r="CC75" s="5">
        <f t="shared" si="33"/>
        <v>4273.8974216310198</v>
      </c>
      <c r="CD75" s="35">
        <f t="shared" si="34"/>
        <v>7.0000000000000007E-2</v>
      </c>
      <c r="CE75" s="5">
        <f t="shared" si="58"/>
        <v>53532.260999302685</v>
      </c>
      <c r="CF75" s="5">
        <f t="shared" si="59"/>
        <v>301719.31235152547</v>
      </c>
      <c r="CG75" s="5">
        <f t="shared" si="35"/>
        <v>731717.73900069692</v>
      </c>
      <c r="CH75" s="5">
        <f t="shared" si="36"/>
        <v>355251.57335082814</v>
      </c>
    </row>
    <row r="76" spans="9:86" ht="14.25" customHeight="1">
      <c r="I76" s="150"/>
      <c r="J76" s="2">
        <v>69</v>
      </c>
      <c r="K76" s="118">
        <v>46935</v>
      </c>
      <c r="L76" s="5">
        <f t="shared" si="37"/>
        <v>742027.36005178874</v>
      </c>
      <c r="M76" s="5">
        <f t="shared" si="0"/>
        <v>5899.3210083098911</v>
      </c>
      <c r="N76" s="5">
        <f t="shared" si="1"/>
        <v>797.88290795384364</v>
      </c>
      <c r="O76" s="35">
        <f t="shared" si="2"/>
        <v>1.2903290917437166E-2</v>
      </c>
      <c r="P76" s="5">
        <f t="shared" si="3"/>
        <v>5101.4381003560475</v>
      </c>
      <c r="Q76" s="35">
        <f t="shared" si="4"/>
        <v>8.2500000000000004E-2</v>
      </c>
      <c r="R76" s="5">
        <f t="shared" si="38"/>
        <v>44020.522856164534</v>
      </c>
      <c r="S76" s="5">
        <f t="shared" si="39"/>
        <v>363032.62671721797</v>
      </c>
      <c r="T76" s="5">
        <f t="shared" si="5"/>
        <v>741229.47714383493</v>
      </c>
      <c r="U76" s="5">
        <f t="shared" si="6"/>
        <v>407053.14957338251</v>
      </c>
      <c r="V76" s="150"/>
      <c r="W76" s="2">
        <v>69</v>
      </c>
      <c r="X76" s="118">
        <v>46935</v>
      </c>
      <c r="Y76" s="5">
        <f t="shared" si="40"/>
        <v>740107.71576829674</v>
      </c>
      <c r="Z76" s="5">
        <f t="shared" si="41"/>
        <v>5761.8863163878123</v>
      </c>
      <c r="AA76" s="5">
        <f t="shared" si="7"/>
        <v>827.8348779325006</v>
      </c>
      <c r="AB76" s="35">
        <f t="shared" si="8"/>
        <v>1.3422395583158627E-2</v>
      </c>
      <c r="AC76" s="5">
        <f t="shared" si="9"/>
        <v>4934.0514384553117</v>
      </c>
      <c r="AD76" s="35">
        <f t="shared" si="10"/>
        <v>0.08</v>
      </c>
      <c r="AE76" s="5">
        <f t="shared" si="42"/>
        <v>45970.119109636034</v>
      </c>
      <c r="AF76" s="5">
        <f t="shared" si="43"/>
        <v>351600.03672112309</v>
      </c>
      <c r="AG76" s="5">
        <f t="shared" si="11"/>
        <v>739279.88089036429</v>
      </c>
      <c r="AH76" s="5">
        <f t="shared" si="12"/>
        <v>397570.15583075915</v>
      </c>
      <c r="AI76" s="150"/>
      <c r="AJ76" s="2">
        <v>69</v>
      </c>
      <c r="AK76" s="118">
        <v>46935</v>
      </c>
      <c r="AL76" s="5">
        <f t="shared" si="44"/>
        <v>738118.36610799923</v>
      </c>
      <c r="AM76" s="5">
        <f t="shared" si="45"/>
        <v>5625.6271582523987</v>
      </c>
      <c r="AN76" s="5">
        <f t="shared" si="13"/>
        <v>858.61271047157061</v>
      </c>
      <c r="AO76" s="35">
        <f t="shared" si="14"/>
        <v>1.3958943441533728E-2</v>
      </c>
      <c r="AP76" s="5">
        <f t="shared" si="15"/>
        <v>4767.014447780828</v>
      </c>
      <c r="AQ76" s="35">
        <f t="shared" si="16"/>
        <v>7.7499999999999999E-2</v>
      </c>
      <c r="AR76" s="5">
        <f t="shared" si="46"/>
        <v>47990.246602472413</v>
      </c>
      <c r="AS76" s="5">
        <f t="shared" si="47"/>
        <v>340178.0273169431</v>
      </c>
      <c r="AT76" s="5">
        <f t="shared" si="17"/>
        <v>737259.75339752762</v>
      </c>
      <c r="AU76" s="5">
        <f t="shared" si="18"/>
        <v>388168.27391941554</v>
      </c>
      <c r="AV76" s="150"/>
      <c r="AW76" s="2">
        <v>69</v>
      </c>
      <c r="AX76" s="118">
        <v>46935</v>
      </c>
      <c r="AY76" s="5">
        <f t="shared" si="48"/>
        <v>736057.85493327572</v>
      </c>
      <c r="AZ76" s="5">
        <f t="shared" si="49"/>
        <v>5490.5819284106856</v>
      </c>
      <c r="BA76" s="5">
        <f t="shared" si="19"/>
        <v>890.22033507771266</v>
      </c>
      <c r="BB76" s="35">
        <f t="shared" si="20"/>
        <v>1.4513321132753814E-2</v>
      </c>
      <c r="BC76" s="5">
        <f t="shared" si="21"/>
        <v>4600.3615933329729</v>
      </c>
      <c r="BD76" s="35">
        <f t="shared" si="22"/>
        <v>7.4999999999999997E-2</v>
      </c>
      <c r="BE76" s="5">
        <f t="shared" si="50"/>
        <v>50082.365401802133</v>
      </c>
      <c r="BF76" s="5">
        <f t="shared" si="51"/>
        <v>328767.78765853512</v>
      </c>
      <c r="BG76" s="5">
        <f t="shared" si="23"/>
        <v>735167.634598198</v>
      </c>
      <c r="BH76" s="5">
        <f t="shared" si="24"/>
        <v>378850.15306033724</v>
      </c>
      <c r="BI76" s="150"/>
      <c r="BJ76" s="2">
        <v>69</v>
      </c>
      <c r="BK76" s="118">
        <v>46935</v>
      </c>
      <c r="BL76" s="5">
        <f t="shared" si="52"/>
        <v>733924.76811485295</v>
      </c>
      <c r="BM76" s="5">
        <f t="shared" si="53"/>
        <v>5356.7892391412443</v>
      </c>
      <c r="BN76" s="5">
        <f t="shared" si="25"/>
        <v>922.66043178067412</v>
      </c>
      <c r="BO76" s="35">
        <f t="shared" si="26"/>
        <v>1.5085912974169346E-2</v>
      </c>
      <c r="BP76" s="5">
        <f t="shared" si="27"/>
        <v>4434.1288073605701</v>
      </c>
      <c r="BQ76" s="35">
        <f t="shared" si="28"/>
        <v>7.2499999999999995E-2</v>
      </c>
      <c r="BR76" s="5">
        <f t="shared" si="54"/>
        <v>52247.892316927915</v>
      </c>
      <c r="BS76" s="5">
        <f t="shared" si="55"/>
        <v>317370.56518381793</v>
      </c>
      <c r="BT76" s="5">
        <f t="shared" si="29"/>
        <v>733002.10768307233</v>
      </c>
      <c r="BU76" s="5">
        <f t="shared" si="30"/>
        <v>369618.45750074583</v>
      </c>
      <c r="BV76" s="150"/>
      <c r="BW76" s="2">
        <v>69</v>
      </c>
      <c r="BX76" s="118">
        <v>46935</v>
      </c>
      <c r="BY76" s="5">
        <f t="shared" si="56"/>
        <v>731717.73900069692</v>
      </c>
      <c r="BZ76" s="5">
        <f t="shared" si="57"/>
        <v>5224.2878433945316</v>
      </c>
      <c r="CA76" s="5">
        <f t="shared" si="31"/>
        <v>955.93436589046632</v>
      </c>
      <c r="CB76" s="35">
        <f t="shared" si="32"/>
        <v>1.5677100306945913E-2</v>
      </c>
      <c r="CC76" s="5">
        <f t="shared" si="33"/>
        <v>4268.3534775040653</v>
      </c>
      <c r="CD76" s="35">
        <f t="shared" si="34"/>
        <v>7.0000000000000007E-2</v>
      </c>
      <c r="CE76" s="5">
        <f t="shared" si="58"/>
        <v>54488.195365193154</v>
      </c>
      <c r="CF76" s="5">
        <f t="shared" si="59"/>
        <v>305987.66582902952</v>
      </c>
      <c r="CG76" s="5">
        <f t="shared" si="35"/>
        <v>730761.80463480647</v>
      </c>
      <c r="CH76" s="5">
        <f t="shared" si="36"/>
        <v>360475.8611942227</v>
      </c>
    </row>
    <row r="77" spans="9:86" ht="14.25" customHeight="1">
      <c r="I77" s="150"/>
      <c r="J77" s="2">
        <v>70</v>
      </c>
      <c r="K77" s="118">
        <v>46966</v>
      </c>
      <c r="L77" s="5">
        <f t="shared" si="37"/>
        <v>741229.47714383493</v>
      </c>
      <c r="M77" s="5">
        <f t="shared" si="0"/>
        <v>5899.3210083098911</v>
      </c>
      <c r="N77" s="5">
        <f t="shared" si="1"/>
        <v>803.36835294602588</v>
      </c>
      <c r="O77" s="35">
        <f t="shared" si="2"/>
        <v>1.3005986044294343E-2</v>
      </c>
      <c r="P77" s="5">
        <f t="shared" si="3"/>
        <v>5095.9526553638652</v>
      </c>
      <c r="Q77" s="35">
        <f t="shared" si="4"/>
        <v>8.2500000000000004E-2</v>
      </c>
      <c r="R77" s="5">
        <f t="shared" si="38"/>
        <v>44823.891209110559</v>
      </c>
      <c r="S77" s="5">
        <f t="shared" si="39"/>
        <v>368128.57937258185</v>
      </c>
      <c r="T77" s="5">
        <f t="shared" si="5"/>
        <v>740426.10879088892</v>
      </c>
      <c r="U77" s="5">
        <f t="shared" si="6"/>
        <v>412952.47058169241</v>
      </c>
      <c r="V77" s="150"/>
      <c r="W77" s="2">
        <v>70</v>
      </c>
      <c r="X77" s="118">
        <v>46966</v>
      </c>
      <c r="Y77" s="5">
        <f t="shared" si="40"/>
        <v>739279.88089036429</v>
      </c>
      <c r="Z77" s="5">
        <f t="shared" si="41"/>
        <v>5761.8863163878123</v>
      </c>
      <c r="AA77" s="5">
        <f t="shared" si="7"/>
        <v>833.35377711871661</v>
      </c>
      <c r="AB77" s="35">
        <f t="shared" si="8"/>
        <v>1.3527008625448637E-2</v>
      </c>
      <c r="AC77" s="5">
        <f t="shared" si="9"/>
        <v>4928.5325392690957</v>
      </c>
      <c r="AD77" s="35">
        <f t="shared" si="10"/>
        <v>0.08</v>
      </c>
      <c r="AE77" s="5">
        <f t="shared" si="42"/>
        <v>46803.472886754753</v>
      </c>
      <c r="AF77" s="5">
        <f t="shared" si="43"/>
        <v>356528.56926039216</v>
      </c>
      <c r="AG77" s="5">
        <f t="shared" si="11"/>
        <v>738446.52711324557</v>
      </c>
      <c r="AH77" s="5">
        <f t="shared" si="12"/>
        <v>403332.04214714689</v>
      </c>
      <c r="AI77" s="150"/>
      <c r="AJ77" s="2">
        <v>70</v>
      </c>
      <c r="AK77" s="118">
        <v>46966</v>
      </c>
      <c r="AL77" s="5">
        <f t="shared" si="44"/>
        <v>737259.75339752762</v>
      </c>
      <c r="AM77" s="5">
        <f t="shared" si="45"/>
        <v>5625.6271582523987</v>
      </c>
      <c r="AN77" s="5">
        <f t="shared" si="13"/>
        <v>864.15791756003273</v>
      </c>
      <c r="AO77" s="35">
        <f t="shared" si="14"/>
        <v>1.4065456527272261E-2</v>
      </c>
      <c r="AP77" s="5">
        <f t="shared" si="15"/>
        <v>4761.4692406923659</v>
      </c>
      <c r="AQ77" s="35">
        <f t="shared" si="16"/>
        <v>7.7499999999999999E-2</v>
      </c>
      <c r="AR77" s="5">
        <f t="shared" si="46"/>
        <v>48854.404520032447</v>
      </c>
      <c r="AS77" s="5">
        <f t="shared" si="47"/>
        <v>344939.49655763549</v>
      </c>
      <c r="AT77" s="5">
        <f t="shared" si="17"/>
        <v>736395.59547996754</v>
      </c>
      <c r="AU77" s="5">
        <f t="shared" si="18"/>
        <v>393793.90107766795</v>
      </c>
      <c r="AV77" s="150"/>
      <c r="AW77" s="2">
        <v>70</v>
      </c>
      <c r="AX77" s="118">
        <v>46966</v>
      </c>
      <c r="AY77" s="5">
        <f t="shared" si="48"/>
        <v>735167.634598198</v>
      </c>
      <c r="AZ77" s="5">
        <f t="shared" si="49"/>
        <v>5490.5819284106856</v>
      </c>
      <c r="BA77" s="5">
        <f t="shared" si="19"/>
        <v>895.78421217194864</v>
      </c>
      <c r="BB77" s="35">
        <f t="shared" si="20"/>
        <v>1.4621713525158677E-2</v>
      </c>
      <c r="BC77" s="5">
        <f t="shared" si="21"/>
        <v>4594.7977162387369</v>
      </c>
      <c r="BD77" s="35">
        <f t="shared" si="22"/>
        <v>7.4999999999999997E-2</v>
      </c>
      <c r="BE77" s="5">
        <f t="shared" si="50"/>
        <v>50978.149613974085</v>
      </c>
      <c r="BF77" s="5">
        <f t="shared" si="51"/>
        <v>333362.58537477383</v>
      </c>
      <c r="BG77" s="5">
        <f t="shared" si="23"/>
        <v>734271.85038602608</v>
      </c>
      <c r="BH77" s="5">
        <f t="shared" si="24"/>
        <v>384340.73498874792</v>
      </c>
      <c r="BI77" s="150"/>
      <c r="BJ77" s="2">
        <v>70</v>
      </c>
      <c r="BK77" s="118">
        <v>46966</v>
      </c>
      <c r="BL77" s="5">
        <f t="shared" si="52"/>
        <v>733002.10768307233</v>
      </c>
      <c r="BM77" s="5">
        <f t="shared" si="53"/>
        <v>5356.7892391412443</v>
      </c>
      <c r="BN77" s="5">
        <f t="shared" si="25"/>
        <v>928.23483855601535</v>
      </c>
      <c r="BO77" s="35">
        <f t="shared" si="26"/>
        <v>1.5196161028623218E-2</v>
      </c>
      <c r="BP77" s="5">
        <f t="shared" si="27"/>
        <v>4428.5544005852289</v>
      </c>
      <c r="BQ77" s="35">
        <f t="shared" si="28"/>
        <v>7.2500000000000009E-2</v>
      </c>
      <c r="BR77" s="5">
        <f t="shared" si="54"/>
        <v>53176.127155483933</v>
      </c>
      <c r="BS77" s="5">
        <f t="shared" si="55"/>
        <v>321799.11958440318</v>
      </c>
      <c r="BT77" s="5">
        <f t="shared" si="29"/>
        <v>732073.8728445163</v>
      </c>
      <c r="BU77" s="5">
        <f t="shared" si="30"/>
        <v>374975.24673988711</v>
      </c>
      <c r="BV77" s="150"/>
      <c r="BW77" s="2">
        <v>70</v>
      </c>
      <c r="BX77" s="118">
        <v>46966</v>
      </c>
      <c r="BY77" s="5">
        <f t="shared" si="56"/>
        <v>730761.80463480647</v>
      </c>
      <c r="BZ77" s="5">
        <f t="shared" si="57"/>
        <v>5224.2878433945316</v>
      </c>
      <c r="CA77" s="5">
        <f t="shared" si="31"/>
        <v>961.51064969149411</v>
      </c>
      <c r="CB77" s="35">
        <f t="shared" si="32"/>
        <v>1.5789177435271175E-2</v>
      </c>
      <c r="CC77" s="5">
        <f t="shared" si="33"/>
        <v>4262.7771937030375</v>
      </c>
      <c r="CD77" s="35">
        <f t="shared" si="34"/>
        <v>6.9999999999999993E-2</v>
      </c>
      <c r="CE77" s="5">
        <f t="shared" si="58"/>
        <v>55449.70601488465</v>
      </c>
      <c r="CF77" s="5">
        <f t="shared" si="59"/>
        <v>310250.44302273256</v>
      </c>
      <c r="CG77" s="5">
        <f t="shared" si="35"/>
        <v>729800.29398511501</v>
      </c>
      <c r="CH77" s="5">
        <f t="shared" si="36"/>
        <v>365700.1490376172</v>
      </c>
    </row>
    <row r="78" spans="9:86" ht="14.25" customHeight="1">
      <c r="I78" s="150"/>
      <c r="J78" s="2">
        <v>71</v>
      </c>
      <c r="K78" s="118">
        <v>46997</v>
      </c>
      <c r="L78" s="5">
        <f t="shared" si="37"/>
        <v>740426.10879088892</v>
      </c>
      <c r="M78" s="5">
        <f t="shared" si="0"/>
        <v>5899.3210083098911</v>
      </c>
      <c r="N78" s="5">
        <f t="shared" si="1"/>
        <v>808.89151037252941</v>
      </c>
      <c r="O78" s="35">
        <f t="shared" si="2"/>
        <v>1.310961081629243E-2</v>
      </c>
      <c r="P78" s="5">
        <f t="shared" si="3"/>
        <v>5090.4294979373617</v>
      </c>
      <c r="Q78" s="35">
        <f t="shared" si="4"/>
        <v>8.2500000000000018E-2</v>
      </c>
      <c r="R78" s="5">
        <f t="shared" si="38"/>
        <v>45632.78271948309</v>
      </c>
      <c r="S78" s="5">
        <f t="shared" si="39"/>
        <v>373219.00887051923</v>
      </c>
      <c r="T78" s="5">
        <f t="shared" si="5"/>
        <v>739617.2172805164</v>
      </c>
      <c r="U78" s="5">
        <f t="shared" si="6"/>
        <v>418851.79159000231</v>
      </c>
      <c r="V78" s="150"/>
      <c r="W78" s="2">
        <v>71</v>
      </c>
      <c r="X78" s="118">
        <v>46997</v>
      </c>
      <c r="Y78" s="5">
        <f t="shared" si="40"/>
        <v>738446.52711324557</v>
      </c>
      <c r="Z78" s="5">
        <f t="shared" si="41"/>
        <v>5761.8863163878123</v>
      </c>
      <c r="AA78" s="5">
        <f t="shared" si="7"/>
        <v>838.90946896617515</v>
      </c>
      <c r="AB78" s="35">
        <f t="shared" si="8"/>
        <v>1.3632555991491954E-2</v>
      </c>
      <c r="AC78" s="5">
        <f t="shared" si="9"/>
        <v>4922.9768474216371</v>
      </c>
      <c r="AD78" s="35">
        <f t="shared" si="10"/>
        <v>7.9999999999999988E-2</v>
      </c>
      <c r="AE78" s="5">
        <f t="shared" si="42"/>
        <v>47642.382355720925</v>
      </c>
      <c r="AF78" s="5">
        <f t="shared" si="43"/>
        <v>361451.54610781377</v>
      </c>
      <c r="AG78" s="5">
        <f t="shared" si="11"/>
        <v>737607.61764427938</v>
      </c>
      <c r="AH78" s="5">
        <f t="shared" si="12"/>
        <v>409093.92846353468</v>
      </c>
      <c r="AI78" s="150"/>
      <c r="AJ78" s="2">
        <v>71</v>
      </c>
      <c r="AK78" s="118">
        <v>46997</v>
      </c>
      <c r="AL78" s="5">
        <f t="shared" si="44"/>
        <v>736395.59547996754</v>
      </c>
      <c r="AM78" s="5">
        <f t="shared" si="45"/>
        <v>5625.6271582523987</v>
      </c>
      <c r="AN78" s="5">
        <f t="shared" si="13"/>
        <v>869.7389374442746</v>
      </c>
      <c r="AO78" s="35">
        <f t="shared" si="14"/>
        <v>1.4172908302810747E-2</v>
      </c>
      <c r="AP78" s="5">
        <f t="shared" si="15"/>
        <v>4755.8882208081241</v>
      </c>
      <c r="AQ78" s="35">
        <f t="shared" si="16"/>
        <v>7.7500000000000013E-2</v>
      </c>
      <c r="AR78" s="5">
        <f t="shared" si="46"/>
        <v>49724.143457476719</v>
      </c>
      <c r="AS78" s="5">
        <f t="shared" si="47"/>
        <v>349695.38477844361</v>
      </c>
      <c r="AT78" s="5">
        <f t="shared" si="17"/>
        <v>735525.85654252325</v>
      </c>
      <c r="AU78" s="5">
        <f t="shared" si="18"/>
        <v>399419.52823592036</v>
      </c>
      <c r="AV78" s="150"/>
      <c r="AW78" s="2">
        <v>71</v>
      </c>
      <c r="AX78" s="118">
        <v>46997</v>
      </c>
      <c r="AY78" s="5">
        <f t="shared" si="48"/>
        <v>734271.85038602608</v>
      </c>
      <c r="AZ78" s="5">
        <f t="shared" si="49"/>
        <v>5490.5819284106856</v>
      </c>
      <c r="BA78" s="5">
        <f t="shared" si="19"/>
        <v>901.38286349802274</v>
      </c>
      <c r="BB78" s="35">
        <f t="shared" si="20"/>
        <v>1.4731048665817304E-2</v>
      </c>
      <c r="BC78" s="5">
        <f t="shared" si="21"/>
        <v>4589.1990649126628</v>
      </c>
      <c r="BD78" s="35">
        <f t="shared" si="22"/>
        <v>7.4999999999999997E-2</v>
      </c>
      <c r="BE78" s="5">
        <f t="shared" si="50"/>
        <v>51879.532477472108</v>
      </c>
      <c r="BF78" s="5">
        <f t="shared" si="51"/>
        <v>337951.78443968651</v>
      </c>
      <c r="BG78" s="5">
        <f t="shared" si="23"/>
        <v>733370.46752252802</v>
      </c>
      <c r="BH78" s="5">
        <f t="shared" si="24"/>
        <v>389831.31691715861</v>
      </c>
      <c r="BI78" s="150"/>
      <c r="BJ78" s="2">
        <v>71</v>
      </c>
      <c r="BK78" s="118">
        <v>46997</v>
      </c>
      <c r="BL78" s="5">
        <f t="shared" si="52"/>
        <v>732073.8728445163</v>
      </c>
      <c r="BM78" s="5">
        <f t="shared" si="53"/>
        <v>5356.7892391412443</v>
      </c>
      <c r="BN78" s="5">
        <f t="shared" si="25"/>
        <v>933.8429240389587</v>
      </c>
      <c r="BO78" s="35">
        <f t="shared" si="26"/>
        <v>1.5307355588207897E-2</v>
      </c>
      <c r="BP78" s="5">
        <f t="shared" si="27"/>
        <v>4422.9463151022856</v>
      </c>
      <c r="BQ78" s="35">
        <f t="shared" si="28"/>
        <v>7.2499999999999981E-2</v>
      </c>
      <c r="BR78" s="5">
        <f t="shared" si="54"/>
        <v>54109.970079522893</v>
      </c>
      <c r="BS78" s="5">
        <f t="shared" si="55"/>
        <v>326222.06589950545</v>
      </c>
      <c r="BT78" s="5">
        <f t="shared" si="29"/>
        <v>731140.0299204773</v>
      </c>
      <c r="BU78" s="5">
        <f t="shared" si="30"/>
        <v>380332.03597902833</v>
      </c>
      <c r="BV78" s="150"/>
      <c r="BW78" s="2">
        <v>71</v>
      </c>
      <c r="BX78" s="118">
        <v>46997</v>
      </c>
      <c r="BY78" s="5">
        <f t="shared" si="56"/>
        <v>729800.29398511501</v>
      </c>
      <c r="BZ78" s="5">
        <f t="shared" si="57"/>
        <v>5224.2878433945316</v>
      </c>
      <c r="CA78" s="5">
        <f t="shared" si="31"/>
        <v>967.11946181469375</v>
      </c>
      <c r="CB78" s="35">
        <f t="shared" si="32"/>
        <v>1.5902204531056313E-2</v>
      </c>
      <c r="CC78" s="5">
        <f t="shared" si="33"/>
        <v>4257.1683815798378</v>
      </c>
      <c r="CD78" s="35">
        <f t="shared" si="34"/>
        <v>7.0000000000000007E-2</v>
      </c>
      <c r="CE78" s="5">
        <f t="shared" si="58"/>
        <v>56416.825476699341</v>
      </c>
      <c r="CF78" s="5">
        <f t="shared" si="59"/>
        <v>314507.61140431243</v>
      </c>
      <c r="CG78" s="5">
        <f t="shared" si="35"/>
        <v>728833.17452330037</v>
      </c>
      <c r="CH78" s="5">
        <f t="shared" si="36"/>
        <v>370924.43688101176</v>
      </c>
    </row>
    <row r="79" spans="9:86" ht="14.25" customHeight="1">
      <c r="I79" s="150"/>
      <c r="J79" s="2">
        <v>72</v>
      </c>
      <c r="K79" s="118">
        <v>47027</v>
      </c>
      <c r="L79" s="5">
        <f t="shared" si="37"/>
        <v>739617.2172805164</v>
      </c>
      <c r="M79" s="5">
        <f t="shared" si="0"/>
        <v>5899.3210083098911</v>
      </c>
      <c r="N79" s="5">
        <f t="shared" si="1"/>
        <v>814.45263950634126</v>
      </c>
      <c r="O79" s="35">
        <f t="shared" si="2"/>
        <v>1.3214175448770417E-2</v>
      </c>
      <c r="P79" s="5">
        <f t="shared" si="3"/>
        <v>5084.8683688035499</v>
      </c>
      <c r="Q79" s="35">
        <f t="shared" si="4"/>
        <v>8.249999999999999E-2</v>
      </c>
      <c r="R79" s="5">
        <f t="shared" si="38"/>
        <v>46447.235358989434</v>
      </c>
      <c r="S79" s="5">
        <f t="shared" si="39"/>
        <v>378303.87723932276</v>
      </c>
      <c r="T79" s="5">
        <f t="shared" si="5"/>
        <v>738802.76464101009</v>
      </c>
      <c r="U79" s="5">
        <f t="shared" si="6"/>
        <v>424751.1125983122</v>
      </c>
      <c r="V79" s="150"/>
      <c r="W79" s="2">
        <v>72</v>
      </c>
      <c r="X79" s="118">
        <v>47027</v>
      </c>
      <c r="Y79" s="5">
        <f t="shared" si="40"/>
        <v>737607.61764427938</v>
      </c>
      <c r="Z79" s="5">
        <f t="shared" si="41"/>
        <v>5761.8863163878123</v>
      </c>
      <c r="AA79" s="5">
        <f t="shared" si="7"/>
        <v>844.50219875928269</v>
      </c>
      <c r="AB79" s="35">
        <f t="shared" si="8"/>
        <v>1.3739047893074573E-2</v>
      </c>
      <c r="AC79" s="5">
        <f t="shared" si="9"/>
        <v>4917.3841176285296</v>
      </c>
      <c r="AD79" s="35">
        <f t="shared" si="10"/>
        <v>0.08</v>
      </c>
      <c r="AE79" s="5">
        <f t="shared" si="42"/>
        <v>48486.88455448021</v>
      </c>
      <c r="AF79" s="5">
        <f t="shared" si="43"/>
        <v>366368.93022544228</v>
      </c>
      <c r="AG79" s="5">
        <f t="shared" si="11"/>
        <v>736763.11544552015</v>
      </c>
      <c r="AH79" s="5">
        <f t="shared" si="12"/>
        <v>414855.81477992248</v>
      </c>
      <c r="AI79" s="150"/>
      <c r="AJ79" s="2">
        <v>72</v>
      </c>
      <c r="AK79" s="118">
        <v>47027</v>
      </c>
      <c r="AL79" s="5">
        <f t="shared" si="44"/>
        <v>735525.85654252325</v>
      </c>
      <c r="AM79" s="5">
        <f t="shared" si="45"/>
        <v>5625.6271582523987</v>
      </c>
      <c r="AN79" s="5">
        <f t="shared" si="13"/>
        <v>875.35600141526902</v>
      </c>
      <c r="AO79" s="35">
        <f t="shared" si="14"/>
        <v>1.4281308975812926E-2</v>
      </c>
      <c r="AP79" s="5">
        <f t="shared" si="15"/>
        <v>4750.2711568371296</v>
      </c>
      <c r="AQ79" s="35">
        <f t="shared" si="16"/>
        <v>7.7500000000000013E-2</v>
      </c>
      <c r="AR79" s="5">
        <f t="shared" si="46"/>
        <v>50599.499458891987</v>
      </c>
      <c r="AS79" s="5">
        <f t="shared" si="47"/>
        <v>354445.65593528072</v>
      </c>
      <c r="AT79" s="5">
        <f t="shared" si="17"/>
        <v>734650.50054110796</v>
      </c>
      <c r="AU79" s="5">
        <f t="shared" si="18"/>
        <v>405045.1553941727</v>
      </c>
      <c r="AV79" s="150"/>
      <c r="AW79" s="2">
        <v>72</v>
      </c>
      <c r="AX79" s="118">
        <v>47027</v>
      </c>
      <c r="AY79" s="5">
        <f t="shared" si="48"/>
        <v>733370.46752252802</v>
      </c>
      <c r="AZ79" s="5">
        <f t="shared" si="49"/>
        <v>5490.5819284106856</v>
      </c>
      <c r="BA79" s="5">
        <f t="shared" si="19"/>
        <v>907.01650639488616</v>
      </c>
      <c r="BB79" s="35">
        <f t="shared" si="20"/>
        <v>1.4841336757815774E-2</v>
      </c>
      <c r="BC79" s="5">
        <f t="shared" si="21"/>
        <v>4583.5654220157994</v>
      </c>
      <c r="BD79" s="35">
        <f t="shared" si="22"/>
        <v>7.4999999999999983E-2</v>
      </c>
      <c r="BE79" s="5">
        <f t="shared" si="50"/>
        <v>52786.548983866996</v>
      </c>
      <c r="BF79" s="5">
        <f t="shared" si="51"/>
        <v>342535.3498617023</v>
      </c>
      <c r="BG79" s="5">
        <f t="shared" si="23"/>
        <v>732463.45101613319</v>
      </c>
      <c r="BH79" s="5">
        <f t="shared" si="24"/>
        <v>395321.89884556929</v>
      </c>
      <c r="BI79" s="150"/>
      <c r="BJ79" s="2">
        <v>72</v>
      </c>
      <c r="BK79" s="118">
        <v>47027</v>
      </c>
      <c r="BL79" s="5">
        <f t="shared" si="52"/>
        <v>731140.0299204773</v>
      </c>
      <c r="BM79" s="5">
        <f t="shared" si="53"/>
        <v>5356.7892391412443</v>
      </c>
      <c r="BN79" s="5">
        <f t="shared" si="25"/>
        <v>939.48489170502762</v>
      </c>
      <c r="BO79" s="35">
        <f t="shared" si="26"/>
        <v>1.5419506851083686E-2</v>
      </c>
      <c r="BP79" s="5">
        <f t="shared" si="27"/>
        <v>4417.3043474362166</v>
      </c>
      <c r="BQ79" s="35">
        <f t="shared" si="28"/>
        <v>7.2499999999999981E-2</v>
      </c>
      <c r="BR79" s="5">
        <f t="shared" si="54"/>
        <v>55049.454971227919</v>
      </c>
      <c r="BS79" s="5">
        <f t="shared" si="55"/>
        <v>330639.37024694169</v>
      </c>
      <c r="BT79" s="5">
        <f t="shared" si="29"/>
        <v>730200.54502877232</v>
      </c>
      <c r="BU79" s="5">
        <f t="shared" si="30"/>
        <v>385688.8252181696</v>
      </c>
      <c r="BV79" s="150"/>
      <c r="BW79" s="2">
        <v>72</v>
      </c>
      <c r="BX79" s="118">
        <v>47027</v>
      </c>
      <c r="BY79" s="5">
        <f t="shared" si="56"/>
        <v>728833.17452330037</v>
      </c>
      <c r="BZ79" s="5">
        <f t="shared" si="57"/>
        <v>5224.2878433945316</v>
      </c>
      <c r="CA79" s="5">
        <f t="shared" si="31"/>
        <v>972.76099200861245</v>
      </c>
      <c r="CB79" s="35">
        <f t="shared" si="32"/>
        <v>1.6016191787288307E-2</v>
      </c>
      <c r="CC79" s="5">
        <f t="shared" si="33"/>
        <v>4251.5268513859191</v>
      </c>
      <c r="CD79" s="35">
        <f t="shared" si="34"/>
        <v>7.0000000000000007E-2</v>
      </c>
      <c r="CE79" s="5">
        <f t="shared" si="58"/>
        <v>57389.586468707952</v>
      </c>
      <c r="CF79" s="5">
        <f t="shared" si="59"/>
        <v>318759.13825569837</v>
      </c>
      <c r="CG79" s="5">
        <f t="shared" si="35"/>
        <v>727860.41353129176</v>
      </c>
      <c r="CH79" s="5">
        <f t="shared" si="36"/>
        <v>376148.72472440632</v>
      </c>
    </row>
    <row r="80" spans="9:86" ht="14.25" customHeight="1">
      <c r="I80" s="150"/>
      <c r="J80" s="2">
        <v>73</v>
      </c>
      <c r="K80" s="118">
        <v>47058</v>
      </c>
      <c r="L80" s="5">
        <f t="shared" si="37"/>
        <v>738802.76464101009</v>
      </c>
      <c r="M80" s="5">
        <f t="shared" si="0"/>
        <v>5899.3210083098911</v>
      </c>
      <c r="N80" s="5">
        <f t="shared" si="1"/>
        <v>820.0520014029471</v>
      </c>
      <c r="O80" s="35">
        <f t="shared" si="2"/>
        <v>1.331969029869156E-2</v>
      </c>
      <c r="P80" s="5">
        <f t="shared" si="3"/>
        <v>5079.269006906944</v>
      </c>
      <c r="Q80" s="35">
        <f t="shared" si="4"/>
        <v>8.249999999999999E-2</v>
      </c>
      <c r="R80" s="5">
        <f t="shared" si="38"/>
        <v>47267.28736039238</v>
      </c>
      <c r="S80" s="5">
        <f t="shared" si="39"/>
        <v>383383.14624622971</v>
      </c>
      <c r="T80" s="5">
        <f t="shared" si="5"/>
        <v>737982.71263960714</v>
      </c>
      <c r="U80" s="5">
        <f t="shared" si="6"/>
        <v>430650.4336066221</v>
      </c>
      <c r="V80" s="150"/>
      <c r="W80" s="2">
        <v>73</v>
      </c>
      <c r="X80" s="118">
        <v>47058</v>
      </c>
      <c r="Y80" s="5">
        <f t="shared" si="40"/>
        <v>736763.11544552015</v>
      </c>
      <c r="Z80" s="5">
        <f t="shared" si="41"/>
        <v>5761.8863163878123</v>
      </c>
      <c r="AA80" s="5">
        <f t="shared" si="7"/>
        <v>850.13221341767803</v>
      </c>
      <c r="AB80" s="35">
        <f t="shared" si="8"/>
        <v>1.3846494683495719E-2</v>
      </c>
      <c r="AC80" s="5">
        <f t="shared" si="9"/>
        <v>4911.7541029701342</v>
      </c>
      <c r="AD80" s="35">
        <f t="shared" si="10"/>
        <v>7.9999999999999988E-2</v>
      </c>
      <c r="AE80" s="5">
        <f t="shared" si="42"/>
        <v>49337.016767897891</v>
      </c>
      <c r="AF80" s="5">
        <f t="shared" si="43"/>
        <v>371280.6843284124</v>
      </c>
      <c r="AG80" s="5">
        <f t="shared" si="11"/>
        <v>735912.98323210247</v>
      </c>
      <c r="AH80" s="5">
        <f t="shared" si="12"/>
        <v>420617.70109631028</v>
      </c>
      <c r="AI80" s="150"/>
      <c r="AJ80" s="2">
        <v>73</v>
      </c>
      <c r="AK80" s="118">
        <v>47058</v>
      </c>
      <c r="AL80" s="5">
        <f t="shared" si="44"/>
        <v>734650.50054110796</v>
      </c>
      <c r="AM80" s="5">
        <f t="shared" si="45"/>
        <v>5625.6271582523987</v>
      </c>
      <c r="AN80" s="5">
        <f t="shared" si="13"/>
        <v>881.0093422577429</v>
      </c>
      <c r="AO80" s="35">
        <f t="shared" si="14"/>
        <v>1.4390668895353655E-2</v>
      </c>
      <c r="AP80" s="5">
        <f t="shared" si="15"/>
        <v>4744.6178159946558</v>
      </c>
      <c r="AQ80" s="35">
        <f t="shared" si="16"/>
        <v>7.7499999999999999E-2</v>
      </c>
      <c r="AR80" s="5">
        <f t="shared" si="46"/>
        <v>51480.508801149728</v>
      </c>
      <c r="AS80" s="5">
        <f t="shared" si="47"/>
        <v>359190.27375127538</v>
      </c>
      <c r="AT80" s="5">
        <f t="shared" si="17"/>
        <v>733769.49119885021</v>
      </c>
      <c r="AU80" s="5">
        <f t="shared" si="18"/>
        <v>410670.78255242511</v>
      </c>
      <c r="AV80" s="150"/>
      <c r="AW80" s="2">
        <v>73</v>
      </c>
      <c r="AX80" s="118">
        <v>47058</v>
      </c>
      <c r="AY80" s="5">
        <f t="shared" si="48"/>
        <v>732463.45101613319</v>
      </c>
      <c r="AZ80" s="5">
        <f t="shared" si="49"/>
        <v>5490.5819284106856</v>
      </c>
      <c r="BA80" s="5">
        <f t="shared" si="19"/>
        <v>912.68535955985317</v>
      </c>
      <c r="BB80" s="35">
        <f t="shared" si="20"/>
        <v>1.4952588145557867E-2</v>
      </c>
      <c r="BC80" s="5">
        <f t="shared" si="21"/>
        <v>4577.8965688508324</v>
      </c>
      <c r="BD80" s="35">
        <f t="shared" si="22"/>
        <v>7.5000000000000011E-2</v>
      </c>
      <c r="BE80" s="5">
        <f t="shared" si="50"/>
        <v>53699.234343426848</v>
      </c>
      <c r="BF80" s="5">
        <f t="shared" si="51"/>
        <v>347113.24643055315</v>
      </c>
      <c r="BG80" s="5">
        <f t="shared" si="23"/>
        <v>731550.76565657335</v>
      </c>
      <c r="BH80" s="5">
        <f t="shared" si="24"/>
        <v>400812.48077397997</v>
      </c>
      <c r="BI80" s="150"/>
      <c r="BJ80" s="2">
        <v>73</v>
      </c>
      <c r="BK80" s="118">
        <v>47058</v>
      </c>
      <c r="BL80" s="5">
        <f t="shared" si="52"/>
        <v>730200.54502877232</v>
      </c>
      <c r="BM80" s="5">
        <f t="shared" si="53"/>
        <v>5356.7892391412443</v>
      </c>
      <c r="BN80" s="5">
        <f t="shared" si="25"/>
        <v>945.16094625907863</v>
      </c>
      <c r="BO80" s="35">
        <f t="shared" si="26"/>
        <v>1.5532625156643829E-2</v>
      </c>
      <c r="BP80" s="5">
        <f t="shared" si="27"/>
        <v>4411.6282928821656</v>
      </c>
      <c r="BQ80" s="35">
        <f t="shared" si="28"/>
        <v>7.2499999999999981E-2</v>
      </c>
      <c r="BR80" s="5">
        <f t="shared" si="54"/>
        <v>55994.615917486997</v>
      </c>
      <c r="BS80" s="5">
        <f t="shared" si="55"/>
        <v>335050.99853982386</v>
      </c>
      <c r="BT80" s="5">
        <f t="shared" si="29"/>
        <v>729255.38408251328</v>
      </c>
      <c r="BU80" s="5">
        <f t="shared" si="30"/>
        <v>391045.61445731088</v>
      </c>
      <c r="BV80" s="150"/>
      <c r="BW80" s="2">
        <v>73</v>
      </c>
      <c r="BX80" s="118">
        <v>47058</v>
      </c>
      <c r="BY80" s="5">
        <f t="shared" si="56"/>
        <v>727860.41353129176</v>
      </c>
      <c r="BZ80" s="5">
        <f t="shared" si="57"/>
        <v>5224.2878433945316</v>
      </c>
      <c r="CA80" s="5">
        <f t="shared" si="31"/>
        <v>978.43543112866246</v>
      </c>
      <c r="CB80" s="35">
        <f t="shared" si="32"/>
        <v>1.6131149538110137E-2</v>
      </c>
      <c r="CC80" s="5">
        <f t="shared" si="33"/>
        <v>4245.8524122658691</v>
      </c>
      <c r="CD80" s="35">
        <f t="shared" si="34"/>
        <v>7.0000000000000007E-2</v>
      </c>
      <c r="CE80" s="5">
        <f t="shared" si="58"/>
        <v>58368.021899836618</v>
      </c>
      <c r="CF80" s="5">
        <f t="shared" si="59"/>
        <v>323004.99066796422</v>
      </c>
      <c r="CG80" s="5">
        <f t="shared" si="35"/>
        <v>726881.97810016305</v>
      </c>
      <c r="CH80" s="5">
        <f t="shared" si="36"/>
        <v>381373.01256780082</v>
      </c>
    </row>
    <row r="81" spans="9:86" ht="14.25" customHeight="1">
      <c r="I81" s="150"/>
      <c r="J81" s="2">
        <v>74</v>
      </c>
      <c r="K81" s="118">
        <v>47088</v>
      </c>
      <c r="L81" s="5">
        <f t="shared" si="37"/>
        <v>737982.71263960714</v>
      </c>
      <c r="M81" s="5">
        <f t="shared" si="0"/>
        <v>5899.3210083098911</v>
      </c>
      <c r="N81" s="5">
        <f t="shared" si="1"/>
        <v>825.68985891259217</v>
      </c>
      <c r="O81" s="35">
        <f t="shared" si="2"/>
        <v>1.3426165867099112E-2</v>
      </c>
      <c r="P81" s="5">
        <f t="shared" si="3"/>
        <v>5073.6311493972989</v>
      </c>
      <c r="Q81" s="35">
        <f t="shared" si="4"/>
        <v>8.2500000000000004E-2</v>
      </c>
      <c r="R81" s="5">
        <f t="shared" si="38"/>
        <v>48092.977219304972</v>
      </c>
      <c r="S81" s="5">
        <f t="shared" si="39"/>
        <v>388456.777395627</v>
      </c>
      <c r="T81" s="5">
        <f t="shared" si="5"/>
        <v>737157.02278069453</v>
      </c>
      <c r="U81" s="5">
        <f t="shared" si="6"/>
        <v>436549.754614932</v>
      </c>
      <c r="V81" s="150"/>
      <c r="W81" s="2">
        <v>74</v>
      </c>
      <c r="X81" s="118">
        <v>47088</v>
      </c>
      <c r="Y81" s="5">
        <f t="shared" si="40"/>
        <v>735912.98323210247</v>
      </c>
      <c r="Z81" s="5">
        <f t="shared" si="41"/>
        <v>5761.8863163878123</v>
      </c>
      <c r="AA81" s="5">
        <f t="shared" si="7"/>
        <v>855.79976150712901</v>
      </c>
      <c r="AB81" s="35">
        <f t="shared" si="8"/>
        <v>1.3954906860022851E-2</v>
      </c>
      <c r="AC81" s="5">
        <f t="shared" si="9"/>
        <v>4906.0865548806833</v>
      </c>
      <c r="AD81" s="35">
        <f t="shared" si="10"/>
        <v>0.08</v>
      </c>
      <c r="AE81" s="5">
        <f t="shared" si="42"/>
        <v>50192.81652940502</v>
      </c>
      <c r="AF81" s="5">
        <f t="shared" si="43"/>
        <v>376186.77088329307</v>
      </c>
      <c r="AG81" s="5">
        <f t="shared" si="11"/>
        <v>735057.1834705954</v>
      </c>
      <c r="AH81" s="5">
        <f t="shared" si="12"/>
        <v>426379.58741269808</v>
      </c>
      <c r="AI81" s="150"/>
      <c r="AJ81" s="2">
        <v>74</v>
      </c>
      <c r="AK81" s="118">
        <v>47088</v>
      </c>
      <c r="AL81" s="5">
        <f t="shared" si="44"/>
        <v>733769.49119885021</v>
      </c>
      <c r="AM81" s="5">
        <f t="shared" si="45"/>
        <v>5625.6271582523987</v>
      </c>
      <c r="AN81" s="5">
        <f t="shared" si="13"/>
        <v>886.69919425982425</v>
      </c>
      <c r="AO81" s="35">
        <f t="shared" si="14"/>
        <v>1.450099855437348E-2</v>
      </c>
      <c r="AP81" s="5">
        <f t="shared" si="15"/>
        <v>4738.9279639925744</v>
      </c>
      <c r="AQ81" s="35">
        <f t="shared" si="16"/>
        <v>7.7499999999999999E-2</v>
      </c>
      <c r="AR81" s="5">
        <f t="shared" si="46"/>
        <v>52367.207995409553</v>
      </c>
      <c r="AS81" s="5">
        <f t="shared" si="47"/>
        <v>363929.20171526796</v>
      </c>
      <c r="AT81" s="5">
        <f t="shared" si="17"/>
        <v>732882.79200459039</v>
      </c>
      <c r="AU81" s="5">
        <f t="shared" si="18"/>
        <v>416296.40971067752</v>
      </c>
      <c r="AV81" s="150"/>
      <c r="AW81" s="2">
        <v>74</v>
      </c>
      <c r="AX81" s="118">
        <v>47088</v>
      </c>
      <c r="AY81" s="5">
        <f t="shared" si="48"/>
        <v>731550.76565657335</v>
      </c>
      <c r="AZ81" s="5">
        <f t="shared" si="49"/>
        <v>5490.5819284106856</v>
      </c>
      <c r="BA81" s="5">
        <f t="shared" si="19"/>
        <v>918.38964305710215</v>
      </c>
      <c r="BB81" s="35">
        <f t="shared" si="20"/>
        <v>1.5064813317219442E-2</v>
      </c>
      <c r="BC81" s="5">
        <f t="shared" si="21"/>
        <v>4572.1922853535834</v>
      </c>
      <c r="BD81" s="35">
        <f t="shared" si="22"/>
        <v>7.5000000000000011E-2</v>
      </c>
      <c r="BE81" s="5">
        <f t="shared" si="50"/>
        <v>54617.623986483952</v>
      </c>
      <c r="BF81" s="5">
        <f t="shared" si="51"/>
        <v>351685.43871590676</v>
      </c>
      <c r="BG81" s="5">
        <f t="shared" si="23"/>
        <v>730632.37601351622</v>
      </c>
      <c r="BH81" s="5">
        <f t="shared" si="24"/>
        <v>406303.06270239071</v>
      </c>
      <c r="BI81" s="150"/>
      <c r="BJ81" s="2">
        <v>74</v>
      </c>
      <c r="BK81" s="118">
        <v>47088</v>
      </c>
      <c r="BL81" s="5">
        <f t="shared" si="52"/>
        <v>729255.38408251328</v>
      </c>
      <c r="BM81" s="5">
        <f t="shared" si="53"/>
        <v>5356.7892391412443</v>
      </c>
      <c r="BN81" s="5">
        <f t="shared" si="25"/>
        <v>950.87129364272641</v>
      </c>
      <c r="BO81" s="35">
        <f t="shared" si="26"/>
        <v>1.5646720987968262E-2</v>
      </c>
      <c r="BP81" s="5">
        <f t="shared" si="27"/>
        <v>4405.9179454985178</v>
      </c>
      <c r="BQ81" s="35">
        <f t="shared" si="28"/>
        <v>7.2499999999999995E-2</v>
      </c>
      <c r="BR81" s="5">
        <f t="shared" si="54"/>
        <v>56945.487211129723</v>
      </c>
      <c r="BS81" s="5">
        <f t="shared" si="55"/>
        <v>339456.91648532241</v>
      </c>
      <c r="BT81" s="5">
        <f t="shared" si="29"/>
        <v>728304.5127888706</v>
      </c>
      <c r="BU81" s="5">
        <f t="shared" si="30"/>
        <v>396402.40369645215</v>
      </c>
      <c r="BV81" s="150"/>
      <c r="BW81" s="2">
        <v>74</v>
      </c>
      <c r="BX81" s="118">
        <v>47088</v>
      </c>
      <c r="BY81" s="5">
        <f t="shared" si="56"/>
        <v>726881.97810016305</v>
      </c>
      <c r="BZ81" s="5">
        <f t="shared" si="57"/>
        <v>5224.2878433945316</v>
      </c>
      <c r="CA81" s="5">
        <f t="shared" si="31"/>
        <v>984.14297114358033</v>
      </c>
      <c r="CB81" s="35">
        <f t="shared" si="32"/>
        <v>1.6247088261274249E-2</v>
      </c>
      <c r="CC81" s="5">
        <f t="shared" si="33"/>
        <v>4240.1448722509513</v>
      </c>
      <c r="CD81" s="35">
        <f t="shared" si="34"/>
        <v>7.0000000000000007E-2</v>
      </c>
      <c r="CE81" s="5">
        <f t="shared" si="58"/>
        <v>59352.164870980196</v>
      </c>
      <c r="CF81" s="5">
        <f t="shared" si="59"/>
        <v>327245.13554021518</v>
      </c>
      <c r="CG81" s="5">
        <f t="shared" si="35"/>
        <v>725897.83512901946</v>
      </c>
      <c r="CH81" s="5">
        <f t="shared" si="36"/>
        <v>386597.30041119538</v>
      </c>
    </row>
    <row r="82" spans="9:86" ht="14.25" customHeight="1">
      <c r="I82" s="150"/>
      <c r="J82" s="2">
        <v>75</v>
      </c>
      <c r="K82" s="118">
        <v>47119</v>
      </c>
      <c r="L82" s="5">
        <f t="shared" si="37"/>
        <v>737157.02278069453</v>
      </c>
      <c r="M82" s="5">
        <f t="shared" si="0"/>
        <v>5899.3210083098911</v>
      </c>
      <c r="N82" s="5">
        <f t="shared" si="1"/>
        <v>831.36647669261583</v>
      </c>
      <c r="O82" s="35">
        <f t="shared" si="2"/>
        <v>1.3533612801623386E-2</v>
      </c>
      <c r="P82" s="5">
        <f t="shared" si="3"/>
        <v>5067.9545316172753</v>
      </c>
      <c r="Q82" s="35">
        <f t="shared" si="4"/>
        <v>8.2500000000000018E-2</v>
      </c>
      <c r="R82" s="5">
        <f t="shared" si="38"/>
        <v>48924.343695997588</v>
      </c>
      <c r="S82" s="5">
        <f t="shared" si="39"/>
        <v>393524.73192724428</v>
      </c>
      <c r="T82" s="5">
        <f t="shared" si="5"/>
        <v>736325.65630400192</v>
      </c>
      <c r="U82" s="5">
        <f t="shared" si="6"/>
        <v>442449.07562324189</v>
      </c>
      <c r="V82" s="150"/>
      <c r="W82" s="2">
        <v>75</v>
      </c>
      <c r="X82" s="118">
        <v>47119</v>
      </c>
      <c r="Y82" s="5">
        <f t="shared" si="40"/>
        <v>735057.1834705954</v>
      </c>
      <c r="Z82" s="5">
        <f t="shared" si="41"/>
        <v>5761.8863163878123</v>
      </c>
      <c r="AA82" s="5">
        <f t="shared" si="7"/>
        <v>861.50509325050916</v>
      </c>
      <c r="AB82" s="35">
        <f t="shared" si="8"/>
        <v>1.406429506639828E-2</v>
      </c>
      <c r="AC82" s="5">
        <f t="shared" si="9"/>
        <v>4900.3812231373031</v>
      </c>
      <c r="AD82" s="35">
        <f t="shared" si="10"/>
        <v>0.08</v>
      </c>
      <c r="AE82" s="5">
        <f t="shared" si="42"/>
        <v>51054.321622655531</v>
      </c>
      <c r="AF82" s="5">
        <f t="shared" si="43"/>
        <v>381087.15210643038</v>
      </c>
      <c r="AG82" s="5">
        <f t="shared" si="11"/>
        <v>734195.67837734486</v>
      </c>
      <c r="AH82" s="5">
        <f t="shared" si="12"/>
        <v>432141.47372908593</v>
      </c>
      <c r="AI82" s="150"/>
      <c r="AJ82" s="2">
        <v>75</v>
      </c>
      <c r="AK82" s="118">
        <v>47119</v>
      </c>
      <c r="AL82" s="5">
        <f t="shared" si="44"/>
        <v>732882.79200459039</v>
      </c>
      <c r="AM82" s="5">
        <f t="shared" si="45"/>
        <v>5625.6271582523987</v>
      </c>
      <c r="AN82" s="5">
        <f t="shared" si="13"/>
        <v>892.42579322275287</v>
      </c>
      <c r="AO82" s="35">
        <f t="shared" si="14"/>
        <v>1.4612308592184764E-2</v>
      </c>
      <c r="AP82" s="5">
        <f t="shared" si="15"/>
        <v>4733.2013650296458</v>
      </c>
      <c r="AQ82" s="35">
        <f t="shared" si="16"/>
        <v>7.7499999999999986E-2</v>
      </c>
      <c r="AR82" s="5">
        <f t="shared" si="46"/>
        <v>53259.633788632309</v>
      </c>
      <c r="AS82" s="5">
        <f t="shared" si="47"/>
        <v>368662.40308029763</v>
      </c>
      <c r="AT82" s="5">
        <f t="shared" si="17"/>
        <v>731990.36621136765</v>
      </c>
      <c r="AU82" s="5">
        <f t="shared" si="18"/>
        <v>421922.03686892992</v>
      </c>
      <c r="AV82" s="150"/>
      <c r="AW82" s="2">
        <v>75</v>
      </c>
      <c r="AX82" s="118">
        <v>47119</v>
      </c>
      <c r="AY82" s="5">
        <f t="shared" si="48"/>
        <v>730632.37601351622</v>
      </c>
      <c r="AZ82" s="5">
        <f t="shared" si="49"/>
        <v>5490.5819284106856</v>
      </c>
      <c r="BA82" s="5">
        <f t="shared" si="19"/>
        <v>924.12957832620941</v>
      </c>
      <c r="BB82" s="35">
        <f t="shared" si="20"/>
        <v>1.5178022907253928E-2</v>
      </c>
      <c r="BC82" s="5">
        <f t="shared" si="21"/>
        <v>4566.4523500844762</v>
      </c>
      <c r="BD82" s="35">
        <f t="shared" si="22"/>
        <v>7.4999999999999997E-2</v>
      </c>
      <c r="BE82" s="5">
        <f t="shared" si="50"/>
        <v>55541.753564810162</v>
      </c>
      <c r="BF82" s="5">
        <f t="shared" si="51"/>
        <v>356251.89106599125</v>
      </c>
      <c r="BG82" s="5">
        <f t="shared" si="23"/>
        <v>729708.24643518997</v>
      </c>
      <c r="BH82" s="5">
        <f t="shared" si="24"/>
        <v>411793.6446308014</v>
      </c>
      <c r="BI82" s="150"/>
      <c r="BJ82" s="2">
        <v>75</v>
      </c>
      <c r="BK82" s="118">
        <v>47119</v>
      </c>
      <c r="BL82" s="5">
        <f t="shared" si="52"/>
        <v>728304.5127888706</v>
      </c>
      <c r="BM82" s="5">
        <f t="shared" si="53"/>
        <v>5356.7892391412443</v>
      </c>
      <c r="BN82" s="5">
        <f t="shared" si="25"/>
        <v>956.61614104181808</v>
      </c>
      <c r="BO82" s="35">
        <f t="shared" si="26"/>
        <v>1.5761804974328913E-2</v>
      </c>
      <c r="BP82" s="5">
        <f t="shared" si="27"/>
        <v>4400.1730980994262</v>
      </c>
      <c r="BQ82" s="35">
        <f t="shared" si="28"/>
        <v>7.2499999999999995E-2</v>
      </c>
      <c r="BR82" s="5">
        <f t="shared" si="54"/>
        <v>57902.103352171544</v>
      </c>
      <c r="BS82" s="5">
        <f t="shared" si="55"/>
        <v>343857.08958342182</v>
      </c>
      <c r="BT82" s="5">
        <f t="shared" si="29"/>
        <v>727347.89664782875</v>
      </c>
      <c r="BU82" s="5">
        <f t="shared" si="30"/>
        <v>401759.19293559337</v>
      </c>
      <c r="BV82" s="150"/>
      <c r="BW82" s="2">
        <v>75</v>
      </c>
      <c r="BX82" s="118">
        <v>47119</v>
      </c>
      <c r="BY82" s="5">
        <f t="shared" si="56"/>
        <v>725897.83512901946</v>
      </c>
      <c r="BZ82" s="5">
        <f t="shared" si="57"/>
        <v>5224.2878433945316</v>
      </c>
      <c r="CA82" s="5">
        <f t="shared" si="31"/>
        <v>989.88380514191795</v>
      </c>
      <c r="CB82" s="35">
        <f t="shared" si="32"/>
        <v>1.6364018580647424E-2</v>
      </c>
      <c r="CC82" s="5">
        <f t="shared" si="33"/>
        <v>4234.4040382526136</v>
      </c>
      <c r="CD82" s="35">
        <f t="shared" si="34"/>
        <v>7.0000000000000007E-2</v>
      </c>
      <c r="CE82" s="5">
        <f t="shared" si="58"/>
        <v>60342.048676122111</v>
      </c>
      <c r="CF82" s="5">
        <f t="shared" si="59"/>
        <v>331479.53957846778</v>
      </c>
      <c r="CG82" s="5">
        <f t="shared" si="35"/>
        <v>724907.95132387755</v>
      </c>
      <c r="CH82" s="5">
        <f t="shared" si="36"/>
        <v>391821.58825458988</v>
      </c>
    </row>
    <row r="83" spans="9:86" ht="14.25" customHeight="1">
      <c r="I83" s="150"/>
      <c r="J83" s="2">
        <v>76</v>
      </c>
      <c r="K83" s="118">
        <v>47150</v>
      </c>
      <c r="L83" s="5">
        <f t="shared" si="37"/>
        <v>736325.65630400192</v>
      </c>
      <c r="M83" s="5">
        <f t="shared" si="0"/>
        <v>5899.3210083098911</v>
      </c>
      <c r="N83" s="5">
        <f t="shared" si="1"/>
        <v>837.08212121987799</v>
      </c>
      <c r="O83" s="35">
        <f t="shared" si="2"/>
        <v>1.3642041899041649E-2</v>
      </c>
      <c r="P83" s="5">
        <f t="shared" si="3"/>
        <v>5062.2388870900131</v>
      </c>
      <c r="Q83" s="35">
        <f t="shared" si="4"/>
        <v>8.2500000000000004E-2</v>
      </c>
      <c r="R83" s="5">
        <f t="shared" si="38"/>
        <v>49761.425817217467</v>
      </c>
      <c r="S83" s="5">
        <f t="shared" si="39"/>
        <v>398586.97081433429</v>
      </c>
      <c r="T83" s="5">
        <f t="shared" si="5"/>
        <v>735488.57418278209</v>
      </c>
      <c r="U83" s="5">
        <f t="shared" si="6"/>
        <v>448348.39663155173</v>
      </c>
      <c r="V83" s="150"/>
      <c r="W83" s="2">
        <v>76</v>
      </c>
      <c r="X83" s="118">
        <v>47150</v>
      </c>
      <c r="Y83" s="5">
        <f t="shared" si="40"/>
        <v>734195.67837734486</v>
      </c>
      <c r="Z83" s="5">
        <f t="shared" si="41"/>
        <v>5761.8863163878123</v>
      </c>
      <c r="AA83" s="5">
        <f t="shared" si="7"/>
        <v>867.2484605388463</v>
      </c>
      <c r="AB83" s="35">
        <f t="shared" si="8"/>
        <v>1.4174670095398488E-2</v>
      </c>
      <c r="AC83" s="5">
        <f t="shared" si="9"/>
        <v>4894.637855848966</v>
      </c>
      <c r="AD83" s="35">
        <f t="shared" si="10"/>
        <v>0.08</v>
      </c>
      <c r="AE83" s="5">
        <f t="shared" si="42"/>
        <v>51921.570083194376</v>
      </c>
      <c r="AF83" s="5">
        <f t="shared" si="43"/>
        <v>385981.78996227932</v>
      </c>
      <c r="AG83" s="5">
        <f t="shared" si="11"/>
        <v>733328.42991680605</v>
      </c>
      <c r="AH83" s="5">
        <f t="shared" si="12"/>
        <v>437903.36004547367</v>
      </c>
      <c r="AI83" s="150"/>
      <c r="AJ83" s="2">
        <v>76</v>
      </c>
      <c r="AK83" s="118">
        <v>47150</v>
      </c>
      <c r="AL83" s="5">
        <f t="shared" si="44"/>
        <v>731990.36621136765</v>
      </c>
      <c r="AM83" s="5">
        <f t="shared" si="45"/>
        <v>5625.6271582523987</v>
      </c>
      <c r="AN83" s="5">
        <f t="shared" si="13"/>
        <v>898.18937647064922</v>
      </c>
      <c r="AO83" s="35">
        <f t="shared" si="14"/>
        <v>1.4724609797030424E-2</v>
      </c>
      <c r="AP83" s="5">
        <f t="shared" si="15"/>
        <v>4727.4377817817494</v>
      </c>
      <c r="AQ83" s="35">
        <f t="shared" si="16"/>
        <v>7.7499999999999999E-2</v>
      </c>
      <c r="AR83" s="5">
        <f t="shared" si="46"/>
        <v>54157.823165102956</v>
      </c>
      <c r="AS83" s="5">
        <f t="shared" si="47"/>
        <v>373389.84086207941</v>
      </c>
      <c r="AT83" s="5">
        <f t="shared" si="17"/>
        <v>731092.17683489702</v>
      </c>
      <c r="AU83" s="5">
        <f t="shared" si="18"/>
        <v>427547.66402718239</v>
      </c>
      <c r="AV83" s="150"/>
      <c r="AW83" s="2">
        <v>76</v>
      </c>
      <c r="AX83" s="118">
        <v>47150</v>
      </c>
      <c r="AY83" s="5">
        <f t="shared" si="48"/>
        <v>729708.24643518997</v>
      </c>
      <c r="AZ83" s="5">
        <f t="shared" si="49"/>
        <v>5490.5819284106856</v>
      </c>
      <c r="BA83" s="5">
        <f t="shared" si="19"/>
        <v>929.90538819074845</v>
      </c>
      <c r="BB83" s="35">
        <f t="shared" si="20"/>
        <v>1.5292227698950736E-2</v>
      </c>
      <c r="BC83" s="5">
        <f t="shared" si="21"/>
        <v>4560.6765402199371</v>
      </c>
      <c r="BD83" s="35">
        <f t="shared" si="22"/>
        <v>7.4999999999999997E-2</v>
      </c>
      <c r="BE83" s="5">
        <f t="shared" si="50"/>
        <v>56471.658953000908</v>
      </c>
      <c r="BF83" s="5">
        <f t="shared" si="51"/>
        <v>360812.56760621117</v>
      </c>
      <c r="BG83" s="5">
        <f t="shared" si="23"/>
        <v>728778.34104699921</v>
      </c>
      <c r="BH83" s="5">
        <f t="shared" si="24"/>
        <v>417284.22655921208</v>
      </c>
      <c r="BI83" s="150"/>
      <c r="BJ83" s="2">
        <v>76</v>
      </c>
      <c r="BK83" s="118">
        <v>47150</v>
      </c>
      <c r="BL83" s="5">
        <f t="shared" si="52"/>
        <v>727347.89664782875</v>
      </c>
      <c r="BM83" s="5">
        <f t="shared" si="53"/>
        <v>5356.7892391412443</v>
      </c>
      <c r="BN83" s="5">
        <f t="shared" si="25"/>
        <v>962.39569689394557</v>
      </c>
      <c r="BO83" s="35">
        <f t="shared" si="26"/>
        <v>1.5877887893747607E-2</v>
      </c>
      <c r="BP83" s="5">
        <f t="shared" si="27"/>
        <v>4394.3935422472987</v>
      </c>
      <c r="BQ83" s="35">
        <f t="shared" si="28"/>
        <v>7.2499999999999995E-2</v>
      </c>
      <c r="BR83" s="5">
        <f t="shared" si="54"/>
        <v>58864.499049065489</v>
      </c>
      <c r="BS83" s="5">
        <f t="shared" si="55"/>
        <v>348251.48312566913</v>
      </c>
      <c r="BT83" s="5">
        <f t="shared" si="29"/>
        <v>726385.50095093483</v>
      </c>
      <c r="BU83" s="5">
        <f t="shared" si="30"/>
        <v>407115.98217473458</v>
      </c>
      <c r="BV83" s="150"/>
      <c r="BW83" s="2">
        <v>76</v>
      </c>
      <c r="BX83" s="118">
        <v>47150</v>
      </c>
      <c r="BY83" s="5">
        <f t="shared" si="56"/>
        <v>724907.95132387755</v>
      </c>
      <c r="BZ83" s="5">
        <f t="shared" si="57"/>
        <v>5224.2878433945316</v>
      </c>
      <c r="CA83" s="5">
        <f t="shared" si="31"/>
        <v>995.65812733857911</v>
      </c>
      <c r="CB83" s="35">
        <f t="shared" si="32"/>
        <v>1.6481951268768488E-2</v>
      </c>
      <c r="CC83" s="5">
        <f t="shared" si="33"/>
        <v>4228.6297160559525</v>
      </c>
      <c r="CD83" s="35">
        <f t="shared" si="34"/>
        <v>7.0000000000000007E-2</v>
      </c>
      <c r="CE83" s="5">
        <f t="shared" si="58"/>
        <v>61337.706803460693</v>
      </c>
      <c r="CF83" s="5">
        <f t="shared" si="59"/>
        <v>335708.16929452372</v>
      </c>
      <c r="CG83" s="5">
        <f t="shared" si="35"/>
        <v>723912.29319653893</v>
      </c>
      <c r="CH83" s="5">
        <f t="shared" si="36"/>
        <v>397045.87609798438</v>
      </c>
    </row>
    <row r="84" spans="9:86" ht="14.25" customHeight="1">
      <c r="I84" s="150"/>
      <c r="J84" s="2">
        <v>77</v>
      </c>
      <c r="K84" s="118">
        <v>47178</v>
      </c>
      <c r="L84" s="5">
        <f t="shared" si="37"/>
        <v>735488.57418278209</v>
      </c>
      <c r="M84" s="5">
        <f t="shared" si="0"/>
        <v>5899.3210083098911</v>
      </c>
      <c r="N84" s="5">
        <f t="shared" si="1"/>
        <v>842.83706080326465</v>
      </c>
      <c r="O84" s="35">
        <f t="shared" si="2"/>
        <v>1.3751464107891978E-2</v>
      </c>
      <c r="P84" s="5">
        <f t="shared" si="3"/>
        <v>5056.4839475066265</v>
      </c>
      <c r="Q84" s="35">
        <f t="shared" si="4"/>
        <v>8.249999999999999E-2</v>
      </c>
      <c r="R84" s="5">
        <f t="shared" si="38"/>
        <v>50604.262878020731</v>
      </c>
      <c r="S84" s="5">
        <f t="shared" si="39"/>
        <v>403643.45476184093</v>
      </c>
      <c r="T84" s="5">
        <f t="shared" si="5"/>
        <v>734645.73712197877</v>
      </c>
      <c r="U84" s="5">
        <f t="shared" si="6"/>
        <v>454247.71763986163</v>
      </c>
      <c r="V84" s="150"/>
      <c r="W84" s="2">
        <v>77</v>
      </c>
      <c r="X84" s="118">
        <v>47178</v>
      </c>
      <c r="Y84" s="5">
        <f t="shared" si="40"/>
        <v>733328.42991680605</v>
      </c>
      <c r="Z84" s="5">
        <f t="shared" si="41"/>
        <v>5761.8863163878123</v>
      </c>
      <c r="AA84" s="5">
        <f t="shared" si="7"/>
        <v>873.03011694243833</v>
      </c>
      <c r="AB84" s="35">
        <f t="shared" si="8"/>
        <v>1.4286042891447385E-2</v>
      </c>
      <c r="AC84" s="5">
        <f t="shared" si="9"/>
        <v>4888.8561994453739</v>
      </c>
      <c r="AD84" s="35">
        <f t="shared" si="10"/>
        <v>0.08</v>
      </c>
      <c r="AE84" s="5">
        <f t="shared" si="42"/>
        <v>52794.600200136818</v>
      </c>
      <c r="AF84" s="5">
        <f t="shared" si="43"/>
        <v>390870.6461617247</v>
      </c>
      <c r="AG84" s="5">
        <f t="shared" si="11"/>
        <v>732455.39979986358</v>
      </c>
      <c r="AH84" s="5">
        <f t="shared" si="12"/>
        <v>443665.24636186153</v>
      </c>
      <c r="AI84" s="150"/>
      <c r="AJ84" s="2">
        <v>77</v>
      </c>
      <c r="AK84" s="118">
        <v>47178</v>
      </c>
      <c r="AL84" s="5">
        <f t="shared" si="44"/>
        <v>731092.17683489702</v>
      </c>
      <c r="AM84" s="5">
        <f t="shared" si="45"/>
        <v>5625.6271582523987</v>
      </c>
      <c r="AN84" s="5">
        <f t="shared" si="13"/>
        <v>903.99018286035516</v>
      </c>
      <c r="AO84" s="35">
        <f t="shared" si="14"/>
        <v>1.4837913108696889E-2</v>
      </c>
      <c r="AP84" s="5">
        <f t="shared" si="15"/>
        <v>4721.6369753920435</v>
      </c>
      <c r="AQ84" s="35">
        <f t="shared" si="16"/>
        <v>7.7499999999999999E-2</v>
      </c>
      <c r="AR84" s="5">
        <f t="shared" si="46"/>
        <v>55061.813347963311</v>
      </c>
      <c r="AS84" s="5">
        <f t="shared" si="47"/>
        <v>378111.47783747147</v>
      </c>
      <c r="AT84" s="5">
        <f t="shared" si="17"/>
        <v>730188.18665203662</v>
      </c>
      <c r="AU84" s="5">
        <f t="shared" si="18"/>
        <v>433173.29118543479</v>
      </c>
      <c r="AV84" s="150"/>
      <c r="AW84" s="2">
        <v>77</v>
      </c>
      <c r="AX84" s="118">
        <v>47178</v>
      </c>
      <c r="AY84" s="5">
        <f t="shared" si="48"/>
        <v>728778.34104699921</v>
      </c>
      <c r="AZ84" s="5">
        <f t="shared" si="49"/>
        <v>5490.5819284106856</v>
      </c>
      <c r="BA84" s="5">
        <f t="shared" si="19"/>
        <v>935.71729686694107</v>
      </c>
      <c r="BB84" s="35">
        <f t="shared" si="20"/>
        <v>1.540743862704772E-2</v>
      </c>
      <c r="BC84" s="5">
        <f t="shared" si="21"/>
        <v>4554.8646315437445</v>
      </c>
      <c r="BD84" s="35">
        <f t="shared" si="22"/>
        <v>7.4999999999999997E-2</v>
      </c>
      <c r="BE84" s="5">
        <f t="shared" si="50"/>
        <v>57407.376249867848</v>
      </c>
      <c r="BF84" s="5">
        <f t="shared" si="51"/>
        <v>365367.43223775493</v>
      </c>
      <c r="BG84" s="5">
        <f t="shared" si="23"/>
        <v>727842.62375013228</v>
      </c>
      <c r="BH84" s="5">
        <f t="shared" si="24"/>
        <v>422774.80848762277</v>
      </c>
      <c r="BI84" s="150"/>
      <c r="BJ84" s="2">
        <v>77</v>
      </c>
      <c r="BK84" s="118">
        <v>47178</v>
      </c>
      <c r="BL84" s="5">
        <f t="shared" si="52"/>
        <v>726385.50095093483</v>
      </c>
      <c r="BM84" s="5">
        <f t="shared" si="53"/>
        <v>5356.7892391412443</v>
      </c>
      <c r="BN84" s="5">
        <f t="shared" si="25"/>
        <v>968.21017089601264</v>
      </c>
      <c r="BO84" s="35">
        <f t="shared" si="26"/>
        <v>1.5994980675608155E-2</v>
      </c>
      <c r="BP84" s="5">
        <f t="shared" si="27"/>
        <v>4388.5790682452316</v>
      </c>
      <c r="BQ84" s="35">
        <f t="shared" si="28"/>
        <v>7.2500000000000009E-2</v>
      </c>
      <c r="BR84" s="5">
        <f t="shared" si="54"/>
        <v>59832.7092199615</v>
      </c>
      <c r="BS84" s="5">
        <f t="shared" si="55"/>
        <v>352640.06219391437</v>
      </c>
      <c r="BT84" s="5">
        <f t="shared" si="29"/>
        <v>725417.29078003881</v>
      </c>
      <c r="BU84" s="5">
        <f t="shared" si="30"/>
        <v>412472.77141387586</v>
      </c>
      <c r="BV84" s="150"/>
      <c r="BW84" s="2">
        <v>77</v>
      </c>
      <c r="BX84" s="118">
        <v>47178</v>
      </c>
      <c r="BY84" s="5">
        <f t="shared" si="56"/>
        <v>723912.29319653893</v>
      </c>
      <c r="BZ84" s="5">
        <f t="shared" si="57"/>
        <v>5224.2878433945316</v>
      </c>
      <c r="CA84" s="5">
        <f t="shared" si="31"/>
        <v>1001.4661330813879</v>
      </c>
      <c r="CB84" s="35">
        <f t="shared" si="32"/>
        <v>1.6600897249459932E-2</v>
      </c>
      <c r="CC84" s="5">
        <f t="shared" si="33"/>
        <v>4222.8217103131437</v>
      </c>
      <c r="CD84" s="35">
        <f t="shared" si="34"/>
        <v>7.0000000000000007E-2</v>
      </c>
      <c r="CE84" s="5">
        <f t="shared" si="58"/>
        <v>62339.172936542083</v>
      </c>
      <c r="CF84" s="5">
        <f t="shared" si="59"/>
        <v>339930.99100483686</v>
      </c>
      <c r="CG84" s="5">
        <f t="shared" si="35"/>
        <v>722910.82706345757</v>
      </c>
      <c r="CH84" s="5">
        <f t="shared" si="36"/>
        <v>402270.16394137894</v>
      </c>
    </row>
    <row r="85" spans="9:86" ht="14.25" customHeight="1">
      <c r="I85" s="150"/>
      <c r="J85" s="2">
        <v>78</v>
      </c>
      <c r="K85" s="118">
        <v>47209</v>
      </c>
      <c r="L85" s="5">
        <f t="shared" si="37"/>
        <v>734645.73712197877</v>
      </c>
      <c r="M85" s="5">
        <f t="shared" si="0"/>
        <v>5899.3210083098911</v>
      </c>
      <c r="N85" s="5">
        <f t="shared" si="1"/>
        <v>848.63156559628715</v>
      </c>
      <c r="O85" s="35">
        <f t="shared" si="2"/>
        <v>1.3861890531142616E-2</v>
      </c>
      <c r="P85" s="5">
        <f t="shared" si="3"/>
        <v>5050.689442713604</v>
      </c>
      <c r="Q85" s="35">
        <f t="shared" si="4"/>
        <v>8.2500000000000004E-2</v>
      </c>
      <c r="R85" s="5">
        <f t="shared" si="38"/>
        <v>51452.89444361702</v>
      </c>
      <c r="S85" s="5">
        <f t="shared" si="39"/>
        <v>408694.14420455456</v>
      </c>
      <c r="T85" s="5">
        <f t="shared" si="5"/>
        <v>733797.10555638245</v>
      </c>
      <c r="U85" s="5">
        <f t="shared" si="6"/>
        <v>460147.03864817158</v>
      </c>
      <c r="V85" s="150"/>
      <c r="W85" s="2">
        <v>78</v>
      </c>
      <c r="X85" s="118">
        <v>47209</v>
      </c>
      <c r="Y85" s="5">
        <f t="shared" si="40"/>
        <v>732455.39979986358</v>
      </c>
      <c r="Z85" s="5">
        <f t="shared" si="41"/>
        <v>5761.8863163878123</v>
      </c>
      <c r="AA85" s="5">
        <f t="shared" si="7"/>
        <v>878.85031772205457</v>
      </c>
      <c r="AB85" s="35">
        <f t="shared" si="8"/>
        <v>1.4398424553285161E-2</v>
      </c>
      <c r="AC85" s="5">
        <f t="shared" si="9"/>
        <v>4883.0359986657577</v>
      </c>
      <c r="AD85" s="35">
        <f t="shared" si="10"/>
        <v>0.08</v>
      </c>
      <c r="AE85" s="5">
        <f t="shared" si="42"/>
        <v>53673.450517858873</v>
      </c>
      <c r="AF85" s="5">
        <f t="shared" si="43"/>
        <v>395753.68216039048</v>
      </c>
      <c r="AG85" s="5">
        <f t="shared" si="11"/>
        <v>731576.5494821415</v>
      </c>
      <c r="AH85" s="5">
        <f t="shared" si="12"/>
        <v>449427.13267824939</v>
      </c>
      <c r="AI85" s="150"/>
      <c r="AJ85" s="2">
        <v>78</v>
      </c>
      <c r="AK85" s="118">
        <v>47209</v>
      </c>
      <c r="AL85" s="5">
        <f t="shared" si="44"/>
        <v>730188.18665203662</v>
      </c>
      <c r="AM85" s="5">
        <f t="shared" si="45"/>
        <v>5625.6271582523987</v>
      </c>
      <c r="AN85" s="5">
        <f t="shared" si="13"/>
        <v>909.82845279132925</v>
      </c>
      <c r="AO85" s="35">
        <f t="shared" si="14"/>
        <v>1.495222962118227E-2</v>
      </c>
      <c r="AP85" s="5">
        <f t="shared" si="15"/>
        <v>4715.7987054610694</v>
      </c>
      <c r="AQ85" s="35">
        <f t="shared" si="16"/>
        <v>7.7499999999999986E-2</v>
      </c>
      <c r="AR85" s="5">
        <f t="shared" si="46"/>
        <v>55971.641800754638</v>
      </c>
      <c r="AS85" s="5">
        <f t="shared" si="47"/>
        <v>382827.27654293255</v>
      </c>
      <c r="AT85" s="5">
        <f t="shared" si="17"/>
        <v>729278.3581992453</v>
      </c>
      <c r="AU85" s="5">
        <f t="shared" si="18"/>
        <v>438798.9183436872</v>
      </c>
      <c r="AV85" s="150"/>
      <c r="AW85" s="2">
        <v>78</v>
      </c>
      <c r="AX85" s="118">
        <v>47209</v>
      </c>
      <c r="AY85" s="5">
        <f t="shared" si="48"/>
        <v>727842.62375013228</v>
      </c>
      <c r="AZ85" s="5">
        <f t="shared" si="49"/>
        <v>5490.5819284106856</v>
      </c>
      <c r="BA85" s="5">
        <f t="shared" si="19"/>
        <v>941.5655299723594</v>
      </c>
      <c r="BB85" s="35">
        <f t="shared" si="20"/>
        <v>1.5523666780398911E-2</v>
      </c>
      <c r="BC85" s="5">
        <f t="shared" si="21"/>
        <v>4549.0163984383262</v>
      </c>
      <c r="BD85" s="35">
        <f t="shared" si="22"/>
        <v>7.4999999999999997E-2</v>
      </c>
      <c r="BE85" s="5">
        <f t="shared" si="50"/>
        <v>58348.941779840206</v>
      </c>
      <c r="BF85" s="5">
        <f t="shared" si="51"/>
        <v>369916.44863619324</v>
      </c>
      <c r="BG85" s="5">
        <f t="shared" si="23"/>
        <v>726901.05822015996</v>
      </c>
      <c r="BH85" s="5">
        <f t="shared" si="24"/>
        <v>428265.39041603345</v>
      </c>
      <c r="BI85" s="150"/>
      <c r="BJ85" s="2">
        <v>78</v>
      </c>
      <c r="BK85" s="118">
        <v>47209</v>
      </c>
      <c r="BL85" s="5">
        <f t="shared" si="52"/>
        <v>725417.29078003881</v>
      </c>
      <c r="BM85" s="5">
        <f t="shared" si="53"/>
        <v>5356.7892391412443</v>
      </c>
      <c r="BN85" s="5">
        <f t="shared" si="25"/>
        <v>974.05977401184282</v>
      </c>
      <c r="BO85" s="35">
        <f t="shared" si="26"/>
        <v>1.611309440332374E-2</v>
      </c>
      <c r="BP85" s="5">
        <f t="shared" si="27"/>
        <v>4382.7294651294014</v>
      </c>
      <c r="BQ85" s="35">
        <f t="shared" si="28"/>
        <v>7.2500000000000009E-2</v>
      </c>
      <c r="BR85" s="5">
        <f t="shared" si="54"/>
        <v>60806.768993973339</v>
      </c>
      <c r="BS85" s="5">
        <f t="shared" si="55"/>
        <v>357022.79165904375</v>
      </c>
      <c r="BT85" s="5">
        <f t="shared" si="29"/>
        <v>724443.23100602697</v>
      </c>
      <c r="BU85" s="5">
        <f t="shared" si="30"/>
        <v>417829.56065301708</v>
      </c>
      <c r="BV85" s="150"/>
      <c r="BW85" s="2">
        <v>78</v>
      </c>
      <c r="BX85" s="118">
        <v>47209</v>
      </c>
      <c r="BY85" s="5">
        <f t="shared" si="56"/>
        <v>722910.82706345757</v>
      </c>
      <c r="BZ85" s="5">
        <f t="shared" si="57"/>
        <v>5224.2878433945316</v>
      </c>
      <c r="CA85" s="5">
        <f t="shared" si="31"/>
        <v>1007.308018857696</v>
      </c>
      <c r="CB85" s="35">
        <f t="shared" si="32"/>
        <v>1.6720867600494918E-2</v>
      </c>
      <c r="CC85" s="5">
        <f t="shared" si="33"/>
        <v>4216.9798245368356</v>
      </c>
      <c r="CD85" s="35">
        <f t="shared" si="34"/>
        <v>6.9999999999999993E-2</v>
      </c>
      <c r="CE85" s="5">
        <f t="shared" si="58"/>
        <v>63346.480955399777</v>
      </c>
      <c r="CF85" s="5">
        <f t="shared" si="59"/>
        <v>344147.97082937369</v>
      </c>
      <c r="CG85" s="5">
        <f t="shared" si="35"/>
        <v>721903.51904459985</v>
      </c>
      <c r="CH85" s="5">
        <f t="shared" si="36"/>
        <v>407494.4517847735</v>
      </c>
    </row>
    <row r="86" spans="9:86" ht="14.25" customHeight="1">
      <c r="I86" s="150"/>
      <c r="J86" s="2">
        <v>79</v>
      </c>
      <c r="K86" s="118">
        <v>47239</v>
      </c>
      <c r="L86" s="5">
        <f t="shared" si="37"/>
        <v>733797.10555638245</v>
      </c>
      <c r="M86" s="5">
        <f t="shared" si="0"/>
        <v>5899.3210083098911</v>
      </c>
      <c r="N86" s="5">
        <f t="shared" si="1"/>
        <v>854.46590760976142</v>
      </c>
      <c r="O86" s="35">
        <f t="shared" si="2"/>
        <v>1.3973332428917963E-2</v>
      </c>
      <c r="P86" s="5">
        <f t="shared" si="3"/>
        <v>5044.8551007001297</v>
      </c>
      <c r="Q86" s="35">
        <f t="shared" si="4"/>
        <v>8.2500000000000018E-2</v>
      </c>
      <c r="R86" s="5">
        <f t="shared" si="38"/>
        <v>52307.36035122678</v>
      </c>
      <c r="S86" s="5">
        <f t="shared" si="39"/>
        <v>413738.99930525466</v>
      </c>
      <c r="T86" s="5">
        <f t="shared" si="5"/>
        <v>732942.63964877266</v>
      </c>
      <c r="U86" s="5">
        <f t="shared" si="6"/>
        <v>466046.35965648142</v>
      </c>
      <c r="V86" s="150"/>
      <c r="W86" s="2">
        <v>79</v>
      </c>
      <c r="X86" s="118">
        <v>47239</v>
      </c>
      <c r="Y86" s="5">
        <f t="shared" si="40"/>
        <v>731576.5494821415</v>
      </c>
      <c r="Z86" s="5">
        <f t="shared" si="41"/>
        <v>5761.8863163878123</v>
      </c>
      <c r="AA86" s="5">
        <f t="shared" si="7"/>
        <v>884.70931984020172</v>
      </c>
      <c r="AB86" s="35">
        <f t="shared" si="8"/>
        <v>1.4511826336693671E-2</v>
      </c>
      <c r="AC86" s="5">
        <f t="shared" si="9"/>
        <v>4877.1769965476105</v>
      </c>
      <c r="AD86" s="35">
        <f t="shared" si="10"/>
        <v>0.08</v>
      </c>
      <c r="AE86" s="5">
        <f t="shared" si="42"/>
        <v>54558.159837699073</v>
      </c>
      <c r="AF86" s="5">
        <f t="shared" si="43"/>
        <v>400630.8591569381</v>
      </c>
      <c r="AG86" s="5">
        <f t="shared" si="11"/>
        <v>730691.84016230132</v>
      </c>
      <c r="AH86" s="5">
        <f t="shared" si="12"/>
        <v>455189.01899463718</v>
      </c>
      <c r="AI86" s="150"/>
      <c r="AJ86" s="2">
        <v>79</v>
      </c>
      <c r="AK86" s="118">
        <v>47239</v>
      </c>
      <c r="AL86" s="5">
        <f t="shared" si="44"/>
        <v>729278.3581992453</v>
      </c>
      <c r="AM86" s="5">
        <f t="shared" si="45"/>
        <v>5625.6271582523987</v>
      </c>
      <c r="AN86" s="5">
        <f t="shared" si="13"/>
        <v>915.70442821560573</v>
      </c>
      <c r="AO86" s="35">
        <f t="shared" si="14"/>
        <v>1.5067570585421276E-2</v>
      </c>
      <c r="AP86" s="5">
        <f t="shared" si="15"/>
        <v>4709.9227300367929</v>
      </c>
      <c r="AQ86" s="35">
        <f t="shared" si="16"/>
        <v>7.7500000000000013E-2</v>
      </c>
      <c r="AR86" s="5">
        <f t="shared" si="46"/>
        <v>56887.346228970244</v>
      </c>
      <c r="AS86" s="5">
        <f t="shared" si="47"/>
        <v>387537.19927296933</v>
      </c>
      <c r="AT86" s="5">
        <f t="shared" si="17"/>
        <v>728362.65377102967</v>
      </c>
      <c r="AU86" s="5">
        <f t="shared" si="18"/>
        <v>444424.5455019396</v>
      </c>
      <c r="AV86" s="150"/>
      <c r="AW86" s="2">
        <v>79</v>
      </c>
      <c r="AX86" s="118">
        <v>47239</v>
      </c>
      <c r="AY86" s="5">
        <f t="shared" si="48"/>
        <v>726901.05822015996</v>
      </c>
      <c r="AZ86" s="5">
        <f t="shared" si="49"/>
        <v>5490.5819284106856</v>
      </c>
      <c r="BA86" s="5">
        <f t="shared" si="19"/>
        <v>947.45031453468619</v>
      </c>
      <c r="BB86" s="35">
        <f t="shared" si="20"/>
        <v>1.5640923404699088E-2</v>
      </c>
      <c r="BC86" s="5">
        <f t="shared" si="21"/>
        <v>4543.1316138759994</v>
      </c>
      <c r="BD86" s="35">
        <f t="shared" si="22"/>
        <v>7.4999999999999997E-2</v>
      </c>
      <c r="BE86" s="5">
        <f t="shared" si="50"/>
        <v>59296.392094374896</v>
      </c>
      <c r="BF86" s="5">
        <f t="shared" si="51"/>
        <v>374459.58025006921</v>
      </c>
      <c r="BG86" s="5">
        <f t="shared" si="23"/>
        <v>725953.60790562525</v>
      </c>
      <c r="BH86" s="5">
        <f t="shared" si="24"/>
        <v>433755.97234444413</v>
      </c>
      <c r="BI86" s="150"/>
      <c r="BJ86" s="2">
        <v>79</v>
      </c>
      <c r="BK86" s="118">
        <v>47239</v>
      </c>
      <c r="BL86" s="5">
        <f t="shared" si="52"/>
        <v>724443.23100602697</v>
      </c>
      <c r="BM86" s="5">
        <f t="shared" si="53"/>
        <v>5356.7892391412443</v>
      </c>
      <c r="BN86" s="5">
        <f t="shared" si="25"/>
        <v>979.94471847983186</v>
      </c>
      <c r="BO86" s="35">
        <f t="shared" si="26"/>
        <v>1.6232240317061022E-2</v>
      </c>
      <c r="BP86" s="5">
        <f t="shared" si="27"/>
        <v>4376.8445206614124</v>
      </c>
      <c r="BQ86" s="35">
        <f t="shared" si="28"/>
        <v>7.2499999999999981E-2</v>
      </c>
      <c r="BR86" s="5">
        <f t="shared" si="54"/>
        <v>61786.713712453173</v>
      </c>
      <c r="BS86" s="5">
        <f t="shared" si="55"/>
        <v>361399.63617970515</v>
      </c>
      <c r="BT86" s="5">
        <f t="shared" si="29"/>
        <v>723463.28628754709</v>
      </c>
      <c r="BU86" s="5">
        <f t="shared" si="30"/>
        <v>423186.34989215829</v>
      </c>
      <c r="BV86" s="150"/>
      <c r="BW86" s="2">
        <v>79</v>
      </c>
      <c r="BX86" s="118">
        <v>47239</v>
      </c>
      <c r="BY86" s="5">
        <f t="shared" si="56"/>
        <v>721903.51904459985</v>
      </c>
      <c r="BZ86" s="5">
        <f t="shared" si="57"/>
        <v>5224.2878433945316</v>
      </c>
      <c r="CA86" s="5">
        <f t="shared" si="31"/>
        <v>1013.1839823010323</v>
      </c>
      <c r="CB86" s="35">
        <f t="shared" si="32"/>
        <v>1.6841873556321094E-2</v>
      </c>
      <c r="CC86" s="5">
        <f t="shared" si="33"/>
        <v>4211.1038610934993</v>
      </c>
      <c r="CD86" s="35">
        <f t="shared" si="34"/>
        <v>7.0000000000000007E-2</v>
      </c>
      <c r="CE86" s="5">
        <f t="shared" si="58"/>
        <v>64359.664937700807</v>
      </c>
      <c r="CF86" s="5">
        <f t="shared" si="59"/>
        <v>348359.07469046721</v>
      </c>
      <c r="CG86" s="5">
        <f t="shared" si="35"/>
        <v>720890.33506229881</v>
      </c>
      <c r="CH86" s="5">
        <f t="shared" si="36"/>
        <v>412718.739628168</v>
      </c>
    </row>
    <row r="87" spans="9:86" ht="14.25" customHeight="1">
      <c r="I87" s="150"/>
      <c r="J87" s="2">
        <v>80</v>
      </c>
      <c r="K87" s="118">
        <v>47270</v>
      </c>
      <c r="L87" s="5">
        <f t="shared" si="37"/>
        <v>732942.63964877266</v>
      </c>
      <c r="M87" s="5">
        <f t="shared" si="0"/>
        <v>5899.3210083098911</v>
      </c>
      <c r="N87" s="5">
        <f t="shared" si="1"/>
        <v>860.34036072457911</v>
      </c>
      <c r="O87" s="35">
        <f t="shared" si="2"/>
        <v>1.4085801221282839E-2</v>
      </c>
      <c r="P87" s="5">
        <f t="shared" si="3"/>
        <v>5038.980647585312</v>
      </c>
      <c r="Q87" s="35">
        <f t="shared" si="4"/>
        <v>8.2500000000000004E-2</v>
      </c>
      <c r="R87" s="5">
        <f t="shared" si="38"/>
        <v>53167.700711951358</v>
      </c>
      <c r="S87" s="5">
        <f t="shared" si="39"/>
        <v>418777.97995283996</v>
      </c>
      <c r="T87" s="5">
        <f t="shared" si="5"/>
        <v>732082.29928804806</v>
      </c>
      <c r="U87" s="5">
        <f t="shared" si="6"/>
        <v>471945.68066479132</v>
      </c>
      <c r="V87" s="150"/>
      <c r="W87" s="2">
        <v>80</v>
      </c>
      <c r="X87" s="118">
        <v>47270</v>
      </c>
      <c r="Y87" s="5">
        <f t="shared" si="40"/>
        <v>730691.84016230132</v>
      </c>
      <c r="Z87" s="5">
        <f t="shared" si="41"/>
        <v>5761.8863163878123</v>
      </c>
      <c r="AA87" s="5">
        <f t="shared" si="7"/>
        <v>890.60738197246974</v>
      </c>
      <c r="AB87" s="35">
        <f t="shared" si="8"/>
        <v>1.4626259657280115E-2</v>
      </c>
      <c r="AC87" s="5">
        <f t="shared" si="9"/>
        <v>4871.2789344153425</v>
      </c>
      <c r="AD87" s="35">
        <f t="shared" si="10"/>
        <v>0.08</v>
      </c>
      <c r="AE87" s="5">
        <f t="shared" si="42"/>
        <v>55448.767219671543</v>
      </c>
      <c r="AF87" s="5">
        <f t="shared" si="43"/>
        <v>405502.13809135347</v>
      </c>
      <c r="AG87" s="5">
        <f t="shared" si="11"/>
        <v>729801.23278032884</v>
      </c>
      <c r="AH87" s="5">
        <f t="shared" si="12"/>
        <v>460950.90531102498</v>
      </c>
      <c r="AI87" s="150"/>
      <c r="AJ87" s="2">
        <v>80</v>
      </c>
      <c r="AK87" s="118">
        <v>47270</v>
      </c>
      <c r="AL87" s="5">
        <f t="shared" si="44"/>
        <v>728362.65377102967</v>
      </c>
      <c r="AM87" s="5">
        <f t="shared" si="45"/>
        <v>5625.6271582523987</v>
      </c>
      <c r="AN87" s="5">
        <f t="shared" si="13"/>
        <v>921.61835264783167</v>
      </c>
      <c r="AO87" s="35">
        <f t="shared" si="14"/>
        <v>1.5183947412068511E-2</v>
      </c>
      <c r="AP87" s="5">
        <f t="shared" si="15"/>
        <v>4704.008805604567</v>
      </c>
      <c r="AQ87" s="35">
        <f t="shared" si="16"/>
        <v>7.7500000000000013E-2</v>
      </c>
      <c r="AR87" s="5">
        <f t="shared" si="46"/>
        <v>57808.964581618078</v>
      </c>
      <c r="AS87" s="5">
        <f t="shared" si="47"/>
        <v>392241.20807857392</v>
      </c>
      <c r="AT87" s="5">
        <f t="shared" si="17"/>
        <v>727441.0354183818</v>
      </c>
      <c r="AU87" s="5">
        <f t="shared" si="18"/>
        <v>450050.17266019201</v>
      </c>
      <c r="AV87" s="150"/>
      <c r="AW87" s="2">
        <v>80</v>
      </c>
      <c r="AX87" s="118">
        <v>47270</v>
      </c>
      <c r="AY87" s="5">
        <f t="shared" si="48"/>
        <v>725953.60790562525</v>
      </c>
      <c r="AZ87" s="5">
        <f t="shared" si="49"/>
        <v>5490.5819284106856</v>
      </c>
      <c r="BA87" s="5">
        <f t="shared" si="19"/>
        <v>953.37187900052777</v>
      </c>
      <c r="BB87" s="35">
        <f t="shared" si="20"/>
        <v>1.5759219905266464E-2</v>
      </c>
      <c r="BC87" s="5">
        <f t="shared" si="21"/>
        <v>4537.2100494101578</v>
      </c>
      <c r="BD87" s="35">
        <f t="shared" si="22"/>
        <v>7.5000000000000011E-2</v>
      </c>
      <c r="BE87" s="5">
        <f t="shared" si="50"/>
        <v>60249.763973375426</v>
      </c>
      <c r="BF87" s="5">
        <f t="shared" si="51"/>
        <v>378996.79029947938</v>
      </c>
      <c r="BG87" s="5">
        <f t="shared" si="23"/>
        <v>725000.23602662468</v>
      </c>
      <c r="BH87" s="5">
        <f t="shared" si="24"/>
        <v>439246.55427285482</v>
      </c>
      <c r="BI87" s="150"/>
      <c r="BJ87" s="2">
        <v>80</v>
      </c>
      <c r="BK87" s="118">
        <v>47270</v>
      </c>
      <c r="BL87" s="5">
        <f t="shared" si="52"/>
        <v>723463.28628754709</v>
      </c>
      <c r="BM87" s="5">
        <f t="shared" si="53"/>
        <v>5356.7892391412443</v>
      </c>
      <c r="BN87" s="5">
        <f t="shared" si="25"/>
        <v>985.86521782064756</v>
      </c>
      <c r="BO87" s="35">
        <f t="shared" si="26"/>
        <v>1.6352429816522407E-2</v>
      </c>
      <c r="BP87" s="5">
        <f t="shared" si="27"/>
        <v>4370.9240213205967</v>
      </c>
      <c r="BQ87" s="35">
        <f t="shared" si="28"/>
        <v>7.2499999999999995E-2</v>
      </c>
      <c r="BR87" s="5">
        <f t="shared" si="54"/>
        <v>62772.578930273819</v>
      </c>
      <c r="BS87" s="5">
        <f t="shared" si="55"/>
        <v>365770.56020102574</v>
      </c>
      <c r="BT87" s="5">
        <f t="shared" si="29"/>
        <v>722477.42106972646</v>
      </c>
      <c r="BU87" s="5">
        <f t="shared" si="30"/>
        <v>428543.13913129957</v>
      </c>
      <c r="BV87" s="150"/>
      <c r="BW87" s="2">
        <v>80</v>
      </c>
      <c r="BX87" s="118">
        <v>47270</v>
      </c>
      <c r="BY87" s="5">
        <f t="shared" si="56"/>
        <v>720890.33506229881</v>
      </c>
      <c r="BZ87" s="5">
        <f t="shared" si="57"/>
        <v>5224.2878433945316</v>
      </c>
      <c r="CA87" s="5">
        <f t="shared" si="31"/>
        <v>1019.0942221977884</v>
      </c>
      <c r="CB87" s="35">
        <f t="shared" si="32"/>
        <v>1.6963926510842497E-2</v>
      </c>
      <c r="CC87" s="5">
        <f t="shared" si="33"/>
        <v>4205.1936211967432</v>
      </c>
      <c r="CD87" s="35">
        <f t="shared" si="34"/>
        <v>7.0000000000000007E-2</v>
      </c>
      <c r="CE87" s="5">
        <f t="shared" si="58"/>
        <v>65378.759159898596</v>
      </c>
      <c r="CF87" s="5">
        <f t="shared" si="59"/>
        <v>352564.26831166394</v>
      </c>
      <c r="CG87" s="5">
        <f t="shared" si="35"/>
        <v>719871.24084010103</v>
      </c>
      <c r="CH87" s="5">
        <f t="shared" si="36"/>
        <v>417943.02747156256</v>
      </c>
    </row>
    <row r="88" spans="9:86" ht="14.25" customHeight="1">
      <c r="I88" s="150"/>
      <c r="J88" s="2">
        <v>81</v>
      </c>
      <c r="K88" s="118">
        <v>47300</v>
      </c>
      <c r="L88" s="5">
        <f t="shared" si="37"/>
        <v>732082.29928804806</v>
      </c>
      <c r="M88" s="5">
        <f t="shared" si="0"/>
        <v>5899.3210083098911</v>
      </c>
      <c r="N88" s="5">
        <f t="shared" si="1"/>
        <v>866.25520070456059</v>
      </c>
      <c r="O88" s="35">
        <f t="shared" si="2"/>
        <v>1.4199308491086252E-2</v>
      </c>
      <c r="P88" s="5">
        <f t="shared" si="3"/>
        <v>5033.0658076053305</v>
      </c>
      <c r="Q88" s="35">
        <f t="shared" si="4"/>
        <v>8.2500000000000004E-2</v>
      </c>
      <c r="R88" s="5">
        <f t="shared" si="38"/>
        <v>54033.955912655918</v>
      </c>
      <c r="S88" s="5">
        <f t="shared" si="39"/>
        <v>423811.0457604453</v>
      </c>
      <c r="T88" s="5">
        <f t="shared" si="5"/>
        <v>731216.0440873435</v>
      </c>
      <c r="U88" s="5">
        <f t="shared" si="6"/>
        <v>477845.00167310121</v>
      </c>
      <c r="V88" s="150"/>
      <c r="W88" s="2">
        <v>81</v>
      </c>
      <c r="X88" s="118">
        <v>47300</v>
      </c>
      <c r="Y88" s="5">
        <f t="shared" si="40"/>
        <v>729801.23278032884</v>
      </c>
      <c r="Z88" s="5">
        <f t="shared" si="41"/>
        <v>5761.8863163878123</v>
      </c>
      <c r="AA88" s="5">
        <f t="shared" si="7"/>
        <v>896.54476451895334</v>
      </c>
      <c r="AB88" s="35">
        <f t="shared" si="8"/>
        <v>1.4741736093320324E-2</v>
      </c>
      <c r="AC88" s="5">
        <f t="shared" si="9"/>
        <v>4865.3415518688589</v>
      </c>
      <c r="AD88" s="35">
        <f t="shared" si="10"/>
        <v>0.08</v>
      </c>
      <c r="AE88" s="5">
        <f t="shared" si="42"/>
        <v>56345.311984190499</v>
      </c>
      <c r="AF88" s="5">
        <f t="shared" si="43"/>
        <v>410367.47964322235</v>
      </c>
      <c r="AG88" s="5">
        <f t="shared" si="11"/>
        <v>728904.68801580986</v>
      </c>
      <c r="AH88" s="5">
        <f t="shared" si="12"/>
        <v>466712.79162741284</v>
      </c>
      <c r="AI88" s="150"/>
      <c r="AJ88" s="2">
        <v>81</v>
      </c>
      <c r="AK88" s="118">
        <v>47300</v>
      </c>
      <c r="AL88" s="5">
        <f t="shared" si="44"/>
        <v>727441.0354183818</v>
      </c>
      <c r="AM88" s="5">
        <f t="shared" si="45"/>
        <v>5625.6271582523987</v>
      </c>
      <c r="AN88" s="5">
        <f t="shared" si="13"/>
        <v>927.57047117534967</v>
      </c>
      <c r="AO88" s="35">
        <f t="shared" si="14"/>
        <v>1.5301371674341112E-2</v>
      </c>
      <c r="AP88" s="5">
        <f t="shared" si="15"/>
        <v>4698.056687077049</v>
      </c>
      <c r="AQ88" s="35">
        <f t="shared" si="16"/>
        <v>7.7499999999999999E-2</v>
      </c>
      <c r="AR88" s="5">
        <f t="shared" si="46"/>
        <v>58736.535052793428</v>
      </c>
      <c r="AS88" s="5">
        <f t="shared" si="47"/>
        <v>396939.26476565097</v>
      </c>
      <c r="AT88" s="5">
        <f t="shared" si="17"/>
        <v>726513.46494720643</v>
      </c>
      <c r="AU88" s="5">
        <f t="shared" si="18"/>
        <v>455675.79981844441</v>
      </c>
      <c r="AV88" s="150"/>
      <c r="AW88" s="2">
        <v>81</v>
      </c>
      <c r="AX88" s="118">
        <v>47300</v>
      </c>
      <c r="AY88" s="5">
        <f t="shared" si="48"/>
        <v>725000.23602662468</v>
      </c>
      <c r="AZ88" s="5">
        <f t="shared" si="49"/>
        <v>5490.5819284106856</v>
      </c>
      <c r="BA88" s="5">
        <f t="shared" si="19"/>
        <v>959.33045324428167</v>
      </c>
      <c r="BB88" s="35">
        <f t="shared" si="20"/>
        <v>1.5878567849884975E-2</v>
      </c>
      <c r="BC88" s="5">
        <f t="shared" si="21"/>
        <v>4531.2514751664039</v>
      </c>
      <c r="BD88" s="35">
        <f t="shared" si="22"/>
        <v>7.4999999999999997E-2</v>
      </c>
      <c r="BE88" s="5">
        <f t="shared" si="50"/>
        <v>61209.094426619704</v>
      </c>
      <c r="BF88" s="5">
        <f t="shared" si="51"/>
        <v>383528.0417746458</v>
      </c>
      <c r="BG88" s="5">
        <f t="shared" si="23"/>
        <v>724040.90557338041</v>
      </c>
      <c r="BH88" s="5">
        <f t="shared" si="24"/>
        <v>444737.1362012655</v>
      </c>
      <c r="BI88" s="150"/>
      <c r="BJ88" s="2">
        <v>81</v>
      </c>
      <c r="BK88" s="118">
        <v>47300</v>
      </c>
      <c r="BL88" s="5">
        <f t="shared" si="52"/>
        <v>722477.42106972646</v>
      </c>
      <c r="BM88" s="5">
        <f t="shared" si="53"/>
        <v>5356.7892391412443</v>
      </c>
      <c r="BN88" s="5">
        <f t="shared" si="25"/>
        <v>991.82148684498043</v>
      </c>
      <c r="BO88" s="35">
        <f t="shared" si="26"/>
        <v>1.6473674463788002E-2</v>
      </c>
      <c r="BP88" s="5">
        <f t="shared" si="27"/>
        <v>4364.9677522962638</v>
      </c>
      <c r="BQ88" s="35">
        <f t="shared" si="28"/>
        <v>7.2499999999999995E-2</v>
      </c>
      <c r="BR88" s="5">
        <f t="shared" si="54"/>
        <v>63764.400417118799</v>
      </c>
      <c r="BS88" s="5">
        <f t="shared" si="55"/>
        <v>370135.52795332199</v>
      </c>
      <c r="BT88" s="5">
        <f t="shared" si="29"/>
        <v>721485.59958288143</v>
      </c>
      <c r="BU88" s="5">
        <f t="shared" si="30"/>
        <v>433899.92837044079</v>
      </c>
      <c r="BV88" s="150"/>
      <c r="BW88" s="2">
        <v>81</v>
      </c>
      <c r="BX88" s="118">
        <v>47300</v>
      </c>
      <c r="BY88" s="5">
        <f t="shared" si="56"/>
        <v>719871.24084010103</v>
      </c>
      <c r="BZ88" s="5">
        <f t="shared" si="57"/>
        <v>5224.2878433945316</v>
      </c>
      <c r="CA88" s="5">
        <f t="shared" si="31"/>
        <v>1025.0389384939417</v>
      </c>
      <c r="CB88" s="35">
        <f t="shared" si="32"/>
        <v>1.7087038020261042E-2</v>
      </c>
      <c r="CC88" s="5">
        <f t="shared" si="33"/>
        <v>4199.2489049005899</v>
      </c>
      <c r="CD88" s="35">
        <f t="shared" si="34"/>
        <v>7.0000000000000007E-2</v>
      </c>
      <c r="CE88" s="5">
        <f t="shared" si="58"/>
        <v>66403.798098392537</v>
      </c>
      <c r="CF88" s="5">
        <f t="shared" si="59"/>
        <v>356763.51721656451</v>
      </c>
      <c r="CG88" s="5">
        <f t="shared" si="35"/>
        <v>718846.2019016071</v>
      </c>
      <c r="CH88" s="5">
        <f t="shared" si="36"/>
        <v>423167.31531495706</v>
      </c>
    </row>
    <row r="89" spans="9:86" ht="14.25" customHeight="1">
      <c r="I89" s="150"/>
      <c r="J89" s="2">
        <v>82</v>
      </c>
      <c r="K89" s="118">
        <v>47331</v>
      </c>
      <c r="L89" s="5">
        <f t="shared" si="37"/>
        <v>731216.0440873435</v>
      </c>
      <c r="M89" s="5">
        <f t="shared" si="0"/>
        <v>5899.3210083098911</v>
      </c>
      <c r="N89" s="5">
        <f t="shared" si="1"/>
        <v>872.2107052094043</v>
      </c>
      <c r="O89" s="35">
        <f t="shared" si="2"/>
        <v>1.4313865986866433E-2</v>
      </c>
      <c r="P89" s="5">
        <f t="shared" si="3"/>
        <v>5027.1103031004868</v>
      </c>
      <c r="Q89" s="35">
        <f t="shared" si="4"/>
        <v>8.2500000000000004E-2</v>
      </c>
      <c r="R89" s="5">
        <f t="shared" si="38"/>
        <v>54906.166617865325</v>
      </c>
      <c r="S89" s="5">
        <f t="shared" si="39"/>
        <v>428838.15606354579</v>
      </c>
      <c r="T89" s="5">
        <f t="shared" si="5"/>
        <v>730343.83338213409</v>
      </c>
      <c r="U89" s="5">
        <f t="shared" si="6"/>
        <v>483744.32268141111</v>
      </c>
      <c r="V89" s="150"/>
      <c r="W89" s="2">
        <v>82</v>
      </c>
      <c r="X89" s="118">
        <v>47331</v>
      </c>
      <c r="Y89" s="5">
        <f t="shared" si="40"/>
        <v>728904.68801580986</v>
      </c>
      <c r="Z89" s="5">
        <f t="shared" si="41"/>
        <v>5761.8863163878123</v>
      </c>
      <c r="AA89" s="5">
        <f t="shared" si="7"/>
        <v>902.52172961574615</v>
      </c>
      <c r="AB89" s="35">
        <f t="shared" si="8"/>
        <v>1.4858267388663094E-2</v>
      </c>
      <c r="AC89" s="5">
        <f t="shared" si="9"/>
        <v>4859.3645867720661</v>
      </c>
      <c r="AD89" s="35">
        <f t="shared" si="10"/>
        <v>0.08</v>
      </c>
      <c r="AE89" s="5">
        <f t="shared" si="42"/>
        <v>57247.833713806249</v>
      </c>
      <c r="AF89" s="5">
        <f t="shared" si="43"/>
        <v>415226.8442299944</v>
      </c>
      <c r="AG89" s="5">
        <f t="shared" si="11"/>
        <v>728002.16628619411</v>
      </c>
      <c r="AH89" s="5">
        <f t="shared" si="12"/>
        <v>472474.67794380063</v>
      </c>
      <c r="AI89" s="150"/>
      <c r="AJ89" s="2">
        <v>82</v>
      </c>
      <c r="AK89" s="118">
        <v>47331</v>
      </c>
      <c r="AL89" s="5">
        <f t="shared" si="44"/>
        <v>726513.46494720643</v>
      </c>
      <c r="AM89" s="5">
        <f t="shared" si="45"/>
        <v>5625.6271582523987</v>
      </c>
      <c r="AN89" s="5">
        <f t="shared" si="13"/>
        <v>933.56103046835688</v>
      </c>
      <c r="AO89" s="35">
        <f t="shared" si="14"/>
        <v>1.541985511092262E-2</v>
      </c>
      <c r="AP89" s="5">
        <f t="shared" si="15"/>
        <v>4692.0661277840418</v>
      </c>
      <c r="AQ89" s="35">
        <f t="shared" si="16"/>
        <v>7.7499999999999999E-2</v>
      </c>
      <c r="AR89" s="5">
        <f t="shared" si="46"/>
        <v>59670.096083261786</v>
      </c>
      <c r="AS89" s="5">
        <f t="shared" si="47"/>
        <v>401631.33089343499</v>
      </c>
      <c r="AT89" s="5">
        <f t="shared" si="17"/>
        <v>725579.90391673811</v>
      </c>
      <c r="AU89" s="5">
        <f t="shared" si="18"/>
        <v>461301.42697669676</v>
      </c>
      <c r="AV89" s="150"/>
      <c r="AW89" s="2">
        <v>82</v>
      </c>
      <c r="AX89" s="118">
        <v>47331</v>
      </c>
      <c r="AY89" s="5">
        <f t="shared" si="48"/>
        <v>724040.90557338041</v>
      </c>
      <c r="AZ89" s="5">
        <f t="shared" si="49"/>
        <v>5490.5819284106856</v>
      </c>
      <c r="BA89" s="5">
        <f t="shared" si="19"/>
        <v>965.32626857705873</v>
      </c>
      <c r="BB89" s="35">
        <f t="shared" si="20"/>
        <v>1.5998978971707687E-2</v>
      </c>
      <c r="BC89" s="5">
        <f t="shared" si="21"/>
        <v>4525.2556598336269</v>
      </c>
      <c r="BD89" s="35">
        <f t="shared" si="22"/>
        <v>7.4999999999999983E-2</v>
      </c>
      <c r="BE89" s="5">
        <f t="shared" si="50"/>
        <v>62174.420695196764</v>
      </c>
      <c r="BF89" s="5">
        <f t="shared" si="51"/>
        <v>388053.29743447941</v>
      </c>
      <c r="BG89" s="5">
        <f t="shared" si="23"/>
        <v>723075.5793048034</v>
      </c>
      <c r="BH89" s="5">
        <f t="shared" si="24"/>
        <v>450227.71812967618</v>
      </c>
      <c r="BI89" s="150"/>
      <c r="BJ89" s="2">
        <v>82</v>
      </c>
      <c r="BK89" s="118">
        <v>47331</v>
      </c>
      <c r="BL89" s="5">
        <f t="shared" si="52"/>
        <v>721485.59958288143</v>
      </c>
      <c r="BM89" s="5">
        <f t="shared" si="53"/>
        <v>5356.7892391412443</v>
      </c>
      <c r="BN89" s="5">
        <f t="shared" si="25"/>
        <v>997.81374166133537</v>
      </c>
      <c r="BO89" s="35">
        <f t="shared" si="26"/>
        <v>1.65959859862186E-2</v>
      </c>
      <c r="BP89" s="5">
        <f t="shared" si="27"/>
        <v>4358.9754974799089</v>
      </c>
      <c r="BQ89" s="35">
        <f t="shared" si="28"/>
        <v>7.2499999999999995E-2</v>
      </c>
      <c r="BR89" s="5">
        <f t="shared" si="54"/>
        <v>64762.214158780131</v>
      </c>
      <c r="BS89" s="5">
        <f t="shared" si="55"/>
        <v>374494.50345080189</v>
      </c>
      <c r="BT89" s="5">
        <f t="shared" si="29"/>
        <v>720487.78584122006</v>
      </c>
      <c r="BU89" s="5">
        <f t="shared" si="30"/>
        <v>439256.717609582</v>
      </c>
      <c r="BV89" s="150"/>
      <c r="BW89" s="2">
        <v>82</v>
      </c>
      <c r="BX89" s="118">
        <v>47331</v>
      </c>
      <c r="BY89" s="5">
        <f t="shared" si="56"/>
        <v>718846.2019016071</v>
      </c>
      <c r="BZ89" s="5">
        <f t="shared" si="57"/>
        <v>5224.2878433945316</v>
      </c>
      <c r="CA89" s="5">
        <f t="shared" si="31"/>
        <v>1031.0183323018236</v>
      </c>
      <c r="CB89" s="35">
        <f t="shared" si="32"/>
        <v>1.7211219805979231E-2</v>
      </c>
      <c r="CC89" s="5">
        <f t="shared" si="33"/>
        <v>4193.2695110927079</v>
      </c>
      <c r="CD89" s="35">
        <f t="shared" si="34"/>
        <v>6.9999999999999993E-2</v>
      </c>
      <c r="CE89" s="5">
        <f t="shared" si="58"/>
        <v>67434.816430694365</v>
      </c>
      <c r="CF89" s="5">
        <f t="shared" si="59"/>
        <v>360956.78672765719</v>
      </c>
      <c r="CG89" s="5">
        <f t="shared" si="35"/>
        <v>717815.18356930523</v>
      </c>
      <c r="CH89" s="5">
        <f t="shared" si="36"/>
        <v>428391.60315835156</v>
      </c>
    </row>
    <row r="90" spans="9:86" ht="14.25" customHeight="1">
      <c r="I90" s="150"/>
      <c r="J90" s="2">
        <v>83</v>
      </c>
      <c r="K90" s="118">
        <v>47362</v>
      </c>
      <c r="L90" s="5">
        <f t="shared" si="37"/>
        <v>730343.83338213409</v>
      </c>
      <c r="M90" s="5">
        <f t="shared" si="0"/>
        <v>5899.3210083098911</v>
      </c>
      <c r="N90" s="5">
        <f t="shared" si="1"/>
        <v>878.2071538077189</v>
      </c>
      <c r="O90" s="35">
        <f t="shared" si="2"/>
        <v>1.4429485625818418E-2</v>
      </c>
      <c r="P90" s="5">
        <f t="shared" si="3"/>
        <v>5021.1138545021722</v>
      </c>
      <c r="Q90" s="35">
        <f t="shared" si="4"/>
        <v>8.2500000000000004E-2</v>
      </c>
      <c r="R90" s="5">
        <f t="shared" si="38"/>
        <v>55784.373771673047</v>
      </c>
      <c r="S90" s="5">
        <f t="shared" si="39"/>
        <v>433859.26991804794</v>
      </c>
      <c r="T90" s="5">
        <f t="shared" si="5"/>
        <v>729465.62622832635</v>
      </c>
      <c r="U90" s="5">
        <f t="shared" si="6"/>
        <v>489643.64368972101</v>
      </c>
      <c r="V90" s="150"/>
      <c r="W90" s="2">
        <v>83</v>
      </c>
      <c r="X90" s="118">
        <v>47362</v>
      </c>
      <c r="Y90" s="5">
        <f t="shared" si="40"/>
        <v>728002.16628619411</v>
      </c>
      <c r="Z90" s="5">
        <f t="shared" si="41"/>
        <v>5761.8863163878123</v>
      </c>
      <c r="AA90" s="5">
        <f t="shared" si="7"/>
        <v>908.53854114651767</v>
      </c>
      <c r="AB90" s="35">
        <f t="shared" si="8"/>
        <v>1.4975865455697296E-2</v>
      </c>
      <c r="AC90" s="5">
        <f t="shared" si="9"/>
        <v>4853.3477752412946</v>
      </c>
      <c r="AD90" s="35">
        <f t="shared" si="10"/>
        <v>0.08</v>
      </c>
      <c r="AE90" s="5">
        <f t="shared" si="42"/>
        <v>58156.372254952767</v>
      </c>
      <c r="AF90" s="5">
        <f t="shared" si="43"/>
        <v>420080.1920052357</v>
      </c>
      <c r="AG90" s="5">
        <f t="shared" si="11"/>
        <v>727093.62774504756</v>
      </c>
      <c r="AH90" s="5">
        <f t="shared" si="12"/>
        <v>478236.56426018849</v>
      </c>
      <c r="AI90" s="150"/>
      <c r="AJ90" s="2">
        <v>83</v>
      </c>
      <c r="AK90" s="118">
        <v>47362</v>
      </c>
      <c r="AL90" s="5">
        <f t="shared" si="44"/>
        <v>725579.90391673811</v>
      </c>
      <c r="AM90" s="5">
        <f t="shared" si="45"/>
        <v>5625.6271582523987</v>
      </c>
      <c r="AN90" s="5">
        <f t="shared" si="13"/>
        <v>939.59027879013138</v>
      </c>
      <c r="AO90" s="35">
        <f t="shared" si="14"/>
        <v>1.5539409628929603E-2</v>
      </c>
      <c r="AP90" s="5">
        <f t="shared" si="15"/>
        <v>4686.0368794622673</v>
      </c>
      <c r="AQ90" s="35">
        <f t="shared" si="16"/>
        <v>7.7500000000000013E-2</v>
      </c>
      <c r="AR90" s="5">
        <f t="shared" si="46"/>
        <v>60609.686362051914</v>
      </c>
      <c r="AS90" s="5">
        <f t="shared" si="47"/>
        <v>406317.36777289724</v>
      </c>
      <c r="AT90" s="5">
        <f t="shared" si="17"/>
        <v>724640.31363794801</v>
      </c>
      <c r="AU90" s="5">
        <f t="shared" si="18"/>
        <v>466927.05413494917</v>
      </c>
      <c r="AV90" s="150"/>
      <c r="AW90" s="2">
        <v>83</v>
      </c>
      <c r="AX90" s="118">
        <v>47362</v>
      </c>
      <c r="AY90" s="5">
        <f t="shared" si="48"/>
        <v>723075.5793048034</v>
      </c>
      <c r="AZ90" s="5">
        <f t="shared" si="49"/>
        <v>5490.5819284106856</v>
      </c>
      <c r="BA90" s="5">
        <f t="shared" si="19"/>
        <v>971.35955775566435</v>
      </c>
      <c r="BB90" s="35">
        <f t="shared" si="20"/>
        <v>1.6120465172222889E-2</v>
      </c>
      <c r="BC90" s="5">
        <f t="shared" si="21"/>
        <v>4519.2223706550212</v>
      </c>
      <c r="BD90" s="35">
        <f t="shared" si="22"/>
        <v>7.5000000000000011E-2</v>
      </c>
      <c r="BE90" s="5">
        <f t="shared" si="50"/>
        <v>63145.780252952427</v>
      </c>
      <c r="BF90" s="5">
        <f t="shared" si="51"/>
        <v>392572.51980513445</v>
      </c>
      <c r="BG90" s="5">
        <f t="shared" si="23"/>
        <v>722104.21974704775</v>
      </c>
      <c r="BH90" s="5">
        <f t="shared" si="24"/>
        <v>455718.30005808687</v>
      </c>
      <c r="BI90" s="150"/>
      <c r="BJ90" s="2">
        <v>83</v>
      </c>
      <c r="BK90" s="118">
        <v>47362</v>
      </c>
      <c r="BL90" s="5">
        <f t="shared" si="52"/>
        <v>720487.78584122006</v>
      </c>
      <c r="BM90" s="5">
        <f t="shared" si="53"/>
        <v>5356.7892391412443</v>
      </c>
      <c r="BN90" s="5">
        <f t="shared" si="25"/>
        <v>1003.8421996838733</v>
      </c>
      <c r="BO90" s="35">
        <f t="shared" si="26"/>
        <v>1.6719376279421317E-2</v>
      </c>
      <c r="BP90" s="5">
        <f t="shared" si="27"/>
        <v>4352.9470394573709</v>
      </c>
      <c r="BQ90" s="35">
        <f t="shared" si="28"/>
        <v>7.2499999999999995E-2</v>
      </c>
      <c r="BR90" s="5">
        <f t="shared" si="54"/>
        <v>65766.056358464004</v>
      </c>
      <c r="BS90" s="5">
        <f t="shared" si="55"/>
        <v>378847.45049025927</v>
      </c>
      <c r="BT90" s="5">
        <f t="shared" si="29"/>
        <v>719483.94364153617</v>
      </c>
      <c r="BU90" s="5">
        <f t="shared" si="30"/>
        <v>444613.50684872328</v>
      </c>
      <c r="BV90" s="150"/>
      <c r="BW90" s="2">
        <v>83</v>
      </c>
      <c r="BX90" s="118">
        <v>47362</v>
      </c>
      <c r="BY90" s="5">
        <f t="shared" si="56"/>
        <v>717815.18356930523</v>
      </c>
      <c r="BZ90" s="5">
        <f t="shared" si="57"/>
        <v>5224.2878433945316</v>
      </c>
      <c r="CA90" s="5">
        <f t="shared" si="31"/>
        <v>1037.0326059069175</v>
      </c>
      <c r="CB90" s="35">
        <f t="shared" si="32"/>
        <v>1.7336483757565295E-2</v>
      </c>
      <c r="CC90" s="5">
        <f t="shared" si="33"/>
        <v>4187.2552374876141</v>
      </c>
      <c r="CD90" s="35">
        <f t="shared" si="34"/>
        <v>7.0000000000000007E-2</v>
      </c>
      <c r="CE90" s="5">
        <f t="shared" si="58"/>
        <v>68471.849036601285</v>
      </c>
      <c r="CF90" s="5">
        <f t="shared" si="59"/>
        <v>365144.0419651448</v>
      </c>
      <c r="CG90" s="5">
        <f t="shared" si="35"/>
        <v>716778.15096339828</v>
      </c>
      <c r="CH90" s="5">
        <f t="shared" si="36"/>
        <v>433615.89100174606</v>
      </c>
    </row>
    <row r="91" spans="9:86" ht="14.25" customHeight="1">
      <c r="I91" s="150"/>
      <c r="J91" s="2">
        <v>84</v>
      </c>
      <c r="K91" s="118">
        <v>47392</v>
      </c>
      <c r="L91" s="5">
        <f t="shared" si="37"/>
        <v>729465.62622832635</v>
      </c>
      <c r="M91" s="5">
        <f t="shared" si="0"/>
        <v>5899.3210083098911</v>
      </c>
      <c r="N91" s="5">
        <f t="shared" si="1"/>
        <v>884.24482799014731</v>
      </c>
      <c r="O91" s="35">
        <f t="shared" si="2"/>
        <v>1.454617949682593E-2</v>
      </c>
      <c r="P91" s="5">
        <f t="shared" si="3"/>
        <v>5015.0761803197438</v>
      </c>
      <c r="Q91" s="35">
        <f t="shared" si="4"/>
        <v>8.2500000000000004E-2</v>
      </c>
      <c r="R91" s="5">
        <f t="shared" si="38"/>
        <v>56668.618599663198</v>
      </c>
      <c r="S91" s="5">
        <f t="shared" si="39"/>
        <v>438874.34609836771</v>
      </c>
      <c r="T91" s="5">
        <f t="shared" si="5"/>
        <v>728581.38140033616</v>
      </c>
      <c r="U91" s="5">
        <f t="shared" si="6"/>
        <v>495542.9646980309</v>
      </c>
      <c r="V91" s="150"/>
      <c r="W91" s="2">
        <v>84</v>
      </c>
      <c r="X91" s="118">
        <v>47392</v>
      </c>
      <c r="Y91" s="5">
        <f t="shared" si="40"/>
        <v>727093.62774504756</v>
      </c>
      <c r="Z91" s="5">
        <f t="shared" si="41"/>
        <v>5761.8863163878123</v>
      </c>
      <c r="AA91" s="5">
        <f t="shared" si="7"/>
        <v>914.59546475416118</v>
      </c>
      <c r="AB91" s="35">
        <f t="shared" si="8"/>
        <v>1.5094542378383112E-2</v>
      </c>
      <c r="AC91" s="5">
        <f t="shared" si="9"/>
        <v>4847.2908516336511</v>
      </c>
      <c r="AD91" s="35">
        <f t="shared" si="10"/>
        <v>8.0000000000000016E-2</v>
      </c>
      <c r="AE91" s="5">
        <f t="shared" si="42"/>
        <v>59070.967719706925</v>
      </c>
      <c r="AF91" s="5">
        <f t="shared" si="43"/>
        <v>424927.48285686935</v>
      </c>
      <c r="AG91" s="5">
        <f t="shared" si="11"/>
        <v>726179.03228029341</v>
      </c>
      <c r="AH91" s="5">
        <f t="shared" si="12"/>
        <v>483998.45057657629</v>
      </c>
      <c r="AI91" s="150"/>
      <c r="AJ91" s="2">
        <v>84</v>
      </c>
      <c r="AK91" s="118">
        <v>47392</v>
      </c>
      <c r="AL91" s="5">
        <f t="shared" si="44"/>
        <v>724640.31363794801</v>
      </c>
      <c r="AM91" s="5">
        <f t="shared" si="45"/>
        <v>5625.6271582523987</v>
      </c>
      <c r="AN91" s="5">
        <f t="shared" si="13"/>
        <v>945.65846600731766</v>
      </c>
      <c r="AO91" s="35">
        <f t="shared" si="14"/>
        <v>1.5660047306942357E-2</v>
      </c>
      <c r="AP91" s="5">
        <f t="shared" si="15"/>
        <v>4679.968692245081</v>
      </c>
      <c r="AQ91" s="35">
        <f t="shared" si="16"/>
        <v>7.7499999999999999E-2</v>
      </c>
      <c r="AR91" s="5">
        <f t="shared" si="46"/>
        <v>61555.344828059235</v>
      </c>
      <c r="AS91" s="5">
        <f t="shared" si="47"/>
        <v>410997.33646514232</v>
      </c>
      <c r="AT91" s="5">
        <f t="shared" si="17"/>
        <v>723694.65517194069</v>
      </c>
      <c r="AU91" s="5">
        <f t="shared" si="18"/>
        <v>472552.68129320157</v>
      </c>
      <c r="AV91" s="150"/>
      <c r="AW91" s="2">
        <v>84</v>
      </c>
      <c r="AX91" s="118">
        <v>47392</v>
      </c>
      <c r="AY91" s="5">
        <f t="shared" si="48"/>
        <v>722104.21974704775</v>
      </c>
      <c r="AZ91" s="5">
        <f t="shared" si="49"/>
        <v>5490.5819284106856</v>
      </c>
      <c r="BA91" s="5">
        <f t="shared" si="19"/>
        <v>977.43055499163711</v>
      </c>
      <c r="BB91" s="35">
        <f t="shared" si="20"/>
        <v>1.624303852428443E-2</v>
      </c>
      <c r="BC91" s="5">
        <f t="shared" si="21"/>
        <v>4513.1513734190485</v>
      </c>
      <c r="BD91" s="35">
        <f t="shared" si="22"/>
        <v>7.5000000000000011E-2</v>
      </c>
      <c r="BE91" s="5">
        <f t="shared" si="50"/>
        <v>64123.210807944066</v>
      </c>
      <c r="BF91" s="5">
        <f t="shared" si="51"/>
        <v>397085.67117855349</v>
      </c>
      <c r="BG91" s="5">
        <f t="shared" si="23"/>
        <v>721126.78919205617</v>
      </c>
      <c r="BH91" s="5">
        <f t="shared" si="24"/>
        <v>461208.88198649755</v>
      </c>
      <c r="BI91" s="150"/>
      <c r="BJ91" s="2">
        <v>84</v>
      </c>
      <c r="BK91" s="118">
        <v>47392</v>
      </c>
      <c r="BL91" s="5">
        <f t="shared" si="52"/>
        <v>719483.94364153617</v>
      </c>
      <c r="BM91" s="5">
        <f t="shared" si="53"/>
        <v>5356.7892391412443</v>
      </c>
      <c r="BN91" s="5">
        <f t="shared" si="25"/>
        <v>1009.9070796402966</v>
      </c>
      <c r="BO91" s="35">
        <f t="shared" si="26"/>
        <v>1.6843857410279432E-2</v>
      </c>
      <c r="BP91" s="5">
        <f t="shared" si="27"/>
        <v>4346.8821595009476</v>
      </c>
      <c r="BQ91" s="35">
        <f t="shared" si="28"/>
        <v>7.2499999999999995E-2</v>
      </c>
      <c r="BR91" s="5">
        <f t="shared" si="54"/>
        <v>66775.9634381043</v>
      </c>
      <c r="BS91" s="5">
        <f t="shared" si="55"/>
        <v>383194.33264976024</v>
      </c>
      <c r="BT91" s="5">
        <f t="shared" si="29"/>
        <v>718474.03656189586</v>
      </c>
      <c r="BU91" s="5">
        <f t="shared" si="30"/>
        <v>449970.29608786455</v>
      </c>
      <c r="BV91" s="150"/>
      <c r="BW91" s="2">
        <v>84</v>
      </c>
      <c r="BX91" s="118">
        <v>47392</v>
      </c>
      <c r="BY91" s="5">
        <f t="shared" si="56"/>
        <v>716778.15096339828</v>
      </c>
      <c r="BZ91" s="5">
        <f t="shared" si="57"/>
        <v>5224.2878433945316</v>
      </c>
      <c r="CA91" s="5">
        <f t="shared" si="31"/>
        <v>1043.0819627747078</v>
      </c>
      <c r="CB91" s="35">
        <f t="shared" si="32"/>
        <v>1.7462841935782812E-2</v>
      </c>
      <c r="CC91" s="5">
        <f t="shared" si="33"/>
        <v>4181.2058806198238</v>
      </c>
      <c r="CD91" s="35">
        <f t="shared" si="34"/>
        <v>7.0000000000000007E-2</v>
      </c>
      <c r="CE91" s="5">
        <f t="shared" si="58"/>
        <v>69514.930999375996</v>
      </c>
      <c r="CF91" s="5">
        <f t="shared" si="59"/>
        <v>369325.24784576462</v>
      </c>
      <c r="CG91" s="5">
        <f t="shared" si="35"/>
        <v>715735.06900062354</v>
      </c>
      <c r="CH91" s="5">
        <f t="shared" si="36"/>
        <v>438840.17884514062</v>
      </c>
    </row>
    <row r="92" spans="9:86" ht="14.25" customHeight="1">
      <c r="I92" s="150"/>
      <c r="J92" s="2">
        <v>85</v>
      </c>
      <c r="K92" s="118">
        <v>47423</v>
      </c>
      <c r="L92" s="5">
        <f t="shared" si="37"/>
        <v>728581.38140033616</v>
      </c>
      <c r="M92" s="5">
        <f t="shared" si="0"/>
        <v>5899.3210083098911</v>
      </c>
      <c r="N92" s="5">
        <f t="shared" si="1"/>
        <v>890.32401118257985</v>
      </c>
      <c r="O92" s="35">
        <f t="shared" si="2"/>
        <v>1.4663959863559079E-2</v>
      </c>
      <c r="P92" s="5">
        <f t="shared" si="3"/>
        <v>5008.9969971273113</v>
      </c>
      <c r="Q92" s="35">
        <f t="shared" si="4"/>
        <v>8.2500000000000004E-2</v>
      </c>
      <c r="R92" s="5">
        <f t="shared" si="38"/>
        <v>57558.942610845777</v>
      </c>
      <c r="S92" s="5">
        <f t="shared" si="39"/>
        <v>443883.34309549502</v>
      </c>
      <c r="T92" s="5">
        <f t="shared" si="5"/>
        <v>727691.05738915363</v>
      </c>
      <c r="U92" s="5">
        <f t="shared" si="6"/>
        <v>501442.2857063408</v>
      </c>
      <c r="V92" s="150"/>
      <c r="W92" s="2">
        <v>85</v>
      </c>
      <c r="X92" s="118">
        <v>47423</v>
      </c>
      <c r="Y92" s="5">
        <f t="shared" si="40"/>
        <v>726179.03228029341</v>
      </c>
      <c r="Z92" s="5">
        <f t="shared" si="41"/>
        <v>5761.8863163878123</v>
      </c>
      <c r="AA92" s="5">
        <f t="shared" si="7"/>
        <v>920.69276785252259</v>
      </c>
      <c r="AB92" s="35">
        <f t="shared" si="8"/>
        <v>1.5214310415349201E-2</v>
      </c>
      <c r="AC92" s="5">
        <f t="shared" si="9"/>
        <v>4841.1935485352897</v>
      </c>
      <c r="AD92" s="35">
        <f t="shared" si="10"/>
        <v>0.08</v>
      </c>
      <c r="AE92" s="5">
        <f t="shared" si="42"/>
        <v>59991.660487559449</v>
      </c>
      <c r="AF92" s="5">
        <f t="shared" si="43"/>
        <v>429768.67640540464</v>
      </c>
      <c r="AG92" s="5">
        <f t="shared" si="11"/>
        <v>725258.33951244084</v>
      </c>
      <c r="AH92" s="5">
        <f t="shared" si="12"/>
        <v>489760.33689296409</v>
      </c>
      <c r="AI92" s="150"/>
      <c r="AJ92" s="2">
        <v>85</v>
      </c>
      <c r="AK92" s="118">
        <v>47423</v>
      </c>
      <c r="AL92" s="5">
        <f t="shared" si="44"/>
        <v>723694.65517194069</v>
      </c>
      <c r="AM92" s="5">
        <f t="shared" si="45"/>
        <v>5625.6271582523987</v>
      </c>
      <c r="AN92" s="5">
        <f t="shared" si="13"/>
        <v>951.7658436002821</v>
      </c>
      <c r="AO92" s="35">
        <f t="shared" si="14"/>
        <v>1.578178039810154E-2</v>
      </c>
      <c r="AP92" s="5">
        <f t="shared" si="15"/>
        <v>4673.8613146521166</v>
      </c>
      <c r="AQ92" s="35">
        <f t="shared" si="16"/>
        <v>7.7499999999999986E-2</v>
      </c>
      <c r="AR92" s="5">
        <f t="shared" si="46"/>
        <v>62507.110671659517</v>
      </c>
      <c r="AS92" s="5">
        <f t="shared" si="47"/>
        <v>415671.19777979446</v>
      </c>
      <c r="AT92" s="5">
        <f t="shared" si="17"/>
        <v>722742.88932834042</v>
      </c>
      <c r="AU92" s="5">
        <f t="shared" si="18"/>
        <v>478178.30845145398</v>
      </c>
      <c r="AV92" s="150"/>
      <c r="AW92" s="2">
        <v>85</v>
      </c>
      <c r="AX92" s="118">
        <v>47423</v>
      </c>
      <c r="AY92" s="5">
        <f t="shared" si="48"/>
        <v>721126.78919205617</v>
      </c>
      <c r="AZ92" s="5">
        <f t="shared" si="49"/>
        <v>5490.5819284106856</v>
      </c>
      <c r="BA92" s="5">
        <f t="shared" si="19"/>
        <v>983.53949596033453</v>
      </c>
      <c r="BB92" s="35">
        <f t="shared" si="20"/>
        <v>1.6366711275207786E-2</v>
      </c>
      <c r="BC92" s="5">
        <f t="shared" si="21"/>
        <v>4507.042432450351</v>
      </c>
      <c r="BD92" s="35">
        <f t="shared" si="22"/>
        <v>7.5000000000000011E-2</v>
      </c>
      <c r="BE92" s="5">
        <f t="shared" si="50"/>
        <v>65106.750303904402</v>
      </c>
      <c r="BF92" s="5">
        <f t="shared" si="51"/>
        <v>401592.71361100383</v>
      </c>
      <c r="BG92" s="5">
        <f t="shared" si="23"/>
        <v>720143.24969609582</v>
      </c>
      <c r="BH92" s="5">
        <f t="shared" si="24"/>
        <v>466699.46391490824</v>
      </c>
      <c r="BI92" s="150"/>
      <c r="BJ92" s="2">
        <v>85</v>
      </c>
      <c r="BK92" s="118">
        <v>47423</v>
      </c>
      <c r="BL92" s="5">
        <f t="shared" si="52"/>
        <v>718474.03656189586</v>
      </c>
      <c r="BM92" s="5">
        <f t="shared" si="53"/>
        <v>5356.7892391412443</v>
      </c>
      <c r="BN92" s="5">
        <f t="shared" si="25"/>
        <v>1016.0086015797906</v>
      </c>
      <c r="BO92" s="35">
        <f t="shared" si="26"/>
        <v>1.6969441620048226E-2</v>
      </c>
      <c r="BP92" s="5">
        <f t="shared" si="27"/>
        <v>4340.7806375614537</v>
      </c>
      <c r="BQ92" s="35">
        <f t="shared" si="28"/>
        <v>7.2499999999999981E-2</v>
      </c>
      <c r="BR92" s="5">
        <f t="shared" si="54"/>
        <v>67791.972039684086</v>
      </c>
      <c r="BS92" s="5">
        <f t="shared" si="55"/>
        <v>387535.1132873217</v>
      </c>
      <c r="BT92" s="5">
        <f t="shared" si="29"/>
        <v>717458.02796031605</v>
      </c>
      <c r="BU92" s="5">
        <f t="shared" si="30"/>
        <v>455327.08532700577</v>
      </c>
      <c r="BV92" s="150"/>
      <c r="BW92" s="2">
        <v>85</v>
      </c>
      <c r="BX92" s="118">
        <v>47423</v>
      </c>
      <c r="BY92" s="5">
        <f t="shared" si="56"/>
        <v>715735.06900062354</v>
      </c>
      <c r="BZ92" s="5">
        <f t="shared" si="57"/>
        <v>5224.2878433945316</v>
      </c>
      <c r="CA92" s="5">
        <f t="shared" si="31"/>
        <v>1049.1666075575604</v>
      </c>
      <c r="CB92" s="35">
        <f t="shared" si="32"/>
        <v>1.7590306575685978E-2</v>
      </c>
      <c r="CC92" s="5">
        <f t="shared" si="33"/>
        <v>4175.1212358369712</v>
      </c>
      <c r="CD92" s="35">
        <f t="shared" si="34"/>
        <v>7.0000000000000007E-2</v>
      </c>
      <c r="CE92" s="5">
        <f t="shared" si="58"/>
        <v>70564.097606933559</v>
      </c>
      <c r="CF92" s="5">
        <f t="shared" si="59"/>
        <v>373500.36908160162</v>
      </c>
      <c r="CG92" s="5">
        <f t="shared" si="35"/>
        <v>714685.90239306598</v>
      </c>
      <c r="CH92" s="5">
        <f t="shared" si="36"/>
        <v>444064.46668853518</v>
      </c>
    </row>
    <row r="93" spans="9:86" ht="14.25" customHeight="1">
      <c r="I93" s="150"/>
      <c r="J93" s="2">
        <v>86</v>
      </c>
      <c r="K93" s="118">
        <v>47453</v>
      </c>
      <c r="L93" s="5">
        <f t="shared" si="37"/>
        <v>727691.05738915363</v>
      </c>
      <c r="M93" s="5">
        <f t="shared" si="0"/>
        <v>5899.3210083098911</v>
      </c>
      <c r="N93" s="5">
        <f t="shared" si="1"/>
        <v>896.4449887594601</v>
      </c>
      <c r="O93" s="35">
        <f t="shared" si="2"/>
        <v>1.4782839167639689E-2</v>
      </c>
      <c r="P93" s="5">
        <f t="shared" si="3"/>
        <v>5002.876019550431</v>
      </c>
      <c r="Q93" s="35">
        <f t="shared" si="4"/>
        <v>8.2500000000000004E-2</v>
      </c>
      <c r="R93" s="5">
        <f t="shared" si="38"/>
        <v>58455.387599605237</v>
      </c>
      <c r="S93" s="5">
        <f t="shared" si="39"/>
        <v>448886.21911504545</v>
      </c>
      <c r="T93" s="5">
        <f t="shared" si="5"/>
        <v>726794.61240039417</v>
      </c>
      <c r="U93" s="5">
        <f t="shared" si="6"/>
        <v>507341.6067146507</v>
      </c>
      <c r="V93" s="150"/>
      <c r="W93" s="2">
        <v>86</v>
      </c>
      <c r="X93" s="118">
        <v>47453</v>
      </c>
      <c r="Y93" s="5">
        <f t="shared" si="40"/>
        <v>725258.33951244084</v>
      </c>
      <c r="Z93" s="5">
        <f t="shared" si="41"/>
        <v>5761.8863163878123</v>
      </c>
      <c r="AA93" s="5">
        <f t="shared" si="7"/>
        <v>926.83071963820657</v>
      </c>
      <c r="AB93" s="35">
        <f t="shared" si="8"/>
        <v>1.5335182003057403E-2</v>
      </c>
      <c r="AC93" s="5">
        <f t="shared" si="9"/>
        <v>4835.0555967496057</v>
      </c>
      <c r="AD93" s="35">
        <f t="shared" si="10"/>
        <v>0.08</v>
      </c>
      <c r="AE93" s="5">
        <f t="shared" si="42"/>
        <v>60918.491207197658</v>
      </c>
      <c r="AF93" s="5">
        <f t="shared" si="43"/>
        <v>434603.73200215423</v>
      </c>
      <c r="AG93" s="5">
        <f t="shared" si="11"/>
        <v>724331.50879280269</v>
      </c>
      <c r="AH93" s="5">
        <f t="shared" si="12"/>
        <v>495522.22320935188</v>
      </c>
      <c r="AI93" s="150"/>
      <c r="AJ93" s="2">
        <v>86</v>
      </c>
      <c r="AK93" s="118">
        <v>47453</v>
      </c>
      <c r="AL93" s="5">
        <f t="shared" si="44"/>
        <v>722742.88932834042</v>
      </c>
      <c r="AM93" s="5">
        <f t="shared" si="45"/>
        <v>5625.6271582523987</v>
      </c>
      <c r="AN93" s="5">
        <f t="shared" si="13"/>
        <v>957.91266467353307</v>
      </c>
      <c r="AO93" s="35">
        <f t="shared" si="14"/>
        <v>1.5904621333272317E-2</v>
      </c>
      <c r="AP93" s="5">
        <f t="shared" si="15"/>
        <v>4667.7144935788656</v>
      </c>
      <c r="AQ93" s="35">
        <f t="shared" si="16"/>
        <v>7.7500000000000013E-2</v>
      </c>
      <c r="AR93" s="5">
        <f t="shared" si="46"/>
        <v>63465.023336333048</v>
      </c>
      <c r="AS93" s="5">
        <f t="shared" si="47"/>
        <v>420338.91227337334</v>
      </c>
      <c r="AT93" s="5">
        <f t="shared" si="17"/>
        <v>721784.97666366689</v>
      </c>
      <c r="AU93" s="5">
        <f t="shared" si="18"/>
        <v>483803.93560970639</v>
      </c>
      <c r="AV93" s="150"/>
      <c r="AW93" s="2">
        <v>86</v>
      </c>
      <c r="AX93" s="118">
        <v>47453</v>
      </c>
      <c r="AY93" s="5">
        <f t="shared" si="48"/>
        <v>720143.24969609582</v>
      </c>
      <c r="AZ93" s="5">
        <f t="shared" si="49"/>
        <v>5490.5819284106856</v>
      </c>
      <c r="BA93" s="5">
        <f t="shared" si="19"/>
        <v>989.68661781008723</v>
      </c>
      <c r="BB93" s="35">
        <f t="shared" si="20"/>
        <v>1.6491495849933858E-2</v>
      </c>
      <c r="BC93" s="5">
        <f t="shared" si="21"/>
        <v>4500.8953106005983</v>
      </c>
      <c r="BD93" s="35">
        <f t="shared" si="22"/>
        <v>7.4999999999999997E-2</v>
      </c>
      <c r="BE93" s="5">
        <f t="shared" si="50"/>
        <v>66096.436921714485</v>
      </c>
      <c r="BF93" s="5">
        <f t="shared" si="51"/>
        <v>406093.60892160441</v>
      </c>
      <c r="BG93" s="5">
        <f t="shared" si="23"/>
        <v>719153.56307828578</v>
      </c>
      <c r="BH93" s="5">
        <f t="shared" si="24"/>
        <v>472190.04584331892</v>
      </c>
      <c r="BI93" s="150"/>
      <c r="BJ93" s="2">
        <v>86</v>
      </c>
      <c r="BK93" s="118">
        <v>47453</v>
      </c>
      <c r="BL93" s="5">
        <f t="shared" si="52"/>
        <v>717458.02796031605</v>
      </c>
      <c r="BM93" s="5">
        <f t="shared" si="53"/>
        <v>5356.7892391412443</v>
      </c>
      <c r="BN93" s="5">
        <f t="shared" si="25"/>
        <v>1022.1469868810018</v>
      </c>
      <c r="BO93" s="35">
        <f t="shared" si="26"/>
        <v>1.7096141327518136E-2</v>
      </c>
      <c r="BP93" s="5">
        <f t="shared" si="27"/>
        <v>4334.6422522602425</v>
      </c>
      <c r="BQ93" s="35">
        <f t="shared" si="28"/>
        <v>7.2499999999999995E-2</v>
      </c>
      <c r="BR93" s="5">
        <f t="shared" si="54"/>
        <v>68814.11902656508</v>
      </c>
      <c r="BS93" s="5">
        <f t="shared" si="55"/>
        <v>391869.75553958194</v>
      </c>
      <c r="BT93" s="5">
        <f t="shared" si="29"/>
        <v>716435.88097343501</v>
      </c>
      <c r="BU93" s="5">
        <f t="shared" si="30"/>
        <v>460683.87456614699</v>
      </c>
      <c r="BV93" s="150"/>
      <c r="BW93" s="2">
        <v>86</v>
      </c>
      <c r="BX93" s="118">
        <v>47453</v>
      </c>
      <c r="BY93" s="5">
        <f t="shared" si="56"/>
        <v>714685.90239306598</v>
      </c>
      <c r="BZ93" s="5">
        <f t="shared" si="57"/>
        <v>5224.2878433945316</v>
      </c>
      <c r="CA93" s="5">
        <f t="shared" si="31"/>
        <v>1055.2867461016467</v>
      </c>
      <c r="CB93" s="35">
        <f t="shared" si="32"/>
        <v>1.7718890089782502E-2</v>
      </c>
      <c r="CC93" s="5">
        <f t="shared" si="33"/>
        <v>4169.0010972928849</v>
      </c>
      <c r="CD93" s="35">
        <f t="shared" si="34"/>
        <v>7.0000000000000007E-2</v>
      </c>
      <c r="CE93" s="5">
        <f t="shared" si="58"/>
        <v>71619.384353035202</v>
      </c>
      <c r="CF93" s="5">
        <f t="shared" si="59"/>
        <v>377669.37017889449</v>
      </c>
      <c r="CG93" s="5">
        <f t="shared" si="35"/>
        <v>713630.61564696429</v>
      </c>
      <c r="CH93" s="5">
        <f t="shared" si="36"/>
        <v>449288.75453192968</v>
      </c>
    </row>
    <row r="94" spans="9:86" ht="14.25" customHeight="1">
      <c r="I94" s="150"/>
      <c r="J94" s="2">
        <v>87</v>
      </c>
      <c r="K94" s="118">
        <v>47484</v>
      </c>
      <c r="L94" s="5">
        <f t="shared" si="37"/>
        <v>726794.61240039417</v>
      </c>
      <c r="M94" s="5">
        <f t="shared" si="0"/>
        <v>5899.3210083098911</v>
      </c>
      <c r="N94" s="5">
        <f t="shared" si="1"/>
        <v>902.60804805718089</v>
      </c>
      <c r="O94" s="35">
        <f t="shared" si="2"/>
        <v>1.4902830031875862E-2</v>
      </c>
      <c r="P94" s="5">
        <f t="shared" si="3"/>
        <v>4996.7129602527102</v>
      </c>
      <c r="Q94" s="35">
        <f t="shared" si="4"/>
        <v>8.2500000000000004E-2</v>
      </c>
      <c r="R94" s="5">
        <f t="shared" si="38"/>
        <v>59357.995647662421</v>
      </c>
      <c r="S94" s="5">
        <f t="shared" si="39"/>
        <v>453882.93207529816</v>
      </c>
      <c r="T94" s="5">
        <f t="shared" si="5"/>
        <v>725892.00435233698</v>
      </c>
      <c r="U94" s="5">
        <f t="shared" si="6"/>
        <v>513240.92772296059</v>
      </c>
      <c r="V94" s="150"/>
      <c r="W94" s="2">
        <v>87</v>
      </c>
      <c r="X94" s="118">
        <v>47484</v>
      </c>
      <c r="Y94" s="5">
        <f t="shared" si="40"/>
        <v>724331.50879280269</v>
      </c>
      <c r="Z94" s="5">
        <f t="shared" si="41"/>
        <v>5761.8863163878123</v>
      </c>
      <c r="AA94" s="5">
        <f t="shared" si="7"/>
        <v>933.00959110246094</v>
      </c>
      <c r="AB94" s="35">
        <f t="shared" si="8"/>
        <v>1.5457169759036694E-2</v>
      </c>
      <c r="AC94" s="5">
        <f t="shared" si="9"/>
        <v>4828.8767252853513</v>
      </c>
      <c r="AD94" s="35">
        <f t="shared" si="10"/>
        <v>0.08</v>
      </c>
      <c r="AE94" s="5">
        <f t="shared" si="42"/>
        <v>61851.50079830012</v>
      </c>
      <c r="AF94" s="5">
        <f t="shared" si="43"/>
        <v>439432.6087274396</v>
      </c>
      <c r="AG94" s="5">
        <f t="shared" si="11"/>
        <v>723398.49920170021</v>
      </c>
      <c r="AH94" s="5">
        <f t="shared" si="12"/>
        <v>501284.10952573974</v>
      </c>
      <c r="AI94" s="150"/>
      <c r="AJ94" s="2">
        <v>87</v>
      </c>
      <c r="AK94" s="118">
        <v>47484</v>
      </c>
      <c r="AL94" s="5">
        <f t="shared" si="44"/>
        <v>721784.97666366689</v>
      </c>
      <c r="AM94" s="5">
        <f t="shared" si="45"/>
        <v>5625.6271582523987</v>
      </c>
      <c r="AN94" s="5">
        <f t="shared" si="13"/>
        <v>964.09918396621651</v>
      </c>
      <c r="AO94" s="35">
        <f t="shared" si="14"/>
        <v>1.6028582724277929E-2</v>
      </c>
      <c r="AP94" s="5">
        <f t="shared" si="15"/>
        <v>4661.5279742861821</v>
      </c>
      <c r="AQ94" s="35">
        <f t="shared" si="16"/>
        <v>7.7499999999999999E-2</v>
      </c>
      <c r="AR94" s="5">
        <f t="shared" si="46"/>
        <v>64429.122520299265</v>
      </c>
      <c r="AS94" s="5">
        <f t="shared" si="47"/>
        <v>425000.44024765951</v>
      </c>
      <c r="AT94" s="5">
        <f t="shared" si="17"/>
        <v>720820.87747970072</v>
      </c>
      <c r="AU94" s="5">
        <f t="shared" si="18"/>
        <v>489429.56276795879</v>
      </c>
      <c r="AV94" s="150"/>
      <c r="AW94" s="2">
        <v>87</v>
      </c>
      <c r="AX94" s="118">
        <v>47484</v>
      </c>
      <c r="AY94" s="5">
        <f t="shared" si="48"/>
        <v>719153.56307828578</v>
      </c>
      <c r="AZ94" s="5">
        <f t="shared" si="49"/>
        <v>5490.5819284106856</v>
      </c>
      <c r="BA94" s="5">
        <f t="shared" si="19"/>
        <v>995.8721591714002</v>
      </c>
      <c r="BB94" s="35">
        <f t="shared" si="20"/>
        <v>1.6617404854261837E-2</v>
      </c>
      <c r="BC94" s="5">
        <f t="shared" si="21"/>
        <v>4494.7097692392854</v>
      </c>
      <c r="BD94" s="35">
        <f t="shared" si="22"/>
        <v>7.4999999999999983E-2</v>
      </c>
      <c r="BE94" s="5">
        <f t="shared" si="50"/>
        <v>67092.309080885883</v>
      </c>
      <c r="BF94" s="5">
        <f t="shared" si="51"/>
        <v>410588.31869084371</v>
      </c>
      <c r="BG94" s="5">
        <f t="shared" si="23"/>
        <v>718157.69091911439</v>
      </c>
      <c r="BH94" s="5">
        <f t="shared" si="24"/>
        <v>477680.6277717296</v>
      </c>
      <c r="BI94" s="150"/>
      <c r="BJ94" s="2">
        <v>87</v>
      </c>
      <c r="BK94" s="118">
        <v>47484</v>
      </c>
      <c r="BL94" s="5">
        <f t="shared" si="52"/>
        <v>716435.88097343501</v>
      </c>
      <c r="BM94" s="5">
        <f t="shared" si="53"/>
        <v>5356.7892391412443</v>
      </c>
      <c r="BN94" s="5">
        <f t="shared" si="25"/>
        <v>1028.3224582600742</v>
      </c>
      <c r="BO94" s="35">
        <f t="shared" si="26"/>
        <v>1.7223969132247365E-2</v>
      </c>
      <c r="BP94" s="5">
        <f t="shared" si="27"/>
        <v>4328.4667808811701</v>
      </c>
      <c r="BQ94" s="35">
        <f t="shared" si="28"/>
        <v>7.2499999999999995E-2</v>
      </c>
      <c r="BR94" s="5">
        <f t="shared" si="54"/>
        <v>69842.441484825162</v>
      </c>
      <c r="BS94" s="5">
        <f t="shared" si="55"/>
        <v>396198.2223204631</v>
      </c>
      <c r="BT94" s="5">
        <f t="shared" si="29"/>
        <v>715407.5585151749</v>
      </c>
      <c r="BU94" s="5">
        <f t="shared" si="30"/>
        <v>466040.66380528826</v>
      </c>
      <c r="BV94" s="150"/>
      <c r="BW94" s="2">
        <v>87</v>
      </c>
      <c r="BX94" s="118">
        <v>47484</v>
      </c>
      <c r="BY94" s="5">
        <f t="shared" si="56"/>
        <v>713630.61564696429</v>
      </c>
      <c r="BZ94" s="5">
        <f t="shared" si="57"/>
        <v>5224.2878433945316</v>
      </c>
      <c r="CA94" s="5">
        <f t="shared" si="31"/>
        <v>1061.4425854539068</v>
      </c>
      <c r="CB94" s="35">
        <f t="shared" si="32"/>
        <v>1.7848605071265712E-2</v>
      </c>
      <c r="CC94" s="5">
        <f t="shared" si="33"/>
        <v>4162.8452579406248</v>
      </c>
      <c r="CD94" s="35">
        <f t="shared" si="34"/>
        <v>6.9999999999999993E-2</v>
      </c>
      <c r="CE94" s="5">
        <f t="shared" si="58"/>
        <v>72680.826938489103</v>
      </c>
      <c r="CF94" s="5">
        <f t="shared" si="59"/>
        <v>381832.21543683513</v>
      </c>
      <c r="CG94" s="5">
        <f t="shared" si="35"/>
        <v>712569.17306151043</v>
      </c>
      <c r="CH94" s="5">
        <f t="shared" si="36"/>
        <v>454513.04237532424</v>
      </c>
    </row>
    <row r="95" spans="9:86" ht="14.25" customHeight="1">
      <c r="I95" s="150"/>
      <c r="J95" s="2">
        <v>88</v>
      </c>
      <c r="K95" s="118">
        <v>47515</v>
      </c>
      <c r="L95" s="5">
        <f t="shared" si="37"/>
        <v>725892.00435233698</v>
      </c>
      <c r="M95" s="5">
        <f t="shared" si="0"/>
        <v>5899.3210083098911</v>
      </c>
      <c r="N95" s="5">
        <f t="shared" si="1"/>
        <v>908.81347838757392</v>
      </c>
      <c r="O95" s="35">
        <f t="shared" si="2"/>
        <v>1.5023945263567604E-2</v>
      </c>
      <c r="P95" s="5">
        <f t="shared" si="3"/>
        <v>4990.5075299223172</v>
      </c>
      <c r="Q95" s="35">
        <f t="shared" si="4"/>
        <v>8.2500000000000018E-2</v>
      </c>
      <c r="R95" s="5">
        <f t="shared" si="38"/>
        <v>60266.809126049993</v>
      </c>
      <c r="S95" s="5">
        <f t="shared" si="39"/>
        <v>458873.43960522045</v>
      </c>
      <c r="T95" s="5">
        <f t="shared" si="5"/>
        <v>724983.19087394944</v>
      </c>
      <c r="U95" s="5">
        <f t="shared" si="6"/>
        <v>519140.24873127043</v>
      </c>
      <c r="V95" s="150"/>
      <c r="W95" s="2">
        <v>88</v>
      </c>
      <c r="X95" s="118">
        <v>47515</v>
      </c>
      <c r="Y95" s="5">
        <f t="shared" si="40"/>
        <v>723398.49920170021</v>
      </c>
      <c r="Z95" s="5">
        <f t="shared" si="41"/>
        <v>5761.8863163878123</v>
      </c>
      <c r="AA95" s="5">
        <f t="shared" si="7"/>
        <v>939.22965504314379</v>
      </c>
      <c r="AB95" s="35">
        <f t="shared" si="8"/>
        <v>1.5580286485188269E-2</v>
      </c>
      <c r="AC95" s="5">
        <f t="shared" si="9"/>
        <v>4822.6566613446685</v>
      </c>
      <c r="AD95" s="35">
        <f t="shared" si="10"/>
        <v>0.08</v>
      </c>
      <c r="AE95" s="5">
        <f t="shared" si="42"/>
        <v>62790.730453343262</v>
      </c>
      <c r="AF95" s="5">
        <f t="shared" si="43"/>
        <v>444255.26538878429</v>
      </c>
      <c r="AG95" s="5">
        <f t="shared" si="11"/>
        <v>722459.2695466571</v>
      </c>
      <c r="AH95" s="5">
        <f t="shared" si="12"/>
        <v>507045.99584212754</v>
      </c>
      <c r="AI95" s="150"/>
      <c r="AJ95" s="2">
        <v>88</v>
      </c>
      <c r="AK95" s="118">
        <v>47515</v>
      </c>
      <c r="AL95" s="5">
        <f t="shared" si="44"/>
        <v>720820.87747970072</v>
      </c>
      <c r="AM95" s="5">
        <f t="shared" si="45"/>
        <v>5625.6271582523987</v>
      </c>
      <c r="AN95" s="5">
        <f t="shared" si="13"/>
        <v>970.32565786266514</v>
      </c>
      <c r="AO95" s="35">
        <f t="shared" si="14"/>
        <v>1.6153677367204015E-2</v>
      </c>
      <c r="AP95" s="5">
        <f t="shared" si="15"/>
        <v>4655.3015003897335</v>
      </c>
      <c r="AQ95" s="35">
        <f t="shared" si="16"/>
        <v>7.7499999999999999E-2</v>
      </c>
      <c r="AR95" s="5">
        <f t="shared" si="46"/>
        <v>65399.448178161932</v>
      </c>
      <c r="AS95" s="5">
        <f t="shared" si="47"/>
        <v>429655.74174804927</v>
      </c>
      <c r="AT95" s="5">
        <f t="shared" si="17"/>
        <v>719850.55182183802</v>
      </c>
      <c r="AU95" s="5">
        <f t="shared" si="18"/>
        <v>495055.1899262112</v>
      </c>
      <c r="AV95" s="150"/>
      <c r="AW95" s="2">
        <v>88</v>
      </c>
      <c r="AX95" s="118">
        <v>47515</v>
      </c>
      <c r="AY95" s="5">
        <f t="shared" si="48"/>
        <v>718157.69091911439</v>
      </c>
      <c r="AZ95" s="5">
        <f t="shared" si="49"/>
        <v>5490.5819284106856</v>
      </c>
      <c r="BA95" s="5">
        <f t="shared" si="19"/>
        <v>1002.0963601662206</v>
      </c>
      <c r="BB95" s="35">
        <f t="shared" si="20"/>
        <v>1.6744451078153297E-2</v>
      </c>
      <c r="BC95" s="5">
        <f t="shared" si="21"/>
        <v>4488.485568244465</v>
      </c>
      <c r="BD95" s="35">
        <f t="shared" si="22"/>
        <v>7.5000000000000011E-2</v>
      </c>
      <c r="BE95" s="5">
        <f t="shared" si="50"/>
        <v>68094.405441052106</v>
      </c>
      <c r="BF95" s="5">
        <f t="shared" si="51"/>
        <v>415076.80425908818</v>
      </c>
      <c r="BG95" s="5">
        <f t="shared" si="23"/>
        <v>717155.59455894819</v>
      </c>
      <c r="BH95" s="5">
        <f t="shared" si="24"/>
        <v>483171.20970014029</v>
      </c>
      <c r="BI95" s="150"/>
      <c r="BJ95" s="2">
        <v>88</v>
      </c>
      <c r="BK95" s="118">
        <v>47515</v>
      </c>
      <c r="BL95" s="5">
        <f t="shared" si="52"/>
        <v>715407.5585151749</v>
      </c>
      <c r="BM95" s="5">
        <f t="shared" si="53"/>
        <v>5356.7892391412443</v>
      </c>
      <c r="BN95" s="5">
        <f t="shared" si="25"/>
        <v>1034.5352397787292</v>
      </c>
      <c r="BO95" s="35">
        <f t="shared" si="26"/>
        <v>1.7352937817865427E-2</v>
      </c>
      <c r="BP95" s="5">
        <f t="shared" si="27"/>
        <v>4322.2539993625151</v>
      </c>
      <c r="BQ95" s="35">
        <f t="shared" si="28"/>
        <v>7.2499999999999995E-2</v>
      </c>
      <c r="BR95" s="5">
        <f t="shared" si="54"/>
        <v>70876.976724603897</v>
      </c>
      <c r="BS95" s="5">
        <f t="shared" si="55"/>
        <v>400520.47631982563</v>
      </c>
      <c r="BT95" s="5">
        <f t="shared" si="29"/>
        <v>714373.0232753962</v>
      </c>
      <c r="BU95" s="5">
        <f t="shared" si="30"/>
        <v>471397.45304442954</v>
      </c>
      <c r="BV95" s="150"/>
      <c r="BW95" s="2">
        <v>88</v>
      </c>
      <c r="BX95" s="118">
        <v>47515</v>
      </c>
      <c r="BY95" s="5">
        <f t="shared" si="56"/>
        <v>712569.17306151043</v>
      </c>
      <c r="BZ95" s="5">
        <f t="shared" si="57"/>
        <v>5224.2878433945316</v>
      </c>
      <c r="CA95" s="5">
        <f t="shared" si="31"/>
        <v>1067.634333869054</v>
      </c>
      <c r="CB95" s="35">
        <f t="shared" si="32"/>
        <v>1.7979464297317733E-2</v>
      </c>
      <c r="CC95" s="5">
        <f t="shared" si="33"/>
        <v>4156.6535095254776</v>
      </c>
      <c r="CD95" s="35">
        <f t="shared" si="34"/>
        <v>7.0000000000000007E-2</v>
      </c>
      <c r="CE95" s="5">
        <f t="shared" si="58"/>
        <v>73748.461272358152</v>
      </c>
      <c r="CF95" s="5">
        <f t="shared" si="59"/>
        <v>385988.8689463606</v>
      </c>
      <c r="CG95" s="5">
        <f t="shared" si="35"/>
        <v>711501.53872764134</v>
      </c>
      <c r="CH95" s="5">
        <f t="shared" si="36"/>
        <v>459737.33021871874</v>
      </c>
    </row>
    <row r="96" spans="9:86" ht="14.25" customHeight="1">
      <c r="I96" s="150"/>
      <c r="J96" s="2">
        <v>89</v>
      </c>
      <c r="K96" s="118">
        <v>47543</v>
      </c>
      <c r="L96" s="5">
        <f t="shared" si="37"/>
        <v>724983.19087394944</v>
      </c>
      <c r="M96" s="5">
        <f t="shared" si="0"/>
        <v>5899.3210083098911</v>
      </c>
      <c r="N96" s="5">
        <f t="shared" si="1"/>
        <v>915.0615710514885</v>
      </c>
      <c r="O96" s="35">
        <f t="shared" si="2"/>
        <v>1.5146197857885299E-2</v>
      </c>
      <c r="P96" s="5">
        <f t="shared" si="3"/>
        <v>4984.2594372584026</v>
      </c>
      <c r="Q96" s="35">
        <f t="shared" si="4"/>
        <v>8.2500000000000004E-2</v>
      </c>
      <c r="R96" s="5">
        <f t="shared" si="38"/>
        <v>61181.870697101484</v>
      </c>
      <c r="S96" s="5">
        <f t="shared" si="39"/>
        <v>463857.69904247887</v>
      </c>
      <c r="T96" s="5">
        <f t="shared" si="5"/>
        <v>724068.12930289796</v>
      </c>
      <c r="U96" s="5">
        <f t="shared" si="6"/>
        <v>525039.56973958039</v>
      </c>
      <c r="V96" s="150"/>
      <c r="W96" s="2">
        <v>89</v>
      </c>
      <c r="X96" s="118">
        <v>47543</v>
      </c>
      <c r="Y96" s="5">
        <f t="shared" si="40"/>
        <v>722459.2695466571</v>
      </c>
      <c r="Z96" s="5">
        <f t="shared" si="41"/>
        <v>5761.8863163878123</v>
      </c>
      <c r="AA96" s="5">
        <f t="shared" si="7"/>
        <v>945.49118607676428</v>
      </c>
      <c r="AB96" s="35">
        <f t="shared" si="8"/>
        <v>1.5704545171163372E-2</v>
      </c>
      <c r="AC96" s="5">
        <f t="shared" si="9"/>
        <v>4816.395130311048</v>
      </c>
      <c r="AD96" s="35">
        <f t="shared" si="10"/>
        <v>8.0000000000000016E-2</v>
      </c>
      <c r="AE96" s="5">
        <f t="shared" si="42"/>
        <v>63736.221639420022</v>
      </c>
      <c r="AF96" s="5">
        <f t="shared" si="43"/>
        <v>449071.66051909531</v>
      </c>
      <c r="AG96" s="5">
        <f t="shared" si="11"/>
        <v>721513.77836058033</v>
      </c>
      <c r="AH96" s="5">
        <f t="shared" si="12"/>
        <v>512807.88215851533</v>
      </c>
      <c r="AI96" s="150"/>
      <c r="AJ96" s="2">
        <v>89</v>
      </c>
      <c r="AK96" s="118">
        <v>47543</v>
      </c>
      <c r="AL96" s="5">
        <f t="shared" si="44"/>
        <v>719850.55182183802</v>
      </c>
      <c r="AM96" s="5">
        <f t="shared" si="45"/>
        <v>5625.6271582523987</v>
      </c>
      <c r="AN96" s="5">
        <f t="shared" si="13"/>
        <v>976.59234440302862</v>
      </c>
      <c r="AO96" s="35">
        <f t="shared" si="14"/>
        <v>1.6279918245776112E-2</v>
      </c>
      <c r="AP96" s="5">
        <f t="shared" si="15"/>
        <v>4649.03481384937</v>
      </c>
      <c r="AQ96" s="35">
        <f t="shared" si="16"/>
        <v>7.7499999999999986E-2</v>
      </c>
      <c r="AR96" s="5">
        <f t="shared" si="46"/>
        <v>66376.040522564959</v>
      </c>
      <c r="AS96" s="5">
        <f t="shared" si="47"/>
        <v>434304.77656189865</v>
      </c>
      <c r="AT96" s="5">
        <f t="shared" si="17"/>
        <v>718873.95947743498</v>
      </c>
      <c r="AU96" s="5">
        <f t="shared" si="18"/>
        <v>500680.8170844636</v>
      </c>
      <c r="AV96" s="150"/>
      <c r="AW96" s="2">
        <v>89</v>
      </c>
      <c r="AX96" s="118">
        <v>47543</v>
      </c>
      <c r="AY96" s="5">
        <f t="shared" si="48"/>
        <v>717155.59455894819</v>
      </c>
      <c r="AZ96" s="5">
        <f t="shared" si="49"/>
        <v>5490.5819284106856</v>
      </c>
      <c r="BA96" s="5">
        <f t="shared" si="19"/>
        <v>1008.3594624172601</v>
      </c>
      <c r="BB96" s="35">
        <f t="shared" si="20"/>
        <v>1.6872647499109078E-2</v>
      </c>
      <c r="BC96" s="5">
        <f t="shared" si="21"/>
        <v>4482.2224659934254</v>
      </c>
      <c r="BD96" s="35">
        <f t="shared" si="22"/>
        <v>7.4999999999999983E-2</v>
      </c>
      <c r="BE96" s="5">
        <f t="shared" si="50"/>
        <v>69102.76490346936</v>
      </c>
      <c r="BF96" s="5">
        <f t="shared" si="51"/>
        <v>419559.02672508161</v>
      </c>
      <c r="BG96" s="5">
        <f t="shared" si="23"/>
        <v>716147.23509653087</v>
      </c>
      <c r="BH96" s="5">
        <f t="shared" si="24"/>
        <v>488661.79162855097</v>
      </c>
      <c r="BI96" s="150"/>
      <c r="BJ96" s="2">
        <v>89</v>
      </c>
      <c r="BK96" s="118">
        <v>47543</v>
      </c>
      <c r="BL96" s="5">
        <f t="shared" si="52"/>
        <v>714373.0232753962</v>
      </c>
      <c r="BM96" s="5">
        <f t="shared" si="53"/>
        <v>5356.7892391412443</v>
      </c>
      <c r="BN96" s="5">
        <f t="shared" si="25"/>
        <v>1040.7855568523919</v>
      </c>
      <c r="BO96" s="35">
        <f t="shared" si="26"/>
        <v>1.7483060355449529E-2</v>
      </c>
      <c r="BP96" s="5">
        <f t="shared" si="27"/>
        <v>4316.0036822888524</v>
      </c>
      <c r="BQ96" s="35">
        <f t="shared" si="28"/>
        <v>7.2500000000000009E-2</v>
      </c>
      <c r="BR96" s="5">
        <f t="shared" si="54"/>
        <v>71917.762281456293</v>
      </c>
      <c r="BS96" s="5">
        <f t="shared" si="55"/>
        <v>404836.48000211449</v>
      </c>
      <c r="BT96" s="5">
        <f t="shared" si="29"/>
        <v>713332.23771854385</v>
      </c>
      <c r="BU96" s="5">
        <f t="shared" si="30"/>
        <v>476754.24228357081</v>
      </c>
      <c r="BV96" s="150"/>
      <c r="BW96" s="2">
        <v>89</v>
      </c>
      <c r="BX96" s="118">
        <v>47543</v>
      </c>
      <c r="BY96" s="5">
        <f t="shared" si="56"/>
        <v>711501.53872764134</v>
      </c>
      <c r="BZ96" s="5">
        <f t="shared" si="57"/>
        <v>5224.2878433945316</v>
      </c>
      <c r="CA96" s="5">
        <f t="shared" si="31"/>
        <v>1073.862200816624</v>
      </c>
      <c r="CB96" s="35">
        <f t="shared" si="32"/>
        <v>1.8111480732485537E-2</v>
      </c>
      <c r="CC96" s="5">
        <f t="shared" si="33"/>
        <v>4150.4256425779076</v>
      </c>
      <c r="CD96" s="35">
        <f t="shared" si="34"/>
        <v>6.9999999999999993E-2</v>
      </c>
      <c r="CE96" s="5">
        <f t="shared" si="58"/>
        <v>74822.32347317478</v>
      </c>
      <c r="CF96" s="5">
        <f t="shared" si="59"/>
        <v>390139.29458893853</v>
      </c>
      <c r="CG96" s="5">
        <f t="shared" si="35"/>
        <v>710427.67652682471</v>
      </c>
      <c r="CH96" s="5">
        <f t="shared" si="36"/>
        <v>464961.6180621133</v>
      </c>
    </row>
    <row r="97" spans="9:86" ht="14.25" customHeight="1">
      <c r="I97" s="150"/>
      <c r="J97" s="2">
        <v>90</v>
      </c>
      <c r="K97" s="118">
        <v>47574</v>
      </c>
      <c r="L97" s="5">
        <f t="shared" si="37"/>
        <v>724068.12930289796</v>
      </c>
      <c r="M97" s="5">
        <f t="shared" si="0"/>
        <v>5899.3210083098911</v>
      </c>
      <c r="N97" s="5">
        <f t="shared" si="1"/>
        <v>921.35261935246763</v>
      </c>
      <c r="O97" s="35">
        <f t="shared" si="2"/>
        <v>1.5269601001323014E-2</v>
      </c>
      <c r="P97" s="5">
        <f t="shared" si="3"/>
        <v>4977.9683889574235</v>
      </c>
      <c r="Q97" s="35">
        <f t="shared" si="4"/>
        <v>8.2500000000000004E-2</v>
      </c>
      <c r="R97" s="5">
        <f t="shared" si="38"/>
        <v>62103.22331645395</v>
      </c>
      <c r="S97" s="5">
        <f t="shared" si="39"/>
        <v>468835.6674314363</v>
      </c>
      <c r="T97" s="5">
        <f t="shared" si="5"/>
        <v>723146.77668354544</v>
      </c>
      <c r="U97" s="5">
        <f t="shared" si="6"/>
        <v>530938.89074789023</v>
      </c>
      <c r="V97" s="150"/>
      <c r="W97" s="2">
        <v>90</v>
      </c>
      <c r="X97" s="118">
        <v>47574</v>
      </c>
      <c r="Y97" s="5">
        <f t="shared" si="40"/>
        <v>721513.77836058033</v>
      </c>
      <c r="Z97" s="5">
        <f t="shared" si="41"/>
        <v>5761.8863163878123</v>
      </c>
      <c r="AA97" s="5">
        <f t="shared" si="7"/>
        <v>951.79446065060984</v>
      </c>
      <c r="AB97" s="35">
        <f t="shared" si="8"/>
        <v>1.5829958997816043E-2</v>
      </c>
      <c r="AC97" s="5">
        <f t="shared" si="9"/>
        <v>4810.0918557372024</v>
      </c>
      <c r="AD97" s="35">
        <f t="shared" si="10"/>
        <v>0.08</v>
      </c>
      <c r="AE97" s="5">
        <f t="shared" si="42"/>
        <v>64688.016100070628</v>
      </c>
      <c r="AF97" s="5">
        <f t="shared" si="43"/>
        <v>453881.75237483252</v>
      </c>
      <c r="AG97" s="5">
        <f t="shared" si="11"/>
        <v>720561.98389992968</v>
      </c>
      <c r="AH97" s="5">
        <f t="shared" si="12"/>
        <v>518569.76847490313</v>
      </c>
      <c r="AI97" s="150"/>
      <c r="AJ97" s="2">
        <v>90</v>
      </c>
      <c r="AK97" s="118">
        <v>47574</v>
      </c>
      <c r="AL97" s="5">
        <f t="shared" si="44"/>
        <v>718873.95947743498</v>
      </c>
      <c r="AM97" s="5">
        <f t="shared" si="45"/>
        <v>5625.6271582523987</v>
      </c>
      <c r="AN97" s="5">
        <f t="shared" si="13"/>
        <v>982.8995032939647</v>
      </c>
      <c r="AO97" s="35">
        <f t="shared" si="14"/>
        <v>1.6407318534811675E-2</v>
      </c>
      <c r="AP97" s="5">
        <f t="shared" si="15"/>
        <v>4642.727654958434</v>
      </c>
      <c r="AQ97" s="35">
        <f t="shared" si="16"/>
        <v>7.7499999999999999E-2</v>
      </c>
      <c r="AR97" s="5">
        <f t="shared" si="46"/>
        <v>67358.94002585893</v>
      </c>
      <c r="AS97" s="5">
        <f t="shared" si="47"/>
        <v>438947.50421685708</v>
      </c>
      <c r="AT97" s="5">
        <f t="shared" si="17"/>
        <v>717891.05997414107</v>
      </c>
      <c r="AU97" s="5">
        <f t="shared" si="18"/>
        <v>506306.44424271601</v>
      </c>
      <c r="AV97" s="150"/>
      <c r="AW97" s="2">
        <v>90</v>
      </c>
      <c r="AX97" s="118">
        <v>47574</v>
      </c>
      <c r="AY97" s="5">
        <f t="shared" si="48"/>
        <v>716147.23509653087</v>
      </c>
      <c r="AZ97" s="5">
        <f t="shared" si="49"/>
        <v>5490.5819284106856</v>
      </c>
      <c r="BA97" s="5">
        <f t="shared" si="19"/>
        <v>1014.6617090573682</v>
      </c>
      <c r="BB97" s="35">
        <f t="shared" si="20"/>
        <v>1.7002007285620811E-2</v>
      </c>
      <c r="BC97" s="5">
        <f t="shared" si="21"/>
        <v>4475.9202193533174</v>
      </c>
      <c r="BD97" s="35">
        <f t="shared" si="22"/>
        <v>7.4999999999999997E-2</v>
      </c>
      <c r="BE97" s="5">
        <f t="shared" si="50"/>
        <v>70117.426612526731</v>
      </c>
      <c r="BF97" s="5">
        <f t="shared" si="51"/>
        <v>424034.94694443495</v>
      </c>
      <c r="BG97" s="5">
        <f t="shared" si="23"/>
        <v>715132.57338747347</v>
      </c>
      <c r="BH97" s="5">
        <f t="shared" si="24"/>
        <v>494152.37355696165</v>
      </c>
      <c r="BI97" s="150"/>
      <c r="BJ97" s="2">
        <v>90</v>
      </c>
      <c r="BK97" s="118">
        <v>47574</v>
      </c>
      <c r="BL97" s="5">
        <f t="shared" si="52"/>
        <v>713332.23771854385</v>
      </c>
      <c r="BM97" s="5">
        <f t="shared" si="53"/>
        <v>5356.7892391412443</v>
      </c>
      <c r="BN97" s="5">
        <f t="shared" si="25"/>
        <v>1047.0736362583748</v>
      </c>
      <c r="BO97" s="35">
        <f t="shared" si="26"/>
        <v>1.7614349906975836E-2</v>
      </c>
      <c r="BP97" s="5">
        <f t="shared" si="27"/>
        <v>4309.7156028828695</v>
      </c>
      <c r="BQ97" s="35">
        <f t="shared" si="28"/>
        <v>7.2500000000000009E-2</v>
      </c>
      <c r="BR97" s="5">
        <f t="shared" si="54"/>
        <v>72964.835917714663</v>
      </c>
      <c r="BS97" s="5">
        <f t="shared" si="55"/>
        <v>409146.19560499734</v>
      </c>
      <c r="BT97" s="5">
        <f t="shared" si="29"/>
        <v>712285.16408228548</v>
      </c>
      <c r="BU97" s="5">
        <f t="shared" si="30"/>
        <v>482111.03152271197</v>
      </c>
      <c r="BV97" s="150"/>
      <c r="BW97" s="2">
        <v>90</v>
      </c>
      <c r="BX97" s="118">
        <v>47574</v>
      </c>
      <c r="BY97" s="5">
        <f t="shared" si="56"/>
        <v>710427.67652682471</v>
      </c>
      <c r="BZ97" s="5">
        <f t="shared" si="57"/>
        <v>5224.2878433945316</v>
      </c>
      <c r="CA97" s="5">
        <f t="shared" si="31"/>
        <v>1080.1263969880538</v>
      </c>
      <c r="CB97" s="35">
        <f t="shared" si="32"/>
        <v>1.8244667532131595E-2</v>
      </c>
      <c r="CC97" s="5">
        <f t="shared" si="33"/>
        <v>4144.1614464064778</v>
      </c>
      <c r="CD97" s="35">
        <f t="shared" si="34"/>
        <v>7.0000000000000007E-2</v>
      </c>
      <c r="CE97" s="5">
        <f t="shared" si="58"/>
        <v>75902.449870162833</v>
      </c>
      <c r="CF97" s="5">
        <f t="shared" si="59"/>
        <v>394283.45603534504</v>
      </c>
      <c r="CG97" s="5">
        <f t="shared" si="35"/>
        <v>709347.55012983666</v>
      </c>
      <c r="CH97" s="5">
        <f t="shared" si="36"/>
        <v>470185.90590550785</v>
      </c>
    </row>
    <row r="98" spans="9:86" ht="14.25" customHeight="1">
      <c r="I98" s="150"/>
      <c r="J98" s="2">
        <v>91</v>
      </c>
      <c r="K98" s="118">
        <v>47604</v>
      </c>
      <c r="L98" s="5">
        <f t="shared" si="37"/>
        <v>723146.77668354544</v>
      </c>
      <c r="M98" s="5">
        <f t="shared" si="0"/>
        <v>5899.3210083098911</v>
      </c>
      <c r="N98" s="5">
        <f t="shared" si="1"/>
        <v>927.68691861051593</v>
      </c>
      <c r="O98" s="35">
        <f t="shared" si="2"/>
        <v>1.5394168075228448E-2</v>
      </c>
      <c r="P98" s="5">
        <f t="shared" si="3"/>
        <v>4971.6340896993752</v>
      </c>
      <c r="Q98" s="35">
        <f t="shared" si="4"/>
        <v>8.2500000000000004E-2</v>
      </c>
      <c r="R98" s="5">
        <f t="shared" si="38"/>
        <v>63030.910235064468</v>
      </c>
      <c r="S98" s="5">
        <f t="shared" si="39"/>
        <v>473807.30152113567</v>
      </c>
      <c r="T98" s="5">
        <f t="shared" si="5"/>
        <v>722219.08976493496</v>
      </c>
      <c r="U98" s="5">
        <f t="shared" si="6"/>
        <v>536838.21175620018</v>
      </c>
      <c r="V98" s="150"/>
      <c r="W98" s="2">
        <v>91</v>
      </c>
      <c r="X98" s="118">
        <v>47604</v>
      </c>
      <c r="Y98" s="5">
        <f t="shared" si="40"/>
        <v>720561.98389992968</v>
      </c>
      <c r="Z98" s="5">
        <f t="shared" si="41"/>
        <v>5761.8863163878123</v>
      </c>
      <c r="AA98" s="5">
        <f t="shared" si="7"/>
        <v>958.13975705494704</v>
      </c>
      <c r="AB98" s="35">
        <f t="shared" si="8"/>
        <v>1.5956541340732378E-2</v>
      </c>
      <c r="AC98" s="5">
        <f t="shared" si="9"/>
        <v>4803.7465593328652</v>
      </c>
      <c r="AD98" s="35">
        <f t="shared" si="10"/>
        <v>8.0000000000000016E-2</v>
      </c>
      <c r="AE98" s="5">
        <f t="shared" si="42"/>
        <v>65646.155857125574</v>
      </c>
      <c r="AF98" s="5">
        <f t="shared" si="43"/>
        <v>458685.4989341654</v>
      </c>
      <c r="AG98" s="5">
        <f t="shared" si="11"/>
        <v>719603.8441428747</v>
      </c>
      <c r="AH98" s="5">
        <f t="shared" si="12"/>
        <v>524331.65479129099</v>
      </c>
      <c r="AI98" s="150"/>
      <c r="AJ98" s="2">
        <v>91</v>
      </c>
      <c r="AK98" s="118">
        <v>47604</v>
      </c>
      <c r="AL98" s="5">
        <f t="shared" si="44"/>
        <v>717891.05997414107</v>
      </c>
      <c r="AM98" s="5">
        <f t="shared" si="45"/>
        <v>5625.6271582523987</v>
      </c>
      <c r="AN98" s="5">
        <f t="shared" si="13"/>
        <v>989.24739591940397</v>
      </c>
      <c r="AO98" s="35">
        <f t="shared" si="14"/>
        <v>1.6535891603748968E-2</v>
      </c>
      <c r="AP98" s="5">
        <f t="shared" si="15"/>
        <v>4636.3797623329947</v>
      </c>
      <c r="AQ98" s="35">
        <f t="shared" si="16"/>
        <v>7.7500000000000013E-2</v>
      </c>
      <c r="AR98" s="5">
        <f t="shared" si="46"/>
        <v>68348.187421778333</v>
      </c>
      <c r="AS98" s="5">
        <f t="shared" si="47"/>
        <v>443583.88397919008</v>
      </c>
      <c r="AT98" s="5">
        <f t="shared" si="17"/>
        <v>716901.81257822167</v>
      </c>
      <c r="AU98" s="5">
        <f t="shared" si="18"/>
        <v>511932.07140096842</v>
      </c>
      <c r="AV98" s="150"/>
      <c r="AW98" s="2">
        <v>91</v>
      </c>
      <c r="AX98" s="118">
        <v>47604</v>
      </c>
      <c r="AY98" s="5">
        <f t="shared" si="48"/>
        <v>715132.57338747347</v>
      </c>
      <c r="AZ98" s="5">
        <f t="shared" si="49"/>
        <v>5490.5819284106856</v>
      </c>
      <c r="BA98" s="5">
        <f t="shared" si="19"/>
        <v>1021.0033447389769</v>
      </c>
      <c r="BB98" s="35">
        <f t="shared" si="20"/>
        <v>1.713254380069934E-2</v>
      </c>
      <c r="BC98" s="5">
        <f t="shared" si="21"/>
        <v>4469.5785836717087</v>
      </c>
      <c r="BD98" s="35">
        <f t="shared" si="22"/>
        <v>7.4999999999999997E-2</v>
      </c>
      <c r="BE98" s="5">
        <f t="shared" si="50"/>
        <v>71138.429957265704</v>
      </c>
      <c r="BF98" s="5">
        <f t="shared" si="51"/>
        <v>428504.52552810666</v>
      </c>
      <c r="BG98" s="5">
        <f t="shared" si="23"/>
        <v>714111.5700427345</v>
      </c>
      <c r="BH98" s="5">
        <f t="shared" si="24"/>
        <v>499642.95548537234</v>
      </c>
      <c r="BI98" s="150"/>
      <c r="BJ98" s="2">
        <v>91</v>
      </c>
      <c r="BK98" s="118">
        <v>47604</v>
      </c>
      <c r="BL98" s="5">
        <f t="shared" si="52"/>
        <v>712285.16408228548</v>
      </c>
      <c r="BM98" s="5">
        <f t="shared" si="53"/>
        <v>5356.7892391412443</v>
      </c>
      <c r="BN98" s="5">
        <f t="shared" si="25"/>
        <v>1053.3997061441032</v>
      </c>
      <c r="BO98" s="35">
        <f t="shared" si="26"/>
        <v>1.7746819828847276E-2</v>
      </c>
      <c r="BP98" s="5">
        <f t="shared" si="27"/>
        <v>4303.389532997141</v>
      </c>
      <c r="BQ98" s="35">
        <f t="shared" si="28"/>
        <v>7.2499999999999981E-2</v>
      </c>
      <c r="BR98" s="5">
        <f t="shared" si="54"/>
        <v>74018.235623858767</v>
      </c>
      <c r="BS98" s="5">
        <f t="shared" si="55"/>
        <v>413449.58513799449</v>
      </c>
      <c r="BT98" s="5">
        <f t="shared" si="29"/>
        <v>711231.76437614136</v>
      </c>
      <c r="BU98" s="5">
        <f t="shared" si="30"/>
        <v>487467.82076185325</v>
      </c>
      <c r="BV98" s="150"/>
      <c r="BW98" s="2">
        <v>91</v>
      </c>
      <c r="BX98" s="118">
        <v>47604</v>
      </c>
      <c r="BY98" s="5">
        <f t="shared" si="56"/>
        <v>709347.55012983666</v>
      </c>
      <c r="BZ98" s="5">
        <f t="shared" si="57"/>
        <v>5224.2878433945316</v>
      </c>
      <c r="CA98" s="5">
        <f t="shared" si="31"/>
        <v>1086.4271343038172</v>
      </c>
      <c r="CB98" s="35">
        <f t="shared" si="32"/>
        <v>1.837903804596144E-2</v>
      </c>
      <c r="CC98" s="5">
        <f t="shared" si="33"/>
        <v>4137.8607090907144</v>
      </c>
      <c r="CD98" s="35">
        <f t="shared" si="34"/>
        <v>7.0000000000000007E-2</v>
      </c>
      <c r="CE98" s="5">
        <f t="shared" si="58"/>
        <v>76988.877004466645</v>
      </c>
      <c r="CF98" s="5">
        <f t="shared" si="59"/>
        <v>398421.31674443575</v>
      </c>
      <c r="CG98" s="5">
        <f t="shared" si="35"/>
        <v>708261.12299553282</v>
      </c>
      <c r="CH98" s="5">
        <f t="shared" si="36"/>
        <v>475410.19374890241</v>
      </c>
    </row>
    <row r="99" spans="9:86" ht="14.25" customHeight="1">
      <c r="I99" s="150"/>
      <c r="J99" s="2">
        <v>92</v>
      </c>
      <c r="K99" s="118">
        <v>47635</v>
      </c>
      <c r="L99" s="5">
        <f t="shared" si="37"/>
        <v>722219.08976493496</v>
      </c>
      <c r="M99" s="5">
        <f t="shared" si="0"/>
        <v>5899.3210083098911</v>
      </c>
      <c r="N99" s="5">
        <f t="shared" si="1"/>
        <v>934.06476617596309</v>
      </c>
      <c r="O99" s="35">
        <f t="shared" si="2"/>
        <v>1.5519912659411626E-2</v>
      </c>
      <c r="P99" s="5">
        <f t="shared" si="3"/>
        <v>4965.256242133928</v>
      </c>
      <c r="Q99" s="35">
        <f t="shared" si="4"/>
        <v>8.2500000000000004E-2</v>
      </c>
      <c r="R99" s="5">
        <f t="shared" si="38"/>
        <v>63964.975001240433</v>
      </c>
      <c r="S99" s="5">
        <f t="shared" si="39"/>
        <v>478772.55776326958</v>
      </c>
      <c r="T99" s="5">
        <f t="shared" si="5"/>
        <v>721285.02499875904</v>
      </c>
      <c r="U99" s="5">
        <f t="shared" si="6"/>
        <v>542737.53276451002</v>
      </c>
      <c r="V99" s="150"/>
      <c r="W99" s="2">
        <v>92</v>
      </c>
      <c r="X99" s="118">
        <v>47635</v>
      </c>
      <c r="Y99" s="5">
        <f t="shared" si="40"/>
        <v>719603.8441428747</v>
      </c>
      <c r="Z99" s="5">
        <f t="shared" si="41"/>
        <v>5761.8863163878123</v>
      </c>
      <c r="AA99" s="5">
        <f t="shared" si="7"/>
        <v>964.52735543531435</v>
      </c>
      <c r="AB99" s="35">
        <f t="shared" si="8"/>
        <v>1.6084305773838712E-2</v>
      </c>
      <c r="AC99" s="5">
        <f t="shared" si="9"/>
        <v>4797.3589609524979</v>
      </c>
      <c r="AD99" s="35">
        <f t="shared" si="10"/>
        <v>7.9999999999999988E-2</v>
      </c>
      <c r="AE99" s="5">
        <f t="shared" si="42"/>
        <v>66610.683212560893</v>
      </c>
      <c r="AF99" s="5">
        <f t="shared" si="43"/>
        <v>463482.85789511789</v>
      </c>
      <c r="AG99" s="5">
        <f t="shared" si="11"/>
        <v>718639.3167874394</v>
      </c>
      <c r="AH99" s="5">
        <f t="shared" si="12"/>
        <v>530093.54110767879</v>
      </c>
      <c r="AI99" s="150"/>
      <c r="AJ99" s="2">
        <v>92</v>
      </c>
      <c r="AK99" s="118">
        <v>47635</v>
      </c>
      <c r="AL99" s="5">
        <f t="shared" si="44"/>
        <v>716901.81257822167</v>
      </c>
      <c r="AM99" s="5">
        <f t="shared" si="45"/>
        <v>5625.6271582523987</v>
      </c>
      <c r="AN99" s="5">
        <f t="shared" si="13"/>
        <v>995.63628535138378</v>
      </c>
      <c r="AO99" s="35">
        <f t="shared" si="14"/>
        <v>1.666565102025459E-2</v>
      </c>
      <c r="AP99" s="5">
        <f t="shared" si="15"/>
        <v>4629.9908729010149</v>
      </c>
      <c r="AQ99" s="35">
        <f t="shared" si="16"/>
        <v>7.7499999999999999E-2</v>
      </c>
      <c r="AR99" s="5">
        <f t="shared" si="46"/>
        <v>69343.823707129719</v>
      </c>
      <c r="AS99" s="5">
        <f t="shared" si="47"/>
        <v>448213.87485209107</v>
      </c>
      <c r="AT99" s="5">
        <f t="shared" si="17"/>
        <v>715906.17629287031</v>
      </c>
      <c r="AU99" s="5">
        <f t="shared" si="18"/>
        <v>517557.69855922076</v>
      </c>
      <c r="AV99" s="150"/>
      <c r="AW99" s="2">
        <v>92</v>
      </c>
      <c r="AX99" s="118">
        <v>47635</v>
      </c>
      <c r="AY99" s="5">
        <f t="shared" si="48"/>
        <v>714111.5700427345</v>
      </c>
      <c r="AZ99" s="5">
        <f t="shared" si="49"/>
        <v>5490.5819284106856</v>
      </c>
      <c r="BA99" s="5">
        <f t="shared" si="19"/>
        <v>1027.3846156435957</v>
      </c>
      <c r="BB99" s="35">
        <f t="shared" si="20"/>
        <v>1.7264270605481673E-2</v>
      </c>
      <c r="BC99" s="5">
        <f t="shared" si="21"/>
        <v>4463.1973127670899</v>
      </c>
      <c r="BD99" s="35">
        <f t="shared" si="22"/>
        <v>7.4999999999999983E-2</v>
      </c>
      <c r="BE99" s="5">
        <f t="shared" si="50"/>
        <v>72165.814572909294</v>
      </c>
      <c r="BF99" s="5">
        <f t="shared" si="51"/>
        <v>432967.72284087376</v>
      </c>
      <c r="BG99" s="5">
        <f t="shared" si="23"/>
        <v>713084.18542709085</v>
      </c>
      <c r="BH99" s="5">
        <f t="shared" si="24"/>
        <v>505133.53741378302</v>
      </c>
      <c r="BI99" s="150"/>
      <c r="BJ99" s="2">
        <v>92</v>
      </c>
      <c r="BK99" s="118">
        <v>47635</v>
      </c>
      <c r="BL99" s="5">
        <f t="shared" si="52"/>
        <v>711231.76437614136</v>
      </c>
      <c r="BM99" s="5">
        <f t="shared" si="53"/>
        <v>5356.7892391412443</v>
      </c>
      <c r="BN99" s="5">
        <f t="shared" si="25"/>
        <v>1059.7639960353899</v>
      </c>
      <c r="BO99" s="35">
        <f t="shared" si="26"/>
        <v>1.788048367550003E-2</v>
      </c>
      <c r="BP99" s="5">
        <f t="shared" si="27"/>
        <v>4297.0252431058543</v>
      </c>
      <c r="BQ99" s="35">
        <f t="shared" si="28"/>
        <v>7.2500000000000009E-2</v>
      </c>
      <c r="BR99" s="5">
        <f t="shared" si="54"/>
        <v>75077.999619894152</v>
      </c>
      <c r="BS99" s="5">
        <f t="shared" si="55"/>
        <v>417746.61038110033</v>
      </c>
      <c r="BT99" s="5">
        <f t="shared" si="29"/>
        <v>710172.00038010592</v>
      </c>
      <c r="BU99" s="5">
        <f t="shared" si="30"/>
        <v>492824.61000099446</v>
      </c>
      <c r="BV99" s="150"/>
      <c r="BW99" s="2">
        <v>92</v>
      </c>
      <c r="BX99" s="118">
        <v>47635</v>
      </c>
      <c r="BY99" s="5">
        <f t="shared" si="56"/>
        <v>708261.12299553282</v>
      </c>
      <c r="BZ99" s="5">
        <f t="shared" si="57"/>
        <v>5224.2878433945316</v>
      </c>
      <c r="CA99" s="5">
        <f t="shared" si="31"/>
        <v>1092.7646259205903</v>
      </c>
      <c r="CB99" s="35">
        <f t="shared" si="32"/>
        <v>1.8514605821629705E-2</v>
      </c>
      <c r="CC99" s="5">
        <f t="shared" si="33"/>
        <v>4131.5232174739413</v>
      </c>
      <c r="CD99" s="35">
        <f t="shared" si="34"/>
        <v>6.9999999999999993E-2</v>
      </c>
      <c r="CE99" s="5">
        <f t="shared" si="58"/>
        <v>78081.641630387239</v>
      </c>
      <c r="CF99" s="5">
        <f t="shared" si="59"/>
        <v>402552.83996190969</v>
      </c>
      <c r="CG99" s="5">
        <f t="shared" si="35"/>
        <v>707168.35836961225</v>
      </c>
      <c r="CH99" s="5">
        <f t="shared" si="36"/>
        <v>480634.48159229691</v>
      </c>
    </row>
    <row r="100" spans="9:86" ht="14.25" customHeight="1">
      <c r="I100" s="150"/>
      <c r="J100" s="2">
        <v>93</v>
      </c>
      <c r="K100" s="118">
        <v>47665</v>
      </c>
      <c r="L100" s="5">
        <f t="shared" si="37"/>
        <v>721285.02499875904</v>
      </c>
      <c r="M100" s="5">
        <f t="shared" si="0"/>
        <v>5899.3210083098911</v>
      </c>
      <c r="N100" s="5">
        <f t="shared" si="1"/>
        <v>940.48646144342274</v>
      </c>
      <c r="O100" s="35">
        <f t="shared" si="2"/>
        <v>1.5646848535834347E-2</v>
      </c>
      <c r="P100" s="5">
        <f t="shared" si="3"/>
        <v>4958.8345468664684</v>
      </c>
      <c r="Q100" s="35">
        <f t="shared" si="4"/>
        <v>8.2500000000000004E-2</v>
      </c>
      <c r="R100" s="5">
        <f t="shared" si="38"/>
        <v>64905.461462683859</v>
      </c>
      <c r="S100" s="5">
        <f t="shared" si="39"/>
        <v>483731.39231013606</v>
      </c>
      <c r="T100" s="5">
        <f t="shared" si="5"/>
        <v>720344.53853731556</v>
      </c>
      <c r="U100" s="5">
        <f t="shared" si="6"/>
        <v>548636.85377281997</v>
      </c>
      <c r="V100" s="150"/>
      <c r="W100" s="2">
        <v>93</v>
      </c>
      <c r="X100" s="118">
        <v>47665</v>
      </c>
      <c r="Y100" s="5">
        <f t="shared" si="40"/>
        <v>718639.3167874394</v>
      </c>
      <c r="Z100" s="5">
        <f t="shared" si="41"/>
        <v>5761.8863163878123</v>
      </c>
      <c r="AA100" s="5">
        <f t="shared" si="7"/>
        <v>970.95753780488303</v>
      </c>
      <c r="AB100" s="35">
        <f t="shared" si="8"/>
        <v>1.6213266073090316E-2</v>
      </c>
      <c r="AC100" s="5">
        <f t="shared" si="9"/>
        <v>4790.9287785829292</v>
      </c>
      <c r="AD100" s="35">
        <f t="shared" si="10"/>
        <v>7.9999999999999988E-2</v>
      </c>
      <c r="AE100" s="5">
        <f t="shared" si="42"/>
        <v>67581.640750365768</v>
      </c>
      <c r="AF100" s="5">
        <f t="shared" si="43"/>
        <v>468273.78667370084</v>
      </c>
      <c r="AG100" s="5">
        <f t="shared" si="11"/>
        <v>717668.35924963455</v>
      </c>
      <c r="AH100" s="5">
        <f t="shared" si="12"/>
        <v>535855.42742406658</v>
      </c>
      <c r="AI100" s="150"/>
      <c r="AJ100" s="2">
        <v>93</v>
      </c>
      <c r="AK100" s="118">
        <v>47665</v>
      </c>
      <c r="AL100" s="5">
        <f t="shared" si="44"/>
        <v>715906.17629287031</v>
      </c>
      <c r="AM100" s="5">
        <f t="shared" si="45"/>
        <v>5625.6271582523987</v>
      </c>
      <c r="AN100" s="5">
        <f t="shared" si="13"/>
        <v>1002.0664363609449</v>
      </c>
      <c r="AO100" s="35">
        <f t="shared" si="14"/>
        <v>1.6796610553911618E-2</v>
      </c>
      <c r="AP100" s="5">
        <f t="shared" si="15"/>
        <v>4623.5607218914538</v>
      </c>
      <c r="AQ100" s="35">
        <f t="shared" si="16"/>
        <v>7.7499999999999999E-2</v>
      </c>
      <c r="AR100" s="5">
        <f t="shared" si="46"/>
        <v>70345.890143490658</v>
      </c>
      <c r="AS100" s="5">
        <f t="shared" si="47"/>
        <v>452837.43557398254</v>
      </c>
      <c r="AT100" s="5">
        <f t="shared" si="17"/>
        <v>714904.10985650937</v>
      </c>
      <c r="AU100" s="5">
        <f t="shared" si="18"/>
        <v>523183.32571747317</v>
      </c>
      <c r="AV100" s="150"/>
      <c r="AW100" s="2">
        <v>93</v>
      </c>
      <c r="AX100" s="118">
        <v>47665</v>
      </c>
      <c r="AY100" s="5">
        <f t="shared" si="48"/>
        <v>713084.18542709085</v>
      </c>
      <c r="AZ100" s="5">
        <f t="shared" si="49"/>
        <v>5490.5819284106856</v>
      </c>
      <c r="BA100" s="5">
        <f t="shared" si="19"/>
        <v>1033.8057694913678</v>
      </c>
      <c r="BB100" s="35">
        <f t="shared" si="20"/>
        <v>1.7397201462918753E-2</v>
      </c>
      <c r="BC100" s="5">
        <f t="shared" si="21"/>
        <v>4456.7761589193178</v>
      </c>
      <c r="BD100" s="35">
        <f t="shared" si="22"/>
        <v>7.5000000000000011E-2</v>
      </c>
      <c r="BE100" s="5">
        <f t="shared" si="50"/>
        <v>73199.620342400667</v>
      </c>
      <c r="BF100" s="5">
        <f t="shared" si="51"/>
        <v>437424.49899979308</v>
      </c>
      <c r="BG100" s="5">
        <f t="shared" si="23"/>
        <v>712050.37965759949</v>
      </c>
      <c r="BH100" s="5">
        <f t="shared" si="24"/>
        <v>510624.11934219376</v>
      </c>
      <c r="BI100" s="150"/>
      <c r="BJ100" s="2">
        <v>93</v>
      </c>
      <c r="BK100" s="118">
        <v>47665</v>
      </c>
      <c r="BL100" s="5">
        <f t="shared" si="52"/>
        <v>710172.00038010592</v>
      </c>
      <c r="BM100" s="5">
        <f t="shared" si="53"/>
        <v>5356.7892391412443</v>
      </c>
      <c r="BN100" s="5">
        <f t="shared" si="25"/>
        <v>1066.1667368447706</v>
      </c>
      <c r="BO100" s="35">
        <f t="shared" si="26"/>
        <v>1.8015355203090947E-2</v>
      </c>
      <c r="BP100" s="5">
        <f t="shared" si="27"/>
        <v>4290.6225022964736</v>
      </c>
      <c r="BQ100" s="35">
        <f t="shared" si="28"/>
        <v>7.2500000000000009E-2</v>
      </c>
      <c r="BR100" s="5">
        <f t="shared" si="54"/>
        <v>76144.166356738919</v>
      </c>
      <c r="BS100" s="5">
        <f t="shared" si="55"/>
        <v>422037.23288339679</v>
      </c>
      <c r="BT100" s="5">
        <f t="shared" si="29"/>
        <v>709105.83364326111</v>
      </c>
      <c r="BU100" s="5">
        <f t="shared" si="30"/>
        <v>498181.39924013568</v>
      </c>
      <c r="BV100" s="150"/>
      <c r="BW100" s="2">
        <v>93</v>
      </c>
      <c r="BX100" s="118">
        <v>47665</v>
      </c>
      <c r="BY100" s="5">
        <f t="shared" si="56"/>
        <v>707168.35836961225</v>
      </c>
      <c r="BZ100" s="5">
        <f t="shared" si="57"/>
        <v>5224.2878433945316</v>
      </c>
      <c r="CA100" s="5">
        <f t="shared" si="31"/>
        <v>1099.1390862384596</v>
      </c>
      <c r="CB100" s="35">
        <f t="shared" si="32"/>
        <v>1.8651384608426917E-2</v>
      </c>
      <c r="CC100" s="5">
        <f t="shared" si="33"/>
        <v>4125.148757156072</v>
      </c>
      <c r="CD100" s="35">
        <f t="shared" si="34"/>
        <v>7.0000000000000007E-2</v>
      </c>
      <c r="CE100" s="5">
        <f t="shared" si="58"/>
        <v>79180.780716625697</v>
      </c>
      <c r="CF100" s="5">
        <f t="shared" si="59"/>
        <v>406677.98871906579</v>
      </c>
      <c r="CG100" s="5">
        <f t="shared" si="35"/>
        <v>706069.21928337379</v>
      </c>
      <c r="CH100" s="5">
        <f t="shared" si="36"/>
        <v>485858.76943569147</v>
      </c>
    </row>
    <row r="101" spans="9:86" ht="14.25" customHeight="1">
      <c r="I101" s="150"/>
      <c r="J101" s="2">
        <v>94</v>
      </c>
      <c r="K101" s="118">
        <v>47696</v>
      </c>
      <c r="L101" s="5">
        <f t="shared" si="37"/>
        <v>720344.53853731556</v>
      </c>
      <c r="M101" s="5">
        <f t="shared" si="0"/>
        <v>5899.3210083098911</v>
      </c>
      <c r="N101" s="5">
        <f t="shared" si="1"/>
        <v>946.95230586584694</v>
      </c>
      <c r="O101" s="35">
        <f t="shared" si="2"/>
        <v>1.5774989692382474E-2</v>
      </c>
      <c r="P101" s="5">
        <f t="shared" si="3"/>
        <v>4952.3687024440442</v>
      </c>
      <c r="Q101" s="35">
        <f t="shared" si="4"/>
        <v>8.249999999999999E-2</v>
      </c>
      <c r="R101" s="5">
        <f t="shared" si="38"/>
        <v>65852.413768549712</v>
      </c>
      <c r="S101" s="5">
        <f t="shared" si="39"/>
        <v>488683.76101258013</v>
      </c>
      <c r="T101" s="5">
        <f t="shared" si="5"/>
        <v>719397.58623144974</v>
      </c>
      <c r="U101" s="5">
        <f t="shared" si="6"/>
        <v>554536.17478112981</v>
      </c>
      <c r="V101" s="150"/>
      <c r="W101" s="2">
        <v>94</v>
      </c>
      <c r="X101" s="118">
        <v>47696</v>
      </c>
      <c r="Y101" s="5">
        <f t="shared" si="40"/>
        <v>717668.35924963455</v>
      </c>
      <c r="Z101" s="5">
        <f t="shared" si="41"/>
        <v>5761.8863163878123</v>
      </c>
      <c r="AA101" s="5">
        <f t="shared" si="7"/>
        <v>977.43058805691453</v>
      </c>
      <c r="AB101" s="35">
        <f t="shared" si="8"/>
        <v>1.6343436220243181E-2</v>
      </c>
      <c r="AC101" s="5">
        <f t="shared" si="9"/>
        <v>4784.4557283308977</v>
      </c>
      <c r="AD101" s="35">
        <f t="shared" si="10"/>
        <v>8.0000000000000016E-2</v>
      </c>
      <c r="AE101" s="5">
        <f t="shared" si="42"/>
        <v>68559.071338422684</v>
      </c>
      <c r="AF101" s="5">
        <f t="shared" si="43"/>
        <v>473058.24240203173</v>
      </c>
      <c r="AG101" s="5">
        <f t="shared" si="11"/>
        <v>716690.92866157764</v>
      </c>
      <c r="AH101" s="5">
        <f t="shared" si="12"/>
        <v>541617.31374045438</v>
      </c>
      <c r="AI101" s="150"/>
      <c r="AJ101" s="2">
        <v>94</v>
      </c>
      <c r="AK101" s="118">
        <v>47696</v>
      </c>
      <c r="AL101" s="5">
        <f t="shared" si="44"/>
        <v>714904.10985650937</v>
      </c>
      <c r="AM101" s="5">
        <f t="shared" si="45"/>
        <v>5625.6271582523987</v>
      </c>
      <c r="AN101" s="5">
        <f t="shared" si="13"/>
        <v>1008.538115429109</v>
      </c>
      <c r="AO101" s="35">
        <f t="shared" si="14"/>
        <v>1.6928784179990837E-2</v>
      </c>
      <c r="AP101" s="5">
        <f t="shared" si="15"/>
        <v>4617.0890428232897</v>
      </c>
      <c r="AQ101" s="35">
        <f t="shared" si="16"/>
        <v>7.7499999999999999E-2</v>
      </c>
      <c r="AR101" s="5">
        <f t="shared" si="46"/>
        <v>71354.428258919768</v>
      </c>
      <c r="AS101" s="5">
        <f t="shared" si="47"/>
        <v>457454.52461680584</v>
      </c>
      <c r="AT101" s="5">
        <f t="shared" si="17"/>
        <v>713895.57174108026</v>
      </c>
      <c r="AU101" s="5">
        <f t="shared" si="18"/>
        <v>528808.95287572558</v>
      </c>
      <c r="AV101" s="150"/>
      <c r="AW101" s="2">
        <v>94</v>
      </c>
      <c r="AX101" s="118">
        <v>47696</v>
      </c>
      <c r="AY101" s="5">
        <f t="shared" si="48"/>
        <v>712050.37965759949</v>
      </c>
      <c r="AZ101" s="5">
        <f t="shared" si="49"/>
        <v>5490.5819284106856</v>
      </c>
      <c r="BA101" s="5">
        <f t="shared" si="19"/>
        <v>1040.2670555506893</v>
      </c>
      <c r="BB101" s="35">
        <f t="shared" si="20"/>
        <v>1.7531350341546077E-2</v>
      </c>
      <c r="BC101" s="5">
        <f t="shared" si="21"/>
        <v>4450.3148728599963</v>
      </c>
      <c r="BD101" s="35">
        <f t="shared" si="22"/>
        <v>7.4999999999999997E-2</v>
      </c>
      <c r="BE101" s="5">
        <f t="shared" si="50"/>
        <v>74239.887397951359</v>
      </c>
      <c r="BF101" s="5">
        <f t="shared" si="51"/>
        <v>441874.81387265306</v>
      </c>
      <c r="BG101" s="5">
        <f t="shared" si="23"/>
        <v>711010.11260204879</v>
      </c>
      <c r="BH101" s="5">
        <f t="shared" si="24"/>
        <v>516114.70127060439</v>
      </c>
      <c r="BI101" s="150"/>
      <c r="BJ101" s="2">
        <v>94</v>
      </c>
      <c r="BK101" s="118">
        <v>47696</v>
      </c>
      <c r="BL101" s="5">
        <f t="shared" si="52"/>
        <v>709105.83364326111</v>
      </c>
      <c r="BM101" s="5">
        <f t="shared" si="53"/>
        <v>5356.7892391412443</v>
      </c>
      <c r="BN101" s="5">
        <f t="shared" si="25"/>
        <v>1072.608160879875</v>
      </c>
      <c r="BO101" s="35">
        <f t="shared" si="26"/>
        <v>1.8151448373267546E-2</v>
      </c>
      <c r="BP101" s="5">
        <f t="shared" si="27"/>
        <v>4284.1810782613693</v>
      </c>
      <c r="BQ101" s="35">
        <f t="shared" si="28"/>
        <v>7.2499999999999995E-2</v>
      </c>
      <c r="BR101" s="5">
        <f t="shared" si="54"/>
        <v>77216.774517618789</v>
      </c>
      <c r="BS101" s="5">
        <f t="shared" si="55"/>
        <v>426321.41396165814</v>
      </c>
      <c r="BT101" s="5">
        <f t="shared" si="29"/>
        <v>708033.22548238118</v>
      </c>
      <c r="BU101" s="5">
        <f t="shared" si="30"/>
        <v>503538.18847927696</v>
      </c>
      <c r="BV101" s="150"/>
      <c r="BW101" s="2">
        <v>94</v>
      </c>
      <c r="BX101" s="118">
        <v>47696</v>
      </c>
      <c r="BY101" s="5">
        <f t="shared" si="56"/>
        <v>706069.21928337379</v>
      </c>
      <c r="BZ101" s="5">
        <f t="shared" si="57"/>
        <v>5224.2878433945316</v>
      </c>
      <c r="CA101" s="5">
        <f t="shared" si="31"/>
        <v>1105.5507309081841</v>
      </c>
      <c r="CB101" s="35">
        <f t="shared" si="32"/>
        <v>1.8789388361049326E-2</v>
      </c>
      <c r="CC101" s="5">
        <f t="shared" si="33"/>
        <v>4118.7371124863475</v>
      </c>
      <c r="CD101" s="35">
        <f t="shared" si="34"/>
        <v>7.0000000000000007E-2</v>
      </c>
      <c r="CE101" s="5">
        <f t="shared" si="58"/>
        <v>80286.331447533885</v>
      </c>
      <c r="CF101" s="5">
        <f t="shared" si="59"/>
        <v>410796.72583155212</v>
      </c>
      <c r="CG101" s="5">
        <f t="shared" si="35"/>
        <v>704963.66855246562</v>
      </c>
      <c r="CH101" s="5">
        <f t="shared" si="36"/>
        <v>491083.05727908597</v>
      </c>
    </row>
    <row r="102" spans="9:86" ht="14.25" customHeight="1">
      <c r="I102" s="150"/>
      <c r="J102" s="2">
        <v>95</v>
      </c>
      <c r="K102" s="118">
        <v>47727</v>
      </c>
      <c r="L102" s="5">
        <f t="shared" si="37"/>
        <v>719397.58623144974</v>
      </c>
      <c r="M102" s="5">
        <f t="shared" si="0"/>
        <v>5899.3210083098911</v>
      </c>
      <c r="N102" s="5">
        <f t="shared" si="1"/>
        <v>953.46260296867422</v>
      </c>
      <c r="O102" s="35">
        <f t="shared" si="2"/>
        <v>1.5904350326723271E-2</v>
      </c>
      <c r="P102" s="5">
        <f t="shared" si="3"/>
        <v>4945.8584053412169</v>
      </c>
      <c r="Q102" s="35">
        <f t="shared" si="4"/>
        <v>8.2500000000000004E-2</v>
      </c>
      <c r="R102" s="5">
        <f t="shared" si="38"/>
        <v>66805.876371518389</v>
      </c>
      <c r="S102" s="5">
        <f t="shared" si="39"/>
        <v>493629.61941792135</v>
      </c>
      <c r="T102" s="5">
        <f t="shared" si="5"/>
        <v>718444.12362848106</v>
      </c>
      <c r="U102" s="5">
        <f t="shared" si="6"/>
        <v>560435.49578943977</v>
      </c>
      <c r="V102" s="150"/>
      <c r="W102" s="2">
        <v>95</v>
      </c>
      <c r="X102" s="118">
        <v>47727</v>
      </c>
      <c r="Y102" s="5">
        <f t="shared" si="40"/>
        <v>716690.92866157764</v>
      </c>
      <c r="Z102" s="5">
        <f t="shared" si="41"/>
        <v>5761.8863163878123</v>
      </c>
      <c r="AA102" s="5">
        <f t="shared" si="7"/>
        <v>983.9467919772942</v>
      </c>
      <c r="AB102" s="35">
        <f t="shared" si="8"/>
        <v>1.6474830406710758E-2</v>
      </c>
      <c r="AC102" s="5">
        <f t="shared" si="9"/>
        <v>4777.9395244105181</v>
      </c>
      <c r="AD102" s="35">
        <f t="shared" si="10"/>
        <v>0.08</v>
      </c>
      <c r="AE102" s="5">
        <f t="shared" si="42"/>
        <v>69543.018130399985</v>
      </c>
      <c r="AF102" s="5">
        <f t="shared" si="43"/>
        <v>477836.18192644225</v>
      </c>
      <c r="AG102" s="5">
        <f t="shared" si="11"/>
        <v>715706.98186960036</v>
      </c>
      <c r="AH102" s="5">
        <f t="shared" si="12"/>
        <v>547379.2000568423</v>
      </c>
      <c r="AI102" s="150"/>
      <c r="AJ102" s="2">
        <v>95</v>
      </c>
      <c r="AK102" s="118">
        <v>47727</v>
      </c>
      <c r="AL102" s="5">
        <f t="shared" si="44"/>
        <v>713895.57174108026</v>
      </c>
      <c r="AM102" s="5">
        <f t="shared" si="45"/>
        <v>5625.6271582523987</v>
      </c>
      <c r="AN102" s="5">
        <f t="shared" si="13"/>
        <v>1015.051590757922</v>
      </c>
      <c r="AO102" s="35">
        <f t="shared" si="14"/>
        <v>1.7062186083306875E-2</v>
      </c>
      <c r="AP102" s="5">
        <f t="shared" si="15"/>
        <v>4610.5755674944767</v>
      </c>
      <c r="AQ102" s="35">
        <f t="shared" si="16"/>
        <v>7.7499999999999999E-2</v>
      </c>
      <c r="AR102" s="5">
        <f t="shared" si="46"/>
        <v>72369.479849677693</v>
      </c>
      <c r="AS102" s="5">
        <f t="shared" si="47"/>
        <v>462065.10018430033</v>
      </c>
      <c r="AT102" s="5">
        <f t="shared" si="17"/>
        <v>712880.52015032235</v>
      </c>
      <c r="AU102" s="5">
        <f t="shared" si="18"/>
        <v>534434.58003397798</v>
      </c>
      <c r="AV102" s="150"/>
      <c r="AW102" s="2">
        <v>95</v>
      </c>
      <c r="AX102" s="118">
        <v>47727</v>
      </c>
      <c r="AY102" s="5">
        <f t="shared" si="48"/>
        <v>711010.11260204879</v>
      </c>
      <c r="AZ102" s="5">
        <f t="shared" si="49"/>
        <v>5490.5819284106856</v>
      </c>
      <c r="BA102" s="5">
        <f t="shared" si="19"/>
        <v>1046.7687246478808</v>
      </c>
      <c r="BB102" s="35">
        <f t="shared" si="20"/>
        <v>1.7666731419339273E-2</v>
      </c>
      <c r="BC102" s="5">
        <f t="shared" si="21"/>
        <v>4443.8132037628047</v>
      </c>
      <c r="BD102" s="35">
        <f t="shared" si="22"/>
        <v>7.4999999999999997E-2</v>
      </c>
      <c r="BE102" s="5">
        <f t="shared" si="50"/>
        <v>75286.656122599234</v>
      </c>
      <c r="BF102" s="5">
        <f t="shared" si="51"/>
        <v>446318.62707641587</v>
      </c>
      <c r="BG102" s="5">
        <f t="shared" si="23"/>
        <v>709963.34387740085</v>
      </c>
      <c r="BH102" s="5">
        <f t="shared" si="24"/>
        <v>521605.28319901507</v>
      </c>
      <c r="BI102" s="150"/>
      <c r="BJ102" s="2">
        <v>95</v>
      </c>
      <c r="BK102" s="118">
        <v>47727</v>
      </c>
      <c r="BL102" s="5">
        <f t="shared" si="52"/>
        <v>708033.22548238118</v>
      </c>
      <c r="BM102" s="5">
        <f t="shared" si="53"/>
        <v>5356.7892391412443</v>
      </c>
      <c r="BN102" s="5">
        <f t="shared" si="25"/>
        <v>1079.0885018518584</v>
      </c>
      <c r="BO102" s="35">
        <f t="shared" si="26"/>
        <v>1.8288777357023236E-2</v>
      </c>
      <c r="BP102" s="5">
        <f t="shared" si="27"/>
        <v>4277.7007372893859</v>
      </c>
      <c r="BQ102" s="35">
        <f t="shared" si="28"/>
        <v>7.2499999999999981E-2</v>
      </c>
      <c r="BR102" s="5">
        <f t="shared" si="54"/>
        <v>78295.863019470649</v>
      </c>
      <c r="BS102" s="5">
        <f t="shared" si="55"/>
        <v>430599.11469894752</v>
      </c>
      <c r="BT102" s="5">
        <f t="shared" si="29"/>
        <v>706954.13698052929</v>
      </c>
      <c r="BU102" s="5">
        <f t="shared" si="30"/>
        <v>508894.97771841817</v>
      </c>
      <c r="BV102" s="150"/>
      <c r="BW102" s="2">
        <v>95</v>
      </c>
      <c r="BX102" s="118">
        <v>47727</v>
      </c>
      <c r="BY102" s="5">
        <f t="shared" si="56"/>
        <v>704963.66855246562</v>
      </c>
      <c r="BZ102" s="5">
        <f t="shared" si="57"/>
        <v>5224.2878433945316</v>
      </c>
      <c r="CA102" s="5">
        <f t="shared" si="31"/>
        <v>1111.9997768384819</v>
      </c>
      <c r="CB102" s="35">
        <f t="shared" si="32"/>
        <v>1.8928631243453477E-2</v>
      </c>
      <c r="CC102" s="5">
        <f t="shared" si="33"/>
        <v>4112.2880665560497</v>
      </c>
      <c r="CD102" s="35">
        <f t="shared" si="34"/>
        <v>7.0000000000000007E-2</v>
      </c>
      <c r="CE102" s="5">
        <f t="shared" si="58"/>
        <v>81398.331224372363</v>
      </c>
      <c r="CF102" s="5">
        <f t="shared" si="59"/>
        <v>414909.01389810815</v>
      </c>
      <c r="CG102" s="5">
        <f t="shared" si="35"/>
        <v>703851.66877562716</v>
      </c>
      <c r="CH102" s="5">
        <f t="shared" si="36"/>
        <v>496307.34512248053</v>
      </c>
    </row>
    <row r="103" spans="9:86" ht="14.25" customHeight="1">
      <c r="I103" s="150"/>
      <c r="J103" s="2">
        <v>96</v>
      </c>
      <c r="K103" s="118">
        <v>47757</v>
      </c>
      <c r="L103" s="5">
        <f t="shared" si="37"/>
        <v>718444.12362848106</v>
      </c>
      <c r="M103" s="5">
        <f t="shared" si="0"/>
        <v>5899.3210083098911</v>
      </c>
      <c r="N103" s="5">
        <f t="shared" si="1"/>
        <v>960.01765836408413</v>
      </c>
      <c r="O103" s="35">
        <f t="shared" si="2"/>
        <v>1.6034944850250171E-2</v>
      </c>
      <c r="P103" s="5">
        <f t="shared" si="3"/>
        <v>4939.303349945807</v>
      </c>
      <c r="Q103" s="35">
        <f t="shared" si="4"/>
        <v>8.249999999999999E-2</v>
      </c>
      <c r="R103" s="5">
        <f t="shared" si="38"/>
        <v>67765.894029882475</v>
      </c>
      <c r="S103" s="5">
        <f t="shared" si="39"/>
        <v>498568.92276786716</v>
      </c>
      <c r="T103" s="5">
        <f t="shared" si="5"/>
        <v>717484.10597011703</v>
      </c>
      <c r="U103" s="5">
        <f t="shared" si="6"/>
        <v>566334.81679774961</v>
      </c>
      <c r="V103" s="150"/>
      <c r="W103" s="2">
        <v>96</v>
      </c>
      <c r="X103" s="118">
        <v>47757</v>
      </c>
      <c r="Y103" s="5">
        <f t="shared" si="40"/>
        <v>715706.98186960036</v>
      </c>
      <c r="Z103" s="5">
        <f t="shared" si="41"/>
        <v>5761.8863163878123</v>
      </c>
      <c r="AA103" s="5">
        <f t="shared" si="7"/>
        <v>990.50643725714326</v>
      </c>
      <c r="AB103" s="35">
        <f t="shared" si="8"/>
        <v>1.6607463037507892E-2</v>
      </c>
      <c r="AC103" s="5">
        <f t="shared" si="9"/>
        <v>4771.379879130669</v>
      </c>
      <c r="AD103" s="35">
        <f t="shared" si="10"/>
        <v>7.9999999999999988E-2</v>
      </c>
      <c r="AE103" s="5">
        <f t="shared" si="42"/>
        <v>70533.524567657121</v>
      </c>
      <c r="AF103" s="5">
        <f t="shared" si="43"/>
        <v>482607.56180557294</v>
      </c>
      <c r="AG103" s="5">
        <f t="shared" si="11"/>
        <v>714716.4754323432</v>
      </c>
      <c r="AH103" s="5">
        <f t="shared" si="12"/>
        <v>553141.08637323009</v>
      </c>
      <c r="AI103" s="150"/>
      <c r="AJ103" s="2">
        <v>96</v>
      </c>
      <c r="AK103" s="118">
        <v>47757</v>
      </c>
      <c r="AL103" s="5">
        <f t="shared" si="44"/>
        <v>712880.52015032235</v>
      </c>
      <c r="AM103" s="5">
        <f t="shared" si="45"/>
        <v>5625.6271582523987</v>
      </c>
      <c r="AN103" s="5">
        <f t="shared" si="13"/>
        <v>1021.6071322815669</v>
      </c>
      <c r="AO103" s="35">
        <f t="shared" si="14"/>
        <v>1.7196830662161641E-2</v>
      </c>
      <c r="AP103" s="5">
        <f t="shared" si="15"/>
        <v>4604.0200259708317</v>
      </c>
      <c r="AQ103" s="35">
        <f t="shared" si="16"/>
        <v>7.7499999999999999E-2</v>
      </c>
      <c r="AR103" s="5">
        <f t="shared" si="46"/>
        <v>73391.086981959263</v>
      </c>
      <c r="AS103" s="5">
        <f t="shared" si="47"/>
        <v>466669.12021027115</v>
      </c>
      <c r="AT103" s="5">
        <f t="shared" si="17"/>
        <v>711858.91301804082</v>
      </c>
      <c r="AU103" s="5">
        <f t="shared" si="18"/>
        <v>540060.20719223039</v>
      </c>
      <c r="AV103" s="150"/>
      <c r="AW103" s="2">
        <v>96</v>
      </c>
      <c r="AX103" s="118">
        <v>47757</v>
      </c>
      <c r="AY103" s="5">
        <f t="shared" si="48"/>
        <v>709963.34387740085</v>
      </c>
      <c r="AZ103" s="5">
        <f t="shared" si="49"/>
        <v>5490.5819284106856</v>
      </c>
      <c r="BA103" s="5">
        <f t="shared" si="19"/>
        <v>1053.3110291769308</v>
      </c>
      <c r="BB103" s="35">
        <f t="shared" si="20"/>
        <v>1.7803359087657133E-2</v>
      </c>
      <c r="BC103" s="5">
        <f t="shared" si="21"/>
        <v>4437.2708992337548</v>
      </c>
      <c r="BD103" s="35">
        <f t="shared" si="22"/>
        <v>7.4999999999999997E-2</v>
      </c>
      <c r="BE103" s="5">
        <f t="shared" si="50"/>
        <v>76339.96715177616</v>
      </c>
      <c r="BF103" s="5">
        <f t="shared" si="51"/>
        <v>450755.89797564963</v>
      </c>
      <c r="BG103" s="5">
        <f t="shared" si="23"/>
        <v>708910.03284822393</v>
      </c>
      <c r="BH103" s="5">
        <f t="shared" si="24"/>
        <v>527095.86512742576</v>
      </c>
      <c r="BI103" s="150"/>
      <c r="BJ103" s="2">
        <v>96</v>
      </c>
      <c r="BK103" s="118">
        <v>47757</v>
      </c>
      <c r="BL103" s="5">
        <f t="shared" si="52"/>
        <v>706954.13698052929</v>
      </c>
      <c r="BM103" s="5">
        <f t="shared" si="53"/>
        <v>5356.7892391412443</v>
      </c>
      <c r="BN103" s="5">
        <f t="shared" si="25"/>
        <v>1085.6079948838797</v>
      </c>
      <c r="BO103" s="35">
        <f t="shared" si="26"/>
        <v>1.8427356538639719E-2</v>
      </c>
      <c r="BP103" s="5">
        <f t="shared" si="27"/>
        <v>4271.1812442573646</v>
      </c>
      <c r="BQ103" s="35">
        <f t="shared" si="28"/>
        <v>7.2499999999999995E-2</v>
      </c>
      <c r="BR103" s="5">
        <f t="shared" si="54"/>
        <v>79381.471014354524</v>
      </c>
      <c r="BS103" s="5">
        <f t="shared" si="55"/>
        <v>434870.2959432049</v>
      </c>
      <c r="BT103" s="5">
        <f t="shared" si="29"/>
        <v>705868.52898564539</v>
      </c>
      <c r="BU103" s="5">
        <f t="shared" si="30"/>
        <v>514251.76695755939</v>
      </c>
      <c r="BV103" s="150"/>
      <c r="BW103" s="2">
        <v>96</v>
      </c>
      <c r="BX103" s="118">
        <v>47757</v>
      </c>
      <c r="BY103" s="5">
        <f t="shared" si="56"/>
        <v>703851.66877562716</v>
      </c>
      <c r="BZ103" s="5">
        <f t="shared" si="57"/>
        <v>5224.2878433945316</v>
      </c>
      <c r="CA103" s="5">
        <f t="shared" si="31"/>
        <v>1118.4864422033734</v>
      </c>
      <c r="CB103" s="35">
        <f t="shared" si="32"/>
        <v>1.906912763279826E-2</v>
      </c>
      <c r="CC103" s="5">
        <f t="shared" si="33"/>
        <v>4105.8014011911582</v>
      </c>
      <c r="CD103" s="35">
        <f t="shared" si="34"/>
        <v>6.9999999999999993E-2</v>
      </c>
      <c r="CE103" s="5">
        <f t="shared" si="58"/>
        <v>82516.817666575735</v>
      </c>
      <c r="CF103" s="5">
        <f t="shared" si="59"/>
        <v>419014.81529929931</v>
      </c>
      <c r="CG103" s="5">
        <f t="shared" si="35"/>
        <v>702733.18233342376</v>
      </c>
      <c r="CH103" s="5">
        <f t="shared" si="36"/>
        <v>501531.63296587503</v>
      </c>
    </row>
    <row r="104" spans="9:86" ht="14.25" customHeight="1">
      <c r="I104" s="150"/>
      <c r="J104" s="2">
        <v>97</v>
      </c>
      <c r="K104" s="118">
        <v>47788</v>
      </c>
      <c r="L104" s="5">
        <f t="shared" si="37"/>
        <v>717484.10597011703</v>
      </c>
      <c r="M104" s="5">
        <f t="shared" si="0"/>
        <v>5899.3210083098911</v>
      </c>
      <c r="N104" s="5">
        <f t="shared" si="1"/>
        <v>966.61777976533631</v>
      </c>
      <c r="O104" s="35">
        <f t="shared" si="2"/>
        <v>1.6166787892116938E-2</v>
      </c>
      <c r="P104" s="5">
        <f t="shared" si="3"/>
        <v>4932.7032285445548</v>
      </c>
      <c r="Q104" s="35">
        <f t="shared" si="4"/>
        <v>8.2500000000000004E-2</v>
      </c>
      <c r="R104" s="5">
        <f t="shared" si="38"/>
        <v>68732.511809647811</v>
      </c>
      <c r="S104" s="5">
        <f t="shared" si="39"/>
        <v>503501.62599641172</v>
      </c>
      <c r="T104" s="5">
        <f t="shared" si="5"/>
        <v>716517.48819035175</v>
      </c>
      <c r="U104" s="5">
        <f t="shared" si="6"/>
        <v>572234.13780605956</v>
      </c>
      <c r="V104" s="150"/>
      <c r="W104" s="2">
        <v>97</v>
      </c>
      <c r="X104" s="118">
        <v>47788</v>
      </c>
      <c r="Y104" s="5">
        <f t="shared" si="40"/>
        <v>714716.4754323432</v>
      </c>
      <c r="Z104" s="5">
        <f t="shared" si="41"/>
        <v>5761.8863163878123</v>
      </c>
      <c r="AA104" s="5">
        <f t="shared" si="7"/>
        <v>997.10981350552356</v>
      </c>
      <c r="AB104" s="35">
        <f t="shared" si="8"/>
        <v>1.6741348735284538E-2</v>
      </c>
      <c r="AC104" s="5">
        <f t="shared" si="9"/>
        <v>4764.7765028822887</v>
      </c>
      <c r="AD104" s="35">
        <f t="shared" si="10"/>
        <v>8.0000000000000016E-2</v>
      </c>
      <c r="AE104" s="5">
        <f t="shared" si="42"/>
        <v>71530.634381162643</v>
      </c>
      <c r="AF104" s="5">
        <f t="shared" si="43"/>
        <v>487372.33830845525</v>
      </c>
      <c r="AG104" s="5">
        <f t="shared" si="11"/>
        <v>713719.36561883765</v>
      </c>
      <c r="AH104" s="5">
        <f t="shared" si="12"/>
        <v>558902.97268961789</v>
      </c>
      <c r="AI104" s="150"/>
      <c r="AJ104" s="2">
        <v>97</v>
      </c>
      <c r="AK104" s="118">
        <v>47788</v>
      </c>
      <c r="AL104" s="5">
        <f t="shared" si="44"/>
        <v>711858.91301804082</v>
      </c>
      <c r="AM104" s="5">
        <f t="shared" si="45"/>
        <v>5625.6271582523987</v>
      </c>
      <c r="AN104" s="5">
        <f t="shared" si="13"/>
        <v>1028.2050116775517</v>
      </c>
      <c r="AO104" s="35">
        <f t="shared" si="14"/>
        <v>1.7332732532377416E-2</v>
      </c>
      <c r="AP104" s="5">
        <f t="shared" si="15"/>
        <v>4597.4221465748469</v>
      </c>
      <c r="AQ104" s="35">
        <f t="shared" si="16"/>
        <v>7.7499999999999999E-2</v>
      </c>
      <c r="AR104" s="5">
        <f t="shared" si="46"/>
        <v>74419.291993636813</v>
      </c>
      <c r="AS104" s="5">
        <f t="shared" si="47"/>
        <v>471266.54235684598</v>
      </c>
      <c r="AT104" s="5">
        <f t="shared" si="17"/>
        <v>710830.70800636325</v>
      </c>
      <c r="AU104" s="5">
        <f t="shared" si="18"/>
        <v>545685.83435048279</v>
      </c>
      <c r="AV104" s="150"/>
      <c r="AW104" s="2">
        <v>97</v>
      </c>
      <c r="AX104" s="118">
        <v>47788</v>
      </c>
      <c r="AY104" s="5">
        <f t="shared" si="48"/>
        <v>708910.03284822393</v>
      </c>
      <c r="AZ104" s="5">
        <f t="shared" si="49"/>
        <v>5490.5819284106856</v>
      </c>
      <c r="BA104" s="5">
        <f t="shared" si="19"/>
        <v>1059.894223109286</v>
      </c>
      <c r="BB104" s="35">
        <f t="shared" si="20"/>
        <v>1.7941247955274017E-2</v>
      </c>
      <c r="BC104" s="5">
        <f t="shared" si="21"/>
        <v>4430.6877053013995</v>
      </c>
      <c r="BD104" s="35">
        <f t="shared" si="22"/>
        <v>7.5000000000000011E-2</v>
      </c>
      <c r="BE104" s="5">
        <f t="shared" si="50"/>
        <v>77399.86137488544</v>
      </c>
      <c r="BF104" s="5">
        <f t="shared" si="51"/>
        <v>455186.58568095102</v>
      </c>
      <c r="BG104" s="5">
        <f t="shared" si="23"/>
        <v>707850.13862511469</v>
      </c>
      <c r="BH104" s="5">
        <f t="shared" si="24"/>
        <v>532586.44705583644</v>
      </c>
      <c r="BI104" s="150"/>
      <c r="BJ104" s="2">
        <v>97</v>
      </c>
      <c r="BK104" s="118">
        <v>47788</v>
      </c>
      <c r="BL104" s="5">
        <f t="shared" si="52"/>
        <v>705868.52898564539</v>
      </c>
      <c r="BM104" s="5">
        <f t="shared" si="53"/>
        <v>5356.7892391412443</v>
      </c>
      <c r="BN104" s="5">
        <f t="shared" si="25"/>
        <v>1092.1668765196364</v>
      </c>
      <c r="BO104" s="35">
        <f t="shared" si="26"/>
        <v>1.8567200519719107E-2</v>
      </c>
      <c r="BP104" s="5">
        <f t="shared" si="27"/>
        <v>4264.6223626216079</v>
      </c>
      <c r="BQ104" s="35">
        <f t="shared" si="28"/>
        <v>7.2500000000000009E-2</v>
      </c>
      <c r="BR104" s="5">
        <f t="shared" si="54"/>
        <v>80473.637890874161</v>
      </c>
      <c r="BS104" s="5">
        <f t="shared" si="55"/>
        <v>439134.91830582649</v>
      </c>
      <c r="BT104" s="5">
        <f t="shared" si="29"/>
        <v>704776.36210912571</v>
      </c>
      <c r="BU104" s="5">
        <f t="shared" si="30"/>
        <v>519608.55619670067</v>
      </c>
      <c r="BV104" s="150"/>
      <c r="BW104" s="2">
        <v>97</v>
      </c>
      <c r="BX104" s="118">
        <v>47788</v>
      </c>
      <c r="BY104" s="5">
        <f t="shared" si="56"/>
        <v>702733.18233342376</v>
      </c>
      <c r="BZ104" s="5">
        <f t="shared" si="57"/>
        <v>5224.2878433945316</v>
      </c>
      <c r="CA104" s="5">
        <f t="shared" si="31"/>
        <v>1125.0109464495599</v>
      </c>
      <c r="CB104" s="35">
        <f t="shared" si="32"/>
        <v>1.9210892123476462E-2</v>
      </c>
      <c r="CC104" s="5">
        <f t="shared" si="33"/>
        <v>4099.2768969449717</v>
      </c>
      <c r="CD104" s="35">
        <f t="shared" si="34"/>
        <v>6.9999999999999993E-2</v>
      </c>
      <c r="CE104" s="5">
        <f t="shared" si="58"/>
        <v>83641.828613025296</v>
      </c>
      <c r="CF104" s="5">
        <f t="shared" si="59"/>
        <v>423114.09219624428</v>
      </c>
      <c r="CG104" s="5">
        <f t="shared" si="35"/>
        <v>701608.17138697417</v>
      </c>
      <c r="CH104" s="5">
        <f t="shared" si="36"/>
        <v>506755.92080926959</v>
      </c>
    </row>
    <row r="105" spans="9:86" ht="14.25" customHeight="1">
      <c r="I105" s="150"/>
      <c r="J105" s="2">
        <v>98</v>
      </c>
      <c r="K105" s="118">
        <v>47818</v>
      </c>
      <c r="L105" s="5">
        <f t="shared" si="37"/>
        <v>716517.48819035175</v>
      </c>
      <c r="M105" s="5">
        <f t="shared" si="0"/>
        <v>5899.3210083098911</v>
      </c>
      <c r="N105" s="5">
        <f t="shared" si="1"/>
        <v>973.26327700122238</v>
      </c>
      <c r="O105" s="35">
        <f t="shared" si="2"/>
        <v>1.62998943033641E-2</v>
      </c>
      <c r="P105" s="5">
        <f t="shared" si="3"/>
        <v>4926.0577313086687</v>
      </c>
      <c r="Q105" s="35">
        <f t="shared" si="4"/>
        <v>8.2500000000000018E-2</v>
      </c>
      <c r="R105" s="5">
        <f t="shared" si="38"/>
        <v>69705.775086649039</v>
      </c>
      <c r="S105" s="5">
        <f t="shared" si="39"/>
        <v>508427.6837277204</v>
      </c>
      <c r="T105" s="5">
        <f t="shared" si="5"/>
        <v>715544.22491335054</v>
      </c>
      <c r="U105" s="5">
        <f t="shared" si="6"/>
        <v>578133.4588143694</v>
      </c>
      <c r="V105" s="150"/>
      <c r="W105" s="2">
        <v>98</v>
      </c>
      <c r="X105" s="118">
        <v>47818</v>
      </c>
      <c r="Y105" s="5">
        <f t="shared" si="40"/>
        <v>713719.36561883765</v>
      </c>
      <c r="Z105" s="5">
        <f t="shared" si="41"/>
        <v>5761.8863163878123</v>
      </c>
      <c r="AA105" s="5">
        <f t="shared" si="7"/>
        <v>1003.7572122622278</v>
      </c>
      <c r="AB105" s="35">
        <f t="shared" si="8"/>
        <v>1.6876502344451476E-2</v>
      </c>
      <c r="AC105" s="5">
        <f t="shared" si="9"/>
        <v>4758.1291041255845</v>
      </c>
      <c r="AD105" s="35">
        <f t="shared" si="10"/>
        <v>0.08</v>
      </c>
      <c r="AE105" s="5">
        <f t="shared" si="42"/>
        <v>72534.391593424865</v>
      </c>
      <c r="AF105" s="5">
        <f t="shared" si="43"/>
        <v>492130.46741258085</v>
      </c>
      <c r="AG105" s="5">
        <f t="shared" si="11"/>
        <v>712715.6084065754</v>
      </c>
      <c r="AH105" s="5">
        <f t="shared" si="12"/>
        <v>564664.85900600569</v>
      </c>
      <c r="AI105" s="150"/>
      <c r="AJ105" s="2">
        <v>98</v>
      </c>
      <c r="AK105" s="118">
        <v>47818</v>
      </c>
      <c r="AL105" s="5">
        <f t="shared" si="44"/>
        <v>710830.70800636325</v>
      </c>
      <c r="AM105" s="5">
        <f t="shared" si="45"/>
        <v>5625.6271582523987</v>
      </c>
      <c r="AN105" s="5">
        <f t="shared" si="13"/>
        <v>1034.8455023779698</v>
      </c>
      <c r="AO105" s="35">
        <f t="shared" si="14"/>
        <v>1.7469906531421928E-2</v>
      </c>
      <c r="AP105" s="5">
        <f t="shared" si="15"/>
        <v>4590.7816558744289</v>
      </c>
      <c r="AQ105" s="35">
        <f t="shared" si="16"/>
        <v>7.7499999999999986E-2</v>
      </c>
      <c r="AR105" s="5">
        <f t="shared" si="46"/>
        <v>75454.13749601478</v>
      </c>
      <c r="AS105" s="5">
        <f t="shared" si="47"/>
        <v>475857.32401272043</v>
      </c>
      <c r="AT105" s="5">
        <f t="shared" si="17"/>
        <v>709795.86250398529</v>
      </c>
      <c r="AU105" s="5">
        <f t="shared" si="18"/>
        <v>551311.4615087352</v>
      </c>
      <c r="AV105" s="150"/>
      <c r="AW105" s="2">
        <v>98</v>
      </c>
      <c r="AX105" s="118">
        <v>47818</v>
      </c>
      <c r="AY105" s="5">
        <f t="shared" si="48"/>
        <v>707850.13862511469</v>
      </c>
      <c r="AZ105" s="5">
        <f t="shared" si="49"/>
        <v>5490.5819284106856</v>
      </c>
      <c r="BA105" s="5">
        <f t="shared" si="19"/>
        <v>1066.5185620037191</v>
      </c>
      <c r="BB105" s="35">
        <f t="shared" si="20"/>
        <v>1.8080412852504522E-2</v>
      </c>
      <c r="BC105" s="5">
        <f t="shared" si="21"/>
        <v>4424.0633664069665</v>
      </c>
      <c r="BD105" s="35">
        <f t="shared" si="22"/>
        <v>7.4999999999999997E-2</v>
      </c>
      <c r="BE105" s="5">
        <f t="shared" si="50"/>
        <v>78466.379936889163</v>
      </c>
      <c r="BF105" s="5">
        <f t="shared" si="51"/>
        <v>459610.64904735796</v>
      </c>
      <c r="BG105" s="5">
        <f t="shared" si="23"/>
        <v>706783.62006311095</v>
      </c>
      <c r="BH105" s="5">
        <f t="shared" si="24"/>
        <v>538077.02898424712</v>
      </c>
      <c r="BI105" s="150"/>
      <c r="BJ105" s="2">
        <v>98</v>
      </c>
      <c r="BK105" s="118">
        <v>47818</v>
      </c>
      <c r="BL105" s="5">
        <f t="shared" si="52"/>
        <v>704776.36210912571</v>
      </c>
      <c r="BM105" s="5">
        <f t="shared" si="53"/>
        <v>5356.7892391412443</v>
      </c>
      <c r="BN105" s="5">
        <f t="shared" si="25"/>
        <v>1098.7653847319434</v>
      </c>
      <c r="BO105" s="35">
        <f t="shared" si="26"/>
        <v>1.8708324123307873E-2</v>
      </c>
      <c r="BP105" s="5">
        <f t="shared" si="27"/>
        <v>4258.0238544093008</v>
      </c>
      <c r="BQ105" s="35">
        <f t="shared" si="28"/>
        <v>7.2499999999999995E-2</v>
      </c>
      <c r="BR105" s="5">
        <f t="shared" si="54"/>
        <v>81572.403275606106</v>
      </c>
      <c r="BS105" s="5">
        <f t="shared" si="55"/>
        <v>443392.94216023578</v>
      </c>
      <c r="BT105" s="5">
        <f t="shared" si="29"/>
        <v>703677.59672439378</v>
      </c>
      <c r="BU105" s="5">
        <f t="shared" si="30"/>
        <v>524965.34543584194</v>
      </c>
      <c r="BV105" s="150"/>
      <c r="BW105" s="2">
        <v>98</v>
      </c>
      <c r="BX105" s="118">
        <v>47818</v>
      </c>
      <c r="BY105" s="5">
        <f t="shared" si="56"/>
        <v>701608.17138697417</v>
      </c>
      <c r="BZ105" s="5">
        <f t="shared" si="57"/>
        <v>5224.2878433945316</v>
      </c>
      <c r="CA105" s="5">
        <f t="shared" si="31"/>
        <v>1131.5735103038487</v>
      </c>
      <c r="CB105" s="35">
        <f t="shared" si="32"/>
        <v>1.9353939531238311E-2</v>
      </c>
      <c r="CC105" s="5">
        <f t="shared" si="33"/>
        <v>4092.7143330906829</v>
      </c>
      <c r="CD105" s="35">
        <f t="shared" si="34"/>
        <v>7.0000000000000007E-2</v>
      </c>
      <c r="CE105" s="5">
        <f t="shared" si="58"/>
        <v>84773.402123329142</v>
      </c>
      <c r="CF105" s="5">
        <f t="shared" si="59"/>
        <v>427206.80652933498</v>
      </c>
      <c r="CG105" s="5">
        <f t="shared" si="35"/>
        <v>700476.5978766703</v>
      </c>
      <c r="CH105" s="5">
        <f t="shared" si="36"/>
        <v>511980.20865266409</v>
      </c>
    </row>
    <row r="106" spans="9:86" ht="14.25" customHeight="1">
      <c r="I106" s="150"/>
      <c r="J106" s="2">
        <v>99</v>
      </c>
      <c r="K106" s="118">
        <v>47849</v>
      </c>
      <c r="L106" s="5">
        <f t="shared" si="37"/>
        <v>715544.22491335054</v>
      </c>
      <c r="M106" s="5">
        <f t="shared" si="0"/>
        <v>5899.3210083098911</v>
      </c>
      <c r="N106" s="5">
        <f t="shared" si="1"/>
        <v>979.95446203060601</v>
      </c>
      <c r="O106" s="35">
        <f t="shared" si="2"/>
        <v>1.6434279161139612E-2</v>
      </c>
      <c r="P106" s="5">
        <f t="shared" si="3"/>
        <v>4919.3665462792851</v>
      </c>
      <c r="Q106" s="35">
        <f t="shared" si="4"/>
        <v>8.2500000000000004E-2</v>
      </c>
      <c r="R106" s="5">
        <f t="shared" si="38"/>
        <v>70685.72954867965</v>
      </c>
      <c r="S106" s="5">
        <f t="shared" si="39"/>
        <v>513347.05027399969</v>
      </c>
      <c r="T106" s="5">
        <f t="shared" si="5"/>
        <v>714564.27045131999</v>
      </c>
      <c r="U106" s="5">
        <f t="shared" si="6"/>
        <v>584032.77982267935</v>
      </c>
      <c r="V106" s="150"/>
      <c r="W106" s="2">
        <v>99</v>
      </c>
      <c r="X106" s="118">
        <v>47849</v>
      </c>
      <c r="Y106" s="5">
        <f t="shared" si="40"/>
        <v>712715.6084065754</v>
      </c>
      <c r="Z106" s="5">
        <f t="shared" si="41"/>
        <v>5761.8863163878123</v>
      </c>
      <c r="AA106" s="5">
        <f t="shared" si="7"/>
        <v>1010.4489270106424</v>
      </c>
      <c r="AB106" s="35">
        <f t="shared" si="8"/>
        <v>1.7012938935400256E-2</v>
      </c>
      <c r="AC106" s="5">
        <f t="shared" si="9"/>
        <v>4751.4373893771699</v>
      </c>
      <c r="AD106" s="35">
        <f t="shared" si="10"/>
        <v>0.08</v>
      </c>
      <c r="AE106" s="5">
        <f t="shared" si="42"/>
        <v>73544.840520435508</v>
      </c>
      <c r="AF106" s="5">
        <f t="shared" si="43"/>
        <v>496881.90480195801</v>
      </c>
      <c r="AG106" s="5">
        <f t="shared" si="11"/>
        <v>711705.15947956475</v>
      </c>
      <c r="AH106" s="5">
        <f t="shared" si="12"/>
        <v>570426.74532239349</v>
      </c>
      <c r="AI106" s="150"/>
      <c r="AJ106" s="2">
        <v>99</v>
      </c>
      <c r="AK106" s="118">
        <v>47849</v>
      </c>
      <c r="AL106" s="5">
        <f t="shared" si="44"/>
        <v>709795.86250398529</v>
      </c>
      <c r="AM106" s="5">
        <f t="shared" si="45"/>
        <v>5625.6271582523987</v>
      </c>
      <c r="AN106" s="5">
        <f t="shared" si="13"/>
        <v>1041.5288795808274</v>
      </c>
      <c r="AO106" s="35">
        <f t="shared" si="14"/>
        <v>1.7608367722627791E-2</v>
      </c>
      <c r="AP106" s="5">
        <f t="shared" si="15"/>
        <v>4584.0982786715713</v>
      </c>
      <c r="AQ106" s="35">
        <f t="shared" si="16"/>
        <v>7.7499999999999986E-2</v>
      </c>
      <c r="AR106" s="5">
        <f t="shared" si="46"/>
        <v>76495.666375595611</v>
      </c>
      <c r="AS106" s="5">
        <f t="shared" si="47"/>
        <v>480441.42229139199</v>
      </c>
      <c r="AT106" s="5">
        <f t="shared" si="17"/>
        <v>708754.33362440451</v>
      </c>
      <c r="AU106" s="5">
        <f t="shared" si="18"/>
        <v>556937.08866698761</v>
      </c>
      <c r="AV106" s="150"/>
      <c r="AW106" s="2">
        <v>99</v>
      </c>
      <c r="AX106" s="118">
        <v>47849</v>
      </c>
      <c r="AY106" s="5">
        <f t="shared" si="48"/>
        <v>706783.62006311095</v>
      </c>
      <c r="AZ106" s="5">
        <f t="shared" si="49"/>
        <v>5490.5819284106856</v>
      </c>
      <c r="BA106" s="5">
        <f t="shared" si="19"/>
        <v>1073.1843030162427</v>
      </c>
      <c r="BB106" s="35">
        <f t="shared" si="20"/>
        <v>1.8220868835422326E-2</v>
      </c>
      <c r="BC106" s="5">
        <f t="shared" si="21"/>
        <v>4417.3976253944429</v>
      </c>
      <c r="BD106" s="35">
        <f t="shared" si="22"/>
        <v>7.4999999999999997E-2</v>
      </c>
      <c r="BE106" s="5">
        <f t="shared" si="50"/>
        <v>79539.564239905405</v>
      </c>
      <c r="BF106" s="5">
        <f t="shared" si="51"/>
        <v>464028.04667275242</v>
      </c>
      <c r="BG106" s="5">
        <f t="shared" si="23"/>
        <v>705710.43576009467</v>
      </c>
      <c r="BH106" s="5">
        <f t="shared" si="24"/>
        <v>543567.61091265781</v>
      </c>
      <c r="BI106" s="150"/>
      <c r="BJ106" s="2">
        <v>99</v>
      </c>
      <c r="BK106" s="118">
        <v>47849</v>
      </c>
      <c r="BL106" s="5">
        <f t="shared" si="52"/>
        <v>703677.59672439378</v>
      </c>
      <c r="BM106" s="5">
        <f t="shared" si="53"/>
        <v>5356.7892391412443</v>
      </c>
      <c r="BN106" s="5">
        <f t="shared" si="25"/>
        <v>1105.4037589313657</v>
      </c>
      <c r="BO106" s="35">
        <f t="shared" si="26"/>
        <v>1.885074239811527E-2</v>
      </c>
      <c r="BP106" s="5">
        <f t="shared" si="27"/>
        <v>4251.3854802098786</v>
      </c>
      <c r="BQ106" s="35">
        <f t="shared" si="28"/>
        <v>7.2499999999999981E-2</v>
      </c>
      <c r="BR106" s="5">
        <f t="shared" si="54"/>
        <v>82677.807034537473</v>
      </c>
      <c r="BS106" s="5">
        <f t="shared" si="55"/>
        <v>447644.32764044567</v>
      </c>
      <c r="BT106" s="5">
        <f t="shared" si="29"/>
        <v>702572.19296546245</v>
      </c>
      <c r="BU106" s="5">
        <f t="shared" si="30"/>
        <v>530322.1346749831</v>
      </c>
      <c r="BV106" s="150"/>
      <c r="BW106" s="2">
        <v>99</v>
      </c>
      <c r="BX106" s="118">
        <v>47849</v>
      </c>
      <c r="BY106" s="5">
        <f t="shared" si="56"/>
        <v>700476.5978766703</v>
      </c>
      <c r="BZ106" s="5">
        <f t="shared" si="57"/>
        <v>5224.2878433945316</v>
      </c>
      <c r="CA106" s="5">
        <f t="shared" si="31"/>
        <v>1138.1743557806212</v>
      </c>
      <c r="CB106" s="35">
        <f t="shared" si="32"/>
        <v>1.9498284897409481E-2</v>
      </c>
      <c r="CC106" s="5">
        <f t="shared" si="33"/>
        <v>4086.1134876139104</v>
      </c>
      <c r="CD106" s="35">
        <f t="shared" si="34"/>
        <v>7.0000000000000007E-2</v>
      </c>
      <c r="CE106" s="5">
        <f t="shared" si="58"/>
        <v>85911.576479109761</v>
      </c>
      <c r="CF106" s="5">
        <f t="shared" si="59"/>
        <v>431292.92001694889</v>
      </c>
      <c r="CG106" s="5">
        <f t="shared" si="35"/>
        <v>699338.42352088972</v>
      </c>
      <c r="CH106" s="5">
        <f t="shared" si="36"/>
        <v>517204.49649605865</v>
      </c>
    </row>
    <row r="107" spans="9:86" ht="14.25" customHeight="1">
      <c r="I107" s="150"/>
      <c r="J107" s="2">
        <v>100</v>
      </c>
      <c r="K107" s="118">
        <v>47880</v>
      </c>
      <c r="L107" s="5">
        <f t="shared" si="37"/>
        <v>714564.27045131999</v>
      </c>
      <c r="M107" s="5">
        <f t="shared" si="0"/>
        <v>5899.3210083098911</v>
      </c>
      <c r="N107" s="5">
        <f t="shared" si="1"/>
        <v>986.69164895706581</v>
      </c>
      <c r="O107" s="35">
        <f t="shared" si="2"/>
        <v>1.6569957773016605E-2</v>
      </c>
      <c r="P107" s="5">
        <f t="shared" si="3"/>
        <v>4912.6293593528253</v>
      </c>
      <c r="Q107" s="35">
        <f t="shared" si="4"/>
        <v>8.2500000000000018E-2</v>
      </c>
      <c r="R107" s="5">
        <f t="shared" si="38"/>
        <v>71672.421197636722</v>
      </c>
      <c r="S107" s="5">
        <f t="shared" si="39"/>
        <v>518259.6796333525</v>
      </c>
      <c r="T107" s="5">
        <f t="shared" si="5"/>
        <v>713577.5788023629</v>
      </c>
      <c r="U107" s="5">
        <f t="shared" si="6"/>
        <v>589932.10083098919</v>
      </c>
      <c r="V107" s="150"/>
      <c r="W107" s="2">
        <v>100</v>
      </c>
      <c r="X107" s="118">
        <v>47880</v>
      </c>
      <c r="Y107" s="5">
        <f t="shared" si="40"/>
        <v>711705.15947956475</v>
      </c>
      <c r="Z107" s="5">
        <f t="shared" si="41"/>
        <v>5761.8863163878123</v>
      </c>
      <c r="AA107" s="5">
        <f t="shared" si="7"/>
        <v>1017.1852531907134</v>
      </c>
      <c r="AB107" s="35">
        <f t="shared" si="8"/>
        <v>1.715067380882046E-2</v>
      </c>
      <c r="AC107" s="5">
        <f t="shared" si="9"/>
        <v>4744.7010631970988</v>
      </c>
      <c r="AD107" s="35">
        <f t="shared" si="10"/>
        <v>0.08</v>
      </c>
      <c r="AE107" s="5">
        <f t="shared" si="42"/>
        <v>74562.025773626228</v>
      </c>
      <c r="AF107" s="5">
        <f t="shared" si="43"/>
        <v>501626.60586515511</v>
      </c>
      <c r="AG107" s="5">
        <f t="shared" si="11"/>
        <v>710687.97422637406</v>
      </c>
      <c r="AH107" s="5">
        <f t="shared" si="12"/>
        <v>576188.6316387814</v>
      </c>
      <c r="AI107" s="150"/>
      <c r="AJ107" s="2">
        <v>100</v>
      </c>
      <c r="AK107" s="118">
        <v>47880</v>
      </c>
      <c r="AL107" s="5">
        <f t="shared" si="44"/>
        <v>708754.33362440451</v>
      </c>
      <c r="AM107" s="5">
        <f t="shared" si="45"/>
        <v>5625.6271582523987</v>
      </c>
      <c r="AN107" s="5">
        <f t="shared" si="13"/>
        <v>1048.2554202614529</v>
      </c>
      <c r="AO107" s="35">
        <f t="shared" si="14"/>
        <v>1.7748131399509089E-2</v>
      </c>
      <c r="AP107" s="5">
        <f t="shared" si="15"/>
        <v>4577.3717379909458</v>
      </c>
      <c r="AQ107" s="35">
        <f t="shared" si="16"/>
        <v>7.7499999999999999E-2</v>
      </c>
      <c r="AR107" s="5">
        <f t="shared" si="46"/>
        <v>77543.921795857066</v>
      </c>
      <c r="AS107" s="5">
        <f t="shared" si="47"/>
        <v>485018.79402938293</v>
      </c>
      <c r="AT107" s="5">
        <f t="shared" si="17"/>
        <v>707706.07820414309</v>
      </c>
      <c r="AU107" s="5">
        <f t="shared" si="18"/>
        <v>562562.71582524001</v>
      </c>
      <c r="AV107" s="150"/>
      <c r="AW107" s="2">
        <v>100</v>
      </c>
      <c r="AX107" s="118">
        <v>47880</v>
      </c>
      <c r="AY107" s="5">
        <f t="shared" si="48"/>
        <v>705710.43576009467</v>
      </c>
      <c r="AZ107" s="5">
        <f t="shared" si="49"/>
        <v>5490.5819284106856</v>
      </c>
      <c r="BA107" s="5">
        <f t="shared" si="19"/>
        <v>1079.8917049100946</v>
      </c>
      <c r="BB107" s="35">
        <f t="shared" si="20"/>
        <v>1.8362631190176178E-2</v>
      </c>
      <c r="BC107" s="5">
        <f t="shared" si="21"/>
        <v>4410.6902235005909</v>
      </c>
      <c r="BD107" s="35">
        <f t="shared" si="22"/>
        <v>7.4999999999999983E-2</v>
      </c>
      <c r="BE107" s="5">
        <f t="shared" si="50"/>
        <v>80619.455944815505</v>
      </c>
      <c r="BF107" s="5">
        <f t="shared" si="51"/>
        <v>468438.73689625302</v>
      </c>
      <c r="BG107" s="5">
        <f t="shared" si="23"/>
        <v>704630.54405518458</v>
      </c>
      <c r="BH107" s="5">
        <f t="shared" si="24"/>
        <v>549058.19284106849</v>
      </c>
      <c r="BI107" s="150"/>
      <c r="BJ107" s="2">
        <v>100</v>
      </c>
      <c r="BK107" s="118">
        <v>47880</v>
      </c>
      <c r="BL107" s="5">
        <f t="shared" si="52"/>
        <v>702572.19296546245</v>
      </c>
      <c r="BM107" s="5">
        <f t="shared" si="53"/>
        <v>5356.7892391412443</v>
      </c>
      <c r="BN107" s="5">
        <f t="shared" si="25"/>
        <v>1112.0822399749086</v>
      </c>
      <c r="BO107" s="35">
        <f t="shared" si="26"/>
        <v>1.899447062282883E-2</v>
      </c>
      <c r="BP107" s="5">
        <f t="shared" si="27"/>
        <v>4244.7069991663357</v>
      </c>
      <c r="BQ107" s="35">
        <f t="shared" si="28"/>
        <v>7.2499999999999995E-2</v>
      </c>
      <c r="BR107" s="5">
        <f t="shared" si="54"/>
        <v>83789.889274512389</v>
      </c>
      <c r="BS107" s="5">
        <f t="shared" si="55"/>
        <v>451889.03463961201</v>
      </c>
      <c r="BT107" s="5">
        <f t="shared" si="29"/>
        <v>701460.11072548758</v>
      </c>
      <c r="BU107" s="5">
        <f t="shared" si="30"/>
        <v>535678.92391412437</v>
      </c>
      <c r="BV107" s="150"/>
      <c r="BW107" s="2">
        <v>100</v>
      </c>
      <c r="BX107" s="118">
        <v>47880</v>
      </c>
      <c r="BY107" s="5">
        <f t="shared" si="56"/>
        <v>699338.42352088972</v>
      </c>
      <c r="BZ107" s="5">
        <f t="shared" si="57"/>
        <v>5224.2878433945316</v>
      </c>
      <c r="CA107" s="5">
        <f t="shared" si="31"/>
        <v>1144.8137061893412</v>
      </c>
      <c r="CB107" s="35">
        <f t="shared" si="32"/>
        <v>1.9643943493205959E-2</v>
      </c>
      <c r="CC107" s="5">
        <f t="shared" si="33"/>
        <v>4079.4741372051903</v>
      </c>
      <c r="CD107" s="35">
        <f t="shared" si="34"/>
        <v>7.0000000000000007E-2</v>
      </c>
      <c r="CE107" s="5">
        <f t="shared" si="58"/>
        <v>87056.390185299097</v>
      </c>
      <c r="CF107" s="5">
        <f t="shared" si="59"/>
        <v>435372.39415415406</v>
      </c>
      <c r="CG107" s="5">
        <f t="shared" si="35"/>
        <v>698193.60981470032</v>
      </c>
      <c r="CH107" s="5">
        <f t="shared" si="36"/>
        <v>522428.78433945315</v>
      </c>
    </row>
    <row r="108" spans="9:86" ht="14.25" customHeight="1">
      <c r="I108" s="150"/>
      <c r="J108" s="2">
        <v>101</v>
      </c>
      <c r="K108" s="118">
        <v>47908</v>
      </c>
      <c r="L108" s="5">
        <f t="shared" si="37"/>
        <v>713577.5788023629</v>
      </c>
      <c r="M108" s="5">
        <f t="shared" si="0"/>
        <v>5899.3210083098911</v>
      </c>
      <c r="N108" s="5">
        <f t="shared" si="1"/>
        <v>993.4751540436464</v>
      </c>
      <c r="O108" s="35">
        <f t="shared" si="2"/>
        <v>1.6706945681410863E-2</v>
      </c>
      <c r="P108" s="5">
        <f t="shared" si="3"/>
        <v>4905.8458542662447</v>
      </c>
      <c r="Q108" s="35">
        <f t="shared" si="4"/>
        <v>8.2500000000000004E-2</v>
      </c>
      <c r="R108" s="5">
        <f t="shared" si="38"/>
        <v>72665.896351680363</v>
      </c>
      <c r="S108" s="5">
        <f t="shared" si="39"/>
        <v>523165.52548761875</v>
      </c>
      <c r="T108" s="5">
        <f t="shared" si="5"/>
        <v>712584.10364831926</v>
      </c>
      <c r="U108" s="5">
        <f t="shared" si="6"/>
        <v>595831.42183929915</v>
      </c>
      <c r="V108" s="150"/>
      <c r="W108" s="2">
        <v>101</v>
      </c>
      <c r="X108" s="118">
        <v>47908</v>
      </c>
      <c r="Y108" s="5">
        <f t="shared" si="40"/>
        <v>710687.97422637406</v>
      </c>
      <c r="Z108" s="5">
        <f t="shared" si="41"/>
        <v>5761.8863163878123</v>
      </c>
      <c r="AA108" s="5">
        <f t="shared" si="7"/>
        <v>1023.9664882119851</v>
      </c>
      <c r="AB108" s="35">
        <f t="shared" si="8"/>
        <v>1.728972250011631E-2</v>
      </c>
      <c r="AC108" s="5">
        <f t="shared" si="9"/>
        <v>4737.9198281758272</v>
      </c>
      <c r="AD108" s="35">
        <f t="shared" si="10"/>
        <v>0.08</v>
      </c>
      <c r="AE108" s="5">
        <f t="shared" si="42"/>
        <v>75585.992261838212</v>
      </c>
      <c r="AF108" s="5">
        <f t="shared" si="43"/>
        <v>506364.52569333091</v>
      </c>
      <c r="AG108" s="5">
        <f t="shared" si="11"/>
        <v>709664.00773816206</v>
      </c>
      <c r="AH108" s="5">
        <f t="shared" si="12"/>
        <v>581950.51795516908</v>
      </c>
      <c r="AI108" s="150"/>
      <c r="AJ108" s="2">
        <v>101</v>
      </c>
      <c r="AK108" s="118">
        <v>47908</v>
      </c>
      <c r="AL108" s="5">
        <f t="shared" si="44"/>
        <v>707706.07820414309</v>
      </c>
      <c r="AM108" s="5">
        <f t="shared" si="45"/>
        <v>5625.6271582523987</v>
      </c>
      <c r="AN108" s="5">
        <f t="shared" si="13"/>
        <v>1055.025403183975</v>
      </c>
      <c r="AO108" s="35">
        <f t="shared" si="14"/>
        <v>1.7889213090177443E-2</v>
      </c>
      <c r="AP108" s="5">
        <f t="shared" si="15"/>
        <v>4570.6017550684237</v>
      </c>
      <c r="AQ108" s="35">
        <f t="shared" si="16"/>
        <v>7.7499999999999986E-2</v>
      </c>
      <c r="AR108" s="5">
        <f t="shared" si="46"/>
        <v>78598.947199041038</v>
      </c>
      <c r="AS108" s="5">
        <f t="shared" si="47"/>
        <v>489589.39578445134</v>
      </c>
      <c r="AT108" s="5">
        <f t="shared" si="17"/>
        <v>706651.05280095909</v>
      </c>
      <c r="AU108" s="5">
        <f t="shared" si="18"/>
        <v>568188.34298349242</v>
      </c>
      <c r="AV108" s="150"/>
      <c r="AW108" s="2">
        <v>101</v>
      </c>
      <c r="AX108" s="118">
        <v>47908</v>
      </c>
      <c r="AY108" s="5">
        <f t="shared" si="48"/>
        <v>704630.54405518458</v>
      </c>
      <c r="AZ108" s="5">
        <f t="shared" si="49"/>
        <v>5490.5819284106856</v>
      </c>
      <c r="BA108" s="5">
        <f t="shared" si="19"/>
        <v>1086.6410280657819</v>
      </c>
      <c r="BB108" s="35">
        <f t="shared" si="20"/>
        <v>1.8505715437405382E-2</v>
      </c>
      <c r="BC108" s="5">
        <f t="shared" si="21"/>
        <v>4403.9409003449036</v>
      </c>
      <c r="BD108" s="35">
        <f t="shared" si="22"/>
        <v>7.5000000000000011E-2</v>
      </c>
      <c r="BE108" s="5">
        <f t="shared" si="50"/>
        <v>81706.096972881292</v>
      </c>
      <c r="BF108" s="5">
        <f t="shared" si="51"/>
        <v>472842.67779659794</v>
      </c>
      <c r="BG108" s="5">
        <f t="shared" si="23"/>
        <v>703543.90302711877</v>
      </c>
      <c r="BH108" s="5">
        <f t="shared" si="24"/>
        <v>554548.77476947918</v>
      </c>
      <c r="BI108" s="150"/>
      <c r="BJ108" s="2">
        <v>101</v>
      </c>
      <c r="BK108" s="118">
        <v>47908</v>
      </c>
      <c r="BL108" s="5">
        <f t="shared" si="52"/>
        <v>701460.11072548758</v>
      </c>
      <c r="BM108" s="5">
        <f t="shared" si="53"/>
        <v>5356.7892391412443</v>
      </c>
      <c r="BN108" s="5">
        <f t="shared" si="25"/>
        <v>1118.8010701747571</v>
      </c>
      <c r="BO108" s="35">
        <f t="shared" si="26"/>
        <v>1.9139524310529357E-2</v>
      </c>
      <c r="BP108" s="5">
        <f t="shared" si="27"/>
        <v>4237.9881689664871</v>
      </c>
      <c r="BQ108" s="35">
        <f t="shared" si="28"/>
        <v>7.2499999999999995E-2</v>
      </c>
      <c r="BR108" s="5">
        <f t="shared" si="54"/>
        <v>84908.690344687144</v>
      </c>
      <c r="BS108" s="5">
        <f t="shared" si="55"/>
        <v>456127.02280857851</v>
      </c>
      <c r="BT108" s="5">
        <f t="shared" si="29"/>
        <v>700341.3096553128</v>
      </c>
      <c r="BU108" s="5">
        <f t="shared" si="30"/>
        <v>541035.71315326565</v>
      </c>
      <c r="BV108" s="150"/>
      <c r="BW108" s="2">
        <v>101</v>
      </c>
      <c r="BX108" s="118">
        <v>47908</v>
      </c>
      <c r="BY108" s="5">
        <f t="shared" si="56"/>
        <v>698193.60981470032</v>
      </c>
      <c r="BZ108" s="5">
        <f t="shared" si="57"/>
        <v>5224.2878433945316</v>
      </c>
      <c r="CA108" s="5">
        <f t="shared" si="31"/>
        <v>1151.4917861421127</v>
      </c>
      <c r="CB108" s="35">
        <f t="shared" si="32"/>
        <v>1.979093082414863E-2</v>
      </c>
      <c r="CC108" s="5">
        <f t="shared" si="33"/>
        <v>4072.7960572524189</v>
      </c>
      <c r="CD108" s="35">
        <f t="shared" si="34"/>
        <v>7.0000000000000007E-2</v>
      </c>
      <c r="CE108" s="5">
        <f t="shared" si="58"/>
        <v>88207.881971441209</v>
      </c>
      <c r="CF108" s="5">
        <f t="shared" si="59"/>
        <v>439445.1902114065</v>
      </c>
      <c r="CG108" s="5">
        <f t="shared" si="35"/>
        <v>697042.11802855821</v>
      </c>
      <c r="CH108" s="5">
        <f t="shared" si="36"/>
        <v>527653.07218284765</v>
      </c>
    </row>
    <row r="109" spans="9:86" ht="14.25" customHeight="1">
      <c r="I109" s="150"/>
      <c r="J109" s="2">
        <v>102</v>
      </c>
      <c r="K109" s="118">
        <v>47939</v>
      </c>
      <c r="L109" s="5">
        <f t="shared" si="37"/>
        <v>712584.10364831926</v>
      </c>
      <c r="M109" s="5">
        <f t="shared" si="0"/>
        <v>5899.3210083098911</v>
      </c>
      <c r="N109" s="5">
        <f t="shared" si="1"/>
        <v>1000.3052957276959</v>
      </c>
      <c r="O109" s="35">
        <f t="shared" si="2"/>
        <v>1.6845258668100327E-2</v>
      </c>
      <c r="P109" s="5">
        <f t="shared" si="3"/>
        <v>4899.0157125821952</v>
      </c>
      <c r="Q109" s="35">
        <f t="shared" si="4"/>
        <v>8.2500000000000004E-2</v>
      </c>
      <c r="R109" s="5">
        <f t="shared" si="38"/>
        <v>73666.201647408059</v>
      </c>
      <c r="S109" s="5">
        <f t="shared" si="39"/>
        <v>528064.54120020091</v>
      </c>
      <c r="T109" s="5">
        <f t="shared" si="5"/>
        <v>711583.79835259158</v>
      </c>
      <c r="U109" s="5">
        <f t="shared" si="6"/>
        <v>601730.74284760898</v>
      </c>
      <c r="V109" s="150"/>
      <c r="W109" s="2">
        <v>102</v>
      </c>
      <c r="X109" s="118">
        <v>47939</v>
      </c>
      <c r="Y109" s="5">
        <f t="shared" si="40"/>
        <v>709664.00773816206</v>
      </c>
      <c r="Z109" s="5">
        <f t="shared" si="41"/>
        <v>5761.8863163878123</v>
      </c>
      <c r="AA109" s="5">
        <f t="shared" si="7"/>
        <v>1030.7929314667317</v>
      </c>
      <c r="AB109" s="35">
        <f t="shared" si="8"/>
        <v>1.7430100783925682E-2</v>
      </c>
      <c r="AC109" s="5">
        <f t="shared" si="9"/>
        <v>4731.0933849210805</v>
      </c>
      <c r="AD109" s="35">
        <f t="shared" si="10"/>
        <v>0.08</v>
      </c>
      <c r="AE109" s="5">
        <f t="shared" si="42"/>
        <v>76616.785193304939</v>
      </c>
      <c r="AF109" s="5">
        <f t="shared" si="43"/>
        <v>511095.619078252</v>
      </c>
      <c r="AG109" s="5">
        <f t="shared" si="11"/>
        <v>708633.21480669535</v>
      </c>
      <c r="AH109" s="5">
        <f t="shared" si="12"/>
        <v>587712.404271557</v>
      </c>
      <c r="AI109" s="150"/>
      <c r="AJ109" s="2">
        <v>102</v>
      </c>
      <c r="AK109" s="118">
        <v>47939</v>
      </c>
      <c r="AL109" s="5">
        <f t="shared" si="44"/>
        <v>706651.05280095909</v>
      </c>
      <c r="AM109" s="5">
        <f t="shared" si="45"/>
        <v>5625.6271582523987</v>
      </c>
      <c r="AN109" s="5">
        <f t="shared" si="13"/>
        <v>1061.8391089128709</v>
      </c>
      <c r="AO109" s="35">
        <f t="shared" si="14"/>
        <v>1.8031628561860337E-2</v>
      </c>
      <c r="AP109" s="5">
        <f t="shared" si="15"/>
        <v>4563.7880493395278</v>
      </c>
      <c r="AQ109" s="35">
        <f t="shared" si="16"/>
        <v>7.7500000000000013E-2</v>
      </c>
      <c r="AR109" s="5">
        <f t="shared" si="46"/>
        <v>79660.786307953909</v>
      </c>
      <c r="AS109" s="5">
        <f t="shared" si="47"/>
        <v>494153.18383379088</v>
      </c>
      <c r="AT109" s="5">
        <f t="shared" si="17"/>
        <v>705589.21369204624</v>
      </c>
      <c r="AU109" s="5">
        <f t="shared" si="18"/>
        <v>573813.97014174482</v>
      </c>
      <c r="AV109" s="150"/>
      <c r="AW109" s="2">
        <v>102</v>
      </c>
      <c r="AX109" s="118">
        <v>47939</v>
      </c>
      <c r="AY109" s="5">
        <f t="shared" si="48"/>
        <v>703543.90302711877</v>
      </c>
      <c r="AZ109" s="5">
        <f t="shared" si="49"/>
        <v>5490.5819284106856</v>
      </c>
      <c r="BA109" s="5">
        <f t="shared" si="19"/>
        <v>1093.432534491194</v>
      </c>
      <c r="BB109" s="35">
        <f t="shared" si="20"/>
        <v>1.865013733675773E-2</v>
      </c>
      <c r="BC109" s="5">
        <f t="shared" si="21"/>
        <v>4397.1493939194916</v>
      </c>
      <c r="BD109" s="35">
        <f t="shared" si="22"/>
        <v>7.4999999999999983E-2</v>
      </c>
      <c r="BE109" s="5">
        <f t="shared" si="50"/>
        <v>82799.529507372485</v>
      </c>
      <c r="BF109" s="5">
        <f t="shared" si="51"/>
        <v>477239.82719051745</v>
      </c>
      <c r="BG109" s="5">
        <f t="shared" si="23"/>
        <v>702450.47049262759</v>
      </c>
      <c r="BH109" s="5">
        <f t="shared" si="24"/>
        <v>560039.35669788998</v>
      </c>
      <c r="BI109" s="150"/>
      <c r="BJ109" s="2">
        <v>102</v>
      </c>
      <c r="BK109" s="118">
        <v>47939</v>
      </c>
      <c r="BL109" s="5">
        <f t="shared" si="52"/>
        <v>700341.3096553128</v>
      </c>
      <c r="BM109" s="5">
        <f t="shared" si="53"/>
        <v>5356.7892391412443</v>
      </c>
      <c r="BN109" s="5">
        <f t="shared" si="25"/>
        <v>1125.5604933070626</v>
      </c>
      <c r="BO109" s="35">
        <f t="shared" si="26"/>
        <v>1.9285919213208144E-2</v>
      </c>
      <c r="BP109" s="5">
        <f t="shared" si="27"/>
        <v>4231.2287458341816</v>
      </c>
      <c r="BQ109" s="35">
        <f t="shared" si="28"/>
        <v>7.2499999999999995E-2</v>
      </c>
      <c r="BR109" s="5">
        <f t="shared" si="54"/>
        <v>86034.250837994201</v>
      </c>
      <c r="BS109" s="5">
        <f t="shared" si="55"/>
        <v>460358.25155441271</v>
      </c>
      <c r="BT109" s="5">
        <f t="shared" si="29"/>
        <v>699215.74916200573</v>
      </c>
      <c r="BU109" s="5">
        <f t="shared" si="30"/>
        <v>546392.50239240692</v>
      </c>
      <c r="BV109" s="150"/>
      <c r="BW109" s="2">
        <v>102</v>
      </c>
      <c r="BX109" s="118">
        <v>47939</v>
      </c>
      <c r="BY109" s="5">
        <f t="shared" si="56"/>
        <v>697042.11802855821</v>
      </c>
      <c r="BZ109" s="5">
        <f t="shared" si="57"/>
        <v>5224.2878433945316</v>
      </c>
      <c r="CA109" s="5">
        <f t="shared" si="31"/>
        <v>1158.2088215612753</v>
      </c>
      <c r="CB109" s="35">
        <f t="shared" si="32"/>
        <v>1.9939262634579957E-2</v>
      </c>
      <c r="CC109" s="5">
        <f t="shared" si="33"/>
        <v>4066.0790218332563</v>
      </c>
      <c r="CD109" s="35">
        <f t="shared" si="34"/>
        <v>7.0000000000000007E-2</v>
      </c>
      <c r="CE109" s="5">
        <f t="shared" si="58"/>
        <v>89366.090793002484</v>
      </c>
      <c r="CF109" s="5">
        <f t="shared" si="59"/>
        <v>443511.26923323976</v>
      </c>
      <c r="CG109" s="5">
        <f t="shared" si="35"/>
        <v>695883.9092069969</v>
      </c>
      <c r="CH109" s="5">
        <f t="shared" si="36"/>
        <v>532877.36002624221</v>
      </c>
    </row>
    <row r="110" spans="9:86" ht="14.25" customHeight="1">
      <c r="I110" s="150"/>
      <c r="J110" s="2">
        <v>103</v>
      </c>
      <c r="K110" s="118">
        <v>47969</v>
      </c>
      <c r="L110" s="5">
        <f t="shared" si="37"/>
        <v>711583.79835259158</v>
      </c>
      <c r="M110" s="5">
        <f t="shared" si="0"/>
        <v>5899.3210083098911</v>
      </c>
      <c r="N110" s="5">
        <f t="shared" si="1"/>
        <v>1007.1823946358236</v>
      </c>
      <c r="O110" s="35">
        <f t="shared" si="2"/>
        <v>1.6984912758850008E-2</v>
      </c>
      <c r="P110" s="5">
        <f t="shared" si="3"/>
        <v>4892.1386136740675</v>
      </c>
      <c r="Q110" s="35">
        <f t="shared" si="4"/>
        <v>8.2500000000000018E-2</v>
      </c>
      <c r="R110" s="5">
        <f t="shared" si="38"/>
        <v>74673.384042043879</v>
      </c>
      <c r="S110" s="5">
        <f t="shared" si="39"/>
        <v>532956.679813875</v>
      </c>
      <c r="T110" s="5">
        <f t="shared" si="5"/>
        <v>710576.61595795571</v>
      </c>
      <c r="U110" s="5">
        <f t="shared" si="6"/>
        <v>607630.06385591882</v>
      </c>
      <c r="V110" s="150"/>
      <c r="W110" s="2">
        <v>103</v>
      </c>
      <c r="X110" s="118">
        <v>47969</v>
      </c>
      <c r="Y110" s="5">
        <f t="shared" si="40"/>
        <v>708633.21480669535</v>
      </c>
      <c r="Z110" s="5">
        <f t="shared" si="41"/>
        <v>5761.8863163878123</v>
      </c>
      <c r="AA110" s="5">
        <f t="shared" si="7"/>
        <v>1037.6648843431767</v>
      </c>
      <c r="AB110" s="35">
        <f t="shared" si="8"/>
        <v>1.7571824678744186E-2</v>
      </c>
      <c r="AC110" s="5">
        <f t="shared" si="9"/>
        <v>4724.2214320446355</v>
      </c>
      <c r="AD110" s="35">
        <f t="shared" si="10"/>
        <v>7.9999999999999988E-2</v>
      </c>
      <c r="AE110" s="5">
        <f t="shared" si="42"/>
        <v>77654.450077648115</v>
      </c>
      <c r="AF110" s="5">
        <f t="shared" si="43"/>
        <v>515819.84051029664</v>
      </c>
      <c r="AG110" s="5">
        <f t="shared" si="11"/>
        <v>707595.54992235219</v>
      </c>
      <c r="AH110" s="5">
        <f t="shared" si="12"/>
        <v>593474.29058794479</v>
      </c>
      <c r="AI110" s="150"/>
      <c r="AJ110" s="2">
        <v>103</v>
      </c>
      <c r="AK110" s="118">
        <v>47969</v>
      </c>
      <c r="AL110" s="5">
        <f t="shared" si="44"/>
        <v>705589.21369204624</v>
      </c>
      <c r="AM110" s="5">
        <f t="shared" si="45"/>
        <v>5625.6271582523987</v>
      </c>
      <c r="AN110" s="5">
        <f t="shared" si="13"/>
        <v>1068.6968198246004</v>
      </c>
      <c r="AO110" s="35">
        <f t="shared" si="14"/>
        <v>1.8175393825524643E-2</v>
      </c>
      <c r="AP110" s="5">
        <f t="shared" si="15"/>
        <v>4556.9303384277982</v>
      </c>
      <c r="AQ110" s="35">
        <f t="shared" si="16"/>
        <v>7.7499999999999986E-2</v>
      </c>
      <c r="AR110" s="5">
        <f t="shared" si="46"/>
        <v>80729.483127778512</v>
      </c>
      <c r="AS110" s="5">
        <f t="shared" si="47"/>
        <v>498710.11417221866</v>
      </c>
      <c r="AT110" s="5">
        <f t="shared" si="17"/>
        <v>704520.5168722216</v>
      </c>
      <c r="AU110" s="5">
        <f t="shared" si="18"/>
        <v>579439.59729999723</v>
      </c>
      <c r="AV110" s="150"/>
      <c r="AW110" s="2">
        <v>103</v>
      </c>
      <c r="AX110" s="118">
        <v>47969</v>
      </c>
      <c r="AY110" s="5">
        <f t="shared" si="48"/>
        <v>702450.47049262759</v>
      </c>
      <c r="AZ110" s="5">
        <f t="shared" si="49"/>
        <v>5490.5819284106856</v>
      </c>
      <c r="BA110" s="5">
        <f t="shared" si="19"/>
        <v>1100.2664878317637</v>
      </c>
      <c r="BB110" s="35">
        <f t="shared" si="20"/>
        <v>1.8795912891512164E-2</v>
      </c>
      <c r="BC110" s="5">
        <f t="shared" si="21"/>
        <v>4390.3154405789219</v>
      </c>
      <c r="BD110" s="35">
        <f t="shared" si="22"/>
        <v>7.4999999999999997E-2</v>
      </c>
      <c r="BE110" s="5">
        <f t="shared" si="50"/>
        <v>83899.795995204244</v>
      </c>
      <c r="BF110" s="5">
        <f t="shared" si="51"/>
        <v>481630.14263109636</v>
      </c>
      <c r="BG110" s="5">
        <f t="shared" si="23"/>
        <v>701350.20400479587</v>
      </c>
      <c r="BH110" s="5">
        <f t="shared" si="24"/>
        <v>565529.93862630054</v>
      </c>
      <c r="BI110" s="150"/>
      <c r="BJ110" s="2">
        <v>103</v>
      </c>
      <c r="BK110" s="118">
        <v>47969</v>
      </c>
      <c r="BL110" s="5">
        <f t="shared" si="52"/>
        <v>699215.74916200573</v>
      </c>
      <c r="BM110" s="5">
        <f t="shared" si="53"/>
        <v>5356.7892391412443</v>
      </c>
      <c r="BN110" s="5">
        <f t="shared" si="25"/>
        <v>1132.3607546207932</v>
      </c>
      <c r="BO110" s="35">
        <f t="shared" si="26"/>
        <v>1.9433671326389346E-2</v>
      </c>
      <c r="BP110" s="5">
        <f t="shared" si="27"/>
        <v>4224.4284845204511</v>
      </c>
      <c r="BQ110" s="35">
        <f t="shared" si="28"/>
        <v>7.2499999999999995E-2</v>
      </c>
      <c r="BR110" s="5">
        <f t="shared" si="54"/>
        <v>87166.611592614994</v>
      </c>
      <c r="BS110" s="5">
        <f t="shared" si="55"/>
        <v>464582.68003893318</v>
      </c>
      <c r="BT110" s="5">
        <f t="shared" si="29"/>
        <v>698083.38840738498</v>
      </c>
      <c r="BU110" s="5">
        <f t="shared" si="30"/>
        <v>551749.2916315482</v>
      </c>
      <c r="BV110" s="150"/>
      <c r="BW110" s="2">
        <v>103</v>
      </c>
      <c r="BX110" s="118">
        <v>47969</v>
      </c>
      <c r="BY110" s="5">
        <f t="shared" si="56"/>
        <v>695883.9092069969</v>
      </c>
      <c r="BZ110" s="5">
        <f t="shared" si="57"/>
        <v>5224.2878433945316</v>
      </c>
      <c r="CA110" s="5">
        <f t="shared" si="31"/>
        <v>1164.9650396870493</v>
      </c>
      <c r="CB110" s="35">
        <f t="shared" si="32"/>
        <v>2.0088954912285864E-2</v>
      </c>
      <c r="CC110" s="5">
        <f t="shared" si="33"/>
        <v>4059.3228037074823</v>
      </c>
      <c r="CD110" s="35">
        <f t="shared" si="34"/>
        <v>7.0000000000000007E-2</v>
      </c>
      <c r="CE110" s="5">
        <f t="shared" si="58"/>
        <v>90531.055832689541</v>
      </c>
      <c r="CF110" s="5">
        <f t="shared" si="59"/>
        <v>447570.59203694726</v>
      </c>
      <c r="CG110" s="5">
        <f t="shared" si="35"/>
        <v>694718.94416730991</v>
      </c>
      <c r="CH110" s="5">
        <f t="shared" si="36"/>
        <v>538101.64786963677</v>
      </c>
    </row>
    <row r="111" spans="9:86" ht="14.25" customHeight="1">
      <c r="I111" s="150"/>
      <c r="J111" s="2">
        <v>104</v>
      </c>
      <c r="K111" s="118">
        <v>48000</v>
      </c>
      <c r="L111" s="5">
        <f t="shared" si="37"/>
        <v>710576.61595795571</v>
      </c>
      <c r="M111" s="5">
        <f t="shared" si="0"/>
        <v>5899.3210083098911</v>
      </c>
      <c r="N111" s="5">
        <f t="shared" si="1"/>
        <v>1014.1067735989454</v>
      </c>
      <c r="O111" s="35">
        <f t="shared" si="2"/>
        <v>1.7125924228144587E-2</v>
      </c>
      <c r="P111" s="5">
        <f t="shared" si="3"/>
        <v>4885.2142347109457</v>
      </c>
      <c r="Q111" s="35">
        <f t="shared" si="4"/>
        <v>8.2500000000000004E-2</v>
      </c>
      <c r="R111" s="5">
        <f t="shared" si="38"/>
        <v>75687.490815642828</v>
      </c>
      <c r="S111" s="5">
        <f t="shared" si="39"/>
        <v>537841.89404858591</v>
      </c>
      <c r="T111" s="5">
        <f t="shared" si="5"/>
        <v>709562.50918435678</v>
      </c>
      <c r="U111" s="5">
        <f t="shared" si="6"/>
        <v>613529.38486422878</v>
      </c>
      <c r="V111" s="150"/>
      <c r="W111" s="2">
        <v>104</v>
      </c>
      <c r="X111" s="118">
        <v>48000</v>
      </c>
      <c r="Y111" s="5">
        <f t="shared" si="40"/>
        <v>707595.54992235219</v>
      </c>
      <c r="Z111" s="5">
        <f t="shared" si="41"/>
        <v>5761.8863163878123</v>
      </c>
      <c r="AA111" s="5">
        <f t="shared" si="7"/>
        <v>1044.5826502387972</v>
      </c>
      <c r="AB111" s="35">
        <f t="shared" si="8"/>
        <v>1.771491045165715E-2</v>
      </c>
      <c r="AC111" s="5">
        <f t="shared" si="9"/>
        <v>4717.303666149015</v>
      </c>
      <c r="AD111" s="35">
        <f t="shared" si="10"/>
        <v>0.08</v>
      </c>
      <c r="AE111" s="5">
        <f t="shared" si="42"/>
        <v>78699.032727886908</v>
      </c>
      <c r="AF111" s="5">
        <f t="shared" si="43"/>
        <v>520537.14417644567</v>
      </c>
      <c r="AG111" s="5">
        <f t="shared" si="11"/>
        <v>706550.96727211343</v>
      </c>
      <c r="AH111" s="5">
        <f t="shared" si="12"/>
        <v>599236.17690433259</v>
      </c>
      <c r="AI111" s="150"/>
      <c r="AJ111" s="2">
        <v>104</v>
      </c>
      <c r="AK111" s="118">
        <v>48000</v>
      </c>
      <c r="AL111" s="5">
        <f t="shared" si="44"/>
        <v>704520.5168722216</v>
      </c>
      <c r="AM111" s="5">
        <f t="shared" si="45"/>
        <v>5625.6271582523987</v>
      </c>
      <c r="AN111" s="5">
        <f t="shared" si="13"/>
        <v>1075.5988201193004</v>
      </c>
      <c r="AO111" s="35">
        <f t="shared" si="14"/>
        <v>1.8320525140607894E-2</v>
      </c>
      <c r="AP111" s="5">
        <f t="shared" si="15"/>
        <v>4550.0283381330983</v>
      </c>
      <c r="AQ111" s="35">
        <f t="shared" si="16"/>
        <v>7.7500000000000013E-2</v>
      </c>
      <c r="AR111" s="5">
        <f t="shared" si="46"/>
        <v>81805.081947897808</v>
      </c>
      <c r="AS111" s="5">
        <f t="shared" si="47"/>
        <v>503260.14251035178</v>
      </c>
      <c r="AT111" s="5">
        <f t="shared" si="17"/>
        <v>703444.91805210232</v>
      </c>
      <c r="AU111" s="5">
        <f t="shared" si="18"/>
        <v>585065.22445824964</v>
      </c>
      <c r="AV111" s="150"/>
      <c r="AW111" s="2">
        <v>104</v>
      </c>
      <c r="AX111" s="118">
        <v>48000</v>
      </c>
      <c r="AY111" s="5">
        <f t="shared" si="48"/>
        <v>701350.20400479587</v>
      </c>
      <c r="AZ111" s="5">
        <f t="shared" si="49"/>
        <v>5490.5819284106856</v>
      </c>
      <c r="BA111" s="5">
        <f t="shared" si="19"/>
        <v>1107.1431533807117</v>
      </c>
      <c r="BB111" s="35">
        <f t="shared" si="20"/>
        <v>1.8943058353309745E-2</v>
      </c>
      <c r="BC111" s="5">
        <f t="shared" si="21"/>
        <v>4383.4387750299738</v>
      </c>
      <c r="BD111" s="35">
        <f t="shared" si="22"/>
        <v>7.4999999999999997E-2</v>
      </c>
      <c r="BE111" s="5">
        <f t="shared" si="50"/>
        <v>85006.939148584963</v>
      </c>
      <c r="BF111" s="5">
        <f t="shared" si="51"/>
        <v>486013.58140612632</v>
      </c>
      <c r="BG111" s="5">
        <f t="shared" si="23"/>
        <v>700243.06085141515</v>
      </c>
      <c r="BH111" s="5">
        <f t="shared" si="24"/>
        <v>571020.52055471134</v>
      </c>
      <c r="BI111" s="150"/>
      <c r="BJ111" s="2">
        <v>104</v>
      </c>
      <c r="BK111" s="118">
        <v>48000</v>
      </c>
      <c r="BL111" s="5">
        <f t="shared" si="52"/>
        <v>698083.38840738498</v>
      </c>
      <c r="BM111" s="5">
        <f t="shared" si="53"/>
        <v>5356.7892391412443</v>
      </c>
      <c r="BN111" s="5">
        <f t="shared" si="25"/>
        <v>1139.2021008466272</v>
      </c>
      <c r="BO111" s="35">
        <f t="shared" si="26"/>
        <v>1.9582796893860176E-2</v>
      </c>
      <c r="BP111" s="5">
        <f t="shared" si="27"/>
        <v>4217.587138294617</v>
      </c>
      <c r="BQ111" s="35">
        <f t="shared" si="28"/>
        <v>7.2499999999999981E-2</v>
      </c>
      <c r="BR111" s="5">
        <f t="shared" si="54"/>
        <v>88305.81369346162</v>
      </c>
      <c r="BS111" s="5">
        <f t="shared" si="55"/>
        <v>468800.26717722777</v>
      </c>
      <c r="BT111" s="5">
        <f t="shared" si="29"/>
        <v>696944.18630653829</v>
      </c>
      <c r="BU111" s="5">
        <f t="shared" si="30"/>
        <v>557106.08087068936</v>
      </c>
      <c r="BV111" s="150"/>
      <c r="BW111" s="2">
        <v>104</v>
      </c>
      <c r="BX111" s="118">
        <v>48000</v>
      </c>
      <c r="BY111" s="5">
        <f t="shared" si="56"/>
        <v>694718.94416730991</v>
      </c>
      <c r="BZ111" s="5">
        <f t="shared" si="57"/>
        <v>5224.2878433945316</v>
      </c>
      <c r="CA111" s="5">
        <f t="shared" si="31"/>
        <v>1171.7606690852235</v>
      </c>
      <c r="CB111" s="35">
        <f t="shared" si="32"/>
        <v>2.024002389322541E-2</v>
      </c>
      <c r="CC111" s="5">
        <f t="shared" si="33"/>
        <v>4052.5271743093081</v>
      </c>
      <c r="CD111" s="35">
        <f t="shared" si="34"/>
        <v>7.0000000000000007E-2</v>
      </c>
      <c r="CE111" s="5">
        <f t="shared" si="58"/>
        <v>91702.816501774767</v>
      </c>
      <c r="CF111" s="5">
        <f t="shared" si="59"/>
        <v>451623.11921125656</v>
      </c>
      <c r="CG111" s="5">
        <f t="shared" si="35"/>
        <v>693547.18349822471</v>
      </c>
      <c r="CH111" s="5">
        <f t="shared" si="36"/>
        <v>543325.93571303133</v>
      </c>
    </row>
    <row r="112" spans="9:86" ht="14.25" customHeight="1">
      <c r="I112" s="150"/>
      <c r="J112" s="2">
        <v>105</v>
      </c>
      <c r="K112" s="118">
        <v>48030</v>
      </c>
      <c r="L112" s="5">
        <f t="shared" si="37"/>
        <v>709562.50918435678</v>
      </c>
      <c r="M112" s="5">
        <f t="shared" si="0"/>
        <v>5899.3210083098911</v>
      </c>
      <c r="N112" s="5">
        <f t="shared" si="1"/>
        <v>1021.0787576674384</v>
      </c>
      <c r="O112" s="35">
        <f t="shared" si="2"/>
        <v>1.7268309604031983E-2</v>
      </c>
      <c r="P112" s="5">
        <f t="shared" si="3"/>
        <v>4878.2422506424527</v>
      </c>
      <c r="Q112" s="35">
        <f t="shared" si="4"/>
        <v>8.2500000000000004E-2</v>
      </c>
      <c r="R112" s="5">
        <f t="shared" si="38"/>
        <v>76708.569573310262</v>
      </c>
      <c r="S112" s="5">
        <f t="shared" si="39"/>
        <v>542720.13629922841</v>
      </c>
      <c r="T112" s="5">
        <f t="shared" si="5"/>
        <v>708541.43042668933</v>
      </c>
      <c r="U112" s="5">
        <f t="shared" si="6"/>
        <v>619428.70587253873</v>
      </c>
      <c r="V112" s="150"/>
      <c r="W112" s="2">
        <v>105</v>
      </c>
      <c r="X112" s="118">
        <v>48030</v>
      </c>
      <c r="Y112" s="5">
        <f t="shared" si="40"/>
        <v>706550.96727211343</v>
      </c>
      <c r="Z112" s="5">
        <f t="shared" si="41"/>
        <v>5761.8863163878123</v>
      </c>
      <c r="AA112" s="5">
        <f t="shared" si="7"/>
        <v>1051.5465345737221</v>
      </c>
      <c r="AB112" s="35">
        <f t="shared" si="8"/>
        <v>1.7859374623182548E-2</v>
      </c>
      <c r="AC112" s="5">
        <f t="shared" si="9"/>
        <v>4710.3397818140902</v>
      </c>
      <c r="AD112" s="35">
        <f t="shared" si="10"/>
        <v>8.0000000000000016E-2</v>
      </c>
      <c r="AE112" s="5">
        <f t="shared" si="42"/>
        <v>79750.579262460626</v>
      </c>
      <c r="AF112" s="5">
        <f t="shared" si="43"/>
        <v>525247.48395825981</v>
      </c>
      <c r="AG112" s="5">
        <f t="shared" si="11"/>
        <v>705499.42073753965</v>
      </c>
      <c r="AH112" s="5">
        <f t="shared" si="12"/>
        <v>604998.06322072039</v>
      </c>
      <c r="AI112" s="150"/>
      <c r="AJ112" s="2">
        <v>105</v>
      </c>
      <c r="AK112" s="118">
        <v>48030</v>
      </c>
      <c r="AL112" s="5">
        <f t="shared" si="44"/>
        <v>703444.91805210232</v>
      </c>
      <c r="AM112" s="5">
        <f t="shared" si="45"/>
        <v>5625.6271582523987</v>
      </c>
      <c r="AN112" s="5">
        <f t="shared" si="13"/>
        <v>1082.5453958325716</v>
      </c>
      <c r="AO112" s="35">
        <f t="shared" si="14"/>
        <v>1.8467039019860659E-2</v>
      </c>
      <c r="AP112" s="5">
        <f t="shared" si="15"/>
        <v>4543.0817624198271</v>
      </c>
      <c r="AQ112" s="35">
        <f t="shared" si="16"/>
        <v>7.7499999999999986E-2</v>
      </c>
      <c r="AR112" s="5">
        <f t="shared" si="46"/>
        <v>82887.627343730375</v>
      </c>
      <c r="AS112" s="5">
        <f t="shared" si="47"/>
        <v>507803.22427277162</v>
      </c>
      <c r="AT112" s="5">
        <f t="shared" si="17"/>
        <v>702362.3726562697</v>
      </c>
      <c r="AU112" s="5">
        <f t="shared" si="18"/>
        <v>590690.85161650204</v>
      </c>
      <c r="AV112" s="150"/>
      <c r="AW112" s="2">
        <v>105</v>
      </c>
      <c r="AX112" s="118">
        <v>48030</v>
      </c>
      <c r="AY112" s="5">
        <f t="shared" si="48"/>
        <v>700243.06085141515</v>
      </c>
      <c r="AZ112" s="5">
        <f t="shared" si="49"/>
        <v>5490.5819284106856</v>
      </c>
      <c r="BA112" s="5">
        <f t="shared" si="19"/>
        <v>1114.0627980893414</v>
      </c>
      <c r="BB112" s="35">
        <f t="shared" si="20"/>
        <v>1.909159022699522E-2</v>
      </c>
      <c r="BC112" s="5">
        <f t="shared" si="21"/>
        <v>4376.5191303213442</v>
      </c>
      <c r="BD112" s="35">
        <f t="shared" si="22"/>
        <v>7.4999999999999997E-2</v>
      </c>
      <c r="BE112" s="5">
        <f t="shared" si="50"/>
        <v>86121.001946674311</v>
      </c>
      <c r="BF112" s="5">
        <f t="shared" si="51"/>
        <v>490390.10053644766</v>
      </c>
      <c r="BG112" s="5">
        <f t="shared" si="23"/>
        <v>699128.99805332581</v>
      </c>
      <c r="BH112" s="5">
        <f t="shared" si="24"/>
        <v>576511.10248312191</v>
      </c>
      <c r="BI112" s="150"/>
      <c r="BJ112" s="2">
        <v>105</v>
      </c>
      <c r="BK112" s="118">
        <v>48030</v>
      </c>
      <c r="BL112" s="5">
        <f t="shared" si="52"/>
        <v>696944.18630653829</v>
      </c>
      <c r="BM112" s="5">
        <f t="shared" si="53"/>
        <v>5356.7892391412443</v>
      </c>
      <c r="BN112" s="5">
        <f t="shared" si="25"/>
        <v>1146.0847802059088</v>
      </c>
      <c r="BO112" s="35">
        <f t="shared" si="26"/>
        <v>1.9733312412512027E-2</v>
      </c>
      <c r="BP112" s="5">
        <f t="shared" si="27"/>
        <v>4210.7044589353354</v>
      </c>
      <c r="BQ112" s="35">
        <f t="shared" si="28"/>
        <v>7.2499999999999995E-2</v>
      </c>
      <c r="BR112" s="5">
        <f t="shared" si="54"/>
        <v>89451.898473667534</v>
      </c>
      <c r="BS112" s="5">
        <f t="shared" si="55"/>
        <v>473010.97163616313</v>
      </c>
      <c r="BT112" s="5">
        <f t="shared" si="29"/>
        <v>695798.10152633244</v>
      </c>
      <c r="BU112" s="5">
        <f t="shared" si="30"/>
        <v>562462.87010983063</v>
      </c>
      <c r="BV112" s="150"/>
      <c r="BW112" s="2">
        <v>105</v>
      </c>
      <c r="BX112" s="118">
        <v>48030</v>
      </c>
      <c r="BY112" s="5">
        <f t="shared" si="56"/>
        <v>693547.18349822471</v>
      </c>
      <c r="BZ112" s="5">
        <f t="shared" si="57"/>
        <v>5224.2878433945316</v>
      </c>
      <c r="CA112" s="5">
        <f t="shared" si="31"/>
        <v>1178.5959396548874</v>
      </c>
      <c r="CB112" s="35">
        <f t="shared" si="32"/>
        <v>2.0392486066371361E-2</v>
      </c>
      <c r="CC112" s="5">
        <f t="shared" si="33"/>
        <v>4045.6919037396442</v>
      </c>
      <c r="CD112" s="35">
        <f t="shared" si="34"/>
        <v>7.0000000000000007E-2</v>
      </c>
      <c r="CE112" s="5">
        <f t="shared" si="58"/>
        <v>92881.412441429653</v>
      </c>
      <c r="CF112" s="5">
        <f t="shared" si="59"/>
        <v>455668.81111499621</v>
      </c>
      <c r="CG112" s="5">
        <f t="shared" si="35"/>
        <v>692368.58755856985</v>
      </c>
      <c r="CH112" s="5">
        <f t="shared" si="36"/>
        <v>548550.22355642589</v>
      </c>
    </row>
    <row r="113" spans="9:86" ht="14.25" customHeight="1">
      <c r="I113" s="150"/>
      <c r="J113" s="2">
        <v>106</v>
      </c>
      <c r="K113" s="118">
        <v>48061</v>
      </c>
      <c r="L113" s="5">
        <f t="shared" si="37"/>
        <v>708541.43042668933</v>
      </c>
      <c r="M113" s="5">
        <f t="shared" si="0"/>
        <v>5899.3210083098911</v>
      </c>
      <c r="N113" s="5">
        <f t="shared" si="1"/>
        <v>1028.0986741264023</v>
      </c>
      <c r="O113" s="35">
        <f t="shared" si="2"/>
        <v>1.7412085673080932E-2</v>
      </c>
      <c r="P113" s="5">
        <f t="shared" si="3"/>
        <v>4871.2223341834888</v>
      </c>
      <c r="Q113" s="35">
        <f t="shared" si="4"/>
        <v>8.249999999999999E-2</v>
      </c>
      <c r="R113" s="5">
        <f t="shared" si="38"/>
        <v>77736.668247436668</v>
      </c>
      <c r="S113" s="5">
        <f t="shared" si="39"/>
        <v>547591.35863341193</v>
      </c>
      <c r="T113" s="5">
        <f t="shared" si="5"/>
        <v>707513.3317525629</v>
      </c>
      <c r="U113" s="5">
        <f t="shared" si="6"/>
        <v>625328.02688084857</v>
      </c>
      <c r="V113" s="150"/>
      <c r="W113" s="2">
        <v>106</v>
      </c>
      <c r="X113" s="118">
        <v>48061</v>
      </c>
      <c r="Y113" s="5">
        <f t="shared" si="40"/>
        <v>705499.42073753965</v>
      </c>
      <c r="Z113" s="5">
        <f t="shared" si="41"/>
        <v>5761.8863163878123</v>
      </c>
      <c r="AA113" s="5">
        <f t="shared" si="7"/>
        <v>1058.5568448042141</v>
      </c>
      <c r="AB113" s="35">
        <f t="shared" si="8"/>
        <v>1.800523397222778E-2</v>
      </c>
      <c r="AC113" s="5">
        <f t="shared" si="9"/>
        <v>4703.3294715835982</v>
      </c>
      <c r="AD113" s="35">
        <f t="shared" si="10"/>
        <v>0.08</v>
      </c>
      <c r="AE113" s="5">
        <f t="shared" si="42"/>
        <v>80809.136107264843</v>
      </c>
      <c r="AF113" s="5">
        <f t="shared" si="43"/>
        <v>529950.8134298434</v>
      </c>
      <c r="AG113" s="5">
        <f t="shared" si="11"/>
        <v>704440.86389273545</v>
      </c>
      <c r="AH113" s="5">
        <f t="shared" si="12"/>
        <v>610759.94953710819</v>
      </c>
      <c r="AI113" s="150"/>
      <c r="AJ113" s="2">
        <v>106</v>
      </c>
      <c r="AK113" s="118">
        <v>48061</v>
      </c>
      <c r="AL113" s="5">
        <f t="shared" si="44"/>
        <v>702362.3726562697</v>
      </c>
      <c r="AM113" s="5">
        <f t="shared" si="45"/>
        <v>5625.6271582523987</v>
      </c>
      <c r="AN113" s="5">
        <f t="shared" si="13"/>
        <v>1089.5368348473239</v>
      </c>
      <c r="AO113" s="35">
        <f t="shared" si="14"/>
        <v>1.8614952234302578E-2</v>
      </c>
      <c r="AP113" s="5">
        <f t="shared" si="15"/>
        <v>4536.0903234050747</v>
      </c>
      <c r="AQ113" s="35">
        <f t="shared" si="16"/>
        <v>7.7499999999999986E-2</v>
      </c>
      <c r="AR113" s="5">
        <f t="shared" si="46"/>
        <v>83977.164178577703</v>
      </c>
      <c r="AS113" s="5">
        <f t="shared" si="47"/>
        <v>512339.31459617667</v>
      </c>
      <c r="AT113" s="5">
        <f t="shared" si="17"/>
        <v>701272.8358214224</v>
      </c>
      <c r="AU113" s="5">
        <f t="shared" si="18"/>
        <v>596316.47877475433</v>
      </c>
      <c r="AV113" s="150"/>
      <c r="AW113" s="2">
        <v>106</v>
      </c>
      <c r="AX113" s="118">
        <v>48061</v>
      </c>
      <c r="AY113" s="5">
        <f t="shared" si="48"/>
        <v>699128.99805332581</v>
      </c>
      <c r="AZ113" s="5">
        <f t="shared" si="49"/>
        <v>5490.5819284106856</v>
      </c>
      <c r="BA113" s="5">
        <f t="shared" si="19"/>
        <v>1121.0256905773995</v>
      </c>
      <c r="BB113" s="35">
        <f t="shared" si="20"/>
        <v>1.9241525275572567E-2</v>
      </c>
      <c r="BC113" s="5">
        <f t="shared" si="21"/>
        <v>4369.5562378332861</v>
      </c>
      <c r="BD113" s="35">
        <f t="shared" si="22"/>
        <v>7.4999999999999997E-2</v>
      </c>
      <c r="BE113" s="5">
        <f t="shared" si="50"/>
        <v>87242.027637251711</v>
      </c>
      <c r="BF113" s="5">
        <f t="shared" si="51"/>
        <v>494759.65677428094</v>
      </c>
      <c r="BG113" s="5">
        <f t="shared" si="23"/>
        <v>698007.97236274846</v>
      </c>
      <c r="BH113" s="5">
        <f t="shared" si="24"/>
        <v>582001.68441153271</v>
      </c>
      <c r="BI113" s="150"/>
      <c r="BJ113" s="2">
        <v>106</v>
      </c>
      <c r="BK113" s="118">
        <v>48061</v>
      </c>
      <c r="BL113" s="5">
        <f t="shared" si="52"/>
        <v>695798.10152633244</v>
      </c>
      <c r="BM113" s="5">
        <f t="shared" si="53"/>
        <v>5356.7892391412443</v>
      </c>
      <c r="BN113" s="5">
        <f t="shared" si="25"/>
        <v>1153.0090424196524</v>
      </c>
      <c r="BO113" s="35">
        <f t="shared" si="26"/>
        <v>1.9885234637295433E-2</v>
      </c>
      <c r="BP113" s="5">
        <f t="shared" si="27"/>
        <v>4203.7801967215919</v>
      </c>
      <c r="BQ113" s="35">
        <f t="shared" si="28"/>
        <v>7.2499999999999995E-2</v>
      </c>
      <c r="BR113" s="5">
        <f t="shared" si="54"/>
        <v>90604.907516087187</v>
      </c>
      <c r="BS113" s="5">
        <f t="shared" si="55"/>
        <v>477214.75183288474</v>
      </c>
      <c r="BT113" s="5">
        <f t="shared" si="29"/>
        <v>694645.09248391283</v>
      </c>
      <c r="BU113" s="5">
        <f t="shared" si="30"/>
        <v>567819.65934897191</v>
      </c>
      <c r="BV113" s="150"/>
      <c r="BW113" s="2">
        <v>106</v>
      </c>
      <c r="BX113" s="118">
        <v>48061</v>
      </c>
      <c r="BY113" s="5">
        <f t="shared" si="56"/>
        <v>692368.58755856985</v>
      </c>
      <c r="BZ113" s="5">
        <f t="shared" si="57"/>
        <v>5224.2878433945316</v>
      </c>
      <c r="CA113" s="5">
        <f t="shared" si="31"/>
        <v>1185.4710826362075</v>
      </c>
      <c r="CB113" s="35">
        <f t="shared" si="32"/>
        <v>2.0546358178664618E-2</v>
      </c>
      <c r="CC113" s="5">
        <f t="shared" si="33"/>
        <v>4038.8167607583241</v>
      </c>
      <c r="CD113" s="35">
        <f t="shared" si="34"/>
        <v>7.0000000000000007E-2</v>
      </c>
      <c r="CE113" s="5">
        <f t="shared" si="58"/>
        <v>94066.883524065866</v>
      </c>
      <c r="CF113" s="5">
        <f t="shared" si="59"/>
        <v>459707.62787575455</v>
      </c>
      <c r="CG113" s="5">
        <f t="shared" si="35"/>
        <v>691183.1164759337</v>
      </c>
      <c r="CH113" s="5">
        <f t="shared" si="36"/>
        <v>553774.51139982045</v>
      </c>
    </row>
    <row r="114" spans="9:86" ht="14.25" customHeight="1">
      <c r="I114" s="150"/>
      <c r="J114" s="2">
        <v>107</v>
      </c>
      <c r="K114" s="118">
        <v>48092</v>
      </c>
      <c r="L114" s="5">
        <f t="shared" si="37"/>
        <v>707513.3317525629</v>
      </c>
      <c r="M114" s="5">
        <f t="shared" si="0"/>
        <v>5899.3210083098911</v>
      </c>
      <c r="N114" s="5">
        <f t="shared" si="1"/>
        <v>1035.1668525110208</v>
      </c>
      <c r="O114" s="35">
        <f t="shared" si="2"/>
        <v>1.755726948545553E-2</v>
      </c>
      <c r="P114" s="5">
        <f t="shared" si="3"/>
        <v>4864.1541557988703</v>
      </c>
      <c r="Q114" s="35">
        <f t="shared" si="4"/>
        <v>8.2500000000000018E-2</v>
      </c>
      <c r="R114" s="5">
        <f t="shared" si="38"/>
        <v>78771.835099947682</v>
      </c>
      <c r="S114" s="5">
        <f t="shared" si="39"/>
        <v>552455.51278921077</v>
      </c>
      <c r="T114" s="5">
        <f t="shared" si="5"/>
        <v>706478.1649000519</v>
      </c>
      <c r="U114" s="5">
        <f t="shared" si="6"/>
        <v>631227.34788915841</v>
      </c>
      <c r="V114" s="150"/>
      <c r="W114" s="2">
        <v>107</v>
      </c>
      <c r="X114" s="118">
        <v>48092</v>
      </c>
      <c r="Y114" s="5">
        <f t="shared" si="40"/>
        <v>704440.86389273545</v>
      </c>
      <c r="Z114" s="5">
        <f t="shared" si="41"/>
        <v>5761.8863163878123</v>
      </c>
      <c r="AA114" s="5">
        <f t="shared" si="7"/>
        <v>1065.6138904362424</v>
      </c>
      <c r="AB114" s="35">
        <f t="shared" si="8"/>
        <v>1.8152505541163537E-2</v>
      </c>
      <c r="AC114" s="5">
        <f t="shared" si="9"/>
        <v>4696.2724259515699</v>
      </c>
      <c r="AD114" s="35">
        <f t="shared" si="10"/>
        <v>0.08</v>
      </c>
      <c r="AE114" s="5">
        <f t="shared" si="42"/>
        <v>81874.749997701088</v>
      </c>
      <c r="AF114" s="5">
        <f t="shared" si="43"/>
        <v>534647.08585579495</v>
      </c>
      <c r="AG114" s="5">
        <f t="shared" si="11"/>
        <v>703375.2500022992</v>
      </c>
      <c r="AH114" s="5">
        <f t="shared" si="12"/>
        <v>616521.8358534961</v>
      </c>
      <c r="AI114" s="150"/>
      <c r="AJ114" s="2">
        <v>107</v>
      </c>
      <c r="AK114" s="118">
        <v>48092</v>
      </c>
      <c r="AL114" s="5">
        <f t="shared" si="44"/>
        <v>701272.8358214224</v>
      </c>
      <c r="AM114" s="5">
        <f t="shared" si="45"/>
        <v>5625.6271582523987</v>
      </c>
      <c r="AN114" s="5">
        <f t="shared" si="13"/>
        <v>1096.573426905712</v>
      </c>
      <c r="AO114" s="35">
        <f t="shared" si="14"/>
        <v>1.8764281818295647E-2</v>
      </c>
      <c r="AP114" s="5">
        <f t="shared" si="15"/>
        <v>4529.0537313466866</v>
      </c>
      <c r="AQ114" s="35">
        <f t="shared" si="16"/>
        <v>7.7500000000000013E-2</v>
      </c>
      <c r="AR114" s="5">
        <f t="shared" si="46"/>
        <v>85073.737605483417</v>
      </c>
      <c r="AS114" s="5">
        <f t="shared" si="47"/>
        <v>516868.36832752335</v>
      </c>
      <c r="AT114" s="5">
        <f t="shared" si="17"/>
        <v>700176.26239451673</v>
      </c>
      <c r="AU114" s="5">
        <f t="shared" si="18"/>
        <v>601942.10593300674</v>
      </c>
      <c r="AV114" s="150"/>
      <c r="AW114" s="2">
        <v>107</v>
      </c>
      <c r="AX114" s="118">
        <v>48092</v>
      </c>
      <c r="AY114" s="5">
        <f t="shared" si="48"/>
        <v>698007.97236274846</v>
      </c>
      <c r="AZ114" s="5">
        <f t="shared" si="49"/>
        <v>5490.5819284106856</v>
      </c>
      <c r="BA114" s="5">
        <f t="shared" si="19"/>
        <v>1128.032101143508</v>
      </c>
      <c r="BB114" s="35">
        <f t="shared" si="20"/>
        <v>1.9392880525277666E-2</v>
      </c>
      <c r="BC114" s="5">
        <f t="shared" si="21"/>
        <v>4362.5498272671775</v>
      </c>
      <c r="BD114" s="35">
        <f t="shared" si="22"/>
        <v>7.4999999999999997E-2</v>
      </c>
      <c r="BE114" s="5">
        <f t="shared" si="50"/>
        <v>88370.059738395212</v>
      </c>
      <c r="BF114" s="5">
        <f t="shared" si="51"/>
        <v>499122.20660154813</v>
      </c>
      <c r="BG114" s="5">
        <f t="shared" si="23"/>
        <v>696879.94026160496</v>
      </c>
      <c r="BH114" s="5">
        <f t="shared" si="24"/>
        <v>587492.26633994328</v>
      </c>
      <c r="BI114" s="150"/>
      <c r="BJ114" s="2">
        <v>107</v>
      </c>
      <c r="BK114" s="118">
        <v>48092</v>
      </c>
      <c r="BL114" s="5">
        <f t="shared" si="52"/>
        <v>694645.09248391283</v>
      </c>
      <c r="BM114" s="5">
        <f t="shared" si="53"/>
        <v>5356.7892391412443</v>
      </c>
      <c r="BN114" s="5">
        <f t="shared" si="25"/>
        <v>1159.9751387176048</v>
      </c>
      <c r="BO114" s="35">
        <f t="shared" si="26"/>
        <v>2.0038580586292161E-2</v>
      </c>
      <c r="BP114" s="5">
        <f t="shared" si="27"/>
        <v>4196.8141004236395</v>
      </c>
      <c r="BQ114" s="35">
        <f t="shared" si="28"/>
        <v>7.2499999999999981E-2</v>
      </c>
      <c r="BR114" s="5">
        <f t="shared" si="54"/>
        <v>91764.882654804795</v>
      </c>
      <c r="BS114" s="5">
        <f t="shared" si="55"/>
        <v>481411.56593330839</v>
      </c>
      <c r="BT114" s="5">
        <f t="shared" si="29"/>
        <v>693485.11734519526</v>
      </c>
      <c r="BU114" s="5">
        <f t="shared" si="30"/>
        <v>573176.44858811318</v>
      </c>
      <c r="BV114" s="150"/>
      <c r="BW114" s="2">
        <v>107</v>
      </c>
      <c r="BX114" s="118">
        <v>48092</v>
      </c>
      <c r="BY114" s="5">
        <f t="shared" si="56"/>
        <v>691183.1164759337</v>
      </c>
      <c r="BZ114" s="5">
        <f t="shared" si="57"/>
        <v>5224.2878433945316</v>
      </c>
      <c r="CA114" s="5">
        <f t="shared" si="31"/>
        <v>1192.3863306182516</v>
      </c>
      <c r="CB114" s="35">
        <f t="shared" si="32"/>
        <v>2.070165724008571E-2</v>
      </c>
      <c r="CC114" s="5">
        <f t="shared" si="33"/>
        <v>4031.90151277628</v>
      </c>
      <c r="CD114" s="35">
        <f t="shared" si="34"/>
        <v>7.0000000000000007E-2</v>
      </c>
      <c r="CE114" s="5">
        <f t="shared" si="58"/>
        <v>95259.269854684113</v>
      </c>
      <c r="CF114" s="5">
        <f t="shared" si="59"/>
        <v>463739.52938853082</v>
      </c>
      <c r="CG114" s="5">
        <f t="shared" si="35"/>
        <v>689990.73014531541</v>
      </c>
      <c r="CH114" s="5">
        <f t="shared" si="36"/>
        <v>558998.79924321489</v>
      </c>
    </row>
    <row r="115" spans="9:86" ht="14.25" customHeight="1">
      <c r="I115" s="150"/>
      <c r="J115" s="2">
        <v>108</v>
      </c>
      <c r="K115" s="118">
        <v>48122</v>
      </c>
      <c r="L115" s="5">
        <f t="shared" si="37"/>
        <v>706478.1649000519</v>
      </c>
      <c r="M115" s="5">
        <f t="shared" si="0"/>
        <v>5899.3210083098911</v>
      </c>
      <c r="N115" s="5">
        <f t="shared" si="1"/>
        <v>1042.283624622034</v>
      </c>
      <c r="O115" s="35">
        <f t="shared" si="2"/>
        <v>1.7703878360110222E-2</v>
      </c>
      <c r="P115" s="5">
        <f t="shared" si="3"/>
        <v>4857.0373836878571</v>
      </c>
      <c r="Q115" s="35">
        <f t="shared" si="4"/>
        <v>8.2500000000000004E-2</v>
      </c>
      <c r="R115" s="5">
        <f t="shared" si="38"/>
        <v>79814.118724569722</v>
      </c>
      <c r="S115" s="5">
        <f t="shared" si="39"/>
        <v>557312.55017289869</v>
      </c>
      <c r="T115" s="5">
        <f t="shared" si="5"/>
        <v>705435.88127542986</v>
      </c>
      <c r="U115" s="5">
        <f t="shared" si="6"/>
        <v>637126.66889746836</v>
      </c>
      <c r="V115" s="150"/>
      <c r="W115" s="2">
        <v>108</v>
      </c>
      <c r="X115" s="118">
        <v>48122</v>
      </c>
      <c r="Y115" s="5">
        <f t="shared" si="40"/>
        <v>703375.2500022992</v>
      </c>
      <c r="Z115" s="5">
        <f t="shared" si="41"/>
        <v>5761.8863163878123</v>
      </c>
      <c r="AA115" s="5">
        <f t="shared" si="7"/>
        <v>1072.7179830391506</v>
      </c>
      <c r="AB115" s="35">
        <f t="shared" si="8"/>
        <v>1.8301206641018048E-2</v>
      </c>
      <c r="AC115" s="5">
        <f t="shared" si="9"/>
        <v>4689.1683333486617</v>
      </c>
      <c r="AD115" s="35">
        <f t="shared" si="10"/>
        <v>0.08</v>
      </c>
      <c r="AE115" s="5">
        <f t="shared" si="42"/>
        <v>82947.467980740243</v>
      </c>
      <c r="AF115" s="5">
        <f t="shared" si="43"/>
        <v>539336.25418914366</v>
      </c>
      <c r="AG115" s="5">
        <f t="shared" si="11"/>
        <v>702302.53201926011</v>
      </c>
      <c r="AH115" s="5">
        <f t="shared" si="12"/>
        <v>622283.7221698839</v>
      </c>
      <c r="AI115" s="150"/>
      <c r="AJ115" s="2">
        <v>108</v>
      </c>
      <c r="AK115" s="118">
        <v>48122</v>
      </c>
      <c r="AL115" s="5">
        <f t="shared" si="44"/>
        <v>700176.26239451673</v>
      </c>
      <c r="AM115" s="5">
        <f t="shared" si="45"/>
        <v>5625.6271582523987</v>
      </c>
      <c r="AN115" s="5">
        <f t="shared" si="13"/>
        <v>1103.6554636211449</v>
      </c>
      <c r="AO115" s="35">
        <f t="shared" si="14"/>
        <v>1.8915045074737818E-2</v>
      </c>
      <c r="AP115" s="5">
        <f t="shared" si="15"/>
        <v>4521.9716946312537</v>
      </c>
      <c r="AQ115" s="35">
        <f t="shared" si="16"/>
        <v>7.7499999999999999E-2</v>
      </c>
      <c r="AR115" s="5">
        <f t="shared" si="46"/>
        <v>86177.393069104568</v>
      </c>
      <c r="AS115" s="5">
        <f t="shared" si="47"/>
        <v>521390.34002215462</v>
      </c>
      <c r="AT115" s="5">
        <f t="shared" si="17"/>
        <v>699072.60693089559</v>
      </c>
      <c r="AU115" s="5">
        <f t="shared" si="18"/>
        <v>607567.73309125914</v>
      </c>
      <c r="AV115" s="150"/>
      <c r="AW115" s="2">
        <v>108</v>
      </c>
      <c r="AX115" s="118">
        <v>48122</v>
      </c>
      <c r="AY115" s="5">
        <f t="shared" si="48"/>
        <v>696879.94026160496</v>
      </c>
      <c r="AZ115" s="5">
        <f t="shared" si="49"/>
        <v>5490.5819284106856</v>
      </c>
      <c r="BA115" s="5">
        <f t="shared" si="19"/>
        <v>1135.0823017756547</v>
      </c>
      <c r="BB115" s="35">
        <f t="shared" si="20"/>
        <v>1.9545673270771162E-2</v>
      </c>
      <c r="BC115" s="5">
        <f t="shared" si="21"/>
        <v>4355.4996266350308</v>
      </c>
      <c r="BD115" s="35">
        <f t="shared" si="22"/>
        <v>7.4999999999999997E-2</v>
      </c>
      <c r="BE115" s="5">
        <f t="shared" si="50"/>
        <v>89505.14204017086</v>
      </c>
      <c r="BF115" s="5">
        <f t="shared" si="51"/>
        <v>503477.70622818317</v>
      </c>
      <c r="BG115" s="5">
        <f t="shared" si="23"/>
        <v>695744.85795982927</v>
      </c>
      <c r="BH115" s="5">
        <f t="shared" si="24"/>
        <v>592982.84826835408</v>
      </c>
      <c r="BI115" s="150"/>
      <c r="BJ115" s="2">
        <v>108</v>
      </c>
      <c r="BK115" s="118">
        <v>48122</v>
      </c>
      <c r="BL115" s="5">
        <f t="shared" si="52"/>
        <v>693485.11734519526</v>
      </c>
      <c r="BM115" s="5">
        <f t="shared" si="53"/>
        <v>5356.7892391412443</v>
      </c>
      <c r="BN115" s="5">
        <f t="shared" si="25"/>
        <v>1166.9833218473559</v>
      </c>
      <c r="BO115" s="35">
        <f t="shared" si="26"/>
        <v>2.0193367545907427E-2</v>
      </c>
      <c r="BP115" s="5">
        <f t="shared" si="27"/>
        <v>4189.8059172938883</v>
      </c>
      <c r="BQ115" s="35">
        <f t="shared" si="28"/>
        <v>7.2500000000000009E-2</v>
      </c>
      <c r="BR115" s="5">
        <f t="shared" si="54"/>
        <v>92931.865976652145</v>
      </c>
      <c r="BS115" s="5">
        <f t="shared" si="55"/>
        <v>485601.37185060227</v>
      </c>
      <c r="BT115" s="5">
        <f t="shared" si="29"/>
        <v>692318.13402334787</v>
      </c>
      <c r="BU115" s="5">
        <f t="shared" si="30"/>
        <v>578533.23782725446</v>
      </c>
      <c r="BV115" s="150"/>
      <c r="BW115" s="2">
        <v>108</v>
      </c>
      <c r="BX115" s="118">
        <v>48122</v>
      </c>
      <c r="BY115" s="5">
        <f t="shared" si="56"/>
        <v>689990.73014531541</v>
      </c>
      <c r="BZ115" s="5">
        <f t="shared" si="57"/>
        <v>5224.2878433945316</v>
      </c>
      <c r="CA115" s="5">
        <f t="shared" si="31"/>
        <v>1199.341917546858</v>
      </c>
      <c r="CB115" s="35">
        <f t="shared" si="32"/>
        <v>2.0858400528846594E-2</v>
      </c>
      <c r="CC115" s="5">
        <f t="shared" si="33"/>
        <v>4024.9459258476736</v>
      </c>
      <c r="CD115" s="35">
        <f t="shared" si="34"/>
        <v>7.0000000000000007E-2</v>
      </c>
      <c r="CE115" s="5">
        <f t="shared" si="58"/>
        <v>96458.611772230972</v>
      </c>
      <c r="CF115" s="5">
        <f t="shared" si="59"/>
        <v>467764.47531437851</v>
      </c>
      <c r="CG115" s="5">
        <f t="shared" si="35"/>
        <v>688791.38822776859</v>
      </c>
      <c r="CH115" s="5">
        <f t="shared" si="36"/>
        <v>564223.08708660945</v>
      </c>
    </row>
    <row r="116" spans="9:86" ht="14.25" customHeight="1">
      <c r="I116" s="150"/>
      <c r="J116" s="2">
        <v>109</v>
      </c>
      <c r="K116" s="118">
        <v>48153</v>
      </c>
      <c r="L116" s="5">
        <f t="shared" si="37"/>
        <v>705435.88127542986</v>
      </c>
      <c r="M116" s="5">
        <f t="shared" si="0"/>
        <v>5899.3210083098911</v>
      </c>
      <c r="N116" s="5">
        <f t="shared" si="1"/>
        <v>1049.4493245413105</v>
      </c>
      <c r="O116" s="35">
        <f t="shared" si="2"/>
        <v>1.7851929890108285E-2</v>
      </c>
      <c r="P116" s="5">
        <f t="shared" si="3"/>
        <v>4849.8716837685806</v>
      </c>
      <c r="Q116" s="35">
        <f t="shared" si="4"/>
        <v>8.2500000000000018E-2</v>
      </c>
      <c r="R116" s="5">
        <f t="shared" si="38"/>
        <v>80863.568049111025</v>
      </c>
      <c r="S116" s="5">
        <f t="shared" si="39"/>
        <v>562162.42185666726</v>
      </c>
      <c r="T116" s="5">
        <f t="shared" si="5"/>
        <v>704386.4319508886</v>
      </c>
      <c r="U116" s="5">
        <f t="shared" si="6"/>
        <v>643025.98990577832</v>
      </c>
      <c r="V116" s="150"/>
      <c r="W116" s="2">
        <v>109</v>
      </c>
      <c r="X116" s="118">
        <v>48153</v>
      </c>
      <c r="Y116" s="5">
        <f t="shared" si="40"/>
        <v>702302.53201926011</v>
      </c>
      <c r="Z116" s="5">
        <f t="shared" si="41"/>
        <v>5761.8863163878123</v>
      </c>
      <c r="AA116" s="5">
        <f t="shared" si="7"/>
        <v>1079.8694362594115</v>
      </c>
      <c r="AB116" s="35">
        <f t="shared" si="8"/>
        <v>1.8451354856794909E-2</v>
      </c>
      <c r="AC116" s="5">
        <f t="shared" si="9"/>
        <v>4682.0168801284008</v>
      </c>
      <c r="AD116" s="35">
        <f t="shared" si="10"/>
        <v>0.08</v>
      </c>
      <c r="AE116" s="5">
        <f t="shared" si="42"/>
        <v>84027.337416999653</v>
      </c>
      <c r="AF116" s="5">
        <f t="shared" si="43"/>
        <v>544018.27106927207</v>
      </c>
      <c r="AG116" s="5">
        <f t="shared" si="11"/>
        <v>701222.66258300073</v>
      </c>
      <c r="AH116" s="5">
        <f t="shared" si="12"/>
        <v>628045.6084862717</v>
      </c>
      <c r="AI116" s="150"/>
      <c r="AJ116" s="2">
        <v>109</v>
      </c>
      <c r="AK116" s="118">
        <v>48153</v>
      </c>
      <c r="AL116" s="5">
        <f t="shared" si="44"/>
        <v>699072.60693089559</v>
      </c>
      <c r="AM116" s="5">
        <f t="shared" si="45"/>
        <v>5625.6271582523987</v>
      </c>
      <c r="AN116" s="5">
        <f t="shared" si="13"/>
        <v>1110.783238490365</v>
      </c>
      <c r="AO116" s="35">
        <f t="shared" si="14"/>
        <v>1.9067259580380056E-2</v>
      </c>
      <c r="AP116" s="5">
        <f t="shared" si="15"/>
        <v>4514.8439197620337</v>
      </c>
      <c r="AQ116" s="35">
        <f t="shared" si="16"/>
        <v>7.7499999999999986E-2</v>
      </c>
      <c r="AR116" s="5">
        <f t="shared" si="46"/>
        <v>87288.176307594927</v>
      </c>
      <c r="AS116" s="5">
        <f t="shared" si="47"/>
        <v>525905.18394191668</v>
      </c>
      <c r="AT116" s="5">
        <f t="shared" si="17"/>
        <v>697961.82369240525</v>
      </c>
      <c r="AU116" s="5">
        <f t="shared" si="18"/>
        <v>613193.36024951166</v>
      </c>
      <c r="AV116" s="150"/>
      <c r="AW116" s="2">
        <v>109</v>
      </c>
      <c r="AX116" s="118">
        <v>48153</v>
      </c>
      <c r="AY116" s="5">
        <f t="shared" si="48"/>
        <v>695744.85795982927</v>
      </c>
      <c r="AZ116" s="5">
        <f t="shared" si="49"/>
        <v>5490.5819284106856</v>
      </c>
      <c r="BA116" s="5">
        <f t="shared" si="19"/>
        <v>1142.1765661617528</v>
      </c>
      <c r="BB116" s="35">
        <f t="shared" si="20"/>
        <v>1.9699921080455034E-2</v>
      </c>
      <c r="BC116" s="5">
        <f t="shared" si="21"/>
        <v>4348.4053622489328</v>
      </c>
      <c r="BD116" s="35">
        <f t="shared" si="22"/>
        <v>7.4999999999999997E-2</v>
      </c>
      <c r="BE116" s="5">
        <f t="shared" si="50"/>
        <v>90647.318606332614</v>
      </c>
      <c r="BF116" s="5">
        <f t="shared" si="51"/>
        <v>507826.11159043212</v>
      </c>
      <c r="BG116" s="5">
        <f t="shared" si="23"/>
        <v>694602.68139366747</v>
      </c>
      <c r="BH116" s="5">
        <f t="shared" si="24"/>
        <v>598473.43019676476</v>
      </c>
      <c r="BI116" s="150"/>
      <c r="BJ116" s="2">
        <v>109</v>
      </c>
      <c r="BK116" s="118">
        <v>48153</v>
      </c>
      <c r="BL116" s="5">
        <f t="shared" si="52"/>
        <v>692318.13402334787</v>
      </c>
      <c r="BM116" s="5">
        <f t="shared" si="53"/>
        <v>5356.7892391412443</v>
      </c>
      <c r="BN116" s="5">
        <f t="shared" si="25"/>
        <v>1174.0338460835173</v>
      </c>
      <c r="BO116" s="35">
        <f t="shared" si="26"/>
        <v>2.0349613076185994E-2</v>
      </c>
      <c r="BP116" s="5">
        <f t="shared" si="27"/>
        <v>4182.7553930577269</v>
      </c>
      <c r="BQ116" s="35">
        <f t="shared" si="28"/>
        <v>7.2499999999999995E-2</v>
      </c>
      <c r="BR116" s="5">
        <f t="shared" si="54"/>
        <v>94105.899822735664</v>
      </c>
      <c r="BS116" s="5">
        <f t="shared" si="55"/>
        <v>489784.12724365998</v>
      </c>
      <c r="BT116" s="5">
        <f t="shared" si="29"/>
        <v>691144.10017726431</v>
      </c>
      <c r="BU116" s="5">
        <f t="shared" si="30"/>
        <v>583890.02706639562</v>
      </c>
      <c r="BV116" s="150"/>
      <c r="BW116" s="2">
        <v>109</v>
      </c>
      <c r="BX116" s="118">
        <v>48153</v>
      </c>
      <c r="BY116" s="5">
        <f t="shared" si="56"/>
        <v>688791.38822776859</v>
      </c>
      <c r="BZ116" s="5">
        <f t="shared" si="57"/>
        <v>5224.2878433945316</v>
      </c>
      <c r="CA116" s="5">
        <f t="shared" si="31"/>
        <v>1206.3380787325482</v>
      </c>
      <c r="CB116" s="35">
        <f t="shared" si="32"/>
        <v>2.1016605596705942E-2</v>
      </c>
      <c r="CC116" s="5">
        <f t="shared" si="33"/>
        <v>4017.9497646619834</v>
      </c>
      <c r="CD116" s="35">
        <f t="shared" si="34"/>
        <v>7.0000000000000007E-2</v>
      </c>
      <c r="CE116" s="5">
        <f t="shared" si="58"/>
        <v>97664.949850963516</v>
      </c>
      <c r="CF116" s="5">
        <f t="shared" si="59"/>
        <v>471782.42507904046</v>
      </c>
      <c r="CG116" s="5">
        <f t="shared" si="35"/>
        <v>687585.05014903599</v>
      </c>
      <c r="CH116" s="5">
        <f t="shared" si="36"/>
        <v>569447.37493000401</v>
      </c>
    </row>
    <row r="117" spans="9:86" ht="14.25" customHeight="1">
      <c r="I117" s="150"/>
      <c r="J117" s="2">
        <v>110</v>
      </c>
      <c r="K117" s="118">
        <v>48183</v>
      </c>
      <c r="L117" s="5">
        <f t="shared" si="37"/>
        <v>704386.4319508886</v>
      </c>
      <c r="M117" s="5">
        <f t="shared" si="0"/>
        <v>5899.3210083098911</v>
      </c>
      <c r="N117" s="5">
        <f t="shared" si="1"/>
        <v>1056.664288647532</v>
      </c>
      <c r="O117" s="35">
        <f t="shared" si="2"/>
        <v>1.8001441948067593E-2</v>
      </c>
      <c r="P117" s="5">
        <f t="shared" si="3"/>
        <v>4842.6567196623591</v>
      </c>
      <c r="Q117" s="35">
        <f t="shared" si="4"/>
        <v>8.2500000000000004E-2</v>
      </c>
      <c r="R117" s="5">
        <f t="shared" si="38"/>
        <v>81920.232337758556</v>
      </c>
      <c r="S117" s="5">
        <f t="shared" si="39"/>
        <v>567005.07857632963</v>
      </c>
      <c r="T117" s="5">
        <f t="shared" si="5"/>
        <v>703329.76766224101</v>
      </c>
      <c r="U117" s="5">
        <f t="shared" si="6"/>
        <v>648925.31091408816</v>
      </c>
      <c r="V117" s="150"/>
      <c r="W117" s="2">
        <v>110</v>
      </c>
      <c r="X117" s="118">
        <v>48183</v>
      </c>
      <c r="Y117" s="5">
        <f t="shared" si="40"/>
        <v>701222.66258300073</v>
      </c>
      <c r="Z117" s="5">
        <f t="shared" si="41"/>
        <v>5761.8863163878123</v>
      </c>
      <c r="AA117" s="5">
        <f t="shared" si="7"/>
        <v>1087.0685658344737</v>
      </c>
      <c r="AB117" s="35">
        <f t="shared" si="8"/>
        <v>1.8602968052918032E-2</v>
      </c>
      <c r="AC117" s="5">
        <f t="shared" si="9"/>
        <v>4674.8177505533386</v>
      </c>
      <c r="AD117" s="35">
        <f t="shared" si="10"/>
        <v>0.08</v>
      </c>
      <c r="AE117" s="5">
        <f t="shared" si="42"/>
        <v>85114.405982834127</v>
      </c>
      <c r="AF117" s="5">
        <f t="shared" si="43"/>
        <v>548693.08881982544</v>
      </c>
      <c r="AG117" s="5">
        <f t="shared" si="11"/>
        <v>700135.5940171663</v>
      </c>
      <c r="AH117" s="5">
        <f t="shared" si="12"/>
        <v>633807.49480265961</v>
      </c>
      <c r="AI117" s="150"/>
      <c r="AJ117" s="2">
        <v>110</v>
      </c>
      <c r="AK117" s="118">
        <v>48183</v>
      </c>
      <c r="AL117" s="5">
        <f t="shared" si="44"/>
        <v>697961.82369240525</v>
      </c>
      <c r="AM117" s="5">
        <f t="shared" si="45"/>
        <v>5625.6271582523987</v>
      </c>
      <c r="AN117" s="5">
        <f t="shared" si="13"/>
        <v>1117.9570469056152</v>
      </c>
      <c r="AO117" s="35">
        <f t="shared" si="14"/>
        <v>1.9220943191270649E-2</v>
      </c>
      <c r="AP117" s="5">
        <f t="shared" si="15"/>
        <v>4507.6701113467834</v>
      </c>
      <c r="AQ117" s="35">
        <f t="shared" si="16"/>
        <v>7.7499999999999986E-2</v>
      </c>
      <c r="AR117" s="5">
        <f t="shared" si="46"/>
        <v>88406.133354500547</v>
      </c>
      <c r="AS117" s="5">
        <f t="shared" si="47"/>
        <v>530412.85405326344</v>
      </c>
      <c r="AT117" s="5">
        <f t="shared" si="17"/>
        <v>696843.8666454996</v>
      </c>
      <c r="AU117" s="5">
        <f t="shared" si="18"/>
        <v>618818.98740776395</v>
      </c>
      <c r="AV117" s="150"/>
      <c r="AW117" s="2">
        <v>110</v>
      </c>
      <c r="AX117" s="118">
        <v>48183</v>
      </c>
      <c r="AY117" s="5">
        <f t="shared" si="48"/>
        <v>694602.68139366747</v>
      </c>
      <c r="AZ117" s="5">
        <f t="shared" si="49"/>
        <v>5490.5819284106856</v>
      </c>
      <c r="BA117" s="5">
        <f t="shared" si="19"/>
        <v>1149.3151697002641</v>
      </c>
      <c r="BB117" s="35">
        <f t="shared" si="20"/>
        <v>1.985564180191618E-2</v>
      </c>
      <c r="BC117" s="5">
        <f t="shared" si="21"/>
        <v>4341.2667587104215</v>
      </c>
      <c r="BD117" s="35">
        <f t="shared" si="22"/>
        <v>7.4999999999999997E-2</v>
      </c>
      <c r="BE117" s="5">
        <f t="shared" si="50"/>
        <v>91796.633776032875</v>
      </c>
      <c r="BF117" s="5">
        <f t="shared" si="51"/>
        <v>512167.37834914256</v>
      </c>
      <c r="BG117" s="5">
        <f t="shared" si="23"/>
        <v>693453.36622396717</v>
      </c>
      <c r="BH117" s="5">
        <f t="shared" si="24"/>
        <v>603964.01212517545</v>
      </c>
      <c r="BI117" s="150"/>
      <c r="BJ117" s="2">
        <v>110</v>
      </c>
      <c r="BK117" s="118">
        <v>48183</v>
      </c>
      <c r="BL117" s="5">
        <f t="shared" si="52"/>
        <v>691144.10017726431</v>
      </c>
      <c r="BM117" s="5">
        <f t="shared" si="53"/>
        <v>5356.7892391412443</v>
      </c>
      <c r="BN117" s="5">
        <f t="shared" si="25"/>
        <v>1181.126967236939</v>
      </c>
      <c r="BO117" s="35">
        <f t="shared" si="26"/>
        <v>2.0507335016255002E-2</v>
      </c>
      <c r="BP117" s="5">
        <f t="shared" si="27"/>
        <v>4175.6622719043053</v>
      </c>
      <c r="BQ117" s="35">
        <f t="shared" si="28"/>
        <v>7.2499999999999995E-2</v>
      </c>
      <c r="BR117" s="5">
        <f t="shared" si="54"/>
        <v>95287.026789972602</v>
      </c>
      <c r="BS117" s="5">
        <f t="shared" si="55"/>
        <v>493959.78951556428</v>
      </c>
      <c r="BT117" s="5">
        <f t="shared" si="29"/>
        <v>689962.97321002732</v>
      </c>
      <c r="BU117" s="5">
        <f t="shared" si="30"/>
        <v>589246.81630553689</v>
      </c>
      <c r="BV117" s="150"/>
      <c r="BW117" s="2">
        <v>110</v>
      </c>
      <c r="BX117" s="118">
        <v>48183</v>
      </c>
      <c r="BY117" s="5">
        <f t="shared" si="56"/>
        <v>687585.05014903599</v>
      </c>
      <c r="BZ117" s="5">
        <f t="shared" si="57"/>
        <v>5224.2878433945316</v>
      </c>
      <c r="CA117" s="5">
        <f t="shared" si="31"/>
        <v>1213.3750508584881</v>
      </c>
      <c r="CB117" s="35">
        <f t="shared" si="32"/>
        <v>2.1176290274411619E-2</v>
      </c>
      <c r="CC117" s="5">
        <f t="shared" si="33"/>
        <v>4010.9127925360435</v>
      </c>
      <c r="CD117" s="35">
        <f t="shared" si="34"/>
        <v>7.0000000000000007E-2</v>
      </c>
      <c r="CE117" s="5">
        <f t="shared" si="58"/>
        <v>98878.324901822009</v>
      </c>
      <c r="CF117" s="5">
        <f t="shared" si="59"/>
        <v>475793.33787157648</v>
      </c>
      <c r="CG117" s="5">
        <f t="shared" si="35"/>
        <v>686371.67509817751</v>
      </c>
      <c r="CH117" s="5">
        <f t="shared" si="36"/>
        <v>574671.66277339845</v>
      </c>
    </row>
    <row r="118" spans="9:86" ht="14.25" customHeight="1">
      <c r="I118" s="150"/>
      <c r="J118" s="2">
        <v>111</v>
      </c>
      <c r="K118" s="118">
        <v>48214</v>
      </c>
      <c r="L118" s="5">
        <f t="shared" si="37"/>
        <v>703329.76766224101</v>
      </c>
      <c r="M118" s="5">
        <f t="shared" si="0"/>
        <v>5899.3210083098911</v>
      </c>
      <c r="N118" s="5">
        <f t="shared" si="1"/>
        <v>1063.9288556319843</v>
      </c>
      <c r="O118" s="35">
        <f t="shared" si="2"/>
        <v>1.8152432691736942E-2</v>
      </c>
      <c r="P118" s="5">
        <f t="shared" si="3"/>
        <v>4835.3921526779068</v>
      </c>
      <c r="Q118" s="35">
        <f t="shared" si="4"/>
        <v>8.2500000000000004E-2</v>
      </c>
      <c r="R118" s="5">
        <f t="shared" si="38"/>
        <v>82984.161193390537</v>
      </c>
      <c r="S118" s="5">
        <f t="shared" si="39"/>
        <v>571840.4707290075</v>
      </c>
      <c r="T118" s="5">
        <f t="shared" si="5"/>
        <v>702265.83880660904</v>
      </c>
      <c r="U118" s="5">
        <f t="shared" si="6"/>
        <v>654824.631922398</v>
      </c>
      <c r="V118" s="150"/>
      <c r="W118" s="2">
        <v>111</v>
      </c>
      <c r="X118" s="118">
        <v>48214</v>
      </c>
      <c r="Y118" s="5">
        <f t="shared" si="40"/>
        <v>700135.5940171663</v>
      </c>
      <c r="Z118" s="5">
        <f t="shared" si="41"/>
        <v>5761.8863163878123</v>
      </c>
      <c r="AA118" s="5">
        <f t="shared" si="7"/>
        <v>1094.315689606703</v>
      </c>
      <c r="AB118" s="35">
        <f t="shared" si="8"/>
        <v>1.8756064378807263E-2</v>
      </c>
      <c r="AC118" s="5">
        <f t="shared" si="9"/>
        <v>4667.5706267811092</v>
      </c>
      <c r="AD118" s="35">
        <f t="shared" si="10"/>
        <v>8.0000000000000016E-2</v>
      </c>
      <c r="AE118" s="5">
        <f t="shared" si="42"/>
        <v>86208.721672440835</v>
      </c>
      <c r="AF118" s="5">
        <f t="shared" si="43"/>
        <v>553360.65944660653</v>
      </c>
      <c r="AG118" s="5">
        <f t="shared" si="11"/>
        <v>699041.27832755959</v>
      </c>
      <c r="AH118" s="5">
        <f t="shared" si="12"/>
        <v>639569.38111904741</v>
      </c>
      <c r="AI118" s="150"/>
      <c r="AJ118" s="2">
        <v>111</v>
      </c>
      <c r="AK118" s="118">
        <v>48214</v>
      </c>
      <c r="AL118" s="5">
        <f t="shared" si="44"/>
        <v>696843.8666454996</v>
      </c>
      <c r="AM118" s="5">
        <f t="shared" si="45"/>
        <v>5625.6271582523987</v>
      </c>
      <c r="AN118" s="5">
        <f t="shared" si="13"/>
        <v>1125.1771861668803</v>
      </c>
      <c r="AO118" s="35">
        <f t="shared" si="14"/>
        <v>1.9376114048330145E-2</v>
      </c>
      <c r="AP118" s="5">
        <f t="shared" si="15"/>
        <v>4500.4499720855183</v>
      </c>
      <c r="AQ118" s="35">
        <f t="shared" si="16"/>
        <v>7.7499999999999999E-2</v>
      </c>
      <c r="AR118" s="5">
        <f t="shared" si="46"/>
        <v>89531.310540667429</v>
      </c>
      <c r="AS118" s="5">
        <f t="shared" si="47"/>
        <v>534913.30402534897</v>
      </c>
      <c r="AT118" s="5">
        <f t="shared" si="17"/>
        <v>695718.68945933273</v>
      </c>
      <c r="AU118" s="5">
        <f t="shared" si="18"/>
        <v>624444.61456601636</v>
      </c>
      <c r="AV118" s="150"/>
      <c r="AW118" s="2">
        <v>111</v>
      </c>
      <c r="AX118" s="118">
        <v>48214</v>
      </c>
      <c r="AY118" s="5">
        <f t="shared" si="48"/>
        <v>693453.36622396717</v>
      </c>
      <c r="AZ118" s="5">
        <f t="shared" si="49"/>
        <v>5490.5819284106856</v>
      </c>
      <c r="BA118" s="5">
        <f t="shared" si="19"/>
        <v>1156.4983895108908</v>
      </c>
      <c r="BB118" s="35">
        <f t="shared" si="20"/>
        <v>2.00128535675007E-2</v>
      </c>
      <c r="BC118" s="5">
        <f t="shared" si="21"/>
        <v>4334.0835388997948</v>
      </c>
      <c r="BD118" s="35">
        <f t="shared" si="22"/>
        <v>7.5000000000000011E-2</v>
      </c>
      <c r="BE118" s="5">
        <f t="shared" si="50"/>
        <v>92953.132165543764</v>
      </c>
      <c r="BF118" s="5">
        <f t="shared" si="51"/>
        <v>516501.46188804234</v>
      </c>
      <c r="BG118" s="5">
        <f t="shared" si="23"/>
        <v>692296.86783445626</v>
      </c>
      <c r="BH118" s="5">
        <f t="shared" si="24"/>
        <v>609454.59405358613</v>
      </c>
      <c r="BI118" s="150"/>
      <c r="BJ118" s="2">
        <v>111</v>
      </c>
      <c r="BK118" s="118">
        <v>48214</v>
      </c>
      <c r="BL118" s="5">
        <f t="shared" si="52"/>
        <v>689962.97321002732</v>
      </c>
      <c r="BM118" s="5">
        <f t="shared" si="53"/>
        <v>5356.7892391412443</v>
      </c>
      <c r="BN118" s="5">
        <f t="shared" si="25"/>
        <v>1188.262942663996</v>
      </c>
      <c r="BO118" s="35">
        <f t="shared" si="26"/>
        <v>2.0666551489897721E-2</v>
      </c>
      <c r="BP118" s="5">
        <f t="shared" si="27"/>
        <v>4168.5262964772483</v>
      </c>
      <c r="BQ118" s="35">
        <f t="shared" si="28"/>
        <v>7.2499999999999995E-2</v>
      </c>
      <c r="BR118" s="5">
        <f t="shared" si="54"/>
        <v>96475.289732636593</v>
      </c>
      <c r="BS118" s="5">
        <f t="shared" si="55"/>
        <v>498128.31581204152</v>
      </c>
      <c r="BT118" s="5">
        <f t="shared" si="29"/>
        <v>688774.71026736335</v>
      </c>
      <c r="BU118" s="5">
        <f t="shared" si="30"/>
        <v>594603.60554467817</v>
      </c>
      <c r="BV118" s="150"/>
      <c r="BW118" s="2">
        <v>111</v>
      </c>
      <c r="BX118" s="118">
        <v>48214</v>
      </c>
      <c r="BY118" s="5">
        <f t="shared" si="56"/>
        <v>686371.67509817751</v>
      </c>
      <c r="BZ118" s="5">
        <f t="shared" si="57"/>
        <v>5224.2878433945316</v>
      </c>
      <c r="CA118" s="5">
        <f t="shared" si="31"/>
        <v>1220.453071988496</v>
      </c>
      <c r="CB118" s="35">
        <f t="shared" si="32"/>
        <v>2.1337472677273712E-2</v>
      </c>
      <c r="CC118" s="5">
        <f t="shared" si="33"/>
        <v>4003.8347714060355</v>
      </c>
      <c r="CD118" s="35">
        <f t="shared" si="34"/>
        <v>7.0000000000000007E-2</v>
      </c>
      <c r="CE118" s="5">
        <f t="shared" si="58"/>
        <v>100098.7779738105</v>
      </c>
      <c r="CF118" s="5">
        <f t="shared" si="59"/>
        <v>479797.17264298251</v>
      </c>
      <c r="CG118" s="5">
        <f t="shared" si="35"/>
        <v>685151.22202618897</v>
      </c>
      <c r="CH118" s="5">
        <f t="shared" si="36"/>
        <v>579895.95061679301</v>
      </c>
    </row>
    <row r="119" spans="9:86" ht="14.25" customHeight="1">
      <c r="I119" s="150"/>
      <c r="J119" s="2">
        <v>112</v>
      </c>
      <c r="K119" s="118">
        <v>48245</v>
      </c>
      <c r="L119" s="5">
        <f t="shared" si="37"/>
        <v>702265.83880660904</v>
      </c>
      <c r="M119" s="5">
        <f t="shared" si="0"/>
        <v>5899.3210083098911</v>
      </c>
      <c r="N119" s="5">
        <f t="shared" si="1"/>
        <v>1071.2433665144536</v>
      </c>
      <c r="O119" s="35">
        <f t="shared" si="2"/>
        <v>1.8304920569706722E-2</v>
      </c>
      <c r="P119" s="5">
        <f t="shared" si="3"/>
        <v>4828.0776417954376</v>
      </c>
      <c r="Q119" s="35">
        <f t="shared" si="4"/>
        <v>8.2500000000000018E-2</v>
      </c>
      <c r="R119" s="5">
        <f t="shared" si="38"/>
        <v>84055.404559904986</v>
      </c>
      <c r="S119" s="5">
        <f t="shared" si="39"/>
        <v>576668.54837080289</v>
      </c>
      <c r="T119" s="5">
        <f t="shared" si="5"/>
        <v>701194.59544009459</v>
      </c>
      <c r="U119" s="5">
        <f t="shared" si="6"/>
        <v>660723.95293070783</v>
      </c>
      <c r="V119" s="150"/>
      <c r="W119" s="2">
        <v>112</v>
      </c>
      <c r="X119" s="118">
        <v>48245</v>
      </c>
      <c r="Y119" s="5">
        <f t="shared" si="40"/>
        <v>699041.27832755959</v>
      </c>
      <c r="Z119" s="5">
        <f t="shared" si="41"/>
        <v>5761.8863163878123</v>
      </c>
      <c r="AA119" s="5">
        <f t="shared" si="7"/>
        <v>1101.6111275374151</v>
      </c>
      <c r="AB119" s="35">
        <f t="shared" si="8"/>
        <v>1.8910662274588329E-2</v>
      </c>
      <c r="AC119" s="5">
        <f t="shared" si="9"/>
        <v>4660.2751888503972</v>
      </c>
      <c r="AD119" s="35">
        <f t="shared" si="10"/>
        <v>7.9999999999999988E-2</v>
      </c>
      <c r="AE119" s="5">
        <f t="shared" si="42"/>
        <v>87310.332799978249</v>
      </c>
      <c r="AF119" s="5">
        <f t="shared" si="43"/>
        <v>558020.93463545688</v>
      </c>
      <c r="AG119" s="5">
        <f t="shared" si="11"/>
        <v>697939.66720002214</v>
      </c>
      <c r="AH119" s="5">
        <f t="shared" si="12"/>
        <v>645331.26743543509</v>
      </c>
      <c r="AI119" s="150"/>
      <c r="AJ119" s="2">
        <v>112</v>
      </c>
      <c r="AK119" s="118">
        <v>48245</v>
      </c>
      <c r="AL119" s="5">
        <f t="shared" si="44"/>
        <v>695718.68945933273</v>
      </c>
      <c r="AM119" s="5">
        <f t="shared" si="45"/>
        <v>5625.6271582523987</v>
      </c>
      <c r="AN119" s="5">
        <f t="shared" si="13"/>
        <v>1132.4439554942082</v>
      </c>
      <c r="AO119" s="35">
        <f t="shared" si="14"/>
        <v>1.9532790583060577E-2</v>
      </c>
      <c r="AP119" s="5">
        <f t="shared" si="15"/>
        <v>4493.1832027581904</v>
      </c>
      <c r="AQ119" s="35">
        <f t="shared" si="16"/>
        <v>7.7499999999999999E-2</v>
      </c>
      <c r="AR119" s="5">
        <f t="shared" si="46"/>
        <v>90663.754496161637</v>
      </c>
      <c r="AS119" s="5">
        <f t="shared" si="47"/>
        <v>539406.48722810717</v>
      </c>
      <c r="AT119" s="5">
        <f t="shared" si="17"/>
        <v>694586.24550383852</v>
      </c>
      <c r="AU119" s="5">
        <f t="shared" si="18"/>
        <v>630070.24172426877</v>
      </c>
      <c r="AV119" s="150"/>
      <c r="AW119" s="2">
        <v>112</v>
      </c>
      <c r="AX119" s="118">
        <v>48245</v>
      </c>
      <c r="AY119" s="5">
        <f t="shared" si="48"/>
        <v>692296.86783445626</v>
      </c>
      <c r="AZ119" s="5">
        <f t="shared" si="49"/>
        <v>5490.5819284106856</v>
      </c>
      <c r="BA119" s="5">
        <f t="shared" si="19"/>
        <v>1163.7265044453343</v>
      </c>
      <c r="BB119" s="35">
        <f t="shared" si="20"/>
        <v>2.017157480002248E-2</v>
      </c>
      <c r="BC119" s="5">
        <f t="shared" si="21"/>
        <v>4326.8554239653513</v>
      </c>
      <c r="BD119" s="35">
        <f t="shared" si="22"/>
        <v>7.4999999999999997E-2</v>
      </c>
      <c r="BE119" s="5">
        <f t="shared" si="50"/>
        <v>94116.858669989102</v>
      </c>
      <c r="BF119" s="5">
        <f t="shared" si="51"/>
        <v>520828.31731200771</v>
      </c>
      <c r="BG119" s="5">
        <f t="shared" si="23"/>
        <v>691133.14133001096</v>
      </c>
      <c r="BH119" s="5">
        <f t="shared" si="24"/>
        <v>614945.17598199681</v>
      </c>
      <c r="BI119" s="150"/>
      <c r="BJ119" s="2">
        <v>112</v>
      </c>
      <c r="BK119" s="118">
        <v>48245</v>
      </c>
      <c r="BL119" s="5">
        <f t="shared" si="52"/>
        <v>688774.71026736335</v>
      </c>
      <c r="BM119" s="5">
        <f t="shared" si="53"/>
        <v>5356.7892391412443</v>
      </c>
      <c r="BN119" s="5">
        <f t="shared" si="25"/>
        <v>1195.4420312759239</v>
      </c>
      <c r="BO119" s="35">
        <f t="shared" si="26"/>
        <v>2.0827280911261441E-2</v>
      </c>
      <c r="BP119" s="5">
        <f t="shared" si="27"/>
        <v>4161.3472078653203</v>
      </c>
      <c r="BQ119" s="35">
        <f t="shared" si="28"/>
        <v>7.2499999999999995E-2</v>
      </c>
      <c r="BR119" s="5">
        <f t="shared" si="54"/>
        <v>97670.73176391251</v>
      </c>
      <c r="BS119" s="5">
        <f t="shared" si="55"/>
        <v>502289.66301990685</v>
      </c>
      <c r="BT119" s="5">
        <f t="shared" si="29"/>
        <v>687579.2682360874</v>
      </c>
      <c r="BU119" s="5">
        <f t="shared" si="30"/>
        <v>599960.39478381933</v>
      </c>
      <c r="BV119" s="150"/>
      <c r="BW119" s="2">
        <v>112</v>
      </c>
      <c r="BX119" s="118">
        <v>48245</v>
      </c>
      <c r="BY119" s="5">
        <f t="shared" si="56"/>
        <v>685151.22202618897</v>
      </c>
      <c r="BZ119" s="5">
        <f t="shared" si="57"/>
        <v>5224.2878433945316</v>
      </c>
      <c r="CA119" s="5">
        <f t="shared" si="31"/>
        <v>1227.5723815750957</v>
      </c>
      <c r="CB119" s="35">
        <f t="shared" si="32"/>
        <v>2.1500171210871871E-2</v>
      </c>
      <c r="CC119" s="5">
        <f t="shared" si="33"/>
        <v>3996.7154618194359</v>
      </c>
      <c r="CD119" s="35">
        <f t="shared" si="34"/>
        <v>7.0000000000000007E-2</v>
      </c>
      <c r="CE119" s="5">
        <f t="shared" si="58"/>
        <v>101326.3503553856</v>
      </c>
      <c r="CF119" s="5">
        <f t="shared" si="59"/>
        <v>483793.88810480194</v>
      </c>
      <c r="CG119" s="5">
        <f t="shared" si="35"/>
        <v>683923.64964461385</v>
      </c>
      <c r="CH119" s="5">
        <f t="shared" si="36"/>
        <v>585120.23846018757</v>
      </c>
    </row>
    <row r="120" spans="9:86" ht="14.25" customHeight="1">
      <c r="I120" s="150"/>
      <c r="J120" s="2">
        <v>113</v>
      </c>
      <c r="K120" s="118">
        <v>48274</v>
      </c>
      <c r="L120" s="5">
        <f t="shared" si="37"/>
        <v>701194.59544009459</v>
      </c>
      <c r="M120" s="5">
        <f t="shared" si="0"/>
        <v>5899.3210083098911</v>
      </c>
      <c r="N120" s="5">
        <f t="shared" si="1"/>
        <v>1078.6081646592411</v>
      </c>
      <c r="O120" s="35">
        <f t="shared" si="2"/>
        <v>1.8458924327257854E-2</v>
      </c>
      <c r="P120" s="5">
        <f t="shared" si="3"/>
        <v>4820.71284365065</v>
      </c>
      <c r="Q120" s="35">
        <f t="shared" si="4"/>
        <v>8.249999999999999E-2</v>
      </c>
      <c r="R120" s="5">
        <f t="shared" si="38"/>
        <v>85134.012724564222</v>
      </c>
      <c r="S120" s="5">
        <f t="shared" si="39"/>
        <v>581489.26121445349</v>
      </c>
      <c r="T120" s="5">
        <f t="shared" si="5"/>
        <v>700115.98727543536</v>
      </c>
      <c r="U120" s="5">
        <f t="shared" si="6"/>
        <v>666623.27393901767</v>
      </c>
      <c r="V120" s="150"/>
      <c r="W120" s="2">
        <v>113</v>
      </c>
      <c r="X120" s="118">
        <v>48274</v>
      </c>
      <c r="Y120" s="5">
        <f t="shared" si="40"/>
        <v>697939.66720002214</v>
      </c>
      <c r="Z120" s="5">
        <f t="shared" si="41"/>
        <v>5761.8863163878123</v>
      </c>
      <c r="AA120" s="5">
        <f t="shared" si="7"/>
        <v>1108.955201720998</v>
      </c>
      <c r="AB120" s="35">
        <f t="shared" si="8"/>
        <v>1.906678047694085E-2</v>
      </c>
      <c r="AC120" s="5">
        <f t="shared" si="9"/>
        <v>4652.9311146668142</v>
      </c>
      <c r="AD120" s="35">
        <f t="shared" si="10"/>
        <v>7.9999999999999988E-2</v>
      </c>
      <c r="AE120" s="5">
        <f t="shared" si="42"/>
        <v>88419.288001699242</v>
      </c>
      <c r="AF120" s="5">
        <f t="shared" si="43"/>
        <v>562673.86575012375</v>
      </c>
      <c r="AG120" s="5">
        <f t="shared" si="11"/>
        <v>696830.71199830109</v>
      </c>
      <c r="AH120" s="5">
        <f t="shared" si="12"/>
        <v>651093.153751823</v>
      </c>
      <c r="AI120" s="150"/>
      <c r="AJ120" s="2">
        <v>113</v>
      </c>
      <c r="AK120" s="118">
        <v>48274</v>
      </c>
      <c r="AL120" s="5">
        <f t="shared" si="44"/>
        <v>694586.24550383852</v>
      </c>
      <c r="AM120" s="5">
        <f t="shared" si="45"/>
        <v>5625.6271582523987</v>
      </c>
      <c r="AN120" s="5">
        <f t="shared" si="13"/>
        <v>1139.7576560401085</v>
      </c>
      <c r="AO120" s="35">
        <f t="shared" si="14"/>
        <v>1.9690991523392782E-2</v>
      </c>
      <c r="AP120" s="5">
        <f t="shared" si="15"/>
        <v>4485.8695022122902</v>
      </c>
      <c r="AQ120" s="35">
        <f t="shared" si="16"/>
        <v>7.7499999999999999E-2</v>
      </c>
      <c r="AR120" s="5">
        <f t="shared" si="46"/>
        <v>91803.512152201743</v>
      </c>
      <c r="AS120" s="5">
        <f t="shared" si="47"/>
        <v>543892.35673031944</v>
      </c>
      <c r="AT120" s="5">
        <f t="shared" si="17"/>
        <v>693446.48784779839</v>
      </c>
      <c r="AU120" s="5">
        <f t="shared" si="18"/>
        <v>635695.86888252117</v>
      </c>
      <c r="AV120" s="150"/>
      <c r="AW120" s="2">
        <v>113</v>
      </c>
      <c r="AX120" s="118">
        <v>48274</v>
      </c>
      <c r="AY120" s="5">
        <f t="shared" si="48"/>
        <v>691133.14133001096</v>
      </c>
      <c r="AZ120" s="5">
        <f t="shared" si="49"/>
        <v>5490.5819284106856</v>
      </c>
      <c r="BA120" s="5">
        <f t="shared" si="19"/>
        <v>1170.9997950981178</v>
      </c>
      <c r="BB120" s="35">
        <f t="shared" si="20"/>
        <v>2.033182421860984E-2</v>
      </c>
      <c r="BC120" s="5">
        <f t="shared" si="21"/>
        <v>4319.5821333125677</v>
      </c>
      <c r="BD120" s="35">
        <f t="shared" si="22"/>
        <v>7.4999999999999983E-2</v>
      </c>
      <c r="BE120" s="5">
        <f t="shared" si="50"/>
        <v>95287.858465087222</v>
      </c>
      <c r="BF120" s="5">
        <f t="shared" si="51"/>
        <v>525147.89944532025</v>
      </c>
      <c r="BG120" s="5">
        <f t="shared" si="23"/>
        <v>689962.14153491287</v>
      </c>
      <c r="BH120" s="5">
        <f t="shared" si="24"/>
        <v>620435.7579104075</v>
      </c>
      <c r="BI120" s="150"/>
      <c r="BJ120" s="2">
        <v>113</v>
      </c>
      <c r="BK120" s="118">
        <v>48274</v>
      </c>
      <c r="BL120" s="5">
        <f t="shared" si="52"/>
        <v>687579.2682360874</v>
      </c>
      <c r="BM120" s="5">
        <f t="shared" si="53"/>
        <v>5356.7892391412443</v>
      </c>
      <c r="BN120" s="5">
        <f t="shared" si="25"/>
        <v>1202.6644935482163</v>
      </c>
      <c r="BO120" s="35">
        <f t="shared" si="26"/>
        <v>2.0989541990703579E-2</v>
      </c>
      <c r="BP120" s="5">
        <f t="shared" si="27"/>
        <v>4154.1247455930279</v>
      </c>
      <c r="BQ120" s="35">
        <f t="shared" si="28"/>
        <v>7.2499999999999995E-2</v>
      </c>
      <c r="BR120" s="5">
        <f t="shared" si="54"/>
        <v>98873.396257460729</v>
      </c>
      <c r="BS120" s="5">
        <f t="shared" si="55"/>
        <v>506443.7877654999</v>
      </c>
      <c r="BT120" s="5">
        <f t="shared" si="29"/>
        <v>686376.60374253918</v>
      </c>
      <c r="BU120" s="5">
        <f t="shared" si="30"/>
        <v>605317.1840229606</v>
      </c>
      <c r="BV120" s="150"/>
      <c r="BW120" s="2">
        <v>113</v>
      </c>
      <c r="BX120" s="118">
        <v>48274</v>
      </c>
      <c r="BY120" s="5">
        <f t="shared" si="56"/>
        <v>683923.64964461385</v>
      </c>
      <c r="BZ120" s="5">
        <f t="shared" si="57"/>
        <v>5224.2878433945316</v>
      </c>
      <c r="CA120" s="5">
        <f t="shared" si="31"/>
        <v>1234.7332204676172</v>
      </c>
      <c r="CB120" s="35">
        <f t="shared" si="32"/>
        <v>2.1664404576900706E-2</v>
      </c>
      <c r="CC120" s="5">
        <f t="shared" si="33"/>
        <v>3989.5546229269144</v>
      </c>
      <c r="CD120" s="35">
        <f t="shared" si="34"/>
        <v>7.0000000000000007E-2</v>
      </c>
      <c r="CE120" s="5">
        <f t="shared" si="58"/>
        <v>102561.08357585322</v>
      </c>
      <c r="CF120" s="5">
        <f t="shared" si="59"/>
        <v>487783.44272772886</v>
      </c>
      <c r="CG120" s="5">
        <f t="shared" si="35"/>
        <v>682688.91642414627</v>
      </c>
      <c r="CH120" s="5">
        <f t="shared" si="36"/>
        <v>590344.52630358213</v>
      </c>
    </row>
    <row r="121" spans="9:86" ht="14.25" customHeight="1">
      <c r="I121" s="150"/>
      <c r="J121" s="2">
        <v>114</v>
      </c>
      <c r="K121" s="118">
        <v>48305</v>
      </c>
      <c r="L121" s="5">
        <f t="shared" si="37"/>
        <v>700115.98727543536</v>
      </c>
      <c r="M121" s="5">
        <f t="shared" si="0"/>
        <v>5899.3210083098911</v>
      </c>
      <c r="N121" s="5">
        <f t="shared" si="1"/>
        <v>1086.0235957912728</v>
      </c>
      <c r="O121" s="35">
        <f t="shared" si="2"/>
        <v>1.861446301235254E-2</v>
      </c>
      <c r="P121" s="5">
        <f t="shared" si="3"/>
        <v>4813.2974125186183</v>
      </c>
      <c r="Q121" s="35">
        <f t="shared" si="4"/>
        <v>8.2500000000000004E-2</v>
      </c>
      <c r="R121" s="5">
        <f t="shared" si="38"/>
        <v>86220.036320355488</v>
      </c>
      <c r="S121" s="5">
        <f t="shared" si="39"/>
        <v>586302.55862697214</v>
      </c>
      <c r="T121" s="5">
        <f t="shared" si="5"/>
        <v>699029.96367964405</v>
      </c>
      <c r="U121" s="5">
        <f t="shared" si="6"/>
        <v>672522.59494732763</v>
      </c>
      <c r="V121" s="150"/>
      <c r="W121" s="2">
        <v>114</v>
      </c>
      <c r="X121" s="118">
        <v>48305</v>
      </c>
      <c r="Y121" s="5">
        <f t="shared" si="40"/>
        <v>696830.71199830109</v>
      </c>
      <c r="Z121" s="5">
        <f t="shared" si="41"/>
        <v>5761.8863163878123</v>
      </c>
      <c r="AA121" s="5">
        <f t="shared" si="7"/>
        <v>1116.3482363991379</v>
      </c>
      <c r="AB121" s="35">
        <f t="shared" si="8"/>
        <v>1.9224438025088532E-2</v>
      </c>
      <c r="AC121" s="5">
        <f t="shared" si="9"/>
        <v>4645.5380799886743</v>
      </c>
      <c r="AD121" s="35">
        <f t="shared" si="10"/>
        <v>0.08</v>
      </c>
      <c r="AE121" s="5">
        <f t="shared" si="42"/>
        <v>89535.636238098377</v>
      </c>
      <c r="AF121" s="5">
        <f t="shared" si="43"/>
        <v>567319.40383011242</v>
      </c>
      <c r="AG121" s="5">
        <f t="shared" si="11"/>
        <v>695714.36376190197</v>
      </c>
      <c r="AH121" s="5">
        <f t="shared" si="12"/>
        <v>656855.0400682108</v>
      </c>
      <c r="AI121" s="150"/>
      <c r="AJ121" s="2">
        <v>114</v>
      </c>
      <c r="AK121" s="118">
        <v>48305</v>
      </c>
      <c r="AL121" s="5">
        <f t="shared" si="44"/>
        <v>693446.48784779839</v>
      </c>
      <c r="AM121" s="5">
        <f t="shared" si="45"/>
        <v>5625.6271582523987</v>
      </c>
      <c r="AN121" s="5">
        <f t="shared" si="13"/>
        <v>1147.1185909020342</v>
      </c>
      <c r="AO121" s="35">
        <f t="shared" si="14"/>
        <v>1.9850735899675828E-2</v>
      </c>
      <c r="AP121" s="5">
        <f t="shared" si="15"/>
        <v>4478.5085673503645</v>
      </c>
      <c r="AQ121" s="35">
        <f t="shared" si="16"/>
        <v>7.7499999999999999E-2</v>
      </c>
      <c r="AR121" s="5">
        <f t="shared" si="46"/>
        <v>92950.630743103771</v>
      </c>
      <c r="AS121" s="5">
        <f t="shared" si="47"/>
        <v>548370.86529766978</v>
      </c>
      <c r="AT121" s="5">
        <f t="shared" si="17"/>
        <v>692299.36925689632</v>
      </c>
      <c r="AU121" s="5">
        <f t="shared" si="18"/>
        <v>641321.49604077358</v>
      </c>
      <c r="AV121" s="150"/>
      <c r="AW121" s="2">
        <v>114</v>
      </c>
      <c r="AX121" s="118">
        <v>48305</v>
      </c>
      <c r="AY121" s="5">
        <f t="shared" si="48"/>
        <v>689962.14153491287</v>
      </c>
      <c r="AZ121" s="5">
        <f t="shared" si="49"/>
        <v>5490.5819284106856</v>
      </c>
      <c r="BA121" s="5">
        <f t="shared" si="19"/>
        <v>1178.3185438174805</v>
      </c>
      <c r="BB121" s="35">
        <f t="shared" si="20"/>
        <v>2.0493620844694239E-2</v>
      </c>
      <c r="BC121" s="5">
        <f t="shared" si="21"/>
        <v>4312.263384593205</v>
      </c>
      <c r="BD121" s="35">
        <f t="shared" si="22"/>
        <v>7.4999999999999997E-2</v>
      </c>
      <c r="BE121" s="5">
        <f t="shared" si="50"/>
        <v>96466.177008904706</v>
      </c>
      <c r="BF121" s="5">
        <f t="shared" si="51"/>
        <v>529460.16282991343</v>
      </c>
      <c r="BG121" s="5">
        <f t="shared" si="23"/>
        <v>688783.82299109537</v>
      </c>
      <c r="BH121" s="5">
        <f t="shared" si="24"/>
        <v>625926.33983881818</v>
      </c>
      <c r="BI121" s="150"/>
      <c r="BJ121" s="2">
        <v>114</v>
      </c>
      <c r="BK121" s="118">
        <v>48305</v>
      </c>
      <c r="BL121" s="5">
        <f t="shared" si="52"/>
        <v>686376.60374253918</v>
      </c>
      <c r="BM121" s="5">
        <f t="shared" si="53"/>
        <v>5356.7892391412443</v>
      </c>
      <c r="BN121" s="5">
        <f t="shared" si="25"/>
        <v>1209.9305915300702</v>
      </c>
      <c r="BO121" s="35">
        <f t="shared" si="26"/>
        <v>2.1153353740779604E-2</v>
      </c>
      <c r="BP121" s="5">
        <f t="shared" si="27"/>
        <v>4146.8586476111741</v>
      </c>
      <c r="BQ121" s="35">
        <f t="shared" si="28"/>
        <v>7.2499999999999995E-2</v>
      </c>
      <c r="BR121" s="5">
        <f t="shared" si="54"/>
        <v>100083.32684899079</v>
      </c>
      <c r="BS121" s="5">
        <f t="shared" si="55"/>
        <v>510590.64641311107</v>
      </c>
      <c r="BT121" s="5">
        <f t="shared" si="29"/>
        <v>685166.67315100913</v>
      </c>
      <c r="BU121" s="5">
        <f t="shared" si="30"/>
        <v>610673.97326210188</v>
      </c>
      <c r="BV121" s="150"/>
      <c r="BW121" s="2">
        <v>114</v>
      </c>
      <c r="BX121" s="118">
        <v>48305</v>
      </c>
      <c r="BY121" s="5">
        <f t="shared" si="56"/>
        <v>682688.91642414627</v>
      </c>
      <c r="BZ121" s="5">
        <f t="shared" si="57"/>
        <v>5224.2878433945316</v>
      </c>
      <c r="CA121" s="5">
        <f t="shared" si="31"/>
        <v>1241.9358309203449</v>
      </c>
      <c r="CB121" s="35">
        <f t="shared" si="32"/>
        <v>2.1830191779157206E-2</v>
      </c>
      <c r="CC121" s="5">
        <f t="shared" si="33"/>
        <v>3982.3520124741867</v>
      </c>
      <c r="CD121" s="35">
        <f t="shared" si="34"/>
        <v>7.0000000000000007E-2</v>
      </c>
      <c r="CE121" s="5">
        <f t="shared" si="58"/>
        <v>103803.01940677356</v>
      </c>
      <c r="CF121" s="5">
        <f t="shared" si="59"/>
        <v>491765.79474020307</v>
      </c>
      <c r="CG121" s="5">
        <f t="shared" si="35"/>
        <v>681446.98059322592</v>
      </c>
      <c r="CH121" s="5">
        <f t="shared" si="36"/>
        <v>595568.81414697669</v>
      </c>
    </row>
    <row r="122" spans="9:86" ht="14.25" customHeight="1">
      <c r="I122" s="150"/>
      <c r="J122" s="2">
        <v>115</v>
      </c>
      <c r="K122" s="118">
        <v>48335</v>
      </c>
      <c r="L122" s="5">
        <f t="shared" si="37"/>
        <v>699029.96367964405</v>
      </c>
      <c r="M122" s="5">
        <f t="shared" si="0"/>
        <v>5899.3210083098911</v>
      </c>
      <c r="N122" s="5">
        <f t="shared" si="1"/>
        <v>1093.490008012338</v>
      </c>
      <c r="O122" s="35">
        <f t="shared" si="2"/>
        <v>1.8771555981771382E-2</v>
      </c>
      <c r="P122" s="5">
        <f t="shared" si="3"/>
        <v>4805.8310002975531</v>
      </c>
      <c r="Q122" s="35">
        <f t="shared" si="4"/>
        <v>8.2500000000000018E-2</v>
      </c>
      <c r="R122" s="5">
        <f t="shared" si="38"/>
        <v>87313.526328367821</v>
      </c>
      <c r="S122" s="5">
        <f t="shared" si="39"/>
        <v>591108.3896272697</v>
      </c>
      <c r="T122" s="5">
        <f t="shared" si="5"/>
        <v>697936.47367163165</v>
      </c>
      <c r="U122" s="5">
        <f t="shared" si="6"/>
        <v>678421.91595563758</v>
      </c>
      <c r="V122" s="150"/>
      <c r="W122" s="2">
        <v>115</v>
      </c>
      <c r="X122" s="118">
        <v>48335</v>
      </c>
      <c r="Y122" s="5">
        <f t="shared" si="40"/>
        <v>695714.36376190197</v>
      </c>
      <c r="Z122" s="5">
        <f t="shared" si="41"/>
        <v>5761.8863163878123</v>
      </c>
      <c r="AA122" s="5">
        <f t="shared" si="7"/>
        <v>1123.7905579751323</v>
      </c>
      <c r="AB122" s="35">
        <f t="shared" si="8"/>
        <v>1.9383654266935328E-2</v>
      </c>
      <c r="AC122" s="5">
        <f t="shared" si="9"/>
        <v>4638.09575841268</v>
      </c>
      <c r="AD122" s="35">
        <f t="shared" si="10"/>
        <v>0.08</v>
      </c>
      <c r="AE122" s="5">
        <f t="shared" si="42"/>
        <v>90659.426796073516</v>
      </c>
      <c r="AF122" s="5">
        <f t="shared" si="43"/>
        <v>571957.49958852516</v>
      </c>
      <c r="AG122" s="5">
        <f t="shared" si="11"/>
        <v>694590.57320392679</v>
      </c>
      <c r="AH122" s="5">
        <f t="shared" si="12"/>
        <v>662616.92638459872</v>
      </c>
      <c r="AI122" s="150"/>
      <c r="AJ122" s="2">
        <v>115</v>
      </c>
      <c r="AK122" s="118">
        <v>48335</v>
      </c>
      <c r="AL122" s="5">
        <f t="shared" si="44"/>
        <v>692299.36925689632</v>
      </c>
      <c r="AM122" s="5">
        <f t="shared" si="45"/>
        <v>5625.6271582523987</v>
      </c>
      <c r="AN122" s="5">
        <f t="shared" si="13"/>
        <v>1154.5270651349438</v>
      </c>
      <c r="AO122" s="35">
        <f t="shared" si="14"/>
        <v>2.0012043050812466E-2</v>
      </c>
      <c r="AP122" s="5">
        <f t="shared" si="15"/>
        <v>4471.1000931174549</v>
      </c>
      <c r="AQ122" s="35">
        <f t="shared" si="16"/>
        <v>7.7499999999999986E-2</v>
      </c>
      <c r="AR122" s="5">
        <f t="shared" si="46"/>
        <v>94105.157808238713</v>
      </c>
      <c r="AS122" s="5">
        <f t="shared" si="47"/>
        <v>552841.96539078723</v>
      </c>
      <c r="AT122" s="5">
        <f t="shared" si="17"/>
        <v>691144.84219176136</v>
      </c>
      <c r="AU122" s="5">
        <f t="shared" si="18"/>
        <v>646947.12319902598</v>
      </c>
      <c r="AV122" s="150"/>
      <c r="AW122" s="2">
        <v>115</v>
      </c>
      <c r="AX122" s="118">
        <v>48335</v>
      </c>
      <c r="AY122" s="5">
        <f t="shared" si="48"/>
        <v>688783.82299109537</v>
      </c>
      <c r="AZ122" s="5">
        <f t="shared" si="49"/>
        <v>5490.5819284106856</v>
      </c>
      <c r="BA122" s="5">
        <f t="shared" si="19"/>
        <v>1185.6830347163395</v>
      </c>
      <c r="BB122" s="35">
        <f t="shared" si="20"/>
        <v>2.0656984008145061E-2</v>
      </c>
      <c r="BC122" s="5">
        <f t="shared" si="21"/>
        <v>4304.898893694346</v>
      </c>
      <c r="BD122" s="35">
        <f t="shared" si="22"/>
        <v>7.5000000000000011E-2</v>
      </c>
      <c r="BE122" s="5">
        <f t="shared" si="50"/>
        <v>97651.86004362104</v>
      </c>
      <c r="BF122" s="5">
        <f t="shared" si="51"/>
        <v>533765.06172360783</v>
      </c>
      <c r="BG122" s="5">
        <f t="shared" si="23"/>
        <v>687598.13995637908</v>
      </c>
      <c r="BH122" s="5">
        <f t="shared" si="24"/>
        <v>631416.92176722887</v>
      </c>
      <c r="BI122" s="150"/>
      <c r="BJ122" s="2">
        <v>115</v>
      </c>
      <c r="BK122" s="118">
        <v>48335</v>
      </c>
      <c r="BL122" s="5">
        <f t="shared" si="52"/>
        <v>685166.67315100913</v>
      </c>
      <c r="BM122" s="5">
        <f t="shared" si="53"/>
        <v>5356.7892391412443</v>
      </c>
      <c r="BN122" s="5">
        <f t="shared" si="25"/>
        <v>1217.2405888538979</v>
      </c>
      <c r="BO122" s="35">
        <f t="shared" si="26"/>
        <v>2.131873548237722E-2</v>
      </c>
      <c r="BP122" s="5">
        <f t="shared" si="27"/>
        <v>4139.5486502873464</v>
      </c>
      <c r="BQ122" s="35">
        <f t="shared" si="28"/>
        <v>7.2499999999999981E-2</v>
      </c>
      <c r="BR122" s="5">
        <f t="shared" si="54"/>
        <v>101300.56743784469</v>
      </c>
      <c r="BS122" s="5">
        <f t="shared" si="55"/>
        <v>514730.19506339839</v>
      </c>
      <c r="BT122" s="5">
        <f t="shared" si="29"/>
        <v>683949.43256215518</v>
      </c>
      <c r="BU122" s="5">
        <f t="shared" si="30"/>
        <v>616030.76250124304</v>
      </c>
      <c r="BV122" s="150"/>
      <c r="BW122" s="2">
        <v>115</v>
      </c>
      <c r="BX122" s="118">
        <v>48335</v>
      </c>
      <c r="BY122" s="5">
        <f t="shared" si="56"/>
        <v>681446.98059322592</v>
      </c>
      <c r="BZ122" s="5">
        <f t="shared" si="57"/>
        <v>5224.2878433945316</v>
      </c>
      <c r="CA122" s="5">
        <f t="shared" si="31"/>
        <v>1249.1804566007136</v>
      </c>
      <c r="CB122" s="35">
        <f t="shared" si="32"/>
        <v>2.1997552129674188E-2</v>
      </c>
      <c r="CC122" s="5">
        <f t="shared" si="33"/>
        <v>3975.107386793818</v>
      </c>
      <c r="CD122" s="35">
        <f t="shared" si="34"/>
        <v>7.0000000000000007E-2</v>
      </c>
      <c r="CE122" s="5">
        <f t="shared" si="58"/>
        <v>105052.19986337428</v>
      </c>
      <c r="CF122" s="5">
        <f t="shared" si="59"/>
        <v>495740.90212699689</v>
      </c>
      <c r="CG122" s="5">
        <f t="shared" si="35"/>
        <v>680197.80013662518</v>
      </c>
      <c r="CH122" s="5">
        <f t="shared" si="36"/>
        <v>600793.10199037113</v>
      </c>
    </row>
    <row r="123" spans="9:86" ht="14.25" customHeight="1">
      <c r="I123" s="150"/>
      <c r="J123" s="2">
        <v>116</v>
      </c>
      <c r="K123" s="118">
        <v>48366</v>
      </c>
      <c r="L123" s="5">
        <f t="shared" si="37"/>
        <v>697936.47367163165</v>
      </c>
      <c r="M123" s="5">
        <f t="shared" si="0"/>
        <v>5899.3210083098911</v>
      </c>
      <c r="N123" s="5">
        <f t="shared" si="1"/>
        <v>1101.007751817423</v>
      </c>
      <c r="O123" s="35">
        <f t="shared" si="2"/>
        <v>1.893022290740054E-2</v>
      </c>
      <c r="P123" s="5">
        <f t="shared" si="3"/>
        <v>4798.3132564924681</v>
      </c>
      <c r="Q123" s="35">
        <f t="shared" si="4"/>
        <v>8.2500000000000018E-2</v>
      </c>
      <c r="R123" s="5">
        <f t="shared" si="38"/>
        <v>88414.534080185244</v>
      </c>
      <c r="S123" s="5">
        <f t="shared" si="39"/>
        <v>595906.70288376219</v>
      </c>
      <c r="T123" s="5">
        <f t="shared" si="5"/>
        <v>696835.46591981419</v>
      </c>
      <c r="U123" s="5">
        <f t="shared" si="6"/>
        <v>684321.23696394742</v>
      </c>
      <c r="V123" s="150"/>
      <c r="W123" s="2">
        <v>116</v>
      </c>
      <c r="X123" s="118">
        <v>48366</v>
      </c>
      <c r="Y123" s="5">
        <f t="shared" si="40"/>
        <v>694590.57320392679</v>
      </c>
      <c r="Z123" s="5">
        <f t="shared" si="41"/>
        <v>5761.8863163878123</v>
      </c>
      <c r="AA123" s="5">
        <f t="shared" si="7"/>
        <v>1131.2824950283002</v>
      </c>
      <c r="AB123" s="35">
        <f t="shared" si="8"/>
        <v>1.9544448865351886E-2</v>
      </c>
      <c r="AC123" s="5">
        <f t="shared" si="9"/>
        <v>4630.603821359512</v>
      </c>
      <c r="AD123" s="35">
        <f t="shared" si="10"/>
        <v>0.08</v>
      </c>
      <c r="AE123" s="5">
        <f t="shared" si="42"/>
        <v>91790.709291101812</v>
      </c>
      <c r="AF123" s="5">
        <f t="shared" si="43"/>
        <v>576588.10340988461</v>
      </c>
      <c r="AG123" s="5">
        <f t="shared" si="11"/>
        <v>693459.29070889845</v>
      </c>
      <c r="AH123" s="5">
        <f t="shared" si="12"/>
        <v>668378.8127009864</v>
      </c>
      <c r="AI123" s="150"/>
      <c r="AJ123" s="2">
        <v>116</v>
      </c>
      <c r="AK123" s="118">
        <v>48366</v>
      </c>
      <c r="AL123" s="5">
        <f t="shared" si="44"/>
        <v>691144.84219176136</v>
      </c>
      <c r="AM123" s="5">
        <f t="shared" si="45"/>
        <v>5625.6271582523987</v>
      </c>
      <c r="AN123" s="5">
        <f t="shared" si="13"/>
        <v>1161.9833857639396</v>
      </c>
      <c r="AO123" s="35">
        <f t="shared" si="14"/>
        <v>2.0174932630544762E-2</v>
      </c>
      <c r="AP123" s="5">
        <f t="shared" si="15"/>
        <v>4463.643772488459</v>
      </c>
      <c r="AQ123" s="35">
        <f t="shared" si="16"/>
        <v>7.7499999999999999E-2</v>
      </c>
      <c r="AR123" s="5">
        <f t="shared" si="46"/>
        <v>95267.141194002659</v>
      </c>
      <c r="AS123" s="5">
        <f t="shared" si="47"/>
        <v>557305.60916327569</v>
      </c>
      <c r="AT123" s="5">
        <f t="shared" si="17"/>
        <v>689982.85880599741</v>
      </c>
      <c r="AU123" s="5">
        <f t="shared" si="18"/>
        <v>652572.75035727839</v>
      </c>
      <c r="AV123" s="150"/>
      <c r="AW123" s="2">
        <v>116</v>
      </c>
      <c r="AX123" s="118">
        <v>48366</v>
      </c>
      <c r="AY123" s="5">
        <f t="shared" si="48"/>
        <v>687598.13995637908</v>
      </c>
      <c r="AZ123" s="5">
        <f t="shared" si="49"/>
        <v>5490.5819284106856</v>
      </c>
      <c r="BA123" s="5">
        <f t="shared" si="19"/>
        <v>1193.0935536833167</v>
      </c>
      <c r="BB123" s="35">
        <f t="shared" si="20"/>
        <v>2.0821933353554554E-2</v>
      </c>
      <c r="BC123" s="5">
        <f t="shared" si="21"/>
        <v>4297.4883747273689</v>
      </c>
      <c r="BD123" s="35">
        <f t="shared" si="22"/>
        <v>7.4999999999999997E-2</v>
      </c>
      <c r="BE123" s="5">
        <f t="shared" si="50"/>
        <v>98844.953597304353</v>
      </c>
      <c r="BF123" s="5">
        <f t="shared" si="51"/>
        <v>538062.55009833514</v>
      </c>
      <c r="BG123" s="5">
        <f t="shared" si="23"/>
        <v>686405.04640269571</v>
      </c>
      <c r="BH123" s="5">
        <f t="shared" si="24"/>
        <v>636907.50369563955</v>
      </c>
      <c r="BI123" s="150"/>
      <c r="BJ123" s="2">
        <v>116</v>
      </c>
      <c r="BK123" s="118">
        <v>48366</v>
      </c>
      <c r="BL123" s="5">
        <f t="shared" si="52"/>
        <v>683949.43256215518</v>
      </c>
      <c r="BM123" s="5">
        <f t="shared" si="53"/>
        <v>5356.7892391412443</v>
      </c>
      <c r="BN123" s="5">
        <f t="shared" si="25"/>
        <v>1224.59475074489</v>
      </c>
      <c r="BO123" s="35">
        <f t="shared" si="26"/>
        <v>2.1485706851000614E-2</v>
      </c>
      <c r="BP123" s="5">
        <f t="shared" si="27"/>
        <v>4132.1944883963542</v>
      </c>
      <c r="BQ123" s="35">
        <f t="shared" si="28"/>
        <v>7.2499999999999995E-2</v>
      </c>
      <c r="BR123" s="5">
        <f t="shared" si="54"/>
        <v>102525.16218858957</v>
      </c>
      <c r="BS123" s="5">
        <f t="shared" si="55"/>
        <v>518862.38955179474</v>
      </c>
      <c r="BT123" s="5">
        <f t="shared" si="29"/>
        <v>682724.83781141031</v>
      </c>
      <c r="BU123" s="5">
        <f t="shared" si="30"/>
        <v>621387.55174038431</v>
      </c>
      <c r="BV123" s="150"/>
      <c r="BW123" s="2">
        <v>116</v>
      </c>
      <c r="BX123" s="118">
        <v>48366</v>
      </c>
      <c r="BY123" s="5">
        <f t="shared" si="56"/>
        <v>680197.80013662518</v>
      </c>
      <c r="BZ123" s="5">
        <f t="shared" si="57"/>
        <v>5224.2878433945316</v>
      </c>
      <c r="CA123" s="5">
        <f t="shared" si="31"/>
        <v>1256.4673425975511</v>
      </c>
      <c r="CB123" s="35">
        <f t="shared" si="32"/>
        <v>2.2166505255003931E-2</v>
      </c>
      <c r="CC123" s="5">
        <f t="shared" si="33"/>
        <v>3967.8205007969805</v>
      </c>
      <c r="CD123" s="35">
        <f t="shared" si="34"/>
        <v>7.0000000000000007E-2</v>
      </c>
      <c r="CE123" s="5">
        <f t="shared" si="58"/>
        <v>106308.66720597183</v>
      </c>
      <c r="CF123" s="5">
        <f t="shared" si="59"/>
        <v>499708.72262779385</v>
      </c>
      <c r="CG123" s="5">
        <f t="shared" si="35"/>
        <v>678941.33279402764</v>
      </c>
      <c r="CH123" s="5">
        <f t="shared" si="36"/>
        <v>606017.38983376569</v>
      </c>
    </row>
    <row r="124" spans="9:86" ht="14.25" customHeight="1">
      <c r="I124" s="150"/>
      <c r="J124" s="2">
        <v>117</v>
      </c>
      <c r="K124" s="118">
        <v>48396</v>
      </c>
      <c r="L124" s="5">
        <f t="shared" si="37"/>
        <v>696835.46591981419</v>
      </c>
      <c r="M124" s="5">
        <f t="shared" si="0"/>
        <v>5899.3210083098911</v>
      </c>
      <c r="N124" s="5">
        <f t="shared" si="1"/>
        <v>1108.5771801111687</v>
      </c>
      <c r="O124" s="35">
        <f t="shared" si="2"/>
        <v>1.9090483782673612E-2</v>
      </c>
      <c r="P124" s="5">
        <f t="shared" si="3"/>
        <v>4790.7438281987224</v>
      </c>
      <c r="Q124" s="35">
        <f t="shared" si="4"/>
        <v>8.2500000000000004E-2</v>
      </c>
      <c r="R124" s="5">
        <f t="shared" si="38"/>
        <v>89523.111260296413</v>
      </c>
      <c r="S124" s="5">
        <f t="shared" si="39"/>
        <v>600697.44671196095</v>
      </c>
      <c r="T124" s="5">
        <f t="shared" si="5"/>
        <v>695726.88873970299</v>
      </c>
      <c r="U124" s="5">
        <f t="shared" si="6"/>
        <v>690220.55797225737</v>
      </c>
      <c r="V124" s="150"/>
      <c r="W124" s="2">
        <v>117</v>
      </c>
      <c r="X124" s="118">
        <v>48396</v>
      </c>
      <c r="Y124" s="5">
        <f t="shared" si="40"/>
        <v>693459.29070889845</v>
      </c>
      <c r="Z124" s="5">
        <f t="shared" si="41"/>
        <v>5761.8863163878123</v>
      </c>
      <c r="AA124" s="5">
        <f t="shared" si="7"/>
        <v>1138.8243783284888</v>
      </c>
      <c r="AB124" s="35">
        <f t="shared" si="8"/>
        <v>1.9706841804616557E-2</v>
      </c>
      <c r="AC124" s="5">
        <f t="shared" si="9"/>
        <v>4623.0619380593234</v>
      </c>
      <c r="AD124" s="35">
        <f t="shared" si="10"/>
        <v>0.08</v>
      </c>
      <c r="AE124" s="5">
        <f t="shared" si="42"/>
        <v>92929.533669430297</v>
      </c>
      <c r="AF124" s="5">
        <f t="shared" si="43"/>
        <v>581211.1653479439</v>
      </c>
      <c r="AG124" s="5">
        <f t="shared" si="11"/>
        <v>692320.46633056994</v>
      </c>
      <c r="AH124" s="5">
        <f t="shared" si="12"/>
        <v>674140.69901737419</v>
      </c>
      <c r="AI124" s="150"/>
      <c r="AJ124" s="2">
        <v>117</v>
      </c>
      <c r="AK124" s="118">
        <v>48396</v>
      </c>
      <c r="AL124" s="5">
        <f t="shared" si="44"/>
        <v>689982.85880599741</v>
      </c>
      <c r="AM124" s="5">
        <f t="shared" si="45"/>
        <v>5625.6271582523987</v>
      </c>
      <c r="AN124" s="5">
        <f t="shared" si="13"/>
        <v>1169.4878617969989</v>
      </c>
      <c r="AO124" s="35">
        <f t="shared" si="14"/>
        <v>2.0339424613894486E-2</v>
      </c>
      <c r="AP124" s="5">
        <f t="shared" si="15"/>
        <v>4456.1392964553997</v>
      </c>
      <c r="AQ124" s="35">
        <f t="shared" si="16"/>
        <v>7.7499999999999999E-2</v>
      </c>
      <c r="AR124" s="5">
        <f t="shared" si="46"/>
        <v>96436.629055799654</v>
      </c>
      <c r="AS124" s="5">
        <f t="shared" si="47"/>
        <v>561761.74845973111</v>
      </c>
      <c r="AT124" s="5">
        <f t="shared" si="17"/>
        <v>688813.37094420043</v>
      </c>
      <c r="AU124" s="5">
        <f t="shared" si="18"/>
        <v>658198.3775155308</v>
      </c>
      <c r="AV124" s="150"/>
      <c r="AW124" s="2">
        <v>117</v>
      </c>
      <c r="AX124" s="118">
        <v>48396</v>
      </c>
      <c r="AY124" s="5">
        <f t="shared" si="48"/>
        <v>686405.04640269571</v>
      </c>
      <c r="AZ124" s="5">
        <f t="shared" si="49"/>
        <v>5490.5819284106856</v>
      </c>
      <c r="BA124" s="5">
        <f t="shared" si="19"/>
        <v>1200.5503883938381</v>
      </c>
      <c r="BB124" s="35">
        <f t="shared" si="20"/>
        <v>2.0988488846677394E-2</v>
      </c>
      <c r="BC124" s="5">
        <f t="shared" si="21"/>
        <v>4290.0315400168474</v>
      </c>
      <c r="BD124" s="35">
        <f t="shared" si="22"/>
        <v>7.4999999999999983E-2</v>
      </c>
      <c r="BE124" s="5">
        <f t="shared" si="50"/>
        <v>100045.50398569819</v>
      </c>
      <c r="BF124" s="5">
        <f t="shared" si="51"/>
        <v>542352.58163835201</v>
      </c>
      <c r="BG124" s="5">
        <f t="shared" si="23"/>
        <v>685204.4960143019</v>
      </c>
      <c r="BH124" s="5">
        <f t="shared" si="24"/>
        <v>642398.08562405023</v>
      </c>
      <c r="BI124" s="150"/>
      <c r="BJ124" s="2">
        <v>117</v>
      </c>
      <c r="BK124" s="118">
        <v>48396</v>
      </c>
      <c r="BL124" s="5">
        <f t="shared" si="52"/>
        <v>682724.83781141031</v>
      </c>
      <c r="BM124" s="5">
        <f t="shared" si="53"/>
        <v>5356.7892391412443</v>
      </c>
      <c r="BN124" s="5">
        <f t="shared" si="25"/>
        <v>1231.9933440306404</v>
      </c>
      <c r="BO124" s="35">
        <f t="shared" si="26"/>
        <v>2.1654287803209323E-2</v>
      </c>
      <c r="BP124" s="5">
        <f t="shared" si="27"/>
        <v>4124.7958951106039</v>
      </c>
      <c r="BQ124" s="35">
        <f t="shared" si="28"/>
        <v>7.2499999999999995E-2</v>
      </c>
      <c r="BR124" s="5">
        <f t="shared" si="54"/>
        <v>103757.15553262021</v>
      </c>
      <c r="BS124" s="5">
        <f t="shared" si="55"/>
        <v>522987.18544690532</v>
      </c>
      <c r="BT124" s="5">
        <f t="shared" si="29"/>
        <v>681492.84446737962</v>
      </c>
      <c r="BU124" s="5">
        <f t="shared" si="30"/>
        <v>626744.34097952559</v>
      </c>
      <c r="BV124" s="150"/>
      <c r="BW124" s="2">
        <v>117</v>
      </c>
      <c r="BX124" s="118">
        <v>48396</v>
      </c>
      <c r="BY124" s="5">
        <f t="shared" si="56"/>
        <v>678941.33279402764</v>
      </c>
      <c r="BZ124" s="5">
        <f t="shared" si="57"/>
        <v>5224.2878433945316</v>
      </c>
      <c r="CA124" s="5">
        <f t="shared" si="31"/>
        <v>1263.7967354293701</v>
      </c>
      <c r="CB124" s="35">
        <f t="shared" si="32"/>
        <v>2.2337071102656317E-2</v>
      </c>
      <c r="CC124" s="5">
        <f t="shared" si="33"/>
        <v>3960.4911079651615</v>
      </c>
      <c r="CD124" s="35">
        <f t="shared" si="34"/>
        <v>7.0000000000000007E-2</v>
      </c>
      <c r="CE124" s="5">
        <f t="shared" si="58"/>
        <v>107572.46394140119</v>
      </c>
      <c r="CF124" s="5">
        <f t="shared" si="59"/>
        <v>503669.21373575903</v>
      </c>
      <c r="CG124" s="5">
        <f t="shared" si="35"/>
        <v>677677.53605859831</v>
      </c>
      <c r="CH124" s="5">
        <f t="shared" si="36"/>
        <v>611241.67767716025</v>
      </c>
    </row>
    <row r="125" spans="9:86" ht="14.25" customHeight="1">
      <c r="I125" s="150"/>
      <c r="J125" s="2">
        <v>118</v>
      </c>
      <c r="K125" s="118">
        <v>48427</v>
      </c>
      <c r="L125" s="5">
        <f t="shared" si="37"/>
        <v>695726.88873970299</v>
      </c>
      <c r="M125" s="5">
        <f t="shared" si="0"/>
        <v>5899.3210083098911</v>
      </c>
      <c r="N125" s="5">
        <f t="shared" si="1"/>
        <v>1116.1986482244329</v>
      </c>
      <c r="O125" s="35">
        <f t="shared" si="2"/>
        <v>1.9252358929172458E-2</v>
      </c>
      <c r="P125" s="5">
        <f t="shared" si="3"/>
        <v>4783.1223600854582</v>
      </c>
      <c r="Q125" s="35">
        <f t="shared" si="4"/>
        <v>8.2500000000000004E-2</v>
      </c>
      <c r="R125" s="5">
        <f t="shared" si="38"/>
        <v>90639.309908520852</v>
      </c>
      <c r="S125" s="5">
        <f t="shared" si="39"/>
        <v>605480.56907204643</v>
      </c>
      <c r="T125" s="5">
        <f t="shared" si="5"/>
        <v>694610.69009147852</v>
      </c>
      <c r="U125" s="5">
        <f t="shared" si="6"/>
        <v>696119.87898056733</v>
      </c>
      <c r="V125" s="150"/>
      <c r="W125" s="2">
        <v>118</v>
      </c>
      <c r="X125" s="118">
        <v>48427</v>
      </c>
      <c r="Y125" s="5">
        <f t="shared" si="40"/>
        <v>692320.46633056994</v>
      </c>
      <c r="Z125" s="5">
        <f t="shared" si="41"/>
        <v>5761.8863163878123</v>
      </c>
      <c r="AA125" s="5">
        <f t="shared" si="7"/>
        <v>1146.4165408506788</v>
      </c>
      <c r="AB125" s="35">
        <f t="shared" si="8"/>
        <v>1.9870853397015477E-2</v>
      </c>
      <c r="AC125" s="5">
        <f t="shared" si="9"/>
        <v>4615.4697755371335</v>
      </c>
      <c r="AD125" s="35">
        <f t="shared" si="10"/>
        <v>0.08</v>
      </c>
      <c r="AE125" s="5">
        <f t="shared" si="42"/>
        <v>94075.950210280978</v>
      </c>
      <c r="AF125" s="5">
        <f t="shared" si="43"/>
        <v>585826.63512348104</v>
      </c>
      <c r="AG125" s="5">
        <f t="shared" si="11"/>
        <v>691174.04978971928</v>
      </c>
      <c r="AH125" s="5">
        <f t="shared" si="12"/>
        <v>679902.58533376199</v>
      </c>
      <c r="AI125" s="150"/>
      <c r="AJ125" s="2">
        <v>118</v>
      </c>
      <c r="AK125" s="118">
        <v>48427</v>
      </c>
      <c r="AL125" s="5">
        <f t="shared" si="44"/>
        <v>688813.37094420043</v>
      </c>
      <c r="AM125" s="5">
        <f t="shared" si="45"/>
        <v>5625.6271582523987</v>
      </c>
      <c r="AN125" s="5">
        <f t="shared" si="13"/>
        <v>1177.0408042377712</v>
      </c>
      <c r="AO125" s="35">
        <f t="shared" si="14"/>
        <v>2.050553930376223E-2</v>
      </c>
      <c r="AP125" s="5">
        <f t="shared" si="15"/>
        <v>4448.5863540146274</v>
      </c>
      <c r="AQ125" s="35">
        <f t="shared" si="16"/>
        <v>7.7499999999999986E-2</v>
      </c>
      <c r="AR125" s="5">
        <f t="shared" si="46"/>
        <v>97613.669860037422</v>
      </c>
      <c r="AS125" s="5">
        <f t="shared" si="47"/>
        <v>566210.33481374569</v>
      </c>
      <c r="AT125" s="5">
        <f t="shared" si="17"/>
        <v>687636.33013996261</v>
      </c>
      <c r="AU125" s="5">
        <f t="shared" si="18"/>
        <v>663824.00467378309</v>
      </c>
      <c r="AV125" s="150"/>
      <c r="AW125" s="2">
        <v>118</v>
      </c>
      <c r="AX125" s="118">
        <v>48427</v>
      </c>
      <c r="AY125" s="5">
        <f t="shared" si="48"/>
        <v>685204.4960143019</v>
      </c>
      <c r="AZ125" s="5">
        <f t="shared" si="49"/>
        <v>5490.5819284106856</v>
      </c>
      <c r="BA125" s="5">
        <f t="shared" si="19"/>
        <v>1208.0538283212991</v>
      </c>
      <c r="BB125" s="35">
        <f t="shared" si="20"/>
        <v>2.1156670781029153E-2</v>
      </c>
      <c r="BC125" s="5">
        <f t="shared" si="21"/>
        <v>4282.5281000893865</v>
      </c>
      <c r="BD125" s="35">
        <f t="shared" si="22"/>
        <v>7.4999999999999997E-2</v>
      </c>
      <c r="BE125" s="5">
        <f t="shared" si="50"/>
        <v>101253.55781401948</v>
      </c>
      <c r="BF125" s="5">
        <f t="shared" si="51"/>
        <v>546635.10973844142</v>
      </c>
      <c r="BG125" s="5">
        <f t="shared" si="23"/>
        <v>683996.44218598062</v>
      </c>
      <c r="BH125" s="5">
        <f t="shared" si="24"/>
        <v>647888.66755246092</v>
      </c>
      <c r="BI125" s="150"/>
      <c r="BJ125" s="2">
        <v>118</v>
      </c>
      <c r="BK125" s="118">
        <v>48427</v>
      </c>
      <c r="BL125" s="5">
        <f t="shared" si="52"/>
        <v>681492.84446737962</v>
      </c>
      <c r="BM125" s="5">
        <f t="shared" si="53"/>
        <v>5356.7892391412443</v>
      </c>
      <c r="BN125" s="5">
        <f t="shared" si="25"/>
        <v>1239.4366371508258</v>
      </c>
      <c r="BO125" s="35">
        <f t="shared" si="26"/>
        <v>2.1824498623216039E-2</v>
      </c>
      <c r="BP125" s="5">
        <f t="shared" si="27"/>
        <v>4117.3526019904184</v>
      </c>
      <c r="BQ125" s="35">
        <f t="shared" si="28"/>
        <v>7.2499999999999995E-2</v>
      </c>
      <c r="BR125" s="5">
        <f t="shared" si="54"/>
        <v>104996.59216977103</v>
      </c>
      <c r="BS125" s="5">
        <f t="shared" si="55"/>
        <v>527104.53804889577</v>
      </c>
      <c r="BT125" s="5">
        <f t="shared" si="29"/>
        <v>680253.4078302288</v>
      </c>
      <c r="BU125" s="5">
        <f t="shared" si="30"/>
        <v>632101.13021866675</v>
      </c>
      <c r="BV125" s="150"/>
      <c r="BW125" s="2">
        <v>118</v>
      </c>
      <c r="BX125" s="118">
        <v>48427</v>
      </c>
      <c r="BY125" s="5">
        <f t="shared" si="56"/>
        <v>677677.53605859831</v>
      </c>
      <c r="BZ125" s="5">
        <f t="shared" si="57"/>
        <v>5224.2878433945316</v>
      </c>
      <c r="CA125" s="5">
        <f t="shared" si="31"/>
        <v>1271.1688830527078</v>
      </c>
      <c r="CB125" s="35">
        <f t="shared" si="32"/>
        <v>2.2509269947696021E-2</v>
      </c>
      <c r="CC125" s="5">
        <f t="shared" si="33"/>
        <v>3953.1189603418238</v>
      </c>
      <c r="CD125" s="35">
        <f t="shared" si="34"/>
        <v>7.0000000000000007E-2</v>
      </c>
      <c r="CE125" s="5">
        <f t="shared" si="58"/>
        <v>108843.6328244539</v>
      </c>
      <c r="CF125" s="5">
        <f t="shared" si="59"/>
        <v>507622.33269610087</v>
      </c>
      <c r="CG125" s="5">
        <f t="shared" si="35"/>
        <v>676406.36717554566</v>
      </c>
      <c r="CH125" s="5">
        <f t="shared" si="36"/>
        <v>616465.9655205548</v>
      </c>
    </row>
    <row r="126" spans="9:86" ht="14.25" customHeight="1">
      <c r="I126" s="150"/>
      <c r="J126" s="2">
        <v>119</v>
      </c>
      <c r="K126" s="118">
        <v>48458</v>
      </c>
      <c r="L126" s="5">
        <f t="shared" si="37"/>
        <v>694610.69009147852</v>
      </c>
      <c r="M126" s="5">
        <f t="shared" si="0"/>
        <v>5899.3210083098911</v>
      </c>
      <c r="N126" s="5">
        <f t="shared" si="1"/>
        <v>1123.8725139309763</v>
      </c>
      <c r="O126" s="35">
        <f t="shared" si="2"/>
        <v>1.9415869003391786E-2</v>
      </c>
      <c r="P126" s="5">
        <f t="shared" si="3"/>
        <v>4775.4484943789148</v>
      </c>
      <c r="Q126" s="35">
        <f t="shared" si="4"/>
        <v>8.2500000000000004E-2</v>
      </c>
      <c r="R126" s="5">
        <f t="shared" si="38"/>
        <v>91763.182422451835</v>
      </c>
      <c r="S126" s="5">
        <f t="shared" si="39"/>
        <v>610256.01756642538</v>
      </c>
      <c r="T126" s="5">
        <f t="shared" si="5"/>
        <v>693486.81757754751</v>
      </c>
      <c r="U126" s="5">
        <f t="shared" si="6"/>
        <v>702019.19998887717</v>
      </c>
      <c r="V126" s="150"/>
      <c r="W126" s="2">
        <v>119</v>
      </c>
      <c r="X126" s="118">
        <v>48458</v>
      </c>
      <c r="Y126" s="5">
        <f t="shared" si="40"/>
        <v>691174.04978971928</v>
      </c>
      <c r="Z126" s="5">
        <f t="shared" si="41"/>
        <v>5761.8863163878123</v>
      </c>
      <c r="AA126" s="5">
        <f t="shared" si="7"/>
        <v>1154.0593177896835</v>
      </c>
      <c r="AB126" s="35">
        <f t="shared" si="8"/>
        <v>2.0036504289606204E-2</v>
      </c>
      <c r="AC126" s="5">
        <f t="shared" si="9"/>
        <v>4607.8269985981287</v>
      </c>
      <c r="AD126" s="35">
        <f t="shared" si="10"/>
        <v>0.08</v>
      </c>
      <c r="AE126" s="5">
        <f t="shared" si="42"/>
        <v>95230.009528070659</v>
      </c>
      <c r="AF126" s="5">
        <f t="shared" si="43"/>
        <v>590434.46212207922</v>
      </c>
      <c r="AG126" s="5">
        <f t="shared" si="11"/>
        <v>690019.99047192954</v>
      </c>
      <c r="AH126" s="5">
        <f t="shared" si="12"/>
        <v>685664.47165014991</v>
      </c>
      <c r="AI126" s="150"/>
      <c r="AJ126" s="2">
        <v>119</v>
      </c>
      <c r="AK126" s="118">
        <v>48458</v>
      </c>
      <c r="AL126" s="5">
        <f t="shared" si="44"/>
        <v>687636.33013996261</v>
      </c>
      <c r="AM126" s="5">
        <f t="shared" si="45"/>
        <v>5625.6271582523987</v>
      </c>
      <c r="AN126" s="5">
        <f t="shared" si="13"/>
        <v>1184.6425260984734</v>
      </c>
      <c r="AO126" s="35">
        <f t="shared" si="14"/>
        <v>2.0673297337690393E-2</v>
      </c>
      <c r="AP126" s="5">
        <f t="shared" si="15"/>
        <v>4440.9846321539253</v>
      </c>
      <c r="AQ126" s="35">
        <f t="shared" si="16"/>
        <v>7.7499999999999999E-2</v>
      </c>
      <c r="AR126" s="5">
        <f t="shared" si="46"/>
        <v>98798.312386135891</v>
      </c>
      <c r="AS126" s="5">
        <f t="shared" si="47"/>
        <v>570651.31944589957</v>
      </c>
      <c r="AT126" s="5">
        <f t="shared" si="17"/>
        <v>686451.68761386408</v>
      </c>
      <c r="AU126" s="5">
        <f t="shared" si="18"/>
        <v>669449.63183203549</v>
      </c>
      <c r="AV126" s="150"/>
      <c r="AW126" s="2">
        <v>119</v>
      </c>
      <c r="AX126" s="118">
        <v>48458</v>
      </c>
      <c r="AY126" s="5">
        <f t="shared" si="48"/>
        <v>683996.44218598062</v>
      </c>
      <c r="AZ126" s="5">
        <f t="shared" si="49"/>
        <v>5490.5819284106856</v>
      </c>
      <c r="BA126" s="5">
        <f t="shared" si="19"/>
        <v>1215.6041647483071</v>
      </c>
      <c r="BB126" s="35">
        <f t="shared" si="20"/>
        <v>2.1326499784648543E-2</v>
      </c>
      <c r="BC126" s="5">
        <f t="shared" si="21"/>
        <v>4274.9777636623785</v>
      </c>
      <c r="BD126" s="35">
        <f t="shared" si="22"/>
        <v>7.4999999999999997E-2</v>
      </c>
      <c r="BE126" s="5">
        <f t="shared" si="50"/>
        <v>102469.16197876779</v>
      </c>
      <c r="BF126" s="5">
        <f t="shared" si="51"/>
        <v>550910.08750210376</v>
      </c>
      <c r="BG126" s="5">
        <f t="shared" si="23"/>
        <v>682780.83802123228</v>
      </c>
      <c r="BH126" s="5">
        <f t="shared" si="24"/>
        <v>653379.2494808716</v>
      </c>
      <c r="BI126" s="150"/>
      <c r="BJ126" s="2">
        <v>119</v>
      </c>
      <c r="BK126" s="118">
        <v>48458</v>
      </c>
      <c r="BL126" s="5">
        <f t="shared" si="52"/>
        <v>680253.4078302288</v>
      </c>
      <c r="BM126" s="5">
        <f t="shared" si="53"/>
        <v>5356.7892391412443</v>
      </c>
      <c r="BN126" s="5">
        <f t="shared" si="25"/>
        <v>1246.924900166945</v>
      </c>
      <c r="BO126" s="35">
        <f t="shared" si="26"/>
        <v>2.1996359929647994E-2</v>
      </c>
      <c r="BP126" s="5">
        <f t="shared" si="27"/>
        <v>4109.8643389742992</v>
      </c>
      <c r="BQ126" s="35">
        <f t="shared" si="28"/>
        <v>7.2500000000000009E-2</v>
      </c>
      <c r="BR126" s="5">
        <f t="shared" si="54"/>
        <v>106243.51706993798</v>
      </c>
      <c r="BS126" s="5">
        <f t="shared" si="55"/>
        <v>531214.40238787013</v>
      </c>
      <c r="BT126" s="5">
        <f t="shared" si="29"/>
        <v>679006.48293006187</v>
      </c>
      <c r="BU126" s="5">
        <f t="shared" si="30"/>
        <v>637457.91945780814</v>
      </c>
      <c r="BV126" s="150"/>
      <c r="BW126" s="2">
        <v>119</v>
      </c>
      <c r="BX126" s="118">
        <v>48458</v>
      </c>
      <c r="BY126" s="5">
        <f t="shared" si="56"/>
        <v>676406.36717554566</v>
      </c>
      <c r="BZ126" s="5">
        <f t="shared" si="57"/>
        <v>5224.2878433945316</v>
      </c>
      <c r="CA126" s="5">
        <f t="shared" si="31"/>
        <v>1278.5840348705151</v>
      </c>
      <c r="CB126" s="35">
        <f t="shared" si="32"/>
        <v>2.2683122399503163E-2</v>
      </c>
      <c r="CC126" s="5">
        <f t="shared" si="33"/>
        <v>3945.7038085240165</v>
      </c>
      <c r="CD126" s="35">
        <f t="shared" si="34"/>
        <v>7.0000000000000007E-2</v>
      </c>
      <c r="CE126" s="5">
        <f t="shared" si="58"/>
        <v>110122.21685932441</v>
      </c>
      <c r="CF126" s="5">
        <f t="shared" si="59"/>
        <v>511568.03650462488</v>
      </c>
      <c r="CG126" s="5">
        <f t="shared" si="35"/>
        <v>675127.78314067516</v>
      </c>
      <c r="CH126" s="5">
        <f t="shared" si="36"/>
        <v>621690.25336394925</v>
      </c>
    </row>
    <row r="127" spans="9:86" ht="14.25" customHeight="1">
      <c r="I127" s="150"/>
      <c r="J127" s="2">
        <v>120</v>
      </c>
      <c r="K127" s="118">
        <v>48488</v>
      </c>
      <c r="L127" s="5">
        <f t="shared" si="37"/>
        <v>693486.81757754751</v>
      </c>
      <c r="M127" s="5">
        <f t="shared" si="0"/>
        <v>5899.3210083098911</v>
      </c>
      <c r="N127" s="5">
        <f t="shared" si="1"/>
        <v>1131.5991374642517</v>
      </c>
      <c r="O127" s="35">
        <f t="shared" si="2"/>
        <v>1.9581035003671948E-2</v>
      </c>
      <c r="P127" s="5">
        <f t="shared" si="3"/>
        <v>4767.7218708456394</v>
      </c>
      <c r="Q127" s="35">
        <f t="shared" si="4"/>
        <v>8.2500000000000004E-2</v>
      </c>
      <c r="R127" s="5">
        <f t="shared" si="38"/>
        <v>92894.781559916082</v>
      </c>
      <c r="S127" s="5">
        <f t="shared" si="39"/>
        <v>615023.73943727103</v>
      </c>
      <c r="T127" s="5">
        <f t="shared" si="5"/>
        <v>692355.2184400832</v>
      </c>
      <c r="U127" s="5">
        <f t="shared" si="6"/>
        <v>707918.52099718712</v>
      </c>
      <c r="V127" s="150"/>
      <c r="W127" s="2">
        <v>120</v>
      </c>
      <c r="X127" s="118">
        <v>48488</v>
      </c>
      <c r="Y127" s="5">
        <f t="shared" si="40"/>
        <v>690019.99047192954</v>
      </c>
      <c r="Z127" s="5">
        <f t="shared" si="41"/>
        <v>5761.8863163878123</v>
      </c>
      <c r="AA127" s="5">
        <f t="shared" si="7"/>
        <v>1161.7530465749487</v>
      </c>
      <c r="AB127" s="35">
        <f t="shared" si="8"/>
        <v>2.0203815471149765E-2</v>
      </c>
      <c r="AC127" s="5">
        <f t="shared" si="9"/>
        <v>4600.1332698128635</v>
      </c>
      <c r="AD127" s="35">
        <f t="shared" si="10"/>
        <v>7.9999999999999988E-2</v>
      </c>
      <c r="AE127" s="5">
        <f t="shared" si="42"/>
        <v>96391.762574645603</v>
      </c>
      <c r="AF127" s="5">
        <f t="shared" si="43"/>
        <v>595034.59539189213</v>
      </c>
      <c r="AG127" s="5">
        <f t="shared" si="11"/>
        <v>688858.23742535454</v>
      </c>
      <c r="AH127" s="5">
        <f t="shared" si="12"/>
        <v>691426.3579665377</v>
      </c>
      <c r="AI127" s="150"/>
      <c r="AJ127" s="2">
        <v>120</v>
      </c>
      <c r="AK127" s="118">
        <v>48488</v>
      </c>
      <c r="AL127" s="5">
        <f t="shared" si="44"/>
        <v>686451.68761386408</v>
      </c>
      <c r="AM127" s="5">
        <f t="shared" si="45"/>
        <v>5625.6271582523987</v>
      </c>
      <c r="AN127" s="5">
        <f t="shared" si="13"/>
        <v>1192.2933424128596</v>
      </c>
      <c r="AO127" s="35">
        <f t="shared" si="14"/>
        <v>2.0842719694794367E-2</v>
      </c>
      <c r="AP127" s="5">
        <f t="shared" si="15"/>
        <v>4433.3338158395391</v>
      </c>
      <c r="AQ127" s="35">
        <f t="shared" si="16"/>
        <v>7.7499999999999999E-2</v>
      </c>
      <c r="AR127" s="5">
        <f t="shared" si="46"/>
        <v>99990.605728548748</v>
      </c>
      <c r="AS127" s="5">
        <f t="shared" si="47"/>
        <v>575084.65326173906</v>
      </c>
      <c r="AT127" s="5">
        <f t="shared" si="17"/>
        <v>685259.39427145116</v>
      </c>
      <c r="AU127" s="5">
        <f t="shared" si="18"/>
        <v>675075.25899028778</v>
      </c>
      <c r="AV127" s="150"/>
      <c r="AW127" s="2">
        <v>120</v>
      </c>
      <c r="AX127" s="118">
        <v>48488</v>
      </c>
      <c r="AY127" s="5">
        <f t="shared" si="48"/>
        <v>682780.83802123228</v>
      </c>
      <c r="AZ127" s="5">
        <f t="shared" si="49"/>
        <v>5490.5819284106856</v>
      </c>
      <c r="BA127" s="5">
        <f t="shared" si="19"/>
        <v>1223.2016907779844</v>
      </c>
      <c r="BB127" s="35">
        <f t="shared" si="20"/>
        <v>2.1497996827027768E-2</v>
      </c>
      <c r="BC127" s="5">
        <f t="shared" si="21"/>
        <v>4267.3802376327012</v>
      </c>
      <c r="BD127" s="35">
        <f t="shared" si="22"/>
        <v>7.4999999999999997E-2</v>
      </c>
      <c r="BE127" s="5">
        <f t="shared" si="50"/>
        <v>103692.36366954578</v>
      </c>
      <c r="BF127" s="5">
        <f t="shared" si="51"/>
        <v>555177.46773973643</v>
      </c>
      <c r="BG127" s="5">
        <f t="shared" si="23"/>
        <v>681557.63633045426</v>
      </c>
      <c r="BH127" s="5">
        <f t="shared" si="24"/>
        <v>658869.83140928217</v>
      </c>
      <c r="BI127" s="150"/>
      <c r="BJ127" s="2">
        <v>120</v>
      </c>
      <c r="BK127" s="118">
        <v>48488</v>
      </c>
      <c r="BL127" s="5">
        <f t="shared" si="52"/>
        <v>679006.48293006187</v>
      </c>
      <c r="BM127" s="5">
        <f t="shared" si="53"/>
        <v>5356.7892391412443</v>
      </c>
      <c r="BN127" s="5">
        <f t="shared" si="25"/>
        <v>1254.458404772121</v>
      </c>
      <c r="BO127" s="35">
        <f t="shared" si="26"/>
        <v>2.2169892682476749E-2</v>
      </c>
      <c r="BP127" s="5">
        <f t="shared" si="27"/>
        <v>4102.3308343691233</v>
      </c>
      <c r="BQ127" s="35">
        <f t="shared" si="28"/>
        <v>7.2499999999999981E-2</v>
      </c>
      <c r="BR127" s="5">
        <f t="shared" si="54"/>
        <v>107497.9754747101</v>
      </c>
      <c r="BS127" s="5">
        <f t="shared" si="55"/>
        <v>535316.7332222393</v>
      </c>
      <c r="BT127" s="5">
        <f t="shared" si="29"/>
        <v>677752.02452528977</v>
      </c>
      <c r="BU127" s="5">
        <f t="shared" si="30"/>
        <v>642814.70869694941</v>
      </c>
      <c r="BV127" s="150"/>
      <c r="BW127" s="2">
        <v>120</v>
      </c>
      <c r="BX127" s="118">
        <v>48488</v>
      </c>
      <c r="BY127" s="5">
        <f t="shared" si="56"/>
        <v>675127.78314067516</v>
      </c>
      <c r="BZ127" s="5">
        <f t="shared" si="57"/>
        <v>5224.2878433945316</v>
      </c>
      <c r="CA127" s="5">
        <f t="shared" si="31"/>
        <v>1286.0424417405929</v>
      </c>
      <c r="CB127" s="35">
        <f t="shared" si="32"/>
        <v>2.2858649408702338E-2</v>
      </c>
      <c r="CC127" s="5">
        <f t="shared" si="33"/>
        <v>3938.2454016539386</v>
      </c>
      <c r="CD127" s="35">
        <f t="shared" si="34"/>
        <v>7.0000000000000007E-2</v>
      </c>
      <c r="CE127" s="5">
        <f t="shared" si="58"/>
        <v>111408.259301065</v>
      </c>
      <c r="CF127" s="5">
        <f t="shared" si="59"/>
        <v>515506.2819062788</v>
      </c>
      <c r="CG127" s="5">
        <f t="shared" si="35"/>
        <v>673841.74069893453</v>
      </c>
      <c r="CH127" s="5">
        <f t="shared" si="36"/>
        <v>626914.54120734381</v>
      </c>
    </row>
    <row r="128" spans="9:86" ht="14.25" customHeight="1">
      <c r="I128" s="150"/>
      <c r="J128" s="2">
        <v>121</v>
      </c>
      <c r="K128" s="118">
        <v>48519</v>
      </c>
      <c r="L128" s="5">
        <f t="shared" si="37"/>
        <v>692355.2184400832</v>
      </c>
      <c r="M128" s="5">
        <f t="shared" si="0"/>
        <v>5899.3210083098911</v>
      </c>
      <c r="N128" s="5">
        <f t="shared" si="1"/>
        <v>1139.3788815343187</v>
      </c>
      <c r="O128" s="35">
        <f t="shared" si="2"/>
        <v>1.974787827730521E-2</v>
      </c>
      <c r="P128" s="5">
        <f t="shared" si="3"/>
        <v>4759.9421267755724</v>
      </c>
      <c r="Q128" s="35">
        <f t="shared" si="4"/>
        <v>8.2500000000000018E-2</v>
      </c>
      <c r="R128" s="5">
        <f t="shared" si="38"/>
        <v>94034.160441450396</v>
      </c>
      <c r="S128" s="5">
        <f t="shared" si="39"/>
        <v>619783.68156404665</v>
      </c>
      <c r="T128" s="5">
        <f t="shared" si="5"/>
        <v>691215.83955854888</v>
      </c>
      <c r="U128" s="5">
        <f t="shared" si="6"/>
        <v>713817.84200549708</v>
      </c>
      <c r="V128" s="150"/>
      <c r="W128" s="2">
        <v>121</v>
      </c>
      <c r="X128" s="118">
        <v>48519</v>
      </c>
      <c r="Y128" s="5">
        <f t="shared" si="40"/>
        <v>688858.23742535454</v>
      </c>
      <c r="Z128" s="5">
        <f t="shared" si="41"/>
        <v>5761.8863163878123</v>
      </c>
      <c r="AA128" s="5">
        <f t="shared" si="7"/>
        <v>1169.4980668854487</v>
      </c>
      <c r="AB128" s="35">
        <f t="shared" si="8"/>
        <v>2.0372808279215969E-2</v>
      </c>
      <c r="AC128" s="5">
        <f t="shared" si="9"/>
        <v>4592.3882495023636</v>
      </c>
      <c r="AD128" s="35">
        <f t="shared" si="10"/>
        <v>7.9999999999999988E-2</v>
      </c>
      <c r="AE128" s="5">
        <f t="shared" si="42"/>
        <v>97561.260641531058</v>
      </c>
      <c r="AF128" s="5">
        <f t="shared" si="43"/>
        <v>599626.98364139453</v>
      </c>
      <c r="AG128" s="5">
        <f t="shared" si="11"/>
        <v>687688.73935846915</v>
      </c>
      <c r="AH128" s="5">
        <f t="shared" si="12"/>
        <v>697188.24428292562</v>
      </c>
      <c r="AI128" s="150"/>
      <c r="AJ128" s="2">
        <v>121</v>
      </c>
      <c r="AK128" s="118">
        <v>48519</v>
      </c>
      <c r="AL128" s="5">
        <f t="shared" si="44"/>
        <v>685259.39427145116</v>
      </c>
      <c r="AM128" s="5">
        <f t="shared" si="45"/>
        <v>5625.6271582523987</v>
      </c>
      <c r="AN128" s="5">
        <f t="shared" si="13"/>
        <v>1199.9935702492767</v>
      </c>
      <c r="AO128" s="35">
        <f t="shared" si="14"/>
        <v>2.1013827702867055E-2</v>
      </c>
      <c r="AP128" s="5">
        <f t="shared" si="15"/>
        <v>4425.633588003122</v>
      </c>
      <c r="AQ128" s="35">
        <f t="shared" si="16"/>
        <v>7.7499999999999999E-2</v>
      </c>
      <c r="AR128" s="5">
        <f t="shared" si="46"/>
        <v>101190.59929879803</v>
      </c>
      <c r="AS128" s="5">
        <f t="shared" si="47"/>
        <v>579510.28684974217</v>
      </c>
      <c r="AT128" s="5">
        <f t="shared" si="17"/>
        <v>684059.40070120187</v>
      </c>
      <c r="AU128" s="5">
        <f t="shared" si="18"/>
        <v>680700.88614854019</v>
      </c>
      <c r="AV128" s="150"/>
      <c r="AW128" s="2">
        <v>121</v>
      </c>
      <c r="AX128" s="118">
        <v>48519</v>
      </c>
      <c r="AY128" s="5">
        <f t="shared" si="48"/>
        <v>681557.63633045426</v>
      </c>
      <c r="AZ128" s="5">
        <f t="shared" si="49"/>
        <v>5490.5819284106856</v>
      </c>
      <c r="BA128" s="5">
        <f t="shared" si="19"/>
        <v>1230.8467013453464</v>
      </c>
      <c r="BB128" s="35">
        <f t="shared" si="20"/>
        <v>2.1671183226216282E-2</v>
      </c>
      <c r="BC128" s="5">
        <f t="shared" si="21"/>
        <v>4259.7352270653391</v>
      </c>
      <c r="BD128" s="35">
        <f t="shared" si="22"/>
        <v>7.5000000000000011E-2</v>
      </c>
      <c r="BE128" s="5">
        <f t="shared" si="50"/>
        <v>104923.21037089113</v>
      </c>
      <c r="BF128" s="5">
        <f t="shared" si="51"/>
        <v>559437.20296680182</v>
      </c>
      <c r="BG128" s="5">
        <f t="shared" si="23"/>
        <v>680326.78962910897</v>
      </c>
      <c r="BH128" s="5">
        <f t="shared" si="24"/>
        <v>664360.41333769297</v>
      </c>
      <c r="BI128" s="150"/>
      <c r="BJ128" s="2">
        <v>121</v>
      </c>
      <c r="BK128" s="118">
        <v>48519</v>
      </c>
      <c r="BL128" s="5">
        <f t="shared" si="52"/>
        <v>677752.02452528977</v>
      </c>
      <c r="BM128" s="5">
        <f t="shared" si="53"/>
        <v>5356.7892391412443</v>
      </c>
      <c r="BN128" s="5">
        <f t="shared" si="25"/>
        <v>1262.0374243009519</v>
      </c>
      <c r="BO128" s="35">
        <f t="shared" si="26"/>
        <v>2.2345118190121055E-2</v>
      </c>
      <c r="BP128" s="5">
        <f t="shared" si="27"/>
        <v>4094.7518148402924</v>
      </c>
      <c r="BQ128" s="35">
        <f t="shared" si="28"/>
        <v>7.2499999999999995E-2</v>
      </c>
      <c r="BR128" s="5">
        <f t="shared" si="54"/>
        <v>108760.01289901105</v>
      </c>
      <c r="BS128" s="5">
        <f t="shared" si="55"/>
        <v>539411.48503707955</v>
      </c>
      <c r="BT128" s="5">
        <f t="shared" si="29"/>
        <v>676489.98710098886</v>
      </c>
      <c r="BU128" s="5">
        <f t="shared" si="30"/>
        <v>648171.49793609057</v>
      </c>
      <c r="BV128" s="150"/>
      <c r="BW128" s="2">
        <v>121</v>
      </c>
      <c r="BX128" s="118">
        <v>48519</v>
      </c>
      <c r="BY128" s="5">
        <f t="shared" si="56"/>
        <v>673841.74069893453</v>
      </c>
      <c r="BZ128" s="5">
        <f t="shared" si="57"/>
        <v>5224.2878433945316</v>
      </c>
      <c r="CA128" s="5">
        <f t="shared" si="31"/>
        <v>1293.5443559840801</v>
      </c>
      <c r="CB128" s="35">
        <f t="shared" si="32"/>
        <v>2.3035872274264867E-2</v>
      </c>
      <c r="CC128" s="5">
        <f t="shared" si="33"/>
        <v>3930.7434874104515</v>
      </c>
      <c r="CD128" s="35">
        <f t="shared" si="34"/>
        <v>7.0000000000000007E-2</v>
      </c>
      <c r="CE128" s="5">
        <f t="shared" si="58"/>
        <v>112701.80365704908</v>
      </c>
      <c r="CF128" s="5">
        <f t="shared" si="59"/>
        <v>519437.02539368928</v>
      </c>
      <c r="CG128" s="5">
        <f t="shared" si="35"/>
        <v>672548.19634295045</v>
      </c>
      <c r="CH128" s="5">
        <f t="shared" si="36"/>
        <v>632138.82905073836</v>
      </c>
    </row>
    <row r="129" spans="9:86" ht="14.25" customHeight="1">
      <c r="I129" s="150"/>
      <c r="J129" s="2">
        <v>122</v>
      </c>
      <c r="K129" s="118">
        <v>48549</v>
      </c>
      <c r="L129" s="5">
        <f t="shared" si="37"/>
        <v>691215.83955854888</v>
      </c>
      <c r="M129" s="5">
        <f t="shared" si="0"/>
        <v>5899.3210083098911</v>
      </c>
      <c r="N129" s="5">
        <f t="shared" si="1"/>
        <v>1147.2121113448675</v>
      </c>
      <c r="O129" s="35">
        <f t="shared" si="2"/>
        <v>1.9916420527820278E-2</v>
      </c>
      <c r="P129" s="5">
        <f t="shared" si="3"/>
        <v>4752.1088969650236</v>
      </c>
      <c r="Q129" s="35">
        <f t="shared" si="4"/>
        <v>8.2500000000000004E-2</v>
      </c>
      <c r="R129" s="5">
        <f t="shared" si="38"/>
        <v>95181.372552795263</v>
      </c>
      <c r="S129" s="5">
        <f t="shared" si="39"/>
        <v>624535.7904610117</v>
      </c>
      <c r="T129" s="5">
        <f t="shared" si="5"/>
        <v>690068.62744720397</v>
      </c>
      <c r="U129" s="5">
        <f t="shared" si="6"/>
        <v>719717.16301380692</v>
      </c>
      <c r="V129" s="150"/>
      <c r="W129" s="2">
        <v>122</v>
      </c>
      <c r="X129" s="118">
        <v>48549</v>
      </c>
      <c r="Y129" s="5">
        <f t="shared" si="40"/>
        <v>687688.73935846915</v>
      </c>
      <c r="Z129" s="5">
        <f t="shared" si="41"/>
        <v>5761.8863163878123</v>
      </c>
      <c r="AA129" s="5">
        <f t="shared" si="7"/>
        <v>1177.2947206646841</v>
      </c>
      <c r="AB129" s="35">
        <f t="shared" si="8"/>
        <v>2.0543504407467106E-2</v>
      </c>
      <c r="AC129" s="5">
        <f t="shared" si="9"/>
        <v>4584.5915957231282</v>
      </c>
      <c r="AD129" s="35">
        <f t="shared" si="10"/>
        <v>0.08</v>
      </c>
      <c r="AE129" s="5">
        <f t="shared" si="42"/>
        <v>98738.555362195737</v>
      </c>
      <c r="AF129" s="5">
        <f t="shared" si="43"/>
        <v>604211.57523711771</v>
      </c>
      <c r="AG129" s="5">
        <f t="shared" si="11"/>
        <v>686511.44463780441</v>
      </c>
      <c r="AH129" s="5">
        <f t="shared" si="12"/>
        <v>702950.13059931342</v>
      </c>
      <c r="AI129" s="150"/>
      <c r="AJ129" s="2">
        <v>122</v>
      </c>
      <c r="AK129" s="118">
        <v>48549</v>
      </c>
      <c r="AL129" s="5">
        <f t="shared" si="44"/>
        <v>684059.40070120187</v>
      </c>
      <c r="AM129" s="5">
        <f t="shared" si="45"/>
        <v>5625.6271582523987</v>
      </c>
      <c r="AN129" s="5">
        <f t="shared" si="13"/>
        <v>1207.7435287238031</v>
      </c>
      <c r="AO129" s="35">
        <f t="shared" si="14"/>
        <v>2.1186643045661712E-2</v>
      </c>
      <c r="AP129" s="5">
        <f t="shared" si="15"/>
        <v>4417.8836295285955</v>
      </c>
      <c r="AQ129" s="35">
        <f t="shared" si="16"/>
        <v>7.7499999999999999E-2</v>
      </c>
      <c r="AR129" s="5">
        <f t="shared" si="46"/>
        <v>102398.34282752183</v>
      </c>
      <c r="AS129" s="5">
        <f t="shared" si="47"/>
        <v>583928.17047927075</v>
      </c>
      <c r="AT129" s="5">
        <f t="shared" si="17"/>
        <v>682851.65717247804</v>
      </c>
      <c r="AU129" s="5">
        <f t="shared" si="18"/>
        <v>686326.51330679259</v>
      </c>
      <c r="AV129" s="150"/>
      <c r="AW129" s="2">
        <v>122</v>
      </c>
      <c r="AX129" s="118">
        <v>48549</v>
      </c>
      <c r="AY129" s="5">
        <f t="shared" si="48"/>
        <v>680326.78962910897</v>
      </c>
      <c r="AZ129" s="5">
        <f t="shared" si="49"/>
        <v>5490.5819284106856</v>
      </c>
      <c r="BA129" s="5">
        <f t="shared" si="19"/>
        <v>1238.5394932287545</v>
      </c>
      <c r="BB129" s="35">
        <f t="shared" si="20"/>
        <v>2.1846080656102884E-2</v>
      </c>
      <c r="BC129" s="5">
        <f t="shared" si="21"/>
        <v>4252.0424351819311</v>
      </c>
      <c r="BD129" s="35">
        <f t="shared" si="22"/>
        <v>7.5000000000000011E-2</v>
      </c>
      <c r="BE129" s="5">
        <f t="shared" si="50"/>
        <v>106161.74986411989</v>
      </c>
      <c r="BF129" s="5">
        <f t="shared" si="51"/>
        <v>563689.24540198373</v>
      </c>
      <c r="BG129" s="5">
        <f t="shared" si="23"/>
        <v>679088.2501358802</v>
      </c>
      <c r="BH129" s="5">
        <f t="shared" si="24"/>
        <v>669850.99526610365</v>
      </c>
      <c r="BI129" s="150"/>
      <c r="BJ129" s="2">
        <v>122</v>
      </c>
      <c r="BK129" s="118">
        <v>48549</v>
      </c>
      <c r="BL129" s="5">
        <f t="shared" si="52"/>
        <v>676489.98710098886</v>
      </c>
      <c r="BM129" s="5">
        <f t="shared" si="53"/>
        <v>5356.7892391412443</v>
      </c>
      <c r="BN129" s="5">
        <f t="shared" si="25"/>
        <v>1269.6622337394365</v>
      </c>
      <c r="BO129" s="35">
        <f t="shared" si="26"/>
        <v>2.2522058116728284E-2</v>
      </c>
      <c r="BP129" s="5">
        <f t="shared" si="27"/>
        <v>4087.1270054018078</v>
      </c>
      <c r="BQ129" s="35">
        <f t="shared" si="28"/>
        <v>7.2499999999999995E-2</v>
      </c>
      <c r="BR129" s="5">
        <f t="shared" si="54"/>
        <v>110029.67513275049</v>
      </c>
      <c r="BS129" s="5">
        <f t="shared" si="55"/>
        <v>543498.61204248131</v>
      </c>
      <c r="BT129" s="5">
        <f t="shared" si="29"/>
        <v>675220.32486724947</v>
      </c>
      <c r="BU129" s="5">
        <f t="shared" si="30"/>
        <v>653528.28717523185</v>
      </c>
      <c r="BV129" s="150"/>
      <c r="BW129" s="2">
        <v>122</v>
      </c>
      <c r="BX129" s="118">
        <v>48549</v>
      </c>
      <c r="BY129" s="5">
        <f t="shared" si="56"/>
        <v>672548.19634295045</v>
      </c>
      <c r="BZ129" s="5">
        <f t="shared" si="57"/>
        <v>5224.2878433945316</v>
      </c>
      <c r="CA129" s="5">
        <f t="shared" si="31"/>
        <v>1301.0900313939869</v>
      </c>
      <c r="CB129" s="35">
        <f t="shared" si="32"/>
        <v>2.3214812650789285E-2</v>
      </c>
      <c r="CC129" s="5">
        <f t="shared" si="33"/>
        <v>3923.1978120005447</v>
      </c>
      <c r="CD129" s="35">
        <f t="shared" si="34"/>
        <v>7.0000000000000007E-2</v>
      </c>
      <c r="CE129" s="5">
        <f t="shared" si="58"/>
        <v>114002.89368844307</v>
      </c>
      <c r="CF129" s="5">
        <f t="shared" si="59"/>
        <v>523360.22320568981</v>
      </c>
      <c r="CG129" s="5">
        <f t="shared" si="35"/>
        <v>671247.10631155642</v>
      </c>
      <c r="CH129" s="5">
        <f t="shared" si="36"/>
        <v>637363.11689413292</v>
      </c>
    </row>
    <row r="130" spans="9:86" ht="14.25" customHeight="1">
      <c r="I130" s="150"/>
      <c r="J130" s="2">
        <v>123</v>
      </c>
      <c r="K130" s="118">
        <v>48580</v>
      </c>
      <c r="L130" s="5">
        <f t="shared" si="37"/>
        <v>690068.62744720397</v>
      </c>
      <c r="M130" s="5">
        <f t="shared" si="0"/>
        <v>5899.3210083098911</v>
      </c>
      <c r="N130" s="5">
        <f t="shared" si="1"/>
        <v>1155.0991946103641</v>
      </c>
      <c r="O130" s="35">
        <f t="shared" si="2"/>
        <v>2.0086683822450494E-2</v>
      </c>
      <c r="P130" s="5">
        <f t="shared" si="3"/>
        <v>4744.221813699527</v>
      </c>
      <c r="Q130" s="35">
        <f t="shared" si="4"/>
        <v>8.2500000000000004E-2</v>
      </c>
      <c r="R130" s="5">
        <f t="shared" si="38"/>
        <v>96336.471747405623</v>
      </c>
      <c r="S130" s="5">
        <f t="shared" si="39"/>
        <v>629280.01227471128</v>
      </c>
      <c r="T130" s="5">
        <f t="shared" si="5"/>
        <v>688913.52825259359</v>
      </c>
      <c r="U130" s="5">
        <f t="shared" si="6"/>
        <v>725616.48402211687</v>
      </c>
      <c r="V130" s="150"/>
      <c r="W130" s="2">
        <v>123</v>
      </c>
      <c r="X130" s="118">
        <v>48580</v>
      </c>
      <c r="Y130" s="5">
        <f t="shared" si="40"/>
        <v>686511.44463780441</v>
      </c>
      <c r="Z130" s="5">
        <f t="shared" si="41"/>
        <v>5761.8863163878123</v>
      </c>
      <c r="AA130" s="5">
        <f t="shared" si="7"/>
        <v>1185.1433521357822</v>
      </c>
      <c r="AB130" s="35">
        <f t="shared" si="8"/>
        <v>2.0715925913125315E-2</v>
      </c>
      <c r="AC130" s="5">
        <f t="shared" si="9"/>
        <v>4576.7429642520301</v>
      </c>
      <c r="AD130" s="35">
        <f t="shared" si="10"/>
        <v>8.0000000000000016E-2</v>
      </c>
      <c r="AE130" s="5">
        <f t="shared" si="42"/>
        <v>99923.69871433152</v>
      </c>
      <c r="AF130" s="5">
        <f t="shared" si="43"/>
        <v>608788.31820136972</v>
      </c>
      <c r="AG130" s="5">
        <f t="shared" si="11"/>
        <v>685326.30128566863</v>
      </c>
      <c r="AH130" s="5">
        <f t="shared" si="12"/>
        <v>708712.01691570121</v>
      </c>
      <c r="AI130" s="150"/>
      <c r="AJ130" s="2">
        <v>123</v>
      </c>
      <c r="AK130" s="118">
        <v>48580</v>
      </c>
      <c r="AL130" s="5">
        <f t="shared" si="44"/>
        <v>682851.65717247804</v>
      </c>
      <c r="AM130" s="5">
        <f t="shared" si="45"/>
        <v>5625.6271582523987</v>
      </c>
      <c r="AN130" s="5">
        <f t="shared" si="13"/>
        <v>1215.543539013478</v>
      </c>
      <c r="AO130" s="35">
        <f t="shared" si="14"/>
        <v>2.1361187770358447E-2</v>
      </c>
      <c r="AP130" s="5">
        <f t="shared" si="15"/>
        <v>4410.0836192389206</v>
      </c>
      <c r="AQ130" s="35">
        <f t="shared" si="16"/>
        <v>7.7499999999999999E-2</v>
      </c>
      <c r="AR130" s="5">
        <f t="shared" si="46"/>
        <v>103613.88636653531</v>
      </c>
      <c r="AS130" s="5">
        <f t="shared" si="47"/>
        <v>588338.25409850967</v>
      </c>
      <c r="AT130" s="5">
        <f t="shared" si="17"/>
        <v>681636.11363346456</v>
      </c>
      <c r="AU130" s="5">
        <f t="shared" si="18"/>
        <v>691952.140465045</v>
      </c>
      <c r="AV130" s="150"/>
      <c r="AW130" s="2">
        <v>123</v>
      </c>
      <c r="AX130" s="118">
        <v>48580</v>
      </c>
      <c r="AY130" s="5">
        <f t="shared" si="48"/>
        <v>679088.2501358802</v>
      </c>
      <c r="AZ130" s="5">
        <f t="shared" si="49"/>
        <v>5490.5819284106856</v>
      </c>
      <c r="BA130" s="5">
        <f t="shared" si="19"/>
        <v>1246.2803650614351</v>
      </c>
      <c r="BB130" s="35">
        <f t="shared" si="20"/>
        <v>2.2022711153881356E-2</v>
      </c>
      <c r="BC130" s="5">
        <f t="shared" si="21"/>
        <v>4244.3015633492505</v>
      </c>
      <c r="BD130" s="35">
        <f t="shared" si="22"/>
        <v>7.4999999999999983E-2</v>
      </c>
      <c r="BE130" s="5">
        <f t="shared" si="50"/>
        <v>107408.03022918133</v>
      </c>
      <c r="BF130" s="5">
        <f t="shared" si="51"/>
        <v>567933.54696533293</v>
      </c>
      <c r="BG130" s="5">
        <f t="shared" si="23"/>
        <v>677841.96977081872</v>
      </c>
      <c r="BH130" s="5">
        <f t="shared" si="24"/>
        <v>675341.57719451422</v>
      </c>
      <c r="BI130" s="150"/>
      <c r="BJ130" s="2">
        <v>123</v>
      </c>
      <c r="BK130" s="118">
        <v>48580</v>
      </c>
      <c r="BL130" s="5">
        <f t="shared" si="52"/>
        <v>675220.32486724947</v>
      </c>
      <c r="BM130" s="5">
        <f t="shared" si="53"/>
        <v>5356.7892391412443</v>
      </c>
      <c r="BN130" s="5">
        <f t="shared" si="25"/>
        <v>1277.3331097349455</v>
      </c>
      <c r="BO130" s="35">
        <f t="shared" si="26"/>
        <v>2.2700734489639187E-2</v>
      </c>
      <c r="BP130" s="5">
        <f t="shared" si="27"/>
        <v>4079.4561294062987</v>
      </c>
      <c r="BQ130" s="35">
        <f t="shared" si="28"/>
        <v>7.2499999999999995E-2</v>
      </c>
      <c r="BR130" s="5">
        <f t="shared" si="54"/>
        <v>111307.00824248543</v>
      </c>
      <c r="BS130" s="5">
        <f t="shared" si="55"/>
        <v>547578.06817188766</v>
      </c>
      <c r="BT130" s="5">
        <f t="shared" si="29"/>
        <v>673942.99175751454</v>
      </c>
      <c r="BU130" s="5">
        <f t="shared" si="30"/>
        <v>658885.07641437312</v>
      </c>
      <c r="BV130" s="150"/>
      <c r="BW130" s="2">
        <v>123</v>
      </c>
      <c r="BX130" s="118">
        <v>48580</v>
      </c>
      <c r="BY130" s="5">
        <f t="shared" si="56"/>
        <v>671247.10631155642</v>
      </c>
      <c r="BZ130" s="5">
        <f t="shared" si="57"/>
        <v>5224.2878433945316</v>
      </c>
      <c r="CA130" s="5">
        <f t="shared" si="31"/>
        <v>1308.6797232437857</v>
      </c>
      <c r="CB130" s="35">
        <f t="shared" si="32"/>
        <v>2.3395492555965541E-2</v>
      </c>
      <c r="CC130" s="5">
        <f t="shared" si="33"/>
        <v>3915.6081201507459</v>
      </c>
      <c r="CD130" s="35">
        <f t="shared" si="34"/>
        <v>7.0000000000000007E-2</v>
      </c>
      <c r="CE130" s="5">
        <f t="shared" si="58"/>
        <v>115311.57341168686</v>
      </c>
      <c r="CF130" s="5">
        <f t="shared" si="59"/>
        <v>527275.83132584055</v>
      </c>
      <c r="CG130" s="5">
        <f t="shared" si="35"/>
        <v>669938.42658831261</v>
      </c>
      <c r="CH130" s="5">
        <f t="shared" si="36"/>
        <v>642587.40473752737</v>
      </c>
    </row>
    <row r="131" spans="9:86" ht="14.25" customHeight="1">
      <c r="I131" s="150"/>
      <c r="J131" s="2">
        <v>124</v>
      </c>
      <c r="K131" s="118">
        <v>48611</v>
      </c>
      <c r="L131" s="5">
        <f t="shared" si="37"/>
        <v>688913.52825259359</v>
      </c>
      <c r="M131" s="5">
        <f t="shared" si="0"/>
        <v>5899.3210083098911</v>
      </c>
      <c r="N131" s="5">
        <f t="shared" si="1"/>
        <v>1163.0405015733104</v>
      </c>
      <c r="O131" s="35">
        <f t="shared" si="2"/>
        <v>2.0258690599791081E-2</v>
      </c>
      <c r="P131" s="5">
        <f t="shared" si="3"/>
        <v>4736.2805067365807</v>
      </c>
      <c r="Q131" s="35">
        <f t="shared" si="4"/>
        <v>8.2500000000000004E-2</v>
      </c>
      <c r="R131" s="5">
        <f t="shared" si="38"/>
        <v>97499.512248978936</v>
      </c>
      <c r="S131" s="5">
        <f t="shared" si="39"/>
        <v>634016.29278144788</v>
      </c>
      <c r="T131" s="5">
        <f t="shared" si="5"/>
        <v>687750.48775102024</v>
      </c>
      <c r="U131" s="5">
        <f t="shared" si="6"/>
        <v>731515.80503042683</v>
      </c>
      <c r="V131" s="150"/>
      <c r="W131" s="2">
        <v>124</v>
      </c>
      <c r="X131" s="118">
        <v>48611</v>
      </c>
      <c r="Y131" s="5">
        <f t="shared" si="40"/>
        <v>685326.30128566863</v>
      </c>
      <c r="Z131" s="5">
        <f t="shared" si="41"/>
        <v>5761.8863163878123</v>
      </c>
      <c r="AA131" s="5">
        <f t="shared" si="7"/>
        <v>1193.0443078166882</v>
      </c>
      <c r="AB131" s="35">
        <f t="shared" si="8"/>
        <v>2.0890095224628789E-2</v>
      </c>
      <c r="AC131" s="5">
        <f t="shared" si="9"/>
        <v>4568.8420085711241</v>
      </c>
      <c r="AD131" s="35">
        <f t="shared" si="10"/>
        <v>7.9999999999999988E-2</v>
      </c>
      <c r="AE131" s="5">
        <f t="shared" si="42"/>
        <v>101116.74302214821</v>
      </c>
      <c r="AF131" s="5">
        <f t="shared" si="43"/>
        <v>613357.16020994086</v>
      </c>
      <c r="AG131" s="5">
        <f t="shared" si="11"/>
        <v>684133.25697785197</v>
      </c>
      <c r="AH131" s="5">
        <f t="shared" si="12"/>
        <v>714473.90323208901</v>
      </c>
      <c r="AI131" s="150"/>
      <c r="AJ131" s="2">
        <v>124</v>
      </c>
      <c r="AK131" s="118">
        <v>48611</v>
      </c>
      <c r="AL131" s="5">
        <f t="shared" si="44"/>
        <v>681636.11363346456</v>
      </c>
      <c r="AM131" s="5">
        <f t="shared" si="45"/>
        <v>5625.6271582523987</v>
      </c>
      <c r="AN131" s="5">
        <f t="shared" si="13"/>
        <v>1223.3939243696068</v>
      </c>
      <c r="AO131" s="35">
        <f t="shared" si="14"/>
        <v>2.1537484295219622E-2</v>
      </c>
      <c r="AP131" s="5">
        <f t="shared" si="15"/>
        <v>4402.2332338827919</v>
      </c>
      <c r="AQ131" s="35">
        <f t="shared" si="16"/>
        <v>7.7499999999999999E-2</v>
      </c>
      <c r="AR131" s="5">
        <f t="shared" si="46"/>
        <v>104837.28029090492</v>
      </c>
      <c r="AS131" s="5">
        <f t="shared" si="47"/>
        <v>592740.48733239248</v>
      </c>
      <c r="AT131" s="5">
        <f t="shared" si="17"/>
        <v>680412.71970909496</v>
      </c>
      <c r="AU131" s="5">
        <f t="shared" si="18"/>
        <v>697577.7676232974</v>
      </c>
      <c r="AV131" s="150"/>
      <c r="AW131" s="2">
        <v>124</v>
      </c>
      <c r="AX131" s="118">
        <v>48611</v>
      </c>
      <c r="AY131" s="5">
        <f t="shared" si="48"/>
        <v>677841.96977081872</v>
      </c>
      <c r="AZ131" s="5">
        <f t="shared" si="49"/>
        <v>5490.5819284106856</v>
      </c>
      <c r="BA131" s="5">
        <f t="shared" si="19"/>
        <v>1254.0696173430688</v>
      </c>
      <c r="BB131" s="35">
        <f t="shared" si="20"/>
        <v>2.2201097127705002E-2</v>
      </c>
      <c r="BC131" s="5">
        <f t="shared" si="21"/>
        <v>4236.5123110676168</v>
      </c>
      <c r="BD131" s="35">
        <f t="shared" si="22"/>
        <v>7.4999999999999997E-2</v>
      </c>
      <c r="BE131" s="5">
        <f t="shared" si="50"/>
        <v>108662.09984652439</v>
      </c>
      <c r="BF131" s="5">
        <f t="shared" si="51"/>
        <v>572170.0592764006</v>
      </c>
      <c r="BG131" s="5">
        <f t="shared" si="23"/>
        <v>676587.9001534757</v>
      </c>
      <c r="BH131" s="5">
        <f t="shared" si="24"/>
        <v>680832.15912292502</v>
      </c>
      <c r="BI131" s="150"/>
      <c r="BJ131" s="2">
        <v>124</v>
      </c>
      <c r="BK131" s="118">
        <v>48611</v>
      </c>
      <c r="BL131" s="5">
        <f t="shared" si="52"/>
        <v>673942.99175751454</v>
      </c>
      <c r="BM131" s="5">
        <f t="shared" si="53"/>
        <v>5356.7892391412443</v>
      </c>
      <c r="BN131" s="5">
        <f t="shared" si="25"/>
        <v>1285.0503306062606</v>
      </c>
      <c r="BO131" s="35">
        <f t="shared" si="26"/>
        <v>2.2881169707041744E-2</v>
      </c>
      <c r="BP131" s="5">
        <f t="shared" si="27"/>
        <v>4071.7389085349837</v>
      </c>
      <c r="BQ131" s="35">
        <f t="shared" si="28"/>
        <v>7.2499999999999995E-2</v>
      </c>
      <c r="BR131" s="5">
        <f t="shared" si="54"/>
        <v>112592.05857309169</v>
      </c>
      <c r="BS131" s="5">
        <f t="shared" si="55"/>
        <v>551649.80708042264</v>
      </c>
      <c r="BT131" s="5">
        <f t="shared" si="29"/>
        <v>672657.94142690825</v>
      </c>
      <c r="BU131" s="5">
        <f t="shared" si="30"/>
        <v>664241.8656535144</v>
      </c>
      <c r="BV131" s="150"/>
      <c r="BW131" s="2">
        <v>124</v>
      </c>
      <c r="BX131" s="118">
        <v>48611</v>
      </c>
      <c r="BY131" s="5">
        <f t="shared" si="56"/>
        <v>669938.42658831261</v>
      </c>
      <c r="BZ131" s="5">
        <f t="shared" si="57"/>
        <v>5224.2878433945316</v>
      </c>
      <c r="CA131" s="5">
        <f t="shared" si="31"/>
        <v>1316.3136882960412</v>
      </c>
      <c r="CB131" s="35">
        <f t="shared" si="32"/>
        <v>2.3577934378227916E-2</v>
      </c>
      <c r="CC131" s="5">
        <f t="shared" si="33"/>
        <v>3907.9741550984904</v>
      </c>
      <c r="CD131" s="35">
        <f t="shared" si="34"/>
        <v>7.0000000000000007E-2</v>
      </c>
      <c r="CE131" s="5">
        <f t="shared" si="58"/>
        <v>116627.88709998289</v>
      </c>
      <c r="CF131" s="5">
        <f t="shared" si="59"/>
        <v>531183.80548093899</v>
      </c>
      <c r="CG131" s="5">
        <f t="shared" si="35"/>
        <v>668622.1129000166</v>
      </c>
      <c r="CH131" s="5">
        <f t="shared" si="36"/>
        <v>647811.69258092192</v>
      </c>
    </row>
    <row r="132" spans="9:86" ht="14.25" customHeight="1">
      <c r="I132" s="150"/>
      <c r="J132" s="2">
        <v>125</v>
      </c>
      <c r="K132" s="118">
        <v>48639</v>
      </c>
      <c r="L132" s="5">
        <f t="shared" si="37"/>
        <v>687750.48775102024</v>
      </c>
      <c r="M132" s="5">
        <f t="shared" si="0"/>
        <v>5899.3210083098911</v>
      </c>
      <c r="N132" s="5">
        <f t="shared" si="1"/>
        <v>1171.0364050216267</v>
      </c>
      <c r="O132" s="35">
        <f t="shared" si="2"/>
        <v>2.0432463677651058E-2</v>
      </c>
      <c r="P132" s="5">
        <f t="shared" si="3"/>
        <v>4728.2846032882644</v>
      </c>
      <c r="Q132" s="35">
        <f t="shared" si="4"/>
        <v>8.2500000000000004E-2</v>
      </c>
      <c r="R132" s="5">
        <f t="shared" si="38"/>
        <v>98670.548654000566</v>
      </c>
      <c r="S132" s="5">
        <f t="shared" si="39"/>
        <v>638744.57738473616</v>
      </c>
      <c r="T132" s="5">
        <f t="shared" si="5"/>
        <v>686579.45134599856</v>
      </c>
      <c r="U132" s="5">
        <f t="shared" si="6"/>
        <v>737415.12603873666</v>
      </c>
      <c r="V132" s="150"/>
      <c r="W132" s="2">
        <v>125</v>
      </c>
      <c r="X132" s="118">
        <v>48639</v>
      </c>
      <c r="Y132" s="5">
        <f t="shared" si="40"/>
        <v>684133.25697785197</v>
      </c>
      <c r="Z132" s="5">
        <f t="shared" si="41"/>
        <v>5761.8863163878123</v>
      </c>
      <c r="AA132" s="5">
        <f t="shared" si="7"/>
        <v>1200.9979365354657</v>
      </c>
      <c r="AB132" s="35">
        <f t="shared" si="8"/>
        <v>2.1066035149482812E-2</v>
      </c>
      <c r="AC132" s="5">
        <f t="shared" si="9"/>
        <v>4560.8883798523466</v>
      </c>
      <c r="AD132" s="35">
        <f t="shared" si="10"/>
        <v>0.08</v>
      </c>
      <c r="AE132" s="5">
        <f t="shared" si="42"/>
        <v>102317.74095868367</v>
      </c>
      <c r="AF132" s="5">
        <f t="shared" si="43"/>
        <v>617918.04858979327</v>
      </c>
      <c r="AG132" s="5">
        <f t="shared" si="11"/>
        <v>682932.25904131646</v>
      </c>
      <c r="AH132" s="5">
        <f t="shared" si="12"/>
        <v>720235.78954847693</v>
      </c>
      <c r="AI132" s="150"/>
      <c r="AJ132" s="2">
        <v>125</v>
      </c>
      <c r="AK132" s="118">
        <v>48639</v>
      </c>
      <c r="AL132" s="5">
        <f t="shared" si="44"/>
        <v>680412.71970909496</v>
      </c>
      <c r="AM132" s="5">
        <f t="shared" si="45"/>
        <v>5625.6271582523987</v>
      </c>
      <c r="AN132" s="5">
        <f t="shared" si="13"/>
        <v>1231.2950101311608</v>
      </c>
      <c r="AO132" s="35">
        <f t="shared" si="14"/>
        <v>2.1715555417440011E-2</v>
      </c>
      <c r="AP132" s="5">
        <f t="shared" si="15"/>
        <v>4394.3321481212379</v>
      </c>
      <c r="AQ132" s="35">
        <f t="shared" si="16"/>
        <v>7.7499999999999986E-2</v>
      </c>
      <c r="AR132" s="5">
        <f t="shared" si="46"/>
        <v>106068.57530103608</v>
      </c>
      <c r="AS132" s="5">
        <f t="shared" si="47"/>
        <v>597134.81948051369</v>
      </c>
      <c r="AT132" s="5">
        <f t="shared" si="17"/>
        <v>679181.42469896376</v>
      </c>
      <c r="AU132" s="5">
        <f t="shared" si="18"/>
        <v>703203.39478154981</v>
      </c>
      <c r="AV132" s="150"/>
      <c r="AW132" s="2">
        <v>125</v>
      </c>
      <c r="AX132" s="118">
        <v>48639</v>
      </c>
      <c r="AY132" s="5">
        <f t="shared" si="48"/>
        <v>676587.9001534757</v>
      </c>
      <c r="AZ132" s="5">
        <f t="shared" si="49"/>
        <v>5490.5819284106856</v>
      </c>
      <c r="BA132" s="5">
        <f t="shared" si="19"/>
        <v>1261.9075524514628</v>
      </c>
      <c r="BB132" s="35">
        <f t="shared" si="20"/>
        <v>2.238126136453604E-2</v>
      </c>
      <c r="BC132" s="5">
        <f t="shared" si="21"/>
        <v>4228.6743759592227</v>
      </c>
      <c r="BD132" s="35">
        <f t="shared" si="22"/>
        <v>7.4999999999999997E-2</v>
      </c>
      <c r="BE132" s="5">
        <f t="shared" si="50"/>
        <v>109924.00739897585</v>
      </c>
      <c r="BF132" s="5">
        <f t="shared" si="51"/>
        <v>576398.73365235981</v>
      </c>
      <c r="BG132" s="5">
        <f t="shared" si="23"/>
        <v>675325.99260102422</v>
      </c>
      <c r="BH132" s="5">
        <f t="shared" si="24"/>
        <v>686322.7410513357</v>
      </c>
      <c r="BI132" s="150"/>
      <c r="BJ132" s="2">
        <v>125</v>
      </c>
      <c r="BK132" s="118">
        <v>48639</v>
      </c>
      <c r="BL132" s="5">
        <f t="shared" si="52"/>
        <v>672657.94142690825</v>
      </c>
      <c r="BM132" s="5">
        <f t="shared" si="53"/>
        <v>5356.7892391412443</v>
      </c>
      <c r="BN132" s="5">
        <f t="shared" si="25"/>
        <v>1292.8141763536737</v>
      </c>
      <c r="BO132" s="35">
        <f t="shared" si="26"/>
        <v>2.3063386545819631E-2</v>
      </c>
      <c r="BP132" s="5">
        <f t="shared" si="27"/>
        <v>4063.9750627875706</v>
      </c>
      <c r="BQ132" s="35">
        <f t="shared" si="28"/>
        <v>7.2499999999999995E-2</v>
      </c>
      <c r="BR132" s="5">
        <f t="shared" si="54"/>
        <v>113884.87274944536</v>
      </c>
      <c r="BS132" s="5">
        <f t="shared" si="55"/>
        <v>555713.78214321018</v>
      </c>
      <c r="BT132" s="5">
        <f t="shared" si="29"/>
        <v>671365.12725055462</v>
      </c>
      <c r="BU132" s="5">
        <f t="shared" si="30"/>
        <v>669598.65489265556</v>
      </c>
      <c r="BV132" s="150"/>
      <c r="BW132" s="2">
        <v>125</v>
      </c>
      <c r="BX132" s="118">
        <v>48639</v>
      </c>
      <c r="BY132" s="5">
        <f t="shared" si="56"/>
        <v>668622.1129000166</v>
      </c>
      <c r="BZ132" s="5">
        <f t="shared" si="57"/>
        <v>5224.2878433945316</v>
      </c>
      <c r="CA132" s="5">
        <f t="shared" si="31"/>
        <v>1323.9921848111012</v>
      </c>
      <c r="CB132" s="35">
        <f t="shared" si="32"/>
        <v>2.3762160884602743E-2</v>
      </c>
      <c r="CC132" s="5">
        <f t="shared" si="33"/>
        <v>3900.2956585834304</v>
      </c>
      <c r="CD132" s="35">
        <f t="shared" si="34"/>
        <v>7.0000000000000007E-2</v>
      </c>
      <c r="CE132" s="5">
        <f t="shared" si="58"/>
        <v>117951.87928479399</v>
      </c>
      <c r="CF132" s="5">
        <f t="shared" si="59"/>
        <v>535084.10113952239</v>
      </c>
      <c r="CG132" s="5">
        <f t="shared" si="35"/>
        <v>667298.12071520544</v>
      </c>
      <c r="CH132" s="5">
        <f t="shared" si="36"/>
        <v>653035.98042431637</v>
      </c>
    </row>
    <row r="133" spans="9:86" ht="14.25" customHeight="1">
      <c r="I133" s="150"/>
      <c r="J133" s="2">
        <v>126</v>
      </c>
      <c r="K133" s="118">
        <v>48670</v>
      </c>
      <c r="L133" s="5">
        <f t="shared" si="37"/>
        <v>686579.45134599856</v>
      </c>
      <c r="M133" s="5">
        <f t="shared" si="0"/>
        <v>5899.3210083098911</v>
      </c>
      <c r="N133" s="5">
        <f t="shared" si="1"/>
        <v>1179.0872803061511</v>
      </c>
      <c r="O133" s="35">
        <f t="shared" si="2"/>
        <v>2.06080262611056E-2</v>
      </c>
      <c r="P133" s="5">
        <f t="shared" si="3"/>
        <v>4720.23372800374</v>
      </c>
      <c r="Q133" s="35">
        <f t="shared" si="4"/>
        <v>8.2500000000000004E-2</v>
      </c>
      <c r="R133" s="5">
        <f t="shared" si="38"/>
        <v>99849.635934306716</v>
      </c>
      <c r="S133" s="5">
        <f t="shared" si="39"/>
        <v>643464.81111273984</v>
      </c>
      <c r="T133" s="5">
        <f t="shared" si="5"/>
        <v>685400.36406569241</v>
      </c>
      <c r="U133" s="5">
        <f t="shared" si="6"/>
        <v>743314.44704704662</v>
      </c>
      <c r="V133" s="150"/>
      <c r="W133" s="2">
        <v>126</v>
      </c>
      <c r="X133" s="118">
        <v>48670</v>
      </c>
      <c r="Y133" s="5">
        <f t="shared" si="40"/>
        <v>682932.25904131646</v>
      </c>
      <c r="Z133" s="5">
        <f t="shared" si="41"/>
        <v>5761.8863163878123</v>
      </c>
      <c r="AA133" s="5">
        <f t="shared" si="7"/>
        <v>1209.0045894457025</v>
      </c>
      <c r="AB133" s="35">
        <f t="shared" si="8"/>
        <v>2.1243768882311231E-2</v>
      </c>
      <c r="AC133" s="5">
        <f t="shared" si="9"/>
        <v>4552.8817269421097</v>
      </c>
      <c r="AD133" s="35">
        <f t="shared" si="10"/>
        <v>7.9999999999999988E-2</v>
      </c>
      <c r="AE133" s="5">
        <f t="shared" si="42"/>
        <v>103526.74554812937</v>
      </c>
      <c r="AF133" s="5">
        <f t="shared" si="43"/>
        <v>622470.93031673541</v>
      </c>
      <c r="AG133" s="5">
        <f t="shared" si="11"/>
        <v>681723.2544518708</v>
      </c>
      <c r="AH133" s="5">
        <f t="shared" si="12"/>
        <v>725997.67586486484</v>
      </c>
      <c r="AI133" s="150"/>
      <c r="AJ133" s="2">
        <v>126</v>
      </c>
      <c r="AK133" s="118">
        <v>48670</v>
      </c>
      <c r="AL133" s="5">
        <f t="shared" si="44"/>
        <v>679181.42469896376</v>
      </c>
      <c r="AM133" s="5">
        <f t="shared" si="45"/>
        <v>5625.6271582523987</v>
      </c>
      <c r="AN133" s="5">
        <f t="shared" si="13"/>
        <v>1239.2471237382579</v>
      </c>
      <c r="AO133" s="35">
        <f t="shared" si="14"/>
        <v>2.1895424321197256E-2</v>
      </c>
      <c r="AP133" s="5">
        <f t="shared" si="15"/>
        <v>4386.3800345141408</v>
      </c>
      <c r="AQ133" s="35">
        <f t="shared" si="16"/>
        <v>7.7499999999999999E-2</v>
      </c>
      <c r="AR133" s="5">
        <f t="shared" si="46"/>
        <v>107307.82242477433</v>
      </c>
      <c r="AS133" s="5">
        <f t="shared" si="47"/>
        <v>601521.19951502781</v>
      </c>
      <c r="AT133" s="5">
        <f t="shared" si="17"/>
        <v>677942.17757522548</v>
      </c>
      <c r="AU133" s="5">
        <f t="shared" si="18"/>
        <v>708829.0219398021</v>
      </c>
      <c r="AV133" s="150"/>
      <c r="AW133" s="2">
        <v>126</v>
      </c>
      <c r="AX133" s="118">
        <v>48670</v>
      </c>
      <c r="AY133" s="5">
        <f t="shared" si="48"/>
        <v>675325.99260102422</v>
      </c>
      <c r="AZ133" s="5">
        <f t="shared" si="49"/>
        <v>5490.5819284106856</v>
      </c>
      <c r="BA133" s="5">
        <f t="shared" si="19"/>
        <v>1269.7944746542844</v>
      </c>
      <c r="BB133" s="35">
        <f t="shared" si="20"/>
        <v>2.2563227038195157E-2</v>
      </c>
      <c r="BC133" s="5">
        <f t="shared" si="21"/>
        <v>4220.7874537564012</v>
      </c>
      <c r="BD133" s="35">
        <f t="shared" si="22"/>
        <v>7.4999999999999997E-2</v>
      </c>
      <c r="BE133" s="5">
        <f t="shared" si="50"/>
        <v>111193.80187363013</v>
      </c>
      <c r="BF133" s="5">
        <f t="shared" si="51"/>
        <v>580619.52110611624</v>
      </c>
      <c r="BG133" s="5">
        <f t="shared" si="23"/>
        <v>674056.19812636997</v>
      </c>
      <c r="BH133" s="5">
        <f t="shared" si="24"/>
        <v>691813.32297974639</v>
      </c>
      <c r="BI133" s="150"/>
      <c r="BJ133" s="2">
        <v>126</v>
      </c>
      <c r="BK133" s="118">
        <v>48670</v>
      </c>
      <c r="BL133" s="5">
        <f t="shared" si="52"/>
        <v>671365.12725055462</v>
      </c>
      <c r="BM133" s="5">
        <f t="shared" si="53"/>
        <v>5356.7892391412443</v>
      </c>
      <c r="BN133" s="5">
        <f t="shared" si="25"/>
        <v>1300.6249286691436</v>
      </c>
      <c r="BO133" s="35">
        <f t="shared" si="26"/>
        <v>2.3247408169600949E-2</v>
      </c>
      <c r="BP133" s="5">
        <f t="shared" si="27"/>
        <v>4056.1643104721006</v>
      </c>
      <c r="BQ133" s="35">
        <f t="shared" si="28"/>
        <v>7.2499999999999995E-2</v>
      </c>
      <c r="BR133" s="5">
        <f t="shared" si="54"/>
        <v>115185.49767811451</v>
      </c>
      <c r="BS133" s="5">
        <f t="shared" si="55"/>
        <v>559769.94645368226</v>
      </c>
      <c r="BT133" s="5">
        <f t="shared" si="29"/>
        <v>670064.50232188543</v>
      </c>
      <c r="BU133" s="5">
        <f t="shared" si="30"/>
        <v>674955.44413179671</v>
      </c>
      <c r="BV133" s="150"/>
      <c r="BW133" s="2">
        <v>126</v>
      </c>
      <c r="BX133" s="118">
        <v>48670</v>
      </c>
      <c r="BY133" s="5">
        <f t="shared" si="56"/>
        <v>667298.12071520544</v>
      </c>
      <c r="BZ133" s="5">
        <f t="shared" si="57"/>
        <v>5224.2878433945316</v>
      </c>
      <c r="CA133" s="5">
        <f t="shared" si="31"/>
        <v>1331.715472555833</v>
      </c>
      <c r="CB133" s="35">
        <f t="shared" si="32"/>
        <v>2.3948195228756401E-2</v>
      </c>
      <c r="CC133" s="5">
        <f t="shared" si="33"/>
        <v>3892.5723708386986</v>
      </c>
      <c r="CD133" s="35">
        <f t="shared" si="34"/>
        <v>7.0000000000000007E-2</v>
      </c>
      <c r="CE133" s="5">
        <f t="shared" si="58"/>
        <v>119283.59475734983</v>
      </c>
      <c r="CF133" s="5">
        <f t="shared" si="59"/>
        <v>538976.67351036111</v>
      </c>
      <c r="CG133" s="5">
        <f t="shared" si="35"/>
        <v>665966.40524264961</v>
      </c>
      <c r="CH133" s="5">
        <f t="shared" si="36"/>
        <v>658260.26826771093</v>
      </c>
    </row>
    <row r="134" spans="9:86" ht="14.25" customHeight="1">
      <c r="I134" s="150"/>
      <c r="J134" s="2">
        <v>127</v>
      </c>
      <c r="K134" s="118">
        <v>48700</v>
      </c>
      <c r="L134" s="5">
        <f t="shared" si="37"/>
        <v>685400.36406569241</v>
      </c>
      <c r="M134" s="5">
        <f t="shared" si="0"/>
        <v>5899.3210083098911</v>
      </c>
      <c r="N134" s="5">
        <f t="shared" si="1"/>
        <v>1187.1935053582556</v>
      </c>
      <c r="O134" s="35">
        <f t="shared" si="2"/>
        <v>2.0785401950754762E-2</v>
      </c>
      <c r="P134" s="5">
        <f t="shared" si="3"/>
        <v>4712.1275029516355</v>
      </c>
      <c r="Q134" s="35">
        <f t="shared" si="4"/>
        <v>8.2500000000000004E-2</v>
      </c>
      <c r="R134" s="5">
        <f t="shared" si="38"/>
        <v>101036.82943966497</v>
      </c>
      <c r="S134" s="5">
        <f t="shared" si="39"/>
        <v>648176.9386156915</v>
      </c>
      <c r="T134" s="5">
        <f t="shared" si="5"/>
        <v>684213.17056033411</v>
      </c>
      <c r="U134" s="5">
        <f t="shared" si="6"/>
        <v>749213.76805535646</v>
      </c>
      <c r="V134" s="150"/>
      <c r="W134" s="2">
        <v>127</v>
      </c>
      <c r="X134" s="118">
        <v>48700</v>
      </c>
      <c r="Y134" s="5">
        <f t="shared" si="40"/>
        <v>681723.2544518708</v>
      </c>
      <c r="Z134" s="5">
        <f t="shared" si="41"/>
        <v>5761.8863163878123</v>
      </c>
      <c r="AA134" s="5">
        <f t="shared" si="7"/>
        <v>1217.0646200420069</v>
      </c>
      <c r="AB134" s="35">
        <f t="shared" si="8"/>
        <v>2.1423320013114165E-2</v>
      </c>
      <c r="AC134" s="5">
        <f t="shared" si="9"/>
        <v>4544.8216963458053</v>
      </c>
      <c r="AD134" s="35">
        <f t="shared" si="10"/>
        <v>7.9999999999999988E-2</v>
      </c>
      <c r="AE134" s="5">
        <f t="shared" si="42"/>
        <v>104743.81016817137</v>
      </c>
      <c r="AF134" s="5">
        <f t="shared" si="43"/>
        <v>627015.75201308122</v>
      </c>
      <c r="AG134" s="5">
        <f t="shared" si="11"/>
        <v>680506.18983182881</v>
      </c>
      <c r="AH134" s="5">
        <f t="shared" si="12"/>
        <v>731759.56218125264</v>
      </c>
      <c r="AI134" s="150"/>
      <c r="AJ134" s="2">
        <v>127</v>
      </c>
      <c r="AK134" s="118">
        <v>48700</v>
      </c>
      <c r="AL134" s="5">
        <f t="shared" si="44"/>
        <v>677942.17757522548</v>
      </c>
      <c r="AM134" s="5">
        <f t="shared" si="45"/>
        <v>5625.6271582523987</v>
      </c>
      <c r="AN134" s="5">
        <f t="shared" si="13"/>
        <v>1247.2505947457339</v>
      </c>
      <c r="AO134" s="35">
        <f t="shared" si="14"/>
        <v>2.2077114585908834E-2</v>
      </c>
      <c r="AP134" s="5">
        <f t="shared" si="15"/>
        <v>4378.3765635066648</v>
      </c>
      <c r="AQ134" s="35">
        <f t="shared" si="16"/>
        <v>7.7499999999999999E-2</v>
      </c>
      <c r="AR134" s="5">
        <f t="shared" si="46"/>
        <v>108555.07301952007</v>
      </c>
      <c r="AS134" s="5">
        <f t="shared" si="47"/>
        <v>605899.57607853448</v>
      </c>
      <c r="AT134" s="5">
        <f t="shared" si="17"/>
        <v>676694.92698047974</v>
      </c>
      <c r="AU134" s="5">
        <f t="shared" si="18"/>
        <v>714454.64909805451</v>
      </c>
      <c r="AV134" s="150"/>
      <c r="AW134" s="2">
        <v>127</v>
      </c>
      <c r="AX134" s="118">
        <v>48700</v>
      </c>
      <c r="AY134" s="5">
        <f t="shared" si="48"/>
        <v>674056.19812636997</v>
      </c>
      <c r="AZ134" s="5">
        <f t="shared" si="49"/>
        <v>5490.5819284106856</v>
      </c>
      <c r="BA134" s="5">
        <f t="shared" si="19"/>
        <v>1277.730690120874</v>
      </c>
      <c r="BB134" s="35">
        <f t="shared" si="20"/>
        <v>2.2747017717617585E-2</v>
      </c>
      <c r="BC134" s="5">
        <f t="shared" si="21"/>
        <v>4212.8512382898116</v>
      </c>
      <c r="BD134" s="35">
        <f t="shared" si="22"/>
        <v>7.4999999999999983E-2</v>
      </c>
      <c r="BE134" s="5">
        <f t="shared" si="50"/>
        <v>112471.53256375101</v>
      </c>
      <c r="BF134" s="5">
        <f t="shared" si="51"/>
        <v>584832.37234440609</v>
      </c>
      <c r="BG134" s="5">
        <f t="shared" si="23"/>
        <v>672778.46743624914</v>
      </c>
      <c r="BH134" s="5">
        <f t="shared" si="24"/>
        <v>697303.90490815707</v>
      </c>
      <c r="BI134" s="150"/>
      <c r="BJ134" s="2">
        <v>127</v>
      </c>
      <c r="BK134" s="118">
        <v>48700</v>
      </c>
      <c r="BL134" s="5">
        <f t="shared" si="52"/>
        <v>670064.50232188543</v>
      </c>
      <c r="BM134" s="5">
        <f t="shared" si="53"/>
        <v>5356.7892391412443</v>
      </c>
      <c r="BN134" s="5">
        <f t="shared" si="25"/>
        <v>1308.4828709465201</v>
      </c>
      <c r="BO134" s="35">
        <f t="shared" si="26"/>
        <v>2.3433258137013524E-2</v>
      </c>
      <c r="BP134" s="5">
        <f t="shared" si="27"/>
        <v>4048.3063681947242</v>
      </c>
      <c r="BQ134" s="35">
        <f t="shared" si="28"/>
        <v>7.2499999999999995E-2</v>
      </c>
      <c r="BR134" s="5">
        <f t="shared" si="54"/>
        <v>116493.98054906103</v>
      </c>
      <c r="BS134" s="5">
        <f t="shared" si="55"/>
        <v>563818.25282187702</v>
      </c>
      <c r="BT134" s="5">
        <f t="shared" si="29"/>
        <v>668756.01945093891</v>
      </c>
      <c r="BU134" s="5">
        <f t="shared" si="30"/>
        <v>680312.23337093811</v>
      </c>
      <c r="BV134" s="150"/>
      <c r="BW134" s="2">
        <v>127</v>
      </c>
      <c r="BX134" s="118">
        <v>48700</v>
      </c>
      <c r="BY134" s="5">
        <f t="shared" si="56"/>
        <v>665966.40524264961</v>
      </c>
      <c r="BZ134" s="5">
        <f t="shared" si="57"/>
        <v>5224.2878433945316</v>
      </c>
      <c r="CA134" s="5">
        <f t="shared" si="31"/>
        <v>1339.4838128124088</v>
      </c>
      <c r="CB134" s="35">
        <f t="shared" si="32"/>
        <v>2.413606095924959E-2</v>
      </c>
      <c r="CC134" s="5">
        <f t="shared" si="33"/>
        <v>3884.8040305821228</v>
      </c>
      <c r="CD134" s="35">
        <f t="shared" si="34"/>
        <v>7.0000000000000007E-2</v>
      </c>
      <c r="CE134" s="5">
        <f t="shared" si="58"/>
        <v>120623.07857016224</v>
      </c>
      <c r="CF134" s="5">
        <f t="shared" si="59"/>
        <v>542861.47754094319</v>
      </c>
      <c r="CG134" s="5">
        <f t="shared" si="35"/>
        <v>664626.92142983724</v>
      </c>
      <c r="CH134" s="5">
        <f t="shared" si="36"/>
        <v>663484.55611110548</v>
      </c>
    </row>
    <row r="135" spans="9:86" ht="14.25" customHeight="1">
      <c r="I135" s="150"/>
      <c r="J135" s="2">
        <v>128</v>
      </c>
      <c r="K135" s="118">
        <v>48731</v>
      </c>
      <c r="L135" s="5">
        <f t="shared" si="37"/>
        <v>684213.17056033411</v>
      </c>
      <c r="M135" s="5">
        <f t="shared" si="0"/>
        <v>5899.3210083098911</v>
      </c>
      <c r="N135" s="5">
        <f t="shared" si="1"/>
        <v>1195.3554607075939</v>
      </c>
      <c r="O135" s="35">
        <f t="shared" si="2"/>
        <v>2.0964614751195067E-2</v>
      </c>
      <c r="P135" s="5">
        <f t="shared" si="3"/>
        <v>4703.9655476022972</v>
      </c>
      <c r="Q135" s="35">
        <f t="shared" si="4"/>
        <v>8.2500000000000004E-2</v>
      </c>
      <c r="R135" s="5">
        <f t="shared" si="38"/>
        <v>102232.18490037257</v>
      </c>
      <c r="S135" s="5">
        <f t="shared" si="39"/>
        <v>652880.90416329377</v>
      </c>
      <c r="T135" s="5">
        <f t="shared" si="5"/>
        <v>683017.81509962655</v>
      </c>
      <c r="U135" s="5">
        <f t="shared" si="6"/>
        <v>755113.0890636663</v>
      </c>
      <c r="V135" s="150"/>
      <c r="W135" s="2">
        <v>128</v>
      </c>
      <c r="X135" s="118">
        <v>48731</v>
      </c>
      <c r="Y135" s="5">
        <f t="shared" si="40"/>
        <v>680506.18983182881</v>
      </c>
      <c r="Z135" s="5">
        <f t="shared" si="41"/>
        <v>5761.8863163878123</v>
      </c>
      <c r="AA135" s="5">
        <f t="shared" si="7"/>
        <v>1225.1783841756196</v>
      </c>
      <c r="AB135" s="35">
        <f t="shared" si="8"/>
        <v>2.1604712535738618E-2</v>
      </c>
      <c r="AC135" s="5">
        <f t="shared" si="9"/>
        <v>4536.7079322121926</v>
      </c>
      <c r="AD135" s="35">
        <f t="shared" si="10"/>
        <v>0.08</v>
      </c>
      <c r="AE135" s="5">
        <f t="shared" si="42"/>
        <v>105968.988552347</v>
      </c>
      <c r="AF135" s="5">
        <f t="shared" si="43"/>
        <v>631552.45994529338</v>
      </c>
      <c r="AG135" s="5">
        <f t="shared" si="11"/>
        <v>679281.01144765317</v>
      </c>
      <c r="AH135" s="5">
        <f t="shared" si="12"/>
        <v>737521.44849764043</v>
      </c>
      <c r="AI135" s="150"/>
      <c r="AJ135" s="2">
        <v>128</v>
      </c>
      <c r="AK135" s="118">
        <v>48731</v>
      </c>
      <c r="AL135" s="5">
        <f t="shared" si="44"/>
        <v>676694.92698047974</v>
      </c>
      <c r="AM135" s="5">
        <f t="shared" si="45"/>
        <v>5625.6271582523987</v>
      </c>
      <c r="AN135" s="5">
        <f t="shared" si="13"/>
        <v>1255.3057548368006</v>
      </c>
      <c r="AO135" s="35">
        <f t="shared" si="14"/>
        <v>2.2260650194701609E-2</v>
      </c>
      <c r="AP135" s="5">
        <f t="shared" si="15"/>
        <v>4370.3214034155981</v>
      </c>
      <c r="AQ135" s="35">
        <f t="shared" si="16"/>
        <v>7.7499999999999999E-2</v>
      </c>
      <c r="AR135" s="5">
        <f t="shared" si="46"/>
        <v>109810.37877435687</v>
      </c>
      <c r="AS135" s="5">
        <f t="shared" si="47"/>
        <v>610269.89748195012</v>
      </c>
      <c r="AT135" s="5">
        <f t="shared" si="17"/>
        <v>675439.62122564297</v>
      </c>
      <c r="AU135" s="5">
        <f t="shared" si="18"/>
        <v>720080.27625630703</v>
      </c>
      <c r="AV135" s="150"/>
      <c r="AW135" s="2">
        <v>128</v>
      </c>
      <c r="AX135" s="118">
        <v>48731</v>
      </c>
      <c r="AY135" s="5">
        <f t="shared" si="48"/>
        <v>672778.46743624914</v>
      </c>
      <c r="AZ135" s="5">
        <f t="shared" si="49"/>
        <v>5490.5819284106856</v>
      </c>
      <c r="BA135" s="5">
        <f t="shared" si="19"/>
        <v>1285.716506934129</v>
      </c>
      <c r="BB135" s="35">
        <f t="shared" si="20"/>
        <v>2.2932657375321727E-2</v>
      </c>
      <c r="BC135" s="5">
        <f t="shared" si="21"/>
        <v>4204.8654214765565</v>
      </c>
      <c r="BD135" s="35">
        <f t="shared" si="22"/>
        <v>7.4999999999999997E-2</v>
      </c>
      <c r="BE135" s="5">
        <f t="shared" si="50"/>
        <v>113757.24907068514</v>
      </c>
      <c r="BF135" s="5">
        <f t="shared" si="51"/>
        <v>589037.23776588263</v>
      </c>
      <c r="BG135" s="5">
        <f t="shared" si="23"/>
        <v>671492.75092931499</v>
      </c>
      <c r="BH135" s="5">
        <f t="shared" si="24"/>
        <v>702794.48683656775</v>
      </c>
      <c r="BI135" s="150"/>
      <c r="BJ135" s="2">
        <v>128</v>
      </c>
      <c r="BK135" s="118">
        <v>48731</v>
      </c>
      <c r="BL135" s="5">
        <f t="shared" si="52"/>
        <v>668756.01945093891</v>
      </c>
      <c r="BM135" s="5">
        <f t="shared" si="53"/>
        <v>5356.7892391412443</v>
      </c>
      <c r="BN135" s="5">
        <f t="shared" si="25"/>
        <v>1316.3882882918219</v>
      </c>
      <c r="BO135" s="35">
        <f t="shared" si="26"/>
        <v>2.3620960410152589E-2</v>
      </c>
      <c r="BP135" s="5">
        <f t="shared" si="27"/>
        <v>4040.4009508494223</v>
      </c>
      <c r="BQ135" s="35">
        <f t="shared" si="28"/>
        <v>7.2499999999999995E-2</v>
      </c>
      <c r="BR135" s="5">
        <f t="shared" si="54"/>
        <v>117810.36883735286</v>
      </c>
      <c r="BS135" s="5">
        <f t="shared" si="55"/>
        <v>567858.65377272642</v>
      </c>
      <c r="BT135" s="5">
        <f t="shared" si="29"/>
        <v>667439.63116264704</v>
      </c>
      <c r="BU135" s="5">
        <f t="shared" si="30"/>
        <v>685669.02261007926</v>
      </c>
      <c r="BV135" s="150"/>
      <c r="BW135" s="2">
        <v>128</v>
      </c>
      <c r="BX135" s="118">
        <v>48731</v>
      </c>
      <c r="BY135" s="5">
        <f t="shared" si="56"/>
        <v>664626.92142983724</v>
      </c>
      <c r="BZ135" s="5">
        <f t="shared" si="57"/>
        <v>5224.2878433945316</v>
      </c>
      <c r="CA135" s="5">
        <f t="shared" si="31"/>
        <v>1347.2974683871475</v>
      </c>
      <c r="CB135" s="35">
        <f t="shared" si="32"/>
        <v>2.4325782028004311E-2</v>
      </c>
      <c r="CC135" s="5">
        <f t="shared" si="33"/>
        <v>3876.990375007384</v>
      </c>
      <c r="CD135" s="35">
        <f t="shared" si="34"/>
        <v>7.0000000000000007E-2</v>
      </c>
      <c r="CE135" s="5">
        <f t="shared" si="58"/>
        <v>121970.37603854938</v>
      </c>
      <c r="CF135" s="5">
        <f t="shared" si="59"/>
        <v>546738.46791595058</v>
      </c>
      <c r="CG135" s="5">
        <f t="shared" si="35"/>
        <v>663279.62396145007</v>
      </c>
      <c r="CH135" s="5">
        <f t="shared" si="36"/>
        <v>668708.84395449993</v>
      </c>
    </row>
    <row r="136" spans="9:86" ht="14.25" customHeight="1">
      <c r="I136" s="150"/>
      <c r="J136" s="2">
        <v>129</v>
      </c>
      <c r="K136" s="118">
        <v>48761</v>
      </c>
      <c r="L136" s="5">
        <f t="shared" si="37"/>
        <v>683017.81509962655</v>
      </c>
      <c r="M136" s="5">
        <f t="shared" si="0"/>
        <v>5899.3210083098911</v>
      </c>
      <c r="N136" s="5">
        <f t="shared" si="1"/>
        <v>1203.5735294999586</v>
      </c>
      <c r="O136" s="35">
        <f t="shared" si="2"/>
        <v>2.1145689079709921E-2</v>
      </c>
      <c r="P136" s="5">
        <f t="shared" si="3"/>
        <v>4695.7474788099325</v>
      </c>
      <c r="Q136" s="35">
        <f t="shared" si="4"/>
        <v>8.2500000000000004E-2</v>
      </c>
      <c r="R136" s="5">
        <f t="shared" si="38"/>
        <v>103435.75842987253</v>
      </c>
      <c r="S136" s="5">
        <f t="shared" si="39"/>
        <v>657576.65164210368</v>
      </c>
      <c r="T136" s="5">
        <f t="shared" si="5"/>
        <v>681814.24157012661</v>
      </c>
      <c r="U136" s="5">
        <f t="shared" si="6"/>
        <v>761012.41007197625</v>
      </c>
      <c r="V136" s="150"/>
      <c r="W136" s="2">
        <v>129</v>
      </c>
      <c r="X136" s="118">
        <v>48761</v>
      </c>
      <c r="Y136" s="5">
        <f t="shared" si="40"/>
        <v>679281.01144765317</v>
      </c>
      <c r="Z136" s="5">
        <f t="shared" si="41"/>
        <v>5761.8863163878123</v>
      </c>
      <c r="AA136" s="5">
        <f t="shared" si="7"/>
        <v>1233.3462400701237</v>
      </c>
      <c r="AB136" s="35">
        <f t="shared" si="8"/>
        <v>2.1787970856567973E-2</v>
      </c>
      <c r="AC136" s="5">
        <f t="shared" si="9"/>
        <v>4528.5400763176885</v>
      </c>
      <c r="AD136" s="35">
        <f t="shared" si="10"/>
        <v>8.0000000000000016E-2</v>
      </c>
      <c r="AE136" s="5">
        <f t="shared" si="42"/>
        <v>107202.33479241712</v>
      </c>
      <c r="AF136" s="5">
        <f t="shared" si="43"/>
        <v>636081.00002161111</v>
      </c>
      <c r="AG136" s="5">
        <f t="shared" si="11"/>
        <v>678047.66520758311</v>
      </c>
      <c r="AH136" s="5">
        <f t="shared" si="12"/>
        <v>743283.33481402823</v>
      </c>
      <c r="AI136" s="150"/>
      <c r="AJ136" s="2">
        <v>129</v>
      </c>
      <c r="AK136" s="118">
        <v>48761</v>
      </c>
      <c r="AL136" s="5">
        <f t="shared" si="44"/>
        <v>675439.62122564297</v>
      </c>
      <c r="AM136" s="5">
        <f t="shared" si="45"/>
        <v>5625.6271582523987</v>
      </c>
      <c r="AN136" s="5">
        <f t="shared" si="13"/>
        <v>1263.4129378367879</v>
      </c>
      <c r="AO136" s="35">
        <f t="shared" si="14"/>
        <v>2.2446055543100366E-2</v>
      </c>
      <c r="AP136" s="5">
        <f t="shared" si="15"/>
        <v>4362.2142204156107</v>
      </c>
      <c r="AQ136" s="35">
        <f t="shared" si="16"/>
        <v>7.7499999999999999E-2</v>
      </c>
      <c r="AR136" s="5">
        <f t="shared" si="46"/>
        <v>111073.79171219366</v>
      </c>
      <c r="AS136" s="5">
        <f t="shared" si="47"/>
        <v>614632.11170236568</v>
      </c>
      <c r="AT136" s="5">
        <f t="shared" si="17"/>
        <v>674176.20828780613</v>
      </c>
      <c r="AU136" s="5">
        <f t="shared" si="18"/>
        <v>725705.90341455932</v>
      </c>
      <c r="AV136" s="150"/>
      <c r="AW136" s="2">
        <v>129</v>
      </c>
      <c r="AX136" s="118">
        <v>48761</v>
      </c>
      <c r="AY136" s="5">
        <f t="shared" si="48"/>
        <v>671492.75092931499</v>
      </c>
      <c r="AZ136" s="5">
        <f t="shared" si="49"/>
        <v>5490.5819284106856</v>
      </c>
      <c r="BA136" s="5">
        <f t="shared" si="19"/>
        <v>1293.7522351024672</v>
      </c>
      <c r="BB136" s="35">
        <f t="shared" si="20"/>
        <v>2.3120170396096887E-2</v>
      </c>
      <c r="BC136" s="5">
        <f t="shared" si="21"/>
        <v>4196.8296933082183</v>
      </c>
      <c r="BD136" s="35">
        <f t="shared" si="22"/>
        <v>7.4999999999999997E-2</v>
      </c>
      <c r="BE136" s="5">
        <f t="shared" si="50"/>
        <v>115051.00130578761</v>
      </c>
      <c r="BF136" s="5">
        <f t="shared" si="51"/>
        <v>593234.06745919085</v>
      </c>
      <c r="BG136" s="5">
        <f t="shared" si="23"/>
        <v>670198.99869421253</v>
      </c>
      <c r="BH136" s="5">
        <f t="shared" si="24"/>
        <v>708285.06876497844</v>
      </c>
      <c r="BI136" s="150"/>
      <c r="BJ136" s="2">
        <v>129</v>
      </c>
      <c r="BK136" s="118">
        <v>48761</v>
      </c>
      <c r="BL136" s="5">
        <f t="shared" si="52"/>
        <v>667439.63116264704</v>
      </c>
      <c r="BM136" s="5">
        <f t="shared" si="53"/>
        <v>5356.7892391412443</v>
      </c>
      <c r="BN136" s="5">
        <f t="shared" si="25"/>
        <v>1324.3414675335853</v>
      </c>
      <c r="BO136" s="35">
        <f t="shared" si="26"/>
        <v>2.3810539363267609E-2</v>
      </c>
      <c r="BP136" s="5">
        <f t="shared" si="27"/>
        <v>4032.447771607659</v>
      </c>
      <c r="BQ136" s="35">
        <f t="shared" si="28"/>
        <v>7.2499999999999995E-2</v>
      </c>
      <c r="BR136" s="5">
        <f t="shared" si="54"/>
        <v>119134.71030488644</v>
      </c>
      <c r="BS136" s="5">
        <f t="shared" si="55"/>
        <v>571891.10154433409</v>
      </c>
      <c r="BT136" s="5">
        <f t="shared" si="29"/>
        <v>666115.28969511343</v>
      </c>
      <c r="BU136" s="5">
        <f t="shared" si="30"/>
        <v>691025.81184922054</v>
      </c>
      <c r="BV136" s="150"/>
      <c r="BW136" s="2">
        <v>129</v>
      </c>
      <c r="BX136" s="118">
        <v>48761</v>
      </c>
      <c r="BY136" s="5">
        <f t="shared" si="56"/>
        <v>663279.62396145007</v>
      </c>
      <c r="BZ136" s="5">
        <f t="shared" si="57"/>
        <v>5224.2878433945316</v>
      </c>
      <c r="CA136" s="5">
        <f t="shared" si="31"/>
        <v>1355.156703619406</v>
      </c>
      <c r="CB136" s="35">
        <f t="shared" si="32"/>
        <v>2.4517382798989788E-2</v>
      </c>
      <c r="CC136" s="5">
        <f t="shared" si="33"/>
        <v>3869.1311397751256</v>
      </c>
      <c r="CD136" s="35">
        <f t="shared" si="34"/>
        <v>7.0000000000000007E-2</v>
      </c>
      <c r="CE136" s="5">
        <f t="shared" si="58"/>
        <v>123325.53274216878</v>
      </c>
      <c r="CF136" s="5">
        <f t="shared" si="59"/>
        <v>550607.59905572573</v>
      </c>
      <c r="CG136" s="5">
        <f t="shared" si="35"/>
        <v>661924.46725783066</v>
      </c>
      <c r="CH136" s="5">
        <f t="shared" si="36"/>
        <v>673933.13179789449</v>
      </c>
    </row>
    <row r="137" spans="9:86" ht="14.25" customHeight="1">
      <c r="I137" s="150"/>
      <c r="J137" s="2">
        <v>130</v>
      </c>
      <c r="K137" s="118">
        <v>48792</v>
      </c>
      <c r="L137" s="5">
        <f t="shared" si="37"/>
        <v>681814.24157012661</v>
      </c>
      <c r="M137" s="5">
        <f t="shared" si="0"/>
        <v>5899.3210083098911</v>
      </c>
      <c r="N137" s="5">
        <f t="shared" si="1"/>
        <v>1211.8480975152706</v>
      </c>
      <c r="O137" s="35">
        <f t="shared" si="2"/>
        <v>2.1328649775185931E-2</v>
      </c>
      <c r="P137" s="5">
        <f t="shared" si="3"/>
        <v>4687.4729107946205</v>
      </c>
      <c r="Q137" s="35">
        <f t="shared" si="4"/>
        <v>8.2500000000000004E-2</v>
      </c>
      <c r="R137" s="5">
        <f t="shared" si="38"/>
        <v>104647.6065273878</v>
      </c>
      <c r="S137" s="5">
        <f t="shared" si="39"/>
        <v>662264.12455289834</v>
      </c>
      <c r="T137" s="5">
        <f t="shared" si="5"/>
        <v>680602.39347261132</v>
      </c>
      <c r="U137" s="5">
        <f t="shared" si="6"/>
        <v>766911.7310802862</v>
      </c>
      <c r="V137" s="150"/>
      <c r="W137" s="2">
        <v>130</v>
      </c>
      <c r="X137" s="118">
        <v>48792</v>
      </c>
      <c r="Y137" s="5">
        <f t="shared" si="40"/>
        <v>678047.66520758311</v>
      </c>
      <c r="Z137" s="5">
        <f t="shared" si="41"/>
        <v>5761.8863163878123</v>
      </c>
      <c r="AA137" s="5">
        <f t="shared" si="7"/>
        <v>1241.5685483372581</v>
      </c>
      <c r="AB137" s="35">
        <f t="shared" si="8"/>
        <v>2.1973119803437195E-2</v>
      </c>
      <c r="AC137" s="5">
        <f t="shared" si="9"/>
        <v>4520.3177680505542</v>
      </c>
      <c r="AD137" s="35">
        <f t="shared" si="10"/>
        <v>0.08</v>
      </c>
      <c r="AE137" s="5">
        <f t="shared" si="42"/>
        <v>108443.90334075439</v>
      </c>
      <c r="AF137" s="5">
        <f t="shared" si="43"/>
        <v>640601.3177896617</v>
      </c>
      <c r="AG137" s="5">
        <f t="shared" si="11"/>
        <v>676806.0966592459</v>
      </c>
      <c r="AH137" s="5">
        <f t="shared" si="12"/>
        <v>749045.22113041603</v>
      </c>
      <c r="AI137" s="150"/>
      <c r="AJ137" s="2">
        <v>130</v>
      </c>
      <c r="AK137" s="118">
        <v>48792</v>
      </c>
      <c r="AL137" s="5">
        <f t="shared" si="44"/>
        <v>674176.20828780613</v>
      </c>
      <c r="AM137" s="5">
        <f t="shared" si="45"/>
        <v>5625.6271582523987</v>
      </c>
      <c r="AN137" s="5">
        <f t="shared" si="13"/>
        <v>1271.5724797269841</v>
      </c>
      <c r="AO137" s="35">
        <f t="shared" si="14"/>
        <v>2.2633355447942167E-2</v>
      </c>
      <c r="AP137" s="5">
        <f t="shared" si="15"/>
        <v>4354.0546785254146</v>
      </c>
      <c r="AQ137" s="35">
        <f t="shared" si="16"/>
        <v>7.7499999999999999E-2</v>
      </c>
      <c r="AR137" s="5">
        <f t="shared" si="46"/>
        <v>112345.36419192064</v>
      </c>
      <c r="AS137" s="5">
        <f t="shared" si="47"/>
        <v>618986.16638089111</v>
      </c>
      <c r="AT137" s="5">
        <f t="shared" si="17"/>
        <v>672904.63580807915</v>
      </c>
      <c r="AU137" s="5">
        <f t="shared" si="18"/>
        <v>731331.53057281172</v>
      </c>
      <c r="AV137" s="150"/>
      <c r="AW137" s="2">
        <v>130</v>
      </c>
      <c r="AX137" s="118">
        <v>48792</v>
      </c>
      <c r="AY137" s="5">
        <f t="shared" si="48"/>
        <v>670198.99869421253</v>
      </c>
      <c r="AZ137" s="5">
        <f t="shared" si="49"/>
        <v>5490.5819284106856</v>
      </c>
      <c r="BA137" s="5">
        <f t="shared" si="19"/>
        <v>1301.8381865718575</v>
      </c>
      <c r="BB137" s="35">
        <f t="shared" si="20"/>
        <v>2.3309581585916495E-2</v>
      </c>
      <c r="BC137" s="5">
        <f t="shared" si="21"/>
        <v>4188.7437418388281</v>
      </c>
      <c r="BD137" s="35">
        <f t="shared" si="22"/>
        <v>7.4999999999999997E-2</v>
      </c>
      <c r="BE137" s="5">
        <f t="shared" si="50"/>
        <v>116352.83949235946</v>
      </c>
      <c r="BF137" s="5">
        <f t="shared" si="51"/>
        <v>597422.81120102969</v>
      </c>
      <c r="BG137" s="5">
        <f t="shared" si="23"/>
        <v>668897.16050764068</v>
      </c>
      <c r="BH137" s="5">
        <f t="shared" si="24"/>
        <v>713775.65069338912</v>
      </c>
      <c r="BI137" s="150"/>
      <c r="BJ137" s="2">
        <v>130</v>
      </c>
      <c r="BK137" s="118">
        <v>48792</v>
      </c>
      <c r="BL137" s="5">
        <f t="shared" si="52"/>
        <v>666115.28969511343</v>
      </c>
      <c r="BM137" s="5">
        <f t="shared" si="53"/>
        <v>5356.7892391412443</v>
      </c>
      <c r="BN137" s="5">
        <f t="shared" si="25"/>
        <v>1332.3426972332672</v>
      </c>
      <c r="BO137" s="35">
        <f t="shared" si="26"/>
        <v>2.4002019791674652E-2</v>
      </c>
      <c r="BP137" s="5">
        <f t="shared" si="27"/>
        <v>4024.446541907977</v>
      </c>
      <c r="BQ137" s="35">
        <f t="shared" si="28"/>
        <v>7.2499999999999995E-2</v>
      </c>
      <c r="BR137" s="5">
        <f t="shared" si="54"/>
        <v>120467.0530021197</v>
      </c>
      <c r="BS137" s="5">
        <f t="shared" si="55"/>
        <v>575915.54808624205</v>
      </c>
      <c r="BT137" s="5">
        <f t="shared" si="29"/>
        <v>664782.94699788012</v>
      </c>
      <c r="BU137" s="5">
        <f t="shared" si="30"/>
        <v>696382.60108836181</v>
      </c>
      <c r="BV137" s="150"/>
      <c r="BW137" s="2">
        <v>130</v>
      </c>
      <c r="BX137" s="118">
        <v>48792</v>
      </c>
      <c r="BY137" s="5">
        <f t="shared" si="56"/>
        <v>661924.46725783066</v>
      </c>
      <c r="BZ137" s="5">
        <f t="shared" si="57"/>
        <v>5224.2878433945316</v>
      </c>
      <c r="CA137" s="5">
        <f t="shared" si="31"/>
        <v>1363.0617843905193</v>
      </c>
      <c r="CB137" s="35">
        <f t="shared" si="32"/>
        <v>2.4710888057133874E-2</v>
      </c>
      <c r="CC137" s="5">
        <f t="shared" si="33"/>
        <v>3861.2260590040123</v>
      </c>
      <c r="CD137" s="35">
        <f t="shared" si="34"/>
        <v>7.0000000000000007E-2</v>
      </c>
      <c r="CE137" s="5">
        <f t="shared" si="58"/>
        <v>124688.5945265593</v>
      </c>
      <c r="CF137" s="5">
        <f t="shared" si="59"/>
        <v>554468.8251147297</v>
      </c>
      <c r="CG137" s="5">
        <f t="shared" si="35"/>
        <v>660561.40547344019</v>
      </c>
      <c r="CH137" s="5">
        <f t="shared" si="36"/>
        <v>679157.41964128905</v>
      </c>
    </row>
    <row r="138" spans="9:86" ht="14.25" customHeight="1">
      <c r="I138" s="150"/>
      <c r="J138" s="2">
        <v>131</v>
      </c>
      <c r="K138" s="118">
        <v>48823</v>
      </c>
      <c r="L138" s="5">
        <f t="shared" si="37"/>
        <v>680602.39347261132</v>
      </c>
      <c r="M138" s="5">
        <f t="shared" si="0"/>
        <v>5899.3210083098911</v>
      </c>
      <c r="N138" s="5">
        <f t="shared" si="1"/>
        <v>1220.1795531856878</v>
      </c>
      <c r="O138" s="35">
        <f t="shared" si="2"/>
        <v>2.1513522107261707E-2</v>
      </c>
      <c r="P138" s="5">
        <f t="shared" si="3"/>
        <v>4679.1414551242033</v>
      </c>
      <c r="Q138" s="35">
        <f t="shared" si="4"/>
        <v>8.2500000000000018E-2</v>
      </c>
      <c r="R138" s="5">
        <f t="shared" si="38"/>
        <v>105867.7860805735</v>
      </c>
      <c r="S138" s="5">
        <f t="shared" si="39"/>
        <v>666943.26600802259</v>
      </c>
      <c r="T138" s="5">
        <f t="shared" si="5"/>
        <v>679382.21391942562</v>
      </c>
      <c r="U138" s="5">
        <f t="shared" si="6"/>
        <v>772811.05208859604</v>
      </c>
      <c r="V138" s="150"/>
      <c r="W138" s="2">
        <v>131</v>
      </c>
      <c r="X138" s="118">
        <v>48823</v>
      </c>
      <c r="Y138" s="5">
        <f t="shared" si="40"/>
        <v>676806.0966592459</v>
      </c>
      <c r="Z138" s="5">
        <f t="shared" si="41"/>
        <v>5761.8863163878123</v>
      </c>
      <c r="AA138" s="5">
        <f t="shared" si="7"/>
        <v>1249.845671992839</v>
      </c>
      <c r="AB138" s="35">
        <f t="shared" si="8"/>
        <v>2.216018463478062E-2</v>
      </c>
      <c r="AC138" s="5">
        <f t="shared" si="9"/>
        <v>4512.0406443949732</v>
      </c>
      <c r="AD138" s="35">
        <f t="shared" si="10"/>
        <v>0.08</v>
      </c>
      <c r="AE138" s="5">
        <f t="shared" si="42"/>
        <v>109693.74901274723</v>
      </c>
      <c r="AF138" s="5">
        <f t="shared" si="43"/>
        <v>645113.35843405663</v>
      </c>
      <c r="AG138" s="5">
        <f t="shared" si="11"/>
        <v>675556.25098725304</v>
      </c>
      <c r="AH138" s="5">
        <f t="shared" si="12"/>
        <v>754807.10744680383</v>
      </c>
      <c r="AI138" s="150"/>
      <c r="AJ138" s="2">
        <v>131</v>
      </c>
      <c r="AK138" s="118">
        <v>48823</v>
      </c>
      <c r="AL138" s="5">
        <f t="shared" si="44"/>
        <v>672904.63580807915</v>
      </c>
      <c r="AM138" s="5">
        <f t="shared" si="45"/>
        <v>5625.6271582523987</v>
      </c>
      <c r="AN138" s="5">
        <f t="shared" si="13"/>
        <v>1279.7847186585541</v>
      </c>
      <c r="AO138" s="35">
        <f t="shared" si="14"/>
        <v>2.2822575156523035E-2</v>
      </c>
      <c r="AP138" s="5">
        <f t="shared" si="15"/>
        <v>4345.8424395938446</v>
      </c>
      <c r="AQ138" s="35">
        <f t="shared" si="16"/>
        <v>7.7499999999999999E-2</v>
      </c>
      <c r="AR138" s="5">
        <f t="shared" si="46"/>
        <v>113625.1489105792</v>
      </c>
      <c r="AS138" s="5">
        <f t="shared" si="47"/>
        <v>623332.00882048497</v>
      </c>
      <c r="AT138" s="5">
        <f t="shared" si="17"/>
        <v>671624.85108942061</v>
      </c>
      <c r="AU138" s="5">
        <f t="shared" si="18"/>
        <v>736957.15773106413</v>
      </c>
      <c r="AV138" s="150"/>
      <c r="AW138" s="2">
        <v>131</v>
      </c>
      <c r="AX138" s="118">
        <v>48823</v>
      </c>
      <c r="AY138" s="5">
        <f t="shared" si="48"/>
        <v>668897.16050764068</v>
      </c>
      <c r="AZ138" s="5">
        <f t="shared" si="49"/>
        <v>5490.5819284106856</v>
      </c>
      <c r="BA138" s="5">
        <f t="shared" si="19"/>
        <v>1309.9746752379315</v>
      </c>
      <c r="BB138" s="35">
        <f t="shared" si="20"/>
        <v>2.3500916181084033E-2</v>
      </c>
      <c r="BC138" s="5">
        <f t="shared" si="21"/>
        <v>4180.6072531727541</v>
      </c>
      <c r="BD138" s="35">
        <f t="shared" si="22"/>
        <v>7.4999999999999997E-2</v>
      </c>
      <c r="BE138" s="5">
        <f t="shared" si="50"/>
        <v>117662.81416759739</v>
      </c>
      <c r="BF138" s="5">
        <f t="shared" si="51"/>
        <v>601603.41845420247</v>
      </c>
      <c r="BG138" s="5">
        <f t="shared" si="23"/>
        <v>667587.18583240279</v>
      </c>
      <c r="BH138" s="5">
        <f t="shared" si="24"/>
        <v>719266.23262179992</v>
      </c>
      <c r="BI138" s="150"/>
      <c r="BJ138" s="2">
        <v>131</v>
      </c>
      <c r="BK138" s="118">
        <v>48823</v>
      </c>
      <c r="BL138" s="5">
        <f t="shared" si="52"/>
        <v>664782.94699788012</v>
      </c>
      <c r="BM138" s="5">
        <f t="shared" si="53"/>
        <v>5356.7892391412443</v>
      </c>
      <c r="BN138" s="5">
        <f t="shared" si="25"/>
        <v>1340.3922676957186</v>
      </c>
      <c r="BO138" s="35">
        <f t="shared" si="26"/>
        <v>2.419542692090132E-2</v>
      </c>
      <c r="BP138" s="5">
        <f t="shared" si="27"/>
        <v>4016.3969714455257</v>
      </c>
      <c r="BQ138" s="35">
        <f t="shared" si="28"/>
        <v>7.2499999999999995E-2</v>
      </c>
      <c r="BR138" s="5">
        <f t="shared" si="54"/>
        <v>121807.44526981542</v>
      </c>
      <c r="BS138" s="5">
        <f t="shared" si="55"/>
        <v>579931.94505768758</v>
      </c>
      <c r="BT138" s="5">
        <f t="shared" si="29"/>
        <v>663442.55473018438</v>
      </c>
      <c r="BU138" s="5">
        <f t="shared" si="30"/>
        <v>701739.39032750297</v>
      </c>
      <c r="BV138" s="150"/>
      <c r="BW138" s="2">
        <v>131</v>
      </c>
      <c r="BX138" s="118">
        <v>48823</v>
      </c>
      <c r="BY138" s="5">
        <f t="shared" si="56"/>
        <v>660561.40547344019</v>
      </c>
      <c r="BZ138" s="5">
        <f t="shared" si="57"/>
        <v>5224.2878433945316</v>
      </c>
      <c r="CA138" s="5">
        <f t="shared" si="31"/>
        <v>1371.0129781327969</v>
      </c>
      <c r="CB138" s="35">
        <f t="shared" si="32"/>
        <v>2.4906323017467105E-2</v>
      </c>
      <c r="CC138" s="5">
        <f t="shared" si="33"/>
        <v>3853.2748652617347</v>
      </c>
      <c r="CD138" s="35">
        <f t="shared" si="34"/>
        <v>7.0000000000000007E-2</v>
      </c>
      <c r="CE138" s="5">
        <f t="shared" si="58"/>
        <v>126059.6075046921</v>
      </c>
      <c r="CF138" s="5">
        <f t="shared" si="59"/>
        <v>558322.09997999144</v>
      </c>
      <c r="CG138" s="5">
        <f t="shared" si="35"/>
        <v>659190.39249530737</v>
      </c>
      <c r="CH138" s="5">
        <f t="shared" si="36"/>
        <v>684381.70748468349</v>
      </c>
    </row>
    <row r="139" spans="9:86" ht="14.25" customHeight="1">
      <c r="I139" s="150"/>
      <c r="J139" s="2">
        <v>132</v>
      </c>
      <c r="K139" s="118">
        <v>48853</v>
      </c>
      <c r="L139" s="5">
        <f t="shared" si="37"/>
        <v>679382.21391942562</v>
      </c>
      <c r="M139" s="5">
        <f t="shared" si="0"/>
        <v>5899.3210083098911</v>
      </c>
      <c r="N139" s="5">
        <f t="shared" si="1"/>
        <v>1228.5682876138399</v>
      </c>
      <c r="O139" s="35">
        <f t="shared" si="2"/>
        <v>2.1700331785716381E-2</v>
      </c>
      <c r="P139" s="5">
        <f t="shared" si="3"/>
        <v>4670.7527206960513</v>
      </c>
      <c r="Q139" s="35">
        <f t="shared" si="4"/>
        <v>8.2500000000000004E-2</v>
      </c>
      <c r="R139" s="5">
        <f t="shared" si="38"/>
        <v>107096.35436818734</v>
      </c>
      <c r="S139" s="5">
        <f t="shared" si="39"/>
        <v>671614.01872871863</v>
      </c>
      <c r="T139" s="5">
        <f t="shared" si="5"/>
        <v>678153.64563181181</v>
      </c>
      <c r="U139" s="5">
        <f t="shared" si="6"/>
        <v>778710.373096906</v>
      </c>
      <c r="V139" s="150"/>
      <c r="W139" s="2">
        <v>132</v>
      </c>
      <c r="X139" s="118">
        <v>48853</v>
      </c>
      <c r="Y139" s="5">
        <f t="shared" si="40"/>
        <v>675556.25098725304</v>
      </c>
      <c r="Z139" s="5">
        <f t="shared" si="41"/>
        <v>5761.8863163878123</v>
      </c>
      <c r="AA139" s="5">
        <f t="shared" si="7"/>
        <v>1258.1779764727917</v>
      </c>
      <c r="AB139" s="35">
        <f t="shared" si="8"/>
        <v>2.2349191049019519E-2</v>
      </c>
      <c r="AC139" s="5">
        <f t="shared" si="9"/>
        <v>4503.7083399150206</v>
      </c>
      <c r="AD139" s="35">
        <f t="shared" si="10"/>
        <v>0.08</v>
      </c>
      <c r="AE139" s="5">
        <f t="shared" si="42"/>
        <v>110951.92698922002</v>
      </c>
      <c r="AF139" s="5">
        <f t="shared" si="43"/>
        <v>649617.06677397166</v>
      </c>
      <c r="AG139" s="5">
        <f t="shared" si="11"/>
        <v>674298.07301078027</v>
      </c>
      <c r="AH139" s="5">
        <f t="shared" si="12"/>
        <v>760568.99376319163</v>
      </c>
      <c r="AI139" s="150"/>
      <c r="AJ139" s="2">
        <v>132</v>
      </c>
      <c r="AK139" s="118">
        <v>48853</v>
      </c>
      <c r="AL139" s="5">
        <f t="shared" si="44"/>
        <v>671624.85108942061</v>
      </c>
      <c r="AM139" s="5">
        <f t="shared" si="45"/>
        <v>5625.6271582523987</v>
      </c>
      <c r="AN139" s="5">
        <f t="shared" si="13"/>
        <v>1288.0499949665573</v>
      </c>
      <c r="AO139" s="35">
        <f t="shared" si="14"/>
        <v>2.3013740355984511E-2</v>
      </c>
      <c r="AP139" s="5">
        <f t="shared" si="15"/>
        <v>4337.5771632858414</v>
      </c>
      <c r="AQ139" s="35">
        <f t="shared" si="16"/>
        <v>7.7499999999999999E-2</v>
      </c>
      <c r="AR139" s="5">
        <f t="shared" si="46"/>
        <v>114913.19890554575</v>
      </c>
      <c r="AS139" s="5">
        <f t="shared" si="47"/>
        <v>627669.58598377078</v>
      </c>
      <c r="AT139" s="5">
        <f t="shared" si="17"/>
        <v>670336.80109445401</v>
      </c>
      <c r="AU139" s="5">
        <f t="shared" si="18"/>
        <v>742582.78488931654</v>
      </c>
      <c r="AV139" s="150"/>
      <c r="AW139" s="2">
        <v>132</v>
      </c>
      <c r="AX139" s="118">
        <v>48853</v>
      </c>
      <c r="AY139" s="5">
        <f t="shared" si="48"/>
        <v>667587.18583240279</v>
      </c>
      <c r="AZ139" s="5">
        <f t="shared" si="49"/>
        <v>5490.5819284106856</v>
      </c>
      <c r="BA139" s="5">
        <f t="shared" si="19"/>
        <v>1318.1620169581684</v>
      </c>
      <c r="BB139" s="35">
        <f t="shared" si="20"/>
        <v>2.3694199857618451E-2</v>
      </c>
      <c r="BC139" s="5">
        <f t="shared" si="21"/>
        <v>4172.4199114525172</v>
      </c>
      <c r="BD139" s="35">
        <f t="shared" si="22"/>
        <v>7.4999999999999997E-2</v>
      </c>
      <c r="BE139" s="5">
        <f t="shared" si="50"/>
        <v>118980.97618455556</v>
      </c>
      <c r="BF139" s="5">
        <f t="shared" si="51"/>
        <v>605775.83836565504</v>
      </c>
      <c r="BG139" s="5">
        <f t="shared" si="23"/>
        <v>666269.02381544467</v>
      </c>
      <c r="BH139" s="5">
        <f t="shared" si="24"/>
        <v>724756.81455021061</v>
      </c>
      <c r="BI139" s="150"/>
      <c r="BJ139" s="2">
        <v>132</v>
      </c>
      <c r="BK139" s="118">
        <v>48853</v>
      </c>
      <c r="BL139" s="5">
        <f t="shared" si="52"/>
        <v>663442.55473018438</v>
      </c>
      <c r="BM139" s="5">
        <f t="shared" si="53"/>
        <v>5356.7892391412443</v>
      </c>
      <c r="BN139" s="5">
        <f t="shared" si="25"/>
        <v>1348.4904709797138</v>
      </c>
      <c r="BO139" s="35">
        <f t="shared" si="26"/>
        <v>2.4390786416071217E-2</v>
      </c>
      <c r="BP139" s="5">
        <f t="shared" si="27"/>
        <v>4008.2987681615305</v>
      </c>
      <c r="BQ139" s="35">
        <f t="shared" si="28"/>
        <v>7.2499999999999995E-2</v>
      </c>
      <c r="BR139" s="5">
        <f t="shared" si="54"/>
        <v>123155.93574079513</v>
      </c>
      <c r="BS139" s="5">
        <f t="shared" si="55"/>
        <v>583940.24382584915</v>
      </c>
      <c r="BT139" s="5">
        <f t="shared" si="29"/>
        <v>662094.06425920466</v>
      </c>
      <c r="BU139" s="5">
        <f t="shared" si="30"/>
        <v>707096.17956664425</v>
      </c>
      <c r="BV139" s="150"/>
      <c r="BW139" s="2">
        <v>132</v>
      </c>
      <c r="BX139" s="118">
        <v>48853</v>
      </c>
      <c r="BY139" s="5">
        <f t="shared" si="56"/>
        <v>659190.39249530737</v>
      </c>
      <c r="BZ139" s="5">
        <f t="shared" si="57"/>
        <v>5224.2878433945316</v>
      </c>
      <c r="CA139" s="5">
        <f t="shared" si="31"/>
        <v>1379.0105538385719</v>
      </c>
      <c r="CB139" s="35">
        <f t="shared" si="32"/>
        <v>2.5103713334506263E-2</v>
      </c>
      <c r="CC139" s="5">
        <f t="shared" si="33"/>
        <v>3845.2772895559597</v>
      </c>
      <c r="CD139" s="35">
        <f t="shared" si="34"/>
        <v>7.0000000000000007E-2</v>
      </c>
      <c r="CE139" s="5">
        <f t="shared" si="58"/>
        <v>127438.61805853067</v>
      </c>
      <c r="CF139" s="5">
        <f t="shared" si="59"/>
        <v>562167.37726954743</v>
      </c>
      <c r="CG139" s="5">
        <f t="shared" si="35"/>
        <v>657811.3819414688</v>
      </c>
      <c r="CH139" s="5">
        <f t="shared" si="36"/>
        <v>689605.99532807805</v>
      </c>
    </row>
    <row r="140" spans="9:86" ht="14.25" customHeight="1">
      <c r="I140" s="150"/>
      <c r="J140" s="2">
        <v>133</v>
      </c>
      <c r="K140" s="118">
        <v>48884</v>
      </c>
      <c r="L140" s="5">
        <f t="shared" si="37"/>
        <v>678153.64563181181</v>
      </c>
      <c r="M140" s="5">
        <f t="shared" si="0"/>
        <v>5899.3210083098911</v>
      </c>
      <c r="N140" s="5">
        <f t="shared" si="1"/>
        <v>1237.0146945911847</v>
      </c>
      <c r="O140" s="35">
        <f t="shared" si="2"/>
        <v>2.1889104970105148E-2</v>
      </c>
      <c r="P140" s="5">
        <f t="shared" si="3"/>
        <v>4662.3063137187064</v>
      </c>
      <c r="Q140" s="35">
        <f t="shared" si="4"/>
        <v>8.2500000000000004E-2</v>
      </c>
      <c r="R140" s="5">
        <f t="shared" si="38"/>
        <v>108333.36906277853</v>
      </c>
      <c r="S140" s="5">
        <f t="shared" si="39"/>
        <v>676276.3250424373</v>
      </c>
      <c r="T140" s="5">
        <f t="shared" si="5"/>
        <v>676916.63093722065</v>
      </c>
      <c r="U140" s="5">
        <f t="shared" si="6"/>
        <v>784609.69410521584</v>
      </c>
      <c r="V140" s="150"/>
      <c r="W140" s="2">
        <v>133</v>
      </c>
      <c r="X140" s="118">
        <v>48884</v>
      </c>
      <c r="Y140" s="5">
        <f t="shared" si="40"/>
        <v>674298.07301078027</v>
      </c>
      <c r="Z140" s="5">
        <f t="shared" si="41"/>
        <v>5761.8863163878123</v>
      </c>
      <c r="AA140" s="5">
        <f t="shared" si="7"/>
        <v>1266.5658296492766</v>
      </c>
      <c r="AB140" s="35">
        <f t="shared" si="8"/>
        <v>2.2540165194196441E-2</v>
      </c>
      <c r="AC140" s="5">
        <f t="shared" si="9"/>
        <v>4495.3204867385357</v>
      </c>
      <c r="AD140" s="35">
        <f t="shared" si="10"/>
        <v>8.0000000000000016E-2</v>
      </c>
      <c r="AE140" s="5">
        <f t="shared" si="42"/>
        <v>112218.4928188693</v>
      </c>
      <c r="AF140" s="5">
        <f t="shared" si="43"/>
        <v>654112.38726071024</v>
      </c>
      <c r="AG140" s="5">
        <f t="shared" si="11"/>
        <v>673031.50718113105</v>
      </c>
      <c r="AH140" s="5">
        <f t="shared" si="12"/>
        <v>766330.88007957954</v>
      </c>
      <c r="AI140" s="150"/>
      <c r="AJ140" s="2">
        <v>133</v>
      </c>
      <c r="AK140" s="118">
        <v>48884</v>
      </c>
      <c r="AL140" s="5">
        <f t="shared" si="44"/>
        <v>670336.80109445401</v>
      </c>
      <c r="AM140" s="5">
        <f t="shared" si="45"/>
        <v>5625.6271582523987</v>
      </c>
      <c r="AN140" s="5">
        <f t="shared" si="13"/>
        <v>1296.3686511840497</v>
      </c>
      <c r="AO140" s="35">
        <f t="shared" si="14"/>
        <v>2.3206877182947044E-2</v>
      </c>
      <c r="AP140" s="5">
        <f t="shared" si="15"/>
        <v>4329.258507068349</v>
      </c>
      <c r="AQ140" s="35">
        <f t="shared" si="16"/>
        <v>7.7499999999999999E-2</v>
      </c>
      <c r="AR140" s="5">
        <f t="shared" si="46"/>
        <v>116209.5675567298</v>
      </c>
      <c r="AS140" s="5">
        <f t="shared" si="47"/>
        <v>631998.84449083917</v>
      </c>
      <c r="AT140" s="5">
        <f t="shared" si="17"/>
        <v>669040.43244326999</v>
      </c>
      <c r="AU140" s="5">
        <f t="shared" si="18"/>
        <v>748208.41204756894</v>
      </c>
      <c r="AV140" s="150"/>
      <c r="AW140" s="2">
        <v>133</v>
      </c>
      <c r="AX140" s="118">
        <v>48884</v>
      </c>
      <c r="AY140" s="5">
        <f t="shared" si="48"/>
        <v>666269.02381544467</v>
      </c>
      <c r="AZ140" s="5">
        <f t="shared" si="49"/>
        <v>5490.5819284106856</v>
      </c>
      <c r="BA140" s="5">
        <f t="shared" si="19"/>
        <v>1326.4005295641564</v>
      </c>
      <c r="BB140" s="35">
        <f t="shared" si="20"/>
        <v>2.3889458740886632E-2</v>
      </c>
      <c r="BC140" s="5">
        <f t="shared" si="21"/>
        <v>4164.1813988465292</v>
      </c>
      <c r="BD140" s="35">
        <f t="shared" si="22"/>
        <v>7.5000000000000011E-2</v>
      </c>
      <c r="BE140" s="5">
        <f t="shared" si="50"/>
        <v>120307.37671411972</v>
      </c>
      <c r="BF140" s="5">
        <f t="shared" si="51"/>
        <v>609940.0197645016</v>
      </c>
      <c r="BG140" s="5">
        <f t="shared" si="23"/>
        <v>664942.62328588055</v>
      </c>
      <c r="BH140" s="5">
        <f t="shared" si="24"/>
        <v>730247.39647862129</v>
      </c>
      <c r="BI140" s="150"/>
      <c r="BJ140" s="2">
        <v>133</v>
      </c>
      <c r="BK140" s="118">
        <v>48884</v>
      </c>
      <c r="BL140" s="5">
        <f t="shared" si="52"/>
        <v>662094.06425920466</v>
      </c>
      <c r="BM140" s="5">
        <f t="shared" si="53"/>
        <v>5356.7892391412443</v>
      </c>
      <c r="BN140" s="5">
        <f t="shared" si="25"/>
        <v>1356.6376009085493</v>
      </c>
      <c r="BO140" s="35">
        <f t="shared" si="26"/>
        <v>2.4588124391535453E-2</v>
      </c>
      <c r="BP140" s="5">
        <f t="shared" si="27"/>
        <v>4000.1516382326949</v>
      </c>
      <c r="BQ140" s="35">
        <f t="shared" si="28"/>
        <v>7.2499999999999995E-2</v>
      </c>
      <c r="BR140" s="5">
        <f t="shared" si="54"/>
        <v>124512.57334170368</v>
      </c>
      <c r="BS140" s="5">
        <f t="shared" si="55"/>
        <v>587940.39546408178</v>
      </c>
      <c r="BT140" s="5">
        <f t="shared" si="29"/>
        <v>660737.42665829614</v>
      </c>
      <c r="BU140" s="5">
        <f t="shared" si="30"/>
        <v>712452.96880578552</v>
      </c>
      <c r="BV140" s="150"/>
      <c r="BW140" s="2">
        <v>133</v>
      </c>
      <c r="BX140" s="118">
        <v>48884</v>
      </c>
      <c r="BY140" s="5">
        <f t="shared" si="56"/>
        <v>657811.3819414688</v>
      </c>
      <c r="BZ140" s="5">
        <f t="shared" si="57"/>
        <v>5224.2878433945316</v>
      </c>
      <c r="CA140" s="5">
        <f t="shared" si="31"/>
        <v>1387.0547820692968</v>
      </c>
      <c r="CB140" s="35">
        <f t="shared" si="32"/>
        <v>2.5303085111884827E-2</v>
      </c>
      <c r="CC140" s="5">
        <f t="shared" si="33"/>
        <v>3837.2330613252348</v>
      </c>
      <c r="CD140" s="35">
        <f t="shared" si="34"/>
        <v>7.0000000000000007E-2</v>
      </c>
      <c r="CE140" s="5">
        <f t="shared" si="58"/>
        <v>128825.67284059997</v>
      </c>
      <c r="CF140" s="5">
        <f t="shared" si="59"/>
        <v>566004.6103308727</v>
      </c>
      <c r="CG140" s="5">
        <f t="shared" si="35"/>
        <v>656424.32715939952</v>
      </c>
      <c r="CH140" s="5">
        <f t="shared" si="36"/>
        <v>694830.28317147272</v>
      </c>
    </row>
    <row r="141" spans="9:86" ht="14.25" customHeight="1">
      <c r="I141" s="150"/>
      <c r="J141" s="2">
        <v>134</v>
      </c>
      <c r="K141" s="118">
        <v>48914</v>
      </c>
      <c r="L141" s="5">
        <f t="shared" si="37"/>
        <v>676916.63093722065</v>
      </c>
      <c r="M141" s="5">
        <f t="shared" si="0"/>
        <v>5899.3210083098911</v>
      </c>
      <c r="N141" s="5">
        <f t="shared" si="1"/>
        <v>1245.5191706164987</v>
      </c>
      <c r="O141" s="35">
        <f t="shared" si="2"/>
        <v>2.2079868279649559E-2</v>
      </c>
      <c r="P141" s="5">
        <f t="shared" si="3"/>
        <v>4653.8018376933924</v>
      </c>
      <c r="Q141" s="35">
        <f t="shared" si="4"/>
        <v>8.2500000000000018E-2</v>
      </c>
      <c r="R141" s="5">
        <f t="shared" si="38"/>
        <v>109578.88823339503</v>
      </c>
      <c r="S141" s="5">
        <f t="shared" si="39"/>
        <v>680930.12688013073</v>
      </c>
      <c r="T141" s="5">
        <f t="shared" si="5"/>
        <v>675671.11176660412</v>
      </c>
      <c r="U141" s="5">
        <f t="shared" si="6"/>
        <v>790509.01511352579</v>
      </c>
      <c r="V141" s="150"/>
      <c r="W141" s="2">
        <v>134</v>
      </c>
      <c r="X141" s="118">
        <v>48914</v>
      </c>
      <c r="Y141" s="5">
        <f t="shared" si="40"/>
        <v>673031.50718113105</v>
      </c>
      <c r="Z141" s="5">
        <f t="shared" si="41"/>
        <v>5761.8863163878123</v>
      </c>
      <c r="AA141" s="5">
        <f t="shared" si="7"/>
        <v>1275.0096018469385</v>
      </c>
      <c r="AB141" s="35">
        <f t="shared" si="8"/>
        <v>2.2733133677864482E-2</v>
      </c>
      <c r="AC141" s="5">
        <f t="shared" si="9"/>
        <v>4486.8767145408738</v>
      </c>
      <c r="AD141" s="35">
        <f t="shared" si="10"/>
        <v>0.08</v>
      </c>
      <c r="AE141" s="5">
        <f t="shared" si="42"/>
        <v>113493.50242071624</v>
      </c>
      <c r="AF141" s="5">
        <f t="shared" si="43"/>
        <v>658599.26397525112</v>
      </c>
      <c r="AG141" s="5">
        <f t="shared" si="11"/>
        <v>671756.49757928413</v>
      </c>
      <c r="AH141" s="5">
        <f t="shared" si="12"/>
        <v>772092.76639596734</v>
      </c>
      <c r="AI141" s="150"/>
      <c r="AJ141" s="2">
        <v>134</v>
      </c>
      <c r="AK141" s="118">
        <v>48914</v>
      </c>
      <c r="AL141" s="5">
        <f t="shared" si="44"/>
        <v>669040.43244326999</v>
      </c>
      <c r="AM141" s="5">
        <f t="shared" si="45"/>
        <v>5625.6271582523987</v>
      </c>
      <c r="AN141" s="5">
        <f t="shared" si="13"/>
        <v>1304.7410320562803</v>
      </c>
      <c r="AO141" s="35">
        <f t="shared" si="14"/>
        <v>2.3402012233398106E-2</v>
      </c>
      <c r="AP141" s="5">
        <f t="shared" si="15"/>
        <v>4320.8861261961183</v>
      </c>
      <c r="AQ141" s="35">
        <f t="shared" si="16"/>
        <v>7.7499999999999986E-2</v>
      </c>
      <c r="AR141" s="5">
        <f t="shared" si="46"/>
        <v>117514.30858878608</v>
      </c>
      <c r="AS141" s="5">
        <f t="shared" si="47"/>
        <v>636319.7306170353</v>
      </c>
      <c r="AT141" s="5">
        <f t="shared" si="17"/>
        <v>667735.69141121372</v>
      </c>
      <c r="AU141" s="5">
        <f t="shared" si="18"/>
        <v>753834.03920582135</v>
      </c>
      <c r="AV141" s="150"/>
      <c r="AW141" s="2">
        <v>134</v>
      </c>
      <c r="AX141" s="118">
        <v>48914</v>
      </c>
      <c r="AY141" s="5">
        <f t="shared" si="48"/>
        <v>664942.62328588055</v>
      </c>
      <c r="AZ141" s="5">
        <f t="shared" si="49"/>
        <v>5490.5819284106856</v>
      </c>
      <c r="BA141" s="5">
        <f t="shared" si="19"/>
        <v>1334.6905328739322</v>
      </c>
      <c r="BB141" s="35">
        <f t="shared" si="20"/>
        <v>2.4086719415490471E-2</v>
      </c>
      <c r="BC141" s="5">
        <f t="shared" si="21"/>
        <v>4155.8913955367534</v>
      </c>
      <c r="BD141" s="35">
        <f t="shared" si="22"/>
        <v>7.5000000000000011E-2</v>
      </c>
      <c r="BE141" s="5">
        <f t="shared" si="50"/>
        <v>121642.06724699365</v>
      </c>
      <c r="BF141" s="5">
        <f t="shared" si="51"/>
        <v>614095.91116003832</v>
      </c>
      <c r="BG141" s="5">
        <f t="shared" si="23"/>
        <v>663607.93275300658</v>
      </c>
      <c r="BH141" s="5">
        <f t="shared" si="24"/>
        <v>735737.97840703197</v>
      </c>
      <c r="BI141" s="150"/>
      <c r="BJ141" s="2">
        <v>134</v>
      </c>
      <c r="BK141" s="118">
        <v>48914</v>
      </c>
      <c r="BL141" s="5">
        <f t="shared" si="52"/>
        <v>660737.42665829614</v>
      </c>
      <c r="BM141" s="5">
        <f t="shared" si="53"/>
        <v>5356.7892391412443</v>
      </c>
      <c r="BN141" s="5">
        <f t="shared" si="25"/>
        <v>1364.8339530807052</v>
      </c>
      <c r="BO141" s="35">
        <f t="shared" si="26"/>
        <v>2.4787467420758706E-2</v>
      </c>
      <c r="BP141" s="5">
        <f t="shared" si="27"/>
        <v>3991.955286060539</v>
      </c>
      <c r="BQ141" s="35">
        <f t="shared" si="28"/>
        <v>7.2499999999999995E-2</v>
      </c>
      <c r="BR141" s="5">
        <f t="shared" si="54"/>
        <v>125877.40729478438</v>
      </c>
      <c r="BS141" s="5">
        <f t="shared" si="55"/>
        <v>591932.35075014236</v>
      </c>
      <c r="BT141" s="5">
        <f t="shared" si="29"/>
        <v>659372.59270521544</v>
      </c>
      <c r="BU141" s="5">
        <f t="shared" si="30"/>
        <v>717809.75804492668</v>
      </c>
      <c r="BV141" s="150"/>
      <c r="BW141" s="2">
        <v>134</v>
      </c>
      <c r="BX141" s="118">
        <v>48914</v>
      </c>
      <c r="BY141" s="5">
        <f t="shared" si="56"/>
        <v>656424.32715939952</v>
      </c>
      <c r="BZ141" s="5">
        <f t="shared" si="57"/>
        <v>5224.2878433945316</v>
      </c>
      <c r="CA141" s="5">
        <f t="shared" si="31"/>
        <v>1395.1459349647007</v>
      </c>
      <c r="CB141" s="35">
        <f t="shared" si="32"/>
        <v>2.5504464912238102E-2</v>
      </c>
      <c r="CC141" s="5">
        <f t="shared" si="33"/>
        <v>3829.1419084298309</v>
      </c>
      <c r="CD141" s="35">
        <f t="shared" si="34"/>
        <v>7.0000000000000007E-2</v>
      </c>
      <c r="CE141" s="5">
        <f t="shared" si="58"/>
        <v>130220.81877556468</v>
      </c>
      <c r="CF141" s="5">
        <f t="shared" si="59"/>
        <v>569833.7522393025</v>
      </c>
      <c r="CG141" s="5">
        <f t="shared" si="35"/>
        <v>655029.18122443487</v>
      </c>
      <c r="CH141" s="5">
        <f t="shared" si="36"/>
        <v>700054.57101486716</v>
      </c>
    </row>
    <row r="142" spans="9:86" ht="14.25" customHeight="1">
      <c r="I142" s="150"/>
      <c r="J142" s="2">
        <v>135</v>
      </c>
      <c r="K142" s="118">
        <v>48945</v>
      </c>
      <c r="L142" s="5">
        <f t="shared" si="37"/>
        <v>675671.11176660412</v>
      </c>
      <c r="M142" s="5">
        <f t="shared" si="0"/>
        <v>5899.3210083098911</v>
      </c>
      <c r="N142" s="5">
        <f t="shared" si="1"/>
        <v>1254.0821149144876</v>
      </c>
      <c r="O142" s="35">
        <f t="shared" si="2"/>
        <v>2.2272648803390305E-2</v>
      </c>
      <c r="P142" s="5">
        <f t="shared" si="3"/>
        <v>4645.2388933954035</v>
      </c>
      <c r="Q142" s="35">
        <f t="shared" si="4"/>
        <v>8.2500000000000004E-2</v>
      </c>
      <c r="R142" s="5">
        <f t="shared" si="38"/>
        <v>110832.97034830952</v>
      </c>
      <c r="S142" s="5">
        <f t="shared" si="39"/>
        <v>685575.36577352614</v>
      </c>
      <c r="T142" s="5">
        <f t="shared" si="5"/>
        <v>674417.02965168969</v>
      </c>
      <c r="U142" s="5">
        <f t="shared" si="6"/>
        <v>796408.33612183563</v>
      </c>
      <c r="V142" s="150"/>
      <c r="W142" s="2">
        <v>135</v>
      </c>
      <c r="X142" s="118">
        <v>48945</v>
      </c>
      <c r="Y142" s="5">
        <f t="shared" si="40"/>
        <v>671756.49757928413</v>
      </c>
      <c r="Z142" s="5">
        <f t="shared" si="41"/>
        <v>5761.8863163878123</v>
      </c>
      <c r="AA142" s="5">
        <f t="shared" si="7"/>
        <v>1283.5096658592511</v>
      </c>
      <c r="AB142" s="35">
        <f t="shared" si="8"/>
        <v>2.2928123577238904E-2</v>
      </c>
      <c r="AC142" s="5">
        <f t="shared" si="9"/>
        <v>4478.3766505285612</v>
      </c>
      <c r="AD142" s="35">
        <f t="shared" si="10"/>
        <v>0.08</v>
      </c>
      <c r="AE142" s="5">
        <f t="shared" si="42"/>
        <v>114777.01208657549</v>
      </c>
      <c r="AF142" s="5">
        <f t="shared" si="43"/>
        <v>663077.64062577963</v>
      </c>
      <c r="AG142" s="5">
        <f t="shared" si="11"/>
        <v>670472.98791342485</v>
      </c>
      <c r="AH142" s="5">
        <f t="shared" si="12"/>
        <v>777854.65271235514</v>
      </c>
      <c r="AI142" s="150"/>
      <c r="AJ142" s="2">
        <v>135</v>
      </c>
      <c r="AK142" s="118">
        <v>48945</v>
      </c>
      <c r="AL142" s="5">
        <f t="shared" si="44"/>
        <v>667735.69141121372</v>
      </c>
      <c r="AM142" s="5">
        <f t="shared" si="45"/>
        <v>5625.6271582523987</v>
      </c>
      <c r="AN142" s="5">
        <f t="shared" si="13"/>
        <v>1313.1674845549769</v>
      </c>
      <c r="AO142" s="35">
        <f t="shared" si="14"/>
        <v>2.3599172572842775E-2</v>
      </c>
      <c r="AP142" s="5">
        <f t="shared" si="15"/>
        <v>4312.4596736974217</v>
      </c>
      <c r="AQ142" s="35">
        <f t="shared" si="16"/>
        <v>7.7499999999999999E-2</v>
      </c>
      <c r="AR142" s="5">
        <f t="shared" si="46"/>
        <v>118827.47607334105</v>
      </c>
      <c r="AS142" s="5">
        <f t="shared" si="47"/>
        <v>640632.19029073277</v>
      </c>
      <c r="AT142" s="5">
        <f t="shared" si="17"/>
        <v>666422.52392665879</v>
      </c>
      <c r="AU142" s="5">
        <f t="shared" si="18"/>
        <v>759459.66636407387</v>
      </c>
      <c r="AV142" s="150"/>
      <c r="AW142" s="2">
        <v>135</v>
      </c>
      <c r="AX142" s="118">
        <v>48945</v>
      </c>
      <c r="AY142" s="5">
        <f t="shared" si="48"/>
        <v>663607.93275300658</v>
      </c>
      <c r="AZ142" s="5">
        <f t="shared" si="49"/>
        <v>5490.5819284106856</v>
      </c>
      <c r="BA142" s="5">
        <f t="shared" si="19"/>
        <v>1343.0323487043952</v>
      </c>
      <c r="BB142" s="35">
        <f t="shared" si="20"/>
        <v>2.4286008935416426E-2</v>
      </c>
      <c r="BC142" s="5">
        <f t="shared" si="21"/>
        <v>4147.5495797062904</v>
      </c>
      <c r="BD142" s="35">
        <f t="shared" si="22"/>
        <v>7.4999999999999983E-2</v>
      </c>
      <c r="BE142" s="5">
        <f t="shared" si="50"/>
        <v>122985.09959569805</v>
      </c>
      <c r="BF142" s="5">
        <f t="shared" si="51"/>
        <v>618243.46073974459</v>
      </c>
      <c r="BG142" s="5">
        <f t="shared" si="23"/>
        <v>662264.90040430217</v>
      </c>
      <c r="BH142" s="5">
        <f t="shared" si="24"/>
        <v>741228.56033544266</v>
      </c>
      <c r="BI142" s="150"/>
      <c r="BJ142" s="2">
        <v>135</v>
      </c>
      <c r="BK142" s="118">
        <v>48945</v>
      </c>
      <c r="BL142" s="5">
        <f t="shared" si="52"/>
        <v>659372.59270521544</v>
      </c>
      <c r="BM142" s="5">
        <f t="shared" si="53"/>
        <v>5356.7892391412443</v>
      </c>
      <c r="BN142" s="5">
        <f t="shared" si="25"/>
        <v>1373.0798248805677</v>
      </c>
      <c r="BO142" s="35">
        <f t="shared" si="26"/>
        <v>2.4988842546467712E-2</v>
      </c>
      <c r="BP142" s="5">
        <f t="shared" si="27"/>
        <v>3983.7094142606766</v>
      </c>
      <c r="BQ142" s="35">
        <f t="shared" si="28"/>
        <v>7.2499999999999995E-2</v>
      </c>
      <c r="BR142" s="5">
        <f t="shared" si="54"/>
        <v>127250.48711966495</v>
      </c>
      <c r="BS142" s="5">
        <f t="shared" si="55"/>
        <v>595916.06016440305</v>
      </c>
      <c r="BT142" s="5">
        <f t="shared" si="29"/>
        <v>657999.51288033486</v>
      </c>
      <c r="BU142" s="5">
        <f t="shared" si="30"/>
        <v>723166.54728406796</v>
      </c>
      <c r="BV142" s="150"/>
      <c r="BW142" s="2">
        <v>135</v>
      </c>
      <c r="BX142" s="118">
        <v>48945</v>
      </c>
      <c r="BY142" s="5">
        <f t="shared" si="56"/>
        <v>655029.18122443487</v>
      </c>
      <c r="BZ142" s="5">
        <f t="shared" si="57"/>
        <v>5224.2878433945316</v>
      </c>
      <c r="CA142" s="5">
        <f t="shared" si="31"/>
        <v>1403.2842862519947</v>
      </c>
      <c r="CB142" s="35">
        <f t="shared" si="32"/>
        <v>2.5707879767350689E-2</v>
      </c>
      <c r="CC142" s="5">
        <f t="shared" si="33"/>
        <v>3821.0035571425369</v>
      </c>
      <c r="CD142" s="35">
        <f t="shared" si="34"/>
        <v>7.0000000000000007E-2</v>
      </c>
      <c r="CE142" s="5">
        <f t="shared" si="58"/>
        <v>131624.10306181668</v>
      </c>
      <c r="CF142" s="5">
        <f t="shared" si="59"/>
        <v>573654.75579644507</v>
      </c>
      <c r="CG142" s="5">
        <f t="shared" si="35"/>
        <v>653625.89693818288</v>
      </c>
      <c r="CH142" s="5">
        <f t="shared" si="36"/>
        <v>705278.85885826172</v>
      </c>
    </row>
    <row r="143" spans="9:86" ht="14.25" customHeight="1">
      <c r="I143" s="150"/>
      <c r="J143" s="2">
        <v>136</v>
      </c>
      <c r="K143" s="118">
        <v>48976</v>
      </c>
      <c r="L143" s="5">
        <f t="shared" si="37"/>
        <v>674417.02965168969</v>
      </c>
      <c r="M143" s="5">
        <f t="shared" si="0"/>
        <v>5899.3210083098911</v>
      </c>
      <c r="N143" s="5">
        <f t="shared" si="1"/>
        <v>1262.7039294545248</v>
      </c>
      <c r="O143" s="35">
        <f t="shared" si="2"/>
        <v>2.2467474110610685E-2</v>
      </c>
      <c r="P143" s="5">
        <f t="shared" si="3"/>
        <v>4636.6170788553663</v>
      </c>
      <c r="Q143" s="35">
        <f t="shared" si="4"/>
        <v>8.249999999999999E-2</v>
      </c>
      <c r="R143" s="5">
        <f t="shared" si="38"/>
        <v>112095.67427776405</v>
      </c>
      <c r="S143" s="5">
        <f t="shared" si="39"/>
        <v>690211.98285238154</v>
      </c>
      <c r="T143" s="5">
        <f t="shared" si="5"/>
        <v>673154.32572223514</v>
      </c>
      <c r="U143" s="5">
        <f t="shared" si="6"/>
        <v>802307.65713014558</v>
      </c>
      <c r="V143" s="150"/>
      <c r="W143" s="2">
        <v>136</v>
      </c>
      <c r="X143" s="118">
        <v>48976</v>
      </c>
      <c r="Y143" s="5">
        <f t="shared" si="40"/>
        <v>670472.98791342485</v>
      </c>
      <c r="Z143" s="5">
        <f t="shared" si="41"/>
        <v>5761.8863163878123</v>
      </c>
      <c r="AA143" s="5">
        <f t="shared" si="7"/>
        <v>1292.0663969649795</v>
      </c>
      <c r="AB143" s="35">
        <f t="shared" si="8"/>
        <v>2.3125162449619548E-2</v>
      </c>
      <c r="AC143" s="5">
        <f t="shared" si="9"/>
        <v>4469.8199194228328</v>
      </c>
      <c r="AD143" s="35">
        <f t="shared" si="10"/>
        <v>0.08</v>
      </c>
      <c r="AE143" s="5">
        <f t="shared" si="42"/>
        <v>116069.07848354046</v>
      </c>
      <c r="AF143" s="5">
        <f t="shared" si="43"/>
        <v>667547.46054520248</v>
      </c>
      <c r="AG143" s="5">
        <f t="shared" si="11"/>
        <v>669180.9215164599</v>
      </c>
      <c r="AH143" s="5">
        <f t="shared" si="12"/>
        <v>783616.53902874293</v>
      </c>
      <c r="AI143" s="150"/>
      <c r="AJ143" s="2">
        <v>136</v>
      </c>
      <c r="AK143" s="118">
        <v>48976</v>
      </c>
      <c r="AL143" s="5">
        <f t="shared" si="44"/>
        <v>666422.52392665879</v>
      </c>
      <c r="AM143" s="5">
        <f t="shared" si="45"/>
        <v>5625.6271582523987</v>
      </c>
      <c r="AN143" s="5">
        <f t="shared" si="13"/>
        <v>1321.6483578927273</v>
      </c>
      <c r="AO143" s="35">
        <f t="shared" si="14"/>
        <v>2.3798385746725045E-2</v>
      </c>
      <c r="AP143" s="5">
        <f t="shared" si="15"/>
        <v>4303.9788003596714</v>
      </c>
      <c r="AQ143" s="35">
        <f t="shared" si="16"/>
        <v>7.7499999999999999E-2</v>
      </c>
      <c r="AR143" s="5">
        <f t="shared" si="46"/>
        <v>120149.12443123378</v>
      </c>
      <c r="AS143" s="5">
        <f t="shared" si="47"/>
        <v>644936.16909109242</v>
      </c>
      <c r="AT143" s="5">
        <f t="shared" si="17"/>
        <v>665100.87556876603</v>
      </c>
      <c r="AU143" s="5">
        <f t="shared" si="18"/>
        <v>765085.29352232616</v>
      </c>
      <c r="AV143" s="150"/>
      <c r="AW143" s="2">
        <v>136</v>
      </c>
      <c r="AX143" s="118">
        <v>48976</v>
      </c>
      <c r="AY143" s="5">
        <f t="shared" si="48"/>
        <v>662264.90040430217</v>
      </c>
      <c r="AZ143" s="5">
        <f t="shared" si="49"/>
        <v>5490.5819284106856</v>
      </c>
      <c r="BA143" s="5">
        <f t="shared" si="19"/>
        <v>1351.426300883797</v>
      </c>
      <c r="BB143" s="35">
        <f t="shared" si="20"/>
        <v>2.4487354834455625E-2</v>
      </c>
      <c r="BC143" s="5">
        <f t="shared" si="21"/>
        <v>4139.1556275268886</v>
      </c>
      <c r="BD143" s="35">
        <f t="shared" si="22"/>
        <v>7.5000000000000011E-2</v>
      </c>
      <c r="BE143" s="5">
        <f t="shared" si="50"/>
        <v>124336.52589658185</v>
      </c>
      <c r="BF143" s="5">
        <f t="shared" si="51"/>
        <v>622382.61636727152</v>
      </c>
      <c r="BG143" s="5">
        <f t="shared" si="23"/>
        <v>660913.47410341841</v>
      </c>
      <c r="BH143" s="5">
        <f t="shared" si="24"/>
        <v>746719.14226385334</v>
      </c>
      <c r="BI143" s="150"/>
      <c r="BJ143" s="2">
        <v>136</v>
      </c>
      <c r="BK143" s="118">
        <v>48976</v>
      </c>
      <c r="BL143" s="5">
        <f t="shared" si="52"/>
        <v>657999.51288033486</v>
      </c>
      <c r="BM143" s="5">
        <f t="shared" si="53"/>
        <v>5356.7892391412443</v>
      </c>
      <c r="BN143" s="5">
        <f t="shared" si="25"/>
        <v>1381.375515489221</v>
      </c>
      <c r="BO143" s="35">
        <f t="shared" si="26"/>
        <v>2.519227729107041E-2</v>
      </c>
      <c r="BP143" s="5">
        <f t="shared" si="27"/>
        <v>3975.4137236520232</v>
      </c>
      <c r="BQ143" s="35">
        <f t="shared" si="28"/>
        <v>7.2499999999999995E-2</v>
      </c>
      <c r="BR143" s="5">
        <f t="shared" si="54"/>
        <v>128631.86263515418</v>
      </c>
      <c r="BS143" s="5">
        <f t="shared" si="55"/>
        <v>599891.47388805507</v>
      </c>
      <c r="BT143" s="5">
        <f t="shared" si="29"/>
        <v>656618.13736484561</v>
      </c>
      <c r="BU143" s="5">
        <f t="shared" si="30"/>
        <v>728523.33652320923</v>
      </c>
      <c r="BV143" s="150"/>
      <c r="BW143" s="2">
        <v>136</v>
      </c>
      <c r="BX143" s="118">
        <v>48976</v>
      </c>
      <c r="BY143" s="5">
        <f t="shared" si="56"/>
        <v>653625.89693818288</v>
      </c>
      <c r="BZ143" s="5">
        <f t="shared" si="57"/>
        <v>5224.2878433945316</v>
      </c>
      <c r="CA143" s="5">
        <f t="shared" si="31"/>
        <v>1411.4701112551311</v>
      </c>
      <c r="CB143" s="35">
        <f t="shared" si="32"/>
        <v>2.5913357188574588E-2</v>
      </c>
      <c r="CC143" s="5">
        <f t="shared" si="33"/>
        <v>3812.8177321394005</v>
      </c>
      <c r="CD143" s="35">
        <f t="shared" si="34"/>
        <v>7.0000000000000007E-2</v>
      </c>
      <c r="CE143" s="5">
        <f t="shared" si="58"/>
        <v>133035.57317307181</v>
      </c>
      <c r="CF143" s="5">
        <f t="shared" si="59"/>
        <v>577467.57352858444</v>
      </c>
      <c r="CG143" s="5">
        <f t="shared" si="35"/>
        <v>652214.42682692769</v>
      </c>
      <c r="CH143" s="5">
        <f t="shared" si="36"/>
        <v>710503.14670165628</v>
      </c>
    </row>
    <row r="144" spans="9:86" ht="14.25" customHeight="1">
      <c r="I144" s="150"/>
      <c r="J144" s="2">
        <v>137</v>
      </c>
      <c r="K144" s="118">
        <v>49004</v>
      </c>
      <c r="L144" s="5">
        <f t="shared" si="37"/>
        <v>673154.32572223514</v>
      </c>
      <c r="M144" s="5">
        <f t="shared" si="0"/>
        <v>5899.3210083098911</v>
      </c>
      <c r="N144" s="5">
        <f t="shared" si="1"/>
        <v>1271.3850189695249</v>
      </c>
      <c r="O144" s="35">
        <f t="shared" si="2"/>
        <v>2.2664372261539424E-2</v>
      </c>
      <c r="P144" s="5">
        <f t="shared" si="3"/>
        <v>4627.9359893403662</v>
      </c>
      <c r="Q144" s="35">
        <f t="shared" si="4"/>
        <v>8.249999999999999E-2</v>
      </c>
      <c r="R144" s="5">
        <f t="shared" si="38"/>
        <v>113367.05929673357</v>
      </c>
      <c r="S144" s="5">
        <f t="shared" si="39"/>
        <v>694839.91884172196</v>
      </c>
      <c r="T144" s="5">
        <f t="shared" si="5"/>
        <v>671882.9407032656</v>
      </c>
      <c r="U144" s="5">
        <f t="shared" si="6"/>
        <v>808206.97813845554</v>
      </c>
      <c r="V144" s="150"/>
      <c r="W144" s="2">
        <v>137</v>
      </c>
      <c r="X144" s="118">
        <v>49004</v>
      </c>
      <c r="Y144" s="5">
        <f t="shared" si="40"/>
        <v>669180.9215164599</v>
      </c>
      <c r="Z144" s="5">
        <f t="shared" si="41"/>
        <v>5761.8863163878123</v>
      </c>
      <c r="AA144" s="5">
        <f t="shared" si="7"/>
        <v>1300.6801729447461</v>
      </c>
      <c r="AB144" s="35">
        <f t="shared" si="8"/>
        <v>2.3324278343092357E-2</v>
      </c>
      <c r="AC144" s="5">
        <f t="shared" si="9"/>
        <v>4461.2061434430661</v>
      </c>
      <c r="AD144" s="35">
        <f t="shared" si="10"/>
        <v>0.08</v>
      </c>
      <c r="AE144" s="5">
        <f t="shared" si="42"/>
        <v>117369.75865648521</v>
      </c>
      <c r="AF144" s="5">
        <f t="shared" si="43"/>
        <v>672008.66668864561</v>
      </c>
      <c r="AG144" s="5">
        <f t="shared" si="11"/>
        <v>667880.24134351511</v>
      </c>
      <c r="AH144" s="5">
        <f t="shared" si="12"/>
        <v>789378.42534513085</v>
      </c>
      <c r="AI144" s="150"/>
      <c r="AJ144" s="2">
        <v>137</v>
      </c>
      <c r="AK144" s="118">
        <v>49004</v>
      </c>
      <c r="AL144" s="5">
        <f t="shared" si="44"/>
        <v>665100.87556876603</v>
      </c>
      <c r="AM144" s="5">
        <f t="shared" si="45"/>
        <v>5625.6271582523987</v>
      </c>
      <c r="AN144" s="5">
        <f t="shared" si="13"/>
        <v>1330.1840035374516</v>
      </c>
      <c r="AO144" s="35">
        <f t="shared" si="14"/>
        <v>2.3999679791128249E-2</v>
      </c>
      <c r="AP144" s="5">
        <f t="shared" si="15"/>
        <v>4295.443154714947</v>
      </c>
      <c r="AQ144" s="35">
        <f t="shared" si="16"/>
        <v>7.7499999999999999E-2</v>
      </c>
      <c r="AR144" s="5">
        <f t="shared" si="46"/>
        <v>121479.30843477123</v>
      </c>
      <c r="AS144" s="5">
        <f t="shared" si="47"/>
        <v>649231.61224580742</v>
      </c>
      <c r="AT144" s="5">
        <f t="shared" si="17"/>
        <v>663770.69156522863</v>
      </c>
      <c r="AU144" s="5">
        <f t="shared" si="18"/>
        <v>770710.92068057868</v>
      </c>
      <c r="AV144" s="150"/>
      <c r="AW144" s="2">
        <v>137</v>
      </c>
      <c r="AX144" s="118">
        <v>49004</v>
      </c>
      <c r="AY144" s="5">
        <f t="shared" si="48"/>
        <v>660913.47410341841</v>
      </c>
      <c r="AZ144" s="5">
        <f t="shared" si="49"/>
        <v>5490.5819284106856</v>
      </c>
      <c r="BA144" s="5">
        <f t="shared" si="19"/>
        <v>1359.8727152643205</v>
      </c>
      <c r="BB144" s="35">
        <f t="shared" si="20"/>
        <v>2.469078513690336E-2</v>
      </c>
      <c r="BC144" s="5">
        <f t="shared" si="21"/>
        <v>4130.7092131463651</v>
      </c>
      <c r="BD144" s="35">
        <f t="shared" si="22"/>
        <v>7.5000000000000011E-2</v>
      </c>
      <c r="BE144" s="5">
        <f t="shared" si="50"/>
        <v>125696.39861184618</v>
      </c>
      <c r="BF144" s="5">
        <f t="shared" si="51"/>
        <v>626513.32558041788</v>
      </c>
      <c r="BG144" s="5">
        <f t="shared" si="23"/>
        <v>659553.60138815409</v>
      </c>
      <c r="BH144" s="5">
        <f t="shared" si="24"/>
        <v>752209.72419226402</v>
      </c>
      <c r="BI144" s="150"/>
      <c r="BJ144" s="2">
        <v>137</v>
      </c>
      <c r="BK144" s="118">
        <v>49004</v>
      </c>
      <c r="BL144" s="5">
        <f t="shared" si="52"/>
        <v>656618.13736484561</v>
      </c>
      <c r="BM144" s="5">
        <f t="shared" si="53"/>
        <v>5356.7892391412443</v>
      </c>
      <c r="BN144" s="5">
        <f t="shared" si="25"/>
        <v>1389.721325895302</v>
      </c>
      <c r="BO144" s="35">
        <f t="shared" si="26"/>
        <v>2.5397799667354219E-2</v>
      </c>
      <c r="BP144" s="5">
        <f t="shared" si="27"/>
        <v>3967.0679132459422</v>
      </c>
      <c r="BQ144" s="35">
        <f t="shared" si="28"/>
        <v>7.2499999999999995E-2</v>
      </c>
      <c r="BR144" s="5">
        <f t="shared" si="54"/>
        <v>130021.58396104947</v>
      </c>
      <c r="BS144" s="5">
        <f t="shared" si="55"/>
        <v>603858.54180130106</v>
      </c>
      <c r="BT144" s="5">
        <f t="shared" si="29"/>
        <v>655228.41603895032</v>
      </c>
      <c r="BU144" s="5">
        <f t="shared" si="30"/>
        <v>733880.12576235051</v>
      </c>
      <c r="BV144" s="150"/>
      <c r="BW144" s="2">
        <v>137</v>
      </c>
      <c r="BX144" s="118">
        <v>49004</v>
      </c>
      <c r="BY144" s="5">
        <f t="shared" si="56"/>
        <v>652214.42682692769</v>
      </c>
      <c r="BZ144" s="5">
        <f t="shared" si="57"/>
        <v>5224.2878433945316</v>
      </c>
      <c r="CA144" s="5">
        <f t="shared" si="31"/>
        <v>1419.7036869041199</v>
      </c>
      <c r="CB144" s="35">
        <f t="shared" si="32"/>
        <v>2.6120925177526393E-2</v>
      </c>
      <c r="CC144" s="5">
        <f t="shared" si="33"/>
        <v>3804.5841564904117</v>
      </c>
      <c r="CD144" s="35">
        <f t="shared" si="34"/>
        <v>7.0000000000000007E-2</v>
      </c>
      <c r="CE144" s="5">
        <f t="shared" si="58"/>
        <v>134455.27685997594</v>
      </c>
      <c r="CF144" s="5">
        <f t="shared" si="59"/>
        <v>581272.15768507484</v>
      </c>
      <c r="CG144" s="5">
        <f t="shared" si="35"/>
        <v>650794.72314002353</v>
      </c>
      <c r="CH144" s="5">
        <f t="shared" si="36"/>
        <v>715727.43454505084</v>
      </c>
    </row>
    <row r="145" spans="9:86" ht="14.25" customHeight="1">
      <c r="I145" s="150"/>
      <c r="J145" s="2">
        <v>138</v>
      </c>
      <c r="K145" s="118">
        <v>49035</v>
      </c>
      <c r="L145" s="5">
        <f t="shared" si="37"/>
        <v>671882.9407032656</v>
      </c>
      <c r="M145" s="5">
        <f t="shared" si="0"/>
        <v>5899.3210083098911</v>
      </c>
      <c r="N145" s="5">
        <f t="shared" si="1"/>
        <v>1280.1257909749402</v>
      </c>
      <c r="O145" s="35">
        <f t="shared" si="2"/>
        <v>2.2863371818341242E-2</v>
      </c>
      <c r="P145" s="5">
        <f t="shared" si="3"/>
        <v>4619.1952173349509</v>
      </c>
      <c r="Q145" s="35">
        <f t="shared" si="4"/>
        <v>8.2500000000000004E-2</v>
      </c>
      <c r="R145" s="5">
        <f t="shared" si="38"/>
        <v>114647.18508770851</v>
      </c>
      <c r="S145" s="5">
        <f t="shared" si="39"/>
        <v>699459.11405905685</v>
      </c>
      <c r="T145" s="5">
        <f t="shared" si="5"/>
        <v>670602.81491229066</v>
      </c>
      <c r="U145" s="5">
        <f t="shared" si="6"/>
        <v>814106.29914676538</v>
      </c>
      <c r="V145" s="150"/>
      <c r="W145" s="2">
        <v>138</v>
      </c>
      <c r="X145" s="118">
        <v>49035</v>
      </c>
      <c r="Y145" s="5">
        <f t="shared" si="40"/>
        <v>667880.24134351511</v>
      </c>
      <c r="Z145" s="5">
        <f t="shared" si="41"/>
        <v>5761.8863163878123</v>
      </c>
      <c r="AA145" s="5">
        <f t="shared" si="7"/>
        <v>1309.3513740977114</v>
      </c>
      <c r="AB145" s="35">
        <f t="shared" si="8"/>
        <v>2.3525499807518894E-2</v>
      </c>
      <c r="AC145" s="5">
        <f t="shared" si="9"/>
        <v>4452.5349422901008</v>
      </c>
      <c r="AD145" s="35">
        <f t="shared" si="10"/>
        <v>0.08</v>
      </c>
      <c r="AE145" s="5">
        <f t="shared" si="42"/>
        <v>118679.11003058292</v>
      </c>
      <c r="AF145" s="5">
        <f t="shared" si="43"/>
        <v>676461.20163093565</v>
      </c>
      <c r="AG145" s="5">
        <f t="shared" si="11"/>
        <v>666570.88996941736</v>
      </c>
      <c r="AH145" s="5">
        <f t="shared" si="12"/>
        <v>795140.31166151853</v>
      </c>
      <c r="AI145" s="150"/>
      <c r="AJ145" s="2">
        <v>138</v>
      </c>
      <c r="AK145" s="118">
        <v>49035</v>
      </c>
      <c r="AL145" s="5">
        <f t="shared" si="44"/>
        <v>663770.69156522863</v>
      </c>
      <c r="AM145" s="5">
        <f t="shared" si="45"/>
        <v>5625.6271582523987</v>
      </c>
      <c r="AN145" s="5">
        <f t="shared" si="13"/>
        <v>1338.7747752269643</v>
      </c>
      <c r="AO145" s="35">
        <f t="shared" si="14"/>
        <v>2.4203083243763312E-2</v>
      </c>
      <c r="AP145" s="5">
        <f t="shared" si="15"/>
        <v>4286.8523830254344</v>
      </c>
      <c r="AQ145" s="35">
        <f t="shared" si="16"/>
        <v>7.7499999999999986E-2</v>
      </c>
      <c r="AR145" s="5">
        <f t="shared" si="46"/>
        <v>122818.08320999819</v>
      </c>
      <c r="AS145" s="5">
        <f t="shared" si="47"/>
        <v>653518.46462883288</v>
      </c>
      <c r="AT145" s="5">
        <f t="shared" si="17"/>
        <v>662431.91679000168</v>
      </c>
      <c r="AU145" s="5">
        <f t="shared" si="18"/>
        <v>776336.54783883109</v>
      </c>
      <c r="AV145" s="150"/>
      <c r="AW145" s="2">
        <v>138</v>
      </c>
      <c r="AX145" s="118">
        <v>49035</v>
      </c>
      <c r="AY145" s="5">
        <f t="shared" si="48"/>
        <v>659553.60138815409</v>
      </c>
      <c r="AZ145" s="5">
        <f t="shared" si="49"/>
        <v>5490.5819284106856</v>
      </c>
      <c r="BA145" s="5">
        <f t="shared" si="19"/>
        <v>1368.3719197347227</v>
      </c>
      <c r="BB145" s="35">
        <f t="shared" si="20"/>
        <v>2.489632836854614E-2</v>
      </c>
      <c r="BC145" s="5">
        <f t="shared" si="21"/>
        <v>4122.2100086759629</v>
      </c>
      <c r="BD145" s="35">
        <f t="shared" si="22"/>
        <v>7.4999999999999997E-2</v>
      </c>
      <c r="BE145" s="5">
        <f t="shared" si="50"/>
        <v>127064.7705315809</v>
      </c>
      <c r="BF145" s="5">
        <f t="shared" si="51"/>
        <v>630635.53558909381</v>
      </c>
      <c r="BG145" s="5">
        <f t="shared" si="23"/>
        <v>658185.22946841933</v>
      </c>
      <c r="BH145" s="5">
        <f t="shared" si="24"/>
        <v>757700.30612067471</v>
      </c>
      <c r="BI145" s="150"/>
      <c r="BJ145" s="2">
        <v>138</v>
      </c>
      <c r="BK145" s="118">
        <v>49035</v>
      </c>
      <c r="BL145" s="5">
        <f t="shared" si="52"/>
        <v>655228.41603895032</v>
      </c>
      <c r="BM145" s="5">
        <f t="shared" si="53"/>
        <v>5356.7892391412443</v>
      </c>
      <c r="BN145" s="5">
        <f t="shared" si="25"/>
        <v>1398.1175589059194</v>
      </c>
      <c r="BO145" s="35">
        <f t="shared" si="26"/>
        <v>2.5605438189472071E-2</v>
      </c>
      <c r="BP145" s="5">
        <f t="shared" si="27"/>
        <v>3958.6716802353249</v>
      </c>
      <c r="BQ145" s="35">
        <f t="shared" si="28"/>
        <v>7.2499999999999995E-2</v>
      </c>
      <c r="BR145" s="5">
        <f t="shared" si="54"/>
        <v>131419.70151995539</v>
      </c>
      <c r="BS145" s="5">
        <f t="shared" si="55"/>
        <v>607817.21348153637</v>
      </c>
      <c r="BT145" s="5">
        <f t="shared" si="29"/>
        <v>653830.29848004435</v>
      </c>
      <c r="BU145" s="5">
        <f t="shared" si="30"/>
        <v>739236.91500149178</v>
      </c>
      <c r="BV145" s="150"/>
      <c r="BW145" s="2">
        <v>138</v>
      </c>
      <c r="BX145" s="118">
        <v>49035</v>
      </c>
      <c r="BY145" s="5">
        <f t="shared" si="56"/>
        <v>650794.72314002353</v>
      </c>
      <c r="BZ145" s="5">
        <f t="shared" si="57"/>
        <v>5224.2878433945316</v>
      </c>
      <c r="CA145" s="5">
        <f t="shared" si="31"/>
        <v>1427.9852917443941</v>
      </c>
      <c r="CB145" s="35">
        <f t="shared" si="32"/>
        <v>2.6330612237072219E-2</v>
      </c>
      <c r="CC145" s="5">
        <f t="shared" si="33"/>
        <v>3796.3025516501375</v>
      </c>
      <c r="CD145" s="35">
        <f t="shared" si="34"/>
        <v>7.0000000000000007E-2</v>
      </c>
      <c r="CE145" s="5">
        <f t="shared" si="58"/>
        <v>135883.26215172035</v>
      </c>
      <c r="CF145" s="5">
        <f t="shared" si="59"/>
        <v>585068.46023672493</v>
      </c>
      <c r="CG145" s="5">
        <f t="shared" si="35"/>
        <v>649366.73784827918</v>
      </c>
      <c r="CH145" s="5">
        <f t="shared" si="36"/>
        <v>720951.72238844528</v>
      </c>
    </row>
    <row r="146" spans="9:86" ht="14.25" customHeight="1">
      <c r="I146" s="150"/>
      <c r="J146" s="2">
        <v>139</v>
      </c>
      <c r="K146" s="118">
        <v>49065</v>
      </c>
      <c r="L146" s="5">
        <f t="shared" si="37"/>
        <v>670602.81491229066</v>
      </c>
      <c r="M146" s="5">
        <f t="shared" si="0"/>
        <v>5899.3210083098911</v>
      </c>
      <c r="N146" s="5">
        <f t="shared" si="1"/>
        <v>1288.9266557878927</v>
      </c>
      <c r="O146" s="35">
        <f t="shared" si="2"/>
        <v>2.306450185640465E-2</v>
      </c>
      <c r="P146" s="5">
        <f t="shared" si="3"/>
        <v>4610.3943525219984</v>
      </c>
      <c r="Q146" s="35">
        <f t="shared" si="4"/>
        <v>8.2500000000000004E-2</v>
      </c>
      <c r="R146" s="5">
        <f t="shared" si="38"/>
        <v>115936.1117434964</v>
      </c>
      <c r="S146" s="5">
        <f t="shared" si="39"/>
        <v>704069.50841157883</v>
      </c>
      <c r="T146" s="5">
        <f t="shared" si="5"/>
        <v>669313.8882565028</v>
      </c>
      <c r="U146" s="5">
        <f t="shared" si="6"/>
        <v>820005.62015507522</v>
      </c>
      <c r="V146" s="150"/>
      <c r="W146" s="2">
        <v>139</v>
      </c>
      <c r="X146" s="118">
        <v>49065</v>
      </c>
      <c r="Y146" s="5">
        <f t="shared" si="40"/>
        <v>666570.88996941736</v>
      </c>
      <c r="Z146" s="5">
        <f t="shared" si="41"/>
        <v>5761.8863163878123</v>
      </c>
      <c r="AA146" s="5">
        <f t="shared" si="7"/>
        <v>1318.0803832583633</v>
      </c>
      <c r="AB146" s="35">
        <f t="shared" si="8"/>
        <v>2.3728855905822785E-2</v>
      </c>
      <c r="AC146" s="5">
        <f t="shared" si="9"/>
        <v>4443.8059331294489</v>
      </c>
      <c r="AD146" s="35">
        <f t="shared" si="10"/>
        <v>7.9999999999999988E-2</v>
      </c>
      <c r="AE146" s="5">
        <f t="shared" si="42"/>
        <v>119997.19041384128</v>
      </c>
      <c r="AF146" s="5">
        <f t="shared" si="43"/>
        <v>680905.00756406505</v>
      </c>
      <c r="AG146" s="5">
        <f t="shared" si="11"/>
        <v>665252.80958615895</v>
      </c>
      <c r="AH146" s="5">
        <f t="shared" si="12"/>
        <v>800902.19797790633</v>
      </c>
      <c r="AI146" s="150"/>
      <c r="AJ146" s="2">
        <v>139</v>
      </c>
      <c r="AK146" s="118">
        <v>49065</v>
      </c>
      <c r="AL146" s="5">
        <f t="shared" si="44"/>
        <v>662431.91679000168</v>
      </c>
      <c r="AM146" s="5">
        <f t="shared" si="45"/>
        <v>5625.6271582523987</v>
      </c>
      <c r="AN146" s="5">
        <f t="shared" si="13"/>
        <v>1347.4210289836383</v>
      </c>
      <c r="AO146" s="35">
        <f t="shared" si="14"/>
        <v>2.440862515525415E-2</v>
      </c>
      <c r="AP146" s="5">
        <f t="shared" si="15"/>
        <v>4278.2061292687604</v>
      </c>
      <c r="AQ146" s="35">
        <f t="shared" si="16"/>
        <v>7.7499999999999986E-2</v>
      </c>
      <c r="AR146" s="5">
        <f t="shared" si="46"/>
        <v>124165.50423898183</v>
      </c>
      <c r="AS146" s="5">
        <f t="shared" si="47"/>
        <v>657796.67075810162</v>
      </c>
      <c r="AT146" s="5">
        <f t="shared" si="17"/>
        <v>661084.49576101801</v>
      </c>
      <c r="AU146" s="5">
        <f t="shared" si="18"/>
        <v>781962.17499708349</v>
      </c>
      <c r="AV146" s="150"/>
      <c r="AW146" s="2">
        <v>139</v>
      </c>
      <c r="AX146" s="118">
        <v>49065</v>
      </c>
      <c r="AY146" s="5">
        <f t="shared" si="48"/>
        <v>658185.22946841933</v>
      </c>
      <c r="AZ146" s="5">
        <f t="shared" si="49"/>
        <v>5490.5819284106856</v>
      </c>
      <c r="BA146" s="5">
        <f t="shared" si="19"/>
        <v>1376.9242442330651</v>
      </c>
      <c r="BB146" s="35">
        <f t="shared" si="20"/>
        <v>2.5104013567945893E-2</v>
      </c>
      <c r="BC146" s="5">
        <f t="shared" si="21"/>
        <v>4113.6576841776205</v>
      </c>
      <c r="BD146" s="35">
        <f t="shared" si="22"/>
        <v>7.4999999999999997E-2</v>
      </c>
      <c r="BE146" s="5">
        <f t="shared" si="50"/>
        <v>128441.69477581396</v>
      </c>
      <c r="BF146" s="5">
        <f t="shared" si="51"/>
        <v>634749.19327327143</v>
      </c>
      <c r="BG146" s="5">
        <f t="shared" si="23"/>
        <v>656808.30522418628</v>
      </c>
      <c r="BH146" s="5">
        <f t="shared" si="24"/>
        <v>763190.88804908539</v>
      </c>
      <c r="BI146" s="150"/>
      <c r="BJ146" s="2">
        <v>139</v>
      </c>
      <c r="BK146" s="118">
        <v>49065</v>
      </c>
      <c r="BL146" s="5">
        <f t="shared" si="52"/>
        <v>653830.29848004435</v>
      </c>
      <c r="BM146" s="5">
        <f t="shared" si="53"/>
        <v>5356.7892391412443</v>
      </c>
      <c r="BN146" s="5">
        <f t="shared" si="25"/>
        <v>1406.5645191576432</v>
      </c>
      <c r="BO146" s="35">
        <f t="shared" si="26"/>
        <v>2.5815221884225484E-2</v>
      </c>
      <c r="BP146" s="5">
        <f t="shared" si="27"/>
        <v>3950.2247199836011</v>
      </c>
      <c r="BQ146" s="35">
        <f t="shared" si="28"/>
        <v>7.2499999999999995E-2</v>
      </c>
      <c r="BR146" s="5">
        <f t="shared" si="54"/>
        <v>132826.26603911302</v>
      </c>
      <c r="BS146" s="5">
        <f t="shared" si="55"/>
        <v>611767.43820152001</v>
      </c>
      <c r="BT146" s="5">
        <f t="shared" si="29"/>
        <v>652423.73396088672</v>
      </c>
      <c r="BU146" s="5">
        <f t="shared" si="30"/>
        <v>744593.70424063306</v>
      </c>
      <c r="BV146" s="150"/>
      <c r="BW146" s="2">
        <v>139</v>
      </c>
      <c r="BX146" s="118">
        <v>49065</v>
      </c>
      <c r="BY146" s="5">
        <f t="shared" si="56"/>
        <v>649366.73784827918</v>
      </c>
      <c r="BZ146" s="5">
        <f t="shared" si="57"/>
        <v>5224.2878433945316</v>
      </c>
      <c r="CA146" s="5">
        <f t="shared" si="31"/>
        <v>1436.3152059462363</v>
      </c>
      <c r="CB146" s="35">
        <f t="shared" si="32"/>
        <v>2.654244738260967E-2</v>
      </c>
      <c r="CC146" s="5">
        <f t="shared" si="33"/>
        <v>3787.9726374482952</v>
      </c>
      <c r="CD146" s="35">
        <f t="shared" si="34"/>
        <v>7.0000000000000007E-2</v>
      </c>
      <c r="CE146" s="5">
        <f t="shared" si="58"/>
        <v>137319.5773576666</v>
      </c>
      <c r="CF146" s="5">
        <f t="shared" si="59"/>
        <v>588856.43287417328</v>
      </c>
      <c r="CG146" s="5">
        <f t="shared" si="35"/>
        <v>647930.42264233297</v>
      </c>
      <c r="CH146" s="5">
        <f t="shared" si="36"/>
        <v>726176.01023183984</v>
      </c>
    </row>
    <row r="147" spans="9:86" ht="14.25" customHeight="1">
      <c r="I147" s="150"/>
      <c r="J147" s="2">
        <v>140</v>
      </c>
      <c r="K147" s="118">
        <v>49096</v>
      </c>
      <c r="L147" s="5">
        <f t="shared" si="37"/>
        <v>669313.8882565028</v>
      </c>
      <c r="M147" s="5">
        <f t="shared" si="0"/>
        <v>5899.3210083098911</v>
      </c>
      <c r="N147" s="5">
        <f t="shared" si="1"/>
        <v>1297.7880265464346</v>
      </c>
      <c r="O147" s="35">
        <f t="shared" si="2"/>
        <v>2.326779197593605E-2</v>
      </c>
      <c r="P147" s="5">
        <f t="shared" si="3"/>
        <v>4601.5329817634565</v>
      </c>
      <c r="Q147" s="35">
        <f t="shared" si="4"/>
        <v>8.2500000000000004E-2</v>
      </c>
      <c r="R147" s="5">
        <f t="shared" si="38"/>
        <v>117233.89977004283</v>
      </c>
      <c r="S147" s="5">
        <f t="shared" si="39"/>
        <v>708671.04139334231</v>
      </c>
      <c r="T147" s="5">
        <f t="shared" si="5"/>
        <v>668016.10022995633</v>
      </c>
      <c r="U147" s="5">
        <f t="shared" si="6"/>
        <v>825904.94116338517</v>
      </c>
      <c r="V147" s="150"/>
      <c r="W147" s="2">
        <v>140</v>
      </c>
      <c r="X147" s="118">
        <v>49096</v>
      </c>
      <c r="Y147" s="5">
        <f t="shared" si="40"/>
        <v>665252.80958615895</v>
      </c>
      <c r="Z147" s="5">
        <f t="shared" si="41"/>
        <v>5761.8863163878123</v>
      </c>
      <c r="AA147" s="5">
        <f t="shared" si="7"/>
        <v>1326.8675858134193</v>
      </c>
      <c r="AB147" s="35">
        <f t="shared" si="8"/>
        <v>2.3934376225582657E-2</v>
      </c>
      <c r="AC147" s="5">
        <f t="shared" si="9"/>
        <v>4435.018730574393</v>
      </c>
      <c r="AD147" s="35">
        <f t="shared" si="10"/>
        <v>7.9999999999999988E-2</v>
      </c>
      <c r="AE147" s="5">
        <f t="shared" si="42"/>
        <v>121324.0579996547</v>
      </c>
      <c r="AF147" s="5">
        <f t="shared" si="43"/>
        <v>685340.02629463945</v>
      </c>
      <c r="AG147" s="5">
        <f t="shared" si="11"/>
        <v>663925.94200034556</v>
      </c>
      <c r="AH147" s="5">
        <f t="shared" si="12"/>
        <v>806664.08429429412</v>
      </c>
      <c r="AI147" s="150"/>
      <c r="AJ147" s="2">
        <v>140</v>
      </c>
      <c r="AK147" s="118">
        <v>49096</v>
      </c>
      <c r="AL147" s="5">
        <f t="shared" si="44"/>
        <v>661084.49576101801</v>
      </c>
      <c r="AM147" s="5">
        <f t="shared" si="45"/>
        <v>5625.6271582523987</v>
      </c>
      <c r="AN147" s="5">
        <f t="shared" si="13"/>
        <v>1356.1231231291576</v>
      </c>
      <c r="AO147" s="35">
        <f t="shared" si="14"/>
        <v>2.4616335100729324E-2</v>
      </c>
      <c r="AP147" s="5">
        <f t="shared" si="15"/>
        <v>4269.504035123241</v>
      </c>
      <c r="AQ147" s="35">
        <f t="shared" si="16"/>
        <v>7.7499999999999986E-2</v>
      </c>
      <c r="AR147" s="5">
        <f t="shared" si="46"/>
        <v>125521.62736211099</v>
      </c>
      <c r="AS147" s="5">
        <f t="shared" si="47"/>
        <v>662066.1747932249</v>
      </c>
      <c r="AT147" s="5">
        <f t="shared" si="17"/>
        <v>659728.37263788888</v>
      </c>
      <c r="AU147" s="5">
        <f t="shared" si="18"/>
        <v>787587.8021553359</v>
      </c>
      <c r="AV147" s="150"/>
      <c r="AW147" s="2">
        <v>140</v>
      </c>
      <c r="AX147" s="118">
        <v>49096</v>
      </c>
      <c r="AY147" s="5">
        <f t="shared" si="48"/>
        <v>656808.30522418628</v>
      </c>
      <c r="AZ147" s="5">
        <f t="shared" si="49"/>
        <v>5490.5819284106856</v>
      </c>
      <c r="BA147" s="5">
        <f t="shared" si="19"/>
        <v>1385.5300207595219</v>
      </c>
      <c r="BB147" s="35">
        <f t="shared" si="20"/>
        <v>2.5313870298030474E-2</v>
      </c>
      <c r="BC147" s="5">
        <f t="shared" si="21"/>
        <v>4105.0519076511637</v>
      </c>
      <c r="BD147" s="35">
        <f t="shared" si="22"/>
        <v>7.4999999999999997E-2</v>
      </c>
      <c r="BE147" s="5">
        <f t="shared" si="50"/>
        <v>129827.22479657349</v>
      </c>
      <c r="BF147" s="5">
        <f t="shared" si="51"/>
        <v>638854.24518092256</v>
      </c>
      <c r="BG147" s="5">
        <f t="shared" si="23"/>
        <v>655422.77520342672</v>
      </c>
      <c r="BH147" s="5">
        <f t="shared" si="24"/>
        <v>768681.46997749608</v>
      </c>
      <c r="BI147" s="150"/>
      <c r="BJ147" s="2">
        <v>140</v>
      </c>
      <c r="BK147" s="118">
        <v>49096</v>
      </c>
      <c r="BL147" s="5">
        <f t="shared" si="52"/>
        <v>652423.73396088672</v>
      </c>
      <c r="BM147" s="5">
        <f t="shared" si="53"/>
        <v>5356.7892391412443</v>
      </c>
      <c r="BN147" s="5">
        <f t="shared" si="25"/>
        <v>1415.0625131275538</v>
      </c>
      <c r="BO147" s="35">
        <f t="shared" si="26"/>
        <v>2.6027180302653816E-2</v>
      </c>
      <c r="BP147" s="5">
        <f t="shared" si="27"/>
        <v>3941.7267260136905</v>
      </c>
      <c r="BQ147" s="35">
        <f t="shared" si="28"/>
        <v>7.2499999999999995E-2</v>
      </c>
      <c r="BR147" s="5">
        <f t="shared" si="54"/>
        <v>134241.32855224056</v>
      </c>
      <c r="BS147" s="5">
        <f t="shared" si="55"/>
        <v>615709.16492753371</v>
      </c>
      <c r="BT147" s="5">
        <f t="shared" si="29"/>
        <v>651008.67144775914</v>
      </c>
      <c r="BU147" s="5">
        <f t="shared" si="30"/>
        <v>749950.49347977433</v>
      </c>
      <c r="BV147" s="150"/>
      <c r="BW147" s="2">
        <v>140</v>
      </c>
      <c r="BX147" s="118">
        <v>49096</v>
      </c>
      <c r="BY147" s="5">
        <f t="shared" si="56"/>
        <v>647930.42264233297</v>
      </c>
      <c r="BZ147" s="5">
        <f t="shared" si="57"/>
        <v>5224.2878433945316</v>
      </c>
      <c r="CA147" s="5">
        <f t="shared" si="31"/>
        <v>1444.6937113142558</v>
      </c>
      <c r="CB147" s="35">
        <f t="shared" si="32"/>
        <v>2.6756460153655993E-2</v>
      </c>
      <c r="CC147" s="5">
        <f t="shared" si="33"/>
        <v>3779.5941320802758</v>
      </c>
      <c r="CD147" s="35">
        <f t="shared" si="34"/>
        <v>7.0000000000000007E-2</v>
      </c>
      <c r="CE147" s="5">
        <f t="shared" si="58"/>
        <v>138764.27106898086</v>
      </c>
      <c r="CF147" s="5">
        <f t="shared" si="59"/>
        <v>592636.0270062536</v>
      </c>
      <c r="CG147" s="5">
        <f t="shared" si="35"/>
        <v>646485.72893101873</v>
      </c>
      <c r="CH147" s="5">
        <f t="shared" si="36"/>
        <v>731400.29807523452</v>
      </c>
    </row>
    <row r="148" spans="9:86" ht="14.25" customHeight="1">
      <c r="I148" s="150"/>
      <c r="J148" s="2">
        <v>141</v>
      </c>
      <c r="K148" s="118">
        <v>49126</v>
      </c>
      <c r="L148" s="5">
        <f t="shared" si="37"/>
        <v>668016.10022995633</v>
      </c>
      <c r="M148" s="5">
        <f t="shared" si="0"/>
        <v>5899.3210083098911</v>
      </c>
      <c r="N148" s="5">
        <f t="shared" si="1"/>
        <v>1306.7103192289414</v>
      </c>
      <c r="O148" s="35">
        <f t="shared" si="2"/>
        <v>2.3473272313870086E-2</v>
      </c>
      <c r="P148" s="5">
        <f t="shared" si="3"/>
        <v>4592.6106890809497</v>
      </c>
      <c r="Q148" s="35">
        <f t="shared" si="4"/>
        <v>8.2500000000000004E-2</v>
      </c>
      <c r="R148" s="5">
        <f t="shared" si="38"/>
        <v>118540.61008927177</v>
      </c>
      <c r="S148" s="5">
        <f t="shared" si="39"/>
        <v>713263.65208242321</v>
      </c>
      <c r="T148" s="5">
        <f t="shared" si="5"/>
        <v>666709.38991072739</v>
      </c>
      <c r="U148" s="5">
        <f t="shared" si="6"/>
        <v>831804.26217169501</v>
      </c>
      <c r="V148" s="150"/>
      <c r="W148" s="2">
        <v>141</v>
      </c>
      <c r="X148" s="118">
        <v>49126</v>
      </c>
      <c r="Y148" s="5">
        <f t="shared" si="40"/>
        <v>663925.94200034556</v>
      </c>
      <c r="Z148" s="5">
        <f t="shared" si="41"/>
        <v>5761.8863163878123</v>
      </c>
      <c r="AA148" s="5">
        <f t="shared" si="7"/>
        <v>1335.7133697188419</v>
      </c>
      <c r="AB148" s="35">
        <f t="shared" si="8"/>
        <v>2.4142090890941208E-2</v>
      </c>
      <c r="AC148" s="5">
        <f t="shared" si="9"/>
        <v>4426.1729466689703</v>
      </c>
      <c r="AD148" s="35">
        <f t="shared" si="10"/>
        <v>7.9999999999999988E-2</v>
      </c>
      <c r="AE148" s="5">
        <f t="shared" si="42"/>
        <v>122659.77136937354</v>
      </c>
      <c r="AF148" s="5">
        <f t="shared" si="43"/>
        <v>689766.19924130838</v>
      </c>
      <c r="AG148" s="5">
        <f t="shared" si="11"/>
        <v>662590.22863062669</v>
      </c>
      <c r="AH148" s="5">
        <f t="shared" si="12"/>
        <v>812425.97061068192</v>
      </c>
      <c r="AI148" s="150"/>
      <c r="AJ148" s="2">
        <v>141</v>
      </c>
      <c r="AK148" s="118">
        <v>49126</v>
      </c>
      <c r="AL148" s="5">
        <f t="shared" si="44"/>
        <v>659728.37263788888</v>
      </c>
      <c r="AM148" s="5">
        <f t="shared" si="45"/>
        <v>5625.6271582523987</v>
      </c>
      <c r="AN148" s="5">
        <f t="shared" si="13"/>
        <v>1364.8814182993665</v>
      </c>
      <c r="AO148" s="35">
        <f t="shared" si="14"/>
        <v>2.4826243191729845E-2</v>
      </c>
      <c r="AP148" s="5">
        <f t="shared" si="15"/>
        <v>4260.7457399530322</v>
      </c>
      <c r="AQ148" s="35">
        <f t="shared" si="16"/>
        <v>7.7499999999999999E-2</v>
      </c>
      <c r="AR148" s="5">
        <f t="shared" si="46"/>
        <v>126886.50878041035</v>
      </c>
      <c r="AS148" s="5">
        <f t="shared" si="47"/>
        <v>666326.92053317791</v>
      </c>
      <c r="AT148" s="5">
        <f t="shared" si="17"/>
        <v>658363.49121958949</v>
      </c>
      <c r="AU148" s="5">
        <f t="shared" si="18"/>
        <v>793213.42931358831</v>
      </c>
      <c r="AV148" s="150"/>
      <c r="AW148" s="2">
        <v>141</v>
      </c>
      <c r="AX148" s="118">
        <v>49126</v>
      </c>
      <c r="AY148" s="5">
        <f t="shared" si="48"/>
        <v>655422.77520342672</v>
      </c>
      <c r="AZ148" s="5">
        <f t="shared" si="49"/>
        <v>5490.5819284106856</v>
      </c>
      <c r="BA148" s="5">
        <f t="shared" si="19"/>
        <v>1394.1895833892686</v>
      </c>
      <c r="BB148" s="35">
        <f t="shared" si="20"/>
        <v>2.5525928658000279E-2</v>
      </c>
      <c r="BC148" s="5">
        <f t="shared" si="21"/>
        <v>4096.392345021417</v>
      </c>
      <c r="BD148" s="35">
        <f t="shared" si="22"/>
        <v>7.5000000000000011E-2</v>
      </c>
      <c r="BE148" s="5">
        <f t="shared" si="50"/>
        <v>131221.41437996275</v>
      </c>
      <c r="BF148" s="5">
        <f t="shared" si="51"/>
        <v>642950.63752594392</v>
      </c>
      <c r="BG148" s="5">
        <f t="shared" si="23"/>
        <v>654028.5856200374</v>
      </c>
      <c r="BH148" s="5">
        <f t="shared" si="24"/>
        <v>774172.05190590664</v>
      </c>
      <c r="BI148" s="150"/>
      <c r="BJ148" s="2">
        <v>141</v>
      </c>
      <c r="BK148" s="118">
        <v>49126</v>
      </c>
      <c r="BL148" s="5">
        <f t="shared" si="52"/>
        <v>651008.67144775914</v>
      </c>
      <c r="BM148" s="5">
        <f t="shared" si="53"/>
        <v>5356.7892391412443</v>
      </c>
      <c r="BN148" s="5">
        <f t="shared" si="25"/>
        <v>1423.6118491443663</v>
      </c>
      <c r="BO148" s="35">
        <f t="shared" si="26"/>
        <v>2.6241343531939826E-2</v>
      </c>
      <c r="BP148" s="5">
        <f t="shared" si="27"/>
        <v>3933.177389996878</v>
      </c>
      <c r="BQ148" s="35">
        <f t="shared" si="28"/>
        <v>7.2499999999999995E-2</v>
      </c>
      <c r="BR148" s="5">
        <f t="shared" si="54"/>
        <v>135664.94040138493</v>
      </c>
      <c r="BS148" s="5">
        <f t="shared" si="55"/>
        <v>619642.34231753054</v>
      </c>
      <c r="BT148" s="5">
        <f t="shared" si="29"/>
        <v>649585.05959861481</v>
      </c>
      <c r="BU148" s="5">
        <f t="shared" si="30"/>
        <v>755307.28271891549</v>
      </c>
      <c r="BV148" s="150"/>
      <c r="BW148" s="2">
        <v>141</v>
      </c>
      <c r="BX148" s="118">
        <v>49126</v>
      </c>
      <c r="BY148" s="5">
        <f t="shared" si="56"/>
        <v>646485.72893101873</v>
      </c>
      <c r="BZ148" s="5">
        <f t="shared" si="57"/>
        <v>5224.2878433945316</v>
      </c>
      <c r="CA148" s="5">
        <f t="shared" si="31"/>
        <v>1453.1210912969223</v>
      </c>
      <c r="CB148" s="35">
        <f t="shared" si="32"/>
        <v>2.6972680625752338E-2</v>
      </c>
      <c r="CC148" s="5">
        <f t="shared" si="33"/>
        <v>3771.1667520976093</v>
      </c>
      <c r="CD148" s="35">
        <f t="shared" si="34"/>
        <v>7.0000000000000007E-2</v>
      </c>
      <c r="CE148" s="5">
        <f t="shared" si="58"/>
        <v>140217.39216027778</v>
      </c>
      <c r="CF148" s="5">
        <f t="shared" si="59"/>
        <v>596407.19375835126</v>
      </c>
      <c r="CG148" s="5">
        <f t="shared" si="35"/>
        <v>645032.60783972184</v>
      </c>
      <c r="CH148" s="5">
        <f t="shared" si="36"/>
        <v>736624.58591862908</v>
      </c>
    </row>
    <row r="149" spans="9:86" ht="14.25" customHeight="1">
      <c r="I149" s="150"/>
      <c r="J149" s="2">
        <v>142</v>
      </c>
      <c r="K149" s="118">
        <v>49157</v>
      </c>
      <c r="L149" s="5">
        <f t="shared" si="37"/>
        <v>666709.38991072739</v>
      </c>
      <c r="M149" s="5">
        <f t="shared" si="0"/>
        <v>5899.3210083098911</v>
      </c>
      <c r="N149" s="5">
        <f t="shared" si="1"/>
        <v>1315.6939526736405</v>
      </c>
      <c r="O149" s="35">
        <f t="shared" si="2"/>
        <v>2.368097355610628E-2</v>
      </c>
      <c r="P149" s="5">
        <f t="shared" si="3"/>
        <v>4583.6270556362506</v>
      </c>
      <c r="Q149" s="35">
        <f t="shared" si="4"/>
        <v>8.2500000000000004E-2</v>
      </c>
      <c r="R149" s="5">
        <f t="shared" si="38"/>
        <v>119856.3040419454</v>
      </c>
      <c r="S149" s="5">
        <f t="shared" si="39"/>
        <v>717847.27913805947</v>
      </c>
      <c r="T149" s="5">
        <f t="shared" si="5"/>
        <v>665393.69595805369</v>
      </c>
      <c r="U149" s="5">
        <f t="shared" si="6"/>
        <v>837703.58318000485</v>
      </c>
      <c r="V149" s="150"/>
      <c r="W149" s="2">
        <v>142</v>
      </c>
      <c r="X149" s="118">
        <v>49157</v>
      </c>
      <c r="Y149" s="5">
        <f t="shared" si="40"/>
        <v>662590.22863062669</v>
      </c>
      <c r="Z149" s="5">
        <f t="shared" si="41"/>
        <v>5761.8863163878123</v>
      </c>
      <c r="AA149" s="5">
        <f t="shared" si="7"/>
        <v>1344.6181255169677</v>
      </c>
      <c r="AB149" s="35">
        <f t="shared" si="8"/>
        <v>2.4352030574840554E-2</v>
      </c>
      <c r="AC149" s="5">
        <f t="shared" si="9"/>
        <v>4417.2681908708446</v>
      </c>
      <c r="AD149" s="35">
        <f t="shared" si="10"/>
        <v>7.9999999999999988E-2</v>
      </c>
      <c r="AE149" s="5">
        <f t="shared" si="42"/>
        <v>124004.38949489051</v>
      </c>
      <c r="AF149" s="5">
        <f t="shared" si="43"/>
        <v>694183.46743217926</v>
      </c>
      <c r="AG149" s="5">
        <f t="shared" si="11"/>
        <v>661245.61050510977</v>
      </c>
      <c r="AH149" s="5">
        <f t="shared" si="12"/>
        <v>818187.85692706972</v>
      </c>
      <c r="AI149" s="150"/>
      <c r="AJ149" s="2">
        <v>142</v>
      </c>
      <c r="AK149" s="118">
        <v>49157</v>
      </c>
      <c r="AL149" s="5">
        <f t="shared" si="44"/>
        <v>658363.49121958949</v>
      </c>
      <c r="AM149" s="5">
        <f t="shared" si="45"/>
        <v>5625.6271582523987</v>
      </c>
      <c r="AN149" s="5">
        <f t="shared" si="13"/>
        <v>1373.6962774592166</v>
      </c>
      <c r="AO149" s="35">
        <f t="shared" si="14"/>
        <v>2.5038380088443321E-2</v>
      </c>
      <c r="AP149" s="5">
        <f t="shared" si="15"/>
        <v>4251.930880793182</v>
      </c>
      <c r="AQ149" s="35">
        <f t="shared" si="16"/>
        <v>7.7499999999999999E-2</v>
      </c>
      <c r="AR149" s="5">
        <f t="shared" si="46"/>
        <v>128260.20505786956</v>
      </c>
      <c r="AS149" s="5">
        <f t="shared" si="47"/>
        <v>670578.85141397105</v>
      </c>
      <c r="AT149" s="5">
        <f t="shared" si="17"/>
        <v>656989.79494213022</v>
      </c>
      <c r="AU149" s="5">
        <f t="shared" si="18"/>
        <v>798839.05647184059</v>
      </c>
      <c r="AV149" s="150"/>
      <c r="AW149" s="2">
        <v>142</v>
      </c>
      <c r="AX149" s="118">
        <v>49157</v>
      </c>
      <c r="AY149" s="5">
        <f t="shared" si="48"/>
        <v>654028.5856200374</v>
      </c>
      <c r="AZ149" s="5">
        <f t="shared" si="49"/>
        <v>5490.5819284106856</v>
      </c>
      <c r="BA149" s="5">
        <f t="shared" si="19"/>
        <v>1402.9032682854522</v>
      </c>
      <c r="BB149" s="35">
        <f t="shared" si="20"/>
        <v>2.5740219295561109E-2</v>
      </c>
      <c r="BC149" s="5">
        <f t="shared" si="21"/>
        <v>4087.6786601252334</v>
      </c>
      <c r="BD149" s="35">
        <f t="shared" si="22"/>
        <v>7.4999999999999997E-2</v>
      </c>
      <c r="BE149" s="5">
        <f t="shared" si="50"/>
        <v>132624.31764824819</v>
      </c>
      <c r="BF149" s="5">
        <f t="shared" si="51"/>
        <v>647038.31618606916</v>
      </c>
      <c r="BG149" s="5">
        <f t="shared" si="23"/>
        <v>652625.68235175195</v>
      </c>
      <c r="BH149" s="5">
        <f t="shared" si="24"/>
        <v>779662.63383431733</v>
      </c>
      <c r="BI149" s="150"/>
      <c r="BJ149" s="2">
        <v>142</v>
      </c>
      <c r="BK149" s="118">
        <v>49157</v>
      </c>
      <c r="BL149" s="5">
        <f t="shared" si="52"/>
        <v>649585.05959861481</v>
      </c>
      <c r="BM149" s="5">
        <f t="shared" si="53"/>
        <v>5356.7892391412443</v>
      </c>
      <c r="BN149" s="5">
        <f t="shared" si="25"/>
        <v>1432.2128373996134</v>
      </c>
      <c r="BO149" s="35">
        <f t="shared" si="26"/>
        <v>2.6457742207641147E-2</v>
      </c>
      <c r="BP149" s="5">
        <f t="shared" si="27"/>
        <v>3924.5764017416309</v>
      </c>
      <c r="BQ149" s="35">
        <f t="shared" si="28"/>
        <v>7.2499999999999995E-2</v>
      </c>
      <c r="BR149" s="5">
        <f t="shared" si="54"/>
        <v>137097.15323878455</v>
      </c>
      <c r="BS149" s="5">
        <f t="shared" si="55"/>
        <v>623566.91871927213</v>
      </c>
      <c r="BT149" s="5">
        <f t="shared" si="29"/>
        <v>648152.84676121525</v>
      </c>
      <c r="BU149" s="5">
        <f t="shared" si="30"/>
        <v>760664.07195805665</v>
      </c>
      <c r="BV149" s="150"/>
      <c r="BW149" s="2">
        <v>142</v>
      </c>
      <c r="BX149" s="118">
        <v>49157</v>
      </c>
      <c r="BY149" s="5">
        <f t="shared" si="56"/>
        <v>645032.60783972184</v>
      </c>
      <c r="BZ149" s="5">
        <f t="shared" si="57"/>
        <v>5224.2878433945316</v>
      </c>
      <c r="CA149" s="5">
        <f t="shared" si="31"/>
        <v>1461.5976309961538</v>
      </c>
      <c r="CB149" s="35">
        <f t="shared" si="32"/>
        <v>2.7191139422694102E-2</v>
      </c>
      <c r="CC149" s="5">
        <f t="shared" si="33"/>
        <v>3762.6902123983778</v>
      </c>
      <c r="CD149" s="35">
        <f t="shared" si="34"/>
        <v>7.0000000000000007E-2</v>
      </c>
      <c r="CE149" s="5">
        <f t="shared" si="58"/>
        <v>141678.98979127393</v>
      </c>
      <c r="CF149" s="5">
        <f t="shared" si="59"/>
        <v>600169.88397074968</v>
      </c>
      <c r="CG149" s="5">
        <f t="shared" si="35"/>
        <v>643571.0102087257</v>
      </c>
      <c r="CH149" s="5">
        <f t="shared" si="36"/>
        <v>741848.87376202364</v>
      </c>
    </row>
    <row r="150" spans="9:86" ht="14.25" customHeight="1">
      <c r="I150" s="150"/>
      <c r="J150" s="2">
        <v>143</v>
      </c>
      <c r="K150" s="118">
        <v>49188</v>
      </c>
      <c r="L150" s="5">
        <f t="shared" si="37"/>
        <v>665393.69595805369</v>
      </c>
      <c r="M150" s="5">
        <f t="shared" si="0"/>
        <v>5899.3210083098911</v>
      </c>
      <c r="N150" s="5">
        <f t="shared" si="1"/>
        <v>1324.739348598272</v>
      </c>
      <c r="O150" s="35">
        <f t="shared" si="2"/>
        <v>2.3890926950082499E-2</v>
      </c>
      <c r="P150" s="5">
        <f t="shared" si="3"/>
        <v>4574.5816597116191</v>
      </c>
      <c r="Q150" s="35">
        <f t="shared" si="4"/>
        <v>8.2500000000000004E-2</v>
      </c>
      <c r="R150" s="5">
        <f t="shared" si="38"/>
        <v>121181.04339054368</v>
      </c>
      <c r="S150" s="5">
        <f t="shared" si="39"/>
        <v>722421.86079777114</v>
      </c>
      <c r="T150" s="5">
        <f t="shared" si="5"/>
        <v>664068.9566094554</v>
      </c>
      <c r="U150" s="5">
        <f t="shared" si="6"/>
        <v>843602.9041883148</v>
      </c>
      <c r="V150" s="150"/>
      <c r="W150" s="2">
        <v>143</v>
      </c>
      <c r="X150" s="118">
        <v>49188</v>
      </c>
      <c r="Y150" s="5">
        <f t="shared" si="40"/>
        <v>661245.61050510977</v>
      </c>
      <c r="Z150" s="5">
        <f t="shared" si="41"/>
        <v>5761.8863163878123</v>
      </c>
      <c r="AA150" s="5">
        <f t="shared" si="7"/>
        <v>1353.582246353747</v>
      </c>
      <c r="AB150" s="35">
        <f t="shared" si="8"/>
        <v>2.4564226511594282E-2</v>
      </c>
      <c r="AC150" s="5">
        <f t="shared" si="9"/>
        <v>4408.3040700340653</v>
      </c>
      <c r="AD150" s="35">
        <f t="shared" si="10"/>
        <v>0.08</v>
      </c>
      <c r="AE150" s="5">
        <f t="shared" si="42"/>
        <v>125357.97174124426</v>
      </c>
      <c r="AF150" s="5">
        <f t="shared" si="43"/>
        <v>698591.77150221332</v>
      </c>
      <c r="AG150" s="5">
        <f t="shared" si="11"/>
        <v>659892.02825875604</v>
      </c>
      <c r="AH150" s="5">
        <f t="shared" si="12"/>
        <v>823949.74324345752</v>
      </c>
      <c r="AI150" s="150"/>
      <c r="AJ150" s="2">
        <v>143</v>
      </c>
      <c r="AK150" s="118">
        <v>49188</v>
      </c>
      <c r="AL150" s="5">
        <f t="shared" si="44"/>
        <v>656989.79494213022</v>
      </c>
      <c r="AM150" s="5">
        <f t="shared" si="45"/>
        <v>5625.6271582523987</v>
      </c>
      <c r="AN150" s="5">
        <f t="shared" si="13"/>
        <v>1382.5680659178079</v>
      </c>
      <c r="AO150" s="35">
        <f t="shared" si="14"/>
        <v>2.5252777012274699E-2</v>
      </c>
      <c r="AP150" s="5">
        <f t="shared" si="15"/>
        <v>4243.0590923345908</v>
      </c>
      <c r="AQ150" s="35">
        <f t="shared" si="16"/>
        <v>7.7499999999999999E-2</v>
      </c>
      <c r="AR150" s="5">
        <f t="shared" si="46"/>
        <v>129642.77312378737</v>
      </c>
      <c r="AS150" s="5">
        <f t="shared" si="47"/>
        <v>674821.91050630563</v>
      </c>
      <c r="AT150" s="5">
        <f t="shared" si="17"/>
        <v>655607.2268762124</v>
      </c>
      <c r="AU150" s="5">
        <f t="shared" si="18"/>
        <v>804464.683630093</v>
      </c>
      <c r="AV150" s="150"/>
      <c r="AW150" s="2">
        <v>143</v>
      </c>
      <c r="AX150" s="118">
        <v>49188</v>
      </c>
      <c r="AY150" s="5">
        <f t="shared" si="48"/>
        <v>652625.68235175195</v>
      </c>
      <c r="AZ150" s="5">
        <f t="shared" si="49"/>
        <v>5490.5819284106856</v>
      </c>
      <c r="BA150" s="5">
        <f t="shared" si="19"/>
        <v>1411.6714137122362</v>
      </c>
      <c r="BB150" s="35">
        <f t="shared" si="20"/>
        <v>2.5956773419493609E-2</v>
      </c>
      <c r="BC150" s="5">
        <f t="shared" si="21"/>
        <v>4078.9105146984493</v>
      </c>
      <c r="BD150" s="35">
        <f t="shared" si="22"/>
        <v>7.4999999999999997E-2</v>
      </c>
      <c r="BE150" s="5">
        <f t="shared" si="50"/>
        <v>134035.98906196043</v>
      </c>
      <c r="BF150" s="5">
        <f t="shared" si="51"/>
        <v>651117.22670076764</v>
      </c>
      <c r="BG150" s="5">
        <f t="shared" si="23"/>
        <v>651214.01093803975</v>
      </c>
      <c r="BH150" s="5">
        <f t="shared" si="24"/>
        <v>785153.21576272813</v>
      </c>
      <c r="BI150" s="150"/>
      <c r="BJ150" s="2">
        <v>143</v>
      </c>
      <c r="BK150" s="118">
        <v>49188</v>
      </c>
      <c r="BL150" s="5">
        <f t="shared" si="52"/>
        <v>648152.84676121525</v>
      </c>
      <c r="BM150" s="5">
        <f t="shared" si="53"/>
        <v>5356.7892391412443</v>
      </c>
      <c r="BN150" s="5">
        <f t="shared" si="25"/>
        <v>1440.865789958902</v>
      </c>
      <c r="BO150" s="35">
        <f t="shared" si="26"/>
        <v>2.6676407526258605E-2</v>
      </c>
      <c r="BP150" s="5">
        <f t="shared" si="27"/>
        <v>3915.9234491823422</v>
      </c>
      <c r="BQ150" s="35">
        <f t="shared" si="28"/>
        <v>7.2499999999999995E-2</v>
      </c>
      <c r="BR150" s="5">
        <f t="shared" si="54"/>
        <v>138538.01902874347</v>
      </c>
      <c r="BS150" s="5">
        <f t="shared" si="55"/>
        <v>627482.84216845443</v>
      </c>
      <c r="BT150" s="5">
        <f t="shared" si="29"/>
        <v>646711.98097125639</v>
      </c>
      <c r="BU150" s="5">
        <f t="shared" si="30"/>
        <v>766020.86119719793</v>
      </c>
      <c r="BV150" s="150"/>
      <c r="BW150" s="2">
        <v>143</v>
      </c>
      <c r="BX150" s="118">
        <v>49188</v>
      </c>
      <c r="BY150" s="5">
        <f t="shared" si="56"/>
        <v>643571.0102087257</v>
      </c>
      <c r="BZ150" s="5">
        <f t="shared" si="57"/>
        <v>5224.2878433945316</v>
      </c>
      <c r="CA150" s="5">
        <f t="shared" si="31"/>
        <v>1470.1236171769647</v>
      </c>
      <c r="CB150" s="35">
        <f t="shared" si="32"/>
        <v>2.7411867729098018E-2</v>
      </c>
      <c r="CC150" s="5">
        <f t="shared" si="33"/>
        <v>3754.1642262175669</v>
      </c>
      <c r="CD150" s="35">
        <f t="shared" si="34"/>
        <v>7.0000000000000007E-2</v>
      </c>
      <c r="CE150" s="5">
        <f t="shared" si="58"/>
        <v>143149.11340845088</v>
      </c>
      <c r="CF150" s="5">
        <f t="shared" si="59"/>
        <v>603924.04819696723</v>
      </c>
      <c r="CG150" s="5">
        <f t="shared" si="35"/>
        <v>642100.88659154868</v>
      </c>
      <c r="CH150" s="5">
        <f t="shared" si="36"/>
        <v>747073.16160541808</v>
      </c>
    </row>
    <row r="151" spans="9:86" ht="14.25" customHeight="1">
      <c r="I151" s="150"/>
      <c r="J151" s="2">
        <v>144</v>
      </c>
      <c r="K151" s="118">
        <v>49218</v>
      </c>
      <c r="L151" s="5">
        <f t="shared" si="37"/>
        <v>664068.9566094554</v>
      </c>
      <c r="M151" s="5">
        <f t="shared" si="0"/>
        <v>5899.3210083098911</v>
      </c>
      <c r="N151" s="5">
        <f t="shared" si="1"/>
        <v>1333.8469316198853</v>
      </c>
      <c r="O151" s="35">
        <f t="shared" si="2"/>
        <v>2.4103164317695977E-2</v>
      </c>
      <c r="P151" s="5">
        <f t="shared" si="3"/>
        <v>4565.4740766900059</v>
      </c>
      <c r="Q151" s="35">
        <f t="shared" si="4"/>
        <v>8.2500000000000004E-2</v>
      </c>
      <c r="R151" s="5">
        <f t="shared" si="38"/>
        <v>122514.89032216357</v>
      </c>
      <c r="S151" s="5">
        <f t="shared" si="39"/>
        <v>726987.33487446117</v>
      </c>
      <c r="T151" s="5">
        <f t="shared" si="5"/>
        <v>662735.10967783548</v>
      </c>
      <c r="U151" s="5">
        <f t="shared" si="6"/>
        <v>849502.22519662476</v>
      </c>
      <c r="V151" s="150"/>
      <c r="W151" s="2">
        <v>144</v>
      </c>
      <c r="X151" s="118">
        <v>49218</v>
      </c>
      <c r="Y151" s="5">
        <f t="shared" si="40"/>
        <v>659892.02825875604</v>
      </c>
      <c r="Z151" s="5">
        <f t="shared" si="41"/>
        <v>5761.8863163878123</v>
      </c>
      <c r="AA151" s="5">
        <f t="shared" si="7"/>
        <v>1362.606127996105</v>
      </c>
      <c r="AB151" s="35">
        <f t="shared" si="8"/>
        <v>2.4778710509807247E-2</v>
      </c>
      <c r="AC151" s="5">
        <f t="shared" si="9"/>
        <v>4399.2801883917073</v>
      </c>
      <c r="AD151" s="35">
        <f t="shared" si="10"/>
        <v>0.08</v>
      </c>
      <c r="AE151" s="5">
        <f t="shared" si="42"/>
        <v>126720.57786924035</v>
      </c>
      <c r="AF151" s="5">
        <f t="shared" si="43"/>
        <v>702991.051690605</v>
      </c>
      <c r="AG151" s="5">
        <f t="shared" si="11"/>
        <v>658529.42213075992</v>
      </c>
      <c r="AH151" s="5">
        <f t="shared" si="12"/>
        <v>829711.62955984531</v>
      </c>
      <c r="AI151" s="150"/>
      <c r="AJ151" s="2">
        <v>144</v>
      </c>
      <c r="AK151" s="118">
        <v>49218</v>
      </c>
      <c r="AL151" s="5">
        <f t="shared" si="44"/>
        <v>655607.2268762124</v>
      </c>
      <c r="AM151" s="5">
        <f t="shared" si="45"/>
        <v>5625.6271582523987</v>
      </c>
      <c r="AN151" s="5">
        <f t="shared" si="13"/>
        <v>1391.4971513435266</v>
      </c>
      <c r="AO151" s="35">
        <f t="shared" si="14"/>
        <v>2.5469465758764624E-2</v>
      </c>
      <c r="AP151" s="5">
        <f t="shared" si="15"/>
        <v>4234.130006908872</v>
      </c>
      <c r="AQ151" s="35">
        <f t="shared" si="16"/>
        <v>7.7500000000000013E-2</v>
      </c>
      <c r="AR151" s="5">
        <f t="shared" si="46"/>
        <v>131034.2702751309</v>
      </c>
      <c r="AS151" s="5">
        <f t="shared" si="47"/>
        <v>679056.04051321454</v>
      </c>
      <c r="AT151" s="5">
        <f t="shared" si="17"/>
        <v>654215.7297248689</v>
      </c>
      <c r="AU151" s="5">
        <f t="shared" si="18"/>
        <v>810090.31078834541</v>
      </c>
      <c r="AV151" s="150"/>
      <c r="AW151" s="2">
        <v>144</v>
      </c>
      <c r="AX151" s="118">
        <v>49218</v>
      </c>
      <c r="AY151" s="5">
        <f t="shared" si="48"/>
        <v>651214.01093803975</v>
      </c>
      <c r="AZ151" s="5">
        <f t="shared" si="49"/>
        <v>5490.5819284106856</v>
      </c>
      <c r="BA151" s="5">
        <f t="shared" si="19"/>
        <v>1420.4943600479373</v>
      </c>
      <c r="BB151" s="35">
        <f t="shared" si="20"/>
        <v>2.6175622812570437E-2</v>
      </c>
      <c r="BC151" s="5">
        <f t="shared" si="21"/>
        <v>4070.0875683627482</v>
      </c>
      <c r="BD151" s="35">
        <f t="shared" si="22"/>
        <v>7.4999999999999997E-2</v>
      </c>
      <c r="BE151" s="5">
        <f t="shared" si="50"/>
        <v>135456.48342200837</v>
      </c>
      <c r="BF151" s="5">
        <f t="shared" si="51"/>
        <v>655187.31426913035</v>
      </c>
      <c r="BG151" s="5">
        <f t="shared" si="23"/>
        <v>649793.51657799177</v>
      </c>
      <c r="BH151" s="5">
        <f t="shared" si="24"/>
        <v>790643.79769113869</v>
      </c>
      <c r="BI151" s="150"/>
      <c r="BJ151" s="2">
        <v>144</v>
      </c>
      <c r="BK151" s="118">
        <v>49218</v>
      </c>
      <c r="BL151" s="5">
        <f t="shared" si="52"/>
        <v>646711.98097125639</v>
      </c>
      <c r="BM151" s="5">
        <f t="shared" si="53"/>
        <v>5356.7892391412443</v>
      </c>
      <c r="BN151" s="5">
        <f t="shared" si="25"/>
        <v>1449.5710207732368</v>
      </c>
      <c r="BO151" s="35">
        <f t="shared" si="26"/>
        <v>2.6897371258152038E-2</v>
      </c>
      <c r="BP151" s="5">
        <f t="shared" si="27"/>
        <v>3907.2182183680075</v>
      </c>
      <c r="BQ151" s="35">
        <f t="shared" si="28"/>
        <v>7.2499999999999995E-2</v>
      </c>
      <c r="BR151" s="5">
        <f t="shared" si="54"/>
        <v>139987.5900495167</v>
      </c>
      <c r="BS151" s="5">
        <f t="shared" si="55"/>
        <v>631390.06038682244</v>
      </c>
      <c r="BT151" s="5">
        <f t="shared" si="29"/>
        <v>645262.40995048312</v>
      </c>
      <c r="BU151" s="5">
        <f t="shared" si="30"/>
        <v>771377.6504363392</v>
      </c>
      <c r="BV151" s="150"/>
      <c r="BW151" s="2">
        <v>144</v>
      </c>
      <c r="BX151" s="118">
        <v>49218</v>
      </c>
      <c r="BY151" s="5">
        <f t="shared" si="56"/>
        <v>642100.88659154868</v>
      </c>
      <c r="BZ151" s="5">
        <f t="shared" si="57"/>
        <v>5224.2878433945316</v>
      </c>
      <c r="CA151" s="5">
        <f t="shared" si="31"/>
        <v>1478.6993382771643</v>
      </c>
      <c r="CB151" s="35">
        <f t="shared" si="32"/>
        <v>2.7634897303316579E-2</v>
      </c>
      <c r="CC151" s="5">
        <f t="shared" si="33"/>
        <v>3745.5885051173673</v>
      </c>
      <c r="CD151" s="35">
        <f t="shared" si="34"/>
        <v>7.0000000000000007E-2</v>
      </c>
      <c r="CE151" s="5">
        <f t="shared" si="58"/>
        <v>144627.81274672804</v>
      </c>
      <c r="CF151" s="5">
        <f t="shared" si="59"/>
        <v>607669.63670208456</v>
      </c>
      <c r="CG151" s="5">
        <f t="shared" si="35"/>
        <v>640622.18725327146</v>
      </c>
      <c r="CH151" s="5">
        <f t="shared" si="36"/>
        <v>752297.44944881264</v>
      </c>
    </row>
    <row r="152" spans="9:86" ht="14.25" customHeight="1">
      <c r="I152" s="150"/>
      <c r="J152" s="2">
        <v>145</v>
      </c>
      <c r="K152" s="118">
        <v>49249</v>
      </c>
      <c r="L152" s="5">
        <f t="shared" si="37"/>
        <v>662735.10967783548</v>
      </c>
      <c r="M152" s="5">
        <f t="shared" si="0"/>
        <v>5899.3210083098911</v>
      </c>
      <c r="N152" s="5">
        <f t="shared" si="1"/>
        <v>1343.0171292747718</v>
      </c>
      <c r="O152" s="35">
        <f t="shared" si="2"/>
        <v>2.4317718068583342E-2</v>
      </c>
      <c r="P152" s="5">
        <f t="shared" si="3"/>
        <v>4556.3038790351193</v>
      </c>
      <c r="Q152" s="35">
        <f t="shared" si="4"/>
        <v>8.2500000000000018E-2</v>
      </c>
      <c r="R152" s="5">
        <f t="shared" si="38"/>
        <v>123857.90745143834</v>
      </c>
      <c r="S152" s="5">
        <f t="shared" si="39"/>
        <v>731543.63875349634</v>
      </c>
      <c r="T152" s="5">
        <f t="shared" si="5"/>
        <v>661392.0925485607</v>
      </c>
      <c r="U152" s="5">
        <f t="shared" si="6"/>
        <v>855401.54620493471</v>
      </c>
      <c r="V152" s="150"/>
      <c r="W152" s="2">
        <v>145</v>
      </c>
      <c r="X152" s="118">
        <v>49249</v>
      </c>
      <c r="Y152" s="5">
        <f t="shared" si="40"/>
        <v>658529.42213075992</v>
      </c>
      <c r="Z152" s="5">
        <f t="shared" si="41"/>
        <v>5761.8863163878123</v>
      </c>
      <c r="AA152" s="5">
        <f t="shared" si="7"/>
        <v>1371.6901688494127</v>
      </c>
      <c r="AB152" s="35">
        <f t="shared" si="8"/>
        <v>2.4995514965654091E-2</v>
      </c>
      <c r="AC152" s="5">
        <f t="shared" si="9"/>
        <v>4390.1961475383996</v>
      </c>
      <c r="AD152" s="35">
        <f t="shared" si="10"/>
        <v>0.08</v>
      </c>
      <c r="AE152" s="5">
        <f t="shared" si="42"/>
        <v>128092.26803808977</v>
      </c>
      <c r="AF152" s="5">
        <f t="shared" si="43"/>
        <v>707381.24783814338</v>
      </c>
      <c r="AG152" s="5">
        <f t="shared" si="11"/>
        <v>657157.7319619105</v>
      </c>
      <c r="AH152" s="5">
        <f t="shared" si="12"/>
        <v>835473.51587623311</v>
      </c>
      <c r="AI152" s="150"/>
      <c r="AJ152" s="2">
        <v>145</v>
      </c>
      <c r="AK152" s="118">
        <v>49249</v>
      </c>
      <c r="AL152" s="5">
        <f t="shared" si="44"/>
        <v>654215.7297248689</v>
      </c>
      <c r="AM152" s="5">
        <f t="shared" si="45"/>
        <v>5625.6271582523987</v>
      </c>
      <c r="AN152" s="5">
        <f t="shared" si="13"/>
        <v>1400.4839037792872</v>
      </c>
      <c r="AO152" s="35">
        <f t="shared" si="14"/>
        <v>2.5688478710866741E-2</v>
      </c>
      <c r="AP152" s="5">
        <f t="shared" si="15"/>
        <v>4225.1432544731115</v>
      </c>
      <c r="AQ152" s="35">
        <f t="shared" si="16"/>
        <v>7.7499999999999999E-2</v>
      </c>
      <c r="AR152" s="5">
        <f t="shared" si="46"/>
        <v>132434.7541789102</v>
      </c>
      <c r="AS152" s="5">
        <f t="shared" si="47"/>
        <v>683281.18376768765</v>
      </c>
      <c r="AT152" s="5">
        <f t="shared" si="17"/>
        <v>652815.2458210896</v>
      </c>
      <c r="AU152" s="5">
        <f t="shared" si="18"/>
        <v>815715.93794659781</v>
      </c>
      <c r="AV152" s="150"/>
      <c r="AW152" s="2">
        <v>145</v>
      </c>
      <c r="AX152" s="118">
        <v>49249</v>
      </c>
      <c r="AY152" s="5">
        <f t="shared" si="48"/>
        <v>649793.51657799177</v>
      </c>
      <c r="AZ152" s="5">
        <f t="shared" si="49"/>
        <v>5490.5819284106856</v>
      </c>
      <c r="BA152" s="5">
        <f t="shared" si="19"/>
        <v>1429.3724497982375</v>
      </c>
      <c r="BB152" s="35">
        <f t="shared" si="20"/>
        <v>2.6396799844832119E-2</v>
      </c>
      <c r="BC152" s="5">
        <f t="shared" si="21"/>
        <v>4061.209478612448</v>
      </c>
      <c r="BD152" s="35">
        <f t="shared" si="22"/>
        <v>7.4999999999999997E-2</v>
      </c>
      <c r="BE152" s="5">
        <f t="shared" si="50"/>
        <v>136885.85587180662</v>
      </c>
      <c r="BF152" s="5">
        <f t="shared" si="51"/>
        <v>659248.52374774276</v>
      </c>
      <c r="BG152" s="5">
        <f t="shared" si="23"/>
        <v>648364.1441281935</v>
      </c>
      <c r="BH152" s="5">
        <f t="shared" si="24"/>
        <v>796134.37961954938</v>
      </c>
      <c r="BI152" s="150"/>
      <c r="BJ152" s="2">
        <v>145</v>
      </c>
      <c r="BK152" s="118">
        <v>49249</v>
      </c>
      <c r="BL152" s="5">
        <f t="shared" si="52"/>
        <v>645262.40995048312</v>
      </c>
      <c r="BM152" s="5">
        <f t="shared" si="53"/>
        <v>5356.7892391412443</v>
      </c>
      <c r="BN152" s="5">
        <f t="shared" si="25"/>
        <v>1458.3288456904088</v>
      </c>
      <c r="BO152" s="35">
        <f t="shared" si="26"/>
        <v>2.7120665760814795E-2</v>
      </c>
      <c r="BP152" s="5">
        <f t="shared" si="27"/>
        <v>3898.4603934508355</v>
      </c>
      <c r="BQ152" s="35">
        <f t="shared" si="28"/>
        <v>7.2499999999999995E-2</v>
      </c>
      <c r="BR152" s="5">
        <f t="shared" si="54"/>
        <v>141445.91889520711</v>
      </c>
      <c r="BS152" s="5">
        <f t="shared" si="55"/>
        <v>635288.52078027325</v>
      </c>
      <c r="BT152" s="5">
        <f t="shared" si="29"/>
        <v>643804.08110479277</v>
      </c>
      <c r="BU152" s="5">
        <f t="shared" si="30"/>
        <v>776734.43967548036</v>
      </c>
      <c r="BV152" s="150"/>
      <c r="BW152" s="2">
        <v>145</v>
      </c>
      <c r="BX152" s="118">
        <v>49249</v>
      </c>
      <c r="BY152" s="5">
        <f t="shared" si="56"/>
        <v>640622.18725327146</v>
      </c>
      <c r="BZ152" s="5">
        <f t="shared" si="57"/>
        <v>5224.2878433945316</v>
      </c>
      <c r="CA152" s="5">
        <f t="shared" si="31"/>
        <v>1487.3250844171143</v>
      </c>
      <c r="CB152" s="35">
        <f t="shared" si="32"/>
        <v>2.7860260490711296E-2</v>
      </c>
      <c r="CC152" s="5">
        <f t="shared" si="33"/>
        <v>3736.9627589774173</v>
      </c>
      <c r="CD152" s="35">
        <f t="shared" si="34"/>
        <v>7.0000000000000007E-2</v>
      </c>
      <c r="CE152" s="5">
        <f t="shared" si="58"/>
        <v>146115.13783114517</v>
      </c>
      <c r="CF152" s="5">
        <f t="shared" si="59"/>
        <v>611406.599461062</v>
      </c>
      <c r="CG152" s="5">
        <f t="shared" si="35"/>
        <v>639134.86216885434</v>
      </c>
      <c r="CH152" s="5">
        <f t="shared" si="36"/>
        <v>757521.7372922072</v>
      </c>
    </row>
    <row r="153" spans="9:86" ht="14.25" customHeight="1">
      <c r="I153" s="150"/>
      <c r="J153" s="2">
        <v>146</v>
      </c>
      <c r="K153" s="118">
        <v>49279</v>
      </c>
      <c r="L153" s="5">
        <f t="shared" si="37"/>
        <v>661392.0925485607</v>
      </c>
      <c r="M153" s="5">
        <f t="shared" si="0"/>
        <v>5899.3210083098911</v>
      </c>
      <c r="N153" s="5">
        <f t="shared" si="1"/>
        <v>1352.2503720385366</v>
      </c>
      <c r="O153" s="35">
        <f t="shared" si="2"/>
        <v>2.4534621213771198E-2</v>
      </c>
      <c r="P153" s="5">
        <f t="shared" si="3"/>
        <v>4547.0706362713545</v>
      </c>
      <c r="Q153" s="35">
        <f t="shared" si="4"/>
        <v>8.249999999999999E-2</v>
      </c>
      <c r="R153" s="5">
        <f t="shared" si="38"/>
        <v>125210.15782347688</v>
      </c>
      <c r="S153" s="5">
        <f t="shared" si="39"/>
        <v>736090.70938976773</v>
      </c>
      <c r="T153" s="5">
        <f t="shared" si="5"/>
        <v>660039.84217652213</v>
      </c>
      <c r="U153" s="5">
        <f t="shared" si="6"/>
        <v>861300.86721324455</v>
      </c>
      <c r="V153" s="150"/>
      <c r="W153" s="2">
        <v>146</v>
      </c>
      <c r="X153" s="118">
        <v>49279</v>
      </c>
      <c r="Y153" s="5">
        <f t="shared" si="40"/>
        <v>657157.7319619105</v>
      </c>
      <c r="Z153" s="5">
        <f t="shared" si="41"/>
        <v>5761.8863163878123</v>
      </c>
      <c r="AA153" s="5">
        <f t="shared" si="7"/>
        <v>1380.8347699750757</v>
      </c>
      <c r="AB153" s="35">
        <f t="shared" si="8"/>
        <v>2.5214672876528406E-2</v>
      </c>
      <c r="AC153" s="5">
        <f t="shared" si="9"/>
        <v>4381.0515464127366</v>
      </c>
      <c r="AD153" s="35">
        <f t="shared" si="10"/>
        <v>7.9999999999999988E-2</v>
      </c>
      <c r="AE153" s="5">
        <f t="shared" si="42"/>
        <v>129473.10280806484</v>
      </c>
      <c r="AF153" s="5">
        <f t="shared" si="43"/>
        <v>711762.29938455613</v>
      </c>
      <c r="AG153" s="5">
        <f t="shared" si="11"/>
        <v>655776.89719193545</v>
      </c>
      <c r="AH153" s="5">
        <f t="shared" si="12"/>
        <v>841235.40219262103</v>
      </c>
      <c r="AI153" s="150"/>
      <c r="AJ153" s="2">
        <v>146</v>
      </c>
      <c r="AK153" s="118">
        <v>49279</v>
      </c>
      <c r="AL153" s="5">
        <f t="shared" si="44"/>
        <v>652815.2458210896</v>
      </c>
      <c r="AM153" s="5">
        <f t="shared" si="45"/>
        <v>5625.6271582523987</v>
      </c>
      <c r="AN153" s="5">
        <f t="shared" si="13"/>
        <v>1409.528695657862</v>
      </c>
      <c r="AO153" s="35">
        <f t="shared" si="14"/>
        <v>2.5909848852595403E-2</v>
      </c>
      <c r="AP153" s="5">
        <f t="shared" si="15"/>
        <v>4216.0984625945366</v>
      </c>
      <c r="AQ153" s="35">
        <f t="shared" si="16"/>
        <v>7.7499999999999986E-2</v>
      </c>
      <c r="AR153" s="5">
        <f t="shared" si="46"/>
        <v>133844.28287456805</v>
      </c>
      <c r="AS153" s="5">
        <f t="shared" si="47"/>
        <v>687497.2822302822</v>
      </c>
      <c r="AT153" s="5">
        <f t="shared" si="17"/>
        <v>651405.71712543175</v>
      </c>
      <c r="AU153" s="5">
        <f t="shared" si="18"/>
        <v>821341.56510485022</v>
      </c>
      <c r="AV153" s="150"/>
      <c r="AW153" s="2">
        <v>146</v>
      </c>
      <c r="AX153" s="118">
        <v>49279</v>
      </c>
      <c r="AY153" s="5">
        <f t="shared" si="48"/>
        <v>648364.1441281935</v>
      </c>
      <c r="AZ153" s="5">
        <f t="shared" si="49"/>
        <v>5490.5819284106856</v>
      </c>
      <c r="BA153" s="5">
        <f t="shared" si="19"/>
        <v>1438.3060276094766</v>
      </c>
      <c r="BB153" s="35">
        <f t="shared" si="20"/>
        <v>2.6620337487233352E-2</v>
      </c>
      <c r="BC153" s="5">
        <f t="shared" si="21"/>
        <v>4052.275900801209</v>
      </c>
      <c r="BD153" s="35">
        <f t="shared" si="22"/>
        <v>7.4999999999999997E-2</v>
      </c>
      <c r="BE153" s="5">
        <f t="shared" si="50"/>
        <v>138324.1618994161</v>
      </c>
      <c r="BF153" s="5">
        <f t="shared" si="51"/>
        <v>663300.79964854394</v>
      </c>
      <c r="BG153" s="5">
        <f t="shared" si="23"/>
        <v>646925.83810058399</v>
      </c>
      <c r="BH153" s="5">
        <f t="shared" si="24"/>
        <v>801624.96154796006</v>
      </c>
      <c r="BI153" s="150"/>
      <c r="BJ153" s="2">
        <v>146</v>
      </c>
      <c r="BK153" s="118">
        <v>49279</v>
      </c>
      <c r="BL153" s="5">
        <f t="shared" si="52"/>
        <v>643804.08110479277</v>
      </c>
      <c r="BM153" s="5">
        <f t="shared" si="53"/>
        <v>5356.7892391412443</v>
      </c>
      <c r="BN153" s="5">
        <f t="shared" si="25"/>
        <v>1467.1395824664546</v>
      </c>
      <c r="BO153" s="35">
        <f t="shared" si="26"/>
        <v>2.7346323992518708E-2</v>
      </c>
      <c r="BP153" s="5">
        <f t="shared" si="27"/>
        <v>3889.6496566747896</v>
      </c>
      <c r="BQ153" s="35">
        <f t="shared" si="28"/>
        <v>7.2499999999999995E-2</v>
      </c>
      <c r="BR153" s="5">
        <f t="shared" si="54"/>
        <v>142913.05847767356</v>
      </c>
      <c r="BS153" s="5">
        <f t="shared" si="55"/>
        <v>639178.17043694807</v>
      </c>
      <c r="BT153" s="5">
        <f t="shared" si="29"/>
        <v>642336.94152232632</v>
      </c>
      <c r="BU153" s="5">
        <f t="shared" si="30"/>
        <v>782091.22891462164</v>
      </c>
      <c r="BV153" s="150"/>
      <c r="BW153" s="2">
        <v>146</v>
      </c>
      <c r="BX153" s="118">
        <v>49279</v>
      </c>
      <c r="BY153" s="5">
        <f t="shared" si="56"/>
        <v>639134.86216885434</v>
      </c>
      <c r="BZ153" s="5">
        <f t="shared" si="57"/>
        <v>5224.2878433945316</v>
      </c>
      <c r="CA153" s="5">
        <f t="shared" si="31"/>
        <v>1496.0011474095477</v>
      </c>
      <c r="CB153" s="35">
        <f t="shared" si="32"/>
        <v>2.8087990237296419E-2</v>
      </c>
      <c r="CC153" s="5">
        <f t="shared" si="33"/>
        <v>3728.2866959849839</v>
      </c>
      <c r="CD153" s="35">
        <f t="shared" si="34"/>
        <v>7.0000000000000007E-2</v>
      </c>
      <c r="CE153" s="5">
        <f t="shared" si="58"/>
        <v>147611.13897855472</v>
      </c>
      <c r="CF153" s="5">
        <f t="shared" si="59"/>
        <v>615134.886157047</v>
      </c>
      <c r="CG153" s="5">
        <f t="shared" si="35"/>
        <v>637638.86102144478</v>
      </c>
      <c r="CH153" s="5">
        <f t="shared" si="36"/>
        <v>762746.02513560175</v>
      </c>
    </row>
    <row r="154" spans="9:86" ht="14.25" customHeight="1">
      <c r="I154" s="150"/>
      <c r="J154" s="2">
        <v>147</v>
      </c>
      <c r="K154" s="118">
        <v>49310</v>
      </c>
      <c r="L154" s="5">
        <f t="shared" si="37"/>
        <v>660039.84217652213</v>
      </c>
      <c r="M154" s="5">
        <f t="shared" si="0"/>
        <v>5899.3210083098911</v>
      </c>
      <c r="N154" s="5">
        <f t="shared" si="1"/>
        <v>1361.5470933463012</v>
      </c>
      <c r="O154" s="35">
        <f t="shared" si="2"/>
        <v>2.4753907379709363E-2</v>
      </c>
      <c r="P154" s="5">
        <f t="shared" si="3"/>
        <v>4537.77391496359</v>
      </c>
      <c r="Q154" s="35">
        <f t="shared" si="4"/>
        <v>8.2500000000000018E-2</v>
      </c>
      <c r="R154" s="5">
        <f t="shared" si="38"/>
        <v>126571.70491682319</v>
      </c>
      <c r="S154" s="5">
        <f t="shared" si="39"/>
        <v>740628.48330473132</v>
      </c>
      <c r="T154" s="5">
        <f t="shared" si="5"/>
        <v>658678.29508317588</v>
      </c>
      <c r="U154" s="5">
        <f t="shared" si="6"/>
        <v>867200.1882215545</v>
      </c>
      <c r="V154" s="150"/>
      <c r="W154" s="2">
        <v>147</v>
      </c>
      <c r="X154" s="118">
        <v>49310</v>
      </c>
      <c r="Y154" s="5">
        <f t="shared" si="40"/>
        <v>655776.89719193545</v>
      </c>
      <c r="Z154" s="5">
        <f t="shared" si="41"/>
        <v>5761.8863163878123</v>
      </c>
      <c r="AA154" s="5">
        <f t="shared" si="7"/>
        <v>1390.0403351082423</v>
      </c>
      <c r="AB154" s="35">
        <f t="shared" si="8"/>
        <v>2.5436217855074564E-2</v>
      </c>
      <c r="AC154" s="5">
        <f t="shared" si="9"/>
        <v>4371.84598127957</v>
      </c>
      <c r="AD154" s="35">
        <f t="shared" si="10"/>
        <v>0.08</v>
      </c>
      <c r="AE154" s="5">
        <f t="shared" si="42"/>
        <v>130863.14314317307</v>
      </c>
      <c r="AF154" s="5">
        <f t="shared" si="43"/>
        <v>716134.14536583575</v>
      </c>
      <c r="AG154" s="5">
        <f t="shared" si="11"/>
        <v>654386.85685682716</v>
      </c>
      <c r="AH154" s="5">
        <f t="shared" si="12"/>
        <v>846997.28850900882</v>
      </c>
      <c r="AI154" s="150"/>
      <c r="AJ154" s="2">
        <v>147</v>
      </c>
      <c r="AK154" s="118">
        <v>49310</v>
      </c>
      <c r="AL154" s="5">
        <f t="shared" si="44"/>
        <v>651405.71712543175</v>
      </c>
      <c r="AM154" s="5">
        <f t="shared" si="45"/>
        <v>5625.6271582523987</v>
      </c>
      <c r="AN154" s="5">
        <f t="shared" si="13"/>
        <v>1418.631901817319</v>
      </c>
      <c r="AO154" s="35">
        <f t="shared" si="14"/>
        <v>2.6133609783056053E-2</v>
      </c>
      <c r="AP154" s="5">
        <f t="shared" si="15"/>
        <v>4206.9952564350797</v>
      </c>
      <c r="AQ154" s="35">
        <f t="shared" si="16"/>
        <v>7.7499999999999986E-2</v>
      </c>
      <c r="AR154" s="5">
        <f t="shared" si="46"/>
        <v>135262.91477638535</v>
      </c>
      <c r="AS154" s="5">
        <f t="shared" si="47"/>
        <v>691704.27748671733</v>
      </c>
      <c r="AT154" s="5">
        <f t="shared" si="17"/>
        <v>649987.08522361447</v>
      </c>
      <c r="AU154" s="5">
        <f t="shared" si="18"/>
        <v>826967.19226310262</v>
      </c>
      <c r="AV154" s="150"/>
      <c r="AW154" s="2">
        <v>147</v>
      </c>
      <c r="AX154" s="118">
        <v>49310</v>
      </c>
      <c r="AY154" s="5">
        <f t="shared" si="48"/>
        <v>646925.83810058399</v>
      </c>
      <c r="AZ154" s="5">
        <f t="shared" si="49"/>
        <v>5490.5819284106856</v>
      </c>
      <c r="BA154" s="5">
        <f t="shared" si="19"/>
        <v>1447.295440282036</v>
      </c>
      <c r="BB154" s="35">
        <f t="shared" si="20"/>
        <v>2.6846269325672113E-2</v>
      </c>
      <c r="BC154" s="5">
        <f t="shared" si="21"/>
        <v>4043.2864881286496</v>
      </c>
      <c r="BD154" s="35">
        <f t="shared" si="22"/>
        <v>7.4999999999999997E-2</v>
      </c>
      <c r="BE154" s="5">
        <f t="shared" si="50"/>
        <v>139771.45733969813</v>
      </c>
      <c r="BF154" s="5">
        <f t="shared" si="51"/>
        <v>667344.08613667253</v>
      </c>
      <c r="BG154" s="5">
        <f t="shared" si="23"/>
        <v>645478.5426603019</v>
      </c>
      <c r="BH154" s="5">
        <f t="shared" si="24"/>
        <v>807115.54347637063</v>
      </c>
      <c r="BI154" s="150"/>
      <c r="BJ154" s="2">
        <v>147</v>
      </c>
      <c r="BK154" s="118">
        <v>49310</v>
      </c>
      <c r="BL154" s="5">
        <f t="shared" si="52"/>
        <v>642336.94152232632</v>
      </c>
      <c r="BM154" s="5">
        <f t="shared" si="53"/>
        <v>5356.7892391412443</v>
      </c>
      <c r="BN154" s="5">
        <f t="shared" si="25"/>
        <v>1476.0035507771895</v>
      </c>
      <c r="BO154" s="35">
        <f t="shared" si="26"/>
        <v>2.7574379526341848E-2</v>
      </c>
      <c r="BP154" s="5">
        <f t="shared" si="27"/>
        <v>3880.7856883640547</v>
      </c>
      <c r="BQ154" s="35">
        <f t="shared" si="28"/>
        <v>7.2499999999999995E-2</v>
      </c>
      <c r="BR154" s="5">
        <f t="shared" si="54"/>
        <v>144389.06202845075</v>
      </c>
      <c r="BS154" s="5">
        <f t="shared" si="55"/>
        <v>643058.95612531214</v>
      </c>
      <c r="BT154" s="5">
        <f t="shared" si="29"/>
        <v>640860.93797154911</v>
      </c>
      <c r="BU154" s="5">
        <f t="shared" si="30"/>
        <v>787448.01815376291</v>
      </c>
      <c r="BV154" s="150"/>
      <c r="BW154" s="2">
        <v>147</v>
      </c>
      <c r="BX154" s="118">
        <v>49310</v>
      </c>
      <c r="BY154" s="5">
        <f t="shared" si="56"/>
        <v>637638.86102144478</v>
      </c>
      <c r="BZ154" s="5">
        <f t="shared" si="57"/>
        <v>5224.2878433945316</v>
      </c>
      <c r="CA154" s="5">
        <f t="shared" si="31"/>
        <v>1504.7278207694367</v>
      </c>
      <c r="CB154" s="35">
        <f t="shared" si="32"/>
        <v>2.8318120103765075E-2</v>
      </c>
      <c r="CC154" s="5">
        <f t="shared" si="33"/>
        <v>3719.5600226250949</v>
      </c>
      <c r="CD154" s="35">
        <f t="shared" si="34"/>
        <v>7.0000000000000007E-2</v>
      </c>
      <c r="CE154" s="5">
        <f t="shared" si="58"/>
        <v>149115.86679932417</v>
      </c>
      <c r="CF154" s="5">
        <f t="shared" si="59"/>
        <v>618854.44617967214</v>
      </c>
      <c r="CG154" s="5">
        <f t="shared" si="35"/>
        <v>636134.13320067537</v>
      </c>
      <c r="CH154" s="5">
        <f t="shared" si="36"/>
        <v>767970.31297899631</v>
      </c>
    </row>
    <row r="155" spans="9:86" ht="14.25" customHeight="1">
      <c r="I155" s="150"/>
      <c r="J155" s="2">
        <v>148</v>
      </c>
      <c r="K155" s="118">
        <v>49341</v>
      </c>
      <c r="L155" s="5">
        <f t="shared" si="37"/>
        <v>658678.29508317588</v>
      </c>
      <c r="M155" s="5">
        <f t="shared" si="0"/>
        <v>5899.3210083098911</v>
      </c>
      <c r="N155" s="5">
        <f t="shared" si="1"/>
        <v>1370.9077296130572</v>
      </c>
      <c r="O155" s="35">
        <f t="shared" si="2"/>
        <v>2.4975610822699595E-2</v>
      </c>
      <c r="P155" s="5">
        <f t="shared" si="3"/>
        <v>4528.4132786968339</v>
      </c>
      <c r="Q155" s="35">
        <f t="shared" si="4"/>
        <v>8.2500000000000004E-2</v>
      </c>
      <c r="R155" s="5">
        <f t="shared" si="38"/>
        <v>127942.61264643625</v>
      </c>
      <c r="S155" s="5">
        <f t="shared" si="39"/>
        <v>745156.89658342814</v>
      </c>
      <c r="T155" s="5">
        <f t="shared" si="5"/>
        <v>657307.38735356287</v>
      </c>
      <c r="U155" s="5">
        <f t="shared" si="6"/>
        <v>873099.50922986434</v>
      </c>
      <c r="V155" s="150"/>
      <c r="W155" s="2">
        <v>148</v>
      </c>
      <c r="X155" s="118">
        <v>49341</v>
      </c>
      <c r="Y155" s="5">
        <f t="shared" si="40"/>
        <v>654386.85685682716</v>
      </c>
      <c r="Z155" s="5">
        <f t="shared" si="41"/>
        <v>5761.8863163878123</v>
      </c>
      <c r="AA155" s="5">
        <f t="shared" si="7"/>
        <v>1399.3072706756311</v>
      </c>
      <c r="AB155" s="35">
        <f t="shared" si="8"/>
        <v>2.5660184143614938E-2</v>
      </c>
      <c r="AC155" s="5">
        <f t="shared" si="9"/>
        <v>4362.5790457121811</v>
      </c>
      <c r="AD155" s="35">
        <f t="shared" si="10"/>
        <v>0.08</v>
      </c>
      <c r="AE155" s="5">
        <f t="shared" si="42"/>
        <v>132262.45041384871</v>
      </c>
      <c r="AF155" s="5">
        <f t="shared" si="43"/>
        <v>720496.72441154788</v>
      </c>
      <c r="AG155" s="5">
        <f t="shared" si="11"/>
        <v>652987.54958615149</v>
      </c>
      <c r="AH155" s="5">
        <f t="shared" si="12"/>
        <v>852759.17482539662</v>
      </c>
      <c r="AI155" s="150"/>
      <c r="AJ155" s="2">
        <v>148</v>
      </c>
      <c r="AK155" s="118">
        <v>49341</v>
      </c>
      <c r="AL155" s="5">
        <f t="shared" si="44"/>
        <v>649987.08522361447</v>
      </c>
      <c r="AM155" s="5">
        <f t="shared" si="45"/>
        <v>5625.6271582523987</v>
      </c>
      <c r="AN155" s="5">
        <f t="shared" si="13"/>
        <v>1427.793899516555</v>
      </c>
      <c r="AO155" s="35">
        <f t="shared" si="14"/>
        <v>2.6359795730870914E-2</v>
      </c>
      <c r="AP155" s="5">
        <f t="shared" si="15"/>
        <v>4197.8332587358436</v>
      </c>
      <c r="AQ155" s="35">
        <f t="shared" si="16"/>
        <v>7.7499999999999999E-2</v>
      </c>
      <c r="AR155" s="5">
        <f t="shared" si="46"/>
        <v>136690.7086759019</v>
      </c>
      <c r="AS155" s="5">
        <f t="shared" si="47"/>
        <v>695902.11074545316</v>
      </c>
      <c r="AT155" s="5">
        <f t="shared" si="17"/>
        <v>648559.2913240979</v>
      </c>
      <c r="AU155" s="5">
        <f t="shared" si="18"/>
        <v>832592.81942135503</v>
      </c>
      <c r="AV155" s="150"/>
      <c r="AW155" s="2">
        <v>148</v>
      </c>
      <c r="AX155" s="118">
        <v>49341</v>
      </c>
      <c r="AY155" s="5">
        <f t="shared" si="48"/>
        <v>645478.5426603019</v>
      </c>
      <c r="AZ155" s="5">
        <f t="shared" si="49"/>
        <v>5490.5819284106856</v>
      </c>
      <c r="BA155" s="5">
        <f t="shared" si="19"/>
        <v>1456.3410367837992</v>
      </c>
      <c r="BB155" s="35">
        <f t="shared" si="20"/>
        <v>2.7074629575413772E-2</v>
      </c>
      <c r="BC155" s="5">
        <f t="shared" si="21"/>
        <v>4034.2408916268864</v>
      </c>
      <c r="BD155" s="35">
        <f t="shared" si="22"/>
        <v>7.4999999999999997E-2</v>
      </c>
      <c r="BE155" s="5">
        <f t="shared" si="50"/>
        <v>141227.79837648192</v>
      </c>
      <c r="BF155" s="5">
        <f t="shared" si="51"/>
        <v>671378.32702829945</v>
      </c>
      <c r="BG155" s="5">
        <f t="shared" si="23"/>
        <v>644022.20162351814</v>
      </c>
      <c r="BH155" s="5">
        <f t="shared" si="24"/>
        <v>812606.12540478143</v>
      </c>
      <c r="BI155" s="150"/>
      <c r="BJ155" s="2">
        <v>148</v>
      </c>
      <c r="BK155" s="118">
        <v>49341</v>
      </c>
      <c r="BL155" s="5">
        <f t="shared" si="52"/>
        <v>640860.93797154911</v>
      </c>
      <c r="BM155" s="5">
        <f t="shared" si="53"/>
        <v>5356.7892391412443</v>
      </c>
      <c r="BN155" s="5">
        <f t="shared" si="25"/>
        <v>1484.9210722298017</v>
      </c>
      <c r="BO155" s="35">
        <f t="shared" si="26"/>
        <v>2.7804866564591108E-2</v>
      </c>
      <c r="BP155" s="5">
        <f t="shared" si="27"/>
        <v>3871.8681669114426</v>
      </c>
      <c r="BQ155" s="35">
        <f t="shared" si="28"/>
        <v>7.2499999999999995E-2</v>
      </c>
      <c r="BR155" s="5">
        <f t="shared" si="54"/>
        <v>145873.98310068055</v>
      </c>
      <c r="BS155" s="5">
        <f t="shared" si="55"/>
        <v>646930.82429222355</v>
      </c>
      <c r="BT155" s="5">
        <f t="shared" si="29"/>
        <v>639376.01689931925</v>
      </c>
      <c r="BU155" s="5">
        <f t="shared" si="30"/>
        <v>792804.80739290407</v>
      </c>
      <c r="BV155" s="150"/>
      <c r="BW155" s="2">
        <v>148</v>
      </c>
      <c r="BX155" s="118">
        <v>49341</v>
      </c>
      <c r="BY155" s="5">
        <f t="shared" si="56"/>
        <v>636134.13320067537</v>
      </c>
      <c r="BZ155" s="5">
        <f t="shared" si="57"/>
        <v>5224.2878433945316</v>
      </c>
      <c r="CA155" s="5">
        <f t="shared" si="31"/>
        <v>1513.5053997239252</v>
      </c>
      <c r="CB155" s="35">
        <f t="shared" si="32"/>
        <v>2.855068427991064E-2</v>
      </c>
      <c r="CC155" s="5">
        <f t="shared" si="33"/>
        <v>3710.7824436706064</v>
      </c>
      <c r="CD155" s="35">
        <f t="shared" si="34"/>
        <v>7.0000000000000007E-2</v>
      </c>
      <c r="CE155" s="5">
        <f t="shared" si="58"/>
        <v>150629.37219904808</v>
      </c>
      <c r="CF155" s="5">
        <f t="shared" si="59"/>
        <v>622565.2286233427</v>
      </c>
      <c r="CG155" s="5">
        <f t="shared" si="35"/>
        <v>634620.62780095148</v>
      </c>
      <c r="CH155" s="5">
        <f t="shared" si="36"/>
        <v>773194.60082239076</v>
      </c>
    </row>
    <row r="156" spans="9:86" ht="14.25" customHeight="1">
      <c r="I156" s="150"/>
      <c r="J156" s="2">
        <v>149</v>
      </c>
      <c r="K156" s="118">
        <v>49369</v>
      </c>
      <c r="L156" s="5">
        <f t="shared" si="37"/>
        <v>657307.38735356287</v>
      </c>
      <c r="M156" s="5">
        <f t="shared" si="0"/>
        <v>5899.3210083098911</v>
      </c>
      <c r="N156" s="5">
        <f t="shared" si="1"/>
        <v>1380.3327202541468</v>
      </c>
      <c r="O156" s="35">
        <f t="shared" si="2"/>
        <v>2.5199766443732452E-2</v>
      </c>
      <c r="P156" s="5">
        <f t="shared" si="3"/>
        <v>4518.9882880557443</v>
      </c>
      <c r="Q156" s="35">
        <f t="shared" si="4"/>
        <v>8.249999999999999E-2</v>
      </c>
      <c r="R156" s="5">
        <f t="shared" si="38"/>
        <v>129322.94536669039</v>
      </c>
      <c r="S156" s="5">
        <f t="shared" si="39"/>
        <v>749675.8848714839</v>
      </c>
      <c r="T156" s="5">
        <f t="shared" si="5"/>
        <v>655927.05463330867</v>
      </c>
      <c r="U156" s="5">
        <f t="shared" si="6"/>
        <v>878998.8302381743</v>
      </c>
      <c r="V156" s="150"/>
      <c r="W156" s="2">
        <v>149</v>
      </c>
      <c r="X156" s="118">
        <v>49369</v>
      </c>
      <c r="Y156" s="5">
        <f t="shared" si="40"/>
        <v>652987.54958615149</v>
      </c>
      <c r="Z156" s="5">
        <f t="shared" si="41"/>
        <v>5761.8863163878123</v>
      </c>
      <c r="AA156" s="5">
        <f t="shared" si="7"/>
        <v>1408.6359858134683</v>
      </c>
      <c r="AB156" s="35">
        <f t="shared" si="8"/>
        <v>2.588660662898512E-2</v>
      </c>
      <c r="AC156" s="5">
        <f t="shared" si="9"/>
        <v>4353.2503305743439</v>
      </c>
      <c r="AD156" s="35">
        <f t="shared" si="10"/>
        <v>8.0000000000000016E-2</v>
      </c>
      <c r="AE156" s="5">
        <f t="shared" si="42"/>
        <v>133671.08639966219</v>
      </c>
      <c r="AF156" s="5">
        <f t="shared" si="43"/>
        <v>724849.97474212223</v>
      </c>
      <c r="AG156" s="5">
        <f t="shared" si="11"/>
        <v>651578.91360033804</v>
      </c>
      <c r="AH156" s="5">
        <f t="shared" si="12"/>
        <v>858521.06114178442</v>
      </c>
      <c r="AI156" s="150"/>
      <c r="AJ156" s="2">
        <v>149</v>
      </c>
      <c r="AK156" s="118">
        <v>49369</v>
      </c>
      <c r="AL156" s="5">
        <f t="shared" si="44"/>
        <v>648559.2913240979</v>
      </c>
      <c r="AM156" s="5">
        <f t="shared" si="45"/>
        <v>5625.6271582523987</v>
      </c>
      <c r="AN156" s="5">
        <f t="shared" si="13"/>
        <v>1437.0150684509335</v>
      </c>
      <c r="AO156" s="35">
        <f t="shared" si="14"/>
        <v>2.6588441569012917E-2</v>
      </c>
      <c r="AP156" s="5">
        <f t="shared" si="15"/>
        <v>4188.6120898014651</v>
      </c>
      <c r="AQ156" s="35">
        <f t="shared" si="16"/>
        <v>7.7499999999999986E-2</v>
      </c>
      <c r="AR156" s="5">
        <f t="shared" si="46"/>
        <v>138127.72374435284</v>
      </c>
      <c r="AS156" s="5">
        <f t="shared" si="47"/>
        <v>700090.72283525462</v>
      </c>
      <c r="AT156" s="5">
        <f t="shared" si="17"/>
        <v>647122.27625564695</v>
      </c>
      <c r="AU156" s="5">
        <f t="shared" si="18"/>
        <v>838218.44657960744</v>
      </c>
      <c r="AV156" s="150"/>
      <c r="AW156" s="2">
        <v>149</v>
      </c>
      <c r="AX156" s="118">
        <v>49369</v>
      </c>
      <c r="AY156" s="5">
        <f t="shared" si="48"/>
        <v>644022.20162351814</v>
      </c>
      <c r="AZ156" s="5">
        <f t="shared" si="49"/>
        <v>5490.5819284106856</v>
      </c>
      <c r="BA156" s="5">
        <f t="shared" si="19"/>
        <v>1465.4431682636978</v>
      </c>
      <c r="BB156" s="35">
        <f t="shared" si="20"/>
        <v>2.7305453095923519E-2</v>
      </c>
      <c r="BC156" s="5">
        <f t="shared" si="21"/>
        <v>4025.1387601469878</v>
      </c>
      <c r="BD156" s="35">
        <f t="shared" si="22"/>
        <v>7.4999999999999997E-2</v>
      </c>
      <c r="BE156" s="5">
        <f t="shared" si="50"/>
        <v>142693.24154474563</v>
      </c>
      <c r="BF156" s="5">
        <f t="shared" si="51"/>
        <v>675403.46578844648</v>
      </c>
      <c r="BG156" s="5">
        <f t="shared" si="23"/>
        <v>642556.75845525449</v>
      </c>
      <c r="BH156" s="5">
        <f t="shared" si="24"/>
        <v>818096.70733319211</v>
      </c>
      <c r="BI156" s="150"/>
      <c r="BJ156" s="2">
        <v>149</v>
      </c>
      <c r="BK156" s="118">
        <v>49369</v>
      </c>
      <c r="BL156" s="5">
        <f t="shared" si="52"/>
        <v>639376.01689931925</v>
      </c>
      <c r="BM156" s="5">
        <f t="shared" si="53"/>
        <v>5356.7892391412443</v>
      </c>
      <c r="BN156" s="5">
        <f t="shared" si="25"/>
        <v>1493.8924703745238</v>
      </c>
      <c r="BO156" s="35">
        <f t="shared" si="26"/>
        <v>2.8037819953633254E-2</v>
      </c>
      <c r="BP156" s="5">
        <f t="shared" si="27"/>
        <v>3862.8967687667205</v>
      </c>
      <c r="BQ156" s="35">
        <f t="shared" si="28"/>
        <v>7.2499999999999995E-2</v>
      </c>
      <c r="BR156" s="5">
        <f t="shared" si="54"/>
        <v>147367.87557105508</v>
      </c>
      <c r="BS156" s="5">
        <f t="shared" si="55"/>
        <v>650793.72106099024</v>
      </c>
      <c r="BT156" s="5">
        <f t="shared" si="29"/>
        <v>637882.12442894478</v>
      </c>
      <c r="BU156" s="5">
        <f t="shared" si="30"/>
        <v>798161.59663204534</v>
      </c>
      <c r="BV156" s="150"/>
      <c r="BW156" s="2">
        <v>149</v>
      </c>
      <c r="BX156" s="118">
        <v>49369</v>
      </c>
      <c r="BY156" s="5">
        <f t="shared" si="56"/>
        <v>634620.62780095148</v>
      </c>
      <c r="BZ156" s="5">
        <f t="shared" si="57"/>
        <v>5224.2878433945316</v>
      </c>
      <c r="CA156" s="5">
        <f t="shared" si="31"/>
        <v>1522.3341812223143</v>
      </c>
      <c r="CB156" s="35">
        <f t="shared" si="32"/>
        <v>2.8785717599456168E-2</v>
      </c>
      <c r="CC156" s="5">
        <f t="shared" si="33"/>
        <v>3701.9536621722173</v>
      </c>
      <c r="CD156" s="35">
        <f t="shared" si="34"/>
        <v>7.0000000000000007E-2</v>
      </c>
      <c r="CE156" s="5">
        <f t="shared" si="58"/>
        <v>152151.70638027039</v>
      </c>
      <c r="CF156" s="5">
        <f t="shared" si="59"/>
        <v>626267.18228551489</v>
      </c>
      <c r="CG156" s="5">
        <f t="shared" si="35"/>
        <v>633098.29361972911</v>
      </c>
      <c r="CH156" s="5">
        <f t="shared" si="36"/>
        <v>778418.88866578531</v>
      </c>
    </row>
    <row r="157" spans="9:86" ht="14.25" customHeight="1">
      <c r="I157" s="150"/>
      <c r="J157" s="2">
        <v>150</v>
      </c>
      <c r="K157" s="118">
        <v>49400</v>
      </c>
      <c r="L157" s="5">
        <f t="shared" si="37"/>
        <v>655927.05463330867</v>
      </c>
      <c r="M157" s="5">
        <f t="shared" si="0"/>
        <v>5899.3210083098911</v>
      </c>
      <c r="N157" s="5">
        <f t="shared" si="1"/>
        <v>1389.8225077058942</v>
      </c>
      <c r="O157" s="35">
        <f t="shared" si="2"/>
        <v>2.5426409803746202E-2</v>
      </c>
      <c r="P157" s="5">
        <f t="shared" si="3"/>
        <v>4509.4985006039969</v>
      </c>
      <c r="Q157" s="35">
        <f t="shared" si="4"/>
        <v>8.2500000000000004E-2</v>
      </c>
      <c r="R157" s="5">
        <f t="shared" si="38"/>
        <v>130712.76787439628</v>
      </c>
      <c r="S157" s="5">
        <f t="shared" si="39"/>
        <v>754185.38337208785</v>
      </c>
      <c r="T157" s="5">
        <f t="shared" si="5"/>
        <v>654537.23212560278</v>
      </c>
      <c r="U157" s="5">
        <f t="shared" si="6"/>
        <v>884898.15124648414</v>
      </c>
      <c r="V157" s="150"/>
      <c r="W157" s="2">
        <v>150</v>
      </c>
      <c r="X157" s="118">
        <v>49400</v>
      </c>
      <c r="Y157" s="5">
        <f t="shared" si="40"/>
        <v>651578.91360033804</v>
      </c>
      <c r="Z157" s="5">
        <f t="shared" si="41"/>
        <v>5761.8863163878123</v>
      </c>
      <c r="AA157" s="5">
        <f t="shared" si="7"/>
        <v>1418.0268923855583</v>
      </c>
      <c r="AB157" s="35">
        <f t="shared" si="8"/>
        <v>2.6115520857791417E-2</v>
      </c>
      <c r="AC157" s="5">
        <f t="shared" si="9"/>
        <v>4343.8594240022539</v>
      </c>
      <c r="AD157" s="35">
        <f t="shared" si="10"/>
        <v>0.08</v>
      </c>
      <c r="AE157" s="5">
        <f t="shared" si="42"/>
        <v>135089.11329204775</v>
      </c>
      <c r="AF157" s="5">
        <f t="shared" si="43"/>
        <v>729193.83416612446</v>
      </c>
      <c r="AG157" s="5">
        <f t="shared" si="11"/>
        <v>650160.88670795248</v>
      </c>
      <c r="AH157" s="5">
        <f t="shared" si="12"/>
        <v>864282.94745817222</v>
      </c>
      <c r="AI157" s="150"/>
      <c r="AJ157" s="2">
        <v>150</v>
      </c>
      <c r="AK157" s="118">
        <v>49400</v>
      </c>
      <c r="AL157" s="5">
        <f t="shared" si="44"/>
        <v>647122.27625564695</v>
      </c>
      <c r="AM157" s="5">
        <f t="shared" si="45"/>
        <v>5625.6271582523987</v>
      </c>
      <c r="AN157" s="5">
        <f t="shared" si="13"/>
        <v>1446.295790768012</v>
      </c>
      <c r="AO157" s="35">
        <f t="shared" si="14"/>
        <v>2.6819582830061313E-2</v>
      </c>
      <c r="AP157" s="5">
        <f t="shared" si="15"/>
        <v>4179.3313674843866</v>
      </c>
      <c r="AQ157" s="35">
        <f t="shared" si="16"/>
        <v>7.7499999999999999E-2</v>
      </c>
      <c r="AR157" s="5">
        <f t="shared" si="46"/>
        <v>139574.01953512087</v>
      </c>
      <c r="AS157" s="5">
        <f t="shared" si="47"/>
        <v>704270.05420273903</v>
      </c>
      <c r="AT157" s="5">
        <f t="shared" si="17"/>
        <v>645675.98046487896</v>
      </c>
      <c r="AU157" s="5">
        <f t="shared" si="18"/>
        <v>843844.07373785996</v>
      </c>
      <c r="AV157" s="150"/>
      <c r="AW157" s="2">
        <v>150</v>
      </c>
      <c r="AX157" s="118">
        <v>49400</v>
      </c>
      <c r="AY157" s="5">
        <f t="shared" si="48"/>
        <v>642556.75845525449</v>
      </c>
      <c r="AZ157" s="5">
        <f t="shared" si="49"/>
        <v>5490.5819284106856</v>
      </c>
      <c r="BA157" s="5">
        <f t="shared" si="19"/>
        <v>1474.6021880653452</v>
      </c>
      <c r="BB157" s="35">
        <f t="shared" si="20"/>
        <v>2.7538775406120607E-2</v>
      </c>
      <c r="BC157" s="5">
        <f t="shared" si="21"/>
        <v>4015.9797403453404</v>
      </c>
      <c r="BD157" s="35">
        <f t="shared" si="22"/>
        <v>7.4999999999999997E-2</v>
      </c>
      <c r="BE157" s="5">
        <f t="shared" si="50"/>
        <v>144167.84373281099</v>
      </c>
      <c r="BF157" s="5">
        <f t="shared" si="51"/>
        <v>679419.44552879187</v>
      </c>
      <c r="BG157" s="5">
        <f t="shared" si="23"/>
        <v>641082.15626718919</v>
      </c>
      <c r="BH157" s="5">
        <f t="shared" si="24"/>
        <v>823587.2892616028</v>
      </c>
      <c r="BI157" s="150"/>
      <c r="BJ157" s="2">
        <v>150</v>
      </c>
      <c r="BK157" s="118">
        <v>49400</v>
      </c>
      <c r="BL157" s="5">
        <f t="shared" si="52"/>
        <v>637882.12442894478</v>
      </c>
      <c r="BM157" s="5">
        <f t="shared" si="53"/>
        <v>5356.7892391412443</v>
      </c>
      <c r="BN157" s="5">
        <f t="shared" si="25"/>
        <v>1502.9180707163696</v>
      </c>
      <c r="BO157" s="35">
        <f t="shared" si="26"/>
        <v>2.8273275199147546E-2</v>
      </c>
      <c r="BP157" s="5">
        <f t="shared" si="27"/>
        <v>3853.8711684248747</v>
      </c>
      <c r="BQ157" s="35">
        <f t="shared" si="28"/>
        <v>7.2499999999999995E-2</v>
      </c>
      <c r="BR157" s="5">
        <f t="shared" si="54"/>
        <v>148870.79364177145</v>
      </c>
      <c r="BS157" s="5">
        <f t="shared" si="55"/>
        <v>654647.59222941508</v>
      </c>
      <c r="BT157" s="5">
        <f t="shared" si="29"/>
        <v>636379.20635822846</v>
      </c>
      <c r="BU157" s="5">
        <f t="shared" si="30"/>
        <v>803518.3858711865</v>
      </c>
      <c r="BV157" s="150"/>
      <c r="BW157" s="2">
        <v>150</v>
      </c>
      <c r="BX157" s="118">
        <v>49400</v>
      </c>
      <c r="BY157" s="5">
        <f t="shared" si="56"/>
        <v>633098.29361972911</v>
      </c>
      <c r="BZ157" s="5">
        <f t="shared" si="57"/>
        <v>5224.2878433945316</v>
      </c>
      <c r="CA157" s="5">
        <f t="shared" si="31"/>
        <v>1531.2144639461117</v>
      </c>
      <c r="CB157" s="35">
        <f t="shared" si="32"/>
        <v>2.9023255555305667E-2</v>
      </c>
      <c r="CC157" s="5">
        <f t="shared" si="33"/>
        <v>3693.0733794484199</v>
      </c>
      <c r="CD157" s="35">
        <f t="shared" si="34"/>
        <v>7.0000000000000007E-2</v>
      </c>
      <c r="CE157" s="5">
        <f t="shared" si="58"/>
        <v>153682.92084421651</v>
      </c>
      <c r="CF157" s="5">
        <f t="shared" si="59"/>
        <v>629960.25566496328</v>
      </c>
      <c r="CG157" s="5">
        <f t="shared" si="35"/>
        <v>631567.07915578305</v>
      </c>
      <c r="CH157" s="5">
        <f t="shared" si="36"/>
        <v>783643.17650917976</v>
      </c>
    </row>
    <row r="158" spans="9:86" ht="14.25" customHeight="1">
      <c r="I158" s="150"/>
      <c r="J158" s="2">
        <v>151</v>
      </c>
      <c r="K158" s="118">
        <v>49430</v>
      </c>
      <c r="L158" s="5">
        <f t="shared" si="37"/>
        <v>654537.23212560278</v>
      </c>
      <c r="M158" s="5">
        <f t="shared" si="0"/>
        <v>5899.3210083098911</v>
      </c>
      <c r="N158" s="5">
        <f t="shared" si="1"/>
        <v>1399.3775374463721</v>
      </c>
      <c r="O158" s="35">
        <f t="shared" si="2"/>
        <v>2.5655577139321623E-2</v>
      </c>
      <c r="P158" s="5">
        <f t="shared" si="3"/>
        <v>4499.943470863519</v>
      </c>
      <c r="Q158" s="35">
        <f t="shared" si="4"/>
        <v>8.2500000000000004E-2</v>
      </c>
      <c r="R158" s="5">
        <f t="shared" si="38"/>
        <v>132112.14541184265</v>
      </c>
      <c r="S158" s="5">
        <f t="shared" si="39"/>
        <v>758685.32684295136</v>
      </c>
      <c r="T158" s="5">
        <f t="shared" si="5"/>
        <v>653137.85458815645</v>
      </c>
      <c r="U158" s="5">
        <f t="shared" si="6"/>
        <v>890797.47225479397</v>
      </c>
      <c r="V158" s="150"/>
      <c r="W158" s="2">
        <v>151</v>
      </c>
      <c r="X158" s="118">
        <v>49430</v>
      </c>
      <c r="Y158" s="5">
        <f t="shared" si="40"/>
        <v>650160.88670795248</v>
      </c>
      <c r="Z158" s="5">
        <f t="shared" si="41"/>
        <v>5761.8863163878123</v>
      </c>
      <c r="AA158" s="5">
        <f t="shared" si="7"/>
        <v>1427.4804050014618</v>
      </c>
      <c r="AB158" s="35">
        <f t="shared" si="8"/>
        <v>2.6346963052103912E-2</v>
      </c>
      <c r="AC158" s="5">
        <f t="shared" si="9"/>
        <v>4334.4059113863505</v>
      </c>
      <c r="AD158" s="35">
        <f t="shared" si="10"/>
        <v>8.0000000000000016E-2</v>
      </c>
      <c r="AE158" s="5">
        <f t="shared" si="42"/>
        <v>136516.59369704922</v>
      </c>
      <c r="AF158" s="5">
        <f t="shared" si="43"/>
        <v>733528.24007751083</v>
      </c>
      <c r="AG158" s="5">
        <f t="shared" si="11"/>
        <v>648733.40630295104</v>
      </c>
      <c r="AH158" s="5">
        <f t="shared" si="12"/>
        <v>870044.83377456001</v>
      </c>
      <c r="AI158" s="150"/>
      <c r="AJ158" s="2">
        <v>151</v>
      </c>
      <c r="AK158" s="118">
        <v>49430</v>
      </c>
      <c r="AL158" s="5">
        <f t="shared" si="44"/>
        <v>645675.98046487896</v>
      </c>
      <c r="AM158" s="5">
        <f t="shared" si="45"/>
        <v>5625.6271582523987</v>
      </c>
      <c r="AN158" s="5">
        <f t="shared" si="13"/>
        <v>1455.6364510833891</v>
      </c>
      <c r="AO158" s="35">
        <f t="shared" si="14"/>
        <v>2.7053255721893481E-2</v>
      </c>
      <c r="AP158" s="5">
        <f t="shared" si="15"/>
        <v>4169.9907071690095</v>
      </c>
      <c r="AQ158" s="35">
        <f t="shared" si="16"/>
        <v>7.7499999999999986E-2</v>
      </c>
      <c r="AR158" s="5">
        <f t="shared" si="46"/>
        <v>141029.65598620425</v>
      </c>
      <c r="AS158" s="5">
        <f t="shared" si="47"/>
        <v>708440.04490990809</v>
      </c>
      <c r="AT158" s="5">
        <f t="shared" si="17"/>
        <v>644220.34401379561</v>
      </c>
      <c r="AU158" s="5">
        <f t="shared" si="18"/>
        <v>849469.70089611236</v>
      </c>
      <c r="AV158" s="150"/>
      <c r="AW158" s="2">
        <v>151</v>
      </c>
      <c r="AX158" s="118">
        <v>49430</v>
      </c>
      <c r="AY158" s="5">
        <f t="shared" si="48"/>
        <v>641082.15626718919</v>
      </c>
      <c r="AZ158" s="5">
        <f t="shared" si="49"/>
        <v>5490.5819284106856</v>
      </c>
      <c r="BA158" s="5">
        <f t="shared" si="19"/>
        <v>1483.8184517407535</v>
      </c>
      <c r="BB158" s="35">
        <f t="shared" si="20"/>
        <v>2.7774632700068417E-2</v>
      </c>
      <c r="BC158" s="5">
        <f t="shared" si="21"/>
        <v>4006.7634766699321</v>
      </c>
      <c r="BD158" s="35">
        <f t="shared" si="22"/>
        <v>7.4999999999999997E-2</v>
      </c>
      <c r="BE158" s="5">
        <f t="shared" si="50"/>
        <v>145651.66218455174</v>
      </c>
      <c r="BF158" s="5">
        <f t="shared" si="51"/>
        <v>683426.20900546177</v>
      </c>
      <c r="BG158" s="5">
        <f t="shared" si="23"/>
        <v>639598.33781544841</v>
      </c>
      <c r="BH158" s="5">
        <f t="shared" si="24"/>
        <v>829077.87119001348</v>
      </c>
      <c r="BI158" s="150"/>
      <c r="BJ158" s="2">
        <v>151</v>
      </c>
      <c r="BK158" s="118">
        <v>49430</v>
      </c>
      <c r="BL158" s="5">
        <f t="shared" si="52"/>
        <v>636379.20635822846</v>
      </c>
      <c r="BM158" s="5">
        <f t="shared" si="53"/>
        <v>5356.7892391412443</v>
      </c>
      <c r="BN158" s="5">
        <f t="shared" si="25"/>
        <v>1511.9982007269473</v>
      </c>
      <c r="BO158" s="35">
        <f t="shared" si="26"/>
        <v>2.8511268481814313E-2</v>
      </c>
      <c r="BP158" s="5">
        <f t="shared" si="27"/>
        <v>3844.791038414297</v>
      </c>
      <c r="BQ158" s="35">
        <f t="shared" si="28"/>
        <v>7.2499999999999995E-2</v>
      </c>
      <c r="BR158" s="5">
        <f t="shared" si="54"/>
        <v>150382.79184249841</v>
      </c>
      <c r="BS158" s="5">
        <f t="shared" si="55"/>
        <v>658492.38326782943</v>
      </c>
      <c r="BT158" s="5">
        <f t="shared" si="29"/>
        <v>634867.20815750153</v>
      </c>
      <c r="BU158" s="5">
        <f t="shared" si="30"/>
        <v>808875.17511032778</v>
      </c>
      <c r="BV158" s="150"/>
      <c r="BW158" s="2">
        <v>151</v>
      </c>
      <c r="BX158" s="118">
        <v>49430</v>
      </c>
      <c r="BY158" s="5">
        <f t="shared" si="56"/>
        <v>631567.07915578305</v>
      </c>
      <c r="BZ158" s="5">
        <f t="shared" si="57"/>
        <v>5224.2878433945316</v>
      </c>
      <c r="CA158" s="5">
        <f t="shared" si="31"/>
        <v>1540.1465483191305</v>
      </c>
      <c r="CB158" s="35">
        <f t="shared" si="32"/>
        <v>2.9263334315230885E-2</v>
      </c>
      <c r="CC158" s="5">
        <f t="shared" si="33"/>
        <v>3684.1412950754011</v>
      </c>
      <c r="CD158" s="35">
        <f t="shared" si="34"/>
        <v>7.0000000000000007E-2</v>
      </c>
      <c r="CE158" s="5">
        <f t="shared" si="58"/>
        <v>155223.06739253565</v>
      </c>
      <c r="CF158" s="5">
        <f t="shared" si="59"/>
        <v>633644.39696003869</v>
      </c>
      <c r="CG158" s="5">
        <f t="shared" si="35"/>
        <v>630026.93260746391</v>
      </c>
      <c r="CH158" s="5">
        <f t="shared" si="36"/>
        <v>788867.46435257432</v>
      </c>
    </row>
    <row r="159" spans="9:86" ht="14.25" customHeight="1">
      <c r="I159" s="150"/>
      <c r="J159" s="2">
        <v>152</v>
      </c>
      <c r="K159" s="118">
        <v>49461</v>
      </c>
      <c r="L159" s="5">
        <f t="shared" si="37"/>
        <v>653137.85458815645</v>
      </c>
      <c r="M159" s="5">
        <f t="shared" si="0"/>
        <v>5899.3210083098911</v>
      </c>
      <c r="N159" s="5">
        <f t="shared" si="1"/>
        <v>1408.998258016315</v>
      </c>
      <c r="O159" s="35">
        <f t="shared" si="2"/>
        <v>2.5887305378827417E-2</v>
      </c>
      <c r="P159" s="5">
        <f t="shared" si="3"/>
        <v>4490.3227502935761</v>
      </c>
      <c r="Q159" s="35">
        <f t="shared" si="4"/>
        <v>8.2500000000000018E-2</v>
      </c>
      <c r="R159" s="5">
        <f t="shared" si="38"/>
        <v>133521.14366985895</v>
      </c>
      <c r="S159" s="5">
        <f t="shared" si="39"/>
        <v>763175.64959324489</v>
      </c>
      <c r="T159" s="5">
        <f t="shared" si="5"/>
        <v>651728.85633014014</v>
      </c>
      <c r="U159" s="5">
        <f t="shared" si="6"/>
        <v>896696.79326310381</v>
      </c>
      <c r="V159" s="150"/>
      <c r="W159" s="2">
        <v>152</v>
      </c>
      <c r="X159" s="118">
        <v>49461</v>
      </c>
      <c r="Y159" s="5">
        <f t="shared" si="40"/>
        <v>648733.40630295104</v>
      </c>
      <c r="Z159" s="5">
        <f t="shared" si="41"/>
        <v>5761.8863163878123</v>
      </c>
      <c r="AA159" s="5">
        <f t="shared" si="7"/>
        <v>1436.9969410348049</v>
      </c>
      <c r="AB159" s="35">
        <f t="shared" si="8"/>
        <v>2.6580970125600296E-2</v>
      </c>
      <c r="AC159" s="5">
        <f t="shared" si="9"/>
        <v>4324.8893753530074</v>
      </c>
      <c r="AD159" s="35">
        <f t="shared" si="10"/>
        <v>0.08</v>
      </c>
      <c r="AE159" s="5">
        <f t="shared" si="42"/>
        <v>137953.59063808402</v>
      </c>
      <c r="AF159" s="5">
        <f t="shared" si="43"/>
        <v>737853.12945286382</v>
      </c>
      <c r="AG159" s="5">
        <f t="shared" si="11"/>
        <v>647296.40936191624</v>
      </c>
      <c r="AH159" s="5">
        <f t="shared" si="12"/>
        <v>875806.72009094781</v>
      </c>
      <c r="AI159" s="150"/>
      <c r="AJ159" s="2">
        <v>152</v>
      </c>
      <c r="AK159" s="118">
        <v>49461</v>
      </c>
      <c r="AL159" s="5">
        <f t="shared" si="44"/>
        <v>644220.34401379561</v>
      </c>
      <c r="AM159" s="5">
        <f t="shared" si="45"/>
        <v>5625.6271582523987</v>
      </c>
      <c r="AN159" s="5">
        <f t="shared" si="13"/>
        <v>1465.0374364966356</v>
      </c>
      <c r="AO159" s="35">
        <f t="shared" si="14"/>
        <v>2.7289497143826849E-2</v>
      </c>
      <c r="AP159" s="5">
        <f t="shared" si="15"/>
        <v>4160.5897217557631</v>
      </c>
      <c r="AQ159" s="35">
        <f t="shared" si="16"/>
        <v>7.7499999999999999E-2</v>
      </c>
      <c r="AR159" s="5">
        <f t="shared" si="46"/>
        <v>142494.69342270089</v>
      </c>
      <c r="AS159" s="5">
        <f t="shared" si="47"/>
        <v>712600.63463166379</v>
      </c>
      <c r="AT159" s="5">
        <f t="shared" si="17"/>
        <v>642755.30657729902</v>
      </c>
      <c r="AU159" s="5">
        <f t="shared" si="18"/>
        <v>855095.32805436465</v>
      </c>
      <c r="AV159" s="150"/>
      <c r="AW159" s="2">
        <v>152</v>
      </c>
      <c r="AX159" s="118">
        <v>49461</v>
      </c>
      <c r="AY159" s="5">
        <f t="shared" si="48"/>
        <v>639598.33781544841</v>
      </c>
      <c r="AZ159" s="5">
        <f t="shared" si="49"/>
        <v>5490.5819284106856</v>
      </c>
      <c r="BA159" s="5">
        <f t="shared" si="19"/>
        <v>1493.0923170641336</v>
      </c>
      <c r="BB159" s="35">
        <f t="shared" si="20"/>
        <v>2.8013061863114874E-2</v>
      </c>
      <c r="BC159" s="5">
        <f t="shared" si="21"/>
        <v>3997.489611346552</v>
      </c>
      <c r="BD159" s="35">
        <f t="shared" si="22"/>
        <v>7.4999999999999997E-2</v>
      </c>
      <c r="BE159" s="5">
        <f t="shared" si="50"/>
        <v>147144.75450161588</v>
      </c>
      <c r="BF159" s="5">
        <f t="shared" si="51"/>
        <v>687423.69861680828</v>
      </c>
      <c r="BG159" s="5">
        <f t="shared" si="23"/>
        <v>638105.24549838423</v>
      </c>
      <c r="BH159" s="5">
        <f t="shared" si="24"/>
        <v>834568.45311842416</v>
      </c>
      <c r="BI159" s="150"/>
      <c r="BJ159" s="2">
        <v>152</v>
      </c>
      <c r="BK159" s="118">
        <v>49461</v>
      </c>
      <c r="BL159" s="5">
        <f t="shared" si="52"/>
        <v>634867.20815750153</v>
      </c>
      <c r="BM159" s="5">
        <f t="shared" si="53"/>
        <v>5356.7892391412443</v>
      </c>
      <c r="BN159" s="5">
        <f t="shared" si="25"/>
        <v>1521.1331898563394</v>
      </c>
      <c r="BO159" s="35">
        <f t="shared" si="26"/>
        <v>2.8751836673453789E-2</v>
      </c>
      <c r="BP159" s="5">
        <f t="shared" si="27"/>
        <v>3835.6560492849048</v>
      </c>
      <c r="BQ159" s="35">
        <f t="shared" si="28"/>
        <v>7.2499999999999995E-2</v>
      </c>
      <c r="BR159" s="5">
        <f t="shared" si="54"/>
        <v>151903.92503235475</v>
      </c>
      <c r="BS159" s="5">
        <f t="shared" si="55"/>
        <v>662328.03931711428</v>
      </c>
      <c r="BT159" s="5">
        <f t="shared" si="29"/>
        <v>633346.07496764523</v>
      </c>
      <c r="BU159" s="5">
        <f t="shared" si="30"/>
        <v>814231.96434946905</v>
      </c>
      <c r="BV159" s="150"/>
      <c r="BW159" s="2">
        <v>152</v>
      </c>
      <c r="BX159" s="118">
        <v>49461</v>
      </c>
      <c r="BY159" s="5">
        <f t="shared" si="56"/>
        <v>630026.93260746391</v>
      </c>
      <c r="BZ159" s="5">
        <f t="shared" si="57"/>
        <v>5224.2878433945316</v>
      </c>
      <c r="CA159" s="5">
        <f t="shared" si="31"/>
        <v>1549.1307365176585</v>
      </c>
      <c r="CB159" s="35">
        <f t="shared" si="32"/>
        <v>2.9505990738008761E-2</v>
      </c>
      <c r="CC159" s="5">
        <f t="shared" si="33"/>
        <v>3675.1571068768731</v>
      </c>
      <c r="CD159" s="35">
        <f t="shared" si="34"/>
        <v>7.0000000000000007E-2</v>
      </c>
      <c r="CE159" s="5">
        <f t="shared" si="58"/>
        <v>156772.19812905331</v>
      </c>
      <c r="CF159" s="5">
        <f t="shared" si="59"/>
        <v>637319.55406691553</v>
      </c>
      <c r="CG159" s="5">
        <f t="shared" si="35"/>
        <v>628477.80187094631</v>
      </c>
      <c r="CH159" s="5">
        <f t="shared" si="36"/>
        <v>794091.75219596887</v>
      </c>
    </row>
    <row r="160" spans="9:86" ht="14.25" customHeight="1">
      <c r="I160" s="150"/>
      <c r="J160" s="2">
        <v>153</v>
      </c>
      <c r="K160" s="118">
        <v>49491</v>
      </c>
      <c r="L160" s="5">
        <f t="shared" si="37"/>
        <v>651728.85633014014</v>
      </c>
      <c r="M160" s="5">
        <f t="shared" si="0"/>
        <v>5899.3210083098911</v>
      </c>
      <c r="N160" s="5">
        <f t="shared" si="1"/>
        <v>1418.6851210401774</v>
      </c>
      <c r="O160" s="35">
        <f t="shared" si="2"/>
        <v>2.6121632159031377E-2</v>
      </c>
      <c r="P160" s="5">
        <f t="shared" si="3"/>
        <v>4480.6358872697137</v>
      </c>
      <c r="Q160" s="35">
        <f t="shared" si="4"/>
        <v>8.2500000000000004E-2</v>
      </c>
      <c r="R160" s="5">
        <f t="shared" si="38"/>
        <v>134939.82879089913</v>
      </c>
      <c r="S160" s="5">
        <f t="shared" si="39"/>
        <v>767656.28548051463</v>
      </c>
      <c r="T160" s="5">
        <f t="shared" si="5"/>
        <v>650310.17120909994</v>
      </c>
      <c r="U160" s="5">
        <f t="shared" si="6"/>
        <v>902596.11427141377</v>
      </c>
      <c r="V160" s="150"/>
      <c r="W160" s="2">
        <v>153</v>
      </c>
      <c r="X160" s="118">
        <v>49491</v>
      </c>
      <c r="Y160" s="5">
        <f t="shared" si="40"/>
        <v>647296.40936191624</v>
      </c>
      <c r="Z160" s="5">
        <f t="shared" si="41"/>
        <v>5761.8863163878123</v>
      </c>
      <c r="AA160" s="5">
        <f t="shared" si="7"/>
        <v>1446.5769206417035</v>
      </c>
      <c r="AB160" s="35">
        <f t="shared" si="8"/>
        <v>2.6817579700175231E-2</v>
      </c>
      <c r="AC160" s="5">
        <f t="shared" si="9"/>
        <v>4315.3093957461087</v>
      </c>
      <c r="AD160" s="35">
        <f t="shared" si="10"/>
        <v>0.08</v>
      </c>
      <c r="AE160" s="5">
        <f t="shared" si="42"/>
        <v>139400.16755872572</v>
      </c>
      <c r="AF160" s="5">
        <f t="shared" si="43"/>
        <v>742168.43884860992</v>
      </c>
      <c r="AG160" s="5">
        <f t="shared" si="11"/>
        <v>645849.83244127454</v>
      </c>
      <c r="AH160" s="5">
        <f t="shared" si="12"/>
        <v>881568.60640733561</v>
      </c>
      <c r="AI160" s="150"/>
      <c r="AJ160" s="2">
        <v>153</v>
      </c>
      <c r="AK160" s="118">
        <v>49491</v>
      </c>
      <c r="AL160" s="5">
        <f t="shared" si="44"/>
        <v>642755.30657729902</v>
      </c>
      <c r="AM160" s="5">
        <f t="shared" si="45"/>
        <v>5625.6271582523987</v>
      </c>
      <c r="AN160" s="5">
        <f t="shared" si="13"/>
        <v>1474.4991366073427</v>
      </c>
      <c r="AO160" s="35">
        <f t="shared" si="14"/>
        <v>2.7528344703226806E-2</v>
      </c>
      <c r="AP160" s="5">
        <f t="shared" si="15"/>
        <v>4151.1280216450559</v>
      </c>
      <c r="AQ160" s="35">
        <f t="shared" si="16"/>
        <v>7.7499999999999999E-2</v>
      </c>
      <c r="AR160" s="5">
        <f t="shared" si="46"/>
        <v>143969.19255930823</v>
      </c>
      <c r="AS160" s="5">
        <f t="shared" si="47"/>
        <v>716751.7626533088</v>
      </c>
      <c r="AT160" s="5">
        <f t="shared" si="17"/>
        <v>641280.80744069163</v>
      </c>
      <c r="AU160" s="5">
        <f t="shared" si="18"/>
        <v>860720.95521261706</v>
      </c>
      <c r="AV160" s="150"/>
      <c r="AW160" s="2">
        <v>153</v>
      </c>
      <c r="AX160" s="118">
        <v>49491</v>
      </c>
      <c r="AY160" s="5">
        <f t="shared" si="48"/>
        <v>638105.24549838423</v>
      </c>
      <c r="AZ160" s="5">
        <f t="shared" si="49"/>
        <v>5490.5819284106856</v>
      </c>
      <c r="BA160" s="5">
        <f t="shared" si="19"/>
        <v>1502.4241440457845</v>
      </c>
      <c r="BB160" s="35">
        <f t="shared" si="20"/>
        <v>2.8254100488498593E-2</v>
      </c>
      <c r="BC160" s="5">
        <f t="shared" si="21"/>
        <v>3988.1577843649011</v>
      </c>
      <c r="BD160" s="35">
        <f t="shared" si="22"/>
        <v>7.4999999999999997E-2</v>
      </c>
      <c r="BE160" s="5">
        <f t="shared" si="50"/>
        <v>148647.17864566168</v>
      </c>
      <c r="BF160" s="5">
        <f t="shared" si="51"/>
        <v>691411.85640117317</v>
      </c>
      <c r="BG160" s="5">
        <f t="shared" si="23"/>
        <v>636602.82135433843</v>
      </c>
      <c r="BH160" s="5">
        <f t="shared" si="24"/>
        <v>840059.03504683485</v>
      </c>
      <c r="BI160" s="150"/>
      <c r="BJ160" s="2">
        <v>153</v>
      </c>
      <c r="BK160" s="118">
        <v>49491</v>
      </c>
      <c r="BL160" s="5">
        <f t="shared" si="52"/>
        <v>633346.07496764523</v>
      </c>
      <c r="BM160" s="5">
        <f t="shared" si="53"/>
        <v>5356.7892391412443</v>
      </c>
      <c r="BN160" s="5">
        <f t="shared" si="25"/>
        <v>1530.3233695450544</v>
      </c>
      <c r="BO160" s="35">
        <f t="shared" si="26"/>
        <v>2.8995017353630526E-2</v>
      </c>
      <c r="BP160" s="5">
        <f t="shared" si="27"/>
        <v>3826.4658695961898</v>
      </c>
      <c r="BQ160" s="35">
        <f t="shared" si="28"/>
        <v>7.2499999999999995E-2</v>
      </c>
      <c r="BR160" s="5">
        <f t="shared" si="54"/>
        <v>153434.24840189979</v>
      </c>
      <c r="BS160" s="5">
        <f t="shared" si="55"/>
        <v>666154.50518671051</v>
      </c>
      <c r="BT160" s="5">
        <f t="shared" si="29"/>
        <v>631815.75159810018</v>
      </c>
      <c r="BU160" s="5">
        <f t="shared" si="30"/>
        <v>819588.75358861033</v>
      </c>
      <c r="BV160" s="150"/>
      <c r="BW160" s="2">
        <v>153</v>
      </c>
      <c r="BX160" s="118">
        <v>49491</v>
      </c>
      <c r="BY160" s="5">
        <f t="shared" si="56"/>
        <v>628477.80187094631</v>
      </c>
      <c r="BZ160" s="5">
        <f t="shared" si="57"/>
        <v>5224.2878433945316</v>
      </c>
      <c r="CA160" s="5">
        <f t="shared" si="31"/>
        <v>1558.1673324806779</v>
      </c>
      <c r="CB160" s="35">
        <f t="shared" si="32"/>
        <v>2.9751262390024152E-2</v>
      </c>
      <c r="CC160" s="5">
        <f t="shared" si="33"/>
        <v>3666.1205109138536</v>
      </c>
      <c r="CD160" s="35">
        <f t="shared" si="34"/>
        <v>7.0000000000000007E-2</v>
      </c>
      <c r="CE160" s="5">
        <f t="shared" si="58"/>
        <v>158330.36546153401</v>
      </c>
      <c r="CF160" s="5">
        <f t="shared" si="59"/>
        <v>640985.67457782943</v>
      </c>
      <c r="CG160" s="5">
        <f t="shared" si="35"/>
        <v>626919.63453846565</v>
      </c>
      <c r="CH160" s="5">
        <f t="shared" si="36"/>
        <v>799316.04003936343</v>
      </c>
    </row>
    <row r="161" spans="9:86" ht="14.25" customHeight="1">
      <c r="I161" s="150"/>
      <c r="J161" s="2">
        <v>154</v>
      </c>
      <c r="K161" s="118">
        <v>49522</v>
      </c>
      <c r="L161" s="5">
        <f t="shared" si="37"/>
        <v>650310.17120909994</v>
      </c>
      <c r="M161" s="5">
        <f t="shared" si="0"/>
        <v>5899.3210083098911</v>
      </c>
      <c r="N161" s="5">
        <f t="shared" si="1"/>
        <v>1428.4385812473292</v>
      </c>
      <c r="O161" s="35">
        <f t="shared" si="2"/>
        <v>2.6358595842192925E-2</v>
      </c>
      <c r="P161" s="5">
        <f t="shared" si="3"/>
        <v>4470.8824270625619</v>
      </c>
      <c r="Q161" s="35">
        <f t="shared" si="4"/>
        <v>8.2500000000000004E-2</v>
      </c>
      <c r="R161" s="5">
        <f t="shared" si="38"/>
        <v>136368.26737214645</v>
      </c>
      <c r="S161" s="5">
        <f t="shared" si="39"/>
        <v>772127.16790757724</v>
      </c>
      <c r="T161" s="5">
        <f t="shared" si="5"/>
        <v>648881.73262785259</v>
      </c>
      <c r="U161" s="5">
        <f t="shared" si="6"/>
        <v>908495.43527972372</v>
      </c>
      <c r="V161" s="150"/>
      <c r="W161" s="2">
        <v>154</v>
      </c>
      <c r="X161" s="118">
        <v>49522</v>
      </c>
      <c r="Y161" s="5">
        <f t="shared" si="40"/>
        <v>645849.83244127454</v>
      </c>
      <c r="Z161" s="5">
        <f t="shared" si="41"/>
        <v>5761.8863163878123</v>
      </c>
      <c r="AA161" s="5">
        <f t="shared" si="7"/>
        <v>1456.2207667793155</v>
      </c>
      <c r="AB161" s="35">
        <f t="shared" si="8"/>
        <v>2.7056830123031287E-2</v>
      </c>
      <c r="AC161" s="5">
        <f t="shared" si="9"/>
        <v>4305.6655496084968</v>
      </c>
      <c r="AD161" s="35">
        <f t="shared" si="10"/>
        <v>7.9999999999999988E-2</v>
      </c>
      <c r="AE161" s="5">
        <f t="shared" si="42"/>
        <v>140856.38832550505</v>
      </c>
      <c r="AF161" s="5">
        <f t="shared" si="43"/>
        <v>746474.10439821845</v>
      </c>
      <c r="AG161" s="5">
        <f t="shared" si="11"/>
        <v>644393.61167449527</v>
      </c>
      <c r="AH161" s="5">
        <f t="shared" si="12"/>
        <v>887330.49272372352</v>
      </c>
      <c r="AI161" s="150"/>
      <c r="AJ161" s="2">
        <v>154</v>
      </c>
      <c r="AK161" s="118">
        <v>49522</v>
      </c>
      <c r="AL161" s="5">
        <f t="shared" si="44"/>
        <v>641280.80744069163</v>
      </c>
      <c r="AM161" s="5">
        <f t="shared" si="45"/>
        <v>5625.6271582523987</v>
      </c>
      <c r="AN161" s="5">
        <f t="shared" si="13"/>
        <v>1484.0219435312656</v>
      </c>
      <c r="AO161" s="35">
        <f t="shared" si="14"/>
        <v>2.7769836732595761E-2</v>
      </c>
      <c r="AP161" s="5">
        <f t="shared" si="15"/>
        <v>4141.6052147211331</v>
      </c>
      <c r="AQ161" s="35">
        <f t="shared" si="16"/>
        <v>7.7499999999999986E-2</v>
      </c>
      <c r="AR161" s="5">
        <f t="shared" si="46"/>
        <v>145453.21450283949</v>
      </c>
      <c r="AS161" s="5">
        <f t="shared" si="47"/>
        <v>720893.36786802998</v>
      </c>
      <c r="AT161" s="5">
        <f t="shared" si="17"/>
        <v>639796.7854971604</v>
      </c>
      <c r="AU161" s="5">
        <f t="shared" si="18"/>
        <v>866346.58237086947</v>
      </c>
      <c r="AV161" s="150"/>
      <c r="AW161" s="2">
        <v>154</v>
      </c>
      <c r="AX161" s="118">
        <v>49522</v>
      </c>
      <c r="AY161" s="5">
        <f t="shared" si="48"/>
        <v>636602.82135433843</v>
      </c>
      <c r="AZ161" s="5">
        <f t="shared" si="49"/>
        <v>5490.5819284106856</v>
      </c>
      <c r="BA161" s="5">
        <f t="shared" si="19"/>
        <v>1511.8142949460707</v>
      </c>
      <c r="BB161" s="35">
        <f t="shared" si="20"/>
        <v>2.8497786894436314E-2</v>
      </c>
      <c r="BC161" s="5">
        <f t="shared" si="21"/>
        <v>3978.7676334646148</v>
      </c>
      <c r="BD161" s="35">
        <f t="shared" si="22"/>
        <v>7.4999999999999997E-2</v>
      </c>
      <c r="BE161" s="5">
        <f t="shared" si="50"/>
        <v>150158.99294060774</v>
      </c>
      <c r="BF161" s="5">
        <f t="shared" si="51"/>
        <v>695390.62403463782</v>
      </c>
      <c r="BG161" s="5">
        <f t="shared" si="23"/>
        <v>635091.0070593924</v>
      </c>
      <c r="BH161" s="5">
        <f t="shared" si="24"/>
        <v>845549.61697524553</v>
      </c>
      <c r="BI161" s="150"/>
      <c r="BJ161" s="2">
        <v>154</v>
      </c>
      <c r="BK161" s="118">
        <v>49522</v>
      </c>
      <c r="BL161" s="5">
        <f t="shared" si="52"/>
        <v>631815.75159810018</v>
      </c>
      <c r="BM161" s="5">
        <f t="shared" si="53"/>
        <v>5356.7892391412443</v>
      </c>
      <c r="BN161" s="5">
        <f t="shared" si="25"/>
        <v>1539.5690732360558</v>
      </c>
      <c r="BO161" s="35">
        <f t="shared" si="26"/>
        <v>2.9240848826739226E-2</v>
      </c>
      <c r="BP161" s="5">
        <f t="shared" si="27"/>
        <v>3817.2201659051884</v>
      </c>
      <c r="BQ161" s="35">
        <f t="shared" si="28"/>
        <v>7.2499999999999995E-2</v>
      </c>
      <c r="BR161" s="5">
        <f t="shared" si="54"/>
        <v>154973.81747513585</v>
      </c>
      <c r="BS161" s="5">
        <f t="shared" si="55"/>
        <v>669971.7253526157</v>
      </c>
      <c r="BT161" s="5">
        <f t="shared" si="29"/>
        <v>630276.1825248641</v>
      </c>
      <c r="BU161" s="5">
        <f t="shared" si="30"/>
        <v>824945.54282775149</v>
      </c>
      <c r="BV161" s="150"/>
      <c r="BW161" s="2">
        <v>154</v>
      </c>
      <c r="BX161" s="118">
        <v>49522</v>
      </c>
      <c r="BY161" s="5">
        <f t="shared" si="56"/>
        <v>626919.63453846565</v>
      </c>
      <c r="BZ161" s="5">
        <f t="shared" si="57"/>
        <v>5224.2878433945316</v>
      </c>
      <c r="CA161" s="5">
        <f t="shared" si="31"/>
        <v>1567.2566419201485</v>
      </c>
      <c r="CB161" s="35">
        <f t="shared" si="32"/>
        <v>2.9999187562353882E-2</v>
      </c>
      <c r="CC161" s="5">
        <f t="shared" si="33"/>
        <v>3657.0312014743831</v>
      </c>
      <c r="CD161" s="35">
        <f t="shared" si="34"/>
        <v>7.0000000000000007E-2</v>
      </c>
      <c r="CE161" s="5">
        <f t="shared" si="58"/>
        <v>159897.62210345417</v>
      </c>
      <c r="CF161" s="5">
        <f t="shared" si="59"/>
        <v>644642.7057793038</v>
      </c>
      <c r="CG161" s="5">
        <f t="shared" si="35"/>
        <v>625352.37789654545</v>
      </c>
      <c r="CH161" s="5">
        <f t="shared" si="36"/>
        <v>804540.32788275799</v>
      </c>
    </row>
    <row r="162" spans="9:86" ht="14.25" customHeight="1">
      <c r="I162" s="150"/>
      <c r="J162" s="2">
        <v>155</v>
      </c>
      <c r="K162" s="118">
        <v>49553</v>
      </c>
      <c r="L162" s="5">
        <f t="shared" si="37"/>
        <v>648881.73262785259</v>
      </c>
      <c r="M162" s="5">
        <f t="shared" si="0"/>
        <v>5899.3210083098911</v>
      </c>
      <c r="N162" s="5">
        <f t="shared" si="1"/>
        <v>1438.2590964934043</v>
      </c>
      <c r="O162" s="35">
        <f t="shared" si="2"/>
        <v>2.6598235533653584E-2</v>
      </c>
      <c r="P162" s="5">
        <f t="shared" si="3"/>
        <v>4461.0619118164868</v>
      </c>
      <c r="Q162" s="35">
        <f t="shared" si="4"/>
        <v>8.2500000000000004E-2</v>
      </c>
      <c r="R162" s="5">
        <f t="shared" si="38"/>
        <v>137806.52646863984</v>
      </c>
      <c r="S162" s="5">
        <f t="shared" si="39"/>
        <v>776588.22981939372</v>
      </c>
      <c r="T162" s="5">
        <f t="shared" si="5"/>
        <v>647443.47353135922</v>
      </c>
      <c r="U162" s="5">
        <f t="shared" si="6"/>
        <v>914394.75628803356</v>
      </c>
      <c r="V162" s="150"/>
      <c r="W162" s="2">
        <v>155</v>
      </c>
      <c r="X162" s="118">
        <v>49553</v>
      </c>
      <c r="Y162" s="5">
        <f t="shared" si="40"/>
        <v>644393.61167449527</v>
      </c>
      <c r="Z162" s="5">
        <f t="shared" si="41"/>
        <v>5761.8863163878123</v>
      </c>
      <c r="AA162" s="5">
        <f t="shared" si="7"/>
        <v>1465.9289052245103</v>
      </c>
      <c r="AB162" s="35">
        <f t="shared" si="8"/>
        <v>2.7298760484267492E-2</v>
      </c>
      <c r="AC162" s="5">
        <f t="shared" si="9"/>
        <v>4295.9574111633019</v>
      </c>
      <c r="AD162" s="35">
        <f t="shared" si="10"/>
        <v>0.08</v>
      </c>
      <c r="AE162" s="5">
        <f t="shared" si="42"/>
        <v>142322.31723072956</v>
      </c>
      <c r="AF162" s="5">
        <f t="shared" si="43"/>
        <v>750770.0618093817</v>
      </c>
      <c r="AG162" s="5">
        <f t="shared" si="11"/>
        <v>642927.68276927073</v>
      </c>
      <c r="AH162" s="5">
        <f t="shared" si="12"/>
        <v>893092.37904011132</v>
      </c>
      <c r="AI162" s="150"/>
      <c r="AJ162" s="2">
        <v>155</v>
      </c>
      <c r="AK162" s="118">
        <v>49553</v>
      </c>
      <c r="AL162" s="5">
        <f t="shared" si="44"/>
        <v>639796.7854971604</v>
      </c>
      <c r="AM162" s="5">
        <f t="shared" si="45"/>
        <v>5625.6271582523987</v>
      </c>
      <c r="AN162" s="5">
        <f t="shared" si="13"/>
        <v>1493.6062519165707</v>
      </c>
      <c r="AO162" s="35">
        <f t="shared" si="14"/>
        <v>2.8014012307159986E-2</v>
      </c>
      <c r="AP162" s="5">
        <f t="shared" si="15"/>
        <v>4132.0209063358279</v>
      </c>
      <c r="AQ162" s="35">
        <f t="shared" si="16"/>
        <v>7.7500000000000013E-2</v>
      </c>
      <c r="AR162" s="5">
        <f t="shared" si="46"/>
        <v>146946.82075475605</v>
      </c>
      <c r="AS162" s="5">
        <f t="shared" si="47"/>
        <v>725025.38877436577</v>
      </c>
      <c r="AT162" s="5">
        <f t="shared" si="17"/>
        <v>638303.17924524378</v>
      </c>
      <c r="AU162" s="5">
        <f t="shared" si="18"/>
        <v>871972.20952912187</v>
      </c>
      <c r="AV162" s="150"/>
      <c r="AW162" s="2">
        <v>155</v>
      </c>
      <c r="AX162" s="118">
        <v>49553</v>
      </c>
      <c r="AY162" s="5">
        <f t="shared" si="48"/>
        <v>635091.0070593924</v>
      </c>
      <c r="AZ162" s="5">
        <f t="shared" si="49"/>
        <v>5490.5819284106856</v>
      </c>
      <c r="BA162" s="5">
        <f t="shared" si="19"/>
        <v>1521.2631342894833</v>
      </c>
      <c r="BB162" s="35">
        <f t="shared" si="20"/>
        <v>2.8744160141708032E-2</v>
      </c>
      <c r="BC162" s="5">
        <f t="shared" si="21"/>
        <v>3969.3187941212022</v>
      </c>
      <c r="BD162" s="35">
        <f t="shared" si="22"/>
        <v>7.4999999999999997E-2</v>
      </c>
      <c r="BE162" s="5">
        <f t="shared" si="50"/>
        <v>151680.25607489722</v>
      </c>
      <c r="BF162" s="5">
        <f t="shared" si="51"/>
        <v>699359.94282875897</v>
      </c>
      <c r="BG162" s="5">
        <f t="shared" si="23"/>
        <v>633569.74392510287</v>
      </c>
      <c r="BH162" s="5">
        <f t="shared" si="24"/>
        <v>851040.19890365622</v>
      </c>
      <c r="BI162" s="150"/>
      <c r="BJ162" s="2">
        <v>155</v>
      </c>
      <c r="BK162" s="118">
        <v>49553</v>
      </c>
      <c r="BL162" s="5">
        <f t="shared" si="52"/>
        <v>630276.1825248641</v>
      </c>
      <c r="BM162" s="5">
        <f t="shared" si="53"/>
        <v>5356.7892391412443</v>
      </c>
      <c r="BN162" s="5">
        <f t="shared" si="25"/>
        <v>1548.8706363868569</v>
      </c>
      <c r="BO162" s="35">
        <f t="shared" si="26"/>
        <v>2.9489370139588064E-2</v>
      </c>
      <c r="BP162" s="5">
        <f t="shared" si="27"/>
        <v>3807.9186027543874</v>
      </c>
      <c r="BQ162" s="35">
        <f t="shared" si="28"/>
        <v>7.2499999999999995E-2</v>
      </c>
      <c r="BR162" s="5">
        <f t="shared" si="54"/>
        <v>156522.6881115227</v>
      </c>
      <c r="BS162" s="5">
        <f t="shared" si="55"/>
        <v>673779.64395537006</v>
      </c>
      <c r="BT162" s="5">
        <f t="shared" si="29"/>
        <v>628727.31188847718</v>
      </c>
      <c r="BU162" s="5">
        <f t="shared" si="30"/>
        <v>830302.33206689276</v>
      </c>
      <c r="BV162" s="150"/>
      <c r="BW162" s="2">
        <v>155</v>
      </c>
      <c r="BX162" s="118">
        <v>49553</v>
      </c>
      <c r="BY162" s="5">
        <f t="shared" si="56"/>
        <v>625352.37789654545</v>
      </c>
      <c r="BZ162" s="5">
        <f t="shared" si="57"/>
        <v>5224.2878433945316</v>
      </c>
      <c r="CA162" s="5">
        <f t="shared" si="31"/>
        <v>1576.3989723313498</v>
      </c>
      <c r="CB162" s="35">
        <f t="shared" si="32"/>
        <v>3.0249805288348447E-2</v>
      </c>
      <c r="CC162" s="5">
        <f t="shared" si="33"/>
        <v>3647.8888710631818</v>
      </c>
      <c r="CD162" s="35">
        <f t="shared" si="34"/>
        <v>7.0000000000000007E-2</v>
      </c>
      <c r="CE162" s="5">
        <f t="shared" si="58"/>
        <v>161474.02107578551</v>
      </c>
      <c r="CF162" s="5">
        <f t="shared" si="59"/>
        <v>648290.59465036693</v>
      </c>
      <c r="CG162" s="5">
        <f t="shared" si="35"/>
        <v>623775.97892421414</v>
      </c>
      <c r="CH162" s="5">
        <f t="shared" si="36"/>
        <v>809764.61572615243</v>
      </c>
    </row>
    <row r="163" spans="9:86" ht="14.25" customHeight="1">
      <c r="I163" s="150"/>
      <c r="J163" s="2">
        <v>156</v>
      </c>
      <c r="K163" s="118">
        <v>49583</v>
      </c>
      <c r="L163" s="5">
        <f t="shared" si="37"/>
        <v>647443.47353135922</v>
      </c>
      <c r="M163" s="5">
        <f t="shared" si="0"/>
        <v>5899.3210083098911</v>
      </c>
      <c r="N163" s="5">
        <f t="shared" si="1"/>
        <v>1448.1471277817964</v>
      </c>
      <c r="O163" s="35">
        <f t="shared" si="2"/>
        <v>2.6840591099942343E-2</v>
      </c>
      <c r="P163" s="5">
        <f t="shared" si="3"/>
        <v>4451.1738805280947</v>
      </c>
      <c r="Q163" s="35">
        <f t="shared" si="4"/>
        <v>8.2500000000000004E-2</v>
      </c>
      <c r="R163" s="5">
        <f t="shared" si="38"/>
        <v>139254.67359642164</v>
      </c>
      <c r="S163" s="5">
        <f t="shared" si="39"/>
        <v>781039.40369992179</v>
      </c>
      <c r="T163" s="5">
        <f t="shared" si="5"/>
        <v>645995.32640357746</v>
      </c>
      <c r="U163" s="5">
        <f t="shared" si="6"/>
        <v>920294.0772963434</v>
      </c>
      <c r="V163" s="150"/>
      <c r="W163" s="2">
        <v>156</v>
      </c>
      <c r="X163" s="118">
        <v>49583</v>
      </c>
      <c r="Y163" s="5">
        <f t="shared" si="40"/>
        <v>642927.68276927073</v>
      </c>
      <c r="Z163" s="5">
        <f t="shared" si="41"/>
        <v>5761.8863163878123</v>
      </c>
      <c r="AA163" s="5">
        <f t="shared" si="7"/>
        <v>1475.7017645926735</v>
      </c>
      <c r="AB163" s="35">
        <f t="shared" si="8"/>
        <v>2.7543410634982959E-2</v>
      </c>
      <c r="AC163" s="5">
        <f t="shared" si="9"/>
        <v>4286.1845517951388</v>
      </c>
      <c r="AD163" s="35">
        <f t="shared" si="10"/>
        <v>8.0000000000000016E-2</v>
      </c>
      <c r="AE163" s="5">
        <f t="shared" si="42"/>
        <v>143798.01899532223</v>
      </c>
      <c r="AF163" s="5">
        <f t="shared" si="43"/>
        <v>755056.24636117683</v>
      </c>
      <c r="AG163" s="5">
        <f t="shared" si="11"/>
        <v>641451.98100467806</v>
      </c>
      <c r="AH163" s="5">
        <f t="shared" si="12"/>
        <v>898854.265356499</v>
      </c>
      <c r="AI163" s="150"/>
      <c r="AJ163" s="2">
        <v>156</v>
      </c>
      <c r="AK163" s="118">
        <v>49583</v>
      </c>
      <c r="AL163" s="5">
        <f t="shared" si="44"/>
        <v>638303.17924524378</v>
      </c>
      <c r="AM163" s="5">
        <f t="shared" si="45"/>
        <v>5625.6271582523987</v>
      </c>
      <c r="AN163" s="5">
        <f t="shared" si="13"/>
        <v>1503.252458960199</v>
      </c>
      <c r="AO163" s="35">
        <f t="shared" si="14"/>
        <v>2.8260911262971439E-2</v>
      </c>
      <c r="AP163" s="5">
        <f t="shared" si="15"/>
        <v>4122.3746992921997</v>
      </c>
      <c r="AQ163" s="35">
        <f t="shared" si="16"/>
        <v>7.7500000000000013E-2</v>
      </c>
      <c r="AR163" s="5">
        <f t="shared" si="46"/>
        <v>148450.07321371624</v>
      </c>
      <c r="AS163" s="5">
        <f t="shared" si="47"/>
        <v>729147.76347365801</v>
      </c>
      <c r="AT163" s="5">
        <f t="shared" si="17"/>
        <v>636799.92678628361</v>
      </c>
      <c r="AU163" s="5">
        <f t="shared" si="18"/>
        <v>877597.83668737428</v>
      </c>
      <c r="AV163" s="150"/>
      <c r="AW163" s="2">
        <v>156</v>
      </c>
      <c r="AX163" s="118">
        <v>49583</v>
      </c>
      <c r="AY163" s="5">
        <f t="shared" si="48"/>
        <v>633569.74392510287</v>
      </c>
      <c r="AZ163" s="5">
        <f t="shared" si="49"/>
        <v>5490.5819284106856</v>
      </c>
      <c r="BA163" s="5">
        <f t="shared" si="19"/>
        <v>1530.771028878793</v>
      </c>
      <c r="BB163" s="35">
        <f t="shared" si="20"/>
        <v>2.8993260051756869E-2</v>
      </c>
      <c r="BC163" s="5">
        <f t="shared" si="21"/>
        <v>3959.8108995318926</v>
      </c>
      <c r="BD163" s="35">
        <f t="shared" si="22"/>
        <v>7.4999999999999997E-2</v>
      </c>
      <c r="BE163" s="5">
        <f t="shared" si="50"/>
        <v>153211.027103776</v>
      </c>
      <c r="BF163" s="5">
        <f t="shared" si="51"/>
        <v>703319.7537282909</v>
      </c>
      <c r="BG163" s="5">
        <f t="shared" si="23"/>
        <v>632038.97289622412</v>
      </c>
      <c r="BH163" s="5">
        <f t="shared" si="24"/>
        <v>856530.7808320669</v>
      </c>
      <c r="BI163" s="150"/>
      <c r="BJ163" s="2">
        <v>156</v>
      </c>
      <c r="BK163" s="118">
        <v>49583</v>
      </c>
      <c r="BL163" s="5">
        <f t="shared" si="52"/>
        <v>628727.31188847718</v>
      </c>
      <c r="BM163" s="5">
        <f t="shared" si="53"/>
        <v>5356.7892391412443</v>
      </c>
      <c r="BN163" s="5">
        <f t="shared" si="25"/>
        <v>1558.2283964816947</v>
      </c>
      <c r="BO163" s="35">
        <f t="shared" si="26"/>
        <v>2.9740621099496781E-2</v>
      </c>
      <c r="BP163" s="5">
        <f t="shared" si="27"/>
        <v>3798.5608426595495</v>
      </c>
      <c r="BQ163" s="35">
        <f t="shared" si="28"/>
        <v>7.2499999999999995E-2</v>
      </c>
      <c r="BR163" s="5">
        <f t="shared" si="54"/>
        <v>158080.91650800439</v>
      </c>
      <c r="BS163" s="5">
        <f t="shared" si="55"/>
        <v>677578.20479802962</v>
      </c>
      <c r="BT163" s="5">
        <f t="shared" si="29"/>
        <v>627169.08349199547</v>
      </c>
      <c r="BU163" s="5">
        <f t="shared" si="30"/>
        <v>835659.12130603404</v>
      </c>
      <c r="BV163" s="150"/>
      <c r="BW163" s="2">
        <v>156</v>
      </c>
      <c r="BX163" s="118">
        <v>49583</v>
      </c>
      <c r="BY163" s="5">
        <f t="shared" si="56"/>
        <v>623775.97892421414</v>
      </c>
      <c r="BZ163" s="5">
        <f t="shared" si="57"/>
        <v>5224.2878433945316</v>
      </c>
      <c r="CA163" s="5">
        <f t="shared" si="31"/>
        <v>1585.5946330032821</v>
      </c>
      <c r="CB163" s="35">
        <f t="shared" si="32"/>
        <v>3.0503155361728176E-2</v>
      </c>
      <c r="CC163" s="5">
        <f t="shared" si="33"/>
        <v>3638.6932103912495</v>
      </c>
      <c r="CD163" s="35">
        <f t="shared" si="34"/>
        <v>7.0000000000000007E-2</v>
      </c>
      <c r="CE163" s="5">
        <f t="shared" si="58"/>
        <v>163059.6157087888</v>
      </c>
      <c r="CF163" s="5">
        <f t="shared" si="59"/>
        <v>651929.28786075814</v>
      </c>
      <c r="CG163" s="5">
        <f t="shared" si="35"/>
        <v>622190.38429121091</v>
      </c>
      <c r="CH163" s="5">
        <f t="shared" si="36"/>
        <v>814988.90356954699</v>
      </c>
    </row>
    <row r="164" spans="9:86" ht="14.25" customHeight="1">
      <c r="I164" s="150"/>
      <c r="J164" s="2">
        <v>157</v>
      </c>
      <c r="K164" s="118">
        <v>49614</v>
      </c>
      <c r="L164" s="5">
        <f t="shared" si="37"/>
        <v>645995.32640357746</v>
      </c>
      <c r="M164" s="5">
        <f t="shared" si="0"/>
        <v>5899.3210083098911</v>
      </c>
      <c r="N164" s="5">
        <f t="shared" si="1"/>
        <v>1458.1031392852956</v>
      </c>
      <c r="O164" s="35">
        <f t="shared" si="2"/>
        <v>2.7085703187413414E-2</v>
      </c>
      <c r="P164" s="5">
        <f t="shared" si="3"/>
        <v>4441.2178690245955</v>
      </c>
      <c r="Q164" s="35">
        <f t="shared" si="4"/>
        <v>8.2500000000000018E-2</v>
      </c>
      <c r="R164" s="5">
        <f t="shared" si="38"/>
        <v>140712.77673570692</v>
      </c>
      <c r="S164" s="5">
        <f t="shared" si="39"/>
        <v>785480.6215689464</v>
      </c>
      <c r="T164" s="5">
        <f t="shared" si="5"/>
        <v>644537.22326429212</v>
      </c>
      <c r="U164" s="5">
        <f t="shared" si="6"/>
        <v>926193.39830465335</v>
      </c>
      <c r="V164" s="150"/>
      <c r="W164" s="2">
        <v>157</v>
      </c>
      <c r="X164" s="118">
        <v>49614</v>
      </c>
      <c r="Y164" s="5">
        <f t="shared" si="40"/>
        <v>641451.98100467806</v>
      </c>
      <c r="Z164" s="5">
        <f t="shared" si="41"/>
        <v>5761.8863163878123</v>
      </c>
      <c r="AA164" s="5">
        <f t="shared" si="7"/>
        <v>1485.5397763566252</v>
      </c>
      <c r="AB164" s="35">
        <f t="shared" si="8"/>
        <v>2.7790821205912676E-2</v>
      </c>
      <c r="AC164" s="5">
        <f t="shared" si="9"/>
        <v>4276.346540031187</v>
      </c>
      <c r="AD164" s="35">
        <f t="shared" si="10"/>
        <v>7.9999999999999988E-2</v>
      </c>
      <c r="AE164" s="5">
        <f t="shared" si="42"/>
        <v>145283.55877167886</v>
      </c>
      <c r="AF164" s="5">
        <f t="shared" si="43"/>
        <v>759332.59290120797</v>
      </c>
      <c r="AG164" s="5">
        <f t="shared" si="11"/>
        <v>639966.4412283214</v>
      </c>
      <c r="AH164" s="5">
        <f t="shared" si="12"/>
        <v>904616.1516728868</v>
      </c>
      <c r="AI164" s="150"/>
      <c r="AJ164" s="2">
        <v>157</v>
      </c>
      <c r="AK164" s="118">
        <v>49614</v>
      </c>
      <c r="AL164" s="5">
        <f t="shared" si="44"/>
        <v>636799.92678628361</v>
      </c>
      <c r="AM164" s="5">
        <f t="shared" si="45"/>
        <v>5625.6271582523987</v>
      </c>
      <c r="AN164" s="5">
        <f t="shared" si="13"/>
        <v>1512.9609644243174</v>
      </c>
      <c r="AO164" s="35">
        <f t="shared" si="14"/>
        <v>2.8510574215541616E-2</v>
      </c>
      <c r="AP164" s="5">
        <f t="shared" si="15"/>
        <v>4112.6661938280813</v>
      </c>
      <c r="AQ164" s="35">
        <f t="shared" si="16"/>
        <v>7.7499999999999986E-2</v>
      </c>
      <c r="AR164" s="5">
        <f t="shared" si="46"/>
        <v>149963.03417814057</v>
      </c>
      <c r="AS164" s="5">
        <f t="shared" si="47"/>
        <v>733260.42966748611</v>
      </c>
      <c r="AT164" s="5">
        <f t="shared" si="17"/>
        <v>635286.96582185931</v>
      </c>
      <c r="AU164" s="5">
        <f t="shared" si="18"/>
        <v>883223.46384562668</v>
      </c>
      <c r="AV164" s="150"/>
      <c r="AW164" s="2">
        <v>157</v>
      </c>
      <c r="AX164" s="118">
        <v>49614</v>
      </c>
      <c r="AY164" s="5">
        <f t="shared" si="48"/>
        <v>632038.97289622412</v>
      </c>
      <c r="AZ164" s="5">
        <f t="shared" si="49"/>
        <v>5490.5819284106856</v>
      </c>
      <c r="BA164" s="5">
        <f t="shared" si="19"/>
        <v>1540.3383478092851</v>
      </c>
      <c r="BB164" s="35">
        <f t="shared" si="20"/>
        <v>2.9245127225321216E-2</v>
      </c>
      <c r="BC164" s="5">
        <f t="shared" si="21"/>
        <v>3950.2435806014005</v>
      </c>
      <c r="BD164" s="35">
        <f t="shared" si="22"/>
        <v>7.4999999999999997E-2</v>
      </c>
      <c r="BE164" s="5">
        <f t="shared" si="50"/>
        <v>154751.36545158527</v>
      </c>
      <c r="BF164" s="5">
        <f t="shared" si="51"/>
        <v>707269.99730889231</v>
      </c>
      <c r="BG164" s="5">
        <f t="shared" si="23"/>
        <v>630498.63454841485</v>
      </c>
      <c r="BH164" s="5">
        <f t="shared" si="24"/>
        <v>862021.36276047758</v>
      </c>
      <c r="BI164" s="150"/>
      <c r="BJ164" s="2">
        <v>157</v>
      </c>
      <c r="BK164" s="118">
        <v>49614</v>
      </c>
      <c r="BL164" s="5">
        <f t="shared" si="52"/>
        <v>627169.08349199547</v>
      </c>
      <c r="BM164" s="5">
        <f t="shared" si="53"/>
        <v>5356.7892391412443</v>
      </c>
      <c r="BN164" s="5">
        <f t="shared" si="25"/>
        <v>1567.6426930437719</v>
      </c>
      <c r="BO164" s="35">
        <f t="shared" si="26"/>
        <v>2.9994642292926983E-2</v>
      </c>
      <c r="BP164" s="5">
        <f t="shared" si="27"/>
        <v>3789.1465460974723</v>
      </c>
      <c r="BQ164" s="35">
        <f t="shared" si="28"/>
        <v>7.2499999999999995E-2</v>
      </c>
      <c r="BR164" s="5">
        <f t="shared" si="54"/>
        <v>159648.55920104816</v>
      </c>
      <c r="BS164" s="5">
        <f t="shared" si="55"/>
        <v>681367.35134412709</v>
      </c>
      <c r="BT164" s="5">
        <f t="shared" si="29"/>
        <v>625601.44079895166</v>
      </c>
      <c r="BU164" s="5">
        <f t="shared" si="30"/>
        <v>841015.9105451752</v>
      </c>
      <c r="BV164" s="150"/>
      <c r="BW164" s="2">
        <v>157</v>
      </c>
      <c r="BX164" s="118">
        <v>49614</v>
      </c>
      <c r="BY164" s="5">
        <f t="shared" si="56"/>
        <v>622190.38429121091</v>
      </c>
      <c r="BZ164" s="5">
        <f t="shared" si="57"/>
        <v>5224.2878433945316</v>
      </c>
      <c r="CA164" s="5">
        <f t="shared" si="31"/>
        <v>1594.8439350291346</v>
      </c>
      <c r="CB164" s="35">
        <f t="shared" si="32"/>
        <v>3.0759278355211896E-2</v>
      </c>
      <c r="CC164" s="5">
        <f t="shared" si="33"/>
        <v>3629.443908365397</v>
      </c>
      <c r="CD164" s="35">
        <f t="shared" si="34"/>
        <v>7.0000000000000007E-2</v>
      </c>
      <c r="CE164" s="5">
        <f t="shared" si="58"/>
        <v>164654.45964381794</v>
      </c>
      <c r="CF164" s="5">
        <f t="shared" si="59"/>
        <v>655558.73176912358</v>
      </c>
      <c r="CG164" s="5">
        <f t="shared" si="35"/>
        <v>620595.54035618179</v>
      </c>
      <c r="CH164" s="5">
        <f t="shared" si="36"/>
        <v>820213.19141294155</v>
      </c>
    </row>
    <row r="165" spans="9:86" ht="14.25" customHeight="1">
      <c r="I165" s="150"/>
      <c r="J165" s="2">
        <v>158</v>
      </c>
      <c r="K165" s="118">
        <v>49644</v>
      </c>
      <c r="L165" s="5">
        <f t="shared" si="37"/>
        <v>644537.22326429212</v>
      </c>
      <c r="M165" s="5">
        <f t="shared" si="0"/>
        <v>5899.3210083098911</v>
      </c>
      <c r="N165" s="5">
        <f t="shared" si="1"/>
        <v>1468.1275983678825</v>
      </c>
      <c r="O165" s="35">
        <f t="shared" si="2"/>
        <v>2.7333613241434979E-2</v>
      </c>
      <c r="P165" s="5">
        <f t="shared" si="3"/>
        <v>4431.1934099420087</v>
      </c>
      <c r="Q165" s="35">
        <f t="shared" si="4"/>
        <v>8.2500000000000018E-2</v>
      </c>
      <c r="R165" s="5">
        <f t="shared" si="38"/>
        <v>142180.90433407482</v>
      </c>
      <c r="S165" s="5">
        <f t="shared" si="39"/>
        <v>789911.81497888837</v>
      </c>
      <c r="T165" s="5">
        <f t="shared" si="5"/>
        <v>643069.09566592425</v>
      </c>
      <c r="U165" s="5">
        <f t="shared" si="6"/>
        <v>932092.71931296319</v>
      </c>
      <c r="V165" s="150"/>
      <c r="W165" s="2">
        <v>158</v>
      </c>
      <c r="X165" s="118">
        <v>49644</v>
      </c>
      <c r="Y165" s="5">
        <f t="shared" si="40"/>
        <v>639966.4412283214</v>
      </c>
      <c r="Z165" s="5">
        <f t="shared" si="41"/>
        <v>5761.8863163878123</v>
      </c>
      <c r="AA165" s="5">
        <f t="shared" si="7"/>
        <v>1495.4433748656693</v>
      </c>
      <c r="AB165" s="35">
        <f t="shared" si="8"/>
        <v>2.8041033626614278E-2</v>
      </c>
      <c r="AC165" s="5">
        <f t="shared" si="9"/>
        <v>4266.442941522143</v>
      </c>
      <c r="AD165" s="35">
        <f t="shared" si="10"/>
        <v>0.08</v>
      </c>
      <c r="AE165" s="5">
        <f t="shared" si="42"/>
        <v>146779.00214654452</v>
      </c>
      <c r="AF165" s="5">
        <f t="shared" si="43"/>
        <v>763599.03584273008</v>
      </c>
      <c r="AG165" s="5">
        <f t="shared" si="11"/>
        <v>638470.99785345572</v>
      </c>
      <c r="AH165" s="5">
        <f t="shared" si="12"/>
        <v>910378.0379892746</v>
      </c>
      <c r="AI165" s="150"/>
      <c r="AJ165" s="2">
        <v>158</v>
      </c>
      <c r="AK165" s="118">
        <v>49644</v>
      </c>
      <c r="AL165" s="5">
        <f t="shared" si="44"/>
        <v>635286.96582185931</v>
      </c>
      <c r="AM165" s="5">
        <f t="shared" si="45"/>
        <v>5625.6271582523987</v>
      </c>
      <c r="AN165" s="5">
        <f t="shared" si="13"/>
        <v>1522.732170652891</v>
      </c>
      <c r="AO165" s="35">
        <f t="shared" si="14"/>
        <v>2.8763042579026503E-2</v>
      </c>
      <c r="AP165" s="5">
        <f t="shared" si="15"/>
        <v>4102.8949875995077</v>
      </c>
      <c r="AQ165" s="35">
        <f t="shared" si="16"/>
        <v>7.7499999999999986E-2</v>
      </c>
      <c r="AR165" s="5">
        <f t="shared" si="46"/>
        <v>151485.76634879346</v>
      </c>
      <c r="AS165" s="5">
        <f t="shared" si="47"/>
        <v>737363.32465508557</v>
      </c>
      <c r="AT165" s="5">
        <f t="shared" si="17"/>
        <v>633764.23365120636</v>
      </c>
      <c r="AU165" s="5">
        <f t="shared" si="18"/>
        <v>888849.09100387897</v>
      </c>
      <c r="AV165" s="150"/>
      <c r="AW165" s="2">
        <v>158</v>
      </c>
      <c r="AX165" s="118">
        <v>49644</v>
      </c>
      <c r="AY165" s="5">
        <f t="shared" si="48"/>
        <v>630498.63454841485</v>
      </c>
      <c r="AZ165" s="5">
        <f t="shared" si="49"/>
        <v>5490.5819284106856</v>
      </c>
      <c r="BA165" s="5">
        <f t="shared" si="19"/>
        <v>1549.9654624830932</v>
      </c>
      <c r="BB165" s="35">
        <f t="shared" si="20"/>
        <v>2.9499803061617719E-2</v>
      </c>
      <c r="BC165" s="5">
        <f t="shared" si="21"/>
        <v>3940.6164659275923</v>
      </c>
      <c r="BD165" s="35">
        <f t="shared" si="22"/>
        <v>7.4999999999999997E-2</v>
      </c>
      <c r="BE165" s="5">
        <f t="shared" si="50"/>
        <v>156301.33091406836</v>
      </c>
      <c r="BF165" s="5">
        <f t="shared" si="51"/>
        <v>711210.61377481988</v>
      </c>
      <c r="BG165" s="5">
        <f t="shared" si="23"/>
        <v>628948.66908593173</v>
      </c>
      <c r="BH165" s="5">
        <f t="shared" si="24"/>
        <v>867511.94468888827</v>
      </c>
      <c r="BI165" s="150"/>
      <c r="BJ165" s="2">
        <v>158</v>
      </c>
      <c r="BK165" s="118">
        <v>49644</v>
      </c>
      <c r="BL165" s="5">
        <f t="shared" si="52"/>
        <v>625601.44079895166</v>
      </c>
      <c r="BM165" s="5">
        <f t="shared" si="53"/>
        <v>5356.7892391412443</v>
      </c>
      <c r="BN165" s="5">
        <f t="shared" si="25"/>
        <v>1577.113867647578</v>
      </c>
      <c r="BO165" s="35">
        <f t="shared" si="26"/>
        <v>3.0251475104663236E-2</v>
      </c>
      <c r="BP165" s="5">
        <f t="shared" si="27"/>
        <v>3779.6753714936663</v>
      </c>
      <c r="BQ165" s="35">
        <f t="shared" si="28"/>
        <v>7.2499999999999995E-2</v>
      </c>
      <c r="BR165" s="5">
        <f t="shared" si="54"/>
        <v>161225.67306869573</v>
      </c>
      <c r="BS165" s="5">
        <f t="shared" si="55"/>
        <v>685147.02671562077</v>
      </c>
      <c r="BT165" s="5">
        <f t="shared" si="29"/>
        <v>624024.32693130407</v>
      </c>
      <c r="BU165" s="5">
        <f t="shared" si="30"/>
        <v>846372.69978431647</v>
      </c>
      <c r="BV165" s="150"/>
      <c r="BW165" s="2">
        <v>158</v>
      </c>
      <c r="BX165" s="118">
        <v>49644</v>
      </c>
      <c r="BY165" s="5">
        <f t="shared" si="56"/>
        <v>620595.54035618179</v>
      </c>
      <c r="BZ165" s="5">
        <f t="shared" si="57"/>
        <v>5224.2878433945316</v>
      </c>
      <c r="CA165" s="5">
        <f t="shared" si="31"/>
        <v>1604.1471913168043</v>
      </c>
      <c r="CB165" s="35">
        <f t="shared" si="32"/>
        <v>3.1018215639695909E-2</v>
      </c>
      <c r="CC165" s="5">
        <f t="shared" si="33"/>
        <v>3620.1406520777273</v>
      </c>
      <c r="CD165" s="35">
        <f t="shared" si="34"/>
        <v>7.0000000000000007E-2</v>
      </c>
      <c r="CE165" s="5">
        <f t="shared" si="58"/>
        <v>166258.60683513473</v>
      </c>
      <c r="CF165" s="5">
        <f t="shared" si="59"/>
        <v>659178.87242120132</v>
      </c>
      <c r="CG165" s="5">
        <f t="shared" si="35"/>
        <v>618991.39316486497</v>
      </c>
      <c r="CH165" s="5">
        <f t="shared" si="36"/>
        <v>825437.47925633611</v>
      </c>
    </row>
    <row r="166" spans="9:86" ht="14.25" customHeight="1">
      <c r="I166" s="150"/>
      <c r="J166" s="2">
        <v>159</v>
      </c>
      <c r="K166" s="118">
        <v>49675</v>
      </c>
      <c r="L166" s="5">
        <f t="shared" si="37"/>
        <v>643069.09566592425</v>
      </c>
      <c r="M166" s="5">
        <f t="shared" si="0"/>
        <v>5899.3210083098911</v>
      </c>
      <c r="N166" s="5">
        <f t="shared" si="1"/>
        <v>1478.2209756066623</v>
      </c>
      <c r="O166" s="35">
        <f t="shared" si="2"/>
        <v>2.7584363526147765E-2</v>
      </c>
      <c r="P166" s="5">
        <f t="shared" si="3"/>
        <v>4421.1000327032289</v>
      </c>
      <c r="Q166" s="35">
        <f t="shared" si="4"/>
        <v>8.249999999999999E-2</v>
      </c>
      <c r="R166" s="5">
        <f t="shared" si="38"/>
        <v>143659.12530968149</v>
      </c>
      <c r="S166" s="5">
        <f t="shared" si="39"/>
        <v>794332.91501159163</v>
      </c>
      <c r="T166" s="5">
        <f t="shared" si="5"/>
        <v>641590.87469031755</v>
      </c>
      <c r="U166" s="5">
        <f t="shared" si="6"/>
        <v>937992.04032127315</v>
      </c>
      <c r="V166" s="150"/>
      <c r="W166" s="2">
        <v>159</v>
      </c>
      <c r="X166" s="118">
        <v>49675</v>
      </c>
      <c r="Y166" s="5">
        <f t="shared" si="40"/>
        <v>638470.99785345572</v>
      </c>
      <c r="Z166" s="5">
        <f t="shared" si="41"/>
        <v>5761.8863163878123</v>
      </c>
      <c r="AA166" s="5">
        <f t="shared" si="7"/>
        <v>1505.4129973647741</v>
      </c>
      <c r="AB166" s="35">
        <f t="shared" si="8"/>
        <v>2.8294090145224774E-2</v>
      </c>
      <c r="AC166" s="5">
        <f t="shared" si="9"/>
        <v>4256.4733190230381</v>
      </c>
      <c r="AD166" s="35">
        <f t="shared" si="10"/>
        <v>0.08</v>
      </c>
      <c r="AE166" s="5">
        <f t="shared" si="42"/>
        <v>148284.41514390928</v>
      </c>
      <c r="AF166" s="5">
        <f t="shared" si="43"/>
        <v>767855.50916175311</v>
      </c>
      <c r="AG166" s="5">
        <f t="shared" si="11"/>
        <v>636965.58485609095</v>
      </c>
      <c r="AH166" s="5">
        <f t="shared" si="12"/>
        <v>916139.9243056624</v>
      </c>
      <c r="AI166" s="150"/>
      <c r="AJ166" s="2">
        <v>159</v>
      </c>
      <c r="AK166" s="118">
        <v>49675</v>
      </c>
      <c r="AL166" s="5">
        <f t="shared" si="44"/>
        <v>633764.23365120636</v>
      </c>
      <c r="AM166" s="5">
        <f t="shared" si="45"/>
        <v>5625.6271582523987</v>
      </c>
      <c r="AN166" s="5">
        <f t="shared" si="13"/>
        <v>1532.5664825883578</v>
      </c>
      <c r="AO166" s="35">
        <f t="shared" si="14"/>
        <v>2.9018358585981219E-2</v>
      </c>
      <c r="AP166" s="5">
        <f t="shared" si="15"/>
        <v>4093.0606756640409</v>
      </c>
      <c r="AQ166" s="35">
        <f t="shared" si="16"/>
        <v>7.7499999999999999E-2</v>
      </c>
      <c r="AR166" s="5">
        <f t="shared" si="46"/>
        <v>153018.33283138182</v>
      </c>
      <c r="AS166" s="5">
        <f t="shared" si="47"/>
        <v>741456.38533074956</v>
      </c>
      <c r="AT166" s="5">
        <f t="shared" si="17"/>
        <v>632231.66716861795</v>
      </c>
      <c r="AU166" s="5">
        <f t="shared" si="18"/>
        <v>894474.71816213138</v>
      </c>
      <c r="AV166" s="150"/>
      <c r="AW166" s="2">
        <v>159</v>
      </c>
      <c r="AX166" s="118">
        <v>49675</v>
      </c>
      <c r="AY166" s="5">
        <f t="shared" si="48"/>
        <v>628948.66908593173</v>
      </c>
      <c r="AZ166" s="5">
        <f t="shared" si="49"/>
        <v>5490.5819284106856</v>
      </c>
      <c r="BA166" s="5">
        <f t="shared" si="19"/>
        <v>1559.6527466236125</v>
      </c>
      <c r="BB166" s="35">
        <f t="shared" si="20"/>
        <v>2.9757329778093942E-2</v>
      </c>
      <c r="BC166" s="5">
        <f t="shared" si="21"/>
        <v>3930.929181787073</v>
      </c>
      <c r="BD166" s="35">
        <f t="shared" si="22"/>
        <v>7.4999999999999997E-2</v>
      </c>
      <c r="BE166" s="5">
        <f t="shared" si="50"/>
        <v>157860.98366069197</v>
      </c>
      <c r="BF166" s="5">
        <f t="shared" si="51"/>
        <v>715141.54295660695</v>
      </c>
      <c r="BG166" s="5">
        <f t="shared" si="23"/>
        <v>627389.01633930812</v>
      </c>
      <c r="BH166" s="5">
        <f t="shared" si="24"/>
        <v>873002.52661729895</v>
      </c>
      <c r="BI166" s="150"/>
      <c r="BJ166" s="2">
        <v>159</v>
      </c>
      <c r="BK166" s="118">
        <v>49675</v>
      </c>
      <c r="BL166" s="5">
        <f t="shared" si="52"/>
        <v>624024.32693130407</v>
      </c>
      <c r="BM166" s="5">
        <f t="shared" si="53"/>
        <v>5356.7892391412443</v>
      </c>
      <c r="BN166" s="5">
        <f t="shared" si="25"/>
        <v>1586.6422639312823</v>
      </c>
      <c r="BO166" s="35">
        <f t="shared" si="26"/>
        <v>3.0511161737563769E-2</v>
      </c>
      <c r="BP166" s="5">
        <f t="shared" si="27"/>
        <v>3770.146975209962</v>
      </c>
      <c r="BQ166" s="35">
        <f t="shared" si="28"/>
        <v>7.2499999999999995E-2</v>
      </c>
      <c r="BR166" s="5">
        <f t="shared" si="54"/>
        <v>162812.31533262701</v>
      </c>
      <c r="BS166" s="5">
        <f t="shared" si="55"/>
        <v>688917.17369083071</v>
      </c>
      <c r="BT166" s="5">
        <f t="shared" si="29"/>
        <v>622437.68466737273</v>
      </c>
      <c r="BU166" s="5">
        <f t="shared" si="30"/>
        <v>851729.48902345775</v>
      </c>
      <c r="BV166" s="150"/>
      <c r="BW166" s="2">
        <v>159</v>
      </c>
      <c r="BX166" s="118">
        <v>49675</v>
      </c>
      <c r="BY166" s="5">
        <f t="shared" si="56"/>
        <v>618991.39316486497</v>
      </c>
      <c r="BZ166" s="5">
        <f t="shared" si="57"/>
        <v>5224.2878433945316</v>
      </c>
      <c r="CA166" s="5">
        <f t="shared" si="31"/>
        <v>1613.5047165994856</v>
      </c>
      <c r="CB166" s="35">
        <f t="shared" si="32"/>
        <v>3.1280009404002891E-2</v>
      </c>
      <c r="CC166" s="5">
        <f t="shared" si="33"/>
        <v>3610.783126795046</v>
      </c>
      <c r="CD166" s="35">
        <f t="shared" si="34"/>
        <v>7.0000000000000007E-2</v>
      </c>
      <c r="CE166" s="5">
        <f t="shared" si="58"/>
        <v>167872.11155173421</v>
      </c>
      <c r="CF166" s="5">
        <f t="shared" si="59"/>
        <v>662789.6555479964</v>
      </c>
      <c r="CG166" s="5">
        <f t="shared" si="35"/>
        <v>617377.8884482655</v>
      </c>
      <c r="CH166" s="5">
        <f t="shared" si="36"/>
        <v>830661.76709973067</v>
      </c>
    </row>
    <row r="167" spans="9:86" ht="14.25" customHeight="1">
      <c r="I167" s="150"/>
      <c r="J167" s="2">
        <v>160</v>
      </c>
      <c r="K167" s="118">
        <v>49706</v>
      </c>
      <c r="L167" s="5">
        <f t="shared" si="37"/>
        <v>641590.87469031755</v>
      </c>
      <c r="M167" s="5">
        <f t="shared" si="0"/>
        <v>5899.3210083098911</v>
      </c>
      <c r="N167" s="5">
        <f t="shared" si="1"/>
        <v>1488.3837448139575</v>
      </c>
      <c r="O167" s="35">
        <f t="shared" si="2"/>
        <v>2.7837997144813553E-2</v>
      </c>
      <c r="P167" s="5">
        <f t="shared" si="3"/>
        <v>4410.9372634959336</v>
      </c>
      <c r="Q167" s="35">
        <f t="shared" si="4"/>
        <v>8.2500000000000018E-2</v>
      </c>
      <c r="R167" s="5">
        <f t="shared" si="38"/>
        <v>145147.50905449546</v>
      </c>
      <c r="S167" s="5">
        <f t="shared" si="39"/>
        <v>798743.85227508761</v>
      </c>
      <c r="T167" s="5">
        <f t="shared" si="5"/>
        <v>640102.49094550358</v>
      </c>
      <c r="U167" s="5">
        <f t="shared" si="6"/>
        <v>943891.3613295831</v>
      </c>
      <c r="V167" s="150"/>
      <c r="W167" s="2">
        <v>160</v>
      </c>
      <c r="X167" s="118">
        <v>49706</v>
      </c>
      <c r="Y167" s="5">
        <f t="shared" si="40"/>
        <v>636965.58485609095</v>
      </c>
      <c r="Z167" s="5">
        <f t="shared" si="41"/>
        <v>5761.8863163878123</v>
      </c>
      <c r="AA167" s="5">
        <f t="shared" si="7"/>
        <v>1515.4490840138724</v>
      </c>
      <c r="AB167" s="35">
        <f t="shared" si="8"/>
        <v>2.8550033848806881E-2</v>
      </c>
      <c r="AC167" s="5">
        <f t="shared" si="9"/>
        <v>4246.4372323739399</v>
      </c>
      <c r="AD167" s="35">
        <f t="shared" si="10"/>
        <v>0.08</v>
      </c>
      <c r="AE167" s="5">
        <f t="shared" si="42"/>
        <v>149799.86422792316</v>
      </c>
      <c r="AF167" s="5">
        <f t="shared" si="43"/>
        <v>772101.9463941271</v>
      </c>
      <c r="AG167" s="5">
        <f t="shared" si="11"/>
        <v>635450.13577207713</v>
      </c>
      <c r="AH167" s="5">
        <f t="shared" si="12"/>
        <v>921901.81062205019</v>
      </c>
      <c r="AI167" s="150"/>
      <c r="AJ167" s="2">
        <v>160</v>
      </c>
      <c r="AK167" s="118">
        <v>49706</v>
      </c>
      <c r="AL167" s="5">
        <f t="shared" si="44"/>
        <v>632231.66716861795</v>
      </c>
      <c r="AM167" s="5">
        <f t="shared" si="45"/>
        <v>5625.6271582523987</v>
      </c>
      <c r="AN167" s="5">
        <f t="shared" si="13"/>
        <v>1542.464307788408</v>
      </c>
      <c r="AO167" s="35">
        <f t="shared" si="14"/>
        <v>2.9276565307704429E-2</v>
      </c>
      <c r="AP167" s="5">
        <f t="shared" si="15"/>
        <v>4083.1628504639907</v>
      </c>
      <c r="AQ167" s="35">
        <f t="shared" si="16"/>
        <v>7.7499999999999999E-2</v>
      </c>
      <c r="AR167" s="5">
        <f t="shared" si="46"/>
        <v>154560.79713917023</v>
      </c>
      <c r="AS167" s="5">
        <f t="shared" si="47"/>
        <v>745539.54818121355</v>
      </c>
      <c r="AT167" s="5">
        <f t="shared" si="17"/>
        <v>630689.20286082954</v>
      </c>
      <c r="AU167" s="5">
        <f t="shared" si="18"/>
        <v>900100.34532038379</v>
      </c>
      <c r="AV167" s="150"/>
      <c r="AW167" s="2">
        <v>160</v>
      </c>
      <c r="AX167" s="118">
        <v>49706</v>
      </c>
      <c r="AY167" s="5">
        <f t="shared" si="48"/>
        <v>627389.01633930812</v>
      </c>
      <c r="AZ167" s="5">
        <f t="shared" si="49"/>
        <v>5490.5819284106856</v>
      </c>
      <c r="BA167" s="5">
        <f t="shared" si="19"/>
        <v>1569.4005762900101</v>
      </c>
      <c r="BB167" s="35">
        <f t="shared" si="20"/>
        <v>3.0017750430770776E-2</v>
      </c>
      <c r="BC167" s="5">
        <f t="shared" si="21"/>
        <v>3921.1813521206755</v>
      </c>
      <c r="BD167" s="35">
        <f t="shared" si="22"/>
        <v>7.4999999999999997E-2</v>
      </c>
      <c r="BE167" s="5">
        <f t="shared" si="50"/>
        <v>159430.38423698198</v>
      </c>
      <c r="BF167" s="5">
        <f t="shared" si="51"/>
        <v>719062.72430872766</v>
      </c>
      <c r="BG167" s="5">
        <f t="shared" si="23"/>
        <v>625819.61576301814</v>
      </c>
      <c r="BH167" s="5">
        <f t="shared" si="24"/>
        <v>878493.10854570963</v>
      </c>
      <c r="BI167" s="150"/>
      <c r="BJ167" s="2">
        <v>160</v>
      </c>
      <c r="BK167" s="118">
        <v>49706</v>
      </c>
      <c r="BL167" s="5">
        <f t="shared" si="52"/>
        <v>622437.68466737273</v>
      </c>
      <c r="BM167" s="5">
        <f t="shared" si="53"/>
        <v>5356.7892391412443</v>
      </c>
      <c r="BN167" s="5">
        <f t="shared" si="25"/>
        <v>1596.228227609201</v>
      </c>
      <c r="BO167" s="35">
        <f t="shared" si="26"/>
        <v>3.0773745232900863E-2</v>
      </c>
      <c r="BP167" s="5">
        <f t="shared" si="27"/>
        <v>3760.5610115320433</v>
      </c>
      <c r="BQ167" s="35">
        <f t="shared" si="28"/>
        <v>7.2499999999999995E-2</v>
      </c>
      <c r="BR167" s="5">
        <f t="shared" si="54"/>
        <v>164408.54356023623</v>
      </c>
      <c r="BS167" s="5">
        <f t="shared" si="55"/>
        <v>692677.7347023628</v>
      </c>
      <c r="BT167" s="5">
        <f t="shared" si="29"/>
        <v>620841.45643976354</v>
      </c>
      <c r="BU167" s="5">
        <f t="shared" si="30"/>
        <v>857086.27826259902</v>
      </c>
      <c r="BV167" s="150"/>
      <c r="BW167" s="2">
        <v>160</v>
      </c>
      <c r="BX167" s="118">
        <v>49706</v>
      </c>
      <c r="BY167" s="5">
        <f t="shared" si="56"/>
        <v>617377.8884482655</v>
      </c>
      <c r="BZ167" s="5">
        <f t="shared" si="57"/>
        <v>5224.2878433945316</v>
      </c>
      <c r="CA167" s="5">
        <f t="shared" si="31"/>
        <v>1622.9168274463159</v>
      </c>
      <c r="CB167" s="35">
        <f t="shared" si="32"/>
        <v>3.1544702675220186E-2</v>
      </c>
      <c r="CC167" s="5">
        <f t="shared" si="33"/>
        <v>3601.3710159482157</v>
      </c>
      <c r="CD167" s="35">
        <f t="shared" si="34"/>
        <v>7.0000000000000007E-2</v>
      </c>
      <c r="CE167" s="5">
        <f t="shared" si="58"/>
        <v>169495.02837918053</v>
      </c>
      <c r="CF167" s="5">
        <f t="shared" si="59"/>
        <v>666391.02656394464</v>
      </c>
      <c r="CG167" s="5">
        <f t="shared" si="35"/>
        <v>615754.97162081918</v>
      </c>
      <c r="CH167" s="5">
        <f t="shared" si="36"/>
        <v>835886.05494312523</v>
      </c>
    </row>
    <row r="168" spans="9:86" ht="14.25" customHeight="1">
      <c r="I168" s="150"/>
      <c r="J168" s="2">
        <v>161</v>
      </c>
      <c r="K168" s="118">
        <v>49735</v>
      </c>
      <c r="L168" s="5">
        <f t="shared" si="37"/>
        <v>640102.49094550358</v>
      </c>
      <c r="M168" s="5">
        <f t="shared" si="0"/>
        <v>5899.3210083098911</v>
      </c>
      <c r="N168" s="5">
        <f t="shared" si="1"/>
        <v>1498.6163830595542</v>
      </c>
      <c r="O168" s="35">
        <f t="shared" si="2"/>
        <v>2.8094558060774211E-2</v>
      </c>
      <c r="P168" s="5">
        <f t="shared" si="3"/>
        <v>4400.7046252503369</v>
      </c>
      <c r="Q168" s="35">
        <f t="shared" si="4"/>
        <v>8.2500000000000004E-2</v>
      </c>
      <c r="R168" s="5">
        <f t="shared" si="38"/>
        <v>146646.12543755502</v>
      </c>
      <c r="S168" s="5">
        <f t="shared" si="39"/>
        <v>803144.55690033792</v>
      </c>
      <c r="T168" s="5">
        <f t="shared" si="5"/>
        <v>638603.87456244405</v>
      </c>
      <c r="U168" s="5">
        <f t="shared" si="6"/>
        <v>949790.68233789294</v>
      </c>
      <c r="V168" s="150"/>
      <c r="W168" s="2">
        <v>161</v>
      </c>
      <c r="X168" s="118">
        <v>49735</v>
      </c>
      <c r="Y168" s="5">
        <f t="shared" si="40"/>
        <v>635450.13577207713</v>
      </c>
      <c r="Z168" s="5">
        <f t="shared" si="41"/>
        <v>5761.8863163878123</v>
      </c>
      <c r="AA168" s="5">
        <f t="shared" si="7"/>
        <v>1525.5520779072976</v>
      </c>
      <c r="AB168" s="35">
        <f t="shared" si="8"/>
        <v>2.8808908684305922E-2</v>
      </c>
      <c r="AC168" s="5">
        <f t="shared" si="9"/>
        <v>4236.3342384805146</v>
      </c>
      <c r="AD168" s="35">
        <f t="shared" si="10"/>
        <v>0.08</v>
      </c>
      <c r="AE168" s="5">
        <f t="shared" si="42"/>
        <v>151325.41630583047</v>
      </c>
      <c r="AF168" s="5">
        <f t="shared" si="43"/>
        <v>776338.28063260764</v>
      </c>
      <c r="AG168" s="5">
        <f t="shared" si="11"/>
        <v>633924.58369416988</v>
      </c>
      <c r="AH168" s="5">
        <f t="shared" si="12"/>
        <v>927663.69693843811</v>
      </c>
      <c r="AI168" s="150"/>
      <c r="AJ168" s="2">
        <v>161</v>
      </c>
      <c r="AK168" s="118">
        <v>49735</v>
      </c>
      <c r="AL168" s="5">
        <f t="shared" si="44"/>
        <v>630689.20286082954</v>
      </c>
      <c r="AM168" s="5">
        <f t="shared" si="45"/>
        <v>5625.6271582523987</v>
      </c>
      <c r="AN168" s="5">
        <f t="shared" si="13"/>
        <v>1552.4260564428746</v>
      </c>
      <c r="AO168" s="35">
        <f t="shared" si="14"/>
        <v>2.9537706675193027E-2</v>
      </c>
      <c r="AP168" s="5">
        <f t="shared" si="15"/>
        <v>4073.2011018095241</v>
      </c>
      <c r="AQ168" s="35">
        <f t="shared" si="16"/>
        <v>7.7499999999999999E-2</v>
      </c>
      <c r="AR168" s="5">
        <f t="shared" si="46"/>
        <v>156113.2231956131</v>
      </c>
      <c r="AS168" s="5">
        <f t="shared" si="47"/>
        <v>749612.74928302306</v>
      </c>
      <c r="AT168" s="5">
        <f t="shared" si="17"/>
        <v>629136.77680438664</v>
      </c>
      <c r="AU168" s="5">
        <f t="shared" si="18"/>
        <v>905725.97247863619</v>
      </c>
      <c r="AV168" s="150"/>
      <c r="AW168" s="2">
        <v>161</v>
      </c>
      <c r="AX168" s="118">
        <v>49735</v>
      </c>
      <c r="AY168" s="5">
        <f t="shared" si="48"/>
        <v>625819.61576301814</v>
      </c>
      <c r="AZ168" s="5">
        <f t="shared" si="49"/>
        <v>5490.5819284106856</v>
      </c>
      <c r="BA168" s="5">
        <f t="shared" si="19"/>
        <v>1579.2093298918226</v>
      </c>
      <c r="BB168" s="35">
        <f t="shared" si="20"/>
        <v>3.0281108935195065E-2</v>
      </c>
      <c r="BC168" s="5">
        <f t="shared" si="21"/>
        <v>3911.372598518863</v>
      </c>
      <c r="BD168" s="35">
        <f t="shared" si="22"/>
        <v>7.4999999999999997E-2</v>
      </c>
      <c r="BE168" s="5">
        <f t="shared" si="50"/>
        <v>161009.59356687381</v>
      </c>
      <c r="BF168" s="5">
        <f t="shared" si="51"/>
        <v>722974.09690724651</v>
      </c>
      <c r="BG168" s="5">
        <f t="shared" si="23"/>
        <v>624240.40643312631</v>
      </c>
      <c r="BH168" s="5">
        <f t="shared" si="24"/>
        <v>883983.69047412032</v>
      </c>
      <c r="BI168" s="150"/>
      <c r="BJ168" s="2">
        <v>161</v>
      </c>
      <c r="BK168" s="118">
        <v>49735</v>
      </c>
      <c r="BL168" s="5">
        <f t="shared" si="52"/>
        <v>620841.45643976354</v>
      </c>
      <c r="BM168" s="5">
        <f t="shared" si="53"/>
        <v>5356.7892391412443</v>
      </c>
      <c r="BN168" s="5">
        <f t="shared" si="25"/>
        <v>1605.8721064843394</v>
      </c>
      <c r="BO168" s="35">
        <f t="shared" si="26"/>
        <v>3.1039269491311375E-2</v>
      </c>
      <c r="BP168" s="5">
        <f t="shared" si="27"/>
        <v>3750.9171326569049</v>
      </c>
      <c r="BQ168" s="35">
        <f t="shared" si="28"/>
        <v>7.2499999999999995E-2</v>
      </c>
      <c r="BR168" s="5">
        <f t="shared" si="54"/>
        <v>166014.41566672057</v>
      </c>
      <c r="BS168" s="5">
        <f t="shared" si="55"/>
        <v>696428.6518350197</v>
      </c>
      <c r="BT168" s="5">
        <f t="shared" si="29"/>
        <v>619235.58433327917</v>
      </c>
      <c r="BU168" s="5">
        <f t="shared" si="30"/>
        <v>862443.0675017403</v>
      </c>
      <c r="BV168" s="150"/>
      <c r="BW168" s="2">
        <v>161</v>
      </c>
      <c r="BX168" s="118">
        <v>49735</v>
      </c>
      <c r="BY168" s="5">
        <f t="shared" si="56"/>
        <v>615754.97162081918</v>
      </c>
      <c r="BZ168" s="5">
        <f t="shared" si="57"/>
        <v>5224.2878433945316</v>
      </c>
      <c r="CA168" s="5">
        <f t="shared" si="31"/>
        <v>1632.383842273086</v>
      </c>
      <c r="CB168" s="35">
        <f t="shared" si="32"/>
        <v>3.1812339339648332E-2</v>
      </c>
      <c r="CC168" s="5">
        <f t="shared" si="33"/>
        <v>3591.9040011214456</v>
      </c>
      <c r="CD168" s="35">
        <f t="shared" si="34"/>
        <v>7.0000000000000007E-2</v>
      </c>
      <c r="CE168" s="5">
        <f t="shared" si="58"/>
        <v>171127.41222145362</v>
      </c>
      <c r="CF168" s="5">
        <f t="shared" si="59"/>
        <v>669982.93056506605</v>
      </c>
      <c r="CG168" s="5">
        <f t="shared" si="35"/>
        <v>614122.58777854615</v>
      </c>
      <c r="CH168" s="5">
        <f t="shared" si="36"/>
        <v>841110.34278651967</v>
      </c>
    </row>
    <row r="169" spans="9:86" ht="14.25" customHeight="1">
      <c r="I169" s="150"/>
      <c r="J169" s="2">
        <v>162</v>
      </c>
      <c r="K169" s="118">
        <v>49766</v>
      </c>
      <c r="L169" s="5">
        <f t="shared" si="37"/>
        <v>638603.87456244405</v>
      </c>
      <c r="M169" s="5">
        <f t="shared" si="0"/>
        <v>5899.3210083098911</v>
      </c>
      <c r="N169" s="5">
        <f t="shared" si="1"/>
        <v>1508.9193706930882</v>
      </c>
      <c r="O169" s="35">
        <f t="shared" si="2"/>
        <v>2.8354091119042399E-2</v>
      </c>
      <c r="P169" s="5">
        <f t="shared" si="3"/>
        <v>4390.4016376168029</v>
      </c>
      <c r="Q169" s="35">
        <f t="shared" si="4"/>
        <v>8.2500000000000004E-2</v>
      </c>
      <c r="R169" s="5">
        <f t="shared" si="38"/>
        <v>148155.04480824812</v>
      </c>
      <c r="S169" s="5">
        <f t="shared" si="39"/>
        <v>807534.95853795472</v>
      </c>
      <c r="T169" s="5">
        <f t="shared" si="5"/>
        <v>637094.95519175101</v>
      </c>
      <c r="U169" s="5">
        <f t="shared" si="6"/>
        <v>955690.0033462029</v>
      </c>
      <c r="V169" s="150"/>
      <c r="W169" s="2">
        <v>162</v>
      </c>
      <c r="X169" s="118">
        <v>49766</v>
      </c>
      <c r="Y169" s="5">
        <f t="shared" si="40"/>
        <v>633924.58369416988</v>
      </c>
      <c r="Z169" s="5">
        <f t="shared" si="41"/>
        <v>5761.8863163878123</v>
      </c>
      <c r="AA169" s="5">
        <f t="shared" si="7"/>
        <v>1535.7224250933459</v>
      </c>
      <c r="AB169" s="35">
        <f t="shared" si="8"/>
        <v>2.9070759480138514E-2</v>
      </c>
      <c r="AC169" s="5">
        <f t="shared" si="9"/>
        <v>4226.1638912944663</v>
      </c>
      <c r="AD169" s="35">
        <f t="shared" si="10"/>
        <v>0.08</v>
      </c>
      <c r="AE169" s="5">
        <f t="shared" si="42"/>
        <v>152861.13873092382</v>
      </c>
      <c r="AF169" s="5">
        <f t="shared" si="43"/>
        <v>780564.44452390214</v>
      </c>
      <c r="AG169" s="5">
        <f t="shared" si="11"/>
        <v>632388.86126907659</v>
      </c>
      <c r="AH169" s="5">
        <f t="shared" si="12"/>
        <v>933425.58325482602</v>
      </c>
      <c r="AI169" s="150"/>
      <c r="AJ169" s="2">
        <v>162</v>
      </c>
      <c r="AK169" s="118">
        <v>49766</v>
      </c>
      <c r="AL169" s="5">
        <f t="shared" si="44"/>
        <v>629136.77680438664</v>
      </c>
      <c r="AM169" s="5">
        <f t="shared" si="45"/>
        <v>5625.6271582523987</v>
      </c>
      <c r="AN169" s="5">
        <f t="shared" si="13"/>
        <v>1562.4521413907351</v>
      </c>
      <c r="AO169" s="35">
        <f t="shared" si="14"/>
        <v>2.980182750072876E-2</v>
      </c>
      <c r="AP169" s="5">
        <f t="shared" si="15"/>
        <v>4063.1750168616636</v>
      </c>
      <c r="AQ169" s="35">
        <f t="shared" si="16"/>
        <v>7.7499999999999999E-2</v>
      </c>
      <c r="AR169" s="5">
        <f t="shared" si="46"/>
        <v>157675.67533700384</v>
      </c>
      <c r="AS169" s="5">
        <f t="shared" si="47"/>
        <v>753675.9242998847</v>
      </c>
      <c r="AT169" s="5">
        <f t="shared" si="17"/>
        <v>627574.32466299587</v>
      </c>
      <c r="AU169" s="5">
        <f t="shared" si="18"/>
        <v>911351.5996368886</v>
      </c>
      <c r="AV169" s="150"/>
      <c r="AW169" s="2">
        <v>162</v>
      </c>
      <c r="AX169" s="118">
        <v>49766</v>
      </c>
      <c r="AY169" s="5">
        <f t="shared" si="48"/>
        <v>624240.40643312631</v>
      </c>
      <c r="AZ169" s="5">
        <f t="shared" si="49"/>
        <v>5490.5819284106856</v>
      </c>
      <c r="BA169" s="5">
        <f t="shared" si="19"/>
        <v>1589.0793882036464</v>
      </c>
      <c r="BB169" s="35">
        <f t="shared" si="20"/>
        <v>3.0547450088024022E-2</v>
      </c>
      <c r="BC169" s="5">
        <f t="shared" si="21"/>
        <v>3901.5025402070391</v>
      </c>
      <c r="BD169" s="35">
        <f t="shared" si="22"/>
        <v>7.4999999999999997E-2</v>
      </c>
      <c r="BE169" s="5">
        <f t="shared" si="50"/>
        <v>162598.67295507746</v>
      </c>
      <c r="BF169" s="5">
        <f t="shared" si="51"/>
        <v>726875.59944745351</v>
      </c>
      <c r="BG169" s="5">
        <f t="shared" si="23"/>
        <v>622651.32704492263</v>
      </c>
      <c r="BH169" s="5">
        <f t="shared" si="24"/>
        <v>889474.272402531</v>
      </c>
      <c r="BI169" s="150"/>
      <c r="BJ169" s="2">
        <v>162</v>
      </c>
      <c r="BK169" s="118">
        <v>49766</v>
      </c>
      <c r="BL169" s="5">
        <f t="shared" si="52"/>
        <v>619235.58433327917</v>
      </c>
      <c r="BM169" s="5">
        <f t="shared" si="53"/>
        <v>5356.7892391412443</v>
      </c>
      <c r="BN169" s="5">
        <f t="shared" si="25"/>
        <v>1615.5742504610162</v>
      </c>
      <c r="BO169" s="35">
        <f t="shared" si="26"/>
        <v>3.1307779294379119E-2</v>
      </c>
      <c r="BP169" s="5">
        <f t="shared" si="27"/>
        <v>3741.2149886802281</v>
      </c>
      <c r="BQ169" s="35">
        <f t="shared" si="28"/>
        <v>7.2499999999999995E-2</v>
      </c>
      <c r="BR169" s="5">
        <f t="shared" si="54"/>
        <v>167629.98991718158</v>
      </c>
      <c r="BS169" s="5">
        <f t="shared" si="55"/>
        <v>700169.86682369991</v>
      </c>
      <c r="BT169" s="5">
        <f t="shared" si="29"/>
        <v>617620.0100828181</v>
      </c>
      <c r="BU169" s="5">
        <f t="shared" si="30"/>
        <v>867799.85674088146</v>
      </c>
      <c r="BV169" s="150"/>
      <c r="BW169" s="2">
        <v>162</v>
      </c>
      <c r="BX169" s="118">
        <v>49766</v>
      </c>
      <c r="BY169" s="5">
        <f t="shared" si="56"/>
        <v>614122.58777854615</v>
      </c>
      <c r="BZ169" s="5">
        <f t="shared" si="57"/>
        <v>5224.2878433945316</v>
      </c>
      <c r="CA169" s="5">
        <f t="shared" si="31"/>
        <v>1641.9060813530123</v>
      </c>
      <c r="CB169" s="35">
        <f t="shared" si="32"/>
        <v>3.2082964164381209E-2</v>
      </c>
      <c r="CC169" s="5">
        <f t="shared" si="33"/>
        <v>3582.3817620415193</v>
      </c>
      <c r="CD169" s="35">
        <f t="shared" si="34"/>
        <v>7.0000000000000007E-2</v>
      </c>
      <c r="CE169" s="5">
        <f t="shared" si="58"/>
        <v>172769.31830280664</v>
      </c>
      <c r="CF169" s="5">
        <f t="shared" si="59"/>
        <v>673565.31232710753</v>
      </c>
      <c r="CG169" s="5">
        <f t="shared" si="35"/>
        <v>612480.68169719318</v>
      </c>
      <c r="CH169" s="5">
        <f t="shared" si="36"/>
        <v>846334.63062991411</v>
      </c>
    </row>
    <row r="170" spans="9:86" ht="14.25" customHeight="1">
      <c r="I170" s="150"/>
      <c r="J170" s="2">
        <v>163</v>
      </c>
      <c r="K170" s="118">
        <v>49796</v>
      </c>
      <c r="L170" s="5">
        <f t="shared" si="37"/>
        <v>637094.95519175101</v>
      </c>
      <c r="M170" s="5">
        <f t="shared" si="0"/>
        <v>5899.3210083098911</v>
      </c>
      <c r="N170" s="5">
        <f t="shared" si="1"/>
        <v>1519.2931913666025</v>
      </c>
      <c r="O170" s="35">
        <f t="shared" si="2"/>
        <v>2.8616642068546846E-2</v>
      </c>
      <c r="P170" s="5">
        <f t="shared" si="3"/>
        <v>4380.0278169432886</v>
      </c>
      <c r="Q170" s="35">
        <f t="shared" si="4"/>
        <v>8.2500000000000018E-2</v>
      </c>
      <c r="R170" s="5">
        <f t="shared" si="38"/>
        <v>149674.33799961471</v>
      </c>
      <c r="S170" s="5">
        <f t="shared" si="39"/>
        <v>811914.98635489796</v>
      </c>
      <c r="T170" s="5">
        <f t="shared" si="5"/>
        <v>635575.66200038441</v>
      </c>
      <c r="U170" s="5">
        <f t="shared" si="6"/>
        <v>961589.32435451262</v>
      </c>
      <c r="V170" s="150"/>
      <c r="W170" s="2">
        <v>163</v>
      </c>
      <c r="X170" s="118">
        <v>49796</v>
      </c>
      <c r="Y170" s="5">
        <f t="shared" si="40"/>
        <v>632388.86126907659</v>
      </c>
      <c r="Z170" s="5">
        <f t="shared" si="41"/>
        <v>5761.8863163878123</v>
      </c>
      <c r="AA170" s="5">
        <f t="shared" si="7"/>
        <v>1545.960574593968</v>
      </c>
      <c r="AB170" s="35">
        <f t="shared" si="8"/>
        <v>2.9335631968435451E-2</v>
      </c>
      <c r="AC170" s="5">
        <f t="shared" si="9"/>
        <v>4215.9257417938443</v>
      </c>
      <c r="AD170" s="35">
        <f t="shared" si="10"/>
        <v>0.08</v>
      </c>
      <c r="AE170" s="5">
        <f t="shared" si="42"/>
        <v>154407.0993055178</v>
      </c>
      <c r="AF170" s="5">
        <f t="shared" si="43"/>
        <v>784780.37026569596</v>
      </c>
      <c r="AG170" s="5">
        <f t="shared" si="11"/>
        <v>630842.90069448261</v>
      </c>
      <c r="AH170" s="5">
        <f t="shared" si="12"/>
        <v>939187.4695712137</v>
      </c>
      <c r="AI170" s="150"/>
      <c r="AJ170" s="2">
        <v>163</v>
      </c>
      <c r="AK170" s="118">
        <v>49796</v>
      </c>
      <c r="AL170" s="5">
        <f t="shared" si="44"/>
        <v>627574.32466299587</v>
      </c>
      <c r="AM170" s="5">
        <f t="shared" si="45"/>
        <v>5625.6271582523987</v>
      </c>
      <c r="AN170" s="5">
        <f t="shared" si="13"/>
        <v>1572.5429781372168</v>
      </c>
      <c r="AO170" s="35">
        <f t="shared" si="14"/>
        <v>3.0068973500118841E-2</v>
      </c>
      <c r="AP170" s="5">
        <f t="shared" si="15"/>
        <v>4053.0841801151819</v>
      </c>
      <c r="AQ170" s="35">
        <f t="shared" si="16"/>
        <v>7.7499999999999999E-2</v>
      </c>
      <c r="AR170" s="5">
        <f t="shared" si="46"/>
        <v>159248.21831514104</v>
      </c>
      <c r="AS170" s="5">
        <f t="shared" si="47"/>
        <v>757729.00847999984</v>
      </c>
      <c r="AT170" s="5">
        <f t="shared" si="17"/>
        <v>626001.78168485861</v>
      </c>
      <c r="AU170" s="5">
        <f t="shared" si="18"/>
        <v>916977.22679514089</v>
      </c>
      <c r="AV170" s="150"/>
      <c r="AW170" s="2">
        <v>163</v>
      </c>
      <c r="AX170" s="118">
        <v>49796</v>
      </c>
      <c r="AY170" s="5">
        <f t="shared" si="48"/>
        <v>622651.32704492263</v>
      </c>
      <c r="AZ170" s="5">
        <f t="shared" si="49"/>
        <v>5490.5819284106856</v>
      </c>
      <c r="BA170" s="5">
        <f t="shared" si="19"/>
        <v>1599.0111343799194</v>
      </c>
      <c r="BB170" s="35">
        <f t="shared" si="20"/>
        <v>3.0816819589263737E-2</v>
      </c>
      <c r="BC170" s="5">
        <f t="shared" si="21"/>
        <v>3891.5707940307661</v>
      </c>
      <c r="BD170" s="35">
        <f t="shared" si="22"/>
        <v>7.4999999999999997E-2</v>
      </c>
      <c r="BE170" s="5">
        <f t="shared" si="50"/>
        <v>164197.68408945738</v>
      </c>
      <c r="BF170" s="5">
        <f t="shared" si="51"/>
        <v>730767.1702414843</v>
      </c>
      <c r="BG170" s="5">
        <f t="shared" si="23"/>
        <v>621052.31591054273</v>
      </c>
      <c r="BH170" s="5">
        <f t="shared" si="24"/>
        <v>894964.85433094169</v>
      </c>
      <c r="BI170" s="150"/>
      <c r="BJ170" s="2">
        <v>163</v>
      </c>
      <c r="BK170" s="118">
        <v>49796</v>
      </c>
      <c r="BL170" s="5">
        <f t="shared" si="52"/>
        <v>617620.0100828181</v>
      </c>
      <c r="BM170" s="5">
        <f t="shared" si="53"/>
        <v>5356.7892391412443</v>
      </c>
      <c r="BN170" s="5">
        <f t="shared" si="25"/>
        <v>1625.3350115575518</v>
      </c>
      <c r="BO170" s="35">
        <f t="shared" si="26"/>
        <v>3.1579320326871017E-2</v>
      </c>
      <c r="BP170" s="5">
        <f t="shared" si="27"/>
        <v>3731.4542275836925</v>
      </c>
      <c r="BQ170" s="35">
        <f t="shared" si="28"/>
        <v>7.2499999999999995E-2</v>
      </c>
      <c r="BR170" s="5">
        <f t="shared" si="54"/>
        <v>169255.32492873914</v>
      </c>
      <c r="BS170" s="5">
        <f t="shared" si="55"/>
        <v>703901.32105128362</v>
      </c>
      <c r="BT170" s="5">
        <f t="shared" si="29"/>
        <v>615994.67507126054</v>
      </c>
      <c r="BU170" s="5">
        <f t="shared" si="30"/>
        <v>873156.64598002273</v>
      </c>
      <c r="BV170" s="150"/>
      <c r="BW170" s="2">
        <v>163</v>
      </c>
      <c r="BX170" s="118">
        <v>49796</v>
      </c>
      <c r="BY170" s="5">
        <f t="shared" si="56"/>
        <v>612480.68169719318</v>
      </c>
      <c r="BZ170" s="5">
        <f t="shared" si="57"/>
        <v>5224.2878433945316</v>
      </c>
      <c r="CA170" s="5">
        <f t="shared" si="31"/>
        <v>1651.4838668275711</v>
      </c>
      <c r="CB170" s="35">
        <f t="shared" si="32"/>
        <v>3.2356622819540062E-2</v>
      </c>
      <c r="CC170" s="5">
        <f t="shared" si="33"/>
        <v>3572.8039765669605</v>
      </c>
      <c r="CD170" s="35">
        <f t="shared" si="34"/>
        <v>7.0000000000000007E-2</v>
      </c>
      <c r="CE170" s="5">
        <f t="shared" si="58"/>
        <v>174420.8021696342</v>
      </c>
      <c r="CF170" s="5">
        <f t="shared" si="59"/>
        <v>677138.11630367453</v>
      </c>
      <c r="CG170" s="5">
        <f t="shared" si="35"/>
        <v>610829.19783036562</v>
      </c>
      <c r="CH170" s="5">
        <f t="shared" si="36"/>
        <v>851558.91847330867</v>
      </c>
    </row>
    <row r="171" spans="9:86" ht="14.25" customHeight="1">
      <c r="I171" s="150"/>
      <c r="J171" s="2">
        <v>164</v>
      </c>
      <c r="K171" s="118">
        <v>49827</v>
      </c>
      <c r="L171" s="5">
        <f t="shared" si="37"/>
        <v>635575.66200038441</v>
      </c>
      <c r="M171" s="5">
        <f t="shared" si="0"/>
        <v>5899.3210083098911</v>
      </c>
      <c r="N171" s="5">
        <f t="shared" si="1"/>
        <v>1529.738332057248</v>
      </c>
      <c r="O171" s="35">
        <f t="shared" si="2"/>
        <v>2.888225758505503E-2</v>
      </c>
      <c r="P171" s="5">
        <f t="shared" si="3"/>
        <v>4369.5826762526431</v>
      </c>
      <c r="Q171" s="35">
        <f t="shared" si="4"/>
        <v>8.2500000000000004E-2</v>
      </c>
      <c r="R171" s="5">
        <f t="shared" si="38"/>
        <v>151204.07633167197</v>
      </c>
      <c r="S171" s="5">
        <f t="shared" si="39"/>
        <v>816284.56903115066</v>
      </c>
      <c r="T171" s="5">
        <f t="shared" si="5"/>
        <v>634045.92366832716</v>
      </c>
      <c r="U171" s="5">
        <f t="shared" si="6"/>
        <v>967488.64536282257</v>
      </c>
      <c r="V171" s="150"/>
      <c r="W171" s="2">
        <v>164</v>
      </c>
      <c r="X171" s="118">
        <v>49827</v>
      </c>
      <c r="Y171" s="5">
        <f t="shared" si="40"/>
        <v>630842.90069448261</v>
      </c>
      <c r="Z171" s="5">
        <f t="shared" si="41"/>
        <v>5761.8863163878123</v>
      </c>
      <c r="AA171" s="5">
        <f t="shared" si="7"/>
        <v>1556.2669784245945</v>
      </c>
      <c r="AB171" s="35">
        <f t="shared" si="8"/>
        <v>2.9603572807962122E-2</v>
      </c>
      <c r="AC171" s="5">
        <f t="shared" si="9"/>
        <v>4205.6193379632177</v>
      </c>
      <c r="AD171" s="35">
        <f t="shared" si="10"/>
        <v>0.08</v>
      </c>
      <c r="AE171" s="5">
        <f t="shared" si="42"/>
        <v>155963.36628394239</v>
      </c>
      <c r="AF171" s="5">
        <f t="shared" si="43"/>
        <v>788985.98960365914</v>
      </c>
      <c r="AG171" s="5">
        <f t="shared" si="11"/>
        <v>629286.63371605799</v>
      </c>
      <c r="AH171" s="5">
        <f t="shared" si="12"/>
        <v>944949.3558876015</v>
      </c>
      <c r="AI171" s="150"/>
      <c r="AJ171" s="2">
        <v>164</v>
      </c>
      <c r="AK171" s="118">
        <v>49827</v>
      </c>
      <c r="AL171" s="5">
        <f t="shared" si="44"/>
        <v>626001.78168485861</v>
      </c>
      <c r="AM171" s="5">
        <f t="shared" si="45"/>
        <v>5625.6271582523987</v>
      </c>
      <c r="AN171" s="5">
        <f t="shared" si="13"/>
        <v>1582.69898487102</v>
      </c>
      <c r="AO171" s="35">
        <f t="shared" si="14"/>
        <v>3.033919131561414E-2</v>
      </c>
      <c r="AP171" s="5">
        <f t="shared" si="15"/>
        <v>4042.9281733813787</v>
      </c>
      <c r="AQ171" s="35">
        <f t="shared" si="16"/>
        <v>7.7499999999999999E-2</v>
      </c>
      <c r="AR171" s="5">
        <f t="shared" si="46"/>
        <v>160830.91730001205</v>
      </c>
      <c r="AS171" s="5">
        <f t="shared" si="47"/>
        <v>761771.93665338121</v>
      </c>
      <c r="AT171" s="5">
        <f t="shared" si="17"/>
        <v>624419.08269998757</v>
      </c>
      <c r="AU171" s="5">
        <f t="shared" si="18"/>
        <v>922602.85395339329</v>
      </c>
      <c r="AV171" s="150"/>
      <c r="AW171" s="2">
        <v>164</v>
      </c>
      <c r="AX171" s="118">
        <v>49827</v>
      </c>
      <c r="AY171" s="5">
        <f t="shared" si="48"/>
        <v>621052.31591054273</v>
      </c>
      <c r="AZ171" s="5">
        <f t="shared" si="49"/>
        <v>5490.5819284106856</v>
      </c>
      <c r="BA171" s="5">
        <f t="shared" si="19"/>
        <v>1609.0049539697939</v>
      </c>
      <c r="BB171" s="35">
        <f t="shared" si="20"/>
        <v>3.108926406518495E-2</v>
      </c>
      <c r="BC171" s="5">
        <f t="shared" si="21"/>
        <v>3881.5769744408917</v>
      </c>
      <c r="BD171" s="35">
        <f t="shared" si="22"/>
        <v>7.4999999999999997E-2</v>
      </c>
      <c r="BE171" s="5">
        <f t="shared" si="50"/>
        <v>165806.68904342718</v>
      </c>
      <c r="BF171" s="5">
        <f t="shared" si="51"/>
        <v>734648.74721592525</v>
      </c>
      <c r="BG171" s="5">
        <f t="shared" si="23"/>
        <v>619443.31095657288</v>
      </c>
      <c r="BH171" s="5">
        <f t="shared" si="24"/>
        <v>900455.43625935237</v>
      </c>
      <c r="BI171" s="150"/>
      <c r="BJ171" s="2">
        <v>164</v>
      </c>
      <c r="BK171" s="118">
        <v>49827</v>
      </c>
      <c r="BL171" s="5">
        <f t="shared" si="52"/>
        <v>615994.67507126054</v>
      </c>
      <c r="BM171" s="5">
        <f t="shared" si="53"/>
        <v>5356.7892391412443</v>
      </c>
      <c r="BN171" s="5">
        <f t="shared" si="25"/>
        <v>1635.1547439190454</v>
      </c>
      <c r="BO171" s="35">
        <f t="shared" si="26"/>
        <v>3.1853939199650738E-2</v>
      </c>
      <c r="BP171" s="5">
        <f t="shared" si="27"/>
        <v>3721.6344952221989</v>
      </c>
      <c r="BQ171" s="35">
        <f t="shared" si="28"/>
        <v>7.2499999999999995E-2</v>
      </c>
      <c r="BR171" s="5">
        <f t="shared" si="54"/>
        <v>170890.47967265817</v>
      </c>
      <c r="BS171" s="5">
        <f t="shared" si="55"/>
        <v>707622.95554650587</v>
      </c>
      <c r="BT171" s="5">
        <f t="shared" si="29"/>
        <v>614359.52032734151</v>
      </c>
      <c r="BU171" s="5">
        <f t="shared" si="30"/>
        <v>878513.43521916401</v>
      </c>
      <c r="BV171" s="150"/>
      <c r="BW171" s="2">
        <v>164</v>
      </c>
      <c r="BX171" s="118">
        <v>49827</v>
      </c>
      <c r="BY171" s="5">
        <f t="shared" si="56"/>
        <v>610829.19783036562</v>
      </c>
      <c r="BZ171" s="5">
        <f t="shared" si="57"/>
        <v>5224.2878433945316</v>
      </c>
      <c r="CA171" s="5">
        <f t="shared" si="31"/>
        <v>1661.1175227173985</v>
      </c>
      <c r="CB171" s="35">
        <f t="shared" si="32"/>
        <v>3.263336190118489E-2</v>
      </c>
      <c r="CC171" s="5">
        <f t="shared" si="33"/>
        <v>3563.1703206771331</v>
      </c>
      <c r="CD171" s="35">
        <f t="shared" si="34"/>
        <v>7.0000000000000007E-2</v>
      </c>
      <c r="CE171" s="5">
        <f t="shared" si="58"/>
        <v>176081.9196923516</v>
      </c>
      <c r="CF171" s="5">
        <f t="shared" si="59"/>
        <v>680701.28662435163</v>
      </c>
      <c r="CG171" s="5">
        <f t="shared" si="35"/>
        <v>609168.08030764817</v>
      </c>
      <c r="CH171" s="5">
        <f t="shared" si="36"/>
        <v>856783.20631670323</v>
      </c>
    </row>
    <row r="172" spans="9:86" ht="14.25" customHeight="1">
      <c r="I172" s="150"/>
      <c r="J172" s="2">
        <v>165</v>
      </c>
      <c r="K172" s="118">
        <v>49857</v>
      </c>
      <c r="L172" s="5">
        <f t="shared" si="37"/>
        <v>634045.92366832716</v>
      </c>
      <c r="M172" s="5">
        <f t="shared" si="0"/>
        <v>5899.3210083098911</v>
      </c>
      <c r="N172" s="5">
        <f t="shared" si="1"/>
        <v>1540.2552830901423</v>
      </c>
      <c r="O172" s="35">
        <f t="shared" si="2"/>
        <v>2.9150985294797507E-2</v>
      </c>
      <c r="P172" s="5">
        <f t="shared" si="3"/>
        <v>4359.0657252197489</v>
      </c>
      <c r="Q172" s="35">
        <f t="shared" si="4"/>
        <v>8.249999999999999E-2</v>
      </c>
      <c r="R172" s="5">
        <f t="shared" si="38"/>
        <v>152744.33161476211</v>
      </c>
      <c r="S172" s="5">
        <f t="shared" si="39"/>
        <v>820643.63475637045</v>
      </c>
      <c r="T172" s="5">
        <f t="shared" si="5"/>
        <v>632505.66838523699</v>
      </c>
      <c r="U172" s="5">
        <f t="shared" si="6"/>
        <v>973387.96637113253</v>
      </c>
      <c r="V172" s="150"/>
      <c r="W172" s="2">
        <v>165</v>
      </c>
      <c r="X172" s="118">
        <v>49857</v>
      </c>
      <c r="Y172" s="5">
        <f t="shared" si="40"/>
        <v>629286.63371605799</v>
      </c>
      <c r="Z172" s="5">
        <f t="shared" si="41"/>
        <v>5761.8863163878123</v>
      </c>
      <c r="AA172" s="5">
        <f t="shared" si="7"/>
        <v>1566.6420916140924</v>
      </c>
      <c r="AB172" s="35">
        <f t="shared" si="8"/>
        <v>2.9874629607740517E-2</v>
      </c>
      <c r="AC172" s="5">
        <f t="shared" si="9"/>
        <v>4195.2442247737199</v>
      </c>
      <c r="AD172" s="35">
        <f t="shared" si="10"/>
        <v>0.08</v>
      </c>
      <c r="AE172" s="5">
        <f t="shared" si="42"/>
        <v>157530.0083755565</v>
      </c>
      <c r="AF172" s="5">
        <f t="shared" si="43"/>
        <v>793181.23382843286</v>
      </c>
      <c r="AG172" s="5">
        <f t="shared" si="11"/>
        <v>627719.99162444391</v>
      </c>
      <c r="AH172" s="5">
        <f t="shared" si="12"/>
        <v>950711.2422039893</v>
      </c>
      <c r="AI172" s="150"/>
      <c r="AJ172" s="2">
        <v>165</v>
      </c>
      <c r="AK172" s="118">
        <v>49857</v>
      </c>
      <c r="AL172" s="5">
        <f t="shared" si="44"/>
        <v>624419.08269998757</v>
      </c>
      <c r="AM172" s="5">
        <f t="shared" si="45"/>
        <v>5625.6271582523987</v>
      </c>
      <c r="AN172" s="5">
        <f t="shared" si="13"/>
        <v>1592.9205824816454</v>
      </c>
      <c r="AO172" s="35">
        <f t="shared" si="14"/>
        <v>3.0612528539528772E-2</v>
      </c>
      <c r="AP172" s="5">
        <f t="shared" si="15"/>
        <v>4032.7065757707533</v>
      </c>
      <c r="AQ172" s="35">
        <f t="shared" si="16"/>
        <v>7.7499999999999999E-2</v>
      </c>
      <c r="AR172" s="5">
        <f t="shared" si="46"/>
        <v>162423.83788249368</v>
      </c>
      <c r="AS172" s="5">
        <f t="shared" si="47"/>
        <v>765804.64322915196</v>
      </c>
      <c r="AT172" s="5">
        <f t="shared" si="17"/>
        <v>622826.16211750591</v>
      </c>
      <c r="AU172" s="5">
        <f t="shared" si="18"/>
        <v>928228.4811116457</v>
      </c>
      <c r="AV172" s="150"/>
      <c r="AW172" s="2">
        <v>165</v>
      </c>
      <c r="AX172" s="118">
        <v>49857</v>
      </c>
      <c r="AY172" s="5">
        <f t="shared" si="48"/>
        <v>619443.31095657288</v>
      </c>
      <c r="AZ172" s="5">
        <f t="shared" si="49"/>
        <v>5490.5819284106856</v>
      </c>
      <c r="BA172" s="5">
        <f t="shared" si="19"/>
        <v>1619.0612349321054</v>
      </c>
      <c r="BB172" s="35">
        <f t="shared" si="20"/>
        <v>3.1364831091940465E-2</v>
      </c>
      <c r="BC172" s="5">
        <f t="shared" si="21"/>
        <v>3871.5206934785801</v>
      </c>
      <c r="BD172" s="35">
        <f t="shared" si="22"/>
        <v>7.4999999999999997E-2</v>
      </c>
      <c r="BE172" s="5">
        <f t="shared" si="50"/>
        <v>167425.75027835928</v>
      </c>
      <c r="BF172" s="5">
        <f t="shared" si="51"/>
        <v>738520.26790940377</v>
      </c>
      <c r="BG172" s="5">
        <f t="shared" si="23"/>
        <v>617824.24972164072</v>
      </c>
      <c r="BH172" s="5">
        <f t="shared" si="24"/>
        <v>905946.01818776305</v>
      </c>
      <c r="BI172" s="150"/>
      <c r="BJ172" s="2">
        <v>165</v>
      </c>
      <c r="BK172" s="118">
        <v>49857</v>
      </c>
      <c r="BL172" s="5">
        <f t="shared" si="52"/>
        <v>614359.52032734151</v>
      </c>
      <c r="BM172" s="5">
        <f t="shared" si="53"/>
        <v>5356.7892391412443</v>
      </c>
      <c r="BN172" s="5">
        <f t="shared" si="25"/>
        <v>1645.0338038302225</v>
      </c>
      <c r="BO172" s="35">
        <f t="shared" si="26"/>
        <v>3.2131683473293676E-2</v>
      </c>
      <c r="BP172" s="5">
        <f t="shared" si="27"/>
        <v>3711.7554353110218</v>
      </c>
      <c r="BQ172" s="35">
        <f t="shared" si="28"/>
        <v>7.2499999999999995E-2</v>
      </c>
      <c r="BR172" s="5">
        <f t="shared" si="54"/>
        <v>172535.51347648838</v>
      </c>
      <c r="BS172" s="5">
        <f t="shared" si="55"/>
        <v>711334.71098181687</v>
      </c>
      <c r="BT172" s="5">
        <f t="shared" si="29"/>
        <v>612714.48652351124</v>
      </c>
      <c r="BU172" s="5">
        <f t="shared" si="30"/>
        <v>883870.22445830528</v>
      </c>
      <c r="BV172" s="150"/>
      <c r="BW172" s="2">
        <v>165</v>
      </c>
      <c r="BX172" s="118">
        <v>49857</v>
      </c>
      <c r="BY172" s="5">
        <f t="shared" si="56"/>
        <v>609168.08030764817</v>
      </c>
      <c r="BZ172" s="5">
        <f t="shared" si="57"/>
        <v>5224.2878433945316</v>
      </c>
      <c r="CA172" s="5">
        <f t="shared" si="31"/>
        <v>1670.8073749332502</v>
      </c>
      <c r="CB172" s="35">
        <f t="shared" si="32"/>
        <v>3.2913228954927029E-2</v>
      </c>
      <c r="CC172" s="5">
        <f t="shared" si="33"/>
        <v>3553.4804684612814</v>
      </c>
      <c r="CD172" s="35">
        <f t="shared" si="34"/>
        <v>7.0000000000000007E-2</v>
      </c>
      <c r="CE172" s="5">
        <f t="shared" si="58"/>
        <v>177752.72706728484</v>
      </c>
      <c r="CF172" s="5">
        <f t="shared" si="59"/>
        <v>684254.76709281292</v>
      </c>
      <c r="CG172" s="5">
        <f t="shared" si="35"/>
        <v>607497.2729327149</v>
      </c>
      <c r="CH172" s="5">
        <f t="shared" si="36"/>
        <v>862007.49416009779</v>
      </c>
    </row>
    <row r="173" spans="9:86" ht="14.25" customHeight="1">
      <c r="I173" s="150"/>
      <c r="J173" s="2">
        <v>166</v>
      </c>
      <c r="K173" s="118">
        <v>49888</v>
      </c>
      <c r="L173" s="5">
        <f t="shared" si="37"/>
        <v>632505.66838523699</v>
      </c>
      <c r="M173" s="5">
        <f t="shared" si="0"/>
        <v>5899.3210083098911</v>
      </c>
      <c r="N173" s="5">
        <f t="shared" si="1"/>
        <v>1550.8445381613865</v>
      </c>
      <c r="O173" s="35">
        <f t="shared" si="2"/>
        <v>2.9422873798819235E-2</v>
      </c>
      <c r="P173" s="5">
        <f t="shared" si="3"/>
        <v>4348.4764701485046</v>
      </c>
      <c r="Q173" s="35">
        <f t="shared" si="4"/>
        <v>8.2500000000000018E-2</v>
      </c>
      <c r="R173" s="5">
        <f t="shared" si="38"/>
        <v>154295.17615292349</v>
      </c>
      <c r="S173" s="5">
        <f t="shared" si="39"/>
        <v>824992.11122651899</v>
      </c>
      <c r="T173" s="5">
        <f t="shared" si="5"/>
        <v>630954.82384707558</v>
      </c>
      <c r="U173" s="5">
        <f t="shared" si="6"/>
        <v>979287.28737944248</v>
      </c>
      <c r="V173" s="150"/>
      <c r="W173" s="2">
        <v>166</v>
      </c>
      <c r="X173" s="118">
        <v>49888</v>
      </c>
      <c r="Y173" s="5">
        <f t="shared" si="40"/>
        <v>627719.99162444391</v>
      </c>
      <c r="Z173" s="5">
        <f t="shared" si="41"/>
        <v>5761.8863163878123</v>
      </c>
      <c r="AA173" s="5">
        <f t="shared" si="7"/>
        <v>1577.0863722248523</v>
      </c>
      <c r="AB173" s="35">
        <f t="shared" si="8"/>
        <v>3.0148850951398107E-2</v>
      </c>
      <c r="AC173" s="5">
        <f t="shared" si="9"/>
        <v>4184.7999441629599</v>
      </c>
      <c r="AD173" s="35">
        <f t="shared" si="10"/>
        <v>8.0000000000000016E-2</v>
      </c>
      <c r="AE173" s="5">
        <f t="shared" si="42"/>
        <v>159107.09474778135</v>
      </c>
      <c r="AF173" s="5">
        <f t="shared" si="43"/>
        <v>797366.03377259581</v>
      </c>
      <c r="AG173" s="5">
        <f t="shared" si="11"/>
        <v>626142.90525221906</v>
      </c>
      <c r="AH173" s="5">
        <f t="shared" si="12"/>
        <v>956473.12852037721</v>
      </c>
      <c r="AI173" s="150"/>
      <c r="AJ173" s="2">
        <v>166</v>
      </c>
      <c r="AK173" s="118">
        <v>49888</v>
      </c>
      <c r="AL173" s="5">
        <f t="shared" si="44"/>
        <v>622826.16211750591</v>
      </c>
      <c r="AM173" s="5">
        <f t="shared" si="45"/>
        <v>5625.6271582523987</v>
      </c>
      <c r="AN173" s="5">
        <f t="shared" si="13"/>
        <v>1603.2081945768396</v>
      </c>
      <c r="AO173" s="35">
        <f t="shared" si="14"/>
        <v>3.088903373858664E-2</v>
      </c>
      <c r="AP173" s="5">
        <f t="shared" si="15"/>
        <v>4022.4189636755591</v>
      </c>
      <c r="AQ173" s="35">
        <f t="shared" si="16"/>
        <v>7.7499999999999999E-2</v>
      </c>
      <c r="AR173" s="5">
        <f t="shared" si="46"/>
        <v>164027.04607707052</v>
      </c>
      <c r="AS173" s="5">
        <f t="shared" si="47"/>
        <v>769827.06219282746</v>
      </c>
      <c r="AT173" s="5">
        <f t="shared" si="17"/>
        <v>621222.95392292913</v>
      </c>
      <c r="AU173" s="5">
        <f t="shared" si="18"/>
        <v>933854.10826989799</v>
      </c>
      <c r="AV173" s="150"/>
      <c r="AW173" s="2">
        <v>166</v>
      </c>
      <c r="AX173" s="118">
        <v>49888</v>
      </c>
      <c r="AY173" s="5">
        <f t="shared" si="48"/>
        <v>617824.24972164072</v>
      </c>
      <c r="AZ173" s="5">
        <f t="shared" si="49"/>
        <v>5490.5819284106856</v>
      </c>
      <c r="BA173" s="5">
        <f t="shared" si="19"/>
        <v>1629.1803676504314</v>
      </c>
      <c r="BB173" s="35">
        <f t="shared" si="20"/>
        <v>3.1643569219909157E-2</v>
      </c>
      <c r="BC173" s="5">
        <f t="shared" si="21"/>
        <v>3861.4015607602541</v>
      </c>
      <c r="BD173" s="35">
        <f t="shared" si="22"/>
        <v>7.4999999999999997E-2</v>
      </c>
      <c r="BE173" s="5">
        <f t="shared" si="50"/>
        <v>169054.93064600971</v>
      </c>
      <c r="BF173" s="5">
        <f t="shared" si="51"/>
        <v>742381.66947016399</v>
      </c>
      <c r="BG173" s="5">
        <f t="shared" si="23"/>
        <v>616195.06935399026</v>
      </c>
      <c r="BH173" s="5">
        <f t="shared" si="24"/>
        <v>911436.60011617374</v>
      </c>
      <c r="BI173" s="150"/>
      <c r="BJ173" s="2">
        <v>166</v>
      </c>
      <c r="BK173" s="118">
        <v>49888</v>
      </c>
      <c r="BL173" s="5">
        <f t="shared" si="52"/>
        <v>612714.48652351124</v>
      </c>
      <c r="BM173" s="5">
        <f t="shared" si="53"/>
        <v>5356.7892391412443</v>
      </c>
      <c r="BN173" s="5">
        <f t="shared" si="25"/>
        <v>1654.9725497283639</v>
      </c>
      <c r="BO173" s="35">
        <f t="shared" si="26"/>
        <v>3.2412601682428648E-2</v>
      </c>
      <c r="BP173" s="5">
        <f t="shared" si="27"/>
        <v>3701.8166894128804</v>
      </c>
      <c r="BQ173" s="35">
        <f t="shared" si="28"/>
        <v>7.2499999999999995E-2</v>
      </c>
      <c r="BR173" s="5">
        <f t="shared" si="54"/>
        <v>174190.48602621673</v>
      </c>
      <c r="BS173" s="5">
        <f t="shared" si="55"/>
        <v>715036.52767122979</v>
      </c>
      <c r="BT173" s="5">
        <f t="shared" si="29"/>
        <v>611059.51397378289</v>
      </c>
      <c r="BU173" s="5">
        <f t="shared" si="30"/>
        <v>889227.01369744656</v>
      </c>
      <c r="BV173" s="150"/>
      <c r="BW173" s="2">
        <v>166</v>
      </c>
      <c r="BX173" s="118">
        <v>49888</v>
      </c>
      <c r="BY173" s="5">
        <f t="shared" si="56"/>
        <v>607497.2729327149</v>
      </c>
      <c r="BZ173" s="5">
        <f t="shared" si="57"/>
        <v>5224.2878433945316</v>
      </c>
      <c r="CA173" s="5">
        <f t="shared" si="31"/>
        <v>1680.5537512870278</v>
      </c>
      <c r="CB173" s="35">
        <f t="shared" si="32"/>
        <v>3.3196272500268409E-2</v>
      </c>
      <c r="CC173" s="5">
        <f t="shared" si="33"/>
        <v>3543.7340921075038</v>
      </c>
      <c r="CD173" s="35">
        <f t="shared" si="34"/>
        <v>7.0000000000000007E-2</v>
      </c>
      <c r="CE173" s="5">
        <f t="shared" si="58"/>
        <v>179433.28081857186</v>
      </c>
      <c r="CF173" s="5">
        <f t="shared" si="59"/>
        <v>687798.50118492043</v>
      </c>
      <c r="CG173" s="5">
        <f t="shared" si="35"/>
        <v>605816.71918142785</v>
      </c>
      <c r="CH173" s="5">
        <f t="shared" si="36"/>
        <v>867231.78200349235</v>
      </c>
    </row>
    <row r="174" spans="9:86" ht="14.25" customHeight="1">
      <c r="I174" s="150"/>
      <c r="J174" s="2">
        <v>167</v>
      </c>
      <c r="K174" s="118">
        <v>49919</v>
      </c>
      <c r="L174" s="5">
        <f t="shared" si="37"/>
        <v>630954.82384707558</v>
      </c>
      <c r="M174" s="5">
        <f t="shared" si="0"/>
        <v>5899.3210083098911</v>
      </c>
      <c r="N174" s="5">
        <f t="shared" si="1"/>
        <v>1561.5065943612462</v>
      </c>
      <c r="O174" s="35">
        <f t="shared" si="2"/>
        <v>2.9697972698084166E-2</v>
      </c>
      <c r="P174" s="5">
        <f t="shared" si="3"/>
        <v>4337.8144139486449</v>
      </c>
      <c r="Q174" s="35">
        <f t="shared" si="4"/>
        <v>8.2500000000000004E-2</v>
      </c>
      <c r="R174" s="5">
        <f t="shared" si="38"/>
        <v>155856.68274728474</v>
      </c>
      <c r="S174" s="5">
        <f t="shared" si="39"/>
        <v>829329.92564046767</v>
      </c>
      <c r="T174" s="5">
        <f t="shared" si="5"/>
        <v>629393.3172527143</v>
      </c>
      <c r="U174" s="5">
        <f t="shared" si="6"/>
        <v>985186.60838775244</v>
      </c>
      <c r="V174" s="150"/>
      <c r="W174" s="2">
        <v>167</v>
      </c>
      <c r="X174" s="118">
        <v>49919</v>
      </c>
      <c r="Y174" s="5">
        <f t="shared" si="40"/>
        <v>626142.90525221906</v>
      </c>
      <c r="Z174" s="5">
        <f t="shared" si="41"/>
        <v>5761.8863163878123</v>
      </c>
      <c r="AA174" s="5">
        <f t="shared" si="7"/>
        <v>1587.6002813730183</v>
      </c>
      <c r="AB174" s="35">
        <f t="shared" si="8"/>
        <v>3.0426286422269896E-2</v>
      </c>
      <c r="AC174" s="5">
        <f t="shared" si="9"/>
        <v>4174.2860350147939</v>
      </c>
      <c r="AD174" s="35">
        <f t="shared" si="10"/>
        <v>0.08</v>
      </c>
      <c r="AE174" s="5">
        <f t="shared" si="42"/>
        <v>160694.69502915436</v>
      </c>
      <c r="AF174" s="5">
        <f t="shared" si="43"/>
        <v>801540.31980761059</v>
      </c>
      <c r="AG174" s="5">
        <f t="shared" si="11"/>
        <v>624555.30497084605</v>
      </c>
      <c r="AH174" s="5">
        <f t="shared" si="12"/>
        <v>962235.01483676489</v>
      </c>
      <c r="AI174" s="150"/>
      <c r="AJ174" s="2">
        <v>167</v>
      </c>
      <c r="AK174" s="118">
        <v>49919</v>
      </c>
      <c r="AL174" s="5">
        <f t="shared" si="44"/>
        <v>621222.95392292913</v>
      </c>
      <c r="AM174" s="5">
        <f t="shared" si="45"/>
        <v>5625.6271582523987</v>
      </c>
      <c r="AN174" s="5">
        <f t="shared" si="13"/>
        <v>1613.5622475001483</v>
      </c>
      <c r="AO174" s="35">
        <f t="shared" si="14"/>
        <v>3.116875647902087E-2</v>
      </c>
      <c r="AP174" s="5">
        <f t="shared" si="15"/>
        <v>4012.0649107522504</v>
      </c>
      <c r="AQ174" s="35">
        <f t="shared" si="16"/>
        <v>7.7499999999999999E-2</v>
      </c>
      <c r="AR174" s="5">
        <f t="shared" si="46"/>
        <v>165640.60832457067</v>
      </c>
      <c r="AS174" s="5">
        <f t="shared" si="47"/>
        <v>773839.1271035797</v>
      </c>
      <c r="AT174" s="5">
        <f t="shared" si="17"/>
        <v>619609.39167542895</v>
      </c>
      <c r="AU174" s="5">
        <f t="shared" si="18"/>
        <v>939479.73542815039</v>
      </c>
      <c r="AV174" s="150"/>
      <c r="AW174" s="2">
        <v>167</v>
      </c>
      <c r="AX174" s="118">
        <v>49919</v>
      </c>
      <c r="AY174" s="5">
        <f t="shared" si="48"/>
        <v>616195.06935399026</v>
      </c>
      <c r="AZ174" s="5">
        <f t="shared" si="49"/>
        <v>5490.5819284106856</v>
      </c>
      <c r="BA174" s="5">
        <f t="shared" si="19"/>
        <v>1639.3627449482469</v>
      </c>
      <c r="BB174" s="35">
        <f t="shared" si="20"/>
        <v>3.1925527998792926E-2</v>
      </c>
      <c r="BC174" s="5">
        <f t="shared" si="21"/>
        <v>3851.2191834624387</v>
      </c>
      <c r="BD174" s="35">
        <f t="shared" si="22"/>
        <v>7.4999999999999997E-2</v>
      </c>
      <c r="BE174" s="5">
        <f t="shared" si="50"/>
        <v>170694.29339095796</v>
      </c>
      <c r="BF174" s="5">
        <f t="shared" si="51"/>
        <v>746232.88865362643</v>
      </c>
      <c r="BG174" s="5">
        <f t="shared" si="23"/>
        <v>614555.70660904201</v>
      </c>
      <c r="BH174" s="5">
        <f t="shared" si="24"/>
        <v>916927.18204458442</v>
      </c>
      <c r="BI174" s="150"/>
      <c r="BJ174" s="2">
        <v>167</v>
      </c>
      <c r="BK174" s="118">
        <v>49919</v>
      </c>
      <c r="BL174" s="5">
        <f t="shared" si="52"/>
        <v>611059.51397378289</v>
      </c>
      <c r="BM174" s="5">
        <f t="shared" si="53"/>
        <v>5356.7892391412443</v>
      </c>
      <c r="BN174" s="5">
        <f t="shared" si="25"/>
        <v>1664.9713422163059</v>
      </c>
      <c r="BO174" s="35">
        <f t="shared" si="26"/>
        <v>3.2696743360832253E-2</v>
      </c>
      <c r="BP174" s="5">
        <f t="shared" si="27"/>
        <v>3691.8178969249384</v>
      </c>
      <c r="BQ174" s="35">
        <f t="shared" si="28"/>
        <v>7.2499999999999995E-2</v>
      </c>
      <c r="BR174" s="5">
        <f t="shared" si="54"/>
        <v>175855.45736843304</v>
      </c>
      <c r="BS174" s="5">
        <f t="shared" si="55"/>
        <v>718728.34556815471</v>
      </c>
      <c r="BT174" s="5">
        <f t="shared" si="29"/>
        <v>609394.54263156652</v>
      </c>
      <c r="BU174" s="5">
        <f t="shared" si="30"/>
        <v>894583.80293658772</v>
      </c>
      <c r="BV174" s="150"/>
      <c r="BW174" s="2">
        <v>167</v>
      </c>
      <c r="BX174" s="118">
        <v>49919</v>
      </c>
      <c r="BY174" s="5">
        <f t="shared" si="56"/>
        <v>605816.71918142785</v>
      </c>
      <c r="BZ174" s="5">
        <f t="shared" si="57"/>
        <v>5224.2878433945316</v>
      </c>
      <c r="CA174" s="5">
        <f t="shared" si="31"/>
        <v>1690.3569815028691</v>
      </c>
      <c r="CB174" s="35">
        <f t="shared" si="32"/>
        <v>3.3482542055693523E-2</v>
      </c>
      <c r="CC174" s="5">
        <f t="shared" si="33"/>
        <v>3533.9308618916625</v>
      </c>
      <c r="CD174" s="35">
        <f t="shared" si="34"/>
        <v>7.0000000000000007E-2</v>
      </c>
      <c r="CE174" s="5">
        <f t="shared" si="58"/>
        <v>181123.63780007474</v>
      </c>
      <c r="CF174" s="5">
        <f t="shared" si="59"/>
        <v>691332.43204681214</v>
      </c>
      <c r="CG174" s="5">
        <f t="shared" si="35"/>
        <v>604126.362199925</v>
      </c>
      <c r="CH174" s="5">
        <f t="shared" si="36"/>
        <v>872456.06984688691</v>
      </c>
    </row>
    <row r="175" spans="9:86" ht="14.25" customHeight="1">
      <c r="I175" s="150"/>
      <c r="J175" s="2">
        <v>168</v>
      </c>
      <c r="K175" s="118">
        <v>49949</v>
      </c>
      <c r="L175" s="5">
        <f t="shared" si="37"/>
        <v>629393.3172527143</v>
      </c>
      <c r="M175" s="5">
        <f t="shared" si="0"/>
        <v>5899.3210083098911</v>
      </c>
      <c r="N175" s="5">
        <f t="shared" si="1"/>
        <v>1572.2419521974798</v>
      </c>
      <c r="O175" s="35">
        <f t="shared" si="2"/>
        <v>2.997633261936003E-2</v>
      </c>
      <c r="P175" s="5">
        <f t="shared" si="3"/>
        <v>4327.0790561124113</v>
      </c>
      <c r="Q175" s="35">
        <f t="shared" si="4"/>
        <v>8.2500000000000018E-2</v>
      </c>
      <c r="R175" s="5">
        <f t="shared" si="38"/>
        <v>157428.92469948222</v>
      </c>
      <c r="S175" s="5">
        <f t="shared" si="39"/>
        <v>833657.00469658012</v>
      </c>
      <c r="T175" s="5">
        <f t="shared" si="5"/>
        <v>627821.07530051679</v>
      </c>
      <c r="U175" s="5">
        <f t="shared" si="6"/>
        <v>991085.92939606239</v>
      </c>
      <c r="V175" s="150"/>
      <c r="W175" s="2">
        <v>168</v>
      </c>
      <c r="X175" s="118">
        <v>49949</v>
      </c>
      <c r="Y175" s="5">
        <f t="shared" si="40"/>
        <v>624555.30497084605</v>
      </c>
      <c r="Z175" s="5">
        <f t="shared" si="41"/>
        <v>5761.8863163878123</v>
      </c>
      <c r="AA175" s="5">
        <f t="shared" si="7"/>
        <v>1598.1842832488383</v>
      </c>
      <c r="AB175" s="35">
        <f t="shared" si="8"/>
        <v>3.0706986629280637E-2</v>
      </c>
      <c r="AC175" s="5">
        <f t="shared" si="9"/>
        <v>4163.702033138974</v>
      </c>
      <c r="AD175" s="35">
        <f t="shared" si="10"/>
        <v>0.08</v>
      </c>
      <c r="AE175" s="5">
        <f t="shared" si="42"/>
        <v>162292.87931240321</v>
      </c>
      <c r="AF175" s="5">
        <f t="shared" si="43"/>
        <v>805704.02184074954</v>
      </c>
      <c r="AG175" s="5">
        <f t="shared" si="11"/>
        <v>622957.1206875972</v>
      </c>
      <c r="AH175" s="5">
        <f t="shared" si="12"/>
        <v>967996.90115315281</v>
      </c>
      <c r="AI175" s="150"/>
      <c r="AJ175" s="2">
        <v>168</v>
      </c>
      <c r="AK175" s="118">
        <v>49949</v>
      </c>
      <c r="AL175" s="5">
        <f t="shared" si="44"/>
        <v>619609.39167542895</v>
      </c>
      <c r="AM175" s="5">
        <f t="shared" si="45"/>
        <v>5625.6271582523987</v>
      </c>
      <c r="AN175" s="5">
        <f t="shared" si="13"/>
        <v>1623.9831703485866</v>
      </c>
      <c r="AO175" s="35">
        <f t="shared" si="14"/>
        <v>3.1451747352453568E-2</v>
      </c>
      <c r="AP175" s="5">
        <f t="shared" si="15"/>
        <v>4001.6439879038121</v>
      </c>
      <c r="AQ175" s="35">
        <f t="shared" si="16"/>
        <v>7.7499999999999999E-2</v>
      </c>
      <c r="AR175" s="5">
        <f t="shared" si="46"/>
        <v>167264.59149491927</v>
      </c>
      <c r="AS175" s="5">
        <f t="shared" si="47"/>
        <v>777840.77109148353</v>
      </c>
      <c r="AT175" s="5">
        <f t="shared" si="17"/>
        <v>617985.40850508038</v>
      </c>
      <c r="AU175" s="5">
        <f t="shared" si="18"/>
        <v>945105.3625864028</v>
      </c>
      <c r="AV175" s="150"/>
      <c r="AW175" s="2">
        <v>168</v>
      </c>
      <c r="AX175" s="118">
        <v>49949</v>
      </c>
      <c r="AY175" s="5">
        <f t="shared" si="48"/>
        <v>614555.70660904201</v>
      </c>
      <c r="AZ175" s="5">
        <f t="shared" si="49"/>
        <v>5490.5819284106856</v>
      </c>
      <c r="BA175" s="5">
        <f t="shared" si="19"/>
        <v>1649.6087621041734</v>
      </c>
      <c r="BB175" s="35">
        <f t="shared" si="20"/>
        <v>3.2210758003493954E-2</v>
      </c>
      <c r="BC175" s="5">
        <f t="shared" si="21"/>
        <v>3840.9731663065122</v>
      </c>
      <c r="BD175" s="35">
        <f t="shared" si="22"/>
        <v>7.4999999999999997E-2</v>
      </c>
      <c r="BE175" s="5">
        <f t="shared" si="50"/>
        <v>172343.90215306214</v>
      </c>
      <c r="BF175" s="5">
        <f t="shared" si="51"/>
        <v>750073.86181993294</v>
      </c>
      <c r="BG175" s="5">
        <f t="shared" si="23"/>
        <v>612906.09784693783</v>
      </c>
      <c r="BH175" s="5">
        <f t="shared" si="24"/>
        <v>922417.7639729951</v>
      </c>
      <c r="BI175" s="150"/>
      <c r="BJ175" s="2">
        <v>168</v>
      </c>
      <c r="BK175" s="118">
        <v>49949</v>
      </c>
      <c r="BL175" s="5">
        <f t="shared" si="52"/>
        <v>609394.54263156652</v>
      </c>
      <c r="BM175" s="5">
        <f t="shared" si="53"/>
        <v>5356.7892391412443</v>
      </c>
      <c r="BN175" s="5">
        <f t="shared" si="25"/>
        <v>1675.0305440755301</v>
      </c>
      <c r="BO175" s="35">
        <f t="shared" si="26"/>
        <v>3.2984159067303676E-2</v>
      </c>
      <c r="BP175" s="5">
        <f t="shared" si="27"/>
        <v>3681.7586950657142</v>
      </c>
      <c r="BQ175" s="35">
        <f t="shared" si="28"/>
        <v>7.2499999999999995E-2</v>
      </c>
      <c r="BR175" s="5">
        <f t="shared" si="54"/>
        <v>177530.48791250857</v>
      </c>
      <c r="BS175" s="5">
        <f t="shared" si="55"/>
        <v>722410.10426322045</v>
      </c>
      <c r="BT175" s="5">
        <f t="shared" si="29"/>
        <v>607719.51208749099</v>
      </c>
      <c r="BU175" s="5">
        <f t="shared" si="30"/>
        <v>899940.59217572899</v>
      </c>
      <c r="BV175" s="150"/>
      <c r="BW175" s="2">
        <v>168</v>
      </c>
      <c r="BX175" s="118">
        <v>49949</v>
      </c>
      <c r="BY175" s="5">
        <f t="shared" si="56"/>
        <v>604126.362199925</v>
      </c>
      <c r="BZ175" s="5">
        <f t="shared" si="57"/>
        <v>5224.2878433945316</v>
      </c>
      <c r="CA175" s="5">
        <f t="shared" si="31"/>
        <v>1700.2173972283022</v>
      </c>
      <c r="CB175" s="35">
        <f t="shared" si="32"/>
        <v>3.3772088164541546E-2</v>
      </c>
      <c r="CC175" s="5">
        <f t="shared" si="33"/>
        <v>3524.0704461662294</v>
      </c>
      <c r="CD175" s="35">
        <f t="shared" si="34"/>
        <v>7.0000000000000007E-2</v>
      </c>
      <c r="CE175" s="5">
        <f t="shared" si="58"/>
        <v>182823.85519730303</v>
      </c>
      <c r="CF175" s="5">
        <f t="shared" si="59"/>
        <v>694856.50249297835</v>
      </c>
      <c r="CG175" s="5">
        <f t="shared" si="35"/>
        <v>602426.14480269665</v>
      </c>
      <c r="CH175" s="5">
        <f t="shared" si="36"/>
        <v>877680.35769028135</v>
      </c>
    </row>
    <row r="176" spans="9:86" ht="14.25" customHeight="1">
      <c r="I176" s="150"/>
      <c r="J176" s="2">
        <v>169</v>
      </c>
      <c r="K176" s="118">
        <v>49980</v>
      </c>
      <c r="L176" s="5">
        <f t="shared" si="37"/>
        <v>627821.07530051679</v>
      </c>
      <c r="M176" s="5">
        <f t="shared" si="0"/>
        <v>5899.3210083098911</v>
      </c>
      <c r="N176" s="5">
        <f t="shared" si="1"/>
        <v>1583.0511156188377</v>
      </c>
      <c r="O176" s="35">
        <f t="shared" si="2"/>
        <v>3.02580052419123E-2</v>
      </c>
      <c r="P176" s="5">
        <f t="shared" si="3"/>
        <v>4316.2698926910534</v>
      </c>
      <c r="Q176" s="35">
        <f t="shared" si="4"/>
        <v>8.2500000000000018E-2</v>
      </c>
      <c r="R176" s="5">
        <f t="shared" si="38"/>
        <v>159011.97581510106</v>
      </c>
      <c r="S176" s="5">
        <f t="shared" si="39"/>
        <v>837973.27458927117</v>
      </c>
      <c r="T176" s="5">
        <f t="shared" si="5"/>
        <v>626238.02418489801</v>
      </c>
      <c r="U176" s="5">
        <f t="shared" si="6"/>
        <v>996985.25040437223</v>
      </c>
      <c r="V176" s="150"/>
      <c r="W176" s="2">
        <v>169</v>
      </c>
      <c r="X176" s="118">
        <v>49980</v>
      </c>
      <c r="Y176" s="5">
        <f t="shared" si="40"/>
        <v>622957.1206875972</v>
      </c>
      <c r="Z176" s="5">
        <f t="shared" si="41"/>
        <v>5761.8863163878123</v>
      </c>
      <c r="AA176" s="5">
        <f t="shared" si="7"/>
        <v>1608.8388451371638</v>
      </c>
      <c r="AB176" s="35">
        <f t="shared" si="8"/>
        <v>3.099100323363611E-2</v>
      </c>
      <c r="AC176" s="5">
        <f t="shared" si="9"/>
        <v>4153.0474712506484</v>
      </c>
      <c r="AD176" s="35">
        <f t="shared" si="10"/>
        <v>0.08</v>
      </c>
      <c r="AE176" s="5">
        <f t="shared" si="42"/>
        <v>163901.71815754037</v>
      </c>
      <c r="AF176" s="5">
        <f t="shared" si="43"/>
        <v>809857.06931200018</v>
      </c>
      <c r="AG176" s="5">
        <f t="shared" si="11"/>
        <v>621348.28184246004</v>
      </c>
      <c r="AH176" s="5">
        <f t="shared" si="12"/>
        <v>973758.78746954049</v>
      </c>
      <c r="AI176" s="150"/>
      <c r="AJ176" s="2">
        <v>169</v>
      </c>
      <c r="AK176" s="118">
        <v>49980</v>
      </c>
      <c r="AL176" s="5">
        <f t="shared" si="44"/>
        <v>617985.40850508038</v>
      </c>
      <c r="AM176" s="5">
        <f t="shared" si="45"/>
        <v>5625.6271582523987</v>
      </c>
      <c r="AN176" s="5">
        <f t="shared" si="13"/>
        <v>1634.4713949904212</v>
      </c>
      <c r="AO176" s="35">
        <f t="shared" si="14"/>
        <v>3.1738058002584398E-2</v>
      </c>
      <c r="AP176" s="5">
        <f t="shared" si="15"/>
        <v>3991.1557632619774</v>
      </c>
      <c r="AQ176" s="35">
        <f t="shared" si="16"/>
        <v>7.7499999999999999E-2</v>
      </c>
      <c r="AR176" s="5">
        <f t="shared" si="46"/>
        <v>168899.06288990969</v>
      </c>
      <c r="AS176" s="5">
        <f t="shared" si="47"/>
        <v>781831.92685474548</v>
      </c>
      <c r="AT176" s="5">
        <f t="shared" si="17"/>
        <v>616350.93711008993</v>
      </c>
      <c r="AU176" s="5">
        <f t="shared" si="18"/>
        <v>950730.98974465521</v>
      </c>
      <c r="AV176" s="150"/>
      <c r="AW176" s="2">
        <v>169</v>
      </c>
      <c r="AX176" s="118">
        <v>49980</v>
      </c>
      <c r="AY176" s="5">
        <f t="shared" si="48"/>
        <v>612906.09784693783</v>
      </c>
      <c r="AZ176" s="5">
        <f t="shared" si="49"/>
        <v>5490.5819284106856</v>
      </c>
      <c r="BA176" s="5">
        <f t="shared" si="19"/>
        <v>1659.9188168673245</v>
      </c>
      <c r="BB176" s="35">
        <f t="shared" si="20"/>
        <v>3.2499310860800587E-2</v>
      </c>
      <c r="BC176" s="5">
        <f t="shared" si="21"/>
        <v>3830.6631115433611</v>
      </c>
      <c r="BD176" s="35">
        <f t="shared" si="22"/>
        <v>7.4999999999999997E-2</v>
      </c>
      <c r="BE176" s="5">
        <f t="shared" si="50"/>
        <v>174003.82096992945</v>
      </c>
      <c r="BF176" s="5">
        <f t="shared" si="51"/>
        <v>753904.52493147634</v>
      </c>
      <c r="BG176" s="5">
        <f t="shared" si="23"/>
        <v>611246.17903007055</v>
      </c>
      <c r="BH176" s="5">
        <f t="shared" si="24"/>
        <v>927908.34590140579</v>
      </c>
      <c r="BI176" s="150"/>
      <c r="BJ176" s="2">
        <v>169</v>
      </c>
      <c r="BK176" s="118">
        <v>49980</v>
      </c>
      <c r="BL176" s="5">
        <f t="shared" si="52"/>
        <v>607719.51208749099</v>
      </c>
      <c r="BM176" s="5">
        <f t="shared" si="53"/>
        <v>5356.7892391412443</v>
      </c>
      <c r="BN176" s="5">
        <f t="shared" si="25"/>
        <v>1685.1505202793196</v>
      </c>
      <c r="BO176" s="35">
        <f t="shared" si="26"/>
        <v>3.3274900412347763E-2</v>
      </c>
      <c r="BP176" s="5">
        <f t="shared" si="27"/>
        <v>3671.6387188619246</v>
      </c>
      <c r="BQ176" s="35">
        <f t="shared" si="28"/>
        <v>7.2499999999999995E-2</v>
      </c>
      <c r="BR176" s="5">
        <f t="shared" si="54"/>
        <v>179215.63843278791</v>
      </c>
      <c r="BS176" s="5">
        <f t="shared" si="55"/>
        <v>726081.74298208242</v>
      </c>
      <c r="BT176" s="5">
        <f t="shared" si="29"/>
        <v>606034.36156721169</v>
      </c>
      <c r="BU176" s="5">
        <f t="shared" si="30"/>
        <v>905297.38141487027</v>
      </c>
      <c r="BV176" s="150"/>
      <c r="BW176" s="2">
        <v>169</v>
      </c>
      <c r="BX176" s="118">
        <v>49980</v>
      </c>
      <c r="BY176" s="5">
        <f t="shared" si="56"/>
        <v>602426.14480269665</v>
      </c>
      <c r="BZ176" s="5">
        <f t="shared" si="57"/>
        <v>5224.2878433945316</v>
      </c>
      <c r="CA176" s="5">
        <f t="shared" si="31"/>
        <v>1710.1353320454677</v>
      </c>
      <c r="CB176" s="35">
        <f t="shared" si="32"/>
        <v>3.4064962421686967E-2</v>
      </c>
      <c r="CC176" s="5">
        <f t="shared" si="33"/>
        <v>3514.1525113490638</v>
      </c>
      <c r="CD176" s="35">
        <f t="shared" si="34"/>
        <v>7.0000000000000007E-2</v>
      </c>
      <c r="CE176" s="5">
        <f t="shared" si="58"/>
        <v>184533.99052934849</v>
      </c>
      <c r="CF176" s="5">
        <f t="shared" si="59"/>
        <v>698370.65500432742</v>
      </c>
      <c r="CG176" s="5">
        <f t="shared" si="35"/>
        <v>600716.00947065116</v>
      </c>
      <c r="CH176" s="5">
        <f t="shared" si="36"/>
        <v>882904.64553367591</v>
      </c>
    </row>
    <row r="177" spans="9:86" ht="14.25" customHeight="1">
      <c r="I177" s="150"/>
      <c r="J177" s="2">
        <v>170</v>
      </c>
      <c r="K177" s="118">
        <v>50010</v>
      </c>
      <c r="L177" s="5">
        <f t="shared" si="37"/>
        <v>626238.02418489801</v>
      </c>
      <c r="M177" s="5">
        <f t="shared" si="0"/>
        <v>5899.3210083098911</v>
      </c>
      <c r="N177" s="5">
        <f t="shared" si="1"/>
        <v>1593.9345920387177</v>
      </c>
      <c r="O177" s="35">
        <f t="shared" si="2"/>
        <v>3.0543043325036531E-2</v>
      </c>
      <c r="P177" s="5">
        <f t="shared" si="3"/>
        <v>4305.3864162711734</v>
      </c>
      <c r="Q177" s="35">
        <f t="shared" si="4"/>
        <v>8.249999999999999E-2</v>
      </c>
      <c r="R177" s="5">
        <f t="shared" si="38"/>
        <v>160605.91040713977</v>
      </c>
      <c r="S177" s="5">
        <f t="shared" si="39"/>
        <v>842278.66100554238</v>
      </c>
      <c r="T177" s="5">
        <f t="shared" si="5"/>
        <v>624644.08959285927</v>
      </c>
      <c r="U177" s="5">
        <f t="shared" si="6"/>
        <v>1002884.5714126822</v>
      </c>
      <c r="V177" s="150"/>
      <c r="W177" s="2">
        <v>170</v>
      </c>
      <c r="X177" s="118">
        <v>50010</v>
      </c>
      <c r="Y177" s="5">
        <f t="shared" si="40"/>
        <v>621348.28184246004</v>
      </c>
      <c r="Z177" s="5">
        <f t="shared" si="41"/>
        <v>5761.8863163878123</v>
      </c>
      <c r="AA177" s="5">
        <f t="shared" si="7"/>
        <v>1619.5644374380781</v>
      </c>
      <c r="AB177" s="35">
        <f t="shared" si="8"/>
        <v>3.1278388976352774E-2</v>
      </c>
      <c r="AC177" s="5">
        <f t="shared" si="9"/>
        <v>4142.3218789497341</v>
      </c>
      <c r="AD177" s="35">
        <f t="shared" si="10"/>
        <v>0.08</v>
      </c>
      <c r="AE177" s="5">
        <f t="shared" si="42"/>
        <v>165521.28259497843</v>
      </c>
      <c r="AF177" s="5">
        <f t="shared" si="43"/>
        <v>813999.39119094994</v>
      </c>
      <c r="AG177" s="5">
        <f t="shared" si="11"/>
        <v>619728.71740502201</v>
      </c>
      <c r="AH177" s="5">
        <f t="shared" si="12"/>
        <v>979520.6737859284</v>
      </c>
      <c r="AI177" s="150"/>
      <c r="AJ177" s="2">
        <v>170</v>
      </c>
      <c r="AK177" s="118">
        <v>50010</v>
      </c>
      <c r="AL177" s="5">
        <f t="shared" si="44"/>
        <v>616350.93711008993</v>
      </c>
      <c r="AM177" s="5">
        <f t="shared" si="45"/>
        <v>5625.6271582523987</v>
      </c>
      <c r="AN177" s="5">
        <f t="shared" si="13"/>
        <v>1645.0273560830678</v>
      </c>
      <c r="AO177" s="35">
        <f t="shared" si="14"/>
        <v>3.2027741152717483E-2</v>
      </c>
      <c r="AP177" s="5">
        <f t="shared" si="15"/>
        <v>3980.5998021693308</v>
      </c>
      <c r="AQ177" s="35">
        <f t="shared" si="16"/>
        <v>7.7499999999999999E-2</v>
      </c>
      <c r="AR177" s="5">
        <f t="shared" si="46"/>
        <v>170544.09024599276</v>
      </c>
      <c r="AS177" s="5">
        <f t="shared" si="47"/>
        <v>785812.52665691485</v>
      </c>
      <c r="AT177" s="5">
        <f t="shared" si="17"/>
        <v>614705.90975400689</v>
      </c>
      <c r="AU177" s="5">
        <f t="shared" si="18"/>
        <v>956356.61690290761</v>
      </c>
      <c r="AV177" s="150"/>
      <c r="AW177" s="2">
        <v>170</v>
      </c>
      <c r="AX177" s="118">
        <v>50010</v>
      </c>
      <c r="AY177" s="5">
        <f t="shared" si="48"/>
        <v>611246.17903007055</v>
      </c>
      <c r="AZ177" s="5">
        <f t="shared" si="49"/>
        <v>5490.5819284106856</v>
      </c>
      <c r="BA177" s="5">
        <f t="shared" si="19"/>
        <v>1670.293309472745</v>
      </c>
      <c r="BB177" s="35">
        <f t="shared" si="20"/>
        <v>3.2791239276911521E-2</v>
      </c>
      <c r="BC177" s="5">
        <f t="shared" si="21"/>
        <v>3820.2886189379406</v>
      </c>
      <c r="BD177" s="35">
        <f t="shared" si="22"/>
        <v>7.4999999999999997E-2</v>
      </c>
      <c r="BE177" s="5">
        <f t="shared" si="50"/>
        <v>175674.11427940219</v>
      </c>
      <c r="BF177" s="5">
        <f t="shared" si="51"/>
        <v>757724.81355041428</v>
      </c>
      <c r="BG177" s="5">
        <f t="shared" si="23"/>
        <v>609575.88572059781</v>
      </c>
      <c r="BH177" s="5">
        <f t="shared" si="24"/>
        <v>933398.92782981647</v>
      </c>
      <c r="BI177" s="150"/>
      <c r="BJ177" s="2">
        <v>170</v>
      </c>
      <c r="BK177" s="118">
        <v>50010</v>
      </c>
      <c r="BL177" s="5">
        <f t="shared" si="52"/>
        <v>606034.36156721169</v>
      </c>
      <c r="BM177" s="5">
        <f t="shared" si="53"/>
        <v>5356.7892391412443</v>
      </c>
      <c r="BN177" s="5">
        <f t="shared" si="25"/>
        <v>1695.3316380060069</v>
      </c>
      <c r="BO177" s="35">
        <f t="shared" si="26"/>
        <v>3.3569020085696663E-2</v>
      </c>
      <c r="BP177" s="5">
        <f t="shared" si="27"/>
        <v>3661.4576011352374</v>
      </c>
      <c r="BQ177" s="35">
        <f t="shared" si="28"/>
        <v>7.2499999999999995E-2</v>
      </c>
      <c r="BR177" s="5">
        <f t="shared" si="54"/>
        <v>180910.9700707939</v>
      </c>
      <c r="BS177" s="5">
        <f t="shared" si="55"/>
        <v>729743.20058321767</v>
      </c>
      <c r="BT177" s="5">
        <f t="shared" si="29"/>
        <v>604339.02992920566</v>
      </c>
      <c r="BU177" s="5">
        <f t="shared" si="30"/>
        <v>910654.17065401154</v>
      </c>
      <c r="BV177" s="150"/>
      <c r="BW177" s="2">
        <v>170</v>
      </c>
      <c r="BX177" s="118">
        <v>50010</v>
      </c>
      <c r="BY177" s="5">
        <f t="shared" si="56"/>
        <v>600716.00947065116</v>
      </c>
      <c r="BZ177" s="5">
        <f t="shared" si="57"/>
        <v>5224.2878433945316</v>
      </c>
      <c r="CA177" s="5">
        <f t="shared" si="31"/>
        <v>1720.1111214823995</v>
      </c>
      <c r="CB177" s="35">
        <f t="shared" si="32"/>
        <v>3.4361217501058222E-2</v>
      </c>
      <c r="CC177" s="5">
        <f t="shared" si="33"/>
        <v>3504.1767219121321</v>
      </c>
      <c r="CD177" s="35">
        <f t="shared" si="34"/>
        <v>7.0000000000000007E-2</v>
      </c>
      <c r="CE177" s="5">
        <f t="shared" si="58"/>
        <v>186254.10165083088</v>
      </c>
      <c r="CF177" s="5">
        <f t="shared" si="59"/>
        <v>701874.83172623953</v>
      </c>
      <c r="CG177" s="5">
        <f t="shared" si="35"/>
        <v>598995.89834916871</v>
      </c>
      <c r="CH177" s="5">
        <f t="shared" si="36"/>
        <v>888128.93337707035</v>
      </c>
    </row>
    <row r="178" spans="9:86" ht="14.25" customHeight="1">
      <c r="I178" s="150"/>
      <c r="J178" s="2">
        <v>171</v>
      </c>
      <c r="K178" s="118">
        <v>50041</v>
      </c>
      <c r="L178" s="5">
        <f t="shared" si="37"/>
        <v>624644.08959285927</v>
      </c>
      <c r="M178" s="5">
        <f t="shared" si="0"/>
        <v>5899.3210083098911</v>
      </c>
      <c r="N178" s="5">
        <f t="shared" si="1"/>
        <v>1604.8928923589838</v>
      </c>
      <c r="O178" s="35">
        <f t="shared" si="2"/>
        <v>3.0831500736460286E-2</v>
      </c>
      <c r="P178" s="5">
        <f t="shared" si="3"/>
        <v>4294.4281159509073</v>
      </c>
      <c r="Q178" s="35">
        <f t="shared" si="4"/>
        <v>8.2500000000000004E-2</v>
      </c>
      <c r="R178" s="5">
        <f t="shared" si="38"/>
        <v>162210.80329949874</v>
      </c>
      <c r="S178" s="5">
        <f t="shared" si="39"/>
        <v>846573.08912149328</v>
      </c>
      <c r="T178" s="5">
        <f t="shared" si="5"/>
        <v>623039.19670050032</v>
      </c>
      <c r="U178" s="5">
        <f t="shared" si="6"/>
        <v>1008783.892420992</v>
      </c>
      <c r="V178" s="150"/>
      <c r="W178" s="2">
        <v>171</v>
      </c>
      <c r="X178" s="118">
        <v>50041</v>
      </c>
      <c r="Y178" s="5">
        <f t="shared" si="40"/>
        <v>619728.71740502201</v>
      </c>
      <c r="Z178" s="5">
        <f t="shared" si="41"/>
        <v>5761.8863163878123</v>
      </c>
      <c r="AA178" s="5">
        <f t="shared" si="7"/>
        <v>1630.3615336876655</v>
      </c>
      <c r="AB178" s="35">
        <f t="shared" si="8"/>
        <v>3.156919770665681E-2</v>
      </c>
      <c r="AC178" s="5">
        <f t="shared" si="9"/>
        <v>4131.5247827001467</v>
      </c>
      <c r="AD178" s="35">
        <f t="shared" si="10"/>
        <v>0.08</v>
      </c>
      <c r="AE178" s="5">
        <f t="shared" si="42"/>
        <v>167151.64412866608</v>
      </c>
      <c r="AF178" s="5">
        <f t="shared" si="43"/>
        <v>818130.91597365006</v>
      </c>
      <c r="AG178" s="5">
        <f t="shared" si="11"/>
        <v>618098.35587133432</v>
      </c>
      <c r="AH178" s="5">
        <f t="shared" si="12"/>
        <v>985282.56010231609</v>
      </c>
      <c r="AI178" s="150"/>
      <c r="AJ178" s="2">
        <v>171</v>
      </c>
      <c r="AK178" s="118">
        <v>50041</v>
      </c>
      <c r="AL178" s="5">
        <f t="shared" si="44"/>
        <v>614705.90975400689</v>
      </c>
      <c r="AM178" s="5">
        <f t="shared" si="45"/>
        <v>5625.6271582523987</v>
      </c>
      <c r="AN178" s="5">
        <f t="shared" si="13"/>
        <v>1655.6514910911042</v>
      </c>
      <c r="AO178" s="35">
        <f t="shared" si="14"/>
        <v>3.2320850634157655E-2</v>
      </c>
      <c r="AP178" s="5">
        <f t="shared" si="15"/>
        <v>3969.9756671612945</v>
      </c>
      <c r="AQ178" s="35">
        <f t="shared" si="16"/>
        <v>7.7499999999999999E-2</v>
      </c>
      <c r="AR178" s="5">
        <f t="shared" si="46"/>
        <v>172199.74173708385</v>
      </c>
      <c r="AS178" s="5">
        <f t="shared" si="47"/>
        <v>789782.50232407614</v>
      </c>
      <c r="AT178" s="5">
        <f t="shared" si="17"/>
        <v>613050.25826291577</v>
      </c>
      <c r="AU178" s="5">
        <f t="shared" si="18"/>
        <v>961982.24406116002</v>
      </c>
      <c r="AV178" s="150"/>
      <c r="AW178" s="2">
        <v>171</v>
      </c>
      <c r="AX178" s="118">
        <v>50041</v>
      </c>
      <c r="AY178" s="5">
        <f t="shared" si="48"/>
        <v>609575.88572059781</v>
      </c>
      <c r="AZ178" s="5">
        <f t="shared" si="49"/>
        <v>5490.5819284106856</v>
      </c>
      <c r="BA178" s="5">
        <f t="shared" si="19"/>
        <v>1680.7326426569493</v>
      </c>
      <c r="BB178" s="35">
        <f t="shared" si="20"/>
        <v>3.308659706582924E-2</v>
      </c>
      <c r="BC178" s="5">
        <f t="shared" si="21"/>
        <v>3809.8492857537362</v>
      </c>
      <c r="BD178" s="35">
        <f t="shared" si="22"/>
        <v>7.4999999999999997E-2</v>
      </c>
      <c r="BE178" s="5">
        <f t="shared" si="50"/>
        <v>177354.84692205914</v>
      </c>
      <c r="BF178" s="5">
        <f t="shared" si="51"/>
        <v>761534.66283616808</v>
      </c>
      <c r="BG178" s="5">
        <f t="shared" si="23"/>
        <v>607895.15307794081</v>
      </c>
      <c r="BH178" s="5">
        <f t="shared" si="24"/>
        <v>938889.50975822727</v>
      </c>
      <c r="BI178" s="150"/>
      <c r="BJ178" s="2">
        <v>171</v>
      </c>
      <c r="BK178" s="118">
        <v>50041</v>
      </c>
      <c r="BL178" s="5">
        <f t="shared" si="52"/>
        <v>604339.02992920566</v>
      </c>
      <c r="BM178" s="5">
        <f t="shared" si="53"/>
        <v>5356.7892391412443</v>
      </c>
      <c r="BN178" s="5">
        <f t="shared" si="25"/>
        <v>1705.5742666522933</v>
      </c>
      <c r="BO178" s="35">
        <f t="shared" si="26"/>
        <v>3.3866571884700353E-2</v>
      </c>
      <c r="BP178" s="5">
        <f t="shared" si="27"/>
        <v>3651.2149724889509</v>
      </c>
      <c r="BQ178" s="35">
        <f t="shared" si="28"/>
        <v>7.2499999999999995E-2</v>
      </c>
      <c r="BR178" s="5">
        <f t="shared" si="54"/>
        <v>182616.54433744619</v>
      </c>
      <c r="BS178" s="5">
        <f t="shared" si="55"/>
        <v>733394.4155557066</v>
      </c>
      <c r="BT178" s="5">
        <f t="shared" si="29"/>
        <v>602633.45566255332</v>
      </c>
      <c r="BU178" s="5">
        <f t="shared" si="30"/>
        <v>916010.95989315282</v>
      </c>
      <c r="BV178" s="150"/>
      <c r="BW178" s="2">
        <v>171</v>
      </c>
      <c r="BX178" s="118">
        <v>50041</v>
      </c>
      <c r="BY178" s="5">
        <f t="shared" si="56"/>
        <v>598995.89834916871</v>
      </c>
      <c r="BZ178" s="5">
        <f t="shared" si="57"/>
        <v>5224.2878433945316</v>
      </c>
      <c r="CA178" s="5">
        <f t="shared" si="31"/>
        <v>1730.1451030243807</v>
      </c>
      <c r="CB178" s="35">
        <f t="shared" si="32"/>
        <v>3.4660907184025591E-2</v>
      </c>
      <c r="CC178" s="5">
        <f t="shared" si="33"/>
        <v>3494.1427403701509</v>
      </c>
      <c r="CD178" s="35">
        <f t="shared" si="34"/>
        <v>7.0000000000000007E-2</v>
      </c>
      <c r="CE178" s="5">
        <f t="shared" si="58"/>
        <v>187984.24675385526</v>
      </c>
      <c r="CF178" s="5">
        <f t="shared" si="59"/>
        <v>705368.97446660965</v>
      </c>
      <c r="CG178" s="5">
        <f t="shared" si="35"/>
        <v>597265.75324614428</v>
      </c>
      <c r="CH178" s="5">
        <f t="shared" si="36"/>
        <v>893353.22122046491</v>
      </c>
    </row>
    <row r="179" spans="9:86" ht="14.25" customHeight="1">
      <c r="I179" s="150"/>
      <c r="J179" s="2">
        <v>172</v>
      </c>
      <c r="K179" s="118">
        <v>50072</v>
      </c>
      <c r="L179" s="5">
        <f t="shared" si="37"/>
        <v>623039.19670050032</v>
      </c>
      <c r="M179" s="5">
        <f t="shared" si="0"/>
        <v>5899.3210083098911</v>
      </c>
      <c r="N179" s="5">
        <f t="shared" si="1"/>
        <v>1615.926530993951</v>
      </c>
      <c r="O179" s="35">
        <f t="shared" si="2"/>
        <v>3.1123432481646691E-2</v>
      </c>
      <c r="P179" s="5">
        <f t="shared" si="3"/>
        <v>4283.3944773159401</v>
      </c>
      <c r="Q179" s="35">
        <f t="shared" si="4"/>
        <v>8.2500000000000018E-2</v>
      </c>
      <c r="R179" s="5">
        <f t="shared" si="38"/>
        <v>163826.7298304927</v>
      </c>
      <c r="S179" s="5">
        <f t="shared" si="39"/>
        <v>850856.48359880922</v>
      </c>
      <c r="T179" s="5">
        <f t="shared" si="5"/>
        <v>621423.27016950632</v>
      </c>
      <c r="U179" s="5">
        <f t="shared" si="6"/>
        <v>1014683.213429302</v>
      </c>
      <c r="V179" s="150"/>
      <c r="W179" s="2">
        <v>172</v>
      </c>
      <c r="X179" s="118">
        <v>50072</v>
      </c>
      <c r="Y179" s="5">
        <f t="shared" si="40"/>
        <v>618098.35587133432</v>
      </c>
      <c r="Z179" s="5">
        <f t="shared" si="41"/>
        <v>5761.8863163878123</v>
      </c>
      <c r="AA179" s="5">
        <f t="shared" si="7"/>
        <v>1641.2306105789166</v>
      </c>
      <c r="AB179" s="35">
        <f t="shared" si="8"/>
        <v>3.1863484411284754E-2</v>
      </c>
      <c r="AC179" s="5">
        <f t="shared" si="9"/>
        <v>4120.6557058088956</v>
      </c>
      <c r="AD179" s="35">
        <f t="shared" si="10"/>
        <v>0.08</v>
      </c>
      <c r="AE179" s="5">
        <f t="shared" si="42"/>
        <v>168792.87473924499</v>
      </c>
      <c r="AF179" s="5">
        <f t="shared" si="43"/>
        <v>822251.57167945895</v>
      </c>
      <c r="AG179" s="5">
        <f t="shared" si="11"/>
        <v>616457.12526075542</v>
      </c>
      <c r="AH179" s="5">
        <f t="shared" si="12"/>
        <v>991044.446418704</v>
      </c>
      <c r="AI179" s="150"/>
      <c r="AJ179" s="2">
        <v>172</v>
      </c>
      <c r="AK179" s="118">
        <v>50072</v>
      </c>
      <c r="AL179" s="5">
        <f t="shared" si="44"/>
        <v>613050.25826291577</v>
      </c>
      <c r="AM179" s="5">
        <f t="shared" si="45"/>
        <v>5625.6271582523987</v>
      </c>
      <c r="AN179" s="5">
        <f t="shared" si="13"/>
        <v>1666.344240304401</v>
      </c>
      <c r="AO179" s="35">
        <f t="shared" si="14"/>
        <v>3.2617441415508173E-2</v>
      </c>
      <c r="AP179" s="5">
        <f t="shared" si="15"/>
        <v>3959.2829179479977</v>
      </c>
      <c r="AQ179" s="35">
        <f t="shared" si="16"/>
        <v>7.7499999999999999E-2</v>
      </c>
      <c r="AR179" s="5">
        <f t="shared" si="46"/>
        <v>173866.08597738825</v>
      </c>
      <c r="AS179" s="5">
        <f t="shared" si="47"/>
        <v>793741.78524202411</v>
      </c>
      <c r="AT179" s="5">
        <f t="shared" si="17"/>
        <v>611383.91402261134</v>
      </c>
      <c r="AU179" s="5">
        <f t="shared" si="18"/>
        <v>967607.87121941242</v>
      </c>
      <c r="AV179" s="150"/>
      <c r="AW179" s="2">
        <v>172</v>
      </c>
      <c r="AX179" s="118">
        <v>50072</v>
      </c>
      <c r="AY179" s="5">
        <f t="shared" si="48"/>
        <v>607895.15307794081</v>
      </c>
      <c r="AZ179" s="5">
        <f t="shared" si="49"/>
        <v>5490.5819284106856</v>
      </c>
      <c r="BA179" s="5">
        <f t="shared" si="19"/>
        <v>1691.2372216735557</v>
      </c>
      <c r="BB179" s="35">
        <f t="shared" si="20"/>
        <v>3.3385439178654844E-2</v>
      </c>
      <c r="BC179" s="5">
        <f t="shared" si="21"/>
        <v>3799.3447067371299</v>
      </c>
      <c r="BD179" s="35">
        <f t="shared" si="22"/>
        <v>7.4999999999999997E-2</v>
      </c>
      <c r="BE179" s="5">
        <f t="shared" si="50"/>
        <v>179046.0841437327</v>
      </c>
      <c r="BF179" s="5">
        <f t="shared" si="51"/>
        <v>765334.00754290516</v>
      </c>
      <c r="BG179" s="5">
        <f t="shared" si="23"/>
        <v>606203.91585626721</v>
      </c>
      <c r="BH179" s="5">
        <f t="shared" si="24"/>
        <v>944380.09168663784</v>
      </c>
      <c r="BI179" s="150"/>
      <c r="BJ179" s="2">
        <v>172</v>
      </c>
      <c r="BK179" s="118">
        <v>50072</v>
      </c>
      <c r="BL179" s="5">
        <f t="shared" si="52"/>
        <v>602633.45566255332</v>
      </c>
      <c r="BM179" s="5">
        <f t="shared" si="53"/>
        <v>5356.7892391412443</v>
      </c>
      <c r="BN179" s="5">
        <f t="shared" si="25"/>
        <v>1715.8787778466512</v>
      </c>
      <c r="BO179" s="35">
        <f t="shared" si="26"/>
        <v>3.4167610743618529E-2</v>
      </c>
      <c r="BP179" s="5">
        <f t="shared" si="27"/>
        <v>3640.910461294593</v>
      </c>
      <c r="BQ179" s="35">
        <f t="shared" si="28"/>
        <v>7.2499999999999995E-2</v>
      </c>
      <c r="BR179" s="5">
        <f t="shared" si="54"/>
        <v>184332.42311529286</v>
      </c>
      <c r="BS179" s="5">
        <f t="shared" si="55"/>
        <v>737035.32601700118</v>
      </c>
      <c r="BT179" s="5">
        <f t="shared" si="29"/>
        <v>600917.57688470662</v>
      </c>
      <c r="BU179" s="5">
        <f t="shared" si="30"/>
        <v>921367.74913229397</v>
      </c>
      <c r="BV179" s="150"/>
      <c r="BW179" s="2">
        <v>172</v>
      </c>
      <c r="BX179" s="118">
        <v>50072</v>
      </c>
      <c r="BY179" s="5">
        <f t="shared" si="56"/>
        <v>597265.75324614428</v>
      </c>
      <c r="BZ179" s="5">
        <f t="shared" si="57"/>
        <v>5224.2878433945316</v>
      </c>
      <c r="CA179" s="5">
        <f t="shared" si="31"/>
        <v>1740.2376161253565</v>
      </c>
      <c r="CB179" s="35">
        <f t="shared" si="32"/>
        <v>3.4964086388690141E-2</v>
      </c>
      <c r="CC179" s="5">
        <f t="shared" si="33"/>
        <v>3484.0502272691751</v>
      </c>
      <c r="CD179" s="35">
        <f t="shared" si="34"/>
        <v>7.0000000000000007E-2</v>
      </c>
      <c r="CE179" s="5">
        <f t="shared" si="58"/>
        <v>189724.48436998061</v>
      </c>
      <c r="CF179" s="5">
        <f t="shared" si="59"/>
        <v>708853.02469387883</v>
      </c>
      <c r="CG179" s="5">
        <f t="shared" si="35"/>
        <v>595525.5156300189</v>
      </c>
      <c r="CH179" s="5">
        <f t="shared" si="36"/>
        <v>898577.50906385947</v>
      </c>
    </row>
    <row r="180" spans="9:86" ht="14.25" customHeight="1">
      <c r="I180" s="150"/>
      <c r="J180" s="2">
        <v>173</v>
      </c>
      <c r="K180" s="118">
        <v>50100</v>
      </c>
      <c r="L180" s="5">
        <f t="shared" si="37"/>
        <v>621423.27016950632</v>
      </c>
      <c r="M180" s="5">
        <f t="shared" si="0"/>
        <v>5899.3210083098911</v>
      </c>
      <c r="N180" s="5">
        <f t="shared" si="1"/>
        <v>1627.0360258945348</v>
      </c>
      <c r="O180" s="35">
        <f t="shared" si="2"/>
        <v>3.141889473403324E-2</v>
      </c>
      <c r="P180" s="5">
        <f t="shared" si="3"/>
        <v>4272.2849824153564</v>
      </c>
      <c r="Q180" s="35">
        <f t="shared" si="4"/>
        <v>8.2500000000000018E-2</v>
      </c>
      <c r="R180" s="5">
        <f t="shared" si="38"/>
        <v>165453.76585638724</v>
      </c>
      <c r="S180" s="5">
        <f t="shared" si="39"/>
        <v>855128.76858122461</v>
      </c>
      <c r="T180" s="5">
        <f t="shared" si="5"/>
        <v>619796.23414361174</v>
      </c>
      <c r="U180" s="5">
        <f t="shared" si="6"/>
        <v>1020582.5344376118</v>
      </c>
      <c r="V180" s="150"/>
      <c r="W180" s="2">
        <v>173</v>
      </c>
      <c r="X180" s="118">
        <v>50100</v>
      </c>
      <c r="Y180" s="5">
        <f t="shared" si="40"/>
        <v>616457.12526075542</v>
      </c>
      <c r="Z180" s="5">
        <f t="shared" si="41"/>
        <v>5761.8863163878123</v>
      </c>
      <c r="AA180" s="5">
        <f t="shared" si="7"/>
        <v>1652.1721479827756</v>
      </c>
      <c r="AB180" s="35">
        <f t="shared" si="8"/>
        <v>3.2161305244719288E-2</v>
      </c>
      <c r="AC180" s="5">
        <f t="shared" si="9"/>
        <v>4109.7141684050366</v>
      </c>
      <c r="AD180" s="35">
        <f t="shared" si="10"/>
        <v>0.08</v>
      </c>
      <c r="AE180" s="5">
        <f t="shared" si="42"/>
        <v>170445.04688722777</v>
      </c>
      <c r="AF180" s="5">
        <f t="shared" si="43"/>
        <v>826361.285847864</v>
      </c>
      <c r="AG180" s="5">
        <f t="shared" si="11"/>
        <v>614804.95311277267</v>
      </c>
      <c r="AH180" s="5">
        <f t="shared" si="12"/>
        <v>996806.3327350918</v>
      </c>
      <c r="AI180" s="150"/>
      <c r="AJ180" s="2">
        <v>173</v>
      </c>
      <c r="AK180" s="118">
        <v>50100</v>
      </c>
      <c r="AL180" s="5">
        <f t="shared" si="44"/>
        <v>611383.91402261134</v>
      </c>
      <c r="AM180" s="5">
        <f t="shared" si="45"/>
        <v>5625.6271582523987</v>
      </c>
      <c r="AN180" s="5">
        <f t="shared" si="13"/>
        <v>1677.1060468563674</v>
      </c>
      <c r="AO180" s="35">
        <f t="shared" si="14"/>
        <v>3.2917569632903522E-2</v>
      </c>
      <c r="AP180" s="5">
        <f t="shared" si="15"/>
        <v>3948.5211113960313</v>
      </c>
      <c r="AQ180" s="35">
        <f t="shared" si="16"/>
        <v>7.7499999999999999E-2</v>
      </c>
      <c r="AR180" s="5">
        <f t="shared" si="46"/>
        <v>175543.19202424464</v>
      </c>
      <c r="AS180" s="5">
        <f t="shared" si="47"/>
        <v>797690.30635342014</v>
      </c>
      <c r="AT180" s="5">
        <f t="shared" si="17"/>
        <v>609706.80797575496</v>
      </c>
      <c r="AU180" s="5">
        <f t="shared" si="18"/>
        <v>973233.49837766471</v>
      </c>
      <c r="AV180" s="150"/>
      <c r="AW180" s="2">
        <v>173</v>
      </c>
      <c r="AX180" s="118">
        <v>50100</v>
      </c>
      <c r="AY180" s="5">
        <f t="shared" si="48"/>
        <v>606203.91585626721</v>
      </c>
      <c r="AZ180" s="5">
        <f t="shared" si="49"/>
        <v>5490.5819284106856</v>
      </c>
      <c r="BA180" s="5">
        <f t="shared" si="19"/>
        <v>1701.8074543090156</v>
      </c>
      <c r="BB180" s="35">
        <f t="shared" si="20"/>
        <v>3.3687821733817756E-2</v>
      </c>
      <c r="BC180" s="5">
        <f t="shared" si="21"/>
        <v>3788.77447410167</v>
      </c>
      <c r="BD180" s="35">
        <f t="shared" si="22"/>
        <v>7.4999999999999997E-2</v>
      </c>
      <c r="BE180" s="5">
        <f t="shared" si="50"/>
        <v>180747.89159804172</v>
      </c>
      <c r="BF180" s="5">
        <f t="shared" si="51"/>
        <v>769122.78201700689</v>
      </c>
      <c r="BG180" s="5">
        <f t="shared" si="23"/>
        <v>604502.10840195825</v>
      </c>
      <c r="BH180" s="5">
        <f t="shared" si="24"/>
        <v>949870.67361504864</v>
      </c>
      <c r="BI180" s="150"/>
      <c r="BJ180" s="2">
        <v>173</v>
      </c>
      <c r="BK180" s="118">
        <v>50100</v>
      </c>
      <c r="BL180" s="5">
        <f t="shared" si="52"/>
        <v>600917.57688470662</v>
      </c>
      <c r="BM180" s="5">
        <f t="shared" si="53"/>
        <v>5356.7892391412443</v>
      </c>
      <c r="BN180" s="5">
        <f t="shared" si="25"/>
        <v>1726.2455454628084</v>
      </c>
      <c r="BO180" s="35">
        <f t="shared" si="26"/>
        <v>3.4472192763847401E-2</v>
      </c>
      <c r="BP180" s="5">
        <f t="shared" si="27"/>
        <v>3630.5436936784358</v>
      </c>
      <c r="BQ180" s="35">
        <f t="shared" si="28"/>
        <v>7.2499999999999995E-2</v>
      </c>
      <c r="BR180" s="5">
        <f t="shared" si="54"/>
        <v>186058.66866075568</v>
      </c>
      <c r="BS180" s="5">
        <f t="shared" si="55"/>
        <v>740665.86971067963</v>
      </c>
      <c r="BT180" s="5">
        <f t="shared" si="29"/>
        <v>599191.3313392438</v>
      </c>
      <c r="BU180" s="5">
        <f t="shared" si="30"/>
        <v>926724.53837143537</v>
      </c>
      <c r="BV180" s="150"/>
      <c r="BW180" s="2">
        <v>173</v>
      </c>
      <c r="BX180" s="118">
        <v>50100</v>
      </c>
      <c r="BY180" s="5">
        <f t="shared" si="56"/>
        <v>595525.5156300189</v>
      </c>
      <c r="BZ180" s="5">
        <f t="shared" si="57"/>
        <v>5224.2878433945316</v>
      </c>
      <c r="CA180" s="5">
        <f t="shared" si="31"/>
        <v>1750.3890022194214</v>
      </c>
      <c r="CB180" s="35">
        <f t="shared" si="32"/>
        <v>3.5270811200107485E-2</v>
      </c>
      <c r="CC180" s="5">
        <f t="shared" si="33"/>
        <v>3473.8988411751102</v>
      </c>
      <c r="CD180" s="35">
        <f t="shared" si="34"/>
        <v>7.0000000000000007E-2</v>
      </c>
      <c r="CE180" s="5">
        <f t="shared" si="58"/>
        <v>191474.87337220003</v>
      </c>
      <c r="CF180" s="5">
        <f t="shared" si="59"/>
        <v>712326.92353505397</v>
      </c>
      <c r="CG180" s="5">
        <f t="shared" si="35"/>
        <v>593775.12662779947</v>
      </c>
      <c r="CH180" s="5">
        <f t="shared" si="36"/>
        <v>903801.79690725403</v>
      </c>
    </row>
    <row r="181" spans="9:86" ht="14.25" customHeight="1">
      <c r="I181" s="150"/>
      <c r="J181" s="2">
        <v>174</v>
      </c>
      <c r="K181" s="118">
        <v>50131</v>
      </c>
      <c r="L181" s="5">
        <f t="shared" si="37"/>
        <v>619796.23414361174</v>
      </c>
      <c r="M181" s="5">
        <f t="shared" si="0"/>
        <v>5899.3210083098911</v>
      </c>
      <c r="N181" s="5">
        <f t="shared" si="1"/>
        <v>1638.2218985725603</v>
      </c>
      <c r="O181" s="35">
        <f t="shared" si="2"/>
        <v>3.1717944866240758E-2</v>
      </c>
      <c r="P181" s="5">
        <f t="shared" si="3"/>
        <v>4261.0991097373308</v>
      </c>
      <c r="Q181" s="35">
        <f t="shared" si="4"/>
        <v>8.2500000000000004E-2</v>
      </c>
      <c r="R181" s="5">
        <f t="shared" si="38"/>
        <v>167091.98775495979</v>
      </c>
      <c r="S181" s="5">
        <f t="shared" si="39"/>
        <v>859389.86769096192</v>
      </c>
      <c r="T181" s="5">
        <f t="shared" si="5"/>
        <v>618158.01224503922</v>
      </c>
      <c r="U181" s="5">
        <f t="shared" si="6"/>
        <v>1026481.8554459217</v>
      </c>
      <c r="V181" s="150"/>
      <c r="W181" s="2">
        <v>174</v>
      </c>
      <c r="X181" s="118">
        <v>50131</v>
      </c>
      <c r="Y181" s="5">
        <f t="shared" si="40"/>
        <v>614804.95311277267</v>
      </c>
      <c r="Z181" s="5">
        <f t="shared" si="41"/>
        <v>5761.8863163878123</v>
      </c>
      <c r="AA181" s="5">
        <f t="shared" si="7"/>
        <v>1663.1866289693271</v>
      </c>
      <c r="AB181" s="35">
        <f t="shared" si="8"/>
        <v>3.2462717560395156E-2</v>
      </c>
      <c r="AC181" s="5">
        <f t="shared" si="9"/>
        <v>4098.6996874184852</v>
      </c>
      <c r="AD181" s="35">
        <f t="shared" si="10"/>
        <v>8.0000000000000016E-2</v>
      </c>
      <c r="AE181" s="5">
        <f t="shared" si="42"/>
        <v>172108.2335161971</v>
      </c>
      <c r="AF181" s="5">
        <f t="shared" si="43"/>
        <v>830459.98553528253</v>
      </c>
      <c r="AG181" s="5">
        <f t="shared" si="11"/>
        <v>613141.7664838034</v>
      </c>
      <c r="AH181" s="5">
        <f t="shared" si="12"/>
        <v>1002568.2190514796</v>
      </c>
      <c r="AI181" s="150"/>
      <c r="AJ181" s="2">
        <v>174</v>
      </c>
      <c r="AK181" s="118">
        <v>50131</v>
      </c>
      <c r="AL181" s="5">
        <f t="shared" si="44"/>
        <v>609706.80797575496</v>
      </c>
      <c r="AM181" s="5">
        <f t="shared" si="45"/>
        <v>5625.6271582523987</v>
      </c>
      <c r="AN181" s="5">
        <f t="shared" si="13"/>
        <v>1687.9373567423145</v>
      </c>
      <c r="AO181" s="35">
        <f t="shared" si="14"/>
        <v>3.3221292621212171E-2</v>
      </c>
      <c r="AP181" s="5">
        <f t="shared" si="15"/>
        <v>3937.6898015100842</v>
      </c>
      <c r="AQ181" s="35">
        <f t="shared" si="16"/>
        <v>7.7499999999999999E-2</v>
      </c>
      <c r="AR181" s="5">
        <f t="shared" si="46"/>
        <v>177231.12938098694</v>
      </c>
      <c r="AS181" s="5">
        <f t="shared" si="47"/>
        <v>801627.99615493021</v>
      </c>
      <c r="AT181" s="5">
        <f t="shared" si="17"/>
        <v>608018.87061901262</v>
      </c>
      <c r="AU181" s="5">
        <f t="shared" si="18"/>
        <v>978859.12553591712</v>
      </c>
      <c r="AV181" s="150"/>
      <c r="AW181" s="2">
        <v>174</v>
      </c>
      <c r="AX181" s="118">
        <v>50131</v>
      </c>
      <c r="AY181" s="5">
        <f t="shared" si="48"/>
        <v>604502.10840195825</v>
      </c>
      <c r="AZ181" s="5">
        <f t="shared" si="49"/>
        <v>5490.5819284106856</v>
      </c>
      <c r="BA181" s="5">
        <f t="shared" si="19"/>
        <v>1712.443750898447</v>
      </c>
      <c r="BB181" s="35">
        <f t="shared" si="20"/>
        <v>3.3993802048275526E-2</v>
      </c>
      <c r="BC181" s="5">
        <f t="shared" si="21"/>
        <v>3778.1381775122386</v>
      </c>
      <c r="BD181" s="35">
        <f t="shared" si="22"/>
        <v>7.4999999999999997E-2</v>
      </c>
      <c r="BE181" s="5">
        <f t="shared" si="50"/>
        <v>182460.33534894016</v>
      </c>
      <c r="BF181" s="5">
        <f t="shared" si="51"/>
        <v>772900.9201945191</v>
      </c>
      <c r="BG181" s="5">
        <f t="shared" si="23"/>
        <v>602789.66465105978</v>
      </c>
      <c r="BH181" s="5">
        <f t="shared" si="24"/>
        <v>955361.25554345921</v>
      </c>
      <c r="BI181" s="150"/>
      <c r="BJ181" s="2">
        <v>174</v>
      </c>
      <c r="BK181" s="118">
        <v>50131</v>
      </c>
      <c r="BL181" s="5">
        <f t="shared" si="52"/>
        <v>599191.3313392438</v>
      </c>
      <c r="BM181" s="5">
        <f t="shared" si="53"/>
        <v>5356.7892391412443</v>
      </c>
      <c r="BN181" s="5">
        <f t="shared" si="25"/>
        <v>1736.6749456333132</v>
      </c>
      <c r="BO181" s="35">
        <f t="shared" si="26"/>
        <v>3.4780375245116374E-2</v>
      </c>
      <c r="BP181" s="5">
        <f t="shared" si="27"/>
        <v>3620.1142935079311</v>
      </c>
      <c r="BQ181" s="35">
        <f t="shared" si="28"/>
        <v>7.2499999999999995E-2</v>
      </c>
      <c r="BR181" s="5">
        <f t="shared" si="54"/>
        <v>187795.34360638898</v>
      </c>
      <c r="BS181" s="5">
        <f t="shared" si="55"/>
        <v>744285.98400418751</v>
      </c>
      <c r="BT181" s="5">
        <f t="shared" si="29"/>
        <v>597454.65639361052</v>
      </c>
      <c r="BU181" s="5">
        <f t="shared" si="30"/>
        <v>932081.32761057653</v>
      </c>
      <c r="BV181" s="150"/>
      <c r="BW181" s="2">
        <v>174</v>
      </c>
      <c r="BX181" s="118">
        <v>50131</v>
      </c>
      <c r="BY181" s="5">
        <f t="shared" si="56"/>
        <v>593775.12662779947</v>
      </c>
      <c r="BZ181" s="5">
        <f t="shared" si="57"/>
        <v>5224.2878433945316</v>
      </c>
      <c r="CA181" s="5">
        <f t="shared" si="31"/>
        <v>1760.5996047323679</v>
      </c>
      <c r="CB181" s="35">
        <f t="shared" si="32"/>
        <v>3.5581138901481353E-2</v>
      </c>
      <c r="CC181" s="5">
        <f t="shared" si="33"/>
        <v>3463.6882386621637</v>
      </c>
      <c r="CD181" s="35">
        <f t="shared" si="34"/>
        <v>7.0000000000000007E-2</v>
      </c>
      <c r="CE181" s="5">
        <f t="shared" si="58"/>
        <v>193235.47297693239</v>
      </c>
      <c r="CF181" s="5">
        <f t="shared" si="59"/>
        <v>715790.61177371617</v>
      </c>
      <c r="CG181" s="5">
        <f t="shared" si="35"/>
        <v>592014.52702306712</v>
      </c>
      <c r="CH181" s="5">
        <f t="shared" si="36"/>
        <v>909026.08475064859</v>
      </c>
    </row>
    <row r="182" spans="9:86" ht="14.25" customHeight="1">
      <c r="I182" s="150"/>
      <c r="J182" s="2">
        <v>175</v>
      </c>
      <c r="K182" s="118">
        <v>50161</v>
      </c>
      <c r="L182" s="5">
        <f t="shared" si="37"/>
        <v>618158.01224503922</v>
      </c>
      <c r="M182" s="5">
        <f t="shared" si="0"/>
        <v>5899.3210083098911</v>
      </c>
      <c r="N182" s="5">
        <f t="shared" si="1"/>
        <v>1649.4846741252468</v>
      </c>
      <c r="O182" s="35">
        <f t="shared" si="2"/>
        <v>3.2020641482289239E-2</v>
      </c>
      <c r="P182" s="5">
        <f t="shared" si="3"/>
        <v>4249.8363341846443</v>
      </c>
      <c r="Q182" s="35">
        <f t="shared" si="4"/>
        <v>8.249999999999999E-2</v>
      </c>
      <c r="R182" s="5">
        <f t="shared" si="38"/>
        <v>168741.47242908503</v>
      </c>
      <c r="S182" s="5">
        <f t="shared" si="39"/>
        <v>863639.70402514655</v>
      </c>
      <c r="T182" s="5">
        <f t="shared" si="5"/>
        <v>616508.52757091401</v>
      </c>
      <c r="U182" s="5">
        <f t="shared" si="6"/>
        <v>1032381.1764542316</v>
      </c>
      <c r="V182" s="150"/>
      <c r="W182" s="2">
        <v>175</v>
      </c>
      <c r="X182" s="118">
        <v>50161</v>
      </c>
      <c r="Y182" s="5">
        <f t="shared" si="40"/>
        <v>613141.7664838034</v>
      </c>
      <c r="Z182" s="5">
        <f t="shared" si="41"/>
        <v>5761.8863163878123</v>
      </c>
      <c r="AA182" s="5">
        <f t="shared" si="7"/>
        <v>1674.2745398291227</v>
      </c>
      <c r="AB182" s="35">
        <f t="shared" si="8"/>
        <v>3.2767779942911787E-2</v>
      </c>
      <c r="AC182" s="5">
        <f t="shared" si="9"/>
        <v>4087.6117765586896</v>
      </c>
      <c r="AD182" s="35">
        <f t="shared" si="10"/>
        <v>0.08</v>
      </c>
      <c r="AE182" s="5">
        <f t="shared" si="42"/>
        <v>173782.50805602621</v>
      </c>
      <c r="AF182" s="5">
        <f t="shared" si="43"/>
        <v>834547.59731184121</v>
      </c>
      <c r="AG182" s="5">
        <f t="shared" si="11"/>
        <v>611467.49194397428</v>
      </c>
      <c r="AH182" s="5">
        <f t="shared" si="12"/>
        <v>1008330.1053678674</v>
      </c>
      <c r="AI182" s="150"/>
      <c r="AJ182" s="2">
        <v>175</v>
      </c>
      <c r="AK182" s="118">
        <v>50161</v>
      </c>
      <c r="AL182" s="5">
        <f t="shared" si="44"/>
        <v>608018.87061901262</v>
      </c>
      <c r="AM182" s="5">
        <f t="shared" si="45"/>
        <v>5625.6271582523987</v>
      </c>
      <c r="AN182" s="5">
        <f t="shared" si="13"/>
        <v>1698.8386188379422</v>
      </c>
      <c r="AO182" s="35">
        <f t="shared" si="14"/>
        <v>3.3528668946246093E-2</v>
      </c>
      <c r="AP182" s="5">
        <f t="shared" si="15"/>
        <v>3926.7885394144564</v>
      </c>
      <c r="AQ182" s="35">
        <f t="shared" si="16"/>
        <v>7.7499999999999999E-2</v>
      </c>
      <c r="AR182" s="5">
        <f t="shared" si="46"/>
        <v>178929.96799982488</v>
      </c>
      <c r="AS182" s="5">
        <f t="shared" si="47"/>
        <v>805554.78469434462</v>
      </c>
      <c r="AT182" s="5">
        <f t="shared" si="17"/>
        <v>606320.03200017463</v>
      </c>
      <c r="AU182" s="5">
        <f t="shared" si="18"/>
        <v>984484.75269416953</v>
      </c>
      <c r="AV182" s="150"/>
      <c r="AW182" s="2">
        <v>175</v>
      </c>
      <c r="AX182" s="118">
        <v>50161</v>
      </c>
      <c r="AY182" s="5">
        <f t="shared" si="48"/>
        <v>602789.66465105978</v>
      </c>
      <c r="AZ182" s="5">
        <f t="shared" si="49"/>
        <v>5490.5819284106856</v>
      </c>
      <c r="BA182" s="5">
        <f t="shared" si="19"/>
        <v>1723.1465243415623</v>
      </c>
      <c r="BB182" s="35">
        <f t="shared" si="20"/>
        <v>3.4303438669720049E-2</v>
      </c>
      <c r="BC182" s="5">
        <f t="shared" si="21"/>
        <v>3767.4354040691233</v>
      </c>
      <c r="BD182" s="35">
        <f t="shared" si="22"/>
        <v>7.4999999999999997E-2</v>
      </c>
      <c r="BE182" s="5">
        <f t="shared" si="50"/>
        <v>184183.48187328174</v>
      </c>
      <c r="BF182" s="5">
        <f t="shared" si="51"/>
        <v>776668.35559858824</v>
      </c>
      <c r="BG182" s="5">
        <f t="shared" si="23"/>
        <v>601066.51812671823</v>
      </c>
      <c r="BH182" s="5">
        <f t="shared" si="24"/>
        <v>960851.83747187001</v>
      </c>
      <c r="BI182" s="150"/>
      <c r="BJ182" s="2">
        <v>175</v>
      </c>
      <c r="BK182" s="118">
        <v>50161</v>
      </c>
      <c r="BL182" s="5">
        <f t="shared" si="52"/>
        <v>597454.65639361052</v>
      </c>
      <c r="BM182" s="5">
        <f t="shared" si="53"/>
        <v>5356.7892391412443</v>
      </c>
      <c r="BN182" s="5">
        <f t="shared" si="25"/>
        <v>1747.1673567631806</v>
      </c>
      <c r="BO182" s="35">
        <f t="shared" si="26"/>
        <v>3.5092216717690958E-2</v>
      </c>
      <c r="BP182" s="5">
        <f t="shared" si="27"/>
        <v>3609.6218823780637</v>
      </c>
      <c r="BQ182" s="35">
        <f t="shared" si="28"/>
        <v>7.2499999999999995E-2</v>
      </c>
      <c r="BR182" s="5">
        <f t="shared" si="54"/>
        <v>189542.51096315216</v>
      </c>
      <c r="BS182" s="5">
        <f t="shared" si="55"/>
        <v>747895.60588656552</v>
      </c>
      <c r="BT182" s="5">
        <f t="shared" si="29"/>
        <v>595707.48903684737</v>
      </c>
      <c r="BU182" s="5">
        <f t="shared" si="30"/>
        <v>937438.11684971768</v>
      </c>
      <c r="BV182" s="150"/>
      <c r="BW182" s="2">
        <v>175</v>
      </c>
      <c r="BX182" s="118">
        <v>50161</v>
      </c>
      <c r="BY182" s="5">
        <f t="shared" si="56"/>
        <v>592014.52702306712</v>
      </c>
      <c r="BZ182" s="5">
        <f t="shared" si="57"/>
        <v>5224.2878433945316</v>
      </c>
      <c r="CA182" s="5">
        <f t="shared" si="31"/>
        <v>1770.8697690933068</v>
      </c>
      <c r="CB182" s="35">
        <f t="shared" si="32"/>
        <v>3.5895128006363408E-2</v>
      </c>
      <c r="CC182" s="5">
        <f t="shared" si="33"/>
        <v>3453.4180743012248</v>
      </c>
      <c r="CD182" s="35">
        <f t="shared" si="34"/>
        <v>7.0000000000000007E-2</v>
      </c>
      <c r="CE182" s="5">
        <f t="shared" si="58"/>
        <v>195006.34274602571</v>
      </c>
      <c r="CF182" s="5">
        <f t="shared" si="59"/>
        <v>719244.02984801738</v>
      </c>
      <c r="CG182" s="5">
        <f t="shared" si="35"/>
        <v>590243.65725397377</v>
      </c>
      <c r="CH182" s="5">
        <f t="shared" si="36"/>
        <v>914250.37259404315</v>
      </c>
    </row>
    <row r="183" spans="9:86" ht="14.25" customHeight="1">
      <c r="I183" s="150"/>
      <c r="J183" s="2">
        <v>176</v>
      </c>
      <c r="K183" s="118">
        <v>50192</v>
      </c>
      <c r="L183" s="5">
        <f t="shared" si="37"/>
        <v>616508.52757091401</v>
      </c>
      <c r="M183" s="5">
        <f t="shared" si="0"/>
        <v>5899.3210083098911</v>
      </c>
      <c r="N183" s="5">
        <f t="shared" si="1"/>
        <v>1660.8248812598576</v>
      </c>
      <c r="O183" s="35">
        <f t="shared" si="2"/>
        <v>3.2327044450858551E-2</v>
      </c>
      <c r="P183" s="5">
        <f t="shared" si="3"/>
        <v>4238.4961270500335</v>
      </c>
      <c r="Q183" s="35">
        <f t="shared" si="4"/>
        <v>8.249999999999999E-2</v>
      </c>
      <c r="R183" s="5">
        <f t="shared" si="38"/>
        <v>170402.29731034487</v>
      </c>
      <c r="S183" s="5">
        <f t="shared" si="39"/>
        <v>867878.20015219657</v>
      </c>
      <c r="T183" s="5">
        <f t="shared" si="5"/>
        <v>614847.70268965419</v>
      </c>
      <c r="U183" s="5">
        <f t="shared" si="6"/>
        <v>1038280.4974625414</v>
      </c>
      <c r="V183" s="150"/>
      <c r="W183" s="2">
        <v>176</v>
      </c>
      <c r="X183" s="118">
        <v>50192</v>
      </c>
      <c r="Y183" s="5">
        <f t="shared" si="40"/>
        <v>611467.49194397428</v>
      </c>
      <c r="Z183" s="5">
        <f t="shared" si="41"/>
        <v>5761.8863163878123</v>
      </c>
      <c r="AA183" s="5">
        <f t="shared" si="7"/>
        <v>1685.4363700946501</v>
      </c>
      <c r="AB183" s="35">
        <f t="shared" si="8"/>
        <v>3.3076552241290594E-2</v>
      </c>
      <c r="AC183" s="5">
        <f t="shared" si="9"/>
        <v>4076.4499462931622</v>
      </c>
      <c r="AD183" s="35">
        <f t="shared" si="10"/>
        <v>0.08</v>
      </c>
      <c r="AE183" s="5">
        <f t="shared" si="42"/>
        <v>175467.94442612087</v>
      </c>
      <c r="AF183" s="5">
        <f t="shared" si="43"/>
        <v>838624.04725813435</v>
      </c>
      <c r="AG183" s="5">
        <f t="shared" si="11"/>
        <v>609782.05557387962</v>
      </c>
      <c r="AH183" s="5">
        <f t="shared" si="12"/>
        <v>1014091.9916842552</v>
      </c>
      <c r="AI183" s="150"/>
      <c r="AJ183" s="2">
        <v>176</v>
      </c>
      <c r="AK183" s="118">
        <v>50192</v>
      </c>
      <c r="AL183" s="5">
        <f t="shared" si="44"/>
        <v>606320.03200017463</v>
      </c>
      <c r="AM183" s="5">
        <f t="shared" si="45"/>
        <v>5625.6271582523987</v>
      </c>
      <c r="AN183" s="5">
        <f t="shared" si="13"/>
        <v>1709.8102849179377</v>
      </c>
      <c r="AO183" s="35">
        <f t="shared" si="14"/>
        <v>3.3839758438014698E-2</v>
      </c>
      <c r="AP183" s="5">
        <f t="shared" si="15"/>
        <v>3915.816873334461</v>
      </c>
      <c r="AQ183" s="35">
        <f t="shared" si="16"/>
        <v>7.7499999999999999E-2</v>
      </c>
      <c r="AR183" s="5">
        <f t="shared" si="46"/>
        <v>180639.77828474282</v>
      </c>
      <c r="AS183" s="5">
        <f t="shared" si="47"/>
        <v>809470.60156767908</v>
      </c>
      <c r="AT183" s="5">
        <f t="shared" si="17"/>
        <v>604610.22171525669</v>
      </c>
      <c r="AU183" s="5">
        <f t="shared" si="18"/>
        <v>990110.37985242193</v>
      </c>
      <c r="AV183" s="150"/>
      <c r="AW183" s="2">
        <v>176</v>
      </c>
      <c r="AX183" s="118">
        <v>50192</v>
      </c>
      <c r="AY183" s="5">
        <f t="shared" si="48"/>
        <v>601066.51812671823</v>
      </c>
      <c r="AZ183" s="5">
        <f t="shared" si="49"/>
        <v>5490.5819284106856</v>
      </c>
      <c r="BA183" s="5">
        <f t="shared" si="19"/>
        <v>1733.9161901186967</v>
      </c>
      <c r="BB183" s="35">
        <f t="shared" si="20"/>
        <v>3.4616791409828256E-2</v>
      </c>
      <c r="BC183" s="5">
        <f t="shared" si="21"/>
        <v>3756.6657382919889</v>
      </c>
      <c r="BD183" s="35">
        <f t="shared" si="22"/>
        <v>7.4999999999999997E-2</v>
      </c>
      <c r="BE183" s="5">
        <f t="shared" si="50"/>
        <v>185917.39806340044</v>
      </c>
      <c r="BF183" s="5">
        <f t="shared" si="51"/>
        <v>780425.02133688028</v>
      </c>
      <c r="BG183" s="5">
        <f t="shared" si="23"/>
        <v>599332.60193659959</v>
      </c>
      <c r="BH183" s="5">
        <f t="shared" si="24"/>
        <v>966342.41940028069</v>
      </c>
      <c r="BI183" s="150"/>
      <c r="BJ183" s="2">
        <v>176</v>
      </c>
      <c r="BK183" s="118">
        <v>50192</v>
      </c>
      <c r="BL183" s="5">
        <f t="shared" si="52"/>
        <v>595707.48903684737</v>
      </c>
      <c r="BM183" s="5">
        <f t="shared" si="53"/>
        <v>5356.7892391412443</v>
      </c>
      <c r="BN183" s="5">
        <f t="shared" si="25"/>
        <v>1757.7231595436247</v>
      </c>
      <c r="BO183" s="35">
        <f t="shared" si="26"/>
        <v>3.540777697562035E-2</v>
      </c>
      <c r="BP183" s="5">
        <f t="shared" si="27"/>
        <v>3599.0660795976196</v>
      </c>
      <c r="BQ183" s="35">
        <f t="shared" si="28"/>
        <v>7.2499999999999995E-2</v>
      </c>
      <c r="BR183" s="5">
        <f t="shared" si="54"/>
        <v>191300.23412269578</v>
      </c>
      <c r="BS183" s="5">
        <f t="shared" si="55"/>
        <v>751494.67196616309</v>
      </c>
      <c r="BT183" s="5">
        <f t="shared" si="29"/>
        <v>593949.76587730378</v>
      </c>
      <c r="BU183" s="5">
        <f t="shared" si="30"/>
        <v>942794.90608885884</v>
      </c>
      <c r="BV183" s="150"/>
      <c r="BW183" s="2">
        <v>176</v>
      </c>
      <c r="BX183" s="118">
        <v>50192</v>
      </c>
      <c r="BY183" s="5">
        <f t="shared" si="56"/>
        <v>590243.65725397377</v>
      </c>
      <c r="BZ183" s="5">
        <f t="shared" si="57"/>
        <v>5224.2878433945316</v>
      </c>
      <c r="CA183" s="5">
        <f t="shared" si="31"/>
        <v>1781.1998427463509</v>
      </c>
      <c r="CB183" s="35">
        <f t="shared" si="32"/>
        <v>3.6212838291897309E-2</v>
      </c>
      <c r="CC183" s="5">
        <f t="shared" si="33"/>
        <v>3443.0880006481807</v>
      </c>
      <c r="CD183" s="35">
        <f t="shared" si="34"/>
        <v>7.0000000000000007E-2</v>
      </c>
      <c r="CE183" s="5">
        <f t="shared" si="58"/>
        <v>196787.54258877205</v>
      </c>
      <c r="CF183" s="5">
        <f t="shared" si="59"/>
        <v>722687.11784866557</v>
      </c>
      <c r="CG183" s="5">
        <f t="shared" si="35"/>
        <v>588462.4574112274</v>
      </c>
      <c r="CH183" s="5">
        <f t="shared" si="36"/>
        <v>919474.66043743759</v>
      </c>
    </row>
    <row r="184" spans="9:86" ht="14.25" customHeight="1">
      <c r="I184" s="150"/>
      <c r="J184" s="2">
        <v>177</v>
      </c>
      <c r="K184" s="118">
        <v>50222</v>
      </c>
      <c r="L184" s="5">
        <f t="shared" si="37"/>
        <v>614847.70268965419</v>
      </c>
      <c r="M184" s="5">
        <f t="shared" si="0"/>
        <v>5899.3210083098911</v>
      </c>
      <c r="N184" s="5">
        <f t="shared" si="1"/>
        <v>1672.2430523185185</v>
      </c>
      <c r="O184" s="35">
        <f t="shared" si="2"/>
        <v>3.2637214939633667E-2</v>
      </c>
      <c r="P184" s="5">
        <f t="shared" si="3"/>
        <v>4227.0779559913726</v>
      </c>
      <c r="Q184" s="35">
        <f t="shared" si="4"/>
        <v>8.2500000000000004E-2</v>
      </c>
      <c r="R184" s="5">
        <f t="shared" si="38"/>
        <v>172074.54036266339</v>
      </c>
      <c r="S184" s="5">
        <f t="shared" si="39"/>
        <v>872105.27810818795</v>
      </c>
      <c r="T184" s="5">
        <f t="shared" si="5"/>
        <v>613175.45963733562</v>
      </c>
      <c r="U184" s="5">
        <f t="shared" si="6"/>
        <v>1044179.8184708513</v>
      </c>
      <c r="V184" s="150"/>
      <c r="W184" s="2">
        <v>177</v>
      </c>
      <c r="X184" s="118">
        <v>50222</v>
      </c>
      <c r="Y184" s="5">
        <f t="shared" si="40"/>
        <v>609782.05557387962</v>
      </c>
      <c r="Z184" s="5">
        <f t="shared" si="41"/>
        <v>5761.8863163878123</v>
      </c>
      <c r="AA184" s="5">
        <f t="shared" si="7"/>
        <v>1696.672612561948</v>
      </c>
      <c r="AB184" s="35">
        <f t="shared" si="8"/>
        <v>3.3389095603316918E-2</v>
      </c>
      <c r="AC184" s="5">
        <f t="shared" si="9"/>
        <v>4065.2137038258643</v>
      </c>
      <c r="AD184" s="35">
        <f t="shared" si="10"/>
        <v>0.08</v>
      </c>
      <c r="AE184" s="5">
        <f t="shared" si="42"/>
        <v>177164.61703868283</v>
      </c>
      <c r="AF184" s="5">
        <f t="shared" si="43"/>
        <v>842689.26096196019</v>
      </c>
      <c r="AG184" s="5">
        <f t="shared" si="11"/>
        <v>608085.38296131766</v>
      </c>
      <c r="AH184" s="5">
        <f t="shared" si="12"/>
        <v>1019853.878000643</v>
      </c>
      <c r="AI184" s="150"/>
      <c r="AJ184" s="2">
        <v>177</v>
      </c>
      <c r="AK184" s="118">
        <v>50222</v>
      </c>
      <c r="AL184" s="5">
        <f t="shared" si="44"/>
        <v>604610.22171525669</v>
      </c>
      <c r="AM184" s="5">
        <f t="shared" si="45"/>
        <v>5625.6271582523987</v>
      </c>
      <c r="AN184" s="5">
        <f t="shared" si="13"/>
        <v>1720.8528096746991</v>
      </c>
      <c r="AO184" s="35">
        <f t="shared" si="14"/>
        <v>3.4154622225063359E-2</v>
      </c>
      <c r="AP184" s="5">
        <f t="shared" si="15"/>
        <v>3904.7743485776996</v>
      </c>
      <c r="AQ184" s="35">
        <f t="shared" si="16"/>
        <v>7.7499999999999999E-2</v>
      </c>
      <c r="AR184" s="5">
        <f t="shared" si="46"/>
        <v>182360.63109441751</v>
      </c>
      <c r="AS184" s="5">
        <f t="shared" si="47"/>
        <v>813375.3759162568</v>
      </c>
      <c r="AT184" s="5">
        <f t="shared" si="17"/>
        <v>602889.368905582</v>
      </c>
      <c r="AU184" s="5">
        <f t="shared" si="18"/>
        <v>995736.00701067434</v>
      </c>
      <c r="AV184" s="150"/>
      <c r="AW184" s="2">
        <v>177</v>
      </c>
      <c r="AX184" s="118">
        <v>50222</v>
      </c>
      <c r="AY184" s="5">
        <f t="shared" si="48"/>
        <v>599332.60193659959</v>
      </c>
      <c r="AZ184" s="5">
        <f t="shared" si="49"/>
        <v>5490.5819284106856</v>
      </c>
      <c r="BA184" s="5">
        <f t="shared" si="19"/>
        <v>1744.7531663069385</v>
      </c>
      <c r="BB184" s="35">
        <f t="shared" si="20"/>
        <v>3.4933921378597202E-2</v>
      </c>
      <c r="BC184" s="5">
        <f t="shared" si="21"/>
        <v>3745.8287621037471</v>
      </c>
      <c r="BD184" s="35">
        <f t="shared" si="22"/>
        <v>7.4999999999999997E-2</v>
      </c>
      <c r="BE184" s="5">
        <f t="shared" si="50"/>
        <v>187662.15122970738</v>
      </c>
      <c r="BF184" s="5">
        <f t="shared" si="51"/>
        <v>784170.85009898408</v>
      </c>
      <c r="BG184" s="5">
        <f t="shared" si="23"/>
        <v>597587.84877029271</v>
      </c>
      <c r="BH184" s="5">
        <f t="shared" si="24"/>
        <v>971833.00132869149</v>
      </c>
      <c r="BI184" s="150"/>
      <c r="BJ184" s="2">
        <v>177</v>
      </c>
      <c r="BK184" s="118">
        <v>50222</v>
      </c>
      <c r="BL184" s="5">
        <f t="shared" si="52"/>
        <v>593949.76587730378</v>
      </c>
      <c r="BM184" s="5">
        <f t="shared" si="53"/>
        <v>5356.7892391412443</v>
      </c>
      <c r="BN184" s="5">
        <f t="shared" si="25"/>
        <v>1768.3427369658675</v>
      </c>
      <c r="BO184" s="35">
        <f t="shared" si="26"/>
        <v>3.5727117111068941E-2</v>
      </c>
      <c r="BP184" s="5">
        <f t="shared" si="27"/>
        <v>3588.4465021753767</v>
      </c>
      <c r="BQ184" s="35">
        <f t="shared" si="28"/>
        <v>7.2499999999999995E-2</v>
      </c>
      <c r="BR184" s="5">
        <f t="shared" si="54"/>
        <v>193068.57685966164</v>
      </c>
      <c r="BS184" s="5">
        <f t="shared" si="55"/>
        <v>755083.11846833851</v>
      </c>
      <c r="BT184" s="5">
        <f t="shared" si="29"/>
        <v>592181.42314033792</v>
      </c>
      <c r="BU184" s="5">
        <f t="shared" si="30"/>
        <v>948151.69532800012</v>
      </c>
      <c r="BV184" s="150"/>
      <c r="BW184" s="2">
        <v>177</v>
      </c>
      <c r="BX184" s="118">
        <v>50222</v>
      </c>
      <c r="BY184" s="5">
        <f t="shared" si="56"/>
        <v>588462.4574112274</v>
      </c>
      <c r="BZ184" s="5">
        <f t="shared" si="57"/>
        <v>5224.2878433945316</v>
      </c>
      <c r="CA184" s="5">
        <f t="shared" si="31"/>
        <v>1791.5901751623715</v>
      </c>
      <c r="CB184" s="35">
        <f t="shared" si="32"/>
        <v>3.6534330833147E-2</v>
      </c>
      <c r="CC184" s="5">
        <f t="shared" si="33"/>
        <v>3432.6976682321601</v>
      </c>
      <c r="CD184" s="35">
        <f t="shared" si="34"/>
        <v>7.0000000000000007E-2</v>
      </c>
      <c r="CE184" s="5">
        <f t="shared" si="58"/>
        <v>198579.13276393441</v>
      </c>
      <c r="CF184" s="5">
        <f t="shared" si="59"/>
        <v>726119.81551689771</v>
      </c>
      <c r="CG184" s="5">
        <f t="shared" si="35"/>
        <v>586670.86723606498</v>
      </c>
      <c r="CH184" s="5">
        <f t="shared" si="36"/>
        <v>924698.94828083215</v>
      </c>
    </row>
    <row r="185" spans="9:86" ht="14.25" customHeight="1">
      <c r="I185" s="150"/>
      <c r="J185" s="2">
        <v>178</v>
      </c>
      <c r="K185" s="118">
        <v>50253</v>
      </c>
      <c r="L185" s="5">
        <f t="shared" si="37"/>
        <v>613175.45963733562</v>
      </c>
      <c r="M185" s="5">
        <f t="shared" si="0"/>
        <v>5899.3210083098911</v>
      </c>
      <c r="N185" s="5">
        <f t="shared" si="1"/>
        <v>1683.7397233032088</v>
      </c>
      <c r="O185" s="35">
        <f t="shared" si="2"/>
        <v>3.2951215450776089E-2</v>
      </c>
      <c r="P185" s="5">
        <f t="shared" si="3"/>
        <v>4215.5812850066823</v>
      </c>
      <c r="Q185" s="35">
        <f t="shared" si="4"/>
        <v>8.2500000000000004E-2</v>
      </c>
      <c r="R185" s="5">
        <f t="shared" si="38"/>
        <v>173758.2800859666</v>
      </c>
      <c r="S185" s="5">
        <f t="shared" si="39"/>
        <v>876320.85939319467</v>
      </c>
      <c r="T185" s="5">
        <f t="shared" si="5"/>
        <v>611491.71991403238</v>
      </c>
      <c r="U185" s="5">
        <f t="shared" si="6"/>
        <v>1050079.1394791612</v>
      </c>
      <c r="V185" s="150"/>
      <c r="W185" s="2">
        <v>178</v>
      </c>
      <c r="X185" s="118">
        <v>50253</v>
      </c>
      <c r="Y185" s="5">
        <f t="shared" si="40"/>
        <v>608085.38296131766</v>
      </c>
      <c r="Z185" s="5">
        <f t="shared" si="41"/>
        <v>5761.8863163878123</v>
      </c>
      <c r="AA185" s="5">
        <f t="shared" si="7"/>
        <v>1707.9837633123607</v>
      </c>
      <c r="AB185" s="35">
        <f t="shared" si="8"/>
        <v>3.3705472511007778E-2</v>
      </c>
      <c r="AC185" s="5">
        <f t="shared" si="9"/>
        <v>4053.9025530754516</v>
      </c>
      <c r="AD185" s="35">
        <f t="shared" si="10"/>
        <v>0.08</v>
      </c>
      <c r="AE185" s="5">
        <f t="shared" si="42"/>
        <v>178872.6008019952</v>
      </c>
      <c r="AF185" s="5">
        <f t="shared" si="43"/>
        <v>846743.16351503565</v>
      </c>
      <c r="AG185" s="5">
        <f t="shared" si="11"/>
        <v>606377.39919800533</v>
      </c>
      <c r="AH185" s="5">
        <f t="shared" si="12"/>
        <v>1025615.7643170308</v>
      </c>
      <c r="AI185" s="150"/>
      <c r="AJ185" s="2">
        <v>178</v>
      </c>
      <c r="AK185" s="118">
        <v>50253</v>
      </c>
      <c r="AL185" s="5">
        <f t="shared" si="44"/>
        <v>602889.368905582</v>
      </c>
      <c r="AM185" s="5">
        <f t="shared" si="45"/>
        <v>5625.6271582523987</v>
      </c>
      <c r="AN185" s="5">
        <f t="shared" si="13"/>
        <v>1731.9666507371817</v>
      </c>
      <c r="AO185" s="35">
        <f t="shared" si="14"/>
        <v>3.4473322769937718E-2</v>
      </c>
      <c r="AP185" s="5">
        <f t="shared" si="15"/>
        <v>3893.660507515217</v>
      </c>
      <c r="AQ185" s="35">
        <f t="shared" si="16"/>
        <v>7.7499999999999999E-2</v>
      </c>
      <c r="AR185" s="5">
        <f t="shared" si="46"/>
        <v>184092.59774515469</v>
      </c>
      <c r="AS185" s="5">
        <f t="shared" si="47"/>
        <v>817269.03642377199</v>
      </c>
      <c r="AT185" s="5">
        <f t="shared" si="17"/>
        <v>601157.40225484478</v>
      </c>
      <c r="AU185" s="5">
        <f t="shared" si="18"/>
        <v>1001361.6341689266</v>
      </c>
      <c r="AV185" s="150"/>
      <c r="AW185" s="2">
        <v>178</v>
      </c>
      <c r="AX185" s="118">
        <v>50253</v>
      </c>
      <c r="AY185" s="5">
        <f t="shared" si="48"/>
        <v>597587.84877029271</v>
      </c>
      <c r="AZ185" s="5">
        <f t="shared" si="49"/>
        <v>5490.5819284106856</v>
      </c>
      <c r="BA185" s="5">
        <f t="shared" si="19"/>
        <v>1755.6578735963562</v>
      </c>
      <c r="BB185" s="35">
        <f t="shared" si="20"/>
        <v>3.5254891019804821E-2</v>
      </c>
      <c r="BC185" s="5">
        <f t="shared" si="21"/>
        <v>3734.9240548143293</v>
      </c>
      <c r="BD185" s="35">
        <f t="shared" si="22"/>
        <v>7.4999999999999997E-2</v>
      </c>
      <c r="BE185" s="5">
        <f t="shared" si="50"/>
        <v>189417.80910330373</v>
      </c>
      <c r="BF185" s="5">
        <f t="shared" si="51"/>
        <v>787905.77415379847</v>
      </c>
      <c r="BG185" s="5">
        <f t="shared" si="23"/>
        <v>595832.19089669629</v>
      </c>
      <c r="BH185" s="5">
        <f t="shared" si="24"/>
        <v>977323.58325710217</v>
      </c>
      <c r="BI185" s="150"/>
      <c r="BJ185" s="2">
        <v>178</v>
      </c>
      <c r="BK185" s="118">
        <v>50253</v>
      </c>
      <c r="BL185" s="5">
        <f t="shared" si="52"/>
        <v>592181.42314033792</v>
      </c>
      <c r="BM185" s="5">
        <f t="shared" si="53"/>
        <v>5356.7892391412443</v>
      </c>
      <c r="BN185" s="5">
        <f t="shared" si="25"/>
        <v>1779.0264743350363</v>
      </c>
      <c r="BO185" s="35">
        <f t="shared" si="26"/>
        <v>3.6050299549773637E-2</v>
      </c>
      <c r="BP185" s="5">
        <f t="shared" si="27"/>
        <v>3577.762764806208</v>
      </c>
      <c r="BQ185" s="35">
        <f t="shared" si="28"/>
        <v>7.2499999999999995E-2</v>
      </c>
      <c r="BR185" s="5">
        <f t="shared" si="54"/>
        <v>194847.60333399667</v>
      </c>
      <c r="BS185" s="5">
        <f t="shared" si="55"/>
        <v>758660.88123314467</v>
      </c>
      <c r="BT185" s="5">
        <f t="shared" si="29"/>
        <v>590402.39666600293</v>
      </c>
      <c r="BU185" s="5">
        <f t="shared" si="30"/>
        <v>953508.48456714139</v>
      </c>
      <c r="BV185" s="150"/>
      <c r="BW185" s="2">
        <v>178</v>
      </c>
      <c r="BX185" s="118">
        <v>50253</v>
      </c>
      <c r="BY185" s="5">
        <f t="shared" si="56"/>
        <v>586670.86723606498</v>
      </c>
      <c r="BZ185" s="5">
        <f t="shared" si="57"/>
        <v>5224.2878433945316</v>
      </c>
      <c r="CA185" s="5">
        <f t="shared" si="31"/>
        <v>1802.0411178508189</v>
      </c>
      <c r="CB185" s="35">
        <f t="shared" si="32"/>
        <v>3.6859668038550397E-2</v>
      </c>
      <c r="CC185" s="5">
        <f t="shared" si="33"/>
        <v>3422.2467255437127</v>
      </c>
      <c r="CD185" s="35">
        <f t="shared" si="34"/>
        <v>7.0000000000000007E-2</v>
      </c>
      <c r="CE185" s="5">
        <f t="shared" si="58"/>
        <v>200381.17388178522</v>
      </c>
      <c r="CF185" s="5">
        <f t="shared" si="59"/>
        <v>729542.06224244146</v>
      </c>
      <c r="CG185" s="5">
        <f t="shared" si="35"/>
        <v>584868.82611821417</v>
      </c>
      <c r="CH185" s="5">
        <f t="shared" si="36"/>
        <v>929923.23612422671</v>
      </c>
    </row>
    <row r="186" spans="9:86" ht="14.25" customHeight="1">
      <c r="I186" s="150"/>
      <c r="J186" s="2">
        <v>179</v>
      </c>
      <c r="K186" s="118">
        <v>50284</v>
      </c>
      <c r="L186" s="5">
        <f t="shared" si="37"/>
        <v>611491.71991403238</v>
      </c>
      <c r="M186" s="5">
        <f t="shared" si="0"/>
        <v>5899.3210083098911</v>
      </c>
      <c r="N186" s="5">
        <f t="shared" si="1"/>
        <v>1695.3154339009188</v>
      </c>
      <c r="O186" s="35">
        <f t="shared" si="2"/>
        <v>3.3269109857564531E-2</v>
      </c>
      <c r="P186" s="5">
        <f t="shared" si="3"/>
        <v>4204.0055744089723</v>
      </c>
      <c r="Q186" s="35">
        <f t="shared" si="4"/>
        <v>8.249999999999999E-2</v>
      </c>
      <c r="R186" s="5">
        <f t="shared" si="38"/>
        <v>175453.59551986752</v>
      </c>
      <c r="S186" s="5">
        <f t="shared" si="39"/>
        <v>880524.86496760359</v>
      </c>
      <c r="T186" s="5">
        <f t="shared" si="5"/>
        <v>609796.40448013146</v>
      </c>
      <c r="U186" s="5">
        <f t="shared" si="6"/>
        <v>1055978.4604874712</v>
      </c>
      <c r="V186" s="150"/>
      <c r="W186" s="2">
        <v>179</v>
      </c>
      <c r="X186" s="118">
        <v>50284</v>
      </c>
      <c r="Y186" s="5">
        <f t="shared" si="40"/>
        <v>606377.39919800533</v>
      </c>
      <c r="Z186" s="5">
        <f t="shared" si="41"/>
        <v>5761.8863163878123</v>
      </c>
      <c r="AA186" s="5">
        <f t="shared" si="7"/>
        <v>1719.3703217344432</v>
      </c>
      <c r="AB186" s="35">
        <f t="shared" si="8"/>
        <v>3.4025746817249104E-2</v>
      </c>
      <c r="AC186" s="5">
        <f t="shared" si="9"/>
        <v>4042.515994653369</v>
      </c>
      <c r="AD186" s="35">
        <f t="shared" si="10"/>
        <v>0.08</v>
      </c>
      <c r="AE186" s="5">
        <f t="shared" si="42"/>
        <v>180591.97112372963</v>
      </c>
      <c r="AF186" s="5">
        <f t="shared" si="43"/>
        <v>850785.67950968898</v>
      </c>
      <c r="AG186" s="5">
        <f t="shared" si="11"/>
        <v>604658.02887627087</v>
      </c>
      <c r="AH186" s="5">
        <f t="shared" si="12"/>
        <v>1031377.6506334186</v>
      </c>
      <c r="AI186" s="150"/>
      <c r="AJ186" s="2">
        <v>179</v>
      </c>
      <c r="AK186" s="118">
        <v>50284</v>
      </c>
      <c r="AL186" s="5">
        <f t="shared" si="44"/>
        <v>601157.40225484478</v>
      </c>
      <c r="AM186" s="5">
        <f t="shared" si="45"/>
        <v>5625.6271582523987</v>
      </c>
      <c r="AN186" s="5">
        <f t="shared" si="13"/>
        <v>1743.1522686898593</v>
      </c>
      <c r="AO186" s="35">
        <f t="shared" si="14"/>
        <v>3.4795923905817185E-2</v>
      </c>
      <c r="AP186" s="5">
        <f t="shared" si="15"/>
        <v>3882.4748895625394</v>
      </c>
      <c r="AQ186" s="35">
        <f t="shared" si="16"/>
        <v>7.7499999999999999E-2</v>
      </c>
      <c r="AR186" s="5">
        <f t="shared" si="46"/>
        <v>185835.75001384455</v>
      </c>
      <c r="AS186" s="5">
        <f t="shared" si="47"/>
        <v>821151.51131333457</v>
      </c>
      <c r="AT186" s="5">
        <f t="shared" si="17"/>
        <v>599414.24998615496</v>
      </c>
      <c r="AU186" s="5">
        <f t="shared" si="18"/>
        <v>1006987.2613271791</v>
      </c>
      <c r="AV186" s="150"/>
      <c r="AW186" s="2">
        <v>179</v>
      </c>
      <c r="AX186" s="118">
        <v>50284</v>
      </c>
      <c r="AY186" s="5">
        <f t="shared" si="48"/>
        <v>595832.19089669629</v>
      </c>
      <c r="AZ186" s="5">
        <f t="shared" si="49"/>
        <v>5490.5819284106856</v>
      </c>
      <c r="BA186" s="5">
        <f t="shared" si="19"/>
        <v>1766.6307353063339</v>
      </c>
      <c r="BB186" s="35">
        <f t="shared" si="20"/>
        <v>3.55797641476399E-2</v>
      </c>
      <c r="BC186" s="5">
        <f t="shared" si="21"/>
        <v>3723.9511931043517</v>
      </c>
      <c r="BD186" s="35">
        <f t="shared" si="22"/>
        <v>7.4999999999999997E-2</v>
      </c>
      <c r="BE186" s="5">
        <f t="shared" si="50"/>
        <v>191184.43983861007</v>
      </c>
      <c r="BF186" s="5">
        <f t="shared" si="51"/>
        <v>791629.72534690285</v>
      </c>
      <c r="BG186" s="5">
        <f t="shared" si="23"/>
        <v>594065.56016138999</v>
      </c>
      <c r="BH186" s="5">
        <f t="shared" si="24"/>
        <v>982814.16518551297</v>
      </c>
      <c r="BI186" s="150"/>
      <c r="BJ186" s="2">
        <v>179</v>
      </c>
      <c r="BK186" s="118">
        <v>50284</v>
      </c>
      <c r="BL186" s="5">
        <f t="shared" si="52"/>
        <v>590402.39666600293</v>
      </c>
      <c r="BM186" s="5">
        <f t="shared" si="53"/>
        <v>5356.7892391412443</v>
      </c>
      <c r="BN186" s="5">
        <f t="shared" si="25"/>
        <v>1789.7747592841433</v>
      </c>
      <c r="BO186" s="35">
        <f t="shared" si="26"/>
        <v>3.6377388087670076E-2</v>
      </c>
      <c r="BP186" s="5">
        <f t="shared" si="27"/>
        <v>3567.0144798571009</v>
      </c>
      <c r="BQ186" s="35">
        <f t="shared" si="28"/>
        <v>7.2499999999999995E-2</v>
      </c>
      <c r="BR186" s="5">
        <f t="shared" si="54"/>
        <v>196637.3780932808</v>
      </c>
      <c r="BS186" s="5">
        <f t="shared" si="55"/>
        <v>762227.89571300172</v>
      </c>
      <c r="BT186" s="5">
        <f t="shared" si="29"/>
        <v>588612.62190671882</v>
      </c>
      <c r="BU186" s="5">
        <f t="shared" si="30"/>
        <v>958865.27380628255</v>
      </c>
      <c r="BV186" s="150"/>
      <c r="BW186" s="2">
        <v>179</v>
      </c>
      <c r="BX186" s="118">
        <v>50284</v>
      </c>
      <c r="BY186" s="5">
        <f t="shared" si="56"/>
        <v>584868.82611821417</v>
      </c>
      <c r="BZ186" s="5">
        <f t="shared" si="57"/>
        <v>5224.2878433945316</v>
      </c>
      <c r="CA186" s="5">
        <f t="shared" si="31"/>
        <v>1812.5530243716153</v>
      </c>
      <c r="CB186" s="35">
        <f t="shared" si="32"/>
        <v>3.7188913686541959E-2</v>
      </c>
      <c r="CC186" s="5">
        <f t="shared" si="33"/>
        <v>3411.7348190229163</v>
      </c>
      <c r="CD186" s="35">
        <f t="shared" si="34"/>
        <v>7.0000000000000007E-2</v>
      </c>
      <c r="CE186" s="5">
        <f t="shared" si="58"/>
        <v>202193.72690615684</v>
      </c>
      <c r="CF186" s="5">
        <f t="shared" si="59"/>
        <v>732953.7970614644</v>
      </c>
      <c r="CG186" s="5">
        <f t="shared" si="35"/>
        <v>583056.27309384255</v>
      </c>
      <c r="CH186" s="5">
        <f t="shared" si="36"/>
        <v>935147.52396762127</v>
      </c>
    </row>
    <row r="187" spans="9:86" ht="14.25" customHeight="1">
      <c r="I187" s="150"/>
      <c r="J187" s="2">
        <v>180</v>
      </c>
      <c r="K187" s="118">
        <v>50314</v>
      </c>
      <c r="L187" s="5">
        <f t="shared" si="37"/>
        <v>609796.40448013146</v>
      </c>
      <c r="M187" s="5">
        <f t="shared" si="0"/>
        <v>5899.3210083098911</v>
      </c>
      <c r="N187" s="5">
        <f t="shared" si="1"/>
        <v>1706.9707275089877</v>
      </c>
      <c r="O187" s="35">
        <f t="shared" si="2"/>
        <v>3.3590963442250432E-2</v>
      </c>
      <c r="P187" s="5">
        <f t="shared" si="3"/>
        <v>4192.3502808009034</v>
      </c>
      <c r="Q187" s="35">
        <f t="shared" si="4"/>
        <v>8.249999999999999E-2</v>
      </c>
      <c r="R187" s="5">
        <f t="shared" si="38"/>
        <v>177160.5662473765</v>
      </c>
      <c r="S187" s="5">
        <f t="shared" si="39"/>
        <v>884717.21524840454</v>
      </c>
      <c r="T187" s="5">
        <f t="shared" si="5"/>
        <v>608089.43375262246</v>
      </c>
      <c r="U187" s="5">
        <f t="shared" si="6"/>
        <v>1061877.7814957811</v>
      </c>
      <c r="V187" s="150"/>
      <c r="W187" s="2">
        <v>180</v>
      </c>
      <c r="X187" s="118">
        <v>50314</v>
      </c>
      <c r="Y187" s="5">
        <f t="shared" si="40"/>
        <v>604658.02887627087</v>
      </c>
      <c r="Z187" s="5">
        <f t="shared" si="41"/>
        <v>5761.8863163878123</v>
      </c>
      <c r="AA187" s="5">
        <f t="shared" si="7"/>
        <v>1730.8327905460064</v>
      </c>
      <c r="AB187" s="35">
        <f t="shared" si="8"/>
        <v>3.4349983783647356E-2</v>
      </c>
      <c r="AC187" s="5">
        <f t="shared" si="9"/>
        <v>4031.0535258418058</v>
      </c>
      <c r="AD187" s="35">
        <f t="shared" si="10"/>
        <v>0.08</v>
      </c>
      <c r="AE187" s="5">
        <f t="shared" si="42"/>
        <v>182322.80391427563</v>
      </c>
      <c r="AF187" s="5">
        <f t="shared" si="43"/>
        <v>854816.73303553078</v>
      </c>
      <c r="AG187" s="5">
        <f t="shared" si="11"/>
        <v>602927.19608572486</v>
      </c>
      <c r="AH187" s="5">
        <f t="shared" si="12"/>
        <v>1037139.5369498064</v>
      </c>
      <c r="AI187" s="150"/>
      <c r="AJ187" s="2">
        <v>180</v>
      </c>
      <c r="AK187" s="118">
        <v>50314</v>
      </c>
      <c r="AL187" s="5">
        <f t="shared" si="44"/>
        <v>599414.24998615496</v>
      </c>
      <c r="AM187" s="5">
        <f t="shared" si="45"/>
        <v>5625.6271582523987</v>
      </c>
      <c r="AN187" s="5">
        <f t="shared" si="13"/>
        <v>1754.4101270918145</v>
      </c>
      <c r="AO187" s="35">
        <f t="shared" si="14"/>
        <v>3.5122490874362838E-2</v>
      </c>
      <c r="AP187" s="5">
        <f t="shared" si="15"/>
        <v>3871.2170311605842</v>
      </c>
      <c r="AQ187" s="35">
        <f t="shared" si="16"/>
        <v>7.7499999999999999E-2</v>
      </c>
      <c r="AR187" s="5">
        <f t="shared" si="46"/>
        <v>187590.16014093635</v>
      </c>
      <c r="AS187" s="5">
        <f t="shared" si="47"/>
        <v>825022.72834449518</v>
      </c>
      <c r="AT187" s="5">
        <f t="shared" si="17"/>
        <v>597659.83985906316</v>
      </c>
      <c r="AU187" s="5">
        <f t="shared" si="18"/>
        <v>1012612.8884854316</v>
      </c>
      <c r="AV187" s="150"/>
      <c r="AW187" s="2">
        <v>180</v>
      </c>
      <c r="AX187" s="118">
        <v>50314</v>
      </c>
      <c r="AY187" s="5">
        <f t="shared" si="48"/>
        <v>594065.56016138999</v>
      </c>
      <c r="AZ187" s="5">
        <f t="shared" si="49"/>
        <v>5490.5819284106856</v>
      </c>
      <c r="BA187" s="5">
        <f t="shared" si="19"/>
        <v>1777.6721774019984</v>
      </c>
      <c r="BB187" s="35">
        <f t="shared" si="20"/>
        <v>3.5908605984546031E-2</v>
      </c>
      <c r="BC187" s="5">
        <f t="shared" si="21"/>
        <v>3712.9097510086872</v>
      </c>
      <c r="BD187" s="35">
        <f t="shared" si="22"/>
        <v>7.4999999999999997E-2</v>
      </c>
      <c r="BE187" s="5">
        <f t="shared" si="50"/>
        <v>192962.11201601208</v>
      </c>
      <c r="BF187" s="5">
        <f t="shared" si="51"/>
        <v>795342.63509791158</v>
      </c>
      <c r="BG187" s="5">
        <f t="shared" si="23"/>
        <v>592287.88798398804</v>
      </c>
      <c r="BH187" s="5">
        <f t="shared" si="24"/>
        <v>988304.74711392366</v>
      </c>
      <c r="BI187" s="150"/>
      <c r="BJ187" s="2">
        <v>180</v>
      </c>
      <c r="BK187" s="118">
        <v>50314</v>
      </c>
      <c r="BL187" s="5">
        <f t="shared" si="52"/>
        <v>588612.62190671882</v>
      </c>
      <c r="BM187" s="5">
        <f t="shared" si="53"/>
        <v>5356.7892391412443</v>
      </c>
      <c r="BN187" s="5">
        <f t="shared" si="25"/>
        <v>1800.5879817881514</v>
      </c>
      <c r="BO187" s="35">
        <f t="shared" si="26"/>
        <v>3.670844792873304E-2</v>
      </c>
      <c r="BP187" s="5">
        <f t="shared" si="27"/>
        <v>3556.2012573530928</v>
      </c>
      <c r="BQ187" s="35">
        <f t="shared" si="28"/>
        <v>7.2499999999999995E-2</v>
      </c>
      <c r="BR187" s="5">
        <f t="shared" si="54"/>
        <v>198437.96607506895</v>
      </c>
      <c r="BS187" s="5">
        <f t="shared" si="55"/>
        <v>765784.09697035479</v>
      </c>
      <c r="BT187" s="5">
        <f t="shared" si="29"/>
        <v>586812.03392493061</v>
      </c>
      <c r="BU187" s="5">
        <f t="shared" si="30"/>
        <v>964222.06304542371</v>
      </c>
      <c r="BV187" s="150"/>
      <c r="BW187" s="2">
        <v>180</v>
      </c>
      <c r="BX187" s="118">
        <v>50314</v>
      </c>
      <c r="BY187" s="5">
        <f t="shared" si="56"/>
        <v>583056.27309384255</v>
      </c>
      <c r="BZ187" s="5">
        <f t="shared" si="57"/>
        <v>5224.2878433945316</v>
      </c>
      <c r="CA187" s="5">
        <f t="shared" si="31"/>
        <v>1823.1262503471166</v>
      </c>
      <c r="CB187" s="35">
        <f t="shared" si="32"/>
        <v>3.7522132963389326E-2</v>
      </c>
      <c r="CC187" s="5">
        <f t="shared" si="33"/>
        <v>3401.161593047415</v>
      </c>
      <c r="CD187" s="35">
        <f t="shared" si="34"/>
        <v>7.0000000000000007E-2</v>
      </c>
      <c r="CE187" s="5">
        <f t="shared" si="58"/>
        <v>204016.85315650396</v>
      </c>
      <c r="CF187" s="5">
        <f t="shared" si="59"/>
        <v>736354.95865451184</v>
      </c>
      <c r="CG187" s="5">
        <f t="shared" si="35"/>
        <v>581233.14684349543</v>
      </c>
      <c r="CH187" s="5">
        <f t="shared" si="36"/>
        <v>940371.81181101582</v>
      </c>
    </row>
    <row r="188" spans="9:86" ht="14.25" customHeight="1">
      <c r="I188" s="150"/>
      <c r="J188" s="2">
        <v>181</v>
      </c>
      <c r="K188" s="118">
        <v>50345</v>
      </c>
      <c r="L188" s="5">
        <f t="shared" si="37"/>
        <v>608089.43375262246</v>
      </c>
      <c r="M188" s="5">
        <f t="shared" si="0"/>
        <v>5899.3210083098911</v>
      </c>
      <c r="N188" s="5">
        <f t="shared" si="1"/>
        <v>1718.7061512606115</v>
      </c>
      <c r="O188" s="35">
        <f t="shared" si="2"/>
        <v>3.3916842935175232E-2</v>
      </c>
      <c r="P188" s="5">
        <f t="shared" si="3"/>
        <v>4180.6148570492796</v>
      </c>
      <c r="Q188" s="35">
        <f t="shared" si="4"/>
        <v>8.2500000000000004E-2</v>
      </c>
      <c r="R188" s="5">
        <f t="shared" si="38"/>
        <v>178879.27239863711</v>
      </c>
      <c r="S188" s="5">
        <f t="shared" si="39"/>
        <v>888897.83010545385</v>
      </c>
      <c r="T188" s="5">
        <f t="shared" si="5"/>
        <v>606370.72760136181</v>
      </c>
      <c r="U188" s="5">
        <f t="shared" si="6"/>
        <v>1067777.1025040909</v>
      </c>
      <c r="V188" s="150"/>
      <c r="W188" s="2">
        <v>181</v>
      </c>
      <c r="X188" s="118">
        <v>50345</v>
      </c>
      <c r="Y188" s="5">
        <f t="shared" si="40"/>
        <v>602927.19608572486</v>
      </c>
      <c r="Z188" s="5">
        <f t="shared" si="41"/>
        <v>5761.8863163878123</v>
      </c>
      <c r="AA188" s="5">
        <f t="shared" si="7"/>
        <v>1742.3716758163127</v>
      </c>
      <c r="AB188" s="35">
        <f t="shared" si="8"/>
        <v>3.4678250119642914E-2</v>
      </c>
      <c r="AC188" s="5">
        <f t="shared" si="9"/>
        <v>4019.5146405714995</v>
      </c>
      <c r="AD188" s="35">
        <f t="shared" si="10"/>
        <v>0.08</v>
      </c>
      <c r="AE188" s="5">
        <f t="shared" si="42"/>
        <v>184065.17559009194</v>
      </c>
      <c r="AF188" s="5">
        <f t="shared" si="43"/>
        <v>858836.24767610233</v>
      </c>
      <c r="AG188" s="5">
        <f t="shared" si="11"/>
        <v>601184.8244099085</v>
      </c>
      <c r="AH188" s="5">
        <f t="shared" si="12"/>
        <v>1042901.4232661943</v>
      </c>
      <c r="AI188" s="150"/>
      <c r="AJ188" s="2">
        <v>181</v>
      </c>
      <c r="AK188" s="118">
        <v>50345</v>
      </c>
      <c r="AL188" s="5">
        <f t="shared" si="44"/>
        <v>597659.83985906316</v>
      </c>
      <c r="AM188" s="5">
        <f t="shared" si="45"/>
        <v>5625.6271582523987</v>
      </c>
      <c r="AN188" s="5">
        <f t="shared" si="13"/>
        <v>1765.7406924959491</v>
      </c>
      <c r="AO188" s="35">
        <f t="shared" si="14"/>
        <v>3.5453090364826981E-2</v>
      </c>
      <c r="AP188" s="5">
        <f t="shared" si="15"/>
        <v>3859.8864657564495</v>
      </c>
      <c r="AQ188" s="35">
        <f t="shared" si="16"/>
        <v>7.7499999999999999E-2</v>
      </c>
      <c r="AR188" s="5">
        <f t="shared" si="46"/>
        <v>189355.9008334323</v>
      </c>
      <c r="AS188" s="5">
        <f t="shared" si="47"/>
        <v>828882.61481025163</v>
      </c>
      <c r="AT188" s="5">
        <f t="shared" si="17"/>
        <v>595894.0991665672</v>
      </c>
      <c r="AU188" s="5">
        <f t="shared" si="18"/>
        <v>1018238.515643684</v>
      </c>
      <c r="AV188" s="150"/>
      <c r="AW188" s="2">
        <v>181</v>
      </c>
      <c r="AX188" s="118">
        <v>50345</v>
      </c>
      <c r="AY188" s="5">
        <f t="shared" si="48"/>
        <v>592287.88798398804</v>
      </c>
      <c r="AZ188" s="5">
        <f t="shared" si="49"/>
        <v>5490.5819284106856</v>
      </c>
      <c r="BA188" s="5">
        <f t="shared" si="19"/>
        <v>1788.7826285107608</v>
      </c>
      <c r="BB188" s="35">
        <f t="shared" si="20"/>
        <v>3.6241483200327447E-2</v>
      </c>
      <c r="BC188" s="5">
        <f t="shared" si="21"/>
        <v>3701.7992998999248</v>
      </c>
      <c r="BD188" s="35">
        <f t="shared" si="22"/>
        <v>7.4999999999999997E-2</v>
      </c>
      <c r="BE188" s="5">
        <f t="shared" si="50"/>
        <v>194750.89464452284</v>
      </c>
      <c r="BF188" s="5">
        <f t="shared" si="51"/>
        <v>799044.43439781154</v>
      </c>
      <c r="BG188" s="5">
        <f t="shared" si="23"/>
        <v>590499.10535547731</v>
      </c>
      <c r="BH188" s="5">
        <f t="shared" si="24"/>
        <v>993795.32904233434</v>
      </c>
      <c r="BI188" s="150"/>
      <c r="BJ188" s="2">
        <v>181</v>
      </c>
      <c r="BK188" s="118">
        <v>50345</v>
      </c>
      <c r="BL188" s="5">
        <f t="shared" si="52"/>
        <v>586812.03392493061</v>
      </c>
      <c r="BM188" s="5">
        <f t="shared" si="53"/>
        <v>5356.7892391412443</v>
      </c>
      <c r="BN188" s="5">
        <f t="shared" si="25"/>
        <v>1811.4665341781219</v>
      </c>
      <c r="BO188" s="35">
        <f t="shared" si="26"/>
        <v>3.7043545724078142E-2</v>
      </c>
      <c r="BP188" s="5">
        <f t="shared" si="27"/>
        <v>3545.3227049631223</v>
      </c>
      <c r="BQ188" s="35">
        <f t="shared" si="28"/>
        <v>7.2499999999999995E-2</v>
      </c>
      <c r="BR188" s="5">
        <f t="shared" si="54"/>
        <v>200249.43260924707</v>
      </c>
      <c r="BS188" s="5">
        <f t="shared" si="55"/>
        <v>769329.41967531794</v>
      </c>
      <c r="BT188" s="5">
        <f t="shared" si="29"/>
        <v>585000.56739075249</v>
      </c>
      <c r="BU188" s="5">
        <f t="shared" si="30"/>
        <v>969578.85228456499</v>
      </c>
      <c r="BV188" s="150"/>
      <c r="BW188" s="2">
        <v>181</v>
      </c>
      <c r="BX188" s="118">
        <v>50345</v>
      </c>
      <c r="BY188" s="5">
        <f t="shared" si="56"/>
        <v>581233.14684349543</v>
      </c>
      <c r="BZ188" s="5">
        <f t="shared" si="57"/>
        <v>5224.2878433945316</v>
      </c>
      <c r="CA188" s="5">
        <f t="shared" si="31"/>
        <v>1833.7611534741413</v>
      </c>
      <c r="CB188" s="35">
        <f t="shared" si="32"/>
        <v>3.7859392502291103E-2</v>
      </c>
      <c r="CC188" s="5">
        <f t="shared" si="33"/>
        <v>3390.5266899203903</v>
      </c>
      <c r="CD188" s="35">
        <f t="shared" si="34"/>
        <v>7.0000000000000007E-2</v>
      </c>
      <c r="CE188" s="5">
        <f t="shared" si="58"/>
        <v>205850.61430997809</v>
      </c>
      <c r="CF188" s="5">
        <f t="shared" si="59"/>
        <v>739745.48534443218</v>
      </c>
      <c r="CG188" s="5">
        <f t="shared" si="35"/>
        <v>579399.38569002133</v>
      </c>
      <c r="CH188" s="5">
        <f t="shared" si="36"/>
        <v>945596.09965441027</v>
      </c>
    </row>
    <row r="189" spans="9:86" ht="14.25" customHeight="1">
      <c r="I189" s="150"/>
      <c r="J189" s="2">
        <v>182</v>
      </c>
      <c r="K189" s="118">
        <v>50375</v>
      </c>
      <c r="L189" s="5">
        <f t="shared" si="37"/>
        <v>606370.72760136181</v>
      </c>
      <c r="M189" s="5">
        <f t="shared" si="0"/>
        <v>5899.3210083098911</v>
      </c>
      <c r="N189" s="5">
        <f t="shared" si="1"/>
        <v>1730.522256050529</v>
      </c>
      <c r="O189" s="35">
        <f t="shared" si="2"/>
        <v>3.4246816555198942E-2</v>
      </c>
      <c r="P189" s="5">
        <f t="shared" si="3"/>
        <v>4168.7987522593621</v>
      </c>
      <c r="Q189" s="35">
        <f t="shared" si="4"/>
        <v>8.249999999999999E-2</v>
      </c>
      <c r="R189" s="5">
        <f t="shared" si="38"/>
        <v>180609.79465468763</v>
      </c>
      <c r="S189" s="5">
        <f t="shared" si="39"/>
        <v>893066.62885771319</v>
      </c>
      <c r="T189" s="5">
        <f t="shared" si="5"/>
        <v>604640.20534531132</v>
      </c>
      <c r="U189" s="5">
        <f t="shared" si="6"/>
        <v>1073676.4235124008</v>
      </c>
      <c r="V189" s="150"/>
      <c r="W189" s="2">
        <v>182</v>
      </c>
      <c r="X189" s="118">
        <v>50375</v>
      </c>
      <c r="Y189" s="5">
        <f t="shared" si="40"/>
        <v>601184.8244099085</v>
      </c>
      <c r="Z189" s="5">
        <f t="shared" si="41"/>
        <v>5761.8863163878123</v>
      </c>
      <c r="AA189" s="5">
        <f t="shared" si="7"/>
        <v>1753.987486988422</v>
      </c>
      <c r="AB189" s="35">
        <f t="shared" si="8"/>
        <v>3.5010614022934677E-2</v>
      </c>
      <c r="AC189" s="5">
        <f t="shared" si="9"/>
        <v>4007.8988293993903</v>
      </c>
      <c r="AD189" s="35">
        <f t="shared" si="10"/>
        <v>0.08</v>
      </c>
      <c r="AE189" s="5">
        <f t="shared" si="42"/>
        <v>185819.16307708036</v>
      </c>
      <c r="AF189" s="5">
        <f t="shared" si="43"/>
        <v>862844.1465055017</v>
      </c>
      <c r="AG189" s="5">
        <f t="shared" si="11"/>
        <v>599430.83692292008</v>
      </c>
      <c r="AH189" s="5">
        <f t="shared" si="12"/>
        <v>1048663.309582582</v>
      </c>
      <c r="AI189" s="150"/>
      <c r="AJ189" s="2">
        <v>182</v>
      </c>
      <c r="AK189" s="118">
        <v>50375</v>
      </c>
      <c r="AL189" s="5">
        <f t="shared" si="44"/>
        <v>595894.0991665672</v>
      </c>
      <c r="AM189" s="5">
        <f t="shared" si="45"/>
        <v>5625.6271582523987</v>
      </c>
      <c r="AN189" s="5">
        <f t="shared" si="13"/>
        <v>1777.1444344683187</v>
      </c>
      <c r="AO189" s="35">
        <f t="shared" si="14"/>
        <v>3.5787790554473592E-2</v>
      </c>
      <c r="AP189" s="5">
        <f t="shared" si="15"/>
        <v>3848.48272378408</v>
      </c>
      <c r="AQ189" s="35">
        <f t="shared" si="16"/>
        <v>7.7499999999999999E-2</v>
      </c>
      <c r="AR189" s="5">
        <f t="shared" si="46"/>
        <v>191133.04526790063</v>
      </c>
      <c r="AS189" s="5">
        <f t="shared" si="47"/>
        <v>832731.09753403568</v>
      </c>
      <c r="AT189" s="5">
        <f t="shared" si="17"/>
        <v>594116.95473209885</v>
      </c>
      <c r="AU189" s="5">
        <f t="shared" si="18"/>
        <v>1023864.1428019363</v>
      </c>
      <c r="AV189" s="150"/>
      <c r="AW189" s="2">
        <v>182</v>
      </c>
      <c r="AX189" s="118">
        <v>50375</v>
      </c>
      <c r="AY189" s="5">
        <f t="shared" si="48"/>
        <v>590499.10535547731</v>
      </c>
      <c r="AZ189" s="5">
        <f t="shared" si="49"/>
        <v>5490.5819284106856</v>
      </c>
      <c r="BA189" s="5">
        <f t="shared" si="19"/>
        <v>1799.9625199389525</v>
      </c>
      <c r="BB189" s="35">
        <f t="shared" si="20"/>
        <v>3.6578463952565372E-2</v>
      </c>
      <c r="BC189" s="5">
        <f t="shared" si="21"/>
        <v>3690.6194084717331</v>
      </c>
      <c r="BD189" s="35">
        <f t="shared" si="22"/>
        <v>7.4999999999999997E-2</v>
      </c>
      <c r="BE189" s="5">
        <f t="shared" si="50"/>
        <v>196550.85716446178</v>
      </c>
      <c r="BF189" s="5">
        <f t="shared" si="51"/>
        <v>802735.05380628328</v>
      </c>
      <c r="BG189" s="5">
        <f t="shared" si="23"/>
        <v>588699.14283553837</v>
      </c>
      <c r="BH189" s="5">
        <f t="shared" si="24"/>
        <v>999285.91097074503</v>
      </c>
      <c r="BI189" s="150"/>
      <c r="BJ189" s="2">
        <v>182</v>
      </c>
      <c r="BK189" s="118">
        <v>50375</v>
      </c>
      <c r="BL189" s="5">
        <f t="shared" si="52"/>
        <v>585000.56739075249</v>
      </c>
      <c r="BM189" s="5">
        <f t="shared" si="53"/>
        <v>5356.7892391412443</v>
      </c>
      <c r="BN189" s="5">
        <f t="shared" si="25"/>
        <v>1822.4108111554478</v>
      </c>
      <c r="BO189" s="35">
        <f t="shared" si="26"/>
        <v>3.7382749612374255E-2</v>
      </c>
      <c r="BP189" s="5">
        <f t="shared" si="27"/>
        <v>3534.3784279857964</v>
      </c>
      <c r="BQ189" s="35">
        <f t="shared" si="28"/>
        <v>7.2499999999999995E-2</v>
      </c>
      <c r="BR189" s="5">
        <f t="shared" si="54"/>
        <v>202071.84342040253</v>
      </c>
      <c r="BS189" s="5">
        <f t="shared" si="55"/>
        <v>772863.79810330376</v>
      </c>
      <c r="BT189" s="5">
        <f t="shared" si="29"/>
        <v>583178.15657959704</v>
      </c>
      <c r="BU189" s="5">
        <f t="shared" si="30"/>
        <v>974935.64152370626</v>
      </c>
      <c r="BV189" s="150"/>
      <c r="BW189" s="2">
        <v>182</v>
      </c>
      <c r="BX189" s="118">
        <v>50375</v>
      </c>
      <c r="BY189" s="5">
        <f t="shared" si="56"/>
        <v>579399.38569002133</v>
      </c>
      <c r="BZ189" s="5">
        <f t="shared" si="57"/>
        <v>5224.2878433945316</v>
      </c>
      <c r="CA189" s="5">
        <f t="shared" si="31"/>
        <v>1844.4580935360736</v>
      </c>
      <c r="CB189" s="35">
        <f t="shared" si="32"/>
        <v>3.8200760423785299E-2</v>
      </c>
      <c r="CC189" s="5">
        <f t="shared" si="33"/>
        <v>3379.8297498584579</v>
      </c>
      <c r="CD189" s="35">
        <f t="shared" si="34"/>
        <v>7.0000000000000007E-2</v>
      </c>
      <c r="CE189" s="5">
        <f t="shared" si="58"/>
        <v>207695.07240351418</v>
      </c>
      <c r="CF189" s="5">
        <f t="shared" si="59"/>
        <v>743125.31509429065</v>
      </c>
      <c r="CG189" s="5">
        <f t="shared" si="35"/>
        <v>577554.92759648524</v>
      </c>
      <c r="CH189" s="5">
        <f t="shared" si="36"/>
        <v>950820.38749780483</v>
      </c>
    </row>
    <row r="190" spans="9:86" ht="14.25" customHeight="1">
      <c r="I190" s="150"/>
      <c r="J190" s="2">
        <v>183</v>
      </c>
      <c r="K190" s="118">
        <v>50406</v>
      </c>
      <c r="L190" s="5">
        <f t="shared" si="37"/>
        <v>604640.20534531132</v>
      </c>
      <c r="M190" s="5">
        <f t="shared" si="0"/>
        <v>5899.3210083098911</v>
      </c>
      <c r="N190" s="5">
        <f t="shared" si="1"/>
        <v>1742.419596560876</v>
      </c>
      <c r="O190" s="35">
        <f t="shared" si="2"/>
        <v>3.4580954051491364E-2</v>
      </c>
      <c r="P190" s="5">
        <f t="shared" si="3"/>
        <v>4156.9014117490151</v>
      </c>
      <c r="Q190" s="35">
        <f t="shared" si="4"/>
        <v>8.2500000000000004E-2</v>
      </c>
      <c r="R190" s="5">
        <f t="shared" si="38"/>
        <v>182352.21425124852</v>
      </c>
      <c r="S190" s="5">
        <f t="shared" si="39"/>
        <v>897223.53026946215</v>
      </c>
      <c r="T190" s="5">
        <f t="shared" si="5"/>
        <v>602897.78574875044</v>
      </c>
      <c r="U190" s="5">
        <f t="shared" si="6"/>
        <v>1079575.7445207108</v>
      </c>
      <c r="V190" s="150"/>
      <c r="W190" s="2">
        <v>183</v>
      </c>
      <c r="X190" s="118">
        <v>50406</v>
      </c>
      <c r="Y190" s="5">
        <f t="shared" si="40"/>
        <v>599430.83692292008</v>
      </c>
      <c r="Z190" s="5">
        <f t="shared" si="41"/>
        <v>5761.8863163878123</v>
      </c>
      <c r="AA190" s="5">
        <f t="shared" si="7"/>
        <v>1765.6807369016783</v>
      </c>
      <c r="AB190" s="35">
        <f t="shared" si="8"/>
        <v>3.5347145221267112E-2</v>
      </c>
      <c r="AC190" s="5">
        <f t="shared" si="9"/>
        <v>3996.205579486134</v>
      </c>
      <c r="AD190" s="35">
        <f t="shared" si="10"/>
        <v>0.08</v>
      </c>
      <c r="AE190" s="5">
        <f t="shared" si="42"/>
        <v>187584.84381398204</v>
      </c>
      <c r="AF190" s="5">
        <f t="shared" si="43"/>
        <v>866840.3520849878</v>
      </c>
      <c r="AG190" s="5">
        <f t="shared" si="11"/>
        <v>597665.15618601837</v>
      </c>
      <c r="AH190" s="5">
        <f t="shared" si="12"/>
        <v>1054425.1958989699</v>
      </c>
      <c r="AI190" s="150"/>
      <c r="AJ190" s="2">
        <v>183</v>
      </c>
      <c r="AK190" s="118">
        <v>50406</v>
      </c>
      <c r="AL190" s="5">
        <f t="shared" si="44"/>
        <v>594116.95473209885</v>
      </c>
      <c r="AM190" s="5">
        <f t="shared" si="45"/>
        <v>5625.6271582523987</v>
      </c>
      <c r="AN190" s="5">
        <f t="shared" si="13"/>
        <v>1788.6218256075936</v>
      </c>
      <c r="AO190" s="35">
        <f t="shared" si="14"/>
        <v>3.6126661150361374E-2</v>
      </c>
      <c r="AP190" s="5">
        <f t="shared" si="15"/>
        <v>3837.0053326448051</v>
      </c>
      <c r="AQ190" s="35">
        <f t="shared" si="16"/>
        <v>7.7499999999999999E-2</v>
      </c>
      <c r="AR190" s="5">
        <f t="shared" si="46"/>
        <v>192921.66709350821</v>
      </c>
      <c r="AS190" s="5">
        <f t="shared" si="47"/>
        <v>836568.10286668048</v>
      </c>
      <c r="AT190" s="5">
        <f t="shared" si="17"/>
        <v>592328.33290649124</v>
      </c>
      <c r="AU190" s="5">
        <f t="shared" si="18"/>
        <v>1029489.7699601887</v>
      </c>
      <c r="AV190" s="150"/>
      <c r="AW190" s="2">
        <v>183</v>
      </c>
      <c r="AX190" s="118">
        <v>50406</v>
      </c>
      <c r="AY190" s="5">
        <f t="shared" si="48"/>
        <v>588699.14283553837</v>
      </c>
      <c r="AZ190" s="5">
        <f t="shared" si="49"/>
        <v>5490.5819284106856</v>
      </c>
      <c r="BA190" s="5">
        <f t="shared" si="19"/>
        <v>1811.2122856885712</v>
      </c>
      <c r="BB190" s="35">
        <f t="shared" si="20"/>
        <v>3.6919617928396944E-2</v>
      </c>
      <c r="BC190" s="5">
        <f t="shared" si="21"/>
        <v>3679.3696427221143</v>
      </c>
      <c r="BD190" s="35">
        <f t="shared" si="22"/>
        <v>7.4999999999999997E-2</v>
      </c>
      <c r="BE190" s="5">
        <f t="shared" si="50"/>
        <v>198362.06945015036</v>
      </c>
      <c r="BF190" s="5">
        <f t="shared" si="51"/>
        <v>806414.42344900535</v>
      </c>
      <c r="BG190" s="5">
        <f t="shared" si="23"/>
        <v>586887.93054984976</v>
      </c>
      <c r="BH190" s="5">
        <f t="shared" si="24"/>
        <v>1004776.4928991557</v>
      </c>
      <c r="BI190" s="150"/>
      <c r="BJ190" s="2">
        <v>183</v>
      </c>
      <c r="BK190" s="118">
        <v>50406</v>
      </c>
      <c r="BL190" s="5">
        <f t="shared" si="52"/>
        <v>583178.15657959704</v>
      </c>
      <c r="BM190" s="5">
        <f t="shared" si="53"/>
        <v>5356.7892391412443</v>
      </c>
      <c r="BN190" s="5">
        <f t="shared" si="25"/>
        <v>1833.4212098061789</v>
      </c>
      <c r="BO190" s="35">
        <f t="shared" si="26"/>
        <v>3.7726129261618287E-2</v>
      </c>
      <c r="BP190" s="5">
        <f t="shared" si="27"/>
        <v>3523.3680293350653</v>
      </c>
      <c r="BQ190" s="35">
        <f t="shared" si="28"/>
        <v>7.2499999999999995E-2</v>
      </c>
      <c r="BR190" s="5">
        <f t="shared" si="54"/>
        <v>203905.26463020869</v>
      </c>
      <c r="BS190" s="5">
        <f t="shared" si="55"/>
        <v>776387.16613263881</v>
      </c>
      <c r="BT190" s="5">
        <f t="shared" si="29"/>
        <v>581344.73536979081</v>
      </c>
      <c r="BU190" s="5">
        <f t="shared" si="30"/>
        <v>980292.43076284754</v>
      </c>
      <c r="BV190" s="150"/>
      <c r="BW190" s="2">
        <v>183</v>
      </c>
      <c r="BX190" s="118">
        <v>50406</v>
      </c>
      <c r="BY190" s="5">
        <f t="shared" si="56"/>
        <v>577554.92759648524</v>
      </c>
      <c r="BZ190" s="5">
        <f t="shared" si="57"/>
        <v>5224.2878433945316</v>
      </c>
      <c r="CA190" s="5">
        <f t="shared" si="31"/>
        <v>1855.2174324150342</v>
      </c>
      <c r="CB190" s="35">
        <f t="shared" si="32"/>
        <v>3.8546306377519844E-2</v>
      </c>
      <c r="CC190" s="5">
        <f t="shared" si="33"/>
        <v>3369.0704109794974</v>
      </c>
      <c r="CD190" s="35">
        <f t="shared" si="34"/>
        <v>7.0000000000000007E-2</v>
      </c>
      <c r="CE190" s="5">
        <f t="shared" si="58"/>
        <v>209550.2898359292</v>
      </c>
      <c r="CF190" s="5">
        <f t="shared" si="59"/>
        <v>746494.3855052701</v>
      </c>
      <c r="CG190" s="5">
        <f t="shared" si="35"/>
        <v>575699.71016407025</v>
      </c>
      <c r="CH190" s="5">
        <f t="shared" si="36"/>
        <v>956044.67534119927</v>
      </c>
    </row>
    <row r="191" spans="9:86" ht="14.25" customHeight="1">
      <c r="I191" s="150"/>
      <c r="J191" s="2">
        <v>184</v>
      </c>
      <c r="K191" s="118">
        <v>50437</v>
      </c>
      <c r="L191" s="5">
        <f t="shared" si="37"/>
        <v>602897.78574875044</v>
      </c>
      <c r="M191" s="5">
        <f t="shared" si="0"/>
        <v>5899.3210083098911</v>
      </c>
      <c r="N191" s="5">
        <f t="shared" si="1"/>
        <v>1754.3987312872314</v>
      </c>
      <c r="O191" s="35">
        <f t="shared" si="2"/>
        <v>3.4919326746740191E-2</v>
      </c>
      <c r="P191" s="5">
        <f t="shared" si="3"/>
        <v>4144.9222770226597</v>
      </c>
      <c r="Q191" s="35">
        <f t="shared" si="4"/>
        <v>8.2500000000000018E-2</v>
      </c>
      <c r="R191" s="5">
        <f t="shared" si="38"/>
        <v>184106.61298253573</v>
      </c>
      <c r="S191" s="5">
        <f t="shared" si="39"/>
        <v>901368.45254648477</v>
      </c>
      <c r="T191" s="5">
        <f t="shared" si="5"/>
        <v>601143.38701746322</v>
      </c>
      <c r="U191" s="5">
        <f t="shared" si="6"/>
        <v>1085475.0655290205</v>
      </c>
      <c r="V191" s="150"/>
      <c r="W191" s="2">
        <v>184</v>
      </c>
      <c r="X191" s="118">
        <v>50437</v>
      </c>
      <c r="Y191" s="5">
        <f t="shared" si="40"/>
        <v>597665.15618601837</v>
      </c>
      <c r="Z191" s="5">
        <f t="shared" si="41"/>
        <v>5761.8863163878123</v>
      </c>
      <c r="AA191" s="5">
        <f t="shared" si="7"/>
        <v>1777.4519418143564</v>
      </c>
      <c r="AB191" s="35">
        <f t="shared" si="8"/>
        <v>3.568791501563405E-2</v>
      </c>
      <c r="AC191" s="5">
        <f t="shared" si="9"/>
        <v>3984.4343745734559</v>
      </c>
      <c r="AD191" s="35">
        <f t="shared" si="10"/>
        <v>0.08</v>
      </c>
      <c r="AE191" s="5">
        <f t="shared" si="42"/>
        <v>189362.2957557964</v>
      </c>
      <c r="AF191" s="5">
        <f t="shared" si="43"/>
        <v>870824.7864595612</v>
      </c>
      <c r="AG191" s="5">
        <f t="shared" si="11"/>
        <v>595887.70424420398</v>
      </c>
      <c r="AH191" s="5">
        <f t="shared" si="12"/>
        <v>1060187.0822153576</v>
      </c>
      <c r="AI191" s="150"/>
      <c r="AJ191" s="2">
        <v>184</v>
      </c>
      <c r="AK191" s="118">
        <v>50437</v>
      </c>
      <c r="AL191" s="5">
        <f t="shared" si="44"/>
        <v>592328.33290649124</v>
      </c>
      <c r="AM191" s="5">
        <f t="shared" si="45"/>
        <v>5625.6271582523987</v>
      </c>
      <c r="AN191" s="5">
        <f t="shared" si="13"/>
        <v>1800.1733415646427</v>
      </c>
      <c r="AO191" s="35">
        <f t="shared" si="14"/>
        <v>3.6469773432543123E-2</v>
      </c>
      <c r="AP191" s="5">
        <f t="shared" si="15"/>
        <v>3825.453816687756</v>
      </c>
      <c r="AQ191" s="35">
        <f t="shared" si="16"/>
        <v>7.7499999999999999E-2</v>
      </c>
      <c r="AR191" s="5">
        <f t="shared" si="46"/>
        <v>194721.84043507284</v>
      </c>
      <c r="AS191" s="5">
        <f t="shared" si="47"/>
        <v>840393.55668336828</v>
      </c>
      <c r="AT191" s="5">
        <f t="shared" si="17"/>
        <v>590528.15956492664</v>
      </c>
      <c r="AU191" s="5">
        <f t="shared" si="18"/>
        <v>1035115.3971184411</v>
      </c>
      <c r="AV191" s="150"/>
      <c r="AW191" s="2">
        <v>184</v>
      </c>
      <c r="AX191" s="118">
        <v>50437</v>
      </c>
      <c r="AY191" s="5">
        <f t="shared" si="48"/>
        <v>586887.93054984976</v>
      </c>
      <c r="AZ191" s="5">
        <f t="shared" si="49"/>
        <v>5490.5819284106856</v>
      </c>
      <c r="BA191" s="5">
        <f t="shared" si="19"/>
        <v>1822.532362474125</v>
      </c>
      <c r="BB191" s="35">
        <f t="shared" si="20"/>
        <v>3.7265016387710237E-2</v>
      </c>
      <c r="BC191" s="5">
        <f t="shared" si="21"/>
        <v>3668.0495659365606</v>
      </c>
      <c r="BD191" s="35">
        <f t="shared" si="22"/>
        <v>7.4999999999999997E-2</v>
      </c>
      <c r="BE191" s="5">
        <f t="shared" si="50"/>
        <v>200184.60181262449</v>
      </c>
      <c r="BF191" s="5">
        <f t="shared" si="51"/>
        <v>810082.4730149419</v>
      </c>
      <c r="BG191" s="5">
        <f t="shared" si="23"/>
        <v>585065.39818737563</v>
      </c>
      <c r="BH191" s="5">
        <f t="shared" si="24"/>
        <v>1010267.0748275664</v>
      </c>
      <c r="BI191" s="150"/>
      <c r="BJ191" s="2">
        <v>184</v>
      </c>
      <c r="BK191" s="118">
        <v>50437</v>
      </c>
      <c r="BL191" s="5">
        <f t="shared" si="52"/>
        <v>581344.73536979081</v>
      </c>
      <c r="BM191" s="5">
        <f t="shared" si="53"/>
        <v>5356.7892391412443</v>
      </c>
      <c r="BN191" s="5">
        <f t="shared" si="25"/>
        <v>1844.4981296154247</v>
      </c>
      <c r="BO191" s="35">
        <f t="shared" si="26"/>
        <v>3.8073755912325875E-2</v>
      </c>
      <c r="BP191" s="5">
        <f t="shared" si="27"/>
        <v>3512.2911095258196</v>
      </c>
      <c r="BQ191" s="35">
        <f t="shared" si="28"/>
        <v>7.2499999999999995E-2</v>
      </c>
      <c r="BR191" s="5">
        <f t="shared" si="54"/>
        <v>205749.76275982411</v>
      </c>
      <c r="BS191" s="5">
        <f t="shared" si="55"/>
        <v>779899.45724216464</v>
      </c>
      <c r="BT191" s="5">
        <f t="shared" si="29"/>
        <v>579500.23724017537</v>
      </c>
      <c r="BU191" s="5">
        <f t="shared" si="30"/>
        <v>985649.22000198881</v>
      </c>
      <c r="BV191" s="150"/>
      <c r="BW191" s="2">
        <v>184</v>
      </c>
      <c r="BX191" s="118">
        <v>50437</v>
      </c>
      <c r="BY191" s="5">
        <f t="shared" si="56"/>
        <v>575699.71016407025</v>
      </c>
      <c r="BZ191" s="5">
        <f t="shared" si="57"/>
        <v>5224.2878433945316</v>
      </c>
      <c r="CA191" s="5">
        <f t="shared" si="31"/>
        <v>1866.0395341041217</v>
      </c>
      <c r="CB191" s="35">
        <f t="shared" si="32"/>
        <v>3.8896101585438991E-2</v>
      </c>
      <c r="CC191" s="5">
        <f t="shared" si="33"/>
        <v>3358.2483092904099</v>
      </c>
      <c r="CD191" s="35">
        <f t="shared" si="34"/>
        <v>7.0000000000000007E-2</v>
      </c>
      <c r="CE191" s="5">
        <f t="shared" si="58"/>
        <v>211416.32937003332</v>
      </c>
      <c r="CF191" s="5">
        <f t="shared" si="59"/>
        <v>749852.63381456048</v>
      </c>
      <c r="CG191" s="5">
        <f t="shared" si="35"/>
        <v>573833.67062996607</v>
      </c>
      <c r="CH191" s="5">
        <f t="shared" si="36"/>
        <v>961268.96318459383</v>
      </c>
    </row>
    <row r="192" spans="9:86" ht="14.25" customHeight="1">
      <c r="I192" s="150"/>
      <c r="J192" s="2">
        <v>185</v>
      </c>
      <c r="K192" s="118">
        <v>50465</v>
      </c>
      <c r="L192" s="5">
        <f t="shared" si="37"/>
        <v>601143.38701746322</v>
      </c>
      <c r="M192" s="5">
        <f t="shared" si="0"/>
        <v>5899.3210083098911</v>
      </c>
      <c r="N192" s="5">
        <f t="shared" si="1"/>
        <v>1766.4602225648314</v>
      </c>
      <c r="O192" s="35">
        <f t="shared" si="2"/>
        <v>3.5262007581832032E-2</v>
      </c>
      <c r="P192" s="5">
        <f t="shared" si="3"/>
        <v>4132.8607857450597</v>
      </c>
      <c r="Q192" s="35">
        <f t="shared" si="4"/>
        <v>8.2500000000000004E-2</v>
      </c>
      <c r="R192" s="5">
        <f t="shared" si="38"/>
        <v>185873.07320510058</v>
      </c>
      <c r="S192" s="5">
        <f t="shared" si="39"/>
        <v>905501.31333222985</v>
      </c>
      <c r="T192" s="5">
        <f t="shared" si="5"/>
        <v>599376.92679489835</v>
      </c>
      <c r="U192" s="5">
        <f t="shared" si="6"/>
        <v>1091374.3865373305</v>
      </c>
      <c r="V192" s="150"/>
      <c r="W192" s="2">
        <v>185</v>
      </c>
      <c r="X192" s="118">
        <v>50465</v>
      </c>
      <c r="Y192" s="5">
        <f t="shared" si="40"/>
        <v>595887.70424420398</v>
      </c>
      <c r="Z192" s="5">
        <f t="shared" si="41"/>
        <v>5761.8863163878123</v>
      </c>
      <c r="AA192" s="5">
        <f t="shared" si="7"/>
        <v>1789.3016214264521</v>
      </c>
      <c r="AB192" s="35">
        <f t="shared" si="8"/>
        <v>3.6032996324955255E-2</v>
      </c>
      <c r="AC192" s="5">
        <f t="shared" si="9"/>
        <v>3972.5846949613601</v>
      </c>
      <c r="AD192" s="35">
        <f t="shared" si="10"/>
        <v>0.08</v>
      </c>
      <c r="AE192" s="5">
        <f t="shared" si="42"/>
        <v>191151.59737722285</v>
      </c>
      <c r="AF192" s="5">
        <f t="shared" si="43"/>
        <v>874797.37115452252</v>
      </c>
      <c r="AG192" s="5">
        <f t="shared" si="11"/>
        <v>594098.4026227775</v>
      </c>
      <c r="AH192" s="5">
        <f t="shared" si="12"/>
        <v>1065948.9685317455</v>
      </c>
      <c r="AI192" s="150"/>
      <c r="AJ192" s="2">
        <v>185</v>
      </c>
      <c r="AK192" s="118">
        <v>50465</v>
      </c>
      <c r="AL192" s="5">
        <f t="shared" si="44"/>
        <v>590528.15956492664</v>
      </c>
      <c r="AM192" s="5">
        <f t="shared" si="45"/>
        <v>5625.6271582523987</v>
      </c>
      <c r="AN192" s="5">
        <f t="shared" si="13"/>
        <v>1811.7994610622477</v>
      </c>
      <c r="AO192" s="35">
        <f t="shared" si="14"/>
        <v>3.6817200298737925E-2</v>
      </c>
      <c r="AP192" s="5">
        <f t="shared" si="15"/>
        <v>3813.827697190151</v>
      </c>
      <c r="AQ192" s="35">
        <f t="shared" si="16"/>
        <v>7.7499999999999999E-2</v>
      </c>
      <c r="AR192" s="5">
        <f t="shared" si="46"/>
        <v>196533.63989613508</v>
      </c>
      <c r="AS192" s="5">
        <f t="shared" si="47"/>
        <v>844207.38438055839</v>
      </c>
      <c r="AT192" s="5">
        <f t="shared" si="17"/>
        <v>588716.36010386434</v>
      </c>
      <c r="AU192" s="5">
        <f t="shared" si="18"/>
        <v>1040741.0242766935</v>
      </c>
      <c r="AV192" s="150"/>
      <c r="AW192" s="2">
        <v>185</v>
      </c>
      <c r="AX192" s="118">
        <v>50465</v>
      </c>
      <c r="AY192" s="5">
        <f t="shared" si="48"/>
        <v>585065.39818737563</v>
      </c>
      <c r="AZ192" s="5">
        <f t="shared" si="49"/>
        <v>5490.5819284106856</v>
      </c>
      <c r="BA192" s="5">
        <f t="shared" si="19"/>
        <v>1833.923189739588</v>
      </c>
      <c r="BB192" s="35">
        <f t="shared" si="20"/>
        <v>3.7614732207812043E-2</v>
      </c>
      <c r="BC192" s="5">
        <f t="shared" si="21"/>
        <v>3656.6587386710976</v>
      </c>
      <c r="BD192" s="35">
        <f t="shared" si="22"/>
        <v>7.4999999999999997E-2</v>
      </c>
      <c r="BE192" s="5">
        <f t="shared" si="50"/>
        <v>202018.52500236407</v>
      </c>
      <c r="BF192" s="5">
        <f t="shared" si="51"/>
        <v>813739.13175361301</v>
      </c>
      <c r="BG192" s="5">
        <f t="shared" si="23"/>
        <v>583231.47499763605</v>
      </c>
      <c r="BH192" s="5">
        <f t="shared" si="24"/>
        <v>1015757.6567559771</v>
      </c>
      <c r="BI192" s="150"/>
      <c r="BJ192" s="2">
        <v>185</v>
      </c>
      <c r="BK192" s="118">
        <v>50465</v>
      </c>
      <c r="BL192" s="5">
        <f t="shared" si="52"/>
        <v>579500.23724017537</v>
      </c>
      <c r="BM192" s="5">
        <f t="shared" si="53"/>
        <v>5356.7892391412443</v>
      </c>
      <c r="BN192" s="5">
        <f t="shared" si="25"/>
        <v>1855.6419724818516</v>
      </c>
      <c r="BO192" s="35">
        <f t="shared" si="26"/>
        <v>3.8425702422194716E-2</v>
      </c>
      <c r="BP192" s="5">
        <f t="shared" si="27"/>
        <v>3501.1472666593927</v>
      </c>
      <c r="BQ192" s="35">
        <f t="shared" si="28"/>
        <v>7.2499999999999995E-2</v>
      </c>
      <c r="BR192" s="5">
        <f t="shared" si="54"/>
        <v>207605.40473230596</v>
      </c>
      <c r="BS192" s="5">
        <f t="shared" si="55"/>
        <v>783400.60450882406</v>
      </c>
      <c r="BT192" s="5">
        <f t="shared" si="29"/>
        <v>577644.59526769351</v>
      </c>
      <c r="BU192" s="5">
        <f t="shared" si="30"/>
        <v>991006.00924112997</v>
      </c>
      <c r="BV192" s="150"/>
      <c r="BW192" s="2">
        <v>185</v>
      </c>
      <c r="BX192" s="118">
        <v>50465</v>
      </c>
      <c r="BY192" s="5">
        <f t="shared" si="56"/>
        <v>573833.67062996607</v>
      </c>
      <c r="BZ192" s="5">
        <f t="shared" si="57"/>
        <v>5224.2878433945316</v>
      </c>
      <c r="CA192" s="5">
        <f t="shared" si="31"/>
        <v>1876.9247647197294</v>
      </c>
      <c r="CB192" s="35">
        <f t="shared" si="32"/>
        <v>3.9250218886442208E-2</v>
      </c>
      <c r="CC192" s="5">
        <f t="shared" si="33"/>
        <v>3347.3630786748022</v>
      </c>
      <c r="CD192" s="35">
        <f t="shared" si="34"/>
        <v>7.0000000000000007E-2</v>
      </c>
      <c r="CE192" s="5">
        <f t="shared" si="58"/>
        <v>213293.25413475305</v>
      </c>
      <c r="CF192" s="5">
        <f t="shared" si="59"/>
        <v>753199.99689323525</v>
      </c>
      <c r="CG192" s="5">
        <f t="shared" si="35"/>
        <v>571956.7458652464</v>
      </c>
      <c r="CH192" s="5">
        <f t="shared" si="36"/>
        <v>966493.25102798827</v>
      </c>
    </row>
    <row r="193" spans="9:86" ht="14.25" customHeight="1">
      <c r="I193" s="150"/>
      <c r="J193" s="2">
        <v>186</v>
      </c>
      <c r="K193" s="118">
        <v>50496</v>
      </c>
      <c r="L193" s="5">
        <f t="shared" si="37"/>
        <v>599376.92679489835</v>
      </c>
      <c r="M193" s="5">
        <f t="shared" si="0"/>
        <v>5899.3210083098911</v>
      </c>
      <c r="N193" s="5">
        <f t="shared" si="1"/>
        <v>1778.6046365949651</v>
      </c>
      <c r="O193" s="35">
        <f t="shared" si="2"/>
        <v>3.5609071162065374E-2</v>
      </c>
      <c r="P193" s="5">
        <f t="shared" si="3"/>
        <v>4120.716371714926</v>
      </c>
      <c r="Q193" s="35">
        <f t="shared" si="4"/>
        <v>8.2500000000000004E-2</v>
      </c>
      <c r="R193" s="5">
        <f t="shared" si="38"/>
        <v>187651.67784169555</v>
      </c>
      <c r="S193" s="5">
        <f t="shared" si="39"/>
        <v>909622.02970394481</v>
      </c>
      <c r="T193" s="5">
        <f t="shared" si="5"/>
        <v>597598.32215830334</v>
      </c>
      <c r="U193" s="5">
        <f t="shared" si="6"/>
        <v>1097273.7075456404</v>
      </c>
      <c r="V193" s="150"/>
      <c r="W193" s="2">
        <v>186</v>
      </c>
      <c r="X193" s="118">
        <v>50496</v>
      </c>
      <c r="Y193" s="5">
        <f t="shared" si="40"/>
        <v>594098.4026227775</v>
      </c>
      <c r="Z193" s="5">
        <f t="shared" si="41"/>
        <v>5761.8863163878123</v>
      </c>
      <c r="AA193" s="5">
        <f t="shared" si="7"/>
        <v>1801.2302989026289</v>
      </c>
      <c r="AB193" s="35">
        <f t="shared" si="8"/>
        <v>3.638246373228482E-2</v>
      </c>
      <c r="AC193" s="5">
        <f t="shared" si="9"/>
        <v>3960.6560174851834</v>
      </c>
      <c r="AD193" s="35">
        <f t="shared" si="10"/>
        <v>0.08</v>
      </c>
      <c r="AE193" s="5">
        <f t="shared" si="42"/>
        <v>192952.82767612548</v>
      </c>
      <c r="AF193" s="5">
        <f t="shared" si="43"/>
        <v>878758.02717200771</v>
      </c>
      <c r="AG193" s="5">
        <f t="shared" si="11"/>
        <v>592297.1723238749</v>
      </c>
      <c r="AH193" s="5">
        <f t="shared" si="12"/>
        <v>1071710.8548481332</v>
      </c>
      <c r="AI193" s="150"/>
      <c r="AJ193" s="2">
        <v>186</v>
      </c>
      <c r="AK193" s="118">
        <v>50496</v>
      </c>
      <c r="AL193" s="5">
        <f t="shared" si="44"/>
        <v>588716.36010386434</v>
      </c>
      <c r="AM193" s="5">
        <f t="shared" si="45"/>
        <v>5625.6271582523987</v>
      </c>
      <c r="AN193" s="5">
        <f t="shared" si="13"/>
        <v>1823.5006659149417</v>
      </c>
      <c r="AO193" s="35">
        <f t="shared" si="14"/>
        <v>3.7169016310534951E-2</v>
      </c>
      <c r="AP193" s="5">
        <f t="shared" si="15"/>
        <v>3802.126492337457</v>
      </c>
      <c r="AQ193" s="35">
        <f t="shared" si="16"/>
        <v>7.7499999999999999E-2</v>
      </c>
      <c r="AR193" s="5">
        <f t="shared" si="46"/>
        <v>198357.14056205002</v>
      </c>
      <c r="AS193" s="5">
        <f t="shared" si="47"/>
        <v>848009.51087289583</v>
      </c>
      <c r="AT193" s="5">
        <f t="shared" si="17"/>
        <v>586892.85943794937</v>
      </c>
      <c r="AU193" s="5">
        <f t="shared" si="18"/>
        <v>1046366.6514349459</v>
      </c>
      <c r="AV193" s="150"/>
      <c r="AW193" s="2">
        <v>186</v>
      </c>
      <c r="AX193" s="118">
        <v>50496</v>
      </c>
      <c r="AY193" s="5">
        <f t="shared" si="48"/>
        <v>583231.47499763605</v>
      </c>
      <c r="AZ193" s="5">
        <f t="shared" si="49"/>
        <v>5490.5819284106856</v>
      </c>
      <c r="BA193" s="5">
        <f t="shared" si="19"/>
        <v>1845.3852096754604</v>
      </c>
      <c r="BB193" s="35">
        <f t="shared" si="20"/>
        <v>3.7968839929627046E-2</v>
      </c>
      <c r="BC193" s="5">
        <f t="shared" si="21"/>
        <v>3645.1967187352252</v>
      </c>
      <c r="BD193" s="35">
        <f t="shared" si="22"/>
        <v>7.4999999999999997E-2</v>
      </c>
      <c r="BE193" s="5">
        <f t="shared" si="50"/>
        <v>203863.91021203954</v>
      </c>
      <c r="BF193" s="5">
        <f t="shared" si="51"/>
        <v>817384.32847234828</v>
      </c>
      <c r="BG193" s="5">
        <f t="shared" si="23"/>
        <v>581386.08978796063</v>
      </c>
      <c r="BH193" s="5">
        <f t="shared" si="24"/>
        <v>1021248.2386843879</v>
      </c>
      <c r="BI193" s="150"/>
      <c r="BJ193" s="2">
        <v>186</v>
      </c>
      <c r="BK193" s="118">
        <v>50496</v>
      </c>
      <c r="BL193" s="5">
        <f t="shared" si="52"/>
        <v>577644.59526769351</v>
      </c>
      <c r="BM193" s="5">
        <f t="shared" si="53"/>
        <v>5356.7892391412443</v>
      </c>
      <c r="BN193" s="5">
        <f t="shared" si="25"/>
        <v>1866.8531427322628</v>
      </c>
      <c r="BO193" s="35">
        <f t="shared" si="26"/>
        <v>3.8782043312299064E-2</v>
      </c>
      <c r="BP193" s="5">
        <f t="shared" si="27"/>
        <v>3489.9360964089815</v>
      </c>
      <c r="BQ193" s="35">
        <f t="shared" si="28"/>
        <v>7.2499999999999995E-2</v>
      </c>
      <c r="BR193" s="5">
        <f t="shared" si="54"/>
        <v>209472.25787503822</v>
      </c>
      <c r="BS193" s="5">
        <f t="shared" si="55"/>
        <v>786890.54060523305</v>
      </c>
      <c r="BT193" s="5">
        <f t="shared" si="29"/>
        <v>575777.74212496122</v>
      </c>
      <c r="BU193" s="5">
        <f t="shared" si="30"/>
        <v>996362.79848027125</v>
      </c>
      <c r="BV193" s="150"/>
      <c r="BW193" s="2">
        <v>186</v>
      </c>
      <c r="BX193" s="118">
        <v>50496</v>
      </c>
      <c r="BY193" s="5">
        <f t="shared" si="56"/>
        <v>571956.7458652464</v>
      </c>
      <c r="BZ193" s="5">
        <f t="shared" si="57"/>
        <v>5224.2878433945316</v>
      </c>
      <c r="CA193" s="5">
        <f t="shared" si="31"/>
        <v>1887.8734925139274</v>
      </c>
      <c r="CB193" s="35">
        <f t="shared" si="32"/>
        <v>3.9608732782573992E-2</v>
      </c>
      <c r="CC193" s="5">
        <f t="shared" si="33"/>
        <v>3336.4143508806042</v>
      </c>
      <c r="CD193" s="35">
        <f t="shared" si="34"/>
        <v>7.0000000000000007E-2</v>
      </c>
      <c r="CE193" s="5">
        <f t="shared" si="58"/>
        <v>215181.12762726698</v>
      </c>
      <c r="CF193" s="5">
        <f t="shared" si="59"/>
        <v>756536.41124411591</v>
      </c>
      <c r="CG193" s="5">
        <f t="shared" si="35"/>
        <v>570068.8723727325</v>
      </c>
      <c r="CH193" s="5">
        <f t="shared" si="36"/>
        <v>971717.53887138283</v>
      </c>
    </row>
    <row r="194" spans="9:86" ht="14.25" customHeight="1">
      <c r="I194" s="150"/>
      <c r="J194" s="2">
        <v>187</v>
      </c>
      <c r="K194" s="118">
        <v>50526</v>
      </c>
      <c r="L194" s="5">
        <f t="shared" si="37"/>
        <v>597598.32215830334</v>
      </c>
      <c r="M194" s="5">
        <f t="shared" si="0"/>
        <v>5899.3210083098911</v>
      </c>
      <c r="N194" s="5">
        <f t="shared" si="1"/>
        <v>1790.8325434715553</v>
      </c>
      <c r="O194" s="35">
        <f t="shared" si="2"/>
        <v>3.5960593804957135E-2</v>
      </c>
      <c r="P194" s="5">
        <f t="shared" si="3"/>
        <v>4108.4884648383359</v>
      </c>
      <c r="Q194" s="35">
        <f t="shared" si="4"/>
        <v>8.2500000000000018E-2</v>
      </c>
      <c r="R194" s="5">
        <f t="shared" si="38"/>
        <v>189442.51038516712</v>
      </c>
      <c r="S194" s="5">
        <f t="shared" si="39"/>
        <v>913730.51816878316</v>
      </c>
      <c r="T194" s="5">
        <f t="shared" si="5"/>
        <v>595807.48961483175</v>
      </c>
      <c r="U194" s="5">
        <f t="shared" si="6"/>
        <v>1103173.0285539504</v>
      </c>
      <c r="V194" s="150"/>
      <c r="W194" s="2">
        <v>187</v>
      </c>
      <c r="X194" s="118">
        <v>50526</v>
      </c>
      <c r="Y194" s="5">
        <f t="shared" si="40"/>
        <v>592297.1723238749</v>
      </c>
      <c r="Z194" s="5">
        <f t="shared" si="41"/>
        <v>5761.8863163878123</v>
      </c>
      <c r="AA194" s="5">
        <f t="shared" si="7"/>
        <v>1813.2385008953129</v>
      </c>
      <c r="AB194" s="35">
        <f t="shared" si="8"/>
        <v>3.6736393532612981E-2</v>
      </c>
      <c r="AC194" s="5">
        <f t="shared" si="9"/>
        <v>3948.6478154924994</v>
      </c>
      <c r="AD194" s="35">
        <f t="shared" si="10"/>
        <v>0.08</v>
      </c>
      <c r="AE194" s="5">
        <f t="shared" si="42"/>
        <v>194766.06617702078</v>
      </c>
      <c r="AF194" s="5">
        <f t="shared" si="43"/>
        <v>882706.67498750018</v>
      </c>
      <c r="AG194" s="5">
        <f t="shared" si="11"/>
        <v>590483.93382297957</v>
      </c>
      <c r="AH194" s="5">
        <f t="shared" si="12"/>
        <v>1077472.7411645208</v>
      </c>
      <c r="AI194" s="150"/>
      <c r="AJ194" s="2">
        <v>187</v>
      </c>
      <c r="AK194" s="118">
        <v>50526</v>
      </c>
      <c r="AL194" s="5">
        <f t="shared" si="44"/>
        <v>586892.85943794937</v>
      </c>
      <c r="AM194" s="5">
        <f t="shared" si="45"/>
        <v>5625.6271582523987</v>
      </c>
      <c r="AN194" s="5">
        <f t="shared" si="13"/>
        <v>1835.2774410489756</v>
      </c>
      <c r="AO194" s="35">
        <f t="shared" si="14"/>
        <v>3.7525297741190483E-2</v>
      </c>
      <c r="AP194" s="5">
        <f t="shared" si="15"/>
        <v>3790.3497172034231</v>
      </c>
      <c r="AQ194" s="35">
        <f t="shared" si="16"/>
        <v>7.7499999999999999E-2</v>
      </c>
      <c r="AR194" s="5">
        <f t="shared" si="46"/>
        <v>200192.41800309898</v>
      </c>
      <c r="AS194" s="5">
        <f t="shared" si="47"/>
        <v>851799.86059009924</v>
      </c>
      <c r="AT194" s="5">
        <f t="shared" si="17"/>
        <v>585057.58199690038</v>
      </c>
      <c r="AU194" s="5">
        <f t="shared" si="18"/>
        <v>1051992.2785931982</v>
      </c>
      <c r="AV194" s="150"/>
      <c r="AW194" s="2">
        <v>187</v>
      </c>
      <c r="AX194" s="118">
        <v>50526</v>
      </c>
      <c r="AY194" s="5">
        <f t="shared" si="48"/>
        <v>581386.08978796063</v>
      </c>
      <c r="AZ194" s="5">
        <f t="shared" si="49"/>
        <v>5490.5819284106856</v>
      </c>
      <c r="BA194" s="5">
        <f t="shared" si="19"/>
        <v>1856.9188672359319</v>
      </c>
      <c r="BB194" s="35">
        <f t="shared" si="20"/>
        <v>3.8327415805490123E-2</v>
      </c>
      <c r="BC194" s="5">
        <f t="shared" si="21"/>
        <v>3633.6630611747537</v>
      </c>
      <c r="BD194" s="35">
        <f t="shared" si="22"/>
        <v>7.4999999999999997E-2</v>
      </c>
      <c r="BE194" s="5">
        <f t="shared" si="50"/>
        <v>205720.82907927549</v>
      </c>
      <c r="BF194" s="5">
        <f t="shared" si="51"/>
        <v>821017.99153352308</v>
      </c>
      <c r="BG194" s="5">
        <f t="shared" si="23"/>
        <v>579529.17092072475</v>
      </c>
      <c r="BH194" s="5">
        <f t="shared" si="24"/>
        <v>1026738.8206127986</v>
      </c>
      <c r="BI194" s="150"/>
      <c r="BJ194" s="2">
        <v>187</v>
      </c>
      <c r="BK194" s="118">
        <v>50526</v>
      </c>
      <c r="BL194" s="5">
        <f t="shared" si="52"/>
        <v>575777.74212496122</v>
      </c>
      <c r="BM194" s="5">
        <f t="shared" si="53"/>
        <v>5356.7892391412443</v>
      </c>
      <c r="BN194" s="5">
        <f t="shared" si="25"/>
        <v>1878.1320471362701</v>
      </c>
      <c r="BO194" s="35">
        <f t="shared" si="26"/>
        <v>3.9142854814877337E-2</v>
      </c>
      <c r="BP194" s="5">
        <f t="shared" si="27"/>
        <v>3478.6571920049741</v>
      </c>
      <c r="BQ194" s="35">
        <f t="shared" si="28"/>
        <v>7.2499999999999995E-2</v>
      </c>
      <c r="BR194" s="5">
        <f t="shared" si="54"/>
        <v>211350.38992217448</v>
      </c>
      <c r="BS194" s="5">
        <f t="shared" si="55"/>
        <v>790369.19779723801</v>
      </c>
      <c r="BT194" s="5">
        <f t="shared" si="29"/>
        <v>573899.61007782491</v>
      </c>
      <c r="BU194" s="5">
        <f t="shared" si="30"/>
        <v>1001719.5877194125</v>
      </c>
      <c r="BV194" s="150"/>
      <c r="BW194" s="2">
        <v>187</v>
      </c>
      <c r="BX194" s="118">
        <v>50526</v>
      </c>
      <c r="BY194" s="5">
        <f t="shared" si="56"/>
        <v>570068.8723727325</v>
      </c>
      <c r="BZ194" s="5">
        <f t="shared" si="57"/>
        <v>5224.2878433945316</v>
      </c>
      <c r="CA194" s="5">
        <f t="shared" si="31"/>
        <v>1898.886087886925</v>
      </c>
      <c r="CB194" s="35">
        <f t="shared" si="32"/>
        <v>3.9971719486806744E-2</v>
      </c>
      <c r="CC194" s="5">
        <f t="shared" si="33"/>
        <v>3325.4017555076066</v>
      </c>
      <c r="CD194" s="35">
        <f t="shared" si="34"/>
        <v>7.0000000000000007E-2</v>
      </c>
      <c r="CE194" s="5">
        <f t="shared" si="58"/>
        <v>217080.01371515391</v>
      </c>
      <c r="CF194" s="5">
        <f t="shared" si="59"/>
        <v>759861.81299962348</v>
      </c>
      <c r="CG194" s="5">
        <f t="shared" si="35"/>
        <v>568169.98628484563</v>
      </c>
      <c r="CH194" s="5">
        <f t="shared" si="36"/>
        <v>976941.82671477739</v>
      </c>
    </row>
    <row r="195" spans="9:86" ht="14.25" customHeight="1">
      <c r="I195" s="150"/>
      <c r="J195" s="2">
        <v>188</v>
      </c>
      <c r="K195" s="118">
        <v>50557</v>
      </c>
      <c r="L195" s="5">
        <f t="shared" si="37"/>
        <v>595807.48961483175</v>
      </c>
      <c r="M195" s="5">
        <f t="shared" si="0"/>
        <v>5899.3210083098911</v>
      </c>
      <c r="N195" s="5">
        <f t="shared" si="1"/>
        <v>1803.1445172079229</v>
      </c>
      <c r="O195" s="35">
        <f t="shared" si="2"/>
        <v>3.6316653589707468E-2</v>
      </c>
      <c r="P195" s="5">
        <f t="shared" si="3"/>
        <v>4096.1764911019682</v>
      </c>
      <c r="Q195" s="35">
        <f t="shared" si="4"/>
        <v>8.2500000000000004E-2</v>
      </c>
      <c r="R195" s="5">
        <f t="shared" si="38"/>
        <v>191245.65490237504</v>
      </c>
      <c r="S195" s="5">
        <f t="shared" si="39"/>
        <v>917826.69465988514</v>
      </c>
      <c r="T195" s="5">
        <f t="shared" si="5"/>
        <v>594004.34509762388</v>
      </c>
      <c r="U195" s="5">
        <f t="shared" si="6"/>
        <v>1109072.3495622601</v>
      </c>
      <c r="V195" s="150"/>
      <c r="W195" s="2">
        <v>188</v>
      </c>
      <c r="X195" s="118">
        <v>50557</v>
      </c>
      <c r="Y195" s="5">
        <f t="shared" si="40"/>
        <v>590483.93382297957</v>
      </c>
      <c r="Z195" s="5">
        <f t="shared" si="41"/>
        <v>5761.8863163878123</v>
      </c>
      <c r="AA195" s="5">
        <f t="shared" si="7"/>
        <v>1825.3267575679483</v>
      </c>
      <c r="AB195" s="35">
        <f t="shared" si="8"/>
        <v>3.7094863782325918E-2</v>
      </c>
      <c r="AC195" s="5">
        <f t="shared" si="9"/>
        <v>3936.5595588198639</v>
      </c>
      <c r="AD195" s="35">
        <f t="shared" si="10"/>
        <v>0.08</v>
      </c>
      <c r="AE195" s="5">
        <f t="shared" si="42"/>
        <v>196591.39293458872</v>
      </c>
      <c r="AF195" s="5">
        <f t="shared" si="43"/>
        <v>886643.23454632005</v>
      </c>
      <c r="AG195" s="5">
        <f t="shared" si="11"/>
        <v>588658.60706541163</v>
      </c>
      <c r="AH195" s="5">
        <f t="shared" si="12"/>
        <v>1083234.6274809088</v>
      </c>
      <c r="AI195" s="150"/>
      <c r="AJ195" s="2">
        <v>188</v>
      </c>
      <c r="AK195" s="118">
        <v>50557</v>
      </c>
      <c r="AL195" s="5">
        <f t="shared" si="44"/>
        <v>585057.58199690038</v>
      </c>
      <c r="AM195" s="5">
        <f t="shared" si="45"/>
        <v>5625.6271582523987</v>
      </c>
      <c r="AN195" s="5">
        <f t="shared" si="13"/>
        <v>1847.130274522417</v>
      </c>
      <c r="AO195" s="35">
        <f t="shared" si="14"/>
        <v>3.7886122625082799E-2</v>
      </c>
      <c r="AP195" s="5">
        <f t="shared" si="15"/>
        <v>3778.4968837299816</v>
      </c>
      <c r="AQ195" s="35">
        <f t="shared" si="16"/>
        <v>7.7499999999999999E-2</v>
      </c>
      <c r="AR195" s="5">
        <f t="shared" si="46"/>
        <v>202039.54827762139</v>
      </c>
      <c r="AS195" s="5">
        <f t="shared" si="47"/>
        <v>855578.35747382918</v>
      </c>
      <c r="AT195" s="5">
        <f t="shared" si="17"/>
        <v>583210.45172237791</v>
      </c>
      <c r="AU195" s="5">
        <f t="shared" si="18"/>
        <v>1057617.9057514505</v>
      </c>
      <c r="AV195" s="150"/>
      <c r="AW195" s="2">
        <v>188</v>
      </c>
      <c r="AX195" s="118">
        <v>50557</v>
      </c>
      <c r="AY195" s="5">
        <f t="shared" si="48"/>
        <v>579529.17092072475</v>
      </c>
      <c r="AZ195" s="5">
        <f t="shared" si="49"/>
        <v>5490.5819284106856</v>
      </c>
      <c r="BA195" s="5">
        <f t="shared" si="19"/>
        <v>1868.5246101561561</v>
      </c>
      <c r="BB195" s="35">
        <f t="shared" si="20"/>
        <v>3.869053784859619E-2</v>
      </c>
      <c r="BC195" s="5">
        <f t="shared" si="21"/>
        <v>3622.0573182545295</v>
      </c>
      <c r="BD195" s="35">
        <f t="shared" si="22"/>
        <v>7.4999999999999997E-2</v>
      </c>
      <c r="BE195" s="5">
        <f t="shared" si="50"/>
        <v>207589.35368943165</v>
      </c>
      <c r="BF195" s="5">
        <f t="shared" si="51"/>
        <v>824640.04885177757</v>
      </c>
      <c r="BG195" s="5">
        <f t="shared" si="23"/>
        <v>577660.64631056855</v>
      </c>
      <c r="BH195" s="5">
        <f t="shared" si="24"/>
        <v>1032229.4025412092</v>
      </c>
      <c r="BI195" s="150"/>
      <c r="BJ195" s="2">
        <v>188</v>
      </c>
      <c r="BK195" s="118">
        <v>50557</v>
      </c>
      <c r="BL195" s="5">
        <f t="shared" si="52"/>
        <v>573899.61007782491</v>
      </c>
      <c r="BM195" s="5">
        <f t="shared" si="53"/>
        <v>5356.7892391412443</v>
      </c>
      <c r="BN195" s="5">
        <f t="shared" si="25"/>
        <v>1889.4790949210524</v>
      </c>
      <c r="BO195" s="35">
        <f t="shared" si="26"/>
        <v>3.9508214922777007E-2</v>
      </c>
      <c r="BP195" s="5">
        <f t="shared" si="27"/>
        <v>3467.3101442201919</v>
      </c>
      <c r="BQ195" s="35">
        <f t="shared" si="28"/>
        <v>7.2499999999999995E-2</v>
      </c>
      <c r="BR195" s="5">
        <f t="shared" si="54"/>
        <v>213239.86901709554</v>
      </c>
      <c r="BS195" s="5">
        <f t="shared" si="55"/>
        <v>793836.50794145826</v>
      </c>
      <c r="BT195" s="5">
        <f t="shared" si="29"/>
        <v>572010.13098290388</v>
      </c>
      <c r="BU195" s="5">
        <f t="shared" si="30"/>
        <v>1007076.3769585538</v>
      </c>
      <c r="BV195" s="150"/>
      <c r="BW195" s="2">
        <v>188</v>
      </c>
      <c r="BX195" s="118">
        <v>50557</v>
      </c>
      <c r="BY195" s="5">
        <f t="shared" si="56"/>
        <v>568169.98628484563</v>
      </c>
      <c r="BZ195" s="5">
        <f t="shared" si="57"/>
        <v>5224.2878433945316</v>
      </c>
      <c r="CA195" s="5">
        <f t="shared" si="31"/>
        <v>1909.9629233995988</v>
      </c>
      <c r="CB195" s="35">
        <f t="shared" si="32"/>
        <v>4.0339256972480635E-2</v>
      </c>
      <c r="CC195" s="5">
        <f t="shared" si="33"/>
        <v>3314.3249199949328</v>
      </c>
      <c r="CD195" s="35">
        <f t="shared" si="34"/>
        <v>7.0000000000000007E-2</v>
      </c>
      <c r="CE195" s="5">
        <f t="shared" si="58"/>
        <v>218989.97663855352</v>
      </c>
      <c r="CF195" s="5">
        <f t="shared" si="59"/>
        <v>763176.1379196184</v>
      </c>
      <c r="CG195" s="5">
        <f t="shared" si="35"/>
        <v>566260.02336144599</v>
      </c>
      <c r="CH195" s="5">
        <f t="shared" si="36"/>
        <v>982166.11455817195</v>
      </c>
    </row>
    <row r="196" spans="9:86" ht="14.25" customHeight="1">
      <c r="I196" s="150"/>
      <c r="J196" s="2">
        <v>189</v>
      </c>
      <c r="K196" s="118">
        <v>50587</v>
      </c>
      <c r="L196" s="5">
        <f t="shared" si="37"/>
        <v>594004.34509762388</v>
      </c>
      <c r="M196" s="5">
        <f t="shared" si="0"/>
        <v>5899.3210083098911</v>
      </c>
      <c r="N196" s="5">
        <f t="shared" si="1"/>
        <v>1815.5411357637267</v>
      </c>
      <c r="O196" s="35">
        <f t="shared" si="2"/>
        <v>3.6677330408389747E-2</v>
      </c>
      <c r="P196" s="5">
        <f t="shared" si="3"/>
        <v>4083.7798725461644</v>
      </c>
      <c r="Q196" s="35">
        <f t="shared" si="4"/>
        <v>8.2500000000000004E-2</v>
      </c>
      <c r="R196" s="5">
        <f t="shared" si="38"/>
        <v>193061.19603813876</v>
      </c>
      <c r="S196" s="5">
        <f t="shared" si="39"/>
        <v>921910.47453243134</v>
      </c>
      <c r="T196" s="5">
        <f t="shared" si="5"/>
        <v>592188.80396186013</v>
      </c>
      <c r="U196" s="5">
        <f t="shared" si="6"/>
        <v>1114971.67057057</v>
      </c>
      <c r="V196" s="150"/>
      <c r="W196" s="2">
        <v>189</v>
      </c>
      <c r="X196" s="118">
        <v>50587</v>
      </c>
      <c r="Y196" s="5">
        <f t="shared" si="40"/>
        <v>588658.60706541163</v>
      </c>
      <c r="Z196" s="5">
        <f t="shared" si="41"/>
        <v>5761.8863163878123</v>
      </c>
      <c r="AA196" s="5">
        <f t="shared" si="7"/>
        <v>1837.4956026184013</v>
      </c>
      <c r="AB196" s="35">
        <f t="shared" si="8"/>
        <v>3.7457954350390787E-2</v>
      </c>
      <c r="AC196" s="5">
        <f t="shared" si="9"/>
        <v>3924.3907137694109</v>
      </c>
      <c r="AD196" s="35">
        <f t="shared" si="10"/>
        <v>0.08</v>
      </c>
      <c r="AE196" s="5">
        <f t="shared" si="42"/>
        <v>198428.88853720712</v>
      </c>
      <c r="AF196" s="5">
        <f t="shared" si="43"/>
        <v>890567.62526008941</v>
      </c>
      <c r="AG196" s="5">
        <f t="shared" si="11"/>
        <v>586821.1114627932</v>
      </c>
      <c r="AH196" s="5">
        <f t="shared" si="12"/>
        <v>1088996.5137972964</v>
      </c>
      <c r="AI196" s="150"/>
      <c r="AJ196" s="2">
        <v>189</v>
      </c>
      <c r="AK196" s="118">
        <v>50587</v>
      </c>
      <c r="AL196" s="5">
        <f t="shared" si="44"/>
        <v>583210.45172237791</v>
      </c>
      <c r="AM196" s="5">
        <f t="shared" si="45"/>
        <v>5625.6271582523987</v>
      </c>
      <c r="AN196" s="5">
        <f t="shared" si="13"/>
        <v>1859.0596575453746</v>
      </c>
      <c r="AO196" s="35">
        <f t="shared" si="14"/>
        <v>3.8251570808892119E-2</v>
      </c>
      <c r="AP196" s="5">
        <f t="shared" si="15"/>
        <v>3766.567500707024</v>
      </c>
      <c r="AQ196" s="35">
        <f t="shared" si="16"/>
        <v>7.7499999999999999E-2</v>
      </c>
      <c r="AR196" s="5">
        <f t="shared" si="46"/>
        <v>203898.60793516677</v>
      </c>
      <c r="AS196" s="5">
        <f t="shared" si="47"/>
        <v>859344.92497453617</v>
      </c>
      <c r="AT196" s="5">
        <f t="shared" si="17"/>
        <v>581351.3920648325</v>
      </c>
      <c r="AU196" s="5">
        <f t="shared" si="18"/>
        <v>1063243.532909703</v>
      </c>
      <c r="AV196" s="150"/>
      <c r="AW196" s="2">
        <v>189</v>
      </c>
      <c r="AX196" s="118">
        <v>50587</v>
      </c>
      <c r="AY196" s="5">
        <f t="shared" si="48"/>
        <v>577660.64631056855</v>
      </c>
      <c r="AZ196" s="5">
        <f t="shared" si="49"/>
        <v>5490.5819284106856</v>
      </c>
      <c r="BA196" s="5">
        <f t="shared" si="19"/>
        <v>1880.2028889696326</v>
      </c>
      <c r="BB196" s="35">
        <f t="shared" si="20"/>
        <v>3.9058285884175176E-2</v>
      </c>
      <c r="BC196" s="5">
        <f t="shared" si="21"/>
        <v>3610.379039441053</v>
      </c>
      <c r="BD196" s="35">
        <f t="shared" si="22"/>
        <v>7.4999999999999997E-2</v>
      </c>
      <c r="BE196" s="5">
        <f t="shared" si="50"/>
        <v>209469.55657840127</v>
      </c>
      <c r="BF196" s="5">
        <f t="shared" si="51"/>
        <v>828250.42789121857</v>
      </c>
      <c r="BG196" s="5">
        <f t="shared" si="23"/>
        <v>575780.44342159887</v>
      </c>
      <c r="BH196" s="5">
        <f t="shared" si="24"/>
        <v>1037719.9844696198</v>
      </c>
      <c r="BI196" s="150"/>
      <c r="BJ196" s="2">
        <v>189</v>
      </c>
      <c r="BK196" s="118">
        <v>50587</v>
      </c>
      <c r="BL196" s="5">
        <f t="shared" si="52"/>
        <v>572010.13098290388</v>
      </c>
      <c r="BM196" s="5">
        <f t="shared" si="53"/>
        <v>5356.7892391412443</v>
      </c>
      <c r="BN196" s="5">
        <f t="shared" si="25"/>
        <v>1900.8946977862001</v>
      </c>
      <c r="BO196" s="35">
        <f t="shared" si="26"/>
        <v>3.9878203440624316E-2</v>
      </c>
      <c r="BP196" s="5">
        <f t="shared" si="27"/>
        <v>3455.8945413550441</v>
      </c>
      <c r="BQ196" s="35">
        <f t="shared" si="28"/>
        <v>7.2499999999999995E-2</v>
      </c>
      <c r="BR196" s="5">
        <f t="shared" si="54"/>
        <v>215140.76371488173</v>
      </c>
      <c r="BS196" s="5">
        <f t="shared" si="55"/>
        <v>797292.40248281334</v>
      </c>
      <c r="BT196" s="5">
        <f t="shared" si="29"/>
        <v>570109.23628511769</v>
      </c>
      <c r="BU196" s="5">
        <f t="shared" si="30"/>
        <v>1012433.1661976951</v>
      </c>
      <c r="BV196" s="150"/>
      <c r="BW196" s="2">
        <v>189</v>
      </c>
      <c r="BX196" s="118">
        <v>50587</v>
      </c>
      <c r="BY196" s="5">
        <f t="shared" si="56"/>
        <v>566260.02336144599</v>
      </c>
      <c r="BZ196" s="5">
        <f t="shared" si="57"/>
        <v>5224.2878433945316</v>
      </c>
      <c r="CA196" s="5">
        <f t="shared" si="31"/>
        <v>1921.1043737860964</v>
      </c>
      <c r="CB196" s="35">
        <f t="shared" si="32"/>
        <v>4.071142502446827E-2</v>
      </c>
      <c r="CC196" s="5">
        <f t="shared" si="33"/>
        <v>3303.1834696084352</v>
      </c>
      <c r="CD196" s="35">
        <f t="shared" si="34"/>
        <v>7.0000000000000007E-2</v>
      </c>
      <c r="CE196" s="5">
        <f t="shared" si="58"/>
        <v>220911.08101233962</v>
      </c>
      <c r="CF196" s="5">
        <f t="shared" si="59"/>
        <v>766479.32138922682</v>
      </c>
      <c r="CG196" s="5">
        <f t="shared" si="35"/>
        <v>564338.91898765985</v>
      </c>
      <c r="CH196" s="5">
        <f t="shared" si="36"/>
        <v>987390.40240156651</v>
      </c>
    </row>
    <row r="197" spans="9:86" ht="14.25" customHeight="1">
      <c r="I197" s="150"/>
      <c r="J197" s="2">
        <v>190</v>
      </c>
      <c r="K197" s="118">
        <v>50618</v>
      </c>
      <c r="L197" s="5">
        <f t="shared" si="37"/>
        <v>592188.80396186013</v>
      </c>
      <c r="M197" s="5">
        <f t="shared" si="0"/>
        <v>5899.3210083098911</v>
      </c>
      <c r="N197" s="5">
        <f t="shared" si="1"/>
        <v>1828.0229810721025</v>
      </c>
      <c r="O197" s="35">
        <f t="shared" si="2"/>
        <v>3.7042706018937221E-2</v>
      </c>
      <c r="P197" s="5">
        <f t="shared" si="3"/>
        <v>4071.2980272377886</v>
      </c>
      <c r="Q197" s="35">
        <f t="shared" si="4"/>
        <v>8.2500000000000004E-2</v>
      </c>
      <c r="R197" s="5">
        <f t="shared" si="38"/>
        <v>194889.21901921087</v>
      </c>
      <c r="S197" s="5">
        <f t="shared" si="39"/>
        <v>925981.7725596691</v>
      </c>
      <c r="T197" s="5">
        <f t="shared" si="5"/>
        <v>590360.78098078805</v>
      </c>
      <c r="U197" s="5">
        <f t="shared" si="6"/>
        <v>1120870.99157888</v>
      </c>
      <c r="V197" s="150"/>
      <c r="W197" s="2">
        <v>190</v>
      </c>
      <c r="X197" s="118">
        <v>50618</v>
      </c>
      <c r="Y197" s="5">
        <f t="shared" si="40"/>
        <v>586821.1114627932</v>
      </c>
      <c r="Z197" s="5">
        <f t="shared" si="41"/>
        <v>5761.8863163878123</v>
      </c>
      <c r="AA197" s="5">
        <f t="shared" si="7"/>
        <v>1849.745573302524</v>
      </c>
      <c r="AB197" s="35">
        <f t="shared" si="8"/>
        <v>3.7825746971336879E-2</v>
      </c>
      <c r="AC197" s="5">
        <f t="shared" si="9"/>
        <v>3912.1407430852882</v>
      </c>
      <c r="AD197" s="35">
        <f t="shared" si="10"/>
        <v>0.08</v>
      </c>
      <c r="AE197" s="5">
        <f t="shared" si="42"/>
        <v>200278.63411050965</v>
      </c>
      <c r="AF197" s="5">
        <f t="shared" si="43"/>
        <v>894479.76600317471</v>
      </c>
      <c r="AG197" s="5">
        <f t="shared" si="11"/>
        <v>584971.3658894907</v>
      </c>
      <c r="AH197" s="5">
        <f t="shared" si="12"/>
        <v>1094758.4001136844</v>
      </c>
      <c r="AI197" s="150"/>
      <c r="AJ197" s="2">
        <v>190</v>
      </c>
      <c r="AK197" s="118">
        <v>50618</v>
      </c>
      <c r="AL197" s="5">
        <f t="shared" si="44"/>
        <v>581351.3920648325</v>
      </c>
      <c r="AM197" s="5">
        <f t="shared" si="45"/>
        <v>5625.6271582523987</v>
      </c>
      <c r="AN197" s="5">
        <f t="shared" si="13"/>
        <v>1871.0660845003554</v>
      </c>
      <c r="AO197" s="35">
        <f t="shared" si="14"/>
        <v>3.8621724004576426E-2</v>
      </c>
      <c r="AP197" s="5">
        <f t="shared" si="15"/>
        <v>3754.5610737520433</v>
      </c>
      <c r="AQ197" s="35">
        <f t="shared" si="16"/>
        <v>7.7499999999999999E-2</v>
      </c>
      <c r="AR197" s="5">
        <f t="shared" si="46"/>
        <v>205769.67401966712</v>
      </c>
      <c r="AS197" s="5">
        <f t="shared" si="47"/>
        <v>863099.48604828818</v>
      </c>
      <c r="AT197" s="5">
        <f t="shared" si="17"/>
        <v>579480.3259803321</v>
      </c>
      <c r="AU197" s="5">
        <f t="shared" si="18"/>
        <v>1068869.1600679553</v>
      </c>
      <c r="AV197" s="150"/>
      <c r="AW197" s="2">
        <v>190</v>
      </c>
      <c r="AX197" s="118">
        <v>50618</v>
      </c>
      <c r="AY197" s="5">
        <f t="shared" si="48"/>
        <v>575780.44342159887</v>
      </c>
      <c r="AZ197" s="5">
        <f t="shared" si="49"/>
        <v>5490.5819284106856</v>
      </c>
      <c r="BA197" s="5">
        <f t="shared" si="19"/>
        <v>1891.9541570256929</v>
      </c>
      <c r="BB197" s="35">
        <f t="shared" si="20"/>
        <v>3.9430741602462446E-2</v>
      </c>
      <c r="BC197" s="5">
        <f t="shared" si="21"/>
        <v>3598.6277713849927</v>
      </c>
      <c r="BD197" s="35">
        <f t="shared" si="22"/>
        <v>7.4999999999999997E-2</v>
      </c>
      <c r="BE197" s="5">
        <f t="shared" si="50"/>
        <v>211361.51073542697</v>
      </c>
      <c r="BF197" s="5">
        <f t="shared" si="51"/>
        <v>831849.05566260358</v>
      </c>
      <c r="BG197" s="5">
        <f t="shared" si="23"/>
        <v>573888.4892645732</v>
      </c>
      <c r="BH197" s="5">
        <f t="shared" si="24"/>
        <v>1043210.5663980306</v>
      </c>
      <c r="BI197" s="150"/>
      <c r="BJ197" s="2">
        <v>190</v>
      </c>
      <c r="BK197" s="118">
        <v>50618</v>
      </c>
      <c r="BL197" s="5">
        <f t="shared" si="52"/>
        <v>570109.23628511769</v>
      </c>
      <c r="BM197" s="5">
        <f t="shared" si="53"/>
        <v>5356.7892391412443</v>
      </c>
      <c r="BN197" s="5">
        <f t="shared" si="25"/>
        <v>1912.3792699186583</v>
      </c>
      <c r="BO197" s="35">
        <f t="shared" si="26"/>
        <v>4.0252902037789626E-2</v>
      </c>
      <c r="BP197" s="5">
        <f t="shared" si="27"/>
        <v>3444.4099692225859</v>
      </c>
      <c r="BQ197" s="35">
        <f t="shared" si="28"/>
        <v>7.2499999999999995E-2</v>
      </c>
      <c r="BR197" s="5">
        <f t="shared" si="54"/>
        <v>217053.14298480039</v>
      </c>
      <c r="BS197" s="5">
        <f t="shared" si="55"/>
        <v>800736.81245203596</v>
      </c>
      <c r="BT197" s="5">
        <f t="shared" si="29"/>
        <v>568196.85701519903</v>
      </c>
      <c r="BU197" s="5">
        <f t="shared" si="30"/>
        <v>1017789.9554368363</v>
      </c>
      <c r="BV197" s="150"/>
      <c r="BW197" s="2">
        <v>190</v>
      </c>
      <c r="BX197" s="118">
        <v>50618</v>
      </c>
      <c r="BY197" s="5">
        <f t="shared" si="56"/>
        <v>564338.91898765985</v>
      </c>
      <c r="BZ197" s="5">
        <f t="shared" si="57"/>
        <v>5224.2878433945316</v>
      </c>
      <c r="CA197" s="5">
        <f t="shared" si="31"/>
        <v>1932.3108159665157</v>
      </c>
      <c r="CB197" s="35">
        <f t="shared" si="32"/>
        <v>4.1088305292134607E-2</v>
      </c>
      <c r="CC197" s="5">
        <f t="shared" si="33"/>
        <v>3291.9770274280158</v>
      </c>
      <c r="CD197" s="35">
        <f t="shared" si="34"/>
        <v>7.0000000000000007E-2</v>
      </c>
      <c r="CE197" s="5">
        <f t="shared" si="58"/>
        <v>222843.39182830614</v>
      </c>
      <c r="CF197" s="5">
        <f t="shared" si="59"/>
        <v>769771.29841665481</v>
      </c>
      <c r="CG197" s="5">
        <f t="shared" si="35"/>
        <v>562406.60817169328</v>
      </c>
      <c r="CH197" s="5">
        <f t="shared" si="36"/>
        <v>992614.69024496095</v>
      </c>
    </row>
    <row r="198" spans="9:86" ht="14.25" customHeight="1">
      <c r="I198" s="150"/>
      <c r="J198" s="2">
        <v>191</v>
      </c>
      <c r="K198" s="118">
        <v>50649</v>
      </c>
      <c r="L198" s="5">
        <f t="shared" si="37"/>
        <v>590360.78098078805</v>
      </c>
      <c r="M198" s="5">
        <f t="shared" si="0"/>
        <v>5899.3210083098911</v>
      </c>
      <c r="N198" s="5">
        <f t="shared" si="1"/>
        <v>1840.5906390669734</v>
      </c>
      <c r="O198" s="35">
        <f t="shared" si="2"/>
        <v>3.7412864099999305E-2</v>
      </c>
      <c r="P198" s="5">
        <f t="shared" si="3"/>
        <v>4058.7303692429177</v>
      </c>
      <c r="Q198" s="35">
        <f t="shared" si="4"/>
        <v>8.2500000000000004E-2</v>
      </c>
      <c r="R198" s="5">
        <f t="shared" si="38"/>
        <v>196729.80965827784</v>
      </c>
      <c r="S198" s="5">
        <f t="shared" si="39"/>
        <v>930040.50292891206</v>
      </c>
      <c r="T198" s="5">
        <f t="shared" si="5"/>
        <v>588520.19034172106</v>
      </c>
      <c r="U198" s="5">
        <f t="shared" si="6"/>
        <v>1126770.31258719</v>
      </c>
      <c r="V198" s="150"/>
      <c r="W198" s="2">
        <v>191</v>
      </c>
      <c r="X198" s="118">
        <v>50649</v>
      </c>
      <c r="Y198" s="5">
        <f t="shared" si="40"/>
        <v>584971.3658894907</v>
      </c>
      <c r="Z198" s="5">
        <f t="shared" si="41"/>
        <v>5761.8863163878123</v>
      </c>
      <c r="AA198" s="5">
        <f t="shared" si="7"/>
        <v>1862.0772104578741</v>
      </c>
      <c r="AB198" s="35">
        <f t="shared" si="8"/>
        <v>3.8198325300106674E-2</v>
      </c>
      <c r="AC198" s="5">
        <f t="shared" si="9"/>
        <v>3899.8091059299381</v>
      </c>
      <c r="AD198" s="35">
        <f t="shared" si="10"/>
        <v>0.08</v>
      </c>
      <c r="AE198" s="5">
        <f t="shared" si="42"/>
        <v>202140.71132096753</v>
      </c>
      <c r="AF198" s="5">
        <f t="shared" si="43"/>
        <v>898379.57510910463</v>
      </c>
      <c r="AG198" s="5">
        <f t="shared" si="11"/>
        <v>583109.28867903282</v>
      </c>
      <c r="AH198" s="5">
        <f t="shared" si="12"/>
        <v>1100520.286430072</v>
      </c>
      <c r="AI198" s="150"/>
      <c r="AJ198" s="2">
        <v>191</v>
      </c>
      <c r="AK198" s="118">
        <v>50649</v>
      </c>
      <c r="AL198" s="5">
        <f t="shared" si="44"/>
        <v>579480.3259803321</v>
      </c>
      <c r="AM198" s="5">
        <f t="shared" si="45"/>
        <v>5625.6271582523987</v>
      </c>
      <c r="AN198" s="5">
        <f t="shared" si="13"/>
        <v>1883.1500529627538</v>
      </c>
      <c r="AO198" s="35">
        <f t="shared" si="14"/>
        <v>3.8996665844217168E-2</v>
      </c>
      <c r="AP198" s="5">
        <f t="shared" si="15"/>
        <v>3742.4771052896449</v>
      </c>
      <c r="AQ198" s="35">
        <f t="shared" si="16"/>
        <v>7.7499999999999999E-2</v>
      </c>
      <c r="AR198" s="5">
        <f t="shared" si="46"/>
        <v>207652.82407262988</v>
      </c>
      <c r="AS198" s="5">
        <f t="shared" si="47"/>
        <v>866841.96315357788</v>
      </c>
      <c r="AT198" s="5">
        <f t="shared" si="17"/>
        <v>577597.17592736939</v>
      </c>
      <c r="AU198" s="5">
        <f t="shared" si="18"/>
        <v>1074494.7872262078</v>
      </c>
      <c r="AV198" s="150"/>
      <c r="AW198" s="2">
        <v>191</v>
      </c>
      <c r="AX198" s="118">
        <v>50649</v>
      </c>
      <c r="AY198" s="5">
        <f t="shared" si="48"/>
        <v>573888.4892645732</v>
      </c>
      <c r="AZ198" s="5">
        <f t="shared" si="49"/>
        <v>5490.5819284106856</v>
      </c>
      <c r="BA198" s="5">
        <f t="shared" si="19"/>
        <v>1903.7788705071034</v>
      </c>
      <c r="BB198" s="35">
        <f t="shared" si="20"/>
        <v>3.9807988613539021E-2</v>
      </c>
      <c r="BC198" s="5">
        <f t="shared" si="21"/>
        <v>3586.8030579035822</v>
      </c>
      <c r="BD198" s="35">
        <f t="shared" si="22"/>
        <v>7.4999999999999997E-2</v>
      </c>
      <c r="BE198" s="5">
        <f t="shared" si="50"/>
        <v>213265.28960593409</v>
      </c>
      <c r="BF198" s="5">
        <f t="shared" si="51"/>
        <v>835435.85872050712</v>
      </c>
      <c r="BG198" s="5">
        <f t="shared" si="23"/>
        <v>571984.71039406606</v>
      </c>
      <c r="BH198" s="5">
        <f t="shared" si="24"/>
        <v>1048701.1483264412</v>
      </c>
      <c r="BI198" s="150"/>
      <c r="BJ198" s="2">
        <v>191</v>
      </c>
      <c r="BK198" s="118">
        <v>50649</v>
      </c>
      <c r="BL198" s="5">
        <f t="shared" si="52"/>
        <v>568196.85701519903</v>
      </c>
      <c r="BM198" s="5">
        <f t="shared" si="53"/>
        <v>5356.7892391412443</v>
      </c>
      <c r="BN198" s="5">
        <f t="shared" si="25"/>
        <v>1923.9332280077501</v>
      </c>
      <c r="BO198" s="35">
        <f t="shared" si="26"/>
        <v>4.0632394303221971E-2</v>
      </c>
      <c r="BP198" s="5">
        <f t="shared" si="27"/>
        <v>3432.8560111334941</v>
      </c>
      <c r="BQ198" s="35">
        <f t="shared" si="28"/>
        <v>7.2499999999999995E-2</v>
      </c>
      <c r="BR198" s="5">
        <f t="shared" si="54"/>
        <v>218977.07621280814</v>
      </c>
      <c r="BS198" s="5">
        <f t="shared" si="55"/>
        <v>804169.66846316948</v>
      </c>
      <c r="BT198" s="5">
        <f t="shared" si="29"/>
        <v>566272.92378719128</v>
      </c>
      <c r="BU198" s="5">
        <f t="shared" si="30"/>
        <v>1023146.7446759776</v>
      </c>
      <c r="BV198" s="150"/>
      <c r="BW198" s="2">
        <v>191</v>
      </c>
      <c r="BX198" s="118">
        <v>50649</v>
      </c>
      <c r="BY198" s="5">
        <f t="shared" si="56"/>
        <v>562406.60817169328</v>
      </c>
      <c r="BZ198" s="5">
        <f t="shared" si="57"/>
        <v>5224.2878433945316</v>
      </c>
      <c r="CA198" s="5">
        <f t="shared" si="31"/>
        <v>1943.5826290596538</v>
      </c>
      <c r="CB198" s="35">
        <f t="shared" si="32"/>
        <v>4.1469981344166088E-2</v>
      </c>
      <c r="CC198" s="5">
        <f t="shared" si="33"/>
        <v>3280.7052143348778</v>
      </c>
      <c r="CD198" s="35">
        <f t="shared" si="34"/>
        <v>7.0000000000000007E-2</v>
      </c>
      <c r="CE198" s="5">
        <f t="shared" si="58"/>
        <v>224786.97445736578</v>
      </c>
      <c r="CF198" s="5">
        <f t="shared" si="59"/>
        <v>773052.0036309897</v>
      </c>
      <c r="CG198" s="5">
        <f t="shared" si="35"/>
        <v>560463.02554263361</v>
      </c>
      <c r="CH198" s="5">
        <f t="shared" si="36"/>
        <v>997838.97808835551</v>
      </c>
    </row>
    <row r="199" spans="9:86" ht="14.25" customHeight="1">
      <c r="I199" s="150"/>
      <c r="J199" s="2">
        <v>192</v>
      </c>
      <c r="K199" s="118">
        <v>50679</v>
      </c>
      <c r="L199" s="5">
        <f t="shared" si="37"/>
        <v>588520.19034172106</v>
      </c>
      <c r="M199" s="5">
        <f t="shared" si="0"/>
        <v>5899.3210083098911</v>
      </c>
      <c r="N199" s="5">
        <f t="shared" si="1"/>
        <v>1853.244699710559</v>
      </c>
      <c r="O199" s="35">
        <f t="shared" si="2"/>
        <v>3.7787890307745924E-2</v>
      </c>
      <c r="P199" s="5">
        <f t="shared" si="3"/>
        <v>4046.0763085993322</v>
      </c>
      <c r="Q199" s="35">
        <f t="shared" si="4"/>
        <v>8.2500000000000004E-2</v>
      </c>
      <c r="R199" s="5">
        <f t="shared" si="38"/>
        <v>198583.05435798841</v>
      </c>
      <c r="S199" s="5">
        <f t="shared" si="39"/>
        <v>934086.57923751138</v>
      </c>
      <c r="T199" s="5">
        <f t="shared" si="5"/>
        <v>586666.94564201054</v>
      </c>
      <c r="U199" s="5">
        <f t="shared" si="6"/>
        <v>1132669.6335954997</v>
      </c>
      <c r="V199" s="150"/>
      <c r="W199" s="2">
        <v>192</v>
      </c>
      <c r="X199" s="118">
        <v>50679</v>
      </c>
      <c r="Y199" s="5">
        <f t="shared" si="40"/>
        <v>583109.28867903282</v>
      </c>
      <c r="Z199" s="5">
        <f t="shared" si="41"/>
        <v>5761.8863163878123</v>
      </c>
      <c r="AA199" s="5">
        <f t="shared" si="7"/>
        <v>1874.4910585275934</v>
      </c>
      <c r="AB199" s="35">
        <f t="shared" si="8"/>
        <v>3.8575774968854386E-2</v>
      </c>
      <c r="AC199" s="5">
        <f t="shared" si="9"/>
        <v>3887.3952578602189</v>
      </c>
      <c r="AD199" s="35">
        <f t="shared" si="10"/>
        <v>0.08</v>
      </c>
      <c r="AE199" s="5">
        <f t="shared" si="42"/>
        <v>204015.20237949511</v>
      </c>
      <c r="AF199" s="5">
        <f t="shared" si="43"/>
        <v>902266.97036696482</v>
      </c>
      <c r="AG199" s="5">
        <f t="shared" si="11"/>
        <v>581234.79762050521</v>
      </c>
      <c r="AH199" s="5">
        <f t="shared" si="12"/>
        <v>1106282.17274646</v>
      </c>
      <c r="AI199" s="150"/>
      <c r="AJ199" s="2">
        <v>192</v>
      </c>
      <c r="AK199" s="118">
        <v>50679</v>
      </c>
      <c r="AL199" s="5">
        <f t="shared" si="44"/>
        <v>577597.17592736939</v>
      </c>
      <c r="AM199" s="5">
        <f t="shared" si="45"/>
        <v>5625.6271582523987</v>
      </c>
      <c r="AN199" s="5">
        <f t="shared" si="13"/>
        <v>1895.3120637214715</v>
      </c>
      <c r="AO199" s="35">
        <f t="shared" si="14"/>
        <v>3.9376481936811952E-2</v>
      </c>
      <c r="AP199" s="5">
        <f t="shared" si="15"/>
        <v>3730.3150945309271</v>
      </c>
      <c r="AQ199" s="35">
        <f t="shared" si="16"/>
        <v>7.7499999999999999E-2</v>
      </c>
      <c r="AR199" s="5">
        <f t="shared" si="46"/>
        <v>209548.13613635136</v>
      </c>
      <c r="AS199" s="5">
        <f t="shared" si="47"/>
        <v>870572.27824810881</v>
      </c>
      <c r="AT199" s="5">
        <f t="shared" si="17"/>
        <v>575701.86386364792</v>
      </c>
      <c r="AU199" s="5">
        <f t="shared" si="18"/>
        <v>1080120.4143844601</v>
      </c>
      <c r="AV199" s="150"/>
      <c r="AW199" s="2">
        <v>192</v>
      </c>
      <c r="AX199" s="118">
        <v>50679</v>
      </c>
      <c r="AY199" s="5">
        <f t="shared" si="48"/>
        <v>571984.71039406606</v>
      </c>
      <c r="AZ199" s="5">
        <f t="shared" si="49"/>
        <v>5490.5819284106856</v>
      </c>
      <c r="BA199" s="5">
        <f t="shared" si="19"/>
        <v>1915.6774884477732</v>
      </c>
      <c r="BB199" s="35">
        <f t="shared" si="20"/>
        <v>4.0190112504118719E-2</v>
      </c>
      <c r="BC199" s="5">
        <f t="shared" si="21"/>
        <v>3574.9044399629124</v>
      </c>
      <c r="BD199" s="35">
        <f t="shared" si="22"/>
        <v>7.4999999999999997E-2</v>
      </c>
      <c r="BE199" s="5">
        <f t="shared" si="50"/>
        <v>215180.96709438186</v>
      </c>
      <c r="BF199" s="5">
        <f t="shared" si="51"/>
        <v>839010.76316047006</v>
      </c>
      <c r="BG199" s="5">
        <f t="shared" si="23"/>
        <v>570069.03290561831</v>
      </c>
      <c r="BH199" s="5">
        <f t="shared" si="24"/>
        <v>1054191.730254852</v>
      </c>
      <c r="BI199" s="150"/>
      <c r="BJ199" s="2">
        <v>192</v>
      </c>
      <c r="BK199" s="118">
        <v>50679</v>
      </c>
      <c r="BL199" s="5">
        <f t="shared" si="52"/>
        <v>566272.92378719128</v>
      </c>
      <c r="BM199" s="5">
        <f t="shared" si="53"/>
        <v>5356.7892391412443</v>
      </c>
      <c r="BN199" s="5">
        <f t="shared" si="25"/>
        <v>1935.5569912602969</v>
      </c>
      <c r="BO199" s="35">
        <f t="shared" si="26"/>
        <v>4.1016765802230529E-2</v>
      </c>
      <c r="BP199" s="5">
        <f t="shared" si="27"/>
        <v>3421.2322478809474</v>
      </c>
      <c r="BQ199" s="35">
        <f t="shared" si="28"/>
        <v>7.2499999999999995E-2</v>
      </c>
      <c r="BR199" s="5">
        <f t="shared" si="54"/>
        <v>220912.63320406844</v>
      </c>
      <c r="BS199" s="5">
        <f t="shared" si="55"/>
        <v>807590.90071105037</v>
      </c>
      <c r="BT199" s="5">
        <f t="shared" si="29"/>
        <v>564337.36679593101</v>
      </c>
      <c r="BU199" s="5">
        <f t="shared" si="30"/>
        <v>1028503.5339151188</v>
      </c>
      <c r="BV199" s="150"/>
      <c r="BW199" s="2">
        <v>192</v>
      </c>
      <c r="BX199" s="118">
        <v>50679</v>
      </c>
      <c r="BY199" s="5">
        <f t="shared" si="56"/>
        <v>560463.02554263361</v>
      </c>
      <c r="BZ199" s="5">
        <f t="shared" si="57"/>
        <v>5224.2878433945316</v>
      </c>
      <c r="CA199" s="5">
        <f t="shared" si="31"/>
        <v>1954.9201943958356</v>
      </c>
      <c r="CB199" s="35">
        <f t="shared" si="32"/>
        <v>4.1856538725346358E-2</v>
      </c>
      <c r="CC199" s="5">
        <f t="shared" si="33"/>
        <v>3269.367648998696</v>
      </c>
      <c r="CD199" s="35">
        <f t="shared" si="34"/>
        <v>7.0000000000000007E-2</v>
      </c>
      <c r="CE199" s="5">
        <f t="shared" si="58"/>
        <v>226741.89465176163</v>
      </c>
      <c r="CF199" s="5">
        <f t="shared" si="59"/>
        <v>776321.37127998844</v>
      </c>
      <c r="CG199" s="5">
        <f t="shared" si="35"/>
        <v>558508.10534823779</v>
      </c>
      <c r="CH199" s="5">
        <f t="shared" si="36"/>
        <v>1003063.2659317501</v>
      </c>
    </row>
    <row r="200" spans="9:86" ht="14.25" customHeight="1">
      <c r="I200" s="150"/>
      <c r="J200" s="2">
        <v>193</v>
      </c>
      <c r="K200" s="118">
        <v>50710</v>
      </c>
      <c r="L200" s="5">
        <f t="shared" si="37"/>
        <v>586666.94564201054</v>
      </c>
      <c r="M200" s="5">
        <f t="shared" si="0"/>
        <v>5899.3210083098911</v>
      </c>
      <c r="N200" s="5">
        <f t="shared" si="1"/>
        <v>1865.9857570210688</v>
      </c>
      <c r="O200" s="35">
        <f t="shared" si="2"/>
        <v>3.8167872334700308E-2</v>
      </c>
      <c r="P200" s="5">
        <f t="shared" si="3"/>
        <v>4033.3352512888223</v>
      </c>
      <c r="Q200" s="35">
        <f t="shared" si="4"/>
        <v>8.2500000000000004E-2</v>
      </c>
      <c r="R200" s="5">
        <f t="shared" si="38"/>
        <v>200449.04011500947</v>
      </c>
      <c r="S200" s="5">
        <f t="shared" si="39"/>
        <v>938119.91448880022</v>
      </c>
      <c r="T200" s="5">
        <f t="shared" si="5"/>
        <v>584800.95988498942</v>
      </c>
      <c r="U200" s="5">
        <f t="shared" si="6"/>
        <v>1138568.9546038096</v>
      </c>
      <c r="V200" s="150"/>
      <c r="W200" s="2">
        <v>193</v>
      </c>
      <c r="X200" s="118">
        <v>50710</v>
      </c>
      <c r="Y200" s="5">
        <f t="shared" si="40"/>
        <v>581234.79762050521</v>
      </c>
      <c r="Z200" s="5">
        <f t="shared" si="41"/>
        <v>5761.8863163878123</v>
      </c>
      <c r="AA200" s="5">
        <f t="shared" si="7"/>
        <v>1886.9876655844441</v>
      </c>
      <c r="AB200" s="35">
        <f t="shared" si="8"/>
        <v>3.895818364577297E-2</v>
      </c>
      <c r="AC200" s="5">
        <f t="shared" si="9"/>
        <v>3874.8986508033681</v>
      </c>
      <c r="AD200" s="35">
        <f t="shared" si="10"/>
        <v>0.08</v>
      </c>
      <c r="AE200" s="5">
        <f t="shared" si="42"/>
        <v>205902.19004507957</v>
      </c>
      <c r="AF200" s="5">
        <f t="shared" si="43"/>
        <v>906141.86901776819</v>
      </c>
      <c r="AG200" s="5">
        <f t="shared" si="11"/>
        <v>579347.80995492078</v>
      </c>
      <c r="AH200" s="5">
        <f t="shared" si="12"/>
        <v>1112044.0590628479</v>
      </c>
      <c r="AI200" s="150"/>
      <c r="AJ200" s="2">
        <v>193</v>
      </c>
      <c r="AK200" s="118">
        <v>50710</v>
      </c>
      <c r="AL200" s="5">
        <f t="shared" si="44"/>
        <v>575701.86386364792</v>
      </c>
      <c r="AM200" s="5">
        <f t="shared" si="45"/>
        <v>5625.6271582523987</v>
      </c>
      <c r="AN200" s="5">
        <f t="shared" si="13"/>
        <v>1907.5526207996727</v>
      </c>
      <c r="AO200" s="35">
        <f t="shared" si="14"/>
        <v>3.9761259927095879E-2</v>
      </c>
      <c r="AP200" s="5">
        <f t="shared" si="15"/>
        <v>3718.074537452726</v>
      </c>
      <c r="AQ200" s="35">
        <f t="shared" si="16"/>
        <v>7.7499999999999999E-2</v>
      </c>
      <c r="AR200" s="5">
        <f t="shared" si="46"/>
        <v>211455.68875715102</v>
      </c>
      <c r="AS200" s="5">
        <f t="shared" si="47"/>
        <v>874290.35278556158</v>
      </c>
      <c r="AT200" s="5">
        <f t="shared" si="17"/>
        <v>573794.31124284829</v>
      </c>
      <c r="AU200" s="5">
        <f t="shared" si="18"/>
        <v>1085746.0415427126</v>
      </c>
      <c r="AV200" s="150"/>
      <c r="AW200" s="2">
        <v>193</v>
      </c>
      <c r="AX200" s="118">
        <v>50710</v>
      </c>
      <c r="AY200" s="5">
        <f t="shared" si="48"/>
        <v>570069.03290561831</v>
      </c>
      <c r="AZ200" s="5">
        <f t="shared" si="49"/>
        <v>5490.5819284106856</v>
      </c>
      <c r="BA200" s="5">
        <f t="shared" si="19"/>
        <v>1927.6504727505712</v>
      </c>
      <c r="BB200" s="35">
        <f t="shared" si="20"/>
        <v>4.0577200896363366E-2</v>
      </c>
      <c r="BC200" s="5">
        <f t="shared" si="21"/>
        <v>3562.9314556601144</v>
      </c>
      <c r="BD200" s="35">
        <f t="shared" si="22"/>
        <v>7.4999999999999997E-2</v>
      </c>
      <c r="BE200" s="5">
        <f t="shared" si="50"/>
        <v>217108.61756713243</v>
      </c>
      <c r="BF200" s="5">
        <f t="shared" si="51"/>
        <v>842573.6946161302</v>
      </c>
      <c r="BG200" s="5">
        <f t="shared" si="23"/>
        <v>568141.38243286777</v>
      </c>
      <c r="BH200" s="5">
        <f t="shared" si="24"/>
        <v>1059682.3121832625</v>
      </c>
      <c r="BI200" s="150"/>
      <c r="BJ200" s="2">
        <v>193</v>
      </c>
      <c r="BK200" s="118">
        <v>50710</v>
      </c>
      <c r="BL200" s="5">
        <f t="shared" si="52"/>
        <v>564337.36679593101</v>
      </c>
      <c r="BM200" s="5">
        <f t="shared" si="53"/>
        <v>5356.7892391412443</v>
      </c>
      <c r="BN200" s="5">
        <f t="shared" si="25"/>
        <v>1947.2509814158279</v>
      </c>
      <c r="BO200" s="35">
        <f t="shared" si="26"/>
        <v>4.1406104135294018E-2</v>
      </c>
      <c r="BP200" s="5">
        <f t="shared" si="27"/>
        <v>3409.5382577254163</v>
      </c>
      <c r="BQ200" s="35">
        <f t="shared" si="28"/>
        <v>7.2499999999999995E-2</v>
      </c>
      <c r="BR200" s="5">
        <f t="shared" si="54"/>
        <v>222859.88418548426</v>
      </c>
      <c r="BS200" s="5">
        <f t="shared" si="55"/>
        <v>811000.43896877579</v>
      </c>
      <c r="BT200" s="5">
        <f t="shared" si="29"/>
        <v>562390.11581451516</v>
      </c>
      <c r="BU200" s="5">
        <f t="shared" si="30"/>
        <v>1033860.3231542601</v>
      </c>
      <c r="BV200" s="150"/>
      <c r="BW200" s="2">
        <v>193</v>
      </c>
      <c r="BX200" s="118">
        <v>50710</v>
      </c>
      <c r="BY200" s="5">
        <f t="shared" si="56"/>
        <v>558508.10534823779</v>
      </c>
      <c r="BZ200" s="5">
        <f t="shared" si="57"/>
        <v>5224.2878433945316</v>
      </c>
      <c r="CA200" s="5">
        <f t="shared" si="31"/>
        <v>1966.3238955298111</v>
      </c>
      <c r="CB200" s="35">
        <f t="shared" si="32"/>
        <v>4.2248065015359729E-2</v>
      </c>
      <c r="CC200" s="5">
        <f t="shared" si="33"/>
        <v>3257.9639478647205</v>
      </c>
      <c r="CD200" s="35">
        <f t="shared" si="34"/>
        <v>7.0000000000000007E-2</v>
      </c>
      <c r="CE200" s="5">
        <f t="shared" si="58"/>
        <v>228708.21854729144</v>
      </c>
      <c r="CF200" s="5">
        <f t="shared" si="59"/>
        <v>779579.33522785315</v>
      </c>
      <c r="CG200" s="5">
        <f t="shared" si="35"/>
        <v>556541.78145270795</v>
      </c>
      <c r="CH200" s="5">
        <f t="shared" si="36"/>
        <v>1008287.5537751446</v>
      </c>
    </row>
    <row r="201" spans="9:86" ht="14.25" customHeight="1">
      <c r="I201" s="150"/>
      <c r="J201" s="2">
        <v>194</v>
      </c>
      <c r="K201" s="118">
        <v>50740</v>
      </c>
      <c r="L201" s="5">
        <f t="shared" si="37"/>
        <v>584800.95988498942</v>
      </c>
      <c r="M201" s="5">
        <f t="shared" si="0"/>
        <v>5899.3210083098911</v>
      </c>
      <c r="N201" s="5">
        <f t="shared" si="1"/>
        <v>1878.8144091005888</v>
      </c>
      <c r="O201" s="35">
        <f t="shared" si="2"/>
        <v>3.8552899970685853E-2</v>
      </c>
      <c r="P201" s="5">
        <f t="shared" si="3"/>
        <v>4020.5065992093023</v>
      </c>
      <c r="Q201" s="35">
        <f t="shared" si="4"/>
        <v>8.2500000000000004E-2</v>
      </c>
      <c r="R201" s="5">
        <f t="shared" si="38"/>
        <v>202327.85452411007</v>
      </c>
      <c r="S201" s="5">
        <f t="shared" si="39"/>
        <v>942140.42108800949</v>
      </c>
      <c r="T201" s="5">
        <f t="shared" si="5"/>
        <v>582922.14547588886</v>
      </c>
      <c r="U201" s="5">
        <f t="shared" si="6"/>
        <v>1144468.2756121196</v>
      </c>
      <c r="V201" s="150"/>
      <c r="W201" s="2">
        <v>194</v>
      </c>
      <c r="X201" s="118">
        <v>50740</v>
      </c>
      <c r="Y201" s="5">
        <f t="shared" si="40"/>
        <v>579347.80995492078</v>
      </c>
      <c r="Z201" s="5">
        <f t="shared" si="41"/>
        <v>5761.8863163878123</v>
      </c>
      <c r="AA201" s="5">
        <f t="shared" si="7"/>
        <v>1899.5675833550067</v>
      </c>
      <c r="AB201" s="35">
        <f t="shared" si="8"/>
        <v>3.9345641096034785E-2</v>
      </c>
      <c r="AC201" s="5">
        <f t="shared" si="9"/>
        <v>3862.3187330328055</v>
      </c>
      <c r="AD201" s="35">
        <f t="shared" si="10"/>
        <v>0.08</v>
      </c>
      <c r="AE201" s="5">
        <f t="shared" si="42"/>
        <v>207801.75762843457</v>
      </c>
      <c r="AF201" s="5">
        <f t="shared" si="43"/>
        <v>910004.18775080098</v>
      </c>
      <c r="AG201" s="5">
        <f t="shared" si="11"/>
        <v>577448.24237156578</v>
      </c>
      <c r="AH201" s="5">
        <f t="shared" si="12"/>
        <v>1117805.9453792355</v>
      </c>
      <c r="AI201" s="150"/>
      <c r="AJ201" s="2">
        <v>194</v>
      </c>
      <c r="AK201" s="118">
        <v>50740</v>
      </c>
      <c r="AL201" s="5">
        <f t="shared" si="44"/>
        <v>573794.31124284829</v>
      </c>
      <c r="AM201" s="5">
        <f t="shared" si="45"/>
        <v>5625.6271582523987</v>
      </c>
      <c r="AN201" s="5">
        <f t="shared" si="13"/>
        <v>1919.8722314756701</v>
      </c>
      <c r="AO201" s="35">
        <f t="shared" si="14"/>
        <v>4.0151089556475963E-2</v>
      </c>
      <c r="AP201" s="5">
        <f t="shared" si="15"/>
        <v>3705.7549267767286</v>
      </c>
      <c r="AQ201" s="35">
        <f t="shared" si="16"/>
        <v>7.7499999999999999E-2</v>
      </c>
      <c r="AR201" s="5">
        <f t="shared" si="46"/>
        <v>213375.56098862668</v>
      </c>
      <c r="AS201" s="5">
        <f t="shared" si="47"/>
        <v>877996.10771233833</v>
      </c>
      <c r="AT201" s="5">
        <f t="shared" si="17"/>
        <v>571874.43901137263</v>
      </c>
      <c r="AU201" s="5">
        <f t="shared" si="18"/>
        <v>1091371.6687009651</v>
      </c>
      <c r="AV201" s="150"/>
      <c r="AW201" s="2">
        <v>194</v>
      </c>
      <c r="AX201" s="118">
        <v>50740</v>
      </c>
      <c r="AY201" s="5">
        <f t="shared" si="48"/>
        <v>568141.38243286777</v>
      </c>
      <c r="AZ201" s="5">
        <f t="shared" si="49"/>
        <v>5490.5819284106856</v>
      </c>
      <c r="BA201" s="5">
        <f t="shared" si="19"/>
        <v>1939.6982882052621</v>
      </c>
      <c r="BB201" s="35">
        <f t="shared" si="20"/>
        <v>4.0969343508811401E-2</v>
      </c>
      <c r="BC201" s="5">
        <f t="shared" si="21"/>
        <v>3550.8836402054235</v>
      </c>
      <c r="BD201" s="35">
        <f t="shared" si="22"/>
        <v>7.4999999999999997E-2</v>
      </c>
      <c r="BE201" s="5">
        <f t="shared" si="50"/>
        <v>219048.31585533769</v>
      </c>
      <c r="BF201" s="5">
        <f t="shared" si="51"/>
        <v>846124.57825633558</v>
      </c>
      <c r="BG201" s="5">
        <f t="shared" si="23"/>
        <v>566201.68414466246</v>
      </c>
      <c r="BH201" s="5">
        <f t="shared" si="24"/>
        <v>1065172.8941116733</v>
      </c>
      <c r="BI201" s="150"/>
      <c r="BJ201" s="2">
        <v>194</v>
      </c>
      <c r="BK201" s="118">
        <v>50740</v>
      </c>
      <c r="BL201" s="5">
        <f t="shared" si="52"/>
        <v>562390.11581451516</v>
      </c>
      <c r="BM201" s="5">
        <f t="shared" si="53"/>
        <v>5356.7892391412443</v>
      </c>
      <c r="BN201" s="5">
        <f t="shared" si="25"/>
        <v>1959.0156227618818</v>
      </c>
      <c r="BO201" s="35">
        <f t="shared" si="26"/>
        <v>4.1800498998983013E-2</v>
      </c>
      <c r="BP201" s="5">
        <f t="shared" si="27"/>
        <v>3397.7736163793625</v>
      </c>
      <c r="BQ201" s="35">
        <f t="shared" si="28"/>
        <v>7.2499999999999995E-2</v>
      </c>
      <c r="BR201" s="5">
        <f t="shared" si="54"/>
        <v>224818.89980824615</v>
      </c>
      <c r="BS201" s="5">
        <f t="shared" si="55"/>
        <v>814398.21258515515</v>
      </c>
      <c r="BT201" s="5">
        <f t="shared" si="29"/>
        <v>560431.10019175324</v>
      </c>
      <c r="BU201" s="5">
        <f t="shared" si="30"/>
        <v>1039217.1123934013</v>
      </c>
      <c r="BV201" s="150"/>
      <c r="BW201" s="2">
        <v>194</v>
      </c>
      <c r="BX201" s="118">
        <v>50740</v>
      </c>
      <c r="BY201" s="5">
        <f t="shared" si="56"/>
        <v>556541.78145270795</v>
      </c>
      <c r="BZ201" s="5">
        <f t="shared" si="57"/>
        <v>5224.2878433945316</v>
      </c>
      <c r="CA201" s="5">
        <f t="shared" si="31"/>
        <v>1977.7941182537352</v>
      </c>
      <c r="CB201" s="35">
        <f t="shared" si="32"/>
        <v>4.2644649889707474E-2</v>
      </c>
      <c r="CC201" s="5">
        <f t="shared" si="33"/>
        <v>3246.4937251407964</v>
      </c>
      <c r="CD201" s="35">
        <f t="shared" si="34"/>
        <v>7.0000000000000007E-2</v>
      </c>
      <c r="CE201" s="5">
        <f t="shared" si="58"/>
        <v>230686.01266554519</v>
      </c>
      <c r="CF201" s="5">
        <f t="shared" si="59"/>
        <v>782825.82895299396</v>
      </c>
      <c r="CG201" s="5">
        <f t="shared" si="35"/>
        <v>554563.9873344542</v>
      </c>
      <c r="CH201" s="5">
        <f t="shared" si="36"/>
        <v>1013511.8416185392</v>
      </c>
    </row>
    <row r="202" spans="9:86" ht="14.25" customHeight="1">
      <c r="I202" s="150"/>
      <c r="J202" s="2">
        <v>195</v>
      </c>
      <c r="K202" s="118">
        <v>50771</v>
      </c>
      <c r="L202" s="5">
        <f t="shared" si="37"/>
        <v>582922.14547588886</v>
      </c>
      <c r="M202" s="5">
        <f t="shared" si="0"/>
        <v>5899.3210083098911</v>
      </c>
      <c r="N202" s="5">
        <f t="shared" si="1"/>
        <v>1891.7312581631554</v>
      </c>
      <c r="O202" s="35">
        <f t="shared" si="2"/>
        <v>3.8943065165975628E-2</v>
      </c>
      <c r="P202" s="5">
        <f t="shared" si="3"/>
        <v>4007.5897501467357</v>
      </c>
      <c r="Q202" s="35">
        <f t="shared" si="4"/>
        <v>8.2500000000000004E-2</v>
      </c>
      <c r="R202" s="5">
        <f t="shared" si="38"/>
        <v>204219.58578227321</v>
      </c>
      <c r="S202" s="5">
        <f t="shared" si="39"/>
        <v>946148.01083815622</v>
      </c>
      <c r="T202" s="5">
        <f t="shared" si="5"/>
        <v>581030.41421772575</v>
      </c>
      <c r="U202" s="5">
        <f t="shared" si="6"/>
        <v>1150367.5966204293</v>
      </c>
      <c r="V202" s="150"/>
      <c r="W202" s="2">
        <v>195</v>
      </c>
      <c r="X202" s="118">
        <v>50771</v>
      </c>
      <c r="Y202" s="5">
        <f t="shared" si="40"/>
        <v>577448.24237156578</v>
      </c>
      <c r="Z202" s="5">
        <f t="shared" si="41"/>
        <v>5761.8863163878123</v>
      </c>
      <c r="AA202" s="5">
        <f t="shared" si="7"/>
        <v>1912.23136724404</v>
      </c>
      <c r="AB202" s="35">
        <f t="shared" si="8"/>
        <v>3.9738239244934984E-2</v>
      </c>
      <c r="AC202" s="5">
        <f t="shared" si="9"/>
        <v>3849.6549491437722</v>
      </c>
      <c r="AD202" s="35">
        <f t="shared" si="10"/>
        <v>0.08</v>
      </c>
      <c r="AE202" s="5">
        <f t="shared" si="42"/>
        <v>209713.98899567861</v>
      </c>
      <c r="AF202" s="5">
        <f t="shared" si="43"/>
        <v>913853.84269994474</v>
      </c>
      <c r="AG202" s="5">
        <f t="shared" si="11"/>
        <v>575536.01100432174</v>
      </c>
      <c r="AH202" s="5">
        <f t="shared" si="12"/>
        <v>1123567.8316956232</v>
      </c>
      <c r="AI202" s="150"/>
      <c r="AJ202" s="2">
        <v>195</v>
      </c>
      <c r="AK202" s="118">
        <v>50771</v>
      </c>
      <c r="AL202" s="5">
        <f t="shared" si="44"/>
        <v>571874.43901137263</v>
      </c>
      <c r="AM202" s="5">
        <f t="shared" si="45"/>
        <v>5625.6271582523987</v>
      </c>
      <c r="AN202" s="5">
        <f t="shared" si="13"/>
        <v>1932.2714063039507</v>
      </c>
      <c r="AO202" s="35">
        <f t="shared" si="14"/>
        <v>4.0546062726168279E-2</v>
      </c>
      <c r="AP202" s="5">
        <f t="shared" si="15"/>
        <v>3693.355751948448</v>
      </c>
      <c r="AQ202" s="35">
        <f t="shared" si="16"/>
        <v>7.7499999999999999E-2</v>
      </c>
      <c r="AR202" s="5">
        <f t="shared" si="46"/>
        <v>215307.83239493062</v>
      </c>
      <c r="AS202" s="5">
        <f t="shared" si="47"/>
        <v>881689.46346428676</v>
      </c>
      <c r="AT202" s="5">
        <f t="shared" si="17"/>
        <v>569942.16760506865</v>
      </c>
      <c r="AU202" s="5">
        <f t="shared" si="18"/>
        <v>1096997.2958592174</v>
      </c>
      <c r="AV202" s="150"/>
      <c r="AW202" s="2">
        <v>195</v>
      </c>
      <c r="AX202" s="118">
        <v>50771</v>
      </c>
      <c r="AY202" s="5">
        <f t="shared" si="48"/>
        <v>566201.68414466246</v>
      </c>
      <c r="AZ202" s="5">
        <f t="shared" si="49"/>
        <v>5490.5819284106856</v>
      </c>
      <c r="BA202" s="5">
        <f t="shared" si="19"/>
        <v>1951.8214025065454</v>
      </c>
      <c r="BB202" s="35">
        <f t="shared" si="20"/>
        <v>4.1366632219508453E-2</v>
      </c>
      <c r="BC202" s="5">
        <f t="shared" si="21"/>
        <v>3538.7605259041402</v>
      </c>
      <c r="BD202" s="35">
        <f t="shared" si="22"/>
        <v>7.4999999999999997E-2</v>
      </c>
      <c r="BE202" s="5">
        <f t="shared" si="50"/>
        <v>221000.13725784424</v>
      </c>
      <c r="BF202" s="5">
        <f t="shared" si="51"/>
        <v>849663.33878223971</v>
      </c>
      <c r="BG202" s="5">
        <f t="shared" si="23"/>
        <v>564249.86274215591</v>
      </c>
      <c r="BH202" s="5">
        <f t="shared" si="24"/>
        <v>1070663.4760400839</v>
      </c>
      <c r="BI202" s="150"/>
      <c r="BJ202" s="2">
        <v>195</v>
      </c>
      <c r="BK202" s="118">
        <v>50771</v>
      </c>
      <c r="BL202" s="5">
        <f t="shared" si="52"/>
        <v>560431.10019175324</v>
      </c>
      <c r="BM202" s="5">
        <f t="shared" si="53"/>
        <v>5356.7892391412443</v>
      </c>
      <c r="BN202" s="5">
        <f t="shared" si="25"/>
        <v>1970.8513421494017</v>
      </c>
      <c r="BO202" s="35">
        <f t="shared" si="26"/>
        <v>4.2200042249084364E-2</v>
      </c>
      <c r="BP202" s="5">
        <f t="shared" si="27"/>
        <v>3385.9378969918425</v>
      </c>
      <c r="BQ202" s="35">
        <f t="shared" si="28"/>
        <v>7.2499999999999995E-2</v>
      </c>
      <c r="BR202" s="5">
        <f t="shared" si="54"/>
        <v>226789.75115039555</v>
      </c>
      <c r="BS202" s="5">
        <f t="shared" si="55"/>
        <v>817784.150482147</v>
      </c>
      <c r="BT202" s="5">
        <f t="shared" si="29"/>
        <v>558460.24884960381</v>
      </c>
      <c r="BU202" s="5">
        <f t="shared" si="30"/>
        <v>1044573.9016325425</v>
      </c>
      <c r="BV202" s="150"/>
      <c r="BW202" s="2">
        <v>195</v>
      </c>
      <c r="BX202" s="118">
        <v>50771</v>
      </c>
      <c r="BY202" s="5">
        <f t="shared" si="56"/>
        <v>554563.9873344542</v>
      </c>
      <c r="BZ202" s="5">
        <f t="shared" si="57"/>
        <v>5224.2878433945316</v>
      </c>
      <c r="CA202" s="5">
        <f t="shared" si="31"/>
        <v>1989.3312506102152</v>
      </c>
      <c r="CB202" s="35">
        <f t="shared" si="32"/>
        <v>4.3046385182825692E-2</v>
      </c>
      <c r="CC202" s="5">
        <f t="shared" si="33"/>
        <v>3234.9565927843164</v>
      </c>
      <c r="CD202" s="35">
        <f t="shared" si="34"/>
        <v>7.0000000000000007E-2</v>
      </c>
      <c r="CE202" s="5">
        <f t="shared" si="58"/>
        <v>232675.3439161554</v>
      </c>
      <c r="CF202" s="5">
        <f t="shared" si="59"/>
        <v>786060.78554577823</v>
      </c>
      <c r="CG202" s="5">
        <f t="shared" si="35"/>
        <v>552574.65608384402</v>
      </c>
      <c r="CH202" s="5">
        <f t="shared" si="36"/>
        <v>1018736.1294619336</v>
      </c>
    </row>
    <row r="203" spans="9:86" ht="14.25" customHeight="1">
      <c r="I203" s="150"/>
      <c r="J203" s="2">
        <v>196</v>
      </c>
      <c r="K203" s="118">
        <v>50802</v>
      </c>
      <c r="L203" s="5">
        <f t="shared" si="37"/>
        <v>581030.41421772575</v>
      </c>
      <c r="M203" s="5">
        <f t="shared" si="0"/>
        <v>5899.3210083098911</v>
      </c>
      <c r="N203" s="5">
        <f t="shared" si="1"/>
        <v>1904.7369105630264</v>
      </c>
      <c r="O203" s="35">
        <f t="shared" si="2"/>
        <v>3.9338462096738573E-2</v>
      </c>
      <c r="P203" s="5">
        <f t="shared" si="3"/>
        <v>3994.5840977468647</v>
      </c>
      <c r="Q203" s="35">
        <f t="shared" si="4"/>
        <v>8.2500000000000004E-2</v>
      </c>
      <c r="R203" s="5">
        <f t="shared" si="38"/>
        <v>206124.32269283623</v>
      </c>
      <c r="S203" s="5">
        <f t="shared" si="39"/>
        <v>950142.59493590309</v>
      </c>
      <c r="T203" s="5">
        <f t="shared" si="5"/>
        <v>579125.67730716267</v>
      </c>
      <c r="U203" s="5">
        <f t="shared" si="6"/>
        <v>1156266.9176287393</v>
      </c>
      <c r="V203" s="150"/>
      <c r="W203" s="2">
        <v>196</v>
      </c>
      <c r="X203" s="118">
        <v>50802</v>
      </c>
      <c r="Y203" s="5">
        <f t="shared" si="40"/>
        <v>575536.01100432174</v>
      </c>
      <c r="Z203" s="5">
        <f t="shared" si="41"/>
        <v>5761.8863163878123</v>
      </c>
      <c r="AA203" s="5">
        <f t="shared" si="7"/>
        <v>1924.9795763590005</v>
      </c>
      <c r="AB203" s="35">
        <f t="shared" si="8"/>
        <v>4.0136072243331003E-2</v>
      </c>
      <c r="AC203" s="5">
        <f t="shared" si="9"/>
        <v>3836.9067400288118</v>
      </c>
      <c r="AD203" s="35">
        <f t="shared" si="10"/>
        <v>0.08</v>
      </c>
      <c r="AE203" s="5">
        <f t="shared" si="42"/>
        <v>211638.96857203761</v>
      </c>
      <c r="AF203" s="5">
        <f t="shared" si="43"/>
        <v>917690.7494399735</v>
      </c>
      <c r="AG203" s="5">
        <f t="shared" si="11"/>
        <v>573611.03142796271</v>
      </c>
      <c r="AH203" s="5">
        <f t="shared" si="12"/>
        <v>1129329.7180120111</v>
      </c>
      <c r="AI203" s="150"/>
      <c r="AJ203" s="2">
        <v>196</v>
      </c>
      <c r="AK203" s="118">
        <v>50802</v>
      </c>
      <c r="AL203" s="5">
        <f t="shared" si="44"/>
        <v>569942.16760506865</v>
      </c>
      <c r="AM203" s="5">
        <f t="shared" si="45"/>
        <v>5625.6271582523987</v>
      </c>
      <c r="AN203" s="5">
        <f t="shared" si="13"/>
        <v>1944.7506591363303</v>
      </c>
      <c r="AO203" s="35">
        <f t="shared" si="14"/>
        <v>4.0946273562630885E-2</v>
      </c>
      <c r="AP203" s="5">
        <f t="shared" si="15"/>
        <v>3680.8764991160683</v>
      </c>
      <c r="AQ203" s="35">
        <f t="shared" si="16"/>
        <v>7.7499999999999999E-2</v>
      </c>
      <c r="AR203" s="5">
        <f t="shared" si="46"/>
        <v>217252.58305406696</v>
      </c>
      <c r="AS203" s="5">
        <f t="shared" si="47"/>
        <v>885370.33996340283</v>
      </c>
      <c r="AT203" s="5">
        <f t="shared" si="17"/>
        <v>567997.41694593232</v>
      </c>
      <c r="AU203" s="5">
        <f t="shared" si="18"/>
        <v>1102622.9230174697</v>
      </c>
      <c r="AV203" s="150"/>
      <c r="AW203" s="2">
        <v>196</v>
      </c>
      <c r="AX203" s="118">
        <v>50802</v>
      </c>
      <c r="AY203" s="5">
        <f t="shared" si="48"/>
        <v>564249.86274215591</v>
      </c>
      <c r="AZ203" s="5">
        <f t="shared" si="49"/>
        <v>5490.5819284106856</v>
      </c>
      <c r="BA203" s="5">
        <f t="shared" si="19"/>
        <v>1964.0202862722113</v>
      </c>
      <c r="BB203" s="35">
        <f t="shared" si="20"/>
        <v>4.1769161131433835E-2</v>
      </c>
      <c r="BC203" s="5">
        <f t="shared" si="21"/>
        <v>3526.5616421384743</v>
      </c>
      <c r="BD203" s="35">
        <f t="shared" si="22"/>
        <v>7.4999999999999997E-2</v>
      </c>
      <c r="BE203" s="5">
        <f t="shared" si="50"/>
        <v>222964.15754411646</v>
      </c>
      <c r="BF203" s="5">
        <f t="shared" si="51"/>
        <v>853189.90042437823</v>
      </c>
      <c r="BG203" s="5">
        <f t="shared" si="23"/>
        <v>562285.84245588374</v>
      </c>
      <c r="BH203" s="5">
        <f t="shared" si="24"/>
        <v>1076154.0579684947</v>
      </c>
      <c r="BI203" s="150"/>
      <c r="BJ203" s="2">
        <v>196</v>
      </c>
      <c r="BK203" s="118">
        <v>50802</v>
      </c>
      <c r="BL203" s="5">
        <f t="shared" si="52"/>
        <v>558460.24884960381</v>
      </c>
      <c r="BM203" s="5">
        <f t="shared" si="53"/>
        <v>5356.7892391412443</v>
      </c>
      <c r="BN203" s="5">
        <f t="shared" si="25"/>
        <v>1982.7585690082215</v>
      </c>
      <c r="BO203" s="35">
        <f t="shared" si="26"/>
        <v>4.2604827966021018E-2</v>
      </c>
      <c r="BP203" s="5">
        <f t="shared" si="27"/>
        <v>3374.0306701330228</v>
      </c>
      <c r="BQ203" s="35">
        <f t="shared" si="28"/>
        <v>7.2499999999999995E-2</v>
      </c>
      <c r="BR203" s="5">
        <f t="shared" si="54"/>
        <v>228772.50971940378</v>
      </c>
      <c r="BS203" s="5">
        <f t="shared" si="55"/>
        <v>821158.18115228007</v>
      </c>
      <c r="BT203" s="5">
        <f t="shared" si="29"/>
        <v>556477.49028059561</v>
      </c>
      <c r="BU203" s="5">
        <f t="shared" si="30"/>
        <v>1049930.6908716839</v>
      </c>
      <c r="BV203" s="150"/>
      <c r="BW203" s="2">
        <v>196</v>
      </c>
      <c r="BX203" s="118">
        <v>50802</v>
      </c>
      <c r="BY203" s="5">
        <f t="shared" si="56"/>
        <v>552574.65608384402</v>
      </c>
      <c r="BZ203" s="5">
        <f t="shared" si="57"/>
        <v>5224.2878433945316</v>
      </c>
      <c r="CA203" s="5">
        <f t="shared" si="31"/>
        <v>2000.9356829054414</v>
      </c>
      <c r="CB203" s="35">
        <f t="shared" si="32"/>
        <v>4.3453364953498684E-2</v>
      </c>
      <c r="CC203" s="5">
        <f t="shared" si="33"/>
        <v>3223.3521604890902</v>
      </c>
      <c r="CD203" s="35">
        <f t="shared" si="34"/>
        <v>7.0000000000000007E-2</v>
      </c>
      <c r="CE203" s="5">
        <f t="shared" si="58"/>
        <v>234676.27959906083</v>
      </c>
      <c r="CF203" s="5">
        <f t="shared" si="59"/>
        <v>789284.1377062673</v>
      </c>
      <c r="CG203" s="5">
        <f t="shared" si="35"/>
        <v>550573.72040093853</v>
      </c>
      <c r="CH203" s="5">
        <f t="shared" si="36"/>
        <v>1023960.4173053282</v>
      </c>
    </row>
    <row r="204" spans="9:86" ht="14.25" customHeight="1">
      <c r="I204" s="150"/>
      <c r="J204" s="2">
        <v>197</v>
      </c>
      <c r="K204" s="118">
        <v>50830</v>
      </c>
      <c r="L204" s="5">
        <f t="shared" si="37"/>
        <v>579125.67730716267</v>
      </c>
      <c r="M204" s="5">
        <f t="shared" si="0"/>
        <v>5899.3210083098911</v>
      </c>
      <c r="N204" s="5">
        <f t="shared" si="1"/>
        <v>1917.8319768231477</v>
      </c>
      <c r="O204" s="35">
        <f t="shared" si="2"/>
        <v>3.9739187232879981E-2</v>
      </c>
      <c r="P204" s="5">
        <f t="shared" si="3"/>
        <v>3981.4890314867434</v>
      </c>
      <c r="Q204" s="35">
        <f t="shared" si="4"/>
        <v>8.2500000000000004E-2</v>
      </c>
      <c r="R204" s="5">
        <f t="shared" si="38"/>
        <v>208042.15466965939</v>
      </c>
      <c r="S204" s="5">
        <f t="shared" si="39"/>
        <v>954124.08396738989</v>
      </c>
      <c r="T204" s="5">
        <f t="shared" si="5"/>
        <v>577207.84533033951</v>
      </c>
      <c r="U204" s="5">
        <f t="shared" si="6"/>
        <v>1162166.2386370492</v>
      </c>
      <c r="V204" s="150"/>
      <c r="W204" s="2">
        <v>197</v>
      </c>
      <c r="X204" s="118">
        <v>50830</v>
      </c>
      <c r="Y204" s="5">
        <f t="shared" si="40"/>
        <v>573611.03142796271</v>
      </c>
      <c r="Z204" s="5">
        <f t="shared" si="41"/>
        <v>5761.8863163878123</v>
      </c>
      <c r="AA204" s="5">
        <f t="shared" si="7"/>
        <v>1937.8127735347275</v>
      </c>
      <c r="AB204" s="35">
        <f t="shared" si="8"/>
        <v>4.0539236535476336E-2</v>
      </c>
      <c r="AC204" s="5">
        <f t="shared" si="9"/>
        <v>3824.0735428530847</v>
      </c>
      <c r="AD204" s="35">
        <f t="shared" si="10"/>
        <v>0.08</v>
      </c>
      <c r="AE204" s="5">
        <f t="shared" si="42"/>
        <v>213576.78134557235</v>
      </c>
      <c r="AF204" s="5">
        <f t="shared" si="43"/>
        <v>921514.82298282662</v>
      </c>
      <c r="AG204" s="5">
        <f t="shared" si="11"/>
        <v>571673.21865442803</v>
      </c>
      <c r="AH204" s="5">
        <f t="shared" si="12"/>
        <v>1135091.6043283991</v>
      </c>
      <c r="AI204" s="150"/>
      <c r="AJ204" s="2">
        <v>197</v>
      </c>
      <c r="AK204" s="118">
        <v>50830</v>
      </c>
      <c r="AL204" s="5">
        <f t="shared" si="44"/>
        <v>567997.41694593232</v>
      </c>
      <c r="AM204" s="5">
        <f t="shared" si="45"/>
        <v>5625.6271582523987</v>
      </c>
      <c r="AN204" s="5">
        <f t="shared" si="13"/>
        <v>1957.3105071432524</v>
      </c>
      <c r="AO204" s="35">
        <f t="shared" si="14"/>
        <v>4.1351818485390802E-2</v>
      </c>
      <c r="AP204" s="5">
        <f t="shared" si="15"/>
        <v>3668.3166511091463</v>
      </c>
      <c r="AQ204" s="35">
        <f t="shared" si="16"/>
        <v>7.7499999999999999E-2</v>
      </c>
      <c r="AR204" s="5">
        <f t="shared" si="46"/>
        <v>219209.89356121022</v>
      </c>
      <c r="AS204" s="5">
        <f t="shared" si="47"/>
        <v>889038.65661451197</v>
      </c>
      <c r="AT204" s="5">
        <f t="shared" si="17"/>
        <v>566040.10643878905</v>
      </c>
      <c r="AU204" s="5">
        <f t="shared" si="18"/>
        <v>1108248.5501757222</v>
      </c>
      <c r="AV204" s="150"/>
      <c r="AW204" s="2">
        <v>197</v>
      </c>
      <c r="AX204" s="118">
        <v>50830</v>
      </c>
      <c r="AY204" s="5">
        <f t="shared" si="48"/>
        <v>562285.84245588374</v>
      </c>
      <c r="AZ204" s="5">
        <f t="shared" si="49"/>
        <v>5490.5819284106856</v>
      </c>
      <c r="BA204" s="5">
        <f t="shared" si="19"/>
        <v>1976.2954130614125</v>
      </c>
      <c r="BB204" s="35">
        <f t="shared" si="20"/>
        <v>4.217702664032065E-2</v>
      </c>
      <c r="BC204" s="5">
        <f t="shared" si="21"/>
        <v>3514.286515349273</v>
      </c>
      <c r="BD204" s="35">
        <f t="shared" si="22"/>
        <v>7.4999999999999997E-2</v>
      </c>
      <c r="BE204" s="5">
        <f t="shared" si="50"/>
        <v>224940.45295717788</v>
      </c>
      <c r="BF204" s="5">
        <f t="shared" si="51"/>
        <v>856704.18693972751</v>
      </c>
      <c r="BG204" s="5">
        <f t="shared" si="23"/>
        <v>560309.54704282235</v>
      </c>
      <c r="BH204" s="5">
        <f t="shared" si="24"/>
        <v>1081644.6398969055</v>
      </c>
      <c r="BI204" s="150"/>
      <c r="BJ204" s="2">
        <v>197</v>
      </c>
      <c r="BK204" s="118">
        <v>50830</v>
      </c>
      <c r="BL204" s="5">
        <f t="shared" si="52"/>
        <v>556477.49028059561</v>
      </c>
      <c r="BM204" s="5">
        <f t="shared" si="53"/>
        <v>5356.7892391412443</v>
      </c>
      <c r="BN204" s="5">
        <f t="shared" si="25"/>
        <v>1994.7377353626457</v>
      </c>
      <c r="BO204" s="35">
        <f t="shared" si="26"/>
        <v>4.3014952522665281E-2</v>
      </c>
      <c r="BP204" s="5">
        <f t="shared" si="27"/>
        <v>3362.0515037785985</v>
      </c>
      <c r="BQ204" s="35">
        <f t="shared" si="28"/>
        <v>7.2499999999999995E-2</v>
      </c>
      <c r="BR204" s="5">
        <f t="shared" si="54"/>
        <v>230767.24745476642</v>
      </c>
      <c r="BS204" s="5">
        <f t="shared" si="55"/>
        <v>824520.23265605862</v>
      </c>
      <c r="BT204" s="5">
        <f t="shared" si="29"/>
        <v>554482.752545233</v>
      </c>
      <c r="BU204" s="5">
        <f t="shared" si="30"/>
        <v>1055287.480110825</v>
      </c>
      <c r="BV204" s="150"/>
      <c r="BW204" s="2">
        <v>197</v>
      </c>
      <c r="BX204" s="118">
        <v>50830</v>
      </c>
      <c r="BY204" s="5">
        <f t="shared" si="56"/>
        <v>550573.72040093853</v>
      </c>
      <c r="BZ204" s="5">
        <f t="shared" si="57"/>
        <v>5224.2878433945316</v>
      </c>
      <c r="CA204" s="5">
        <f t="shared" si="31"/>
        <v>2012.6078077223901</v>
      </c>
      <c r="CB204" s="35">
        <f t="shared" si="32"/>
        <v>4.3865685552665387E-2</v>
      </c>
      <c r="CC204" s="5">
        <f t="shared" si="33"/>
        <v>3211.6800356721415</v>
      </c>
      <c r="CD204" s="35">
        <f t="shared" si="34"/>
        <v>7.0000000000000007E-2</v>
      </c>
      <c r="CE204" s="5">
        <f t="shared" si="58"/>
        <v>236688.88740678321</v>
      </c>
      <c r="CF204" s="5">
        <f t="shared" si="59"/>
        <v>792495.81774193945</v>
      </c>
      <c r="CG204" s="5">
        <f t="shared" si="35"/>
        <v>548561.11259321612</v>
      </c>
      <c r="CH204" s="5">
        <f t="shared" si="36"/>
        <v>1029184.7051487226</v>
      </c>
    </row>
    <row r="205" spans="9:86" ht="14.25" customHeight="1">
      <c r="I205" s="150"/>
      <c r="J205" s="2">
        <v>198</v>
      </c>
      <c r="K205" s="118">
        <v>50861</v>
      </c>
      <c r="L205" s="5">
        <f t="shared" si="37"/>
        <v>577207.84533033951</v>
      </c>
      <c r="M205" s="5">
        <f t="shared" si="0"/>
        <v>5899.3210083098911</v>
      </c>
      <c r="N205" s="5">
        <f t="shared" si="1"/>
        <v>1931.0170716638072</v>
      </c>
      <c r="O205" s="35">
        <f t="shared" si="2"/>
        <v>4.0145339408379131E-2</v>
      </c>
      <c r="P205" s="5">
        <f t="shared" si="3"/>
        <v>3968.3039366460839</v>
      </c>
      <c r="Q205" s="35">
        <f t="shared" si="4"/>
        <v>8.2500000000000004E-2</v>
      </c>
      <c r="R205" s="5">
        <f t="shared" si="38"/>
        <v>209973.1717413232</v>
      </c>
      <c r="S205" s="5">
        <f t="shared" si="39"/>
        <v>958092.38790403598</v>
      </c>
      <c r="T205" s="5">
        <f t="shared" si="5"/>
        <v>575276.82825867576</v>
      </c>
      <c r="U205" s="5">
        <f t="shared" si="6"/>
        <v>1168065.5596453592</v>
      </c>
      <c r="V205" s="150"/>
      <c r="W205" s="2">
        <v>198</v>
      </c>
      <c r="X205" s="118">
        <v>50861</v>
      </c>
      <c r="Y205" s="5">
        <f t="shared" si="40"/>
        <v>571673.21865442803</v>
      </c>
      <c r="Z205" s="5">
        <f t="shared" si="41"/>
        <v>5761.8863163878123</v>
      </c>
      <c r="AA205" s="5">
        <f t="shared" si="7"/>
        <v>1950.7315253582919</v>
      </c>
      <c r="AB205" s="35">
        <f t="shared" si="8"/>
        <v>4.0947830929351135E-2</v>
      </c>
      <c r="AC205" s="5">
        <f t="shared" si="9"/>
        <v>3811.1547910295203</v>
      </c>
      <c r="AD205" s="35">
        <f t="shared" si="10"/>
        <v>0.08</v>
      </c>
      <c r="AE205" s="5">
        <f t="shared" si="42"/>
        <v>215527.51287093063</v>
      </c>
      <c r="AF205" s="5">
        <f t="shared" si="43"/>
        <v>925325.97777385614</v>
      </c>
      <c r="AG205" s="5">
        <f t="shared" si="11"/>
        <v>569722.48712906975</v>
      </c>
      <c r="AH205" s="5">
        <f t="shared" si="12"/>
        <v>1140853.4906447867</v>
      </c>
      <c r="AI205" s="150"/>
      <c r="AJ205" s="2">
        <v>198</v>
      </c>
      <c r="AK205" s="118">
        <v>50861</v>
      </c>
      <c r="AL205" s="5">
        <f t="shared" si="44"/>
        <v>566040.10643878905</v>
      </c>
      <c r="AM205" s="5">
        <f t="shared" si="45"/>
        <v>5625.6271582523987</v>
      </c>
      <c r="AN205" s="5">
        <f t="shared" si="13"/>
        <v>1969.9514708352194</v>
      </c>
      <c r="AO205" s="35">
        <f t="shared" si="14"/>
        <v>4.1762796277367627E-2</v>
      </c>
      <c r="AP205" s="5">
        <f t="shared" si="15"/>
        <v>3655.6756874171792</v>
      </c>
      <c r="AQ205" s="35">
        <f t="shared" si="16"/>
        <v>7.7499999999999999E-2</v>
      </c>
      <c r="AR205" s="5">
        <f t="shared" si="46"/>
        <v>221179.84503204544</v>
      </c>
      <c r="AS205" s="5">
        <f t="shared" si="47"/>
        <v>892694.33230192913</v>
      </c>
      <c r="AT205" s="5">
        <f t="shared" si="17"/>
        <v>564070.1549679538</v>
      </c>
      <c r="AU205" s="5">
        <f t="shared" si="18"/>
        <v>1113874.1773339745</v>
      </c>
      <c r="AV205" s="150"/>
      <c r="AW205" s="2">
        <v>198</v>
      </c>
      <c r="AX205" s="118">
        <v>50861</v>
      </c>
      <c r="AY205" s="5">
        <f t="shared" si="48"/>
        <v>560309.54704282235</v>
      </c>
      <c r="AZ205" s="5">
        <f t="shared" si="49"/>
        <v>5490.5819284106856</v>
      </c>
      <c r="BA205" s="5">
        <f t="shared" si="19"/>
        <v>1988.6472593930462</v>
      </c>
      <c r="BB205" s="35">
        <f t="shared" si="20"/>
        <v>4.2590327504972415E-2</v>
      </c>
      <c r="BC205" s="5">
        <f t="shared" si="21"/>
        <v>3501.9346690176394</v>
      </c>
      <c r="BD205" s="35">
        <f t="shared" si="22"/>
        <v>7.4999999999999997E-2</v>
      </c>
      <c r="BE205" s="5">
        <f t="shared" si="50"/>
        <v>226929.10021657092</v>
      </c>
      <c r="BF205" s="5">
        <f t="shared" si="51"/>
        <v>860206.12160874519</v>
      </c>
      <c r="BG205" s="5">
        <f t="shared" si="23"/>
        <v>558320.89978342934</v>
      </c>
      <c r="BH205" s="5">
        <f t="shared" si="24"/>
        <v>1087135.2218253161</v>
      </c>
      <c r="BI205" s="150"/>
      <c r="BJ205" s="2">
        <v>198</v>
      </c>
      <c r="BK205" s="118">
        <v>50861</v>
      </c>
      <c r="BL205" s="5">
        <f t="shared" si="52"/>
        <v>554482.752545233</v>
      </c>
      <c r="BM205" s="5">
        <f t="shared" si="53"/>
        <v>5356.7892391412443</v>
      </c>
      <c r="BN205" s="5">
        <f t="shared" si="25"/>
        <v>2006.7892758471285</v>
      </c>
      <c r="BO205" s="35">
        <f t="shared" si="26"/>
        <v>4.3430514654648429E-2</v>
      </c>
      <c r="BP205" s="5">
        <f t="shared" si="27"/>
        <v>3349.9999632941158</v>
      </c>
      <c r="BQ205" s="35">
        <f t="shared" si="28"/>
        <v>7.2499999999999995E-2</v>
      </c>
      <c r="BR205" s="5">
        <f t="shared" si="54"/>
        <v>232774.03673061356</v>
      </c>
      <c r="BS205" s="5">
        <f t="shared" si="55"/>
        <v>827870.23261935276</v>
      </c>
      <c r="BT205" s="5">
        <f t="shared" si="29"/>
        <v>552475.96326938586</v>
      </c>
      <c r="BU205" s="5">
        <f t="shared" si="30"/>
        <v>1060644.2693499662</v>
      </c>
      <c r="BV205" s="150"/>
      <c r="BW205" s="2">
        <v>198</v>
      </c>
      <c r="BX205" s="118">
        <v>50861</v>
      </c>
      <c r="BY205" s="5">
        <f t="shared" si="56"/>
        <v>548561.11259321612</v>
      </c>
      <c r="BZ205" s="5">
        <f t="shared" si="57"/>
        <v>5224.2878433945316</v>
      </c>
      <c r="CA205" s="5">
        <f t="shared" si="31"/>
        <v>2024.3480199341043</v>
      </c>
      <c r="CB205" s="35">
        <f t="shared" si="32"/>
        <v>4.4283445693721724E-2</v>
      </c>
      <c r="CC205" s="5">
        <f t="shared" si="33"/>
        <v>3199.9398234604273</v>
      </c>
      <c r="CD205" s="35">
        <f t="shared" si="34"/>
        <v>7.0000000000000007E-2</v>
      </c>
      <c r="CE205" s="5">
        <f t="shared" si="58"/>
        <v>238713.23542671732</v>
      </c>
      <c r="CF205" s="5">
        <f t="shared" si="59"/>
        <v>795695.75756539986</v>
      </c>
      <c r="CG205" s="5">
        <f t="shared" si="35"/>
        <v>546536.76457328198</v>
      </c>
      <c r="CH205" s="5">
        <f t="shared" si="36"/>
        <v>1034408.9929921172</v>
      </c>
    </row>
    <row r="206" spans="9:86" ht="14.25" customHeight="1">
      <c r="I206" s="150"/>
      <c r="J206" s="2">
        <v>199</v>
      </c>
      <c r="K206" s="118">
        <v>50891</v>
      </c>
      <c r="L206" s="5">
        <f t="shared" si="37"/>
        <v>575276.82825867576</v>
      </c>
      <c r="M206" s="5">
        <f t="shared" si="0"/>
        <v>5899.3210083098911</v>
      </c>
      <c r="N206" s="5">
        <f t="shared" si="1"/>
        <v>1944.2928140314953</v>
      </c>
      <c r="O206" s="35">
        <f t="shared" si="2"/>
        <v>4.055701989423225E-2</v>
      </c>
      <c r="P206" s="5">
        <f t="shared" si="3"/>
        <v>3955.0281942783959</v>
      </c>
      <c r="Q206" s="35">
        <f t="shared" si="4"/>
        <v>8.2500000000000004E-2</v>
      </c>
      <c r="R206" s="5">
        <f t="shared" si="38"/>
        <v>211917.4645553547</v>
      </c>
      <c r="S206" s="5">
        <f t="shared" si="39"/>
        <v>962047.41609831434</v>
      </c>
      <c r="T206" s="5">
        <f t="shared" si="5"/>
        <v>573332.53544464428</v>
      </c>
      <c r="U206" s="5">
        <f t="shared" si="6"/>
        <v>1173964.8806536691</v>
      </c>
      <c r="V206" s="150"/>
      <c r="W206" s="2">
        <v>199</v>
      </c>
      <c r="X206" s="118">
        <v>50891</v>
      </c>
      <c r="Y206" s="5">
        <f t="shared" si="40"/>
        <v>569722.48712906975</v>
      </c>
      <c r="Z206" s="5">
        <f t="shared" si="41"/>
        <v>5761.8863163878123</v>
      </c>
      <c r="AA206" s="5">
        <f t="shared" si="7"/>
        <v>1963.7364021940139</v>
      </c>
      <c r="AB206" s="35">
        <f t="shared" si="8"/>
        <v>4.1361956669597966E-2</v>
      </c>
      <c r="AC206" s="5">
        <f t="shared" si="9"/>
        <v>3798.1499141937984</v>
      </c>
      <c r="AD206" s="35">
        <f t="shared" si="10"/>
        <v>0.08</v>
      </c>
      <c r="AE206" s="5">
        <f t="shared" si="42"/>
        <v>217491.24927312465</v>
      </c>
      <c r="AF206" s="5">
        <f t="shared" si="43"/>
        <v>929124.12768804992</v>
      </c>
      <c r="AG206" s="5">
        <f t="shared" si="11"/>
        <v>567758.75072687573</v>
      </c>
      <c r="AH206" s="5">
        <f t="shared" si="12"/>
        <v>1146615.3769611747</v>
      </c>
      <c r="AI206" s="150"/>
      <c r="AJ206" s="2">
        <v>199</v>
      </c>
      <c r="AK206" s="118">
        <v>50891</v>
      </c>
      <c r="AL206" s="5">
        <f t="shared" si="44"/>
        <v>564070.1549679538</v>
      </c>
      <c r="AM206" s="5">
        <f t="shared" si="45"/>
        <v>5625.6271582523987</v>
      </c>
      <c r="AN206" s="5">
        <f t="shared" si="13"/>
        <v>1982.6740740843638</v>
      </c>
      <c r="AO206" s="35">
        <f t="shared" si="14"/>
        <v>4.2179308157801847E-2</v>
      </c>
      <c r="AP206" s="5">
        <f t="shared" si="15"/>
        <v>3642.9530841680348</v>
      </c>
      <c r="AQ206" s="35">
        <f t="shared" si="16"/>
        <v>7.7499999999999999E-2</v>
      </c>
      <c r="AR206" s="5">
        <f t="shared" si="46"/>
        <v>223162.5191061298</v>
      </c>
      <c r="AS206" s="5">
        <f t="shared" si="47"/>
        <v>896337.28538609715</v>
      </c>
      <c r="AT206" s="5">
        <f t="shared" si="17"/>
        <v>562087.48089386942</v>
      </c>
      <c r="AU206" s="5">
        <f t="shared" si="18"/>
        <v>1119499.804492227</v>
      </c>
      <c r="AV206" s="150"/>
      <c r="AW206" s="2">
        <v>199</v>
      </c>
      <c r="AX206" s="118">
        <v>50891</v>
      </c>
      <c r="AY206" s="5">
        <f t="shared" si="48"/>
        <v>558320.89978342934</v>
      </c>
      <c r="AZ206" s="5">
        <f t="shared" si="49"/>
        <v>5490.5819284106856</v>
      </c>
      <c r="BA206" s="5">
        <f t="shared" si="19"/>
        <v>2001.0763047642527</v>
      </c>
      <c r="BB206" s="35">
        <f t="shared" si="20"/>
        <v>4.3009164920183994E-2</v>
      </c>
      <c r="BC206" s="5">
        <f t="shared" si="21"/>
        <v>3489.5056236464329</v>
      </c>
      <c r="BD206" s="35">
        <f t="shared" si="22"/>
        <v>7.4999999999999997E-2</v>
      </c>
      <c r="BE206" s="5">
        <f t="shared" si="50"/>
        <v>228930.17652133518</v>
      </c>
      <c r="BF206" s="5">
        <f t="shared" si="51"/>
        <v>863695.62723239162</v>
      </c>
      <c r="BG206" s="5">
        <f t="shared" si="23"/>
        <v>556319.82347866509</v>
      </c>
      <c r="BH206" s="5">
        <f t="shared" si="24"/>
        <v>1092625.8037537269</v>
      </c>
      <c r="BI206" s="150"/>
      <c r="BJ206" s="2">
        <v>199</v>
      </c>
      <c r="BK206" s="118">
        <v>50891</v>
      </c>
      <c r="BL206" s="5">
        <f t="shared" si="52"/>
        <v>552475.96326938586</v>
      </c>
      <c r="BM206" s="5">
        <f t="shared" si="53"/>
        <v>5356.7892391412443</v>
      </c>
      <c r="BN206" s="5">
        <f t="shared" si="25"/>
        <v>2018.9136277220382</v>
      </c>
      <c r="BO206" s="35">
        <f t="shared" si="26"/>
        <v>4.3851615533274255E-2</v>
      </c>
      <c r="BP206" s="5">
        <f t="shared" si="27"/>
        <v>3337.8756114192061</v>
      </c>
      <c r="BQ206" s="35">
        <f t="shared" si="28"/>
        <v>7.2499999999999995E-2</v>
      </c>
      <c r="BR206" s="5">
        <f t="shared" si="54"/>
        <v>234792.9503583356</v>
      </c>
      <c r="BS206" s="5">
        <f t="shared" si="55"/>
        <v>831208.10823077196</v>
      </c>
      <c r="BT206" s="5">
        <f t="shared" si="29"/>
        <v>550457.04964166379</v>
      </c>
      <c r="BU206" s="5">
        <f t="shared" si="30"/>
        <v>1066001.0585891076</v>
      </c>
      <c r="BV206" s="150"/>
      <c r="BW206" s="2">
        <v>199</v>
      </c>
      <c r="BX206" s="118">
        <v>50891</v>
      </c>
      <c r="BY206" s="5">
        <f t="shared" si="56"/>
        <v>546536.76457328198</v>
      </c>
      <c r="BZ206" s="5">
        <f t="shared" si="57"/>
        <v>5224.2878433945316</v>
      </c>
      <c r="CA206" s="5">
        <f t="shared" si="31"/>
        <v>2036.1567167170533</v>
      </c>
      <c r="CB206" s="35">
        <f t="shared" si="32"/>
        <v>4.4706746525426909E-2</v>
      </c>
      <c r="CC206" s="5">
        <f t="shared" si="33"/>
        <v>3188.1311266774783</v>
      </c>
      <c r="CD206" s="35">
        <f t="shared" si="34"/>
        <v>7.0000000000000007E-2</v>
      </c>
      <c r="CE206" s="5">
        <f t="shared" si="58"/>
        <v>240749.39214343438</v>
      </c>
      <c r="CF206" s="5">
        <f t="shared" si="59"/>
        <v>798883.88869207737</v>
      </c>
      <c r="CG206" s="5">
        <f t="shared" si="35"/>
        <v>544500.60785656492</v>
      </c>
      <c r="CH206" s="5">
        <f t="shared" si="36"/>
        <v>1039633.2808355117</v>
      </c>
    </row>
    <row r="207" spans="9:86" ht="14.25" customHeight="1">
      <c r="I207" s="150"/>
      <c r="J207" s="2">
        <v>200</v>
      </c>
      <c r="K207" s="118">
        <v>50922</v>
      </c>
      <c r="L207" s="5">
        <f t="shared" si="37"/>
        <v>573332.53544464428</v>
      </c>
      <c r="M207" s="5">
        <f t="shared" si="0"/>
        <v>5899.3210083098911</v>
      </c>
      <c r="N207" s="5">
        <f t="shared" si="1"/>
        <v>1957.6598271279618</v>
      </c>
      <c r="O207" s="35">
        <f t="shared" si="2"/>
        <v>4.0974332474113889E-2</v>
      </c>
      <c r="P207" s="5">
        <f t="shared" si="3"/>
        <v>3941.6611811819294</v>
      </c>
      <c r="Q207" s="35">
        <f t="shared" si="4"/>
        <v>8.2500000000000004E-2</v>
      </c>
      <c r="R207" s="5">
        <f t="shared" si="38"/>
        <v>213875.12438248267</v>
      </c>
      <c r="S207" s="5">
        <f t="shared" si="39"/>
        <v>965989.07727949624</v>
      </c>
      <c r="T207" s="5">
        <f t="shared" si="5"/>
        <v>571374.87561751634</v>
      </c>
      <c r="U207" s="5">
        <f t="shared" si="6"/>
        <v>1179864.2016619788</v>
      </c>
      <c r="V207" s="150"/>
      <c r="W207" s="2">
        <v>200</v>
      </c>
      <c r="X207" s="118">
        <v>50922</v>
      </c>
      <c r="Y207" s="5">
        <f t="shared" si="40"/>
        <v>567758.75072687573</v>
      </c>
      <c r="Z207" s="5">
        <f t="shared" si="41"/>
        <v>5761.8863163878123</v>
      </c>
      <c r="AA207" s="5">
        <f t="shared" si="7"/>
        <v>1976.8279782086406</v>
      </c>
      <c r="AB207" s="35">
        <f t="shared" si="8"/>
        <v>4.1781717513175394E-2</v>
      </c>
      <c r="AC207" s="5">
        <f t="shared" si="9"/>
        <v>3785.0583381791716</v>
      </c>
      <c r="AD207" s="35">
        <f t="shared" si="10"/>
        <v>0.08</v>
      </c>
      <c r="AE207" s="5">
        <f t="shared" si="42"/>
        <v>219468.07725133328</v>
      </c>
      <c r="AF207" s="5">
        <f t="shared" si="43"/>
        <v>932909.18602622906</v>
      </c>
      <c r="AG207" s="5">
        <f t="shared" si="11"/>
        <v>565781.92274866707</v>
      </c>
      <c r="AH207" s="5">
        <f t="shared" si="12"/>
        <v>1152377.2632775623</v>
      </c>
      <c r="AI207" s="150"/>
      <c r="AJ207" s="2">
        <v>200</v>
      </c>
      <c r="AK207" s="118">
        <v>50922</v>
      </c>
      <c r="AL207" s="5">
        <f t="shared" si="44"/>
        <v>562087.48089386942</v>
      </c>
      <c r="AM207" s="5">
        <f t="shared" si="45"/>
        <v>5625.6271582523987</v>
      </c>
      <c r="AN207" s="5">
        <f t="shared" si="13"/>
        <v>1995.4788441461587</v>
      </c>
      <c r="AO207" s="35">
        <f t="shared" si="14"/>
        <v>4.2601457857900989E-2</v>
      </c>
      <c r="AP207" s="5">
        <f t="shared" si="15"/>
        <v>3630.1483141062399</v>
      </c>
      <c r="AQ207" s="35">
        <f t="shared" si="16"/>
        <v>7.7499999999999999E-2</v>
      </c>
      <c r="AR207" s="5">
        <f t="shared" si="46"/>
        <v>225157.99795027595</v>
      </c>
      <c r="AS207" s="5">
        <f t="shared" si="47"/>
        <v>899967.43370020343</v>
      </c>
      <c r="AT207" s="5">
        <f t="shared" si="17"/>
        <v>560092.00204972329</v>
      </c>
      <c r="AU207" s="5">
        <f t="shared" si="18"/>
        <v>1125125.4316504793</v>
      </c>
      <c r="AV207" s="150"/>
      <c r="AW207" s="2">
        <v>200</v>
      </c>
      <c r="AX207" s="118">
        <v>50922</v>
      </c>
      <c r="AY207" s="5">
        <f t="shared" si="48"/>
        <v>556319.82347866509</v>
      </c>
      <c r="AZ207" s="5">
        <f t="shared" si="49"/>
        <v>5490.5819284106856</v>
      </c>
      <c r="BA207" s="5">
        <f t="shared" si="19"/>
        <v>2013.583031669029</v>
      </c>
      <c r="BB207" s="35">
        <f t="shared" si="20"/>
        <v>4.3433642592380139E-2</v>
      </c>
      <c r="BC207" s="5">
        <f t="shared" si="21"/>
        <v>3476.9988967416566</v>
      </c>
      <c r="BD207" s="35">
        <f t="shared" si="22"/>
        <v>7.4999999999999997E-2</v>
      </c>
      <c r="BE207" s="5">
        <f t="shared" si="50"/>
        <v>230943.7595530042</v>
      </c>
      <c r="BF207" s="5">
        <f t="shared" si="51"/>
        <v>867172.62612913328</v>
      </c>
      <c r="BG207" s="5">
        <f t="shared" si="23"/>
        <v>554306.24044699606</v>
      </c>
      <c r="BH207" s="5">
        <f t="shared" si="24"/>
        <v>1098116.3856821375</v>
      </c>
      <c r="BI207" s="150"/>
      <c r="BJ207" s="2">
        <v>200</v>
      </c>
      <c r="BK207" s="118">
        <v>50922</v>
      </c>
      <c r="BL207" s="5">
        <f t="shared" si="52"/>
        <v>550457.04964166379</v>
      </c>
      <c r="BM207" s="5">
        <f t="shared" si="53"/>
        <v>5356.7892391412443</v>
      </c>
      <c r="BN207" s="5">
        <f t="shared" si="25"/>
        <v>2031.1112308895258</v>
      </c>
      <c r="BO207" s="35">
        <f t="shared" si="26"/>
        <v>4.4278358841150001E-2</v>
      </c>
      <c r="BP207" s="5">
        <f t="shared" si="27"/>
        <v>3325.6780082517184</v>
      </c>
      <c r="BQ207" s="35">
        <f t="shared" si="28"/>
        <v>7.2499999999999995E-2</v>
      </c>
      <c r="BR207" s="5">
        <f t="shared" si="54"/>
        <v>236824.06158922514</v>
      </c>
      <c r="BS207" s="5">
        <f t="shared" si="55"/>
        <v>834533.78623902367</v>
      </c>
      <c r="BT207" s="5">
        <f t="shared" si="29"/>
        <v>548425.93841077422</v>
      </c>
      <c r="BU207" s="5">
        <f t="shared" si="30"/>
        <v>1071357.8478282487</v>
      </c>
      <c r="BV207" s="150"/>
      <c r="BW207" s="2">
        <v>200</v>
      </c>
      <c r="BX207" s="118">
        <v>50922</v>
      </c>
      <c r="BY207" s="5">
        <f t="shared" si="56"/>
        <v>544500.60785656492</v>
      </c>
      <c r="BZ207" s="5">
        <f t="shared" si="57"/>
        <v>5224.2878433945316</v>
      </c>
      <c r="CA207" s="5">
        <f t="shared" si="31"/>
        <v>2048.0342975645694</v>
      </c>
      <c r="CB207" s="35">
        <f t="shared" si="32"/>
        <v>4.5135691707526751E-2</v>
      </c>
      <c r="CC207" s="5">
        <f t="shared" si="33"/>
        <v>3176.2535458299621</v>
      </c>
      <c r="CD207" s="35">
        <f t="shared" si="34"/>
        <v>7.0000000000000007E-2</v>
      </c>
      <c r="CE207" s="5">
        <f t="shared" si="58"/>
        <v>242797.42644099894</v>
      </c>
      <c r="CF207" s="5">
        <f t="shared" si="59"/>
        <v>802060.14223790728</v>
      </c>
      <c r="CG207" s="5">
        <f t="shared" si="35"/>
        <v>542452.57355900039</v>
      </c>
      <c r="CH207" s="5">
        <f t="shared" si="36"/>
        <v>1044857.5686789062</v>
      </c>
    </row>
    <row r="208" spans="9:86" ht="14.25" customHeight="1">
      <c r="I208" s="150"/>
      <c r="J208" s="2">
        <v>201</v>
      </c>
      <c r="K208" s="118">
        <v>50952</v>
      </c>
      <c r="L208" s="5">
        <f t="shared" si="37"/>
        <v>571374.87561751634</v>
      </c>
      <c r="M208" s="5">
        <f t="shared" si="0"/>
        <v>5899.3210083098911</v>
      </c>
      <c r="N208" s="5">
        <f t="shared" si="1"/>
        <v>1971.1187384394661</v>
      </c>
      <c r="O208" s="35">
        <f t="shared" si="2"/>
        <v>4.1397383522875475E-2</v>
      </c>
      <c r="P208" s="5">
        <f t="shared" si="3"/>
        <v>3928.202269870425</v>
      </c>
      <c r="Q208" s="35">
        <f t="shared" si="4"/>
        <v>8.2500000000000004E-2</v>
      </c>
      <c r="R208" s="5">
        <f t="shared" si="38"/>
        <v>215846.24312092212</v>
      </c>
      <c r="S208" s="5">
        <f t="shared" si="39"/>
        <v>969917.27954936668</v>
      </c>
      <c r="T208" s="5">
        <f t="shared" si="5"/>
        <v>569403.75687907683</v>
      </c>
      <c r="U208" s="5">
        <f t="shared" si="6"/>
        <v>1185763.5226702888</v>
      </c>
      <c r="V208" s="150"/>
      <c r="W208" s="2">
        <v>201</v>
      </c>
      <c r="X208" s="118">
        <v>50952</v>
      </c>
      <c r="Y208" s="5">
        <f t="shared" si="40"/>
        <v>565781.92274866707</v>
      </c>
      <c r="Z208" s="5">
        <f t="shared" si="41"/>
        <v>5761.8863163878123</v>
      </c>
      <c r="AA208" s="5">
        <f t="shared" si="7"/>
        <v>1990.0068313966981</v>
      </c>
      <c r="AB208" s="35">
        <f t="shared" si="8"/>
        <v>4.2207219807848903E-2</v>
      </c>
      <c r="AC208" s="5">
        <f t="shared" si="9"/>
        <v>3771.8794849911142</v>
      </c>
      <c r="AD208" s="35">
        <f t="shared" si="10"/>
        <v>0.08</v>
      </c>
      <c r="AE208" s="5">
        <f t="shared" si="42"/>
        <v>221458.08408272997</v>
      </c>
      <c r="AF208" s="5">
        <f t="shared" si="43"/>
        <v>936681.06551122013</v>
      </c>
      <c r="AG208" s="5">
        <f t="shared" si="11"/>
        <v>563791.91591727035</v>
      </c>
      <c r="AH208" s="5">
        <f t="shared" si="12"/>
        <v>1158139.14959395</v>
      </c>
      <c r="AI208" s="150"/>
      <c r="AJ208" s="2">
        <v>201</v>
      </c>
      <c r="AK208" s="118">
        <v>50952</v>
      </c>
      <c r="AL208" s="5">
        <f t="shared" si="44"/>
        <v>560092.00204972329</v>
      </c>
      <c r="AM208" s="5">
        <f t="shared" si="45"/>
        <v>5625.6271582523987</v>
      </c>
      <c r="AN208" s="5">
        <f t="shared" si="13"/>
        <v>2008.3663116812691</v>
      </c>
      <c r="AO208" s="35">
        <f t="shared" si="14"/>
        <v>4.3029351699322552E-2</v>
      </c>
      <c r="AP208" s="5">
        <f t="shared" si="15"/>
        <v>3617.2608465711296</v>
      </c>
      <c r="AQ208" s="35">
        <f t="shared" si="16"/>
        <v>7.7499999999999999E-2</v>
      </c>
      <c r="AR208" s="5">
        <f t="shared" si="46"/>
        <v>227166.36426195723</v>
      </c>
      <c r="AS208" s="5">
        <f t="shared" si="47"/>
        <v>903584.69454677461</v>
      </c>
      <c r="AT208" s="5">
        <f t="shared" si="17"/>
        <v>558083.63573804207</v>
      </c>
      <c r="AU208" s="5">
        <f t="shared" si="18"/>
        <v>1130751.0588087318</v>
      </c>
      <c r="AV208" s="150"/>
      <c r="AW208" s="2">
        <v>201</v>
      </c>
      <c r="AX208" s="118">
        <v>50952</v>
      </c>
      <c r="AY208" s="5">
        <f t="shared" si="48"/>
        <v>554306.24044699606</v>
      </c>
      <c r="AZ208" s="5">
        <f t="shared" si="49"/>
        <v>5490.5819284106856</v>
      </c>
      <c r="BA208" s="5">
        <f t="shared" si="19"/>
        <v>2026.1679256169605</v>
      </c>
      <c r="BB208" s="35">
        <f t="shared" si="20"/>
        <v>4.3863866818090569E-2</v>
      </c>
      <c r="BC208" s="5">
        <f t="shared" si="21"/>
        <v>3464.4140027937251</v>
      </c>
      <c r="BD208" s="35">
        <f t="shared" si="22"/>
        <v>7.4999999999999997E-2</v>
      </c>
      <c r="BE208" s="5">
        <f t="shared" si="50"/>
        <v>232969.92747862116</v>
      </c>
      <c r="BF208" s="5">
        <f t="shared" si="51"/>
        <v>870637.040131927</v>
      </c>
      <c r="BG208" s="5">
        <f t="shared" si="23"/>
        <v>552280.0725213791</v>
      </c>
      <c r="BH208" s="5">
        <f t="shared" si="24"/>
        <v>1103606.9676105483</v>
      </c>
      <c r="BI208" s="150"/>
      <c r="BJ208" s="2">
        <v>201</v>
      </c>
      <c r="BK208" s="118">
        <v>50952</v>
      </c>
      <c r="BL208" s="5">
        <f t="shared" si="52"/>
        <v>548425.93841077422</v>
      </c>
      <c r="BM208" s="5">
        <f t="shared" si="53"/>
        <v>5356.7892391412443</v>
      </c>
      <c r="BN208" s="5">
        <f t="shared" si="25"/>
        <v>2043.3825279094835</v>
      </c>
      <c r="BO208" s="35">
        <f t="shared" si="26"/>
        <v>4.4710850850653489E-2</v>
      </c>
      <c r="BP208" s="5">
        <f t="shared" si="27"/>
        <v>3313.4067112317607</v>
      </c>
      <c r="BQ208" s="35">
        <f t="shared" si="28"/>
        <v>7.2499999999999995E-2</v>
      </c>
      <c r="BR208" s="5">
        <f t="shared" si="54"/>
        <v>238867.44411713461</v>
      </c>
      <c r="BS208" s="5">
        <f t="shared" si="55"/>
        <v>837847.19295025547</v>
      </c>
      <c r="BT208" s="5">
        <f t="shared" si="29"/>
        <v>546382.55588286475</v>
      </c>
      <c r="BU208" s="5">
        <f t="shared" si="30"/>
        <v>1076714.6370673901</v>
      </c>
      <c r="BV208" s="150"/>
      <c r="BW208" s="2">
        <v>201</v>
      </c>
      <c r="BX208" s="118">
        <v>50952</v>
      </c>
      <c r="BY208" s="5">
        <f t="shared" si="56"/>
        <v>542452.57355900039</v>
      </c>
      <c r="BZ208" s="5">
        <f t="shared" si="57"/>
        <v>5224.2878433945316</v>
      </c>
      <c r="CA208" s="5">
        <f t="shared" si="31"/>
        <v>2059.9811643003627</v>
      </c>
      <c r="CB208" s="35">
        <f t="shared" si="32"/>
        <v>4.5570387489212792E-2</v>
      </c>
      <c r="CC208" s="5">
        <f t="shared" si="33"/>
        <v>3164.3066790941689</v>
      </c>
      <c r="CD208" s="35">
        <f t="shared" si="34"/>
        <v>7.0000000000000007E-2</v>
      </c>
      <c r="CE208" s="5">
        <f t="shared" si="58"/>
        <v>244857.40760529929</v>
      </c>
      <c r="CF208" s="5">
        <f t="shared" si="59"/>
        <v>805224.44891700149</v>
      </c>
      <c r="CG208" s="5">
        <f t="shared" si="35"/>
        <v>540392.59239470004</v>
      </c>
      <c r="CH208" s="5">
        <f t="shared" si="36"/>
        <v>1050081.8565223007</v>
      </c>
    </row>
    <row r="209" spans="9:86" ht="14.25" customHeight="1">
      <c r="I209" s="150"/>
      <c r="J209" s="2">
        <v>202</v>
      </c>
      <c r="K209" s="118">
        <v>50983</v>
      </c>
      <c r="L209" s="5">
        <f t="shared" si="37"/>
        <v>569403.75687907683</v>
      </c>
      <c r="M209" s="5">
        <f t="shared" si="0"/>
        <v>5899.3210083098911</v>
      </c>
      <c r="N209" s="5">
        <f t="shared" si="1"/>
        <v>1984.6701797662381</v>
      </c>
      <c r="O209" s="35">
        <f t="shared" si="2"/>
        <v>4.1826282088006358E-2</v>
      </c>
      <c r="P209" s="5">
        <f t="shared" si="3"/>
        <v>3914.650828543653</v>
      </c>
      <c r="Q209" s="35">
        <f t="shared" si="4"/>
        <v>8.2500000000000004E-2</v>
      </c>
      <c r="R209" s="5">
        <f t="shared" si="38"/>
        <v>217830.91330068835</v>
      </c>
      <c r="S209" s="5">
        <f t="shared" si="39"/>
        <v>973831.93037791038</v>
      </c>
      <c r="T209" s="5">
        <f t="shared" si="5"/>
        <v>567419.08669931057</v>
      </c>
      <c r="U209" s="5">
        <f t="shared" si="6"/>
        <v>1191662.8436785988</v>
      </c>
      <c r="V209" s="150"/>
      <c r="W209" s="2">
        <v>202</v>
      </c>
      <c r="X209" s="118">
        <v>50983</v>
      </c>
      <c r="Y209" s="5">
        <f t="shared" si="40"/>
        <v>563791.91591727035</v>
      </c>
      <c r="Z209" s="5">
        <f t="shared" si="41"/>
        <v>5761.8863163878123</v>
      </c>
      <c r="AA209" s="5">
        <f t="shared" si="7"/>
        <v>2003.2735436060098</v>
      </c>
      <c r="AB209" s="35">
        <f t="shared" si="8"/>
        <v>4.2638572573643632E-2</v>
      </c>
      <c r="AC209" s="5">
        <f t="shared" si="9"/>
        <v>3758.6127727818025</v>
      </c>
      <c r="AD209" s="35">
        <f t="shared" si="10"/>
        <v>0.08</v>
      </c>
      <c r="AE209" s="5">
        <f t="shared" si="42"/>
        <v>223461.35762633599</v>
      </c>
      <c r="AF209" s="5">
        <f t="shared" si="43"/>
        <v>940439.67828400189</v>
      </c>
      <c r="AG209" s="5">
        <f t="shared" si="11"/>
        <v>561788.6423736643</v>
      </c>
      <c r="AH209" s="5">
        <f t="shared" si="12"/>
        <v>1163901.0359103379</v>
      </c>
      <c r="AI209" s="150"/>
      <c r="AJ209" s="2">
        <v>202</v>
      </c>
      <c r="AK209" s="118">
        <v>50983</v>
      </c>
      <c r="AL209" s="5">
        <f t="shared" si="44"/>
        <v>558083.63573804207</v>
      </c>
      <c r="AM209" s="5">
        <f t="shared" si="45"/>
        <v>5625.6271582523987</v>
      </c>
      <c r="AN209" s="5">
        <f t="shared" si="13"/>
        <v>2021.3370107775436</v>
      </c>
      <c r="AO209" s="35">
        <f t="shared" si="14"/>
        <v>4.3463098675618622E-2</v>
      </c>
      <c r="AP209" s="5">
        <f t="shared" si="15"/>
        <v>3604.2901474748551</v>
      </c>
      <c r="AQ209" s="35">
        <f t="shared" si="16"/>
        <v>7.7499999999999999E-2</v>
      </c>
      <c r="AR209" s="5">
        <f t="shared" si="46"/>
        <v>229187.70127273479</v>
      </c>
      <c r="AS209" s="5">
        <f t="shared" si="47"/>
        <v>907188.98469424946</v>
      </c>
      <c r="AT209" s="5">
        <f t="shared" si="17"/>
        <v>556062.29872726451</v>
      </c>
      <c r="AU209" s="5">
        <f t="shared" si="18"/>
        <v>1136376.6859669844</v>
      </c>
      <c r="AV209" s="150"/>
      <c r="AW209" s="2">
        <v>202</v>
      </c>
      <c r="AX209" s="118">
        <v>50983</v>
      </c>
      <c r="AY209" s="5">
        <f t="shared" si="48"/>
        <v>552280.0725213791</v>
      </c>
      <c r="AZ209" s="5">
        <f t="shared" si="49"/>
        <v>5490.5819284106856</v>
      </c>
      <c r="BA209" s="5">
        <f t="shared" si="19"/>
        <v>2038.8314751520666</v>
      </c>
      <c r="BB209" s="35">
        <f t="shared" si="20"/>
        <v>4.4299946565386362E-2</v>
      </c>
      <c r="BC209" s="5">
        <f t="shared" si="21"/>
        <v>3451.750453258619</v>
      </c>
      <c r="BD209" s="35">
        <f t="shared" si="22"/>
        <v>7.4999999999999997E-2</v>
      </c>
      <c r="BE209" s="5">
        <f t="shared" si="50"/>
        <v>235008.75895377324</v>
      </c>
      <c r="BF209" s="5">
        <f t="shared" si="51"/>
        <v>874088.79058518563</v>
      </c>
      <c r="BG209" s="5">
        <f t="shared" si="23"/>
        <v>550241.24104622705</v>
      </c>
      <c r="BH209" s="5">
        <f t="shared" si="24"/>
        <v>1109097.5495389588</v>
      </c>
      <c r="BI209" s="150"/>
      <c r="BJ209" s="2">
        <v>202</v>
      </c>
      <c r="BK209" s="118">
        <v>50983</v>
      </c>
      <c r="BL209" s="5">
        <f t="shared" si="52"/>
        <v>546382.55588286475</v>
      </c>
      <c r="BM209" s="5">
        <f t="shared" si="53"/>
        <v>5356.7892391412443</v>
      </c>
      <c r="BN209" s="5">
        <f t="shared" si="25"/>
        <v>2055.727964015603</v>
      </c>
      <c r="BO209" s="35">
        <f t="shared" si="26"/>
        <v>4.5149200505361302E-2</v>
      </c>
      <c r="BP209" s="5">
        <f t="shared" si="27"/>
        <v>3301.0612751256413</v>
      </c>
      <c r="BQ209" s="35">
        <f t="shared" si="28"/>
        <v>7.2499999999999995E-2</v>
      </c>
      <c r="BR209" s="5">
        <f t="shared" si="54"/>
        <v>240923.1720811502</v>
      </c>
      <c r="BS209" s="5">
        <f t="shared" si="55"/>
        <v>841148.25422538107</v>
      </c>
      <c r="BT209" s="5">
        <f t="shared" si="29"/>
        <v>544326.82791884919</v>
      </c>
      <c r="BU209" s="5">
        <f t="shared" si="30"/>
        <v>1082071.4263065313</v>
      </c>
      <c r="BV209" s="150"/>
      <c r="BW209" s="2">
        <v>202</v>
      </c>
      <c r="BX209" s="118">
        <v>50983</v>
      </c>
      <c r="BY209" s="5">
        <f t="shared" si="56"/>
        <v>540392.59239470004</v>
      </c>
      <c r="BZ209" s="5">
        <f t="shared" si="57"/>
        <v>5224.2878433945316</v>
      </c>
      <c r="CA209" s="5">
        <f t="shared" si="31"/>
        <v>2071.9977210921147</v>
      </c>
      <c r="CB209" s="35">
        <f t="shared" si="32"/>
        <v>4.6010942790542284E-2</v>
      </c>
      <c r="CC209" s="5">
        <f t="shared" si="33"/>
        <v>3152.2901223024169</v>
      </c>
      <c r="CD209" s="35">
        <f t="shared" si="34"/>
        <v>7.0000000000000007E-2</v>
      </c>
      <c r="CE209" s="5">
        <f t="shared" si="58"/>
        <v>246929.4053263914</v>
      </c>
      <c r="CF209" s="5">
        <f t="shared" si="59"/>
        <v>808376.73903930385</v>
      </c>
      <c r="CG209" s="5">
        <f t="shared" si="35"/>
        <v>538320.59467360796</v>
      </c>
      <c r="CH209" s="5">
        <f t="shared" si="36"/>
        <v>1055306.1443656953</v>
      </c>
    </row>
    <row r="210" spans="9:86" ht="14.25" customHeight="1">
      <c r="I210" s="150"/>
      <c r="J210" s="2">
        <v>203</v>
      </c>
      <c r="K210" s="118">
        <v>51014</v>
      </c>
      <c r="L210" s="5">
        <f t="shared" si="37"/>
        <v>567419.08669931057</v>
      </c>
      <c r="M210" s="5">
        <f t="shared" si="0"/>
        <v>5899.3210083098911</v>
      </c>
      <c r="N210" s="5">
        <f t="shared" si="1"/>
        <v>1998.3147872521308</v>
      </c>
      <c r="O210" s="35">
        <f t="shared" si="2"/>
        <v>4.2261139974188157E-2</v>
      </c>
      <c r="P210" s="5">
        <f t="shared" si="3"/>
        <v>3901.0062210577603</v>
      </c>
      <c r="Q210" s="35">
        <f t="shared" si="4"/>
        <v>8.2500000000000004E-2</v>
      </c>
      <c r="R210" s="5">
        <f t="shared" si="38"/>
        <v>219829.22808794049</v>
      </c>
      <c r="S210" s="5">
        <f t="shared" si="39"/>
        <v>977732.93659896811</v>
      </c>
      <c r="T210" s="5">
        <f t="shared" si="5"/>
        <v>565420.77191205847</v>
      </c>
      <c r="U210" s="5">
        <f t="shared" si="6"/>
        <v>1197562.1646869085</v>
      </c>
      <c r="V210" s="150"/>
      <c r="W210" s="2">
        <v>203</v>
      </c>
      <c r="X210" s="118">
        <v>51014</v>
      </c>
      <c r="Y210" s="5">
        <f t="shared" si="40"/>
        <v>561788.6423736643</v>
      </c>
      <c r="Z210" s="5">
        <f t="shared" si="41"/>
        <v>5761.8863163878123</v>
      </c>
      <c r="AA210" s="5">
        <f t="shared" si="7"/>
        <v>2016.6287005633835</v>
      </c>
      <c r="AB210" s="35">
        <f t="shared" si="8"/>
        <v>4.3075887587390352E-2</v>
      </c>
      <c r="AC210" s="5">
        <f t="shared" si="9"/>
        <v>3745.2576158244287</v>
      </c>
      <c r="AD210" s="35">
        <f t="shared" si="10"/>
        <v>0.08</v>
      </c>
      <c r="AE210" s="5">
        <f t="shared" si="42"/>
        <v>225477.98632689938</v>
      </c>
      <c r="AF210" s="5">
        <f t="shared" si="43"/>
        <v>944184.93589982635</v>
      </c>
      <c r="AG210" s="5">
        <f t="shared" si="11"/>
        <v>559772.01367310097</v>
      </c>
      <c r="AH210" s="5">
        <f t="shared" si="12"/>
        <v>1169662.9222267256</v>
      </c>
      <c r="AI210" s="150"/>
      <c r="AJ210" s="2">
        <v>203</v>
      </c>
      <c r="AK210" s="118">
        <v>51014</v>
      </c>
      <c r="AL210" s="5">
        <f t="shared" si="44"/>
        <v>556062.29872726451</v>
      </c>
      <c r="AM210" s="5">
        <f t="shared" si="45"/>
        <v>5625.6271582523987</v>
      </c>
      <c r="AN210" s="5">
        <f t="shared" si="13"/>
        <v>2034.3914789721489</v>
      </c>
      <c r="AO210" s="35">
        <f t="shared" si="14"/>
        <v>4.3902810536773404E-2</v>
      </c>
      <c r="AP210" s="5">
        <f t="shared" si="15"/>
        <v>3591.2356792802498</v>
      </c>
      <c r="AQ210" s="35">
        <f t="shared" si="16"/>
        <v>7.7499999999999999E-2</v>
      </c>
      <c r="AR210" s="5">
        <f t="shared" si="46"/>
        <v>231222.09275170695</v>
      </c>
      <c r="AS210" s="5">
        <f t="shared" si="47"/>
        <v>910780.22037352971</v>
      </c>
      <c r="AT210" s="5">
        <f t="shared" si="17"/>
        <v>554027.90724829235</v>
      </c>
      <c r="AU210" s="5">
        <f t="shared" si="18"/>
        <v>1142002.3131252367</v>
      </c>
      <c r="AV210" s="150"/>
      <c r="AW210" s="2">
        <v>203</v>
      </c>
      <c r="AX210" s="118">
        <v>51014</v>
      </c>
      <c r="AY210" s="5">
        <f t="shared" si="48"/>
        <v>550241.24104622705</v>
      </c>
      <c r="AZ210" s="5">
        <f t="shared" si="49"/>
        <v>5490.5819284106856</v>
      </c>
      <c r="BA210" s="5">
        <f t="shared" si="19"/>
        <v>2051.5741718717668</v>
      </c>
      <c r="BB210" s="35">
        <f t="shared" si="20"/>
        <v>4.4741993558408882E-2</v>
      </c>
      <c r="BC210" s="5">
        <f t="shared" si="21"/>
        <v>3439.0077565389188</v>
      </c>
      <c r="BD210" s="35">
        <f t="shared" si="22"/>
        <v>7.4999999999999997E-2</v>
      </c>
      <c r="BE210" s="5">
        <f t="shared" si="50"/>
        <v>237060.333125645</v>
      </c>
      <c r="BF210" s="5">
        <f t="shared" si="51"/>
        <v>877527.79834172456</v>
      </c>
      <c r="BG210" s="5">
        <f t="shared" si="23"/>
        <v>548189.66687435529</v>
      </c>
      <c r="BH210" s="5">
        <f t="shared" si="24"/>
        <v>1114588.1314673696</v>
      </c>
      <c r="BI210" s="150"/>
      <c r="BJ210" s="2">
        <v>203</v>
      </c>
      <c r="BK210" s="118">
        <v>51014</v>
      </c>
      <c r="BL210" s="5">
        <f t="shared" si="52"/>
        <v>544326.82791884919</v>
      </c>
      <c r="BM210" s="5">
        <f t="shared" si="53"/>
        <v>5356.7892391412443</v>
      </c>
      <c r="BN210" s="5">
        <f t="shared" si="25"/>
        <v>2068.1479871315305</v>
      </c>
      <c r="BO210" s="35">
        <f t="shared" si="26"/>
        <v>4.559351950456926E-2</v>
      </c>
      <c r="BP210" s="5">
        <f t="shared" si="27"/>
        <v>3288.6412520097138</v>
      </c>
      <c r="BQ210" s="35">
        <f t="shared" si="28"/>
        <v>7.2499999999999995E-2</v>
      </c>
      <c r="BR210" s="5">
        <f t="shared" si="54"/>
        <v>242991.32006828173</v>
      </c>
      <c r="BS210" s="5">
        <f t="shared" si="55"/>
        <v>844436.89547739073</v>
      </c>
      <c r="BT210" s="5">
        <f t="shared" si="29"/>
        <v>542258.67993171769</v>
      </c>
      <c r="BU210" s="5">
        <f t="shared" si="30"/>
        <v>1087428.2155456725</v>
      </c>
      <c r="BV210" s="150"/>
      <c r="BW210" s="2">
        <v>203</v>
      </c>
      <c r="BX210" s="118">
        <v>51014</v>
      </c>
      <c r="BY210" s="5">
        <f t="shared" si="56"/>
        <v>538320.59467360796</v>
      </c>
      <c r="BZ210" s="5">
        <f t="shared" si="57"/>
        <v>5224.2878433945316</v>
      </c>
      <c r="CA210" s="5">
        <f t="shared" si="31"/>
        <v>2084.0843744651515</v>
      </c>
      <c r="CB210" s="35">
        <f t="shared" si="32"/>
        <v>4.6457469286950027E-2</v>
      </c>
      <c r="CC210" s="5">
        <f t="shared" si="33"/>
        <v>3140.2034689293801</v>
      </c>
      <c r="CD210" s="35">
        <f t="shared" si="34"/>
        <v>7.0000000000000007E-2</v>
      </c>
      <c r="CE210" s="5">
        <f t="shared" si="58"/>
        <v>249013.48970085656</v>
      </c>
      <c r="CF210" s="5">
        <f t="shared" si="59"/>
        <v>811516.94250823325</v>
      </c>
      <c r="CG210" s="5">
        <f t="shared" si="35"/>
        <v>536236.5102991428</v>
      </c>
      <c r="CH210" s="5">
        <f t="shared" si="36"/>
        <v>1060530.4322090899</v>
      </c>
    </row>
    <row r="211" spans="9:86" ht="14.25" customHeight="1">
      <c r="I211" s="150"/>
      <c r="J211" s="2">
        <v>204</v>
      </c>
      <c r="K211" s="118">
        <v>51044</v>
      </c>
      <c r="L211" s="5">
        <f t="shared" si="37"/>
        <v>565420.77191205847</v>
      </c>
      <c r="M211" s="5">
        <f t="shared" si="0"/>
        <v>5899.3210083098911</v>
      </c>
      <c r="N211" s="5">
        <f t="shared" si="1"/>
        <v>2012.0532014144892</v>
      </c>
      <c r="O211" s="35">
        <f t="shared" si="2"/>
        <v>4.2702071831080796E-2</v>
      </c>
      <c r="P211" s="5">
        <f t="shared" si="3"/>
        <v>3887.2678068954019</v>
      </c>
      <c r="Q211" s="35">
        <f t="shared" si="4"/>
        <v>8.2500000000000004E-2</v>
      </c>
      <c r="R211" s="5">
        <f t="shared" si="38"/>
        <v>221841.28128935499</v>
      </c>
      <c r="S211" s="5">
        <f t="shared" si="39"/>
        <v>981620.20440586354</v>
      </c>
      <c r="T211" s="5">
        <f t="shared" si="5"/>
        <v>563408.71871064394</v>
      </c>
      <c r="U211" s="5">
        <f t="shared" si="6"/>
        <v>1203461.4856952184</v>
      </c>
      <c r="V211" s="150"/>
      <c r="W211" s="2">
        <v>204</v>
      </c>
      <c r="X211" s="118">
        <v>51044</v>
      </c>
      <c r="Y211" s="5">
        <f t="shared" si="40"/>
        <v>559772.01367310097</v>
      </c>
      <c r="Z211" s="5">
        <f t="shared" si="41"/>
        <v>5761.8863163878123</v>
      </c>
      <c r="AA211" s="5">
        <f t="shared" si="7"/>
        <v>2030.0728919004723</v>
      </c>
      <c r="AB211" s="35">
        <f t="shared" si="8"/>
        <v>4.3519279470502575E-2</v>
      </c>
      <c r="AC211" s="5">
        <f t="shared" si="9"/>
        <v>3731.8134244873399</v>
      </c>
      <c r="AD211" s="35">
        <f t="shared" si="10"/>
        <v>0.08</v>
      </c>
      <c r="AE211" s="5">
        <f t="shared" si="42"/>
        <v>227508.05921879984</v>
      </c>
      <c r="AF211" s="5">
        <f t="shared" si="43"/>
        <v>947916.74932431371</v>
      </c>
      <c r="AG211" s="5">
        <f t="shared" si="11"/>
        <v>557741.94078120054</v>
      </c>
      <c r="AH211" s="5">
        <f t="shared" si="12"/>
        <v>1175424.8085431135</v>
      </c>
      <c r="AI211" s="150"/>
      <c r="AJ211" s="2">
        <v>204</v>
      </c>
      <c r="AK211" s="118">
        <v>51044</v>
      </c>
      <c r="AL211" s="5">
        <f t="shared" si="44"/>
        <v>554027.90724829235</v>
      </c>
      <c r="AM211" s="5">
        <f t="shared" si="45"/>
        <v>5625.6271582523987</v>
      </c>
      <c r="AN211" s="5">
        <f t="shared" si="13"/>
        <v>2047.5302572738437</v>
      </c>
      <c r="AO211" s="35">
        <f t="shared" si="14"/>
        <v>4.4348601876971344E-2</v>
      </c>
      <c r="AP211" s="5">
        <f t="shared" si="15"/>
        <v>3578.0969009785549</v>
      </c>
      <c r="AQ211" s="35">
        <f t="shared" si="16"/>
        <v>7.7499999999999999E-2</v>
      </c>
      <c r="AR211" s="5">
        <f t="shared" si="46"/>
        <v>233269.62300898079</v>
      </c>
      <c r="AS211" s="5">
        <f t="shared" si="47"/>
        <v>914358.3172745083</v>
      </c>
      <c r="AT211" s="5">
        <f t="shared" si="17"/>
        <v>551980.37699101854</v>
      </c>
      <c r="AU211" s="5">
        <f t="shared" si="18"/>
        <v>1147627.9402834892</v>
      </c>
      <c r="AV211" s="150"/>
      <c r="AW211" s="2">
        <v>204</v>
      </c>
      <c r="AX211" s="118">
        <v>51044</v>
      </c>
      <c r="AY211" s="5">
        <f t="shared" si="48"/>
        <v>548189.66687435529</v>
      </c>
      <c r="AZ211" s="5">
        <f t="shared" si="49"/>
        <v>5490.5819284106856</v>
      </c>
      <c r="BA211" s="5">
        <f t="shared" si="19"/>
        <v>2064.3965104459653</v>
      </c>
      <c r="BB211" s="35">
        <f t="shared" si="20"/>
        <v>4.5190122365129301E-2</v>
      </c>
      <c r="BC211" s="5">
        <f t="shared" si="21"/>
        <v>3426.1854179647203</v>
      </c>
      <c r="BD211" s="35">
        <f t="shared" si="22"/>
        <v>7.4999999999999997E-2</v>
      </c>
      <c r="BE211" s="5">
        <f t="shared" si="50"/>
        <v>239124.72963609098</v>
      </c>
      <c r="BF211" s="5">
        <f t="shared" si="51"/>
        <v>880953.98375968926</v>
      </c>
      <c r="BG211" s="5">
        <f t="shared" si="23"/>
        <v>546125.27036390931</v>
      </c>
      <c r="BH211" s="5">
        <f t="shared" si="24"/>
        <v>1120078.7133957802</v>
      </c>
      <c r="BI211" s="150"/>
      <c r="BJ211" s="2">
        <v>204</v>
      </c>
      <c r="BK211" s="118">
        <v>51044</v>
      </c>
      <c r="BL211" s="5">
        <f t="shared" si="52"/>
        <v>542258.67993171769</v>
      </c>
      <c r="BM211" s="5">
        <f t="shared" si="53"/>
        <v>5356.7892391412443</v>
      </c>
      <c r="BN211" s="5">
        <f t="shared" si="25"/>
        <v>2080.6430478871166</v>
      </c>
      <c r="BO211" s="35">
        <f t="shared" si="26"/>
        <v>4.6043922391042935E-2</v>
      </c>
      <c r="BP211" s="5">
        <f t="shared" si="27"/>
        <v>3276.1461912541276</v>
      </c>
      <c r="BQ211" s="35">
        <f t="shared" si="28"/>
        <v>7.2499999999999995E-2</v>
      </c>
      <c r="BR211" s="5">
        <f t="shared" si="54"/>
        <v>245071.96311616883</v>
      </c>
      <c r="BS211" s="5">
        <f t="shared" si="55"/>
        <v>847713.04166864487</v>
      </c>
      <c r="BT211" s="5">
        <f t="shared" si="29"/>
        <v>540178.03688383056</v>
      </c>
      <c r="BU211" s="5">
        <f t="shared" si="30"/>
        <v>1092785.0047848136</v>
      </c>
      <c r="BV211" s="150"/>
      <c r="BW211" s="2">
        <v>204</v>
      </c>
      <c r="BX211" s="118">
        <v>51044</v>
      </c>
      <c r="BY211" s="5">
        <f t="shared" si="56"/>
        <v>536236.5102991428</v>
      </c>
      <c r="BZ211" s="5">
        <f t="shared" si="57"/>
        <v>5224.2878433945316</v>
      </c>
      <c r="CA211" s="5">
        <f t="shared" si="31"/>
        <v>2096.2415333161985</v>
      </c>
      <c r="CB211" s="35">
        <f t="shared" si="32"/>
        <v>4.6910081496990136E-2</v>
      </c>
      <c r="CC211" s="5">
        <f t="shared" si="33"/>
        <v>3128.0463100783331</v>
      </c>
      <c r="CD211" s="35">
        <f t="shared" si="34"/>
        <v>7.0000000000000007E-2</v>
      </c>
      <c r="CE211" s="5">
        <f t="shared" si="58"/>
        <v>251109.73123417277</v>
      </c>
      <c r="CF211" s="5">
        <f t="shared" si="59"/>
        <v>814644.9888183116</v>
      </c>
      <c r="CG211" s="5">
        <f t="shared" si="35"/>
        <v>534140.26876582659</v>
      </c>
      <c r="CH211" s="5">
        <f t="shared" si="36"/>
        <v>1065754.7200524844</v>
      </c>
    </row>
    <row r="212" spans="9:86" ht="14.25" customHeight="1">
      <c r="I212" s="150"/>
      <c r="J212" s="2">
        <v>205</v>
      </c>
      <c r="K212" s="118">
        <v>51075</v>
      </c>
      <c r="L212" s="5">
        <f t="shared" si="37"/>
        <v>563408.71871064394</v>
      </c>
      <c r="M212" s="5">
        <f t="shared" si="0"/>
        <v>5899.3210083098911</v>
      </c>
      <c r="N212" s="5">
        <f t="shared" si="1"/>
        <v>2025.8860671742141</v>
      </c>
      <c r="O212" s="35">
        <f t="shared" si="2"/>
        <v>4.314919524448476E-2</v>
      </c>
      <c r="P212" s="5">
        <f t="shared" si="3"/>
        <v>3873.434941135677</v>
      </c>
      <c r="Q212" s="35">
        <f t="shared" si="4"/>
        <v>8.2500000000000004E-2</v>
      </c>
      <c r="R212" s="5">
        <f t="shared" si="38"/>
        <v>223867.16735652919</v>
      </c>
      <c r="S212" s="5">
        <f t="shared" si="39"/>
        <v>985493.63934699923</v>
      </c>
      <c r="T212" s="5">
        <f t="shared" si="5"/>
        <v>561382.83264346968</v>
      </c>
      <c r="U212" s="5">
        <f t="shared" si="6"/>
        <v>1209360.8067035284</v>
      </c>
      <c r="V212" s="150"/>
      <c r="W212" s="2">
        <v>205</v>
      </c>
      <c r="X212" s="118">
        <v>51075</v>
      </c>
      <c r="Y212" s="5">
        <f t="shared" si="40"/>
        <v>557741.94078120054</v>
      </c>
      <c r="Z212" s="5">
        <f t="shared" si="41"/>
        <v>5761.8863163878123</v>
      </c>
      <c r="AA212" s="5">
        <f t="shared" si="7"/>
        <v>2043.6067111798084</v>
      </c>
      <c r="AB212" s="35">
        <f t="shared" si="8"/>
        <v>4.3968865780129783E-2</v>
      </c>
      <c r="AC212" s="5">
        <f t="shared" si="9"/>
        <v>3718.2796052080039</v>
      </c>
      <c r="AD212" s="35">
        <f t="shared" si="10"/>
        <v>0.08</v>
      </c>
      <c r="AE212" s="5">
        <f t="shared" si="42"/>
        <v>229551.66592997964</v>
      </c>
      <c r="AF212" s="5">
        <f t="shared" si="43"/>
        <v>951635.02892952168</v>
      </c>
      <c r="AG212" s="5">
        <f t="shared" si="11"/>
        <v>555698.3340700207</v>
      </c>
      <c r="AH212" s="5">
        <f t="shared" si="12"/>
        <v>1181186.6948595014</v>
      </c>
      <c r="AI212" s="150"/>
      <c r="AJ212" s="2">
        <v>205</v>
      </c>
      <c r="AK212" s="118">
        <v>51075</v>
      </c>
      <c r="AL212" s="5">
        <f t="shared" si="44"/>
        <v>551980.37699101854</v>
      </c>
      <c r="AM212" s="5">
        <f t="shared" si="45"/>
        <v>5625.6271582523987</v>
      </c>
      <c r="AN212" s="5">
        <f t="shared" si="13"/>
        <v>2060.7538901854041</v>
      </c>
      <c r="AO212" s="35">
        <f t="shared" si="14"/>
        <v>4.480059022574135E-2</v>
      </c>
      <c r="AP212" s="5">
        <f t="shared" si="15"/>
        <v>3564.8732680669946</v>
      </c>
      <c r="AQ212" s="35">
        <f t="shared" si="16"/>
        <v>7.7499999999999999E-2</v>
      </c>
      <c r="AR212" s="5">
        <f t="shared" si="46"/>
        <v>235330.37689916621</v>
      </c>
      <c r="AS212" s="5">
        <f t="shared" si="47"/>
        <v>917923.19054257532</v>
      </c>
      <c r="AT212" s="5">
        <f t="shared" si="17"/>
        <v>549919.62310083315</v>
      </c>
      <c r="AU212" s="5">
        <f t="shared" si="18"/>
        <v>1153253.5674417415</v>
      </c>
      <c r="AV212" s="150"/>
      <c r="AW212" s="2">
        <v>205</v>
      </c>
      <c r="AX212" s="118">
        <v>51075</v>
      </c>
      <c r="AY212" s="5">
        <f t="shared" si="48"/>
        <v>546125.27036390931</v>
      </c>
      <c r="AZ212" s="5">
        <f t="shared" si="49"/>
        <v>5490.5819284106856</v>
      </c>
      <c r="BA212" s="5">
        <f t="shared" si="19"/>
        <v>2077.2989886362525</v>
      </c>
      <c r="BB212" s="35">
        <f t="shared" si="20"/>
        <v>4.5644450488483326E-2</v>
      </c>
      <c r="BC212" s="5">
        <f t="shared" si="21"/>
        <v>3413.2829397744331</v>
      </c>
      <c r="BD212" s="35">
        <f t="shared" si="22"/>
        <v>7.4999999999999997E-2</v>
      </c>
      <c r="BE212" s="5">
        <f t="shared" si="50"/>
        <v>241202.02862472725</v>
      </c>
      <c r="BF212" s="5">
        <f t="shared" si="51"/>
        <v>884367.26669946371</v>
      </c>
      <c r="BG212" s="5">
        <f t="shared" si="23"/>
        <v>544047.97137527307</v>
      </c>
      <c r="BH212" s="5">
        <f t="shared" si="24"/>
        <v>1125569.295324191</v>
      </c>
      <c r="BI212" s="150"/>
      <c r="BJ212" s="2">
        <v>205</v>
      </c>
      <c r="BK212" s="118">
        <v>51075</v>
      </c>
      <c r="BL212" s="5">
        <f t="shared" si="52"/>
        <v>540178.03688383056</v>
      </c>
      <c r="BM212" s="5">
        <f t="shared" si="53"/>
        <v>5356.7892391412443</v>
      </c>
      <c r="BN212" s="5">
        <f t="shared" si="25"/>
        <v>2093.2135996347679</v>
      </c>
      <c r="BO212" s="35">
        <f t="shared" si="26"/>
        <v>4.6500526642143276E-2</v>
      </c>
      <c r="BP212" s="5">
        <f t="shared" si="27"/>
        <v>3263.5756395064764</v>
      </c>
      <c r="BQ212" s="35">
        <f t="shared" si="28"/>
        <v>7.2499999999999995E-2</v>
      </c>
      <c r="BR212" s="5">
        <f t="shared" si="54"/>
        <v>247165.17671580359</v>
      </c>
      <c r="BS212" s="5">
        <f t="shared" si="55"/>
        <v>850976.61730815133</v>
      </c>
      <c r="BT212" s="5">
        <f t="shared" si="29"/>
        <v>538084.82328419574</v>
      </c>
      <c r="BU212" s="5">
        <f t="shared" si="30"/>
        <v>1098141.794023955</v>
      </c>
      <c r="BV212" s="150"/>
      <c r="BW212" s="2">
        <v>205</v>
      </c>
      <c r="BX212" s="118">
        <v>51075</v>
      </c>
      <c r="BY212" s="5">
        <f t="shared" si="56"/>
        <v>534140.26876582659</v>
      </c>
      <c r="BZ212" s="5">
        <f t="shared" si="57"/>
        <v>5224.2878433945316</v>
      </c>
      <c r="CA212" s="5">
        <f t="shared" si="31"/>
        <v>2108.4696089272097</v>
      </c>
      <c r="CB212" s="35">
        <f t="shared" si="32"/>
        <v>4.7368896873452263E-2</v>
      </c>
      <c r="CC212" s="5">
        <f t="shared" si="33"/>
        <v>3115.8182344673219</v>
      </c>
      <c r="CD212" s="35">
        <f t="shared" si="34"/>
        <v>7.0000000000000007E-2</v>
      </c>
      <c r="CE212" s="5">
        <f t="shared" si="58"/>
        <v>253218.20084309997</v>
      </c>
      <c r="CF212" s="5">
        <f t="shared" si="59"/>
        <v>817760.8070527789</v>
      </c>
      <c r="CG212" s="5">
        <f t="shared" si="35"/>
        <v>532031.79915689933</v>
      </c>
      <c r="CH212" s="5">
        <f t="shared" si="36"/>
        <v>1070979.007895879</v>
      </c>
    </row>
    <row r="213" spans="9:86" ht="14.25" customHeight="1">
      <c r="I213" s="150"/>
      <c r="J213" s="2">
        <v>206</v>
      </c>
      <c r="K213" s="118">
        <v>51105</v>
      </c>
      <c r="L213" s="5">
        <f t="shared" si="37"/>
        <v>561382.83264346968</v>
      </c>
      <c r="M213" s="5">
        <f t="shared" si="0"/>
        <v>5899.3210083098911</v>
      </c>
      <c r="N213" s="5">
        <f t="shared" si="1"/>
        <v>2039.8140338860371</v>
      </c>
      <c r="O213" s="35">
        <f t="shared" si="2"/>
        <v>4.3602630831032385E-2</v>
      </c>
      <c r="P213" s="5">
        <f t="shared" si="3"/>
        <v>3859.506974423854</v>
      </c>
      <c r="Q213" s="35">
        <f t="shared" si="4"/>
        <v>8.2500000000000004E-2</v>
      </c>
      <c r="R213" s="5">
        <f t="shared" si="38"/>
        <v>225906.98139041523</v>
      </c>
      <c r="S213" s="5">
        <f t="shared" si="39"/>
        <v>989353.14632142312</v>
      </c>
      <c r="T213" s="5">
        <f t="shared" si="5"/>
        <v>559343.01860958361</v>
      </c>
      <c r="U213" s="5">
        <f t="shared" si="6"/>
        <v>1215260.1277118383</v>
      </c>
      <c r="V213" s="150"/>
      <c r="W213" s="2">
        <v>206</v>
      </c>
      <c r="X213" s="118">
        <v>51105</v>
      </c>
      <c r="Y213" s="5">
        <f t="shared" si="40"/>
        <v>555698.3340700207</v>
      </c>
      <c r="Z213" s="5">
        <f t="shared" si="41"/>
        <v>5761.8863163878123</v>
      </c>
      <c r="AA213" s="5">
        <f t="shared" si="7"/>
        <v>2057.2307559210071</v>
      </c>
      <c r="AB213" s="35">
        <f t="shared" si="8"/>
        <v>4.442476710383917E-2</v>
      </c>
      <c r="AC213" s="5">
        <f t="shared" si="9"/>
        <v>3704.6555604668051</v>
      </c>
      <c r="AD213" s="35">
        <f t="shared" si="10"/>
        <v>0.08</v>
      </c>
      <c r="AE213" s="5">
        <f t="shared" si="42"/>
        <v>231608.89668590066</v>
      </c>
      <c r="AF213" s="5">
        <f t="shared" si="43"/>
        <v>955339.68448998849</v>
      </c>
      <c r="AG213" s="5">
        <f t="shared" si="11"/>
        <v>553641.10331409972</v>
      </c>
      <c r="AH213" s="5">
        <f t="shared" si="12"/>
        <v>1186948.5811758891</v>
      </c>
      <c r="AI213" s="150"/>
      <c r="AJ213" s="2">
        <v>206</v>
      </c>
      <c r="AK213" s="118">
        <v>51105</v>
      </c>
      <c r="AL213" s="5">
        <f t="shared" si="44"/>
        <v>549919.62310083315</v>
      </c>
      <c r="AM213" s="5">
        <f t="shared" si="45"/>
        <v>5625.6271582523987</v>
      </c>
      <c r="AN213" s="5">
        <f t="shared" si="13"/>
        <v>2074.0629257261844</v>
      </c>
      <c r="AO213" s="35">
        <f t="shared" si="14"/>
        <v>4.525889614262886E-2</v>
      </c>
      <c r="AP213" s="5">
        <f t="shared" si="15"/>
        <v>3551.5642325262143</v>
      </c>
      <c r="AQ213" s="35">
        <f t="shared" si="16"/>
        <v>7.7499999999999999E-2</v>
      </c>
      <c r="AR213" s="5">
        <f t="shared" si="46"/>
        <v>237404.43982489238</v>
      </c>
      <c r="AS213" s="5">
        <f t="shared" si="47"/>
        <v>921474.75477510155</v>
      </c>
      <c r="AT213" s="5">
        <f t="shared" si="17"/>
        <v>547845.56017510698</v>
      </c>
      <c r="AU213" s="5">
        <f t="shared" si="18"/>
        <v>1158879.194599994</v>
      </c>
      <c r="AV213" s="150"/>
      <c r="AW213" s="2">
        <v>206</v>
      </c>
      <c r="AX213" s="118">
        <v>51105</v>
      </c>
      <c r="AY213" s="5">
        <f t="shared" si="48"/>
        <v>544047.97137527307</v>
      </c>
      <c r="AZ213" s="5">
        <f t="shared" si="49"/>
        <v>5490.5819284106856</v>
      </c>
      <c r="BA213" s="5">
        <f t="shared" si="19"/>
        <v>2090.282107315229</v>
      </c>
      <c r="BB213" s="35">
        <f t="shared" si="20"/>
        <v>4.6105098461033958E-2</v>
      </c>
      <c r="BC213" s="5">
        <f t="shared" si="21"/>
        <v>3400.2998210954565</v>
      </c>
      <c r="BD213" s="35">
        <f t="shared" si="22"/>
        <v>7.4999999999999997E-2</v>
      </c>
      <c r="BE213" s="5">
        <f t="shared" si="50"/>
        <v>243292.31073204248</v>
      </c>
      <c r="BF213" s="5">
        <f t="shared" si="51"/>
        <v>887767.56652055914</v>
      </c>
      <c r="BG213" s="5">
        <f t="shared" si="23"/>
        <v>541957.68926795782</v>
      </c>
      <c r="BH213" s="5">
        <f t="shared" si="24"/>
        <v>1131059.8772526016</v>
      </c>
      <c r="BI213" s="150"/>
      <c r="BJ213" s="2">
        <v>206</v>
      </c>
      <c r="BK213" s="118">
        <v>51105</v>
      </c>
      <c r="BL213" s="5">
        <f t="shared" si="52"/>
        <v>538084.82328419574</v>
      </c>
      <c r="BM213" s="5">
        <f t="shared" si="53"/>
        <v>5356.7892391412443</v>
      </c>
      <c r="BN213" s="5">
        <f t="shared" si="25"/>
        <v>2105.8600984658951</v>
      </c>
      <c r="BO213" s="35">
        <f t="shared" si="26"/>
        <v>4.6963452764479718E-2</v>
      </c>
      <c r="BP213" s="5">
        <f t="shared" si="27"/>
        <v>3250.9291406753491</v>
      </c>
      <c r="BQ213" s="35">
        <f t="shared" si="28"/>
        <v>7.2499999999999995E-2</v>
      </c>
      <c r="BR213" s="5">
        <f t="shared" si="54"/>
        <v>249271.03681426949</v>
      </c>
      <c r="BS213" s="5">
        <f t="shared" si="55"/>
        <v>854227.54644882667</v>
      </c>
      <c r="BT213" s="5">
        <f t="shared" si="29"/>
        <v>535978.96318572981</v>
      </c>
      <c r="BU213" s="5">
        <f t="shared" si="30"/>
        <v>1103498.5832630962</v>
      </c>
      <c r="BV213" s="150"/>
      <c r="BW213" s="2">
        <v>206</v>
      </c>
      <c r="BX213" s="118">
        <v>51105</v>
      </c>
      <c r="BY213" s="5">
        <f t="shared" si="56"/>
        <v>532031.79915689933</v>
      </c>
      <c r="BZ213" s="5">
        <f t="shared" si="57"/>
        <v>5224.2878433945316</v>
      </c>
      <c r="CA213" s="5">
        <f t="shared" si="31"/>
        <v>2120.7690149792852</v>
      </c>
      <c r="CB213" s="35">
        <f t="shared" si="32"/>
        <v>4.7834035898005209E-2</v>
      </c>
      <c r="CC213" s="5">
        <f t="shared" si="33"/>
        <v>3103.5188284152464</v>
      </c>
      <c r="CD213" s="35">
        <f t="shared" si="34"/>
        <v>7.0000000000000007E-2</v>
      </c>
      <c r="CE213" s="5">
        <f t="shared" si="58"/>
        <v>255338.96985807925</v>
      </c>
      <c r="CF213" s="5">
        <f t="shared" si="59"/>
        <v>820864.32588119409</v>
      </c>
      <c r="CG213" s="5">
        <f t="shared" si="35"/>
        <v>529911.03014192008</v>
      </c>
      <c r="CH213" s="5">
        <f t="shared" si="36"/>
        <v>1076203.2957392733</v>
      </c>
    </row>
    <row r="214" spans="9:86" ht="14.25" customHeight="1">
      <c r="I214" s="150"/>
      <c r="J214" s="2">
        <v>207</v>
      </c>
      <c r="K214" s="118">
        <v>51136</v>
      </c>
      <c r="L214" s="5">
        <f t="shared" si="37"/>
        <v>559343.01860958361</v>
      </c>
      <c r="M214" s="5">
        <f t="shared" si="0"/>
        <v>5899.3210083098911</v>
      </c>
      <c r="N214" s="5">
        <f t="shared" si="1"/>
        <v>2053.8377553690038</v>
      </c>
      <c r="O214" s="35">
        <f t="shared" si="2"/>
        <v>4.4062502336568485E-2</v>
      </c>
      <c r="P214" s="5">
        <f t="shared" si="3"/>
        <v>3845.4832529408873</v>
      </c>
      <c r="Q214" s="35">
        <f t="shared" si="4"/>
        <v>8.2500000000000004E-2</v>
      </c>
      <c r="R214" s="5">
        <f t="shared" si="38"/>
        <v>227960.81914578422</v>
      </c>
      <c r="S214" s="5">
        <f t="shared" si="39"/>
        <v>993198.62957436405</v>
      </c>
      <c r="T214" s="5">
        <f t="shared" si="5"/>
        <v>557289.18085421459</v>
      </c>
      <c r="U214" s="5">
        <f t="shared" si="6"/>
        <v>1221159.4487201483</v>
      </c>
      <c r="V214" s="150"/>
      <c r="W214" s="2">
        <v>207</v>
      </c>
      <c r="X214" s="118">
        <v>51136</v>
      </c>
      <c r="Y214" s="5">
        <f t="shared" si="40"/>
        <v>553641.10331409972</v>
      </c>
      <c r="Z214" s="5">
        <f t="shared" si="41"/>
        <v>5761.8863163878123</v>
      </c>
      <c r="AA214" s="5">
        <f t="shared" si="7"/>
        <v>2070.9456276271471</v>
      </c>
      <c r="AB214" s="35">
        <f t="shared" si="8"/>
        <v>4.4887107157986314E-2</v>
      </c>
      <c r="AC214" s="5">
        <f t="shared" si="9"/>
        <v>3690.9406887606651</v>
      </c>
      <c r="AD214" s="35">
        <f t="shared" si="10"/>
        <v>0.08</v>
      </c>
      <c r="AE214" s="5">
        <f t="shared" si="42"/>
        <v>233679.8423135278</v>
      </c>
      <c r="AF214" s="5">
        <f t="shared" si="43"/>
        <v>959030.62517874921</v>
      </c>
      <c r="AG214" s="5">
        <f t="shared" si="11"/>
        <v>551570.15768647252</v>
      </c>
      <c r="AH214" s="5">
        <f t="shared" si="12"/>
        <v>1192710.467492277</v>
      </c>
      <c r="AI214" s="150"/>
      <c r="AJ214" s="2">
        <v>207</v>
      </c>
      <c r="AK214" s="118">
        <v>51136</v>
      </c>
      <c r="AL214" s="5">
        <f t="shared" si="44"/>
        <v>547845.56017510698</v>
      </c>
      <c r="AM214" s="5">
        <f t="shared" si="45"/>
        <v>5625.6271582523987</v>
      </c>
      <c r="AN214" s="5">
        <f t="shared" si="13"/>
        <v>2087.4579154548328</v>
      </c>
      <c r="AO214" s="35">
        <f t="shared" si="14"/>
        <v>4.5723643315556783E-2</v>
      </c>
      <c r="AP214" s="5">
        <f t="shared" si="15"/>
        <v>3538.1692427975659</v>
      </c>
      <c r="AQ214" s="35">
        <f t="shared" si="16"/>
        <v>7.7499999999999999E-2</v>
      </c>
      <c r="AR214" s="5">
        <f t="shared" si="46"/>
        <v>239491.89774034722</v>
      </c>
      <c r="AS214" s="5">
        <f t="shared" si="47"/>
        <v>925012.92401789909</v>
      </c>
      <c r="AT214" s="5">
        <f t="shared" si="17"/>
        <v>545758.10225965211</v>
      </c>
      <c r="AU214" s="5">
        <f t="shared" si="18"/>
        <v>1164504.8217582463</v>
      </c>
      <c r="AV214" s="150"/>
      <c r="AW214" s="2">
        <v>207</v>
      </c>
      <c r="AX214" s="118">
        <v>51136</v>
      </c>
      <c r="AY214" s="5">
        <f t="shared" si="48"/>
        <v>541957.68926795782</v>
      </c>
      <c r="AZ214" s="5">
        <f t="shared" si="49"/>
        <v>5490.5819284106856</v>
      </c>
      <c r="BA214" s="5">
        <f t="shared" si="19"/>
        <v>2103.3463704859496</v>
      </c>
      <c r="BB214" s="35">
        <f t="shared" si="20"/>
        <v>4.6572189943322337E-2</v>
      </c>
      <c r="BC214" s="5">
        <f t="shared" si="21"/>
        <v>3387.235557924736</v>
      </c>
      <c r="BD214" s="35">
        <f t="shared" si="22"/>
        <v>7.4999999999999997E-2</v>
      </c>
      <c r="BE214" s="5">
        <f t="shared" si="50"/>
        <v>245395.65710252844</v>
      </c>
      <c r="BF214" s="5">
        <f t="shared" si="51"/>
        <v>891154.80207848386</v>
      </c>
      <c r="BG214" s="5">
        <f t="shared" si="23"/>
        <v>539854.34289747186</v>
      </c>
      <c r="BH214" s="5">
        <f t="shared" si="24"/>
        <v>1136550.4591810124</v>
      </c>
      <c r="BI214" s="150"/>
      <c r="BJ214" s="2">
        <v>207</v>
      </c>
      <c r="BK214" s="118">
        <v>51136</v>
      </c>
      <c r="BL214" s="5">
        <f t="shared" si="52"/>
        <v>535978.96318572981</v>
      </c>
      <c r="BM214" s="5">
        <f t="shared" si="53"/>
        <v>5356.7892391412443</v>
      </c>
      <c r="BN214" s="5">
        <f t="shared" si="25"/>
        <v>2118.5830032274603</v>
      </c>
      <c r="BO214" s="35">
        <f t="shared" si="26"/>
        <v>4.743282439225107E-2</v>
      </c>
      <c r="BP214" s="5">
        <f t="shared" si="27"/>
        <v>3238.206235913784</v>
      </c>
      <c r="BQ214" s="35">
        <f t="shared" si="28"/>
        <v>7.2499999999999995E-2</v>
      </c>
      <c r="BR214" s="5">
        <f t="shared" si="54"/>
        <v>251389.61981749695</v>
      </c>
      <c r="BS214" s="5">
        <f t="shared" si="55"/>
        <v>857465.75268474047</v>
      </c>
      <c r="BT214" s="5">
        <f t="shared" si="29"/>
        <v>533860.38018250233</v>
      </c>
      <c r="BU214" s="5">
        <f t="shared" si="30"/>
        <v>1108855.3725022373</v>
      </c>
      <c r="BV214" s="150"/>
      <c r="BW214" s="2">
        <v>207</v>
      </c>
      <c r="BX214" s="118">
        <v>51136</v>
      </c>
      <c r="BY214" s="5">
        <f t="shared" si="56"/>
        <v>529911.03014192008</v>
      </c>
      <c r="BZ214" s="5">
        <f t="shared" si="57"/>
        <v>5224.2878433945316</v>
      </c>
      <c r="CA214" s="5">
        <f t="shared" si="31"/>
        <v>2133.1401675666643</v>
      </c>
      <c r="CB214" s="35">
        <f t="shared" si="32"/>
        <v>4.830562217952783E-2</v>
      </c>
      <c r="CC214" s="5">
        <f t="shared" si="33"/>
        <v>3091.1476758278673</v>
      </c>
      <c r="CD214" s="35">
        <f t="shared" si="34"/>
        <v>7.0000000000000007E-2</v>
      </c>
      <c r="CE214" s="5">
        <f t="shared" si="58"/>
        <v>257472.1100256459</v>
      </c>
      <c r="CF214" s="5">
        <f t="shared" si="59"/>
        <v>823955.47355702193</v>
      </c>
      <c r="CG214" s="5">
        <f t="shared" si="35"/>
        <v>527777.88997435337</v>
      </c>
      <c r="CH214" s="5">
        <f t="shared" si="36"/>
        <v>1081427.5835826679</v>
      </c>
    </row>
    <row r="215" spans="9:86" ht="14.25" customHeight="1">
      <c r="I215" s="150"/>
      <c r="J215" s="2">
        <v>208</v>
      </c>
      <c r="K215" s="118">
        <v>51167</v>
      </c>
      <c r="L215" s="5">
        <f t="shared" si="37"/>
        <v>557289.18085421459</v>
      </c>
      <c r="M215" s="5">
        <f t="shared" si="0"/>
        <v>5899.3210083098911</v>
      </c>
      <c r="N215" s="5">
        <f t="shared" si="1"/>
        <v>2067.9578899371659</v>
      </c>
      <c r="O215" s="35">
        <f t="shared" si="2"/>
        <v>4.4528936738389077E-2</v>
      </c>
      <c r="P215" s="5">
        <f t="shared" si="3"/>
        <v>3831.3631183727252</v>
      </c>
      <c r="Q215" s="35">
        <f t="shared" si="4"/>
        <v>8.2500000000000004E-2</v>
      </c>
      <c r="R215" s="5">
        <f t="shared" si="38"/>
        <v>230028.77703572137</v>
      </c>
      <c r="S215" s="5">
        <f t="shared" si="39"/>
        <v>997029.99269273679</v>
      </c>
      <c r="T215" s="5">
        <f t="shared" si="5"/>
        <v>555221.22296427737</v>
      </c>
      <c r="U215" s="5">
        <f t="shared" si="6"/>
        <v>1227058.7697284583</v>
      </c>
      <c r="V215" s="150"/>
      <c r="W215" s="2">
        <v>208</v>
      </c>
      <c r="X215" s="118">
        <v>51167</v>
      </c>
      <c r="Y215" s="5">
        <f t="shared" si="40"/>
        <v>551570.15768647252</v>
      </c>
      <c r="Z215" s="5">
        <f t="shared" si="41"/>
        <v>5761.8863163878123</v>
      </c>
      <c r="AA215" s="5">
        <f t="shared" si="7"/>
        <v>2084.7519318113286</v>
      </c>
      <c r="AB215" s="35">
        <f t="shared" si="8"/>
        <v>4.5356012889943731E-2</v>
      </c>
      <c r="AC215" s="5">
        <f t="shared" si="9"/>
        <v>3677.1343845764836</v>
      </c>
      <c r="AD215" s="35">
        <f t="shared" si="10"/>
        <v>0.08</v>
      </c>
      <c r="AE215" s="5">
        <f t="shared" si="42"/>
        <v>235764.59424533913</v>
      </c>
      <c r="AF215" s="5">
        <f t="shared" si="43"/>
        <v>962707.75956332567</v>
      </c>
      <c r="AG215" s="5">
        <f t="shared" si="11"/>
        <v>549485.40575466119</v>
      </c>
      <c r="AH215" s="5">
        <f t="shared" si="12"/>
        <v>1198472.3538086647</v>
      </c>
      <c r="AI215" s="150"/>
      <c r="AJ215" s="2">
        <v>208</v>
      </c>
      <c r="AK215" s="118">
        <v>51167</v>
      </c>
      <c r="AL215" s="5">
        <f t="shared" si="44"/>
        <v>545758.10225965211</v>
      </c>
      <c r="AM215" s="5">
        <f t="shared" si="45"/>
        <v>5625.6271582523987</v>
      </c>
      <c r="AN215" s="5">
        <f t="shared" si="13"/>
        <v>2100.9394144921457</v>
      </c>
      <c r="AO215" s="35">
        <f t="shared" si="14"/>
        <v>4.6194958663043593E-2</v>
      </c>
      <c r="AP215" s="5">
        <f t="shared" si="15"/>
        <v>3524.6877437602529</v>
      </c>
      <c r="AQ215" s="35">
        <f t="shared" si="16"/>
        <v>7.7499999999999999E-2</v>
      </c>
      <c r="AR215" s="5">
        <f t="shared" si="46"/>
        <v>241592.83715483936</v>
      </c>
      <c r="AS215" s="5">
        <f t="shared" si="47"/>
        <v>928537.61176165938</v>
      </c>
      <c r="AT215" s="5">
        <f t="shared" si="17"/>
        <v>543657.16284516</v>
      </c>
      <c r="AU215" s="5">
        <f t="shared" si="18"/>
        <v>1170130.4489164988</v>
      </c>
      <c r="AV215" s="150"/>
      <c r="AW215" s="2">
        <v>208</v>
      </c>
      <c r="AX215" s="118">
        <v>51167</v>
      </c>
      <c r="AY215" s="5">
        <f t="shared" si="48"/>
        <v>539854.34289747186</v>
      </c>
      <c r="AZ215" s="5">
        <f t="shared" si="49"/>
        <v>5490.5819284106856</v>
      </c>
      <c r="BA215" s="5">
        <f t="shared" si="19"/>
        <v>2116.4922853014868</v>
      </c>
      <c r="BB215" s="35">
        <f t="shared" si="20"/>
        <v>4.7045851826075555E-2</v>
      </c>
      <c r="BC215" s="5">
        <f t="shared" si="21"/>
        <v>3374.0896431091987</v>
      </c>
      <c r="BD215" s="35">
        <f t="shared" si="22"/>
        <v>7.4999999999999997E-2</v>
      </c>
      <c r="BE215" s="5">
        <f t="shared" si="50"/>
        <v>247512.14938782994</v>
      </c>
      <c r="BF215" s="5">
        <f t="shared" si="51"/>
        <v>894528.8917215931</v>
      </c>
      <c r="BG215" s="5">
        <f t="shared" si="23"/>
        <v>537737.85061217041</v>
      </c>
      <c r="BH215" s="5">
        <f t="shared" si="24"/>
        <v>1142041.0411094232</v>
      </c>
      <c r="BI215" s="150"/>
      <c r="BJ215" s="2">
        <v>208</v>
      </c>
      <c r="BK215" s="118">
        <v>51167</v>
      </c>
      <c r="BL215" s="5">
        <f t="shared" si="52"/>
        <v>533860.38018250233</v>
      </c>
      <c r="BM215" s="5">
        <f t="shared" si="53"/>
        <v>5356.7892391412443</v>
      </c>
      <c r="BN215" s="5">
        <f t="shared" si="25"/>
        <v>2131.382775538626</v>
      </c>
      <c r="BO215" s="35">
        <f t="shared" si="26"/>
        <v>4.7908768389443038E-2</v>
      </c>
      <c r="BP215" s="5">
        <f t="shared" si="27"/>
        <v>3225.4064636026183</v>
      </c>
      <c r="BQ215" s="35">
        <f t="shared" si="28"/>
        <v>7.2499999999999995E-2</v>
      </c>
      <c r="BR215" s="5">
        <f t="shared" si="54"/>
        <v>253521.00259303558</v>
      </c>
      <c r="BS215" s="5">
        <f t="shared" si="55"/>
        <v>860691.15914834314</v>
      </c>
      <c r="BT215" s="5">
        <f t="shared" si="29"/>
        <v>531728.99740696372</v>
      </c>
      <c r="BU215" s="5">
        <f t="shared" si="30"/>
        <v>1114212.1617413787</v>
      </c>
      <c r="BV215" s="150"/>
      <c r="BW215" s="2">
        <v>208</v>
      </c>
      <c r="BX215" s="118">
        <v>51167</v>
      </c>
      <c r="BY215" s="5">
        <f t="shared" si="56"/>
        <v>527777.88997435337</v>
      </c>
      <c r="BZ215" s="5">
        <f t="shared" si="57"/>
        <v>5224.2878433945316</v>
      </c>
      <c r="CA215" s="5">
        <f t="shared" si="31"/>
        <v>2145.5834852108032</v>
      </c>
      <c r="CB215" s="35">
        <f t="shared" si="32"/>
        <v>4.8783782556296132E-2</v>
      </c>
      <c r="CC215" s="5">
        <f t="shared" si="33"/>
        <v>3078.7043581837283</v>
      </c>
      <c r="CD215" s="35">
        <f t="shared" si="34"/>
        <v>7.0000000000000007E-2</v>
      </c>
      <c r="CE215" s="5">
        <f t="shared" si="58"/>
        <v>259617.69351085671</v>
      </c>
      <c r="CF215" s="5">
        <f t="shared" si="59"/>
        <v>827034.17791520571</v>
      </c>
      <c r="CG215" s="5">
        <f t="shared" si="35"/>
        <v>525632.30648914259</v>
      </c>
      <c r="CH215" s="5">
        <f t="shared" si="36"/>
        <v>1086651.8714260624</v>
      </c>
    </row>
    <row r="216" spans="9:86" ht="14.25" customHeight="1">
      <c r="I216" s="150"/>
      <c r="J216" s="2">
        <v>209</v>
      </c>
      <c r="K216" s="118">
        <v>51196</v>
      </c>
      <c r="L216" s="5">
        <f t="shared" si="37"/>
        <v>555221.22296427737</v>
      </c>
      <c r="M216" s="5">
        <f t="shared" si="0"/>
        <v>5899.3210083098911</v>
      </c>
      <c r="N216" s="5">
        <f t="shared" si="1"/>
        <v>2082.1751004304842</v>
      </c>
      <c r="O216" s="35">
        <f t="shared" si="2"/>
        <v>4.5002064351515977E-2</v>
      </c>
      <c r="P216" s="5">
        <f t="shared" si="3"/>
        <v>3817.1459078794069</v>
      </c>
      <c r="Q216" s="35">
        <f t="shared" si="4"/>
        <v>8.2500000000000004E-2</v>
      </c>
      <c r="R216" s="5">
        <f t="shared" si="38"/>
        <v>232110.95213615187</v>
      </c>
      <c r="S216" s="5">
        <f t="shared" si="39"/>
        <v>1000847.1386006163</v>
      </c>
      <c r="T216" s="5">
        <f t="shared" si="5"/>
        <v>553139.04786384688</v>
      </c>
      <c r="U216" s="5">
        <f t="shared" si="6"/>
        <v>1232958.0907367682</v>
      </c>
      <c r="V216" s="150"/>
      <c r="W216" s="2">
        <v>209</v>
      </c>
      <c r="X216" s="118">
        <v>51196</v>
      </c>
      <c r="Y216" s="5">
        <f t="shared" si="40"/>
        <v>549485.40575466119</v>
      </c>
      <c r="Z216" s="5">
        <f t="shared" si="41"/>
        <v>5761.8863163878123</v>
      </c>
      <c r="AA216" s="5">
        <f t="shared" si="7"/>
        <v>2098.6502780234041</v>
      </c>
      <c r="AB216" s="35">
        <f t="shared" si="8"/>
        <v>4.5831614584364633E-2</v>
      </c>
      <c r="AC216" s="5">
        <f t="shared" si="9"/>
        <v>3663.2360383644082</v>
      </c>
      <c r="AD216" s="35">
        <f t="shared" si="10"/>
        <v>0.08</v>
      </c>
      <c r="AE216" s="5">
        <f t="shared" si="42"/>
        <v>237863.24452336255</v>
      </c>
      <c r="AF216" s="5">
        <f t="shared" si="43"/>
        <v>966370.99560169003</v>
      </c>
      <c r="AG216" s="5">
        <f t="shared" si="11"/>
        <v>547386.75547663774</v>
      </c>
      <c r="AH216" s="5">
        <f t="shared" si="12"/>
        <v>1204234.2401250526</v>
      </c>
      <c r="AI216" s="150"/>
      <c r="AJ216" s="2">
        <v>209</v>
      </c>
      <c r="AK216" s="118">
        <v>51196</v>
      </c>
      <c r="AL216" s="5">
        <f t="shared" si="44"/>
        <v>543657.16284516</v>
      </c>
      <c r="AM216" s="5">
        <f t="shared" si="45"/>
        <v>5625.6271582523987</v>
      </c>
      <c r="AN216" s="5">
        <f t="shared" si="13"/>
        <v>2114.5079815440736</v>
      </c>
      <c r="AO216" s="35">
        <f t="shared" si="14"/>
        <v>4.6672972440456421E-2</v>
      </c>
      <c r="AP216" s="5">
        <f t="shared" si="15"/>
        <v>3511.1191767083251</v>
      </c>
      <c r="AQ216" s="35">
        <f t="shared" si="16"/>
        <v>7.7499999999999999E-2</v>
      </c>
      <c r="AR216" s="5">
        <f t="shared" si="46"/>
        <v>243707.34513638343</v>
      </c>
      <c r="AS216" s="5">
        <f t="shared" si="47"/>
        <v>932048.73093836766</v>
      </c>
      <c r="AT216" s="5">
        <f t="shared" si="17"/>
        <v>541542.65486361587</v>
      </c>
      <c r="AU216" s="5">
        <f t="shared" si="18"/>
        <v>1175756.0760747511</v>
      </c>
      <c r="AV216" s="150"/>
      <c r="AW216" s="2">
        <v>209</v>
      </c>
      <c r="AX216" s="118">
        <v>51196</v>
      </c>
      <c r="AY216" s="5">
        <f t="shared" si="48"/>
        <v>537737.85061217041</v>
      </c>
      <c r="AZ216" s="5">
        <f t="shared" si="49"/>
        <v>5490.5819284106856</v>
      </c>
      <c r="BA216" s="5">
        <f t="shared" si="19"/>
        <v>2129.7203620846208</v>
      </c>
      <c r="BB216" s="35">
        <f t="shared" si="20"/>
        <v>4.7526214336449088E-2</v>
      </c>
      <c r="BC216" s="5">
        <f t="shared" si="21"/>
        <v>3360.8615663260648</v>
      </c>
      <c r="BD216" s="35">
        <f t="shared" si="22"/>
        <v>7.4999999999999997E-2</v>
      </c>
      <c r="BE216" s="5">
        <f t="shared" si="50"/>
        <v>249641.86974991456</v>
      </c>
      <c r="BF216" s="5">
        <f t="shared" si="51"/>
        <v>897889.75328791921</v>
      </c>
      <c r="BG216" s="5">
        <f t="shared" si="23"/>
        <v>535608.13025008584</v>
      </c>
      <c r="BH216" s="5">
        <f t="shared" si="24"/>
        <v>1147531.6230378337</v>
      </c>
      <c r="BI216" s="150"/>
      <c r="BJ216" s="2">
        <v>209</v>
      </c>
      <c r="BK216" s="118">
        <v>51196</v>
      </c>
      <c r="BL216" s="5">
        <f t="shared" si="52"/>
        <v>531728.99740696372</v>
      </c>
      <c r="BM216" s="5">
        <f t="shared" si="53"/>
        <v>5356.7892391412443</v>
      </c>
      <c r="BN216" s="5">
        <f t="shared" si="25"/>
        <v>2144.2598798075051</v>
      </c>
      <c r="BO216" s="35">
        <f t="shared" si="26"/>
        <v>4.8391414956059864E-2</v>
      </c>
      <c r="BP216" s="5">
        <f t="shared" si="27"/>
        <v>3212.5293593337392</v>
      </c>
      <c r="BQ216" s="35">
        <f t="shared" si="28"/>
        <v>7.2499999999999995E-2</v>
      </c>
      <c r="BR216" s="5">
        <f t="shared" si="54"/>
        <v>255665.26247284308</v>
      </c>
      <c r="BS216" s="5">
        <f t="shared" si="55"/>
        <v>863903.68850767682</v>
      </c>
      <c r="BT216" s="5">
        <f t="shared" si="29"/>
        <v>529584.73752715625</v>
      </c>
      <c r="BU216" s="5">
        <f t="shared" si="30"/>
        <v>1119568.9509805199</v>
      </c>
      <c r="BV216" s="150"/>
      <c r="BW216" s="2">
        <v>209</v>
      </c>
      <c r="BX216" s="118">
        <v>51196</v>
      </c>
      <c r="BY216" s="5">
        <f t="shared" si="56"/>
        <v>525632.30648914259</v>
      </c>
      <c r="BZ216" s="5">
        <f t="shared" si="57"/>
        <v>5224.2878433945316</v>
      </c>
      <c r="CA216" s="5">
        <f t="shared" si="31"/>
        <v>2158.0993888745329</v>
      </c>
      <c r="CB216" s="35">
        <f t="shared" si="32"/>
        <v>4.9268647202204127E-2</v>
      </c>
      <c r="CC216" s="5">
        <f t="shared" si="33"/>
        <v>3066.1884545199987</v>
      </c>
      <c r="CD216" s="35">
        <f t="shared" si="34"/>
        <v>7.0000000000000007E-2</v>
      </c>
      <c r="CE216" s="5">
        <f t="shared" si="58"/>
        <v>261775.79289973126</v>
      </c>
      <c r="CF216" s="5">
        <f t="shared" si="59"/>
        <v>830100.36636972567</v>
      </c>
      <c r="CG216" s="5">
        <f t="shared" si="35"/>
        <v>523474.20710026805</v>
      </c>
      <c r="CH216" s="5">
        <f t="shared" si="36"/>
        <v>1091876.159269457</v>
      </c>
    </row>
    <row r="217" spans="9:86" ht="14.25" customHeight="1">
      <c r="I217" s="150"/>
      <c r="J217" s="2">
        <v>210</v>
      </c>
      <c r="K217" s="118">
        <v>51227</v>
      </c>
      <c r="L217" s="5">
        <f t="shared" si="37"/>
        <v>553139.04786384688</v>
      </c>
      <c r="M217" s="5">
        <f t="shared" si="0"/>
        <v>5899.3210083098911</v>
      </c>
      <c r="N217" s="5">
        <f t="shared" si="1"/>
        <v>2096.4900542459436</v>
      </c>
      <c r="O217" s="35">
        <f t="shared" si="2"/>
        <v>4.5482018939194187E-2</v>
      </c>
      <c r="P217" s="5">
        <f t="shared" si="3"/>
        <v>3802.8309540639475</v>
      </c>
      <c r="Q217" s="35">
        <f t="shared" si="4"/>
        <v>8.2500000000000004E-2</v>
      </c>
      <c r="R217" s="5">
        <f t="shared" si="38"/>
        <v>234207.44219039782</v>
      </c>
      <c r="S217" s="5">
        <f t="shared" si="39"/>
        <v>1004649.9695546802</v>
      </c>
      <c r="T217" s="5">
        <f t="shared" si="5"/>
        <v>551042.55780960096</v>
      </c>
      <c r="U217" s="5">
        <f t="shared" si="6"/>
        <v>1238857.4117450779</v>
      </c>
      <c r="V217" s="150"/>
      <c r="W217" s="2">
        <v>210</v>
      </c>
      <c r="X217" s="118">
        <v>51227</v>
      </c>
      <c r="Y217" s="5">
        <f t="shared" si="40"/>
        <v>547386.75547663774</v>
      </c>
      <c r="Z217" s="5">
        <f t="shared" si="41"/>
        <v>5761.8863163878123</v>
      </c>
      <c r="AA217" s="5">
        <f t="shared" si="7"/>
        <v>2112.6412798768938</v>
      </c>
      <c r="AB217" s="35">
        <f t="shared" si="8"/>
        <v>4.6314045973669393E-2</v>
      </c>
      <c r="AC217" s="5">
        <f t="shared" si="9"/>
        <v>3649.2450365109185</v>
      </c>
      <c r="AD217" s="35">
        <f t="shared" si="10"/>
        <v>0.08</v>
      </c>
      <c r="AE217" s="5">
        <f t="shared" si="42"/>
        <v>239975.88580323945</v>
      </c>
      <c r="AF217" s="5">
        <f t="shared" si="43"/>
        <v>970020.24063820089</v>
      </c>
      <c r="AG217" s="5">
        <f t="shared" si="11"/>
        <v>545274.11419676081</v>
      </c>
      <c r="AH217" s="5">
        <f t="shared" si="12"/>
        <v>1209996.1264414403</v>
      </c>
      <c r="AI217" s="150"/>
      <c r="AJ217" s="2">
        <v>210</v>
      </c>
      <c r="AK217" s="118">
        <v>51227</v>
      </c>
      <c r="AL217" s="5">
        <f t="shared" si="44"/>
        <v>541542.65486361587</v>
      </c>
      <c r="AM217" s="5">
        <f t="shared" si="45"/>
        <v>5625.6271582523987</v>
      </c>
      <c r="AN217" s="5">
        <f t="shared" si="13"/>
        <v>2128.1641789248797</v>
      </c>
      <c r="AO217" s="35">
        <f t="shared" si="14"/>
        <v>4.7157818350486422E-2</v>
      </c>
      <c r="AP217" s="5">
        <f t="shared" si="15"/>
        <v>3497.462979327519</v>
      </c>
      <c r="AQ217" s="35">
        <f t="shared" si="16"/>
        <v>7.7499999999999999E-2</v>
      </c>
      <c r="AR217" s="5">
        <f t="shared" si="46"/>
        <v>245835.5093153083</v>
      </c>
      <c r="AS217" s="5">
        <f t="shared" si="47"/>
        <v>935546.1939176952</v>
      </c>
      <c r="AT217" s="5">
        <f t="shared" si="17"/>
        <v>539414.490684691</v>
      </c>
      <c r="AU217" s="5">
        <f t="shared" si="18"/>
        <v>1181381.7032330036</v>
      </c>
      <c r="AV217" s="150"/>
      <c r="AW217" s="2">
        <v>210</v>
      </c>
      <c r="AX217" s="118">
        <v>51227</v>
      </c>
      <c r="AY217" s="5">
        <f t="shared" si="48"/>
        <v>535608.13025008584</v>
      </c>
      <c r="AZ217" s="5">
        <f t="shared" si="49"/>
        <v>5490.5819284106856</v>
      </c>
      <c r="BA217" s="5">
        <f t="shared" si="19"/>
        <v>2143.0311143476492</v>
      </c>
      <c r="BB217" s="35">
        <f t="shared" si="20"/>
        <v>4.8013411148490809E-2</v>
      </c>
      <c r="BC217" s="5">
        <f t="shared" si="21"/>
        <v>3347.5508140630363</v>
      </c>
      <c r="BD217" s="35">
        <f t="shared" si="22"/>
        <v>7.4999999999999997E-2</v>
      </c>
      <c r="BE217" s="5">
        <f t="shared" si="50"/>
        <v>251784.90086426222</v>
      </c>
      <c r="BF217" s="5">
        <f t="shared" si="51"/>
        <v>901237.30410198227</v>
      </c>
      <c r="BG217" s="5">
        <f t="shared" si="23"/>
        <v>533465.09913573822</v>
      </c>
      <c r="BH217" s="5">
        <f t="shared" si="24"/>
        <v>1153022.2049662445</v>
      </c>
      <c r="BI217" s="150"/>
      <c r="BJ217" s="2">
        <v>210</v>
      </c>
      <c r="BK217" s="118">
        <v>51227</v>
      </c>
      <c r="BL217" s="5">
        <f t="shared" si="52"/>
        <v>529584.73752715625</v>
      </c>
      <c r="BM217" s="5">
        <f t="shared" si="53"/>
        <v>5356.7892391412443</v>
      </c>
      <c r="BN217" s="5">
        <f t="shared" si="25"/>
        <v>2157.2147832480086</v>
      </c>
      <c r="BO217" s="35">
        <f t="shared" si="26"/>
        <v>4.8880897738577067E-2</v>
      </c>
      <c r="BP217" s="5">
        <f t="shared" si="27"/>
        <v>3199.5744558932356</v>
      </c>
      <c r="BQ217" s="35">
        <f t="shared" si="28"/>
        <v>7.2499999999999995E-2</v>
      </c>
      <c r="BR217" s="5">
        <f t="shared" si="54"/>
        <v>257822.47725609108</v>
      </c>
      <c r="BS217" s="5">
        <f t="shared" si="55"/>
        <v>867103.26296357007</v>
      </c>
      <c r="BT217" s="5">
        <f t="shared" si="29"/>
        <v>527427.52274390822</v>
      </c>
      <c r="BU217" s="5">
        <f t="shared" si="30"/>
        <v>1124925.740219661</v>
      </c>
      <c r="BV217" s="150"/>
      <c r="BW217" s="2">
        <v>210</v>
      </c>
      <c r="BX217" s="118">
        <v>51227</v>
      </c>
      <c r="BY217" s="5">
        <f t="shared" si="56"/>
        <v>523474.20710026805</v>
      </c>
      <c r="BZ217" s="5">
        <f t="shared" si="57"/>
        <v>5224.2878433945316</v>
      </c>
      <c r="CA217" s="5">
        <f t="shared" si="31"/>
        <v>2170.6883019763013</v>
      </c>
      <c r="CB217" s="35">
        <f t="shared" si="32"/>
        <v>4.9760349737205375E-2</v>
      </c>
      <c r="CC217" s="5">
        <f t="shared" si="33"/>
        <v>3053.5995414182303</v>
      </c>
      <c r="CD217" s="35">
        <f t="shared" si="34"/>
        <v>7.0000000000000007E-2</v>
      </c>
      <c r="CE217" s="5">
        <f t="shared" si="58"/>
        <v>263946.48120170756</v>
      </c>
      <c r="CF217" s="5">
        <f t="shared" si="59"/>
        <v>833153.96591114393</v>
      </c>
      <c r="CG217" s="5">
        <f t="shared" si="35"/>
        <v>521303.51879829174</v>
      </c>
      <c r="CH217" s="5">
        <f t="shared" si="36"/>
        <v>1097100.4471128515</v>
      </c>
    </row>
    <row r="218" spans="9:86" ht="14.25" customHeight="1">
      <c r="I218" s="150"/>
      <c r="J218" s="2">
        <v>211</v>
      </c>
      <c r="K218" s="118">
        <v>51257</v>
      </c>
      <c r="L218" s="5">
        <f t="shared" si="37"/>
        <v>551042.55780960096</v>
      </c>
      <c r="M218" s="5">
        <f t="shared" si="0"/>
        <v>5899.3210083098911</v>
      </c>
      <c r="N218" s="5">
        <f t="shared" si="1"/>
        <v>2110.9034233688844</v>
      </c>
      <c r="O218" s="35">
        <f t="shared" si="2"/>
        <v>4.5968937827809399E-2</v>
      </c>
      <c r="P218" s="5">
        <f t="shared" si="3"/>
        <v>3788.4175849410067</v>
      </c>
      <c r="Q218" s="35">
        <f t="shared" si="4"/>
        <v>8.2500000000000004E-2</v>
      </c>
      <c r="R218" s="5">
        <f t="shared" si="38"/>
        <v>236318.34561376669</v>
      </c>
      <c r="S218" s="5">
        <f t="shared" si="39"/>
        <v>1008438.3871396212</v>
      </c>
      <c r="T218" s="5">
        <f t="shared" si="5"/>
        <v>548931.65438623202</v>
      </c>
      <c r="U218" s="5">
        <f t="shared" si="6"/>
        <v>1244756.7327533879</v>
      </c>
      <c r="V218" s="150"/>
      <c r="W218" s="2">
        <v>211</v>
      </c>
      <c r="X218" s="118">
        <v>51257</v>
      </c>
      <c r="Y218" s="5">
        <f t="shared" si="40"/>
        <v>545274.11419676081</v>
      </c>
      <c r="Z218" s="5">
        <f t="shared" si="41"/>
        <v>5761.8863163878123</v>
      </c>
      <c r="AA218" s="5">
        <f t="shared" si="7"/>
        <v>2126.7255550760733</v>
      </c>
      <c r="AB218" s="35">
        <f t="shared" si="8"/>
        <v>4.6803444352951251E-2</v>
      </c>
      <c r="AC218" s="5">
        <f t="shared" si="9"/>
        <v>3635.160761311739</v>
      </c>
      <c r="AD218" s="35">
        <f t="shared" si="10"/>
        <v>0.08</v>
      </c>
      <c r="AE218" s="5">
        <f t="shared" si="42"/>
        <v>242102.61135831551</v>
      </c>
      <c r="AF218" s="5">
        <f t="shared" si="43"/>
        <v>973655.40139951266</v>
      </c>
      <c r="AG218" s="5">
        <f t="shared" si="11"/>
        <v>543147.38864168478</v>
      </c>
      <c r="AH218" s="5">
        <f t="shared" si="12"/>
        <v>1215758.0127578282</v>
      </c>
      <c r="AI218" s="150"/>
      <c r="AJ218" s="2">
        <v>211</v>
      </c>
      <c r="AK218" s="118">
        <v>51257</v>
      </c>
      <c r="AL218" s="5">
        <f t="shared" si="44"/>
        <v>539414.490684691</v>
      </c>
      <c r="AM218" s="5">
        <f t="shared" si="45"/>
        <v>5625.6271582523987</v>
      </c>
      <c r="AN218" s="5">
        <f t="shared" si="13"/>
        <v>2141.9085725804362</v>
      </c>
      <c r="AO218" s="35">
        <f t="shared" si="14"/>
        <v>4.7649633658042742E-2</v>
      </c>
      <c r="AP218" s="5">
        <f t="shared" si="15"/>
        <v>3483.7185856719625</v>
      </c>
      <c r="AQ218" s="35">
        <f t="shared" si="16"/>
        <v>7.7499999999999999E-2</v>
      </c>
      <c r="AR218" s="5">
        <f t="shared" si="46"/>
        <v>247977.41788788873</v>
      </c>
      <c r="AS218" s="5">
        <f t="shared" si="47"/>
        <v>939029.91250336717</v>
      </c>
      <c r="AT218" s="5">
        <f t="shared" si="17"/>
        <v>537272.58211211057</v>
      </c>
      <c r="AU218" s="5">
        <f t="shared" si="18"/>
        <v>1187007.3303912559</v>
      </c>
      <c r="AV218" s="150"/>
      <c r="AW218" s="2">
        <v>211</v>
      </c>
      <c r="AX218" s="118">
        <v>51257</v>
      </c>
      <c r="AY218" s="5">
        <f t="shared" si="48"/>
        <v>533465.09913573822</v>
      </c>
      <c r="AZ218" s="5">
        <f t="shared" si="49"/>
        <v>5490.5819284106856</v>
      </c>
      <c r="BA218" s="5">
        <f t="shared" si="19"/>
        <v>2156.4250588123218</v>
      </c>
      <c r="BB218" s="35">
        <f t="shared" si="20"/>
        <v>4.8507579498023597E-2</v>
      </c>
      <c r="BC218" s="5">
        <f t="shared" si="21"/>
        <v>3334.1568695983638</v>
      </c>
      <c r="BD218" s="35">
        <f t="shared" si="22"/>
        <v>7.4999999999999997E-2</v>
      </c>
      <c r="BE218" s="5">
        <f t="shared" si="50"/>
        <v>253941.32592307453</v>
      </c>
      <c r="BF218" s="5">
        <f t="shared" si="51"/>
        <v>904571.46097158059</v>
      </c>
      <c r="BG218" s="5">
        <f t="shared" si="23"/>
        <v>531308.67407692585</v>
      </c>
      <c r="BH218" s="5">
        <f t="shared" si="24"/>
        <v>1158512.7868946551</v>
      </c>
      <c r="BI218" s="150"/>
      <c r="BJ218" s="2">
        <v>211</v>
      </c>
      <c r="BK218" s="118">
        <v>51257</v>
      </c>
      <c r="BL218" s="5">
        <f t="shared" si="52"/>
        <v>527427.52274390822</v>
      </c>
      <c r="BM218" s="5">
        <f t="shared" si="53"/>
        <v>5356.7892391412443</v>
      </c>
      <c r="BN218" s="5">
        <f t="shared" si="25"/>
        <v>2170.2479558967989</v>
      </c>
      <c r="BO218" s="35">
        <f t="shared" si="26"/>
        <v>4.9377353944812477E-2</v>
      </c>
      <c r="BP218" s="5">
        <f t="shared" si="27"/>
        <v>3186.5412832444454</v>
      </c>
      <c r="BQ218" s="35">
        <f t="shared" si="28"/>
        <v>7.2499999999999995E-2</v>
      </c>
      <c r="BR218" s="5">
        <f t="shared" si="54"/>
        <v>259992.72521198788</v>
      </c>
      <c r="BS218" s="5">
        <f t="shared" si="55"/>
        <v>870289.80424681457</v>
      </c>
      <c r="BT218" s="5">
        <f t="shared" si="29"/>
        <v>525257.27478801145</v>
      </c>
      <c r="BU218" s="5">
        <f t="shared" si="30"/>
        <v>1130282.5294588024</v>
      </c>
      <c r="BV218" s="150"/>
      <c r="BW218" s="2">
        <v>211</v>
      </c>
      <c r="BX218" s="118">
        <v>51257</v>
      </c>
      <c r="BY218" s="5">
        <f t="shared" si="56"/>
        <v>521303.51879829174</v>
      </c>
      <c r="BZ218" s="5">
        <f t="shared" si="57"/>
        <v>5224.2878433945316</v>
      </c>
      <c r="CA218" s="5">
        <f t="shared" si="31"/>
        <v>2183.3506504044963</v>
      </c>
      <c r="CB218" s="35">
        <f t="shared" si="32"/>
        <v>5.0259027342172261E-2</v>
      </c>
      <c r="CC218" s="5">
        <f t="shared" si="33"/>
        <v>3040.9371929900353</v>
      </c>
      <c r="CD218" s="35">
        <f t="shared" si="34"/>
        <v>7.0000000000000007E-2</v>
      </c>
      <c r="CE218" s="5">
        <f t="shared" si="58"/>
        <v>266129.83185211208</v>
      </c>
      <c r="CF218" s="5">
        <f t="shared" si="59"/>
        <v>836194.9031041339</v>
      </c>
      <c r="CG218" s="5">
        <f t="shared" si="35"/>
        <v>519120.16814788722</v>
      </c>
      <c r="CH218" s="5">
        <f t="shared" si="36"/>
        <v>1102324.7349562459</v>
      </c>
    </row>
    <row r="219" spans="9:86" ht="14.25" customHeight="1">
      <c r="I219" s="150"/>
      <c r="J219" s="2">
        <v>212</v>
      </c>
      <c r="K219" s="118">
        <v>51288</v>
      </c>
      <c r="L219" s="5">
        <f t="shared" si="37"/>
        <v>548931.65438623202</v>
      </c>
      <c r="M219" s="5">
        <f t="shared" si="0"/>
        <v>5899.3210083098911</v>
      </c>
      <c r="N219" s="5">
        <f t="shared" si="1"/>
        <v>2125.415884404546</v>
      </c>
      <c r="O219" s="35">
        <f t="shared" si="2"/>
        <v>4.6462962026433019E-2</v>
      </c>
      <c r="P219" s="5">
        <f t="shared" si="3"/>
        <v>3773.9051239053451</v>
      </c>
      <c r="Q219" s="35">
        <f t="shared" si="4"/>
        <v>8.2500000000000004E-2</v>
      </c>
      <c r="R219" s="5">
        <f t="shared" si="38"/>
        <v>238443.76149817125</v>
      </c>
      <c r="S219" s="5">
        <f t="shared" si="39"/>
        <v>1012212.2922635266</v>
      </c>
      <c r="T219" s="5">
        <f t="shared" si="5"/>
        <v>546806.23850182747</v>
      </c>
      <c r="U219" s="5">
        <f t="shared" si="6"/>
        <v>1250656.0537616978</v>
      </c>
      <c r="V219" s="150"/>
      <c r="W219" s="2">
        <v>212</v>
      </c>
      <c r="X219" s="118">
        <v>51288</v>
      </c>
      <c r="Y219" s="5">
        <f t="shared" si="40"/>
        <v>543147.38864168478</v>
      </c>
      <c r="Z219" s="5">
        <f t="shared" si="41"/>
        <v>5761.8863163878123</v>
      </c>
      <c r="AA219" s="5">
        <f t="shared" si="7"/>
        <v>2140.9037254432469</v>
      </c>
      <c r="AB219" s="35">
        <f t="shared" si="8"/>
        <v>4.7299950699509402E-2</v>
      </c>
      <c r="AC219" s="5">
        <f t="shared" si="9"/>
        <v>3620.9825909445653</v>
      </c>
      <c r="AD219" s="35">
        <f t="shared" si="10"/>
        <v>0.08</v>
      </c>
      <c r="AE219" s="5">
        <f t="shared" si="42"/>
        <v>244243.51508375874</v>
      </c>
      <c r="AF219" s="5">
        <f t="shared" si="43"/>
        <v>977276.38399045728</v>
      </c>
      <c r="AG219" s="5">
        <f t="shared" si="11"/>
        <v>541006.48491624149</v>
      </c>
      <c r="AH219" s="5">
        <f t="shared" si="12"/>
        <v>1221519.8990742159</v>
      </c>
      <c r="AI219" s="150"/>
      <c r="AJ219" s="2">
        <v>212</v>
      </c>
      <c r="AK219" s="118">
        <v>51288</v>
      </c>
      <c r="AL219" s="5">
        <f t="shared" si="44"/>
        <v>537272.58211211057</v>
      </c>
      <c r="AM219" s="5">
        <f t="shared" si="45"/>
        <v>5625.6271582523987</v>
      </c>
      <c r="AN219" s="5">
        <f t="shared" si="13"/>
        <v>2155.7417321116845</v>
      </c>
      <c r="AO219" s="35">
        <f t="shared" si="14"/>
        <v>4.81485593097737E-2</v>
      </c>
      <c r="AP219" s="5">
        <f t="shared" si="15"/>
        <v>3469.8854261407141</v>
      </c>
      <c r="AQ219" s="35">
        <f t="shared" si="16"/>
        <v>7.7499999999999999E-2</v>
      </c>
      <c r="AR219" s="5">
        <f t="shared" si="46"/>
        <v>250133.15962000043</v>
      </c>
      <c r="AS219" s="5">
        <f t="shared" si="47"/>
        <v>942499.79792950791</v>
      </c>
      <c r="AT219" s="5">
        <f t="shared" si="17"/>
        <v>535116.8403799989</v>
      </c>
      <c r="AU219" s="5">
        <f t="shared" si="18"/>
        <v>1192632.9575495084</v>
      </c>
      <c r="AV219" s="150"/>
      <c r="AW219" s="2">
        <v>212</v>
      </c>
      <c r="AX219" s="118">
        <v>51288</v>
      </c>
      <c r="AY219" s="5">
        <f t="shared" si="48"/>
        <v>531308.67407692585</v>
      </c>
      <c r="AZ219" s="5">
        <f t="shared" si="49"/>
        <v>5490.5819284106856</v>
      </c>
      <c r="BA219" s="5">
        <f t="shared" si="19"/>
        <v>2169.9027154298992</v>
      </c>
      <c r="BB219" s="35">
        <f t="shared" si="20"/>
        <v>4.9008860302154122E-2</v>
      </c>
      <c r="BC219" s="5">
        <f t="shared" si="21"/>
        <v>3320.6792129807864</v>
      </c>
      <c r="BD219" s="35">
        <f t="shared" si="22"/>
        <v>7.4999999999999997E-2</v>
      </c>
      <c r="BE219" s="5">
        <f t="shared" si="50"/>
        <v>256111.22863850443</v>
      </c>
      <c r="BF219" s="5">
        <f t="shared" si="51"/>
        <v>907892.14018456137</v>
      </c>
      <c r="BG219" s="5">
        <f t="shared" si="23"/>
        <v>529138.77136149595</v>
      </c>
      <c r="BH219" s="5">
        <f t="shared" si="24"/>
        <v>1164003.3688230659</v>
      </c>
      <c r="BI219" s="150"/>
      <c r="BJ219" s="2">
        <v>212</v>
      </c>
      <c r="BK219" s="118">
        <v>51288</v>
      </c>
      <c r="BL219" s="5">
        <f t="shared" si="52"/>
        <v>525257.27478801145</v>
      </c>
      <c r="BM219" s="5">
        <f t="shared" si="53"/>
        <v>5356.7892391412443</v>
      </c>
      <c r="BN219" s="5">
        <f t="shared" si="25"/>
        <v>2183.3598706303419</v>
      </c>
      <c r="BO219" s="35">
        <f t="shared" si="26"/>
        <v>4.9880924463422786E-2</v>
      </c>
      <c r="BP219" s="5">
        <f t="shared" si="27"/>
        <v>3173.4293685109023</v>
      </c>
      <c r="BQ219" s="35">
        <f t="shared" si="28"/>
        <v>7.2499999999999995E-2</v>
      </c>
      <c r="BR219" s="5">
        <f t="shared" si="54"/>
        <v>262176.08508261823</v>
      </c>
      <c r="BS219" s="5">
        <f t="shared" si="55"/>
        <v>873463.23361532553</v>
      </c>
      <c r="BT219" s="5">
        <f t="shared" si="29"/>
        <v>523073.91491738113</v>
      </c>
      <c r="BU219" s="5">
        <f t="shared" si="30"/>
        <v>1135639.3186979438</v>
      </c>
      <c r="BV219" s="150"/>
      <c r="BW219" s="2">
        <v>212</v>
      </c>
      <c r="BX219" s="118">
        <v>51288</v>
      </c>
      <c r="BY219" s="5">
        <f t="shared" si="56"/>
        <v>519120.16814788722</v>
      </c>
      <c r="BZ219" s="5">
        <f t="shared" si="57"/>
        <v>5224.2878433945316</v>
      </c>
      <c r="CA219" s="5">
        <f t="shared" si="31"/>
        <v>2196.0868625318558</v>
      </c>
      <c r="CB219" s="35">
        <f t="shared" si="32"/>
        <v>5.0764820878380523E-2</v>
      </c>
      <c r="CC219" s="5">
        <f t="shared" si="33"/>
        <v>3028.2009808626758</v>
      </c>
      <c r="CD219" s="35">
        <f t="shared" si="34"/>
        <v>7.0000000000000007E-2</v>
      </c>
      <c r="CE219" s="5">
        <f t="shared" si="58"/>
        <v>268325.91871464392</v>
      </c>
      <c r="CF219" s="5">
        <f t="shared" si="59"/>
        <v>839223.10408499662</v>
      </c>
      <c r="CG219" s="5">
        <f t="shared" si="35"/>
        <v>516924.08128535538</v>
      </c>
      <c r="CH219" s="5">
        <f t="shared" si="36"/>
        <v>1107549.0227996404</v>
      </c>
    </row>
    <row r="220" spans="9:86" ht="14.25" customHeight="1">
      <c r="I220" s="150"/>
      <c r="J220" s="2">
        <v>213</v>
      </c>
      <c r="K220" s="118">
        <v>51318</v>
      </c>
      <c r="L220" s="5">
        <f t="shared" si="37"/>
        <v>546806.23850182747</v>
      </c>
      <c r="M220" s="5">
        <f t="shared" si="0"/>
        <v>5899.3210083098911</v>
      </c>
      <c r="N220" s="5">
        <f t="shared" si="1"/>
        <v>2140.0281186098273</v>
      </c>
      <c r="O220" s="35">
        <f t="shared" si="2"/>
        <v>4.6964236351213655E-2</v>
      </c>
      <c r="P220" s="5">
        <f t="shared" si="3"/>
        <v>3759.2928897000638</v>
      </c>
      <c r="Q220" s="35">
        <f t="shared" si="4"/>
        <v>8.2500000000000004E-2</v>
      </c>
      <c r="R220" s="5">
        <f t="shared" si="38"/>
        <v>240583.78961678108</v>
      </c>
      <c r="S220" s="5">
        <f t="shared" si="39"/>
        <v>1015971.5851532266</v>
      </c>
      <c r="T220" s="5">
        <f t="shared" si="5"/>
        <v>544666.21038321767</v>
      </c>
      <c r="U220" s="5">
        <f t="shared" si="6"/>
        <v>1256555.3747700078</v>
      </c>
      <c r="V220" s="150"/>
      <c r="W220" s="2">
        <v>213</v>
      </c>
      <c r="X220" s="118">
        <v>51318</v>
      </c>
      <c r="Y220" s="5">
        <f t="shared" si="40"/>
        <v>541006.48491624149</v>
      </c>
      <c r="Z220" s="5">
        <f t="shared" si="41"/>
        <v>5761.8863163878123</v>
      </c>
      <c r="AA220" s="5">
        <f t="shared" si="7"/>
        <v>2155.1764169462022</v>
      </c>
      <c r="AB220" s="35">
        <f t="shared" si="8"/>
        <v>4.7803709797228019E-2</v>
      </c>
      <c r="AC220" s="5">
        <f t="shared" si="9"/>
        <v>3606.7098994416101</v>
      </c>
      <c r="AD220" s="35">
        <f t="shared" si="10"/>
        <v>0.08</v>
      </c>
      <c r="AE220" s="5">
        <f t="shared" si="42"/>
        <v>246398.69150070494</v>
      </c>
      <c r="AF220" s="5">
        <f t="shared" si="43"/>
        <v>980883.09388989885</v>
      </c>
      <c r="AG220" s="5">
        <f t="shared" si="11"/>
        <v>538851.30849929526</v>
      </c>
      <c r="AH220" s="5">
        <f t="shared" si="12"/>
        <v>1227281.7853906038</v>
      </c>
      <c r="AI220" s="150"/>
      <c r="AJ220" s="2">
        <v>213</v>
      </c>
      <c r="AK220" s="118">
        <v>51318</v>
      </c>
      <c r="AL220" s="5">
        <f t="shared" si="44"/>
        <v>535116.8403799989</v>
      </c>
      <c r="AM220" s="5">
        <f t="shared" si="45"/>
        <v>5625.6271582523987</v>
      </c>
      <c r="AN220" s="5">
        <f t="shared" si="13"/>
        <v>2169.6642307982393</v>
      </c>
      <c r="AO220" s="35">
        <f t="shared" si="14"/>
        <v>4.865474005843308E-2</v>
      </c>
      <c r="AP220" s="5">
        <f t="shared" si="15"/>
        <v>3455.9629274541594</v>
      </c>
      <c r="AQ220" s="35">
        <f t="shared" si="16"/>
        <v>7.7499999999999999E-2</v>
      </c>
      <c r="AR220" s="5">
        <f t="shared" si="46"/>
        <v>252302.82385079865</v>
      </c>
      <c r="AS220" s="5">
        <f t="shared" si="47"/>
        <v>945955.76085696206</v>
      </c>
      <c r="AT220" s="5">
        <f t="shared" si="17"/>
        <v>532947.17614920065</v>
      </c>
      <c r="AU220" s="5">
        <f t="shared" si="18"/>
        <v>1198258.5847077607</v>
      </c>
      <c r="AV220" s="150"/>
      <c r="AW220" s="2">
        <v>213</v>
      </c>
      <c r="AX220" s="118">
        <v>51318</v>
      </c>
      <c r="AY220" s="5">
        <f t="shared" si="48"/>
        <v>529138.77136149595</v>
      </c>
      <c r="AZ220" s="5">
        <f t="shared" si="49"/>
        <v>5490.5819284106856</v>
      </c>
      <c r="BA220" s="5">
        <f t="shared" si="19"/>
        <v>2183.4646074013363</v>
      </c>
      <c r="BB220" s="35">
        <f t="shared" si="20"/>
        <v>4.9517398283626612E-2</v>
      </c>
      <c r="BC220" s="5">
        <f t="shared" si="21"/>
        <v>3307.1173210093493</v>
      </c>
      <c r="BD220" s="35">
        <f t="shared" si="22"/>
        <v>7.4999999999999997E-2</v>
      </c>
      <c r="BE220" s="5">
        <f t="shared" si="50"/>
        <v>258294.69324590577</v>
      </c>
      <c r="BF220" s="5">
        <f t="shared" si="51"/>
        <v>911199.25750557077</v>
      </c>
      <c r="BG220" s="5">
        <f t="shared" si="23"/>
        <v>526955.30675409466</v>
      </c>
      <c r="BH220" s="5">
        <f t="shared" si="24"/>
        <v>1169493.9507514765</v>
      </c>
      <c r="BI220" s="150"/>
      <c r="BJ220" s="2">
        <v>213</v>
      </c>
      <c r="BK220" s="118">
        <v>51318</v>
      </c>
      <c r="BL220" s="5">
        <f t="shared" si="52"/>
        <v>523073.91491738113</v>
      </c>
      <c r="BM220" s="5">
        <f t="shared" si="53"/>
        <v>5356.7892391412443</v>
      </c>
      <c r="BN220" s="5">
        <f t="shared" si="25"/>
        <v>2196.5510031820668</v>
      </c>
      <c r="BO220" s="35">
        <f t="shared" si="26"/>
        <v>5.0391753988244879E-2</v>
      </c>
      <c r="BP220" s="5">
        <f t="shared" si="27"/>
        <v>3160.2382359591775</v>
      </c>
      <c r="BQ220" s="35">
        <f t="shared" si="28"/>
        <v>7.2499999999999995E-2</v>
      </c>
      <c r="BR220" s="5">
        <f t="shared" si="54"/>
        <v>264372.6360858003</v>
      </c>
      <c r="BS220" s="5">
        <f t="shared" si="55"/>
        <v>876623.47185128473</v>
      </c>
      <c r="BT220" s="5">
        <f t="shared" si="29"/>
        <v>520877.36391419906</v>
      </c>
      <c r="BU220" s="5">
        <f t="shared" si="30"/>
        <v>1140996.107937085</v>
      </c>
      <c r="BV220" s="150"/>
      <c r="BW220" s="2">
        <v>213</v>
      </c>
      <c r="BX220" s="118">
        <v>51318</v>
      </c>
      <c r="BY220" s="5">
        <f t="shared" si="56"/>
        <v>516924.08128535538</v>
      </c>
      <c r="BZ220" s="5">
        <f t="shared" si="57"/>
        <v>5224.2878433945316</v>
      </c>
      <c r="CA220" s="5">
        <f t="shared" si="31"/>
        <v>2208.8973692299583</v>
      </c>
      <c r="CB220" s="35">
        <f t="shared" si="32"/>
        <v>5.1277875011837726E-2</v>
      </c>
      <c r="CC220" s="5">
        <f t="shared" si="33"/>
        <v>3015.3904741645733</v>
      </c>
      <c r="CD220" s="35">
        <f t="shared" si="34"/>
        <v>7.0000000000000007E-2</v>
      </c>
      <c r="CE220" s="5">
        <f t="shared" si="58"/>
        <v>270534.81608387385</v>
      </c>
      <c r="CF220" s="5">
        <f t="shared" si="59"/>
        <v>842238.49455916125</v>
      </c>
      <c r="CG220" s="5">
        <f t="shared" si="35"/>
        <v>514715.18391612545</v>
      </c>
      <c r="CH220" s="5">
        <f t="shared" si="36"/>
        <v>1112773.310643035</v>
      </c>
    </row>
    <row r="221" spans="9:86" ht="14.25" customHeight="1">
      <c r="I221" s="150"/>
      <c r="J221" s="2">
        <v>214</v>
      </c>
      <c r="K221" s="118">
        <v>51349</v>
      </c>
      <c r="L221" s="5">
        <f t="shared" si="37"/>
        <v>544666.21038321767</v>
      </c>
      <c r="M221" s="5">
        <f t="shared" si="0"/>
        <v>5899.3210083098911</v>
      </c>
      <c r="N221" s="5">
        <f t="shared" si="1"/>
        <v>2154.7408119252696</v>
      </c>
      <c r="O221" s="35">
        <f t="shared" si="2"/>
        <v>4.7472909554846038E-2</v>
      </c>
      <c r="P221" s="5">
        <f t="shared" si="3"/>
        <v>3744.5801963846216</v>
      </c>
      <c r="Q221" s="35">
        <f t="shared" si="4"/>
        <v>8.2500000000000004E-2</v>
      </c>
      <c r="R221" s="5">
        <f t="shared" si="38"/>
        <v>242738.53042870635</v>
      </c>
      <c r="S221" s="5">
        <f t="shared" si="39"/>
        <v>1019716.1653496112</v>
      </c>
      <c r="T221" s="5">
        <f t="shared" si="5"/>
        <v>542511.4695712924</v>
      </c>
      <c r="U221" s="5">
        <f t="shared" si="6"/>
        <v>1262454.6957783175</v>
      </c>
      <c r="V221" s="150"/>
      <c r="W221" s="2">
        <v>214</v>
      </c>
      <c r="X221" s="118">
        <v>51349</v>
      </c>
      <c r="Y221" s="5">
        <f t="shared" si="40"/>
        <v>538851.30849929526</v>
      </c>
      <c r="Z221" s="5">
        <f t="shared" si="41"/>
        <v>5761.8863163878123</v>
      </c>
      <c r="AA221" s="5">
        <f t="shared" si="7"/>
        <v>2169.5442597258434</v>
      </c>
      <c r="AB221" s="35">
        <f t="shared" si="8"/>
        <v>4.8314870366031909E-2</v>
      </c>
      <c r="AC221" s="5">
        <f t="shared" si="9"/>
        <v>3592.3420566619689</v>
      </c>
      <c r="AD221" s="35">
        <f t="shared" si="10"/>
        <v>0.08</v>
      </c>
      <c r="AE221" s="5">
        <f t="shared" si="42"/>
        <v>248568.23576043078</v>
      </c>
      <c r="AF221" s="5">
        <f t="shared" si="43"/>
        <v>984475.43594656081</v>
      </c>
      <c r="AG221" s="5">
        <f t="shared" si="11"/>
        <v>536681.76423956943</v>
      </c>
      <c r="AH221" s="5">
        <f t="shared" si="12"/>
        <v>1233043.6717069915</v>
      </c>
      <c r="AI221" s="150"/>
      <c r="AJ221" s="2">
        <v>214</v>
      </c>
      <c r="AK221" s="118">
        <v>51349</v>
      </c>
      <c r="AL221" s="5">
        <f t="shared" si="44"/>
        <v>532947.17614920065</v>
      </c>
      <c r="AM221" s="5">
        <f t="shared" si="45"/>
        <v>5625.6271582523987</v>
      </c>
      <c r="AN221" s="5">
        <f t="shared" si="13"/>
        <v>2183.6766456221444</v>
      </c>
      <c r="AO221" s="35">
        <f t="shared" si="14"/>
        <v>4.9168324592322801E-2</v>
      </c>
      <c r="AP221" s="5">
        <f t="shared" si="15"/>
        <v>3441.9505126302543</v>
      </c>
      <c r="AQ221" s="35">
        <f t="shared" si="16"/>
        <v>7.7499999999999999E-2</v>
      </c>
      <c r="AR221" s="5">
        <f t="shared" si="46"/>
        <v>254486.50049642081</v>
      </c>
      <c r="AS221" s="5">
        <f t="shared" si="47"/>
        <v>949397.71136959235</v>
      </c>
      <c r="AT221" s="5">
        <f t="shared" si="17"/>
        <v>530763.49950357853</v>
      </c>
      <c r="AU221" s="5">
        <f t="shared" si="18"/>
        <v>1203884.2118660132</v>
      </c>
      <c r="AV221" s="150"/>
      <c r="AW221" s="2">
        <v>214</v>
      </c>
      <c r="AX221" s="118">
        <v>51349</v>
      </c>
      <c r="AY221" s="5">
        <f t="shared" si="48"/>
        <v>526955.30675409466</v>
      </c>
      <c r="AZ221" s="5">
        <f t="shared" si="49"/>
        <v>5490.5819284106856</v>
      </c>
      <c r="BA221" s="5">
        <f t="shared" si="19"/>
        <v>2197.1112611975941</v>
      </c>
      <c r="BB221" s="35">
        <f t="shared" si="20"/>
        <v>5.0033342100252523E-2</v>
      </c>
      <c r="BC221" s="5">
        <f t="shared" si="21"/>
        <v>3293.4706672130915</v>
      </c>
      <c r="BD221" s="35">
        <f t="shared" si="22"/>
        <v>7.4999999999999997E-2</v>
      </c>
      <c r="BE221" s="5">
        <f t="shared" si="50"/>
        <v>260491.80450710337</v>
      </c>
      <c r="BF221" s="5">
        <f t="shared" si="51"/>
        <v>914492.72817278386</v>
      </c>
      <c r="BG221" s="5">
        <f t="shared" si="23"/>
        <v>524758.19549289707</v>
      </c>
      <c r="BH221" s="5">
        <f t="shared" si="24"/>
        <v>1174984.5326798873</v>
      </c>
      <c r="BI221" s="150"/>
      <c r="BJ221" s="2">
        <v>214</v>
      </c>
      <c r="BK221" s="118">
        <v>51349</v>
      </c>
      <c r="BL221" s="5">
        <f t="shared" si="52"/>
        <v>520877.36391419906</v>
      </c>
      <c r="BM221" s="5">
        <f t="shared" si="53"/>
        <v>5356.7892391412443</v>
      </c>
      <c r="BN221" s="5">
        <f t="shared" si="25"/>
        <v>2209.821832159625</v>
      </c>
      <c r="BO221" s="35">
        <f t="shared" si="26"/>
        <v>5.0909991147712122E-2</v>
      </c>
      <c r="BP221" s="5">
        <f t="shared" si="27"/>
        <v>3146.9674069816192</v>
      </c>
      <c r="BQ221" s="35">
        <f t="shared" si="28"/>
        <v>7.2499999999999995E-2</v>
      </c>
      <c r="BR221" s="5">
        <f t="shared" si="54"/>
        <v>266582.45791795995</v>
      </c>
      <c r="BS221" s="5">
        <f t="shared" si="55"/>
        <v>879770.43925826636</v>
      </c>
      <c r="BT221" s="5">
        <f t="shared" si="29"/>
        <v>518667.54208203941</v>
      </c>
      <c r="BU221" s="5">
        <f t="shared" si="30"/>
        <v>1146352.8971762264</v>
      </c>
      <c r="BV221" s="150"/>
      <c r="BW221" s="2">
        <v>214</v>
      </c>
      <c r="BX221" s="118">
        <v>51349</v>
      </c>
      <c r="BY221" s="5">
        <f t="shared" si="56"/>
        <v>514715.18391612545</v>
      </c>
      <c r="BZ221" s="5">
        <f t="shared" si="57"/>
        <v>5224.2878433945316</v>
      </c>
      <c r="CA221" s="5">
        <f t="shared" si="31"/>
        <v>2221.7826038837998</v>
      </c>
      <c r="CB221" s="35">
        <f t="shared" si="32"/>
        <v>5.1798338342686545E-2</v>
      </c>
      <c r="CC221" s="5">
        <f t="shared" si="33"/>
        <v>3002.5052395107318</v>
      </c>
      <c r="CD221" s="35">
        <f t="shared" si="34"/>
        <v>7.0000000000000007E-2</v>
      </c>
      <c r="CE221" s="5">
        <f t="shared" si="58"/>
        <v>272756.59868775768</v>
      </c>
      <c r="CF221" s="5">
        <f t="shared" si="59"/>
        <v>845240.99979867192</v>
      </c>
      <c r="CG221" s="5">
        <f t="shared" si="35"/>
        <v>512493.40131224162</v>
      </c>
      <c r="CH221" s="5">
        <f t="shared" si="36"/>
        <v>1117997.5984864295</v>
      </c>
    </row>
    <row r="222" spans="9:86" ht="14.25" customHeight="1">
      <c r="I222" s="150"/>
      <c r="J222" s="2">
        <v>215</v>
      </c>
      <c r="K222" s="118">
        <v>51380</v>
      </c>
      <c r="L222" s="5">
        <f t="shared" si="37"/>
        <v>542511.4695712924</v>
      </c>
      <c r="M222" s="5">
        <f t="shared" si="0"/>
        <v>5899.3210083098911</v>
      </c>
      <c r="N222" s="5">
        <f t="shared" si="1"/>
        <v>2169.5546550072559</v>
      </c>
      <c r="O222" s="35">
        <f t="shared" si="2"/>
        <v>4.7989134461360564E-2</v>
      </c>
      <c r="P222" s="5">
        <f t="shared" si="3"/>
        <v>3729.7663533026353</v>
      </c>
      <c r="Q222" s="35">
        <f t="shared" si="4"/>
        <v>8.2500000000000004E-2</v>
      </c>
      <c r="R222" s="5">
        <f t="shared" si="38"/>
        <v>244908.08508371361</v>
      </c>
      <c r="S222" s="5">
        <f t="shared" si="39"/>
        <v>1023445.9317029138</v>
      </c>
      <c r="T222" s="5">
        <f t="shared" si="5"/>
        <v>540341.9149162852</v>
      </c>
      <c r="U222" s="5">
        <f t="shared" si="6"/>
        <v>1268354.0167866275</v>
      </c>
      <c r="V222" s="150"/>
      <c r="W222" s="2">
        <v>215</v>
      </c>
      <c r="X222" s="118">
        <v>51380</v>
      </c>
      <c r="Y222" s="5">
        <f t="shared" si="40"/>
        <v>536681.76423956943</v>
      </c>
      <c r="Z222" s="5">
        <f t="shared" si="41"/>
        <v>5761.8863163878123</v>
      </c>
      <c r="AA222" s="5">
        <f t="shared" si="7"/>
        <v>2184.0078881240161</v>
      </c>
      <c r="AB222" s="35">
        <f t="shared" si="8"/>
        <v>4.8833585196662574E-2</v>
      </c>
      <c r="AC222" s="5">
        <f t="shared" si="9"/>
        <v>3577.8784282637962</v>
      </c>
      <c r="AD222" s="35">
        <f t="shared" si="10"/>
        <v>0.08</v>
      </c>
      <c r="AE222" s="5">
        <f t="shared" si="42"/>
        <v>250752.24364855478</v>
      </c>
      <c r="AF222" s="5">
        <f t="shared" si="43"/>
        <v>988053.31437482464</v>
      </c>
      <c r="AG222" s="5">
        <f t="shared" si="11"/>
        <v>534497.75635144545</v>
      </c>
      <c r="AH222" s="5">
        <f t="shared" si="12"/>
        <v>1238805.5580233794</v>
      </c>
      <c r="AI222" s="150"/>
      <c r="AJ222" s="2">
        <v>215</v>
      </c>
      <c r="AK222" s="118">
        <v>51380</v>
      </c>
      <c r="AL222" s="5">
        <f t="shared" si="44"/>
        <v>530763.49950357853</v>
      </c>
      <c r="AM222" s="5">
        <f t="shared" si="45"/>
        <v>5625.6271582523987</v>
      </c>
      <c r="AN222" s="5">
        <f t="shared" si="13"/>
        <v>2197.7795572917876</v>
      </c>
      <c r="AO222" s="35">
        <f t="shared" si="14"/>
        <v>4.968946567005525E-2</v>
      </c>
      <c r="AP222" s="5">
        <f t="shared" si="15"/>
        <v>3427.8476009606111</v>
      </c>
      <c r="AQ222" s="35">
        <f t="shared" si="16"/>
        <v>7.7499999999999999E-2</v>
      </c>
      <c r="AR222" s="5">
        <f t="shared" si="46"/>
        <v>256684.2800537126</v>
      </c>
      <c r="AS222" s="5">
        <f t="shared" si="47"/>
        <v>952825.55897055299</v>
      </c>
      <c r="AT222" s="5">
        <f t="shared" si="17"/>
        <v>528565.71994628676</v>
      </c>
      <c r="AU222" s="5">
        <f t="shared" si="18"/>
        <v>1209509.8390242655</v>
      </c>
      <c r="AV222" s="150"/>
      <c r="AW222" s="2">
        <v>215</v>
      </c>
      <c r="AX222" s="118">
        <v>51380</v>
      </c>
      <c r="AY222" s="5">
        <f t="shared" si="48"/>
        <v>524758.19549289707</v>
      </c>
      <c r="AZ222" s="5">
        <f t="shared" si="49"/>
        <v>5490.5819284106856</v>
      </c>
      <c r="BA222" s="5">
        <f t="shared" si="19"/>
        <v>2210.8432065800794</v>
      </c>
      <c r="BB222" s="35">
        <f t="shared" si="20"/>
        <v>5.0556844479659115E-2</v>
      </c>
      <c r="BC222" s="5">
        <f t="shared" si="21"/>
        <v>3279.7387218306062</v>
      </c>
      <c r="BD222" s="35">
        <f t="shared" si="22"/>
        <v>7.4999999999999997E-2</v>
      </c>
      <c r="BE222" s="5">
        <f t="shared" si="50"/>
        <v>262702.64771368343</v>
      </c>
      <c r="BF222" s="5">
        <f t="shared" si="51"/>
        <v>917772.46689461451</v>
      </c>
      <c r="BG222" s="5">
        <f t="shared" si="23"/>
        <v>522547.35228631698</v>
      </c>
      <c r="BH222" s="5">
        <f t="shared" si="24"/>
        <v>1180475.1146082981</v>
      </c>
      <c r="BI222" s="150"/>
      <c r="BJ222" s="2">
        <v>215</v>
      </c>
      <c r="BK222" s="118">
        <v>51380</v>
      </c>
      <c r="BL222" s="5">
        <f t="shared" si="52"/>
        <v>518667.54208203941</v>
      </c>
      <c r="BM222" s="5">
        <f t="shared" si="53"/>
        <v>5356.7892391412443</v>
      </c>
      <c r="BN222" s="5">
        <f t="shared" si="25"/>
        <v>2223.1728390622561</v>
      </c>
      <c r="BO222" s="35">
        <f t="shared" si="26"/>
        <v>5.1435788639589308E-2</v>
      </c>
      <c r="BP222" s="5">
        <f t="shared" si="27"/>
        <v>3133.6164000789881</v>
      </c>
      <c r="BQ222" s="35">
        <f t="shared" si="28"/>
        <v>7.2499999999999995E-2</v>
      </c>
      <c r="BR222" s="5">
        <f t="shared" si="54"/>
        <v>268805.63075702218</v>
      </c>
      <c r="BS222" s="5">
        <f t="shared" si="55"/>
        <v>882904.05565834534</v>
      </c>
      <c r="BT222" s="5">
        <f t="shared" si="29"/>
        <v>516444.36924297718</v>
      </c>
      <c r="BU222" s="5">
        <f t="shared" si="30"/>
        <v>1151709.6864153675</v>
      </c>
      <c r="BV222" s="150"/>
      <c r="BW222" s="2">
        <v>215</v>
      </c>
      <c r="BX222" s="118">
        <v>51380</v>
      </c>
      <c r="BY222" s="5">
        <f t="shared" si="56"/>
        <v>512493.40131224162</v>
      </c>
      <c r="BZ222" s="5">
        <f t="shared" si="57"/>
        <v>5224.2878433945316</v>
      </c>
      <c r="CA222" s="5">
        <f t="shared" si="31"/>
        <v>2234.7430024064552</v>
      </c>
      <c r="CB222" s="35">
        <f t="shared" si="32"/>
        <v>5.2326363539925841E-2</v>
      </c>
      <c r="CC222" s="5">
        <f t="shared" si="33"/>
        <v>2989.5448409880764</v>
      </c>
      <c r="CD222" s="35">
        <f t="shared" si="34"/>
        <v>7.0000000000000007E-2</v>
      </c>
      <c r="CE222" s="5">
        <f t="shared" si="58"/>
        <v>274991.34169016412</v>
      </c>
      <c r="CF222" s="5">
        <f t="shared" si="59"/>
        <v>848230.54463966005</v>
      </c>
      <c r="CG222" s="5">
        <f t="shared" si="35"/>
        <v>510258.65830983518</v>
      </c>
      <c r="CH222" s="5">
        <f t="shared" si="36"/>
        <v>1123221.8863298241</v>
      </c>
    </row>
    <row r="223" spans="9:86" ht="14.25" customHeight="1">
      <c r="I223" s="150"/>
      <c r="J223" s="2">
        <v>216</v>
      </c>
      <c r="K223" s="118">
        <v>51410</v>
      </c>
      <c r="L223" s="5">
        <f t="shared" si="37"/>
        <v>540341.9149162852</v>
      </c>
      <c r="M223" s="5">
        <f t="shared" si="0"/>
        <v>5899.3210083098911</v>
      </c>
      <c r="N223" s="5">
        <f t="shared" si="1"/>
        <v>2184.4703432604306</v>
      </c>
      <c r="O223" s="35">
        <f t="shared" si="2"/>
        <v>4.8513068106490365E-2</v>
      </c>
      <c r="P223" s="5">
        <f t="shared" si="3"/>
        <v>3714.8506650494605</v>
      </c>
      <c r="Q223" s="35">
        <f t="shared" si="4"/>
        <v>8.2500000000000004E-2</v>
      </c>
      <c r="R223" s="5">
        <f t="shared" si="38"/>
        <v>247092.55542697405</v>
      </c>
      <c r="S223" s="5">
        <f t="shared" si="39"/>
        <v>1027160.7823679633</v>
      </c>
      <c r="T223" s="5">
        <f t="shared" si="5"/>
        <v>538157.44457302475</v>
      </c>
      <c r="U223" s="5">
        <f t="shared" si="6"/>
        <v>1274253.3377949374</v>
      </c>
      <c r="V223" s="150"/>
      <c r="W223" s="2">
        <v>216</v>
      </c>
      <c r="X223" s="118">
        <v>51410</v>
      </c>
      <c r="Y223" s="5">
        <f t="shared" si="40"/>
        <v>534497.75635144545</v>
      </c>
      <c r="Z223" s="5">
        <f t="shared" si="41"/>
        <v>5761.8863163878123</v>
      </c>
      <c r="AA223" s="5">
        <f t="shared" si="7"/>
        <v>2198.567940711509</v>
      </c>
      <c r="AB223" s="35">
        <f t="shared" si="8"/>
        <v>4.9360011291031049E-2</v>
      </c>
      <c r="AC223" s="5">
        <f t="shared" si="9"/>
        <v>3563.3183756763033</v>
      </c>
      <c r="AD223" s="35">
        <f t="shared" si="10"/>
        <v>0.08</v>
      </c>
      <c r="AE223" s="5">
        <f t="shared" si="42"/>
        <v>252950.81158926629</v>
      </c>
      <c r="AF223" s="5">
        <f t="shared" si="43"/>
        <v>991616.63275050092</v>
      </c>
      <c r="AG223" s="5">
        <f t="shared" si="11"/>
        <v>532299.18841073394</v>
      </c>
      <c r="AH223" s="5">
        <f t="shared" si="12"/>
        <v>1244567.4443397671</v>
      </c>
      <c r="AI223" s="150"/>
      <c r="AJ223" s="2">
        <v>216</v>
      </c>
      <c r="AK223" s="118">
        <v>51410</v>
      </c>
      <c r="AL223" s="5">
        <f t="shared" si="44"/>
        <v>528565.71994628676</v>
      </c>
      <c r="AM223" s="5">
        <f t="shared" si="45"/>
        <v>5625.6271582523987</v>
      </c>
      <c r="AN223" s="5">
        <f t="shared" si="13"/>
        <v>2211.9735502659632</v>
      </c>
      <c r="AO223" s="35">
        <f t="shared" si="14"/>
        <v>5.0218320260891958E-2</v>
      </c>
      <c r="AP223" s="5">
        <f t="shared" si="15"/>
        <v>3413.6536079864354</v>
      </c>
      <c r="AQ223" s="35">
        <f t="shared" si="16"/>
        <v>7.7499999999999999E-2</v>
      </c>
      <c r="AR223" s="5">
        <f t="shared" si="46"/>
        <v>258896.25360397858</v>
      </c>
      <c r="AS223" s="5">
        <f t="shared" si="47"/>
        <v>956239.21257853939</v>
      </c>
      <c r="AT223" s="5">
        <f t="shared" si="17"/>
        <v>526353.74639602075</v>
      </c>
      <c r="AU223" s="5">
        <f t="shared" si="18"/>
        <v>1215135.4661825181</v>
      </c>
      <c r="AV223" s="150"/>
      <c r="AW223" s="2">
        <v>216</v>
      </c>
      <c r="AX223" s="118">
        <v>51410</v>
      </c>
      <c r="AY223" s="5">
        <f t="shared" si="48"/>
        <v>522547.35228631698</v>
      </c>
      <c r="AZ223" s="5">
        <f t="shared" si="49"/>
        <v>5490.5819284106856</v>
      </c>
      <c r="BA223" s="5">
        <f t="shared" si="19"/>
        <v>2224.6609766212046</v>
      </c>
      <c r="BB223" s="35">
        <f t="shared" si="20"/>
        <v>5.1088062359613814E-2</v>
      </c>
      <c r="BC223" s="5">
        <f t="shared" si="21"/>
        <v>3265.920951789481</v>
      </c>
      <c r="BD223" s="35">
        <f t="shared" si="22"/>
        <v>7.4999999999999997E-2</v>
      </c>
      <c r="BE223" s="5">
        <f t="shared" si="50"/>
        <v>264927.30869030464</v>
      </c>
      <c r="BF223" s="5">
        <f t="shared" si="51"/>
        <v>921038.38784640399</v>
      </c>
      <c r="BG223" s="5">
        <f t="shared" si="23"/>
        <v>520322.69130969577</v>
      </c>
      <c r="BH223" s="5">
        <f t="shared" si="24"/>
        <v>1185965.6965367086</v>
      </c>
      <c r="BI223" s="150"/>
      <c r="BJ223" s="2">
        <v>216</v>
      </c>
      <c r="BK223" s="118">
        <v>51410</v>
      </c>
      <c r="BL223" s="5">
        <f t="shared" si="52"/>
        <v>516444.36924297718</v>
      </c>
      <c r="BM223" s="5">
        <f t="shared" si="53"/>
        <v>5356.7892391412443</v>
      </c>
      <c r="BN223" s="5">
        <f t="shared" si="25"/>
        <v>2236.6045082982573</v>
      </c>
      <c r="BO223" s="35">
        <f t="shared" si="26"/>
        <v>5.1969303371282832E-2</v>
      </c>
      <c r="BP223" s="5">
        <f t="shared" si="27"/>
        <v>3120.1847308429869</v>
      </c>
      <c r="BQ223" s="35">
        <f t="shared" si="28"/>
        <v>7.2499999999999995E-2</v>
      </c>
      <c r="BR223" s="5">
        <f t="shared" si="54"/>
        <v>271042.23526532046</v>
      </c>
      <c r="BS223" s="5">
        <f t="shared" si="55"/>
        <v>886024.24038918829</v>
      </c>
      <c r="BT223" s="5">
        <f t="shared" si="29"/>
        <v>514207.7647346789</v>
      </c>
      <c r="BU223" s="5">
        <f t="shared" si="30"/>
        <v>1157066.4756545087</v>
      </c>
      <c r="BV223" s="150"/>
      <c r="BW223" s="2">
        <v>216</v>
      </c>
      <c r="BX223" s="118">
        <v>51410</v>
      </c>
      <c r="BY223" s="5">
        <f t="shared" si="56"/>
        <v>510258.65830983518</v>
      </c>
      <c r="BZ223" s="5">
        <f t="shared" si="57"/>
        <v>5224.2878433945316</v>
      </c>
      <c r="CA223" s="5">
        <f t="shared" si="31"/>
        <v>2247.7790032538264</v>
      </c>
      <c r="CB223" s="35">
        <f t="shared" si="32"/>
        <v>5.2862107481706617E-2</v>
      </c>
      <c r="CC223" s="5">
        <f t="shared" si="33"/>
        <v>2976.5088401407052</v>
      </c>
      <c r="CD223" s="35">
        <f t="shared" si="34"/>
        <v>7.0000000000000007E-2</v>
      </c>
      <c r="CE223" s="5">
        <f t="shared" si="58"/>
        <v>277239.12069341796</v>
      </c>
      <c r="CF223" s="5">
        <f t="shared" si="59"/>
        <v>851207.0534798007</v>
      </c>
      <c r="CG223" s="5">
        <f t="shared" si="35"/>
        <v>508010.87930658134</v>
      </c>
      <c r="CH223" s="5">
        <f t="shared" si="36"/>
        <v>1128446.1741732187</v>
      </c>
    </row>
    <row r="224" spans="9:86" ht="14.25" customHeight="1">
      <c r="I224" s="150"/>
      <c r="J224" s="2">
        <v>217</v>
      </c>
      <c r="K224" s="118">
        <v>51441</v>
      </c>
      <c r="L224" s="5">
        <f t="shared" si="37"/>
        <v>538157.44457302475</v>
      </c>
      <c r="M224" s="5">
        <f t="shared" si="0"/>
        <v>5899.3210083098911</v>
      </c>
      <c r="N224" s="5">
        <f t="shared" si="1"/>
        <v>2199.4885768703457</v>
      </c>
      <c r="O224" s="35">
        <f t="shared" si="2"/>
        <v>4.9044871883887238E-2</v>
      </c>
      <c r="P224" s="5">
        <f t="shared" si="3"/>
        <v>3699.8324314395454</v>
      </c>
      <c r="Q224" s="35">
        <f t="shared" si="4"/>
        <v>8.2500000000000004E-2</v>
      </c>
      <c r="R224" s="5">
        <f t="shared" si="38"/>
        <v>249292.04400384441</v>
      </c>
      <c r="S224" s="5">
        <f t="shared" si="39"/>
        <v>1030860.6147994029</v>
      </c>
      <c r="T224" s="5">
        <f t="shared" si="5"/>
        <v>535957.95599615446</v>
      </c>
      <c r="U224" s="5">
        <f t="shared" si="6"/>
        <v>1280152.6588032474</v>
      </c>
      <c r="V224" s="150"/>
      <c r="W224" s="2">
        <v>217</v>
      </c>
      <c r="X224" s="118">
        <v>51441</v>
      </c>
      <c r="Y224" s="5">
        <f t="shared" si="40"/>
        <v>532299.18841073394</v>
      </c>
      <c r="Z224" s="5">
        <f t="shared" si="41"/>
        <v>5761.8863163878123</v>
      </c>
      <c r="AA224" s="5">
        <f t="shared" si="7"/>
        <v>2213.2250603162524</v>
      </c>
      <c r="AB224" s="35">
        <f t="shared" si="8"/>
        <v>4.9894310008419068E-2</v>
      </c>
      <c r="AC224" s="5">
        <f t="shared" si="9"/>
        <v>3548.6612560715598</v>
      </c>
      <c r="AD224" s="35">
        <f t="shared" si="10"/>
        <v>0.08</v>
      </c>
      <c r="AE224" s="5">
        <f t="shared" si="42"/>
        <v>255164.03664958253</v>
      </c>
      <c r="AF224" s="5">
        <f t="shared" si="43"/>
        <v>995165.29400657245</v>
      </c>
      <c r="AG224" s="5">
        <f t="shared" si="11"/>
        <v>530085.96335041767</v>
      </c>
      <c r="AH224" s="5">
        <f t="shared" si="12"/>
        <v>1250329.330656155</v>
      </c>
      <c r="AI224" s="150"/>
      <c r="AJ224" s="2">
        <v>217</v>
      </c>
      <c r="AK224" s="118">
        <v>51441</v>
      </c>
      <c r="AL224" s="5">
        <f t="shared" si="44"/>
        <v>526353.74639602075</v>
      </c>
      <c r="AM224" s="5">
        <f t="shared" si="45"/>
        <v>5625.6271582523987</v>
      </c>
      <c r="AN224" s="5">
        <f t="shared" si="13"/>
        <v>2226.2592127780981</v>
      </c>
      <c r="AO224" s="35">
        <f t="shared" si="14"/>
        <v>5.0755049690929956E-2</v>
      </c>
      <c r="AP224" s="5">
        <f t="shared" si="15"/>
        <v>3399.3679454743005</v>
      </c>
      <c r="AQ224" s="35">
        <f t="shared" si="16"/>
        <v>7.7499999999999999E-2</v>
      </c>
      <c r="AR224" s="5">
        <f t="shared" si="46"/>
        <v>261122.51281675667</v>
      </c>
      <c r="AS224" s="5">
        <f t="shared" si="47"/>
        <v>959638.58052401373</v>
      </c>
      <c r="AT224" s="5">
        <f t="shared" si="17"/>
        <v>524127.48718324263</v>
      </c>
      <c r="AU224" s="5">
        <f t="shared" si="18"/>
        <v>1220761.0933407703</v>
      </c>
      <c r="AV224" s="150"/>
      <c r="AW224" s="2">
        <v>217</v>
      </c>
      <c r="AX224" s="118">
        <v>51441</v>
      </c>
      <c r="AY224" s="5">
        <f t="shared" si="48"/>
        <v>520322.69130969577</v>
      </c>
      <c r="AZ224" s="5">
        <f t="shared" si="49"/>
        <v>5490.5819284106856</v>
      </c>
      <c r="BA224" s="5">
        <f t="shared" si="19"/>
        <v>2238.5651077250873</v>
      </c>
      <c r="BB224" s="35">
        <f t="shared" si="20"/>
        <v>5.1627157034195799E-2</v>
      </c>
      <c r="BC224" s="5">
        <f t="shared" si="21"/>
        <v>3252.0168206855983</v>
      </c>
      <c r="BD224" s="35">
        <f t="shared" si="22"/>
        <v>7.4999999999999997E-2</v>
      </c>
      <c r="BE224" s="5">
        <f t="shared" si="50"/>
        <v>267165.87379802973</v>
      </c>
      <c r="BF224" s="5">
        <f t="shared" si="51"/>
        <v>924290.40466708958</v>
      </c>
      <c r="BG224" s="5">
        <f t="shared" si="23"/>
        <v>518084.12620197068</v>
      </c>
      <c r="BH224" s="5">
        <f t="shared" si="24"/>
        <v>1191456.2784651192</v>
      </c>
      <c r="BI224" s="150"/>
      <c r="BJ224" s="2">
        <v>217</v>
      </c>
      <c r="BK224" s="118">
        <v>51441</v>
      </c>
      <c r="BL224" s="5">
        <f t="shared" si="52"/>
        <v>514207.7647346789</v>
      </c>
      <c r="BM224" s="5">
        <f t="shared" si="53"/>
        <v>5356.7892391412443</v>
      </c>
      <c r="BN224" s="5">
        <f t="shared" si="25"/>
        <v>2250.1173272025594</v>
      </c>
      <c r="BO224" s="35">
        <f t="shared" si="26"/>
        <v>5.2510696605997206E-2</v>
      </c>
      <c r="BP224" s="5">
        <f t="shared" si="27"/>
        <v>3106.6719119386848</v>
      </c>
      <c r="BQ224" s="35">
        <f t="shared" si="28"/>
        <v>7.2499999999999995E-2</v>
      </c>
      <c r="BR224" s="5">
        <f t="shared" si="54"/>
        <v>273292.35259252304</v>
      </c>
      <c r="BS224" s="5">
        <f t="shared" si="55"/>
        <v>889130.91230112698</v>
      </c>
      <c r="BT224" s="5">
        <f t="shared" si="29"/>
        <v>511957.64740747632</v>
      </c>
      <c r="BU224" s="5">
        <f t="shared" si="30"/>
        <v>1162423.2648936501</v>
      </c>
      <c r="BV224" s="150"/>
      <c r="BW224" s="2">
        <v>217</v>
      </c>
      <c r="BX224" s="118">
        <v>51441</v>
      </c>
      <c r="BY224" s="5">
        <f t="shared" si="56"/>
        <v>508010.87930658134</v>
      </c>
      <c r="BZ224" s="5">
        <f t="shared" si="57"/>
        <v>5224.2878433945316</v>
      </c>
      <c r="CA224" s="5">
        <f t="shared" si="31"/>
        <v>2260.8910474394738</v>
      </c>
      <c r="CB224" s="35">
        <f t="shared" si="32"/>
        <v>5.3405731401473561E-2</v>
      </c>
      <c r="CC224" s="5">
        <f t="shared" si="33"/>
        <v>2963.3967959550578</v>
      </c>
      <c r="CD224" s="35">
        <f t="shared" si="34"/>
        <v>7.0000000000000007E-2</v>
      </c>
      <c r="CE224" s="5">
        <f t="shared" si="58"/>
        <v>279500.01174085744</v>
      </c>
      <c r="CF224" s="5">
        <f t="shared" si="59"/>
        <v>854170.45027575572</v>
      </c>
      <c r="CG224" s="5">
        <f t="shared" si="35"/>
        <v>505749.98825914186</v>
      </c>
      <c r="CH224" s="5">
        <f t="shared" si="36"/>
        <v>1133670.4620166132</v>
      </c>
    </row>
    <row r="225" spans="9:86" ht="14.25" customHeight="1">
      <c r="I225" s="150"/>
      <c r="J225" s="2">
        <v>218</v>
      </c>
      <c r="K225" s="118">
        <v>51471</v>
      </c>
      <c r="L225" s="5">
        <f t="shared" si="37"/>
        <v>535957.95599615446</v>
      </c>
      <c r="M225" s="5">
        <f t="shared" si="0"/>
        <v>5899.3210083098911</v>
      </c>
      <c r="N225" s="5">
        <f t="shared" si="1"/>
        <v>2214.610060836329</v>
      </c>
      <c r="O225" s="35">
        <f t="shared" si="2"/>
        <v>4.9584711697472458E-2</v>
      </c>
      <c r="P225" s="5">
        <f t="shared" si="3"/>
        <v>3684.7109474735621</v>
      </c>
      <c r="Q225" s="35">
        <f t="shared" si="4"/>
        <v>8.2500000000000004E-2</v>
      </c>
      <c r="R225" s="5">
        <f t="shared" si="38"/>
        <v>251506.65406468074</v>
      </c>
      <c r="S225" s="5">
        <f t="shared" si="39"/>
        <v>1034545.3257468764</v>
      </c>
      <c r="T225" s="5">
        <f t="shared" si="5"/>
        <v>533743.34593531815</v>
      </c>
      <c r="U225" s="5">
        <f t="shared" si="6"/>
        <v>1286051.9798115571</v>
      </c>
      <c r="V225" s="150"/>
      <c r="W225" s="2">
        <v>218</v>
      </c>
      <c r="X225" s="118">
        <v>51471</v>
      </c>
      <c r="Y225" s="5">
        <f t="shared" si="40"/>
        <v>530085.96335041767</v>
      </c>
      <c r="Z225" s="5">
        <f t="shared" si="41"/>
        <v>5761.8863163878123</v>
      </c>
      <c r="AA225" s="5">
        <f t="shared" si="7"/>
        <v>2227.9798940516944</v>
      </c>
      <c r="AB225" s="35">
        <f t="shared" si="8"/>
        <v>5.0436647217814448E-2</v>
      </c>
      <c r="AC225" s="5">
        <f t="shared" si="9"/>
        <v>3533.9064223361179</v>
      </c>
      <c r="AD225" s="35">
        <f t="shared" si="10"/>
        <v>0.08</v>
      </c>
      <c r="AE225" s="5">
        <f t="shared" si="42"/>
        <v>257392.01654363424</v>
      </c>
      <c r="AF225" s="5">
        <f t="shared" si="43"/>
        <v>998699.20042890857</v>
      </c>
      <c r="AG225" s="5">
        <f t="shared" si="11"/>
        <v>527857.983456366</v>
      </c>
      <c r="AH225" s="5">
        <f t="shared" si="12"/>
        <v>1256091.2169725429</v>
      </c>
      <c r="AI225" s="150"/>
      <c r="AJ225" s="2">
        <v>218</v>
      </c>
      <c r="AK225" s="118">
        <v>51471</v>
      </c>
      <c r="AL225" s="5">
        <f t="shared" si="44"/>
        <v>524127.48718324263</v>
      </c>
      <c r="AM225" s="5">
        <f t="shared" si="45"/>
        <v>5625.6271582523987</v>
      </c>
      <c r="AN225" s="5">
        <f t="shared" si="13"/>
        <v>2240.6371368606233</v>
      </c>
      <c r="AO225" s="35">
        <f t="shared" si="14"/>
        <v>5.1299819795421572E-2</v>
      </c>
      <c r="AP225" s="5">
        <f t="shared" si="15"/>
        <v>3384.9900213917754</v>
      </c>
      <c r="AQ225" s="35">
        <f t="shared" si="16"/>
        <v>7.7499999999999999E-2</v>
      </c>
      <c r="AR225" s="5">
        <f t="shared" si="46"/>
        <v>263363.14995361731</v>
      </c>
      <c r="AS225" s="5">
        <f t="shared" si="47"/>
        <v>963023.5705454055</v>
      </c>
      <c r="AT225" s="5">
        <f t="shared" si="17"/>
        <v>521886.85004638199</v>
      </c>
      <c r="AU225" s="5">
        <f t="shared" si="18"/>
        <v>1226386.7204990229</v>
      </c>
      <c r="AV225" s="150"/>
      <c r="AW225" s="2">
        <v>218</v>
      </c>
      <c r="AX225" s="118">
        <v>51471</v>
      </c>
      <c r="AY225" s="5">
        <f t="shared" si="48"/>
        <v>518084.12620197068</v>
      </c>
      <c r="AZ225" s="5">
        <f t="shared" si="49"/>
        <v>5490.5819284106856</v>
      </c>
      <c r="BA225" s="5">
        <f t="shared" si="19"/>
        <v>2252.556139648369</v>
      </c>
      <c r="BB225" s="35">
        <f t="shared" si="20"/>
        <v>5.2174294306100294E-2</v>
      </c>
      <c r="BC225" s="5">
        <f t="shared" si="21"/>
        <v>3238.0257887623166</v>
      </c>
      <c r="BD225" s="35">
        <f t="shared" si="22"/>
        <v>7.4999999999999997E-2</v>
      </c>
      <c r="BE225" s="5">
        <f t="shared" si="50"/>
        <v>269418.4299376781</v>
      </c>
      <c r="BF225" s="5">
        <f t="shared" si="51"/>
        <v>927528.43045585195</v>
      </c>
      <c r="BG225" s="5">
        <f t="shared" si="23"/>
        <v>515831.57006232231</v>
      </c>
      <c r="BH225" s="5">
        <f t="shared" si="24"/>
        <v>1196946.86039353</v>
      </c>
      <c r="BI225" s="150"/>
      <c r="BJ225" s="2">
        <v>218</v>
      </c>
      <c r="BK225" s="118">
        <v>51471</v>
      </c>
      <c r="BL225" s="5">
        <f t="shared" si="52"/>
        <v>511957.64740747632</v>
      </c>
      <c r="BM225" s="5">
        <f t="shared" si="53"/>
        <v>5356.7892391412443</v>
      </c>
      <c r="BN225" s="5">
        <f t="shared" si="25"/>
        <v>2263.7117860544081</v>
      </c>
      <c r="BO225" s="35">
        <f t="shared" si="26"/>
        <v>5.3060134115024069E-2</v>
      </c>
      <c r="BP225" s="5">
        <f t="shared" si="27"/>
        <v>3093.0774530868362</v>
      </c>
      <c r="BQ225" s="35">
        <f t="shared" si="28"/>
        <v>7.2499999999999995E-2</v>
      </c>
      <c r="BR225" s="5">
        <f t="shared" si="54"/>
        <v>275556.06437857746</v>
      </c>
      <c r="BS225" s="5">
        <f t="shared" si="55"/>
        <v>892223.98975421384</v>
      </c>
      <c r="BT225" s="5">
        <f t="shared" si="29"/>
        <v>509693.9356214219</v>
      </c>
      <c r="BU225" s="5">
        <f t="shared" si="30"/>
        <v>1167780.0541327912</v>
      </c>
      <c r="BV225" s="150"/>
      <c r="BW225" s="2">
        <v>218</v>
      </c>
      <c r="BX225" s="118">
        <v>51471</v>
      </c>
      <c r="BY225" s="5">
        <f t="shared" si="56"/>
        <v>505749.98825914186</v>
      </c>
      <c r="BZ225" s="5">
        <f t="shared" si="57"/>
        <v>5224.2878433945316</v>
      </c>
      <c r="CA225" s="5">
        <f t="shared" si="31"/>
        <v>2274.0795785495375</v>
      </c>
      <c r="CB225" s="35">
        <f t="shared" si="32"/>
        <v>5.3957401040238537E-2</v>
      </c>
      <c r="CC225" s="5">
        <f t="shared" si="33"/>
        <v>2950.2082648449941</v>
      </c>
      <c r="CD225" s="35">
        <f t="shared" si="34"/>
        <v>7.0000000000000007E-2</v>
      </c>
      <c r="CE225" s="5">
        <f t="shared" si="58"/>
        <v>281774.09131940699</v>
      </c>
      <c r="CF225" s="5">
        <f t="shared" si="59"/>
        <v>857120.65854060068</v>
      </c>
      <c r="CG225" s="5">
        <f t="shared" si="35"/>
        <v>503475.90868059231</v>
      </c>
      <c r="CH225" s="5">
        <f t="shared" si="36"/>
        <v>1138894.7498600078</v>
      </c>
    </row>
    <row r="226" spans="9:86" ht="14.25" customHeight="1">
      <c r="I226" s="150"/>
      <c r="J226" s="2">
        <v>219</v>
      </c>
      <c r="K226" s="118">
        <v>51502</v>
      </c>
      <c r="L226" s="5">
        <f t="shared" si="37"/>
        <v>533743.34593531815</v>
      </c>
      <c r="M226" s="5">
        <f t="shared" si="0"/>
        <v>5899.3210083098911</v>
      </c>
      <c r="N226" s="5">
        <f t="shared" si="1"/>
        <v>2229.8355050045789</v>
      </c>
      <c r="O226" s="35">
        <f t="shared" si="2"/>
        <v>5.0132758120225121E-2</v>
      </c>
      <c r="P226" s="5">
        <f t="shared" si="3"/>
        <v>3669.4855033053122</v>
      </c>
      <c r="Q226" s="35">
        <f t="shared" si="4"/>
        <v>8.2500000000000004E-2</v>
      </c>
      <c r="R226" s="5">
        <f t="shared" si="38"/>
        <v>253736.48956968531</v>
      </c>
      <c r="S226" s="5">
        <f t="shared" si="39"/>
        <v>1038214.8112501818</v>
      </c>
      <c r="T226" s="5">
        <f t="shared" si="5"/>
        <v>531513.51043031353</v>
      </c>
      <c r="U226" s="5">
        <f t="shared" si="6"/>
        <v>1291951.3008198671</v>
      </c>
      <c r="V226" s="150"/>
      <c r="W226" s="2">
        <v>219</v>
      </c>
      <c r="X226" s="118">
        <v>51502</v>
      </c>
      <c r="Y226" s="5">
        <f t="shared" si="40"/>
        <v>527857.983456366</v>
      </c>
      <c r="Z226" s="5">
        <f t="shared" si="41"/>
        <v>5761.8863163878123</v>
      </c>
      <c r="AA226" s="5">
        <f t="shared" si="7"/>
        <v>2242.8330933453722</v>
      </c>
      <c r="AB226" s="35">
        <f t="shared" si="8"/>
        <v>5.0987193456683295E-2</v>
      </c>
      <c r="AC226" s="5">
        <f t="shared" si="9"/>
        <v>3519.0532230424401</v>
      </c>
      <c r="AD226" s="35">
        <f t="shared" si="10"/>
        <v>0.08</v>
      </c>
      <c r="AE226" s="5">
        <f t="shared" si="42"/>
        <v>259634.8496369796</v>
      </c>
      <c r="AF226" s="5">
        <f t="shared" si="43"/>
        <v>1002218.253651951</v>
      </c>
      <c r="AG226" s="5">
        <f t="shared" si="11"/>
        <v>525615.1503630206</v>
      </c>
      <c r="AH226" s="5">
        <f t="shared" si="12"/>
        <v>1261853.1032889306</v>
      </c>
      <c r="AI226" s="150"/>
      <c r="AJ226" s="2">
        <v>219</v>
      </c>
      <c r="AK226" s="118">
        <v>51502</v>
      </c>
      <c r="AL226" s="5">
        <f t="shared" si="44"/>
        <v>521886.85004638199</v>
      </c>
      <c r="AM226" s="5">
        <f t="shared" si="45"/>
        <v>5625.6271582523987</v>
      </c>
      <c r="AN226" s="5">
        <f t="shared" si="13"/>
        <v>2255.1079183695151</v>
      </c>
      <c r="AO226" s="35">
        <f t="shared" si="14"/>
        <v>5.1852801077530777E-2</v>
      </c>
      <c r="AP226" s="5">
        <f t="shared" si="15"/>
        <v>3370.5192398828835</v>
      </c>
      <c r="AQ226" s="35">
        <f t="shared" si="16"/>
        <v>7.7499999999999999E-2</v>
      </c>
      <c r="AR226" s="5">
        <f t="shared" si="46"/>
        <v>265618.25787198683</v>
      </c>
      <c r="AS226" s="5">
        <f t="shared" si="47"/>
        <v>966394.08978528844</v>
      </c>
      <c r="AT226" s="5">
        <f t="shared" si="17"/>
        <v>519631.74212801247</v>
      </c>
      <c r="AU226" s="5">
        <f t="shared" si="18"/>
        <v>1232012.3476572754</v>
      </c>
      <c r="AV226" s="150"/>
      <c r="AW226" s="2">
        <v>219</v>
      </c>
      <c r="AX226" s="118">
        <v>51502</v>
      </c>
      <c r="AY226" s="5">
        <f t="shared" si="48"/>
        <v>515831.57006232231</v>
      </c>
      <c r="AZ226" s="5">
        <f t="shared" si="49"/>
        <v>5490.5819284106856</v>
      </c>
      <c r="BA226" s="5">
        <f t="shared" si="19"/>
        <v>2266.6346155211713</v>
      </c>
      <c r="BB226" s="35">
        <f t="shared" si="20"/>
        <v>5.2729644645378763E-2</v>
      </c>
      <c r="BC226" s="5">
        <f t="shared" si="21"/>
        <v>3223.9473128895143</v>
      </c>
      <c r="BD226" s="35">
        <f t="shared" si="22"/>
        <v>7.4999999999999997E-2</v>
      </c>
      <c r="BE226" s="5">
        <f t="shared" si="50"/>
        <v>271685.06455319928</v>
      </c>
      <c r="BF226" s="5">
        <f t="shared" si="51"/>
        <v>930752.37776874145</v>
      </c>
      <c r="BG226" s="5">
        <f t="shared" si="23"/>
        <v>513564.93544680113</v>
      </c>
      <c r="BH226" s="5">
        <f t="shared" si="24"/>
        <v>1202437.4423219408</v>
      </c>
      <c r="BI226" s="150"/>
      <c r="BJ226" s="2">
        <v>219</v>
      </c>
      <c r="BK226" s="118">
        <v>51502</v>
      </c>
      <c r="BL226" s="5">
        <f t="shared" si="52"/>
        <v>509693.9356214219</v>
      </c>
      <c r="BM226" s="5">
        <f t="shared" si="53"/>
        <v>5356.7892391412443</v>
      </c>
      <c r="BN226" s="5">
        <f t="shared" si="25"/>
        <v>2277.3883780951537</v>
      </c>
      <c r="BO226" s="35">
        <f t="shared" si="26"/>
        <v>5.3617786336465974E-2</v>
      </c>
      <c r="BP226" s="5">
        <f t="shared" si="27"/>
        <v>3079.4008610460905</v>
      </c>
      <c r="BQ226" s="35">
        <f t="shared" si="28"/>
        <v>7.2499999999999995E-2</v>
      </c>
      <c r="BR226" s="5">
        <f t="shared" si="54"/>
        <v>277833.45275667263</v>
      </c>
      <c r="BS226" s="5">
        <f t="shared" si="55"/>
        <v>895303.39061525988</v>
      </c>
      <c r="BT226" s="5">
        <f t="shared" si="29"/>
        <v>507416.54724332673</v>
      </c>
      <c r="BU226" s="5">
        <f t="shared" si="30"/>
        <v>1173136.8433719324</v>
      </c>
      <c r="BV226" s="150"/>
      <c r="BW226" s="2">
        <v>219</v>
      </c>
      <c r="BX226" s="118">
        <v>51502</v>
      </c>
      <c r="BY226" s="5">
        <f t="shared" si="56"/>
        <v>503475.90868059231</v>
      </c>
      <c r="BZ226" s="5">
        <f t="shared" si="57"/>
        <v>5224.2878433945316</v>
      </c>
      <c r="CA226" s="5">
        <f t="shared" si="31"/>
        <v>2287.3450427577432</v>
      </c>
      <c r="CB226" s="35">
        <f t="shared" si="32"/>
        <v>5.4517286805288154E-2</v>
      </c>
      <c r="CC226" s="5">
        <f t="shared" si="33"/>
        <v>2936.9428006367884</v>
      </c>
      <c r="CD226" s="35">
        <f t="shared" si="34"/>
        <v>7.0000000000000007E-2</v>
      </c>
      <c r="CE226" s="5">
        <f t="shared" si="58"/>
        <v>284061.43636216474</v>
      </c>
      <c r="CF226" s="5">
        <f t="shared" si="59"/>
        <v>860057.60134123743</v>
      </c>
      <c r="CG226" s="5">
        <f t="shared" si="35"/>
        <v>501188.56363783457</v>
      </c>
      <c r="CH226" s="5">
        <f t="shared" si="36"/>
        <v>1144119.0377034021</v>
      </c>
    </row>
    <row r="227" spans="9:86" ht="14.25" customHeight="1">
      <c r="I227" s="150"/>
      <c r="J227" s="2">
        <v>220</v>
      </c>
      <c r="K227" s="118">
        <v>51533</v>
      </c>
      <c r="L227" s="5">
        <f t="shared" si="37"/>
        <v>531513.51043031353</v>
      </c>
      <c r="M227" s="5">
        <f t="shared" si="0"/>
        <v>5899.3210083098911</v>
      </c>
      <c r="N227" s="5">
        <f t="shared" si="1"/>
        <v>2245.1656241014857</v>
      </c>
      <c r="O227" s="35">
        <f t="shared" si="2"/>
        <v>5.0689186559727498E-2</v>
      </c>
      <c r="P227" s="5">
        <f t="shared" si="3"/>
        <v>3654.1553842084054</v>
      </c>
      <c r="Q227" s="35">
        <f t="shared" si="4"/>
        <v>8.2500000000000004E-2</v>
      </c>
      <c r="R227" s="5">
        <f t="shared" si="38"/>
        <v>255981.65519378678</v>
      </c>
      <c r="S227" s="5">
        <f t="shared" si="39"/>
        <v>1041868.9666343902</v>
      </c>
      <c r="T227" s="5">
        <f t="shared" si="5"/>
        <v>529268.344806212</v>
      </c>
      <c r="U227" s="5">
        <f t="shared" si="6"/>
        <v>1297850.621828177</v>
      </c>
      <c r="V227" s="150"/>
      <c r="W227" s="2">
        <v>220</v>
      </c>
      <c r="X227" s="118">
        <v>51533</v>
      </c>
      <c r="Y227" s="5">
        <f t="shared" si="40"/>
        <v>525615.1503630206</v>
      </c>
      <c r="Z227" s="5">
        <f t="shared" si="41"/>
        <v>5761.8863163878123</v>
      </c>
      <c r="AA227" s="5">
        <f t="shared" si="7"/>
        <v>2257.7853139676745</v>
      </c>
      <c r="AB227" s="35">
        <f t="shared" si="8"/>
        <v>5.1546124096498724E-2</v>
      </c>
      <c r="AC227" s="5">
        <f t="shared" si="9"/>
        <v>3504.1010024201378</v>
      </c>
      <c r="AD227" s="35">
        <f t="shared" si="10"/>
        <v>0.08</v>
      </c>
      <c r="AE227" s="5">
        <f t="shared" si="42"/>
        <v>261892.63495094728</v>
      </c>
      <c r="AF227" s="5">
        <f t="shared" si="43"/>
        <v>1005722.3546543712</v>
      </c>
      <c r="AG227" s="5">
        <f t="shared" si="11"/>
        <v>523357.36504905293</v>
      </c>
      <c r="AH227" s="5">
        <f t="shared" si="12"/>
        <v>1267614.9896053185</v>
      </c>
      <c r="AI227" s="150"/>
      <c r="AJ227" s="2">
        <v>220</v>
      </c>
      <c r="AK227" s="118">
        <v>51533</v>
      </c>
      <c r="AL227" s="5">
        <f t="shared" si="44"/>
        <v>519631.74212801247</v>
      </c>
      <c r="AM227" s="5">
        <f t="shared" si="45"/>
        <v>5625.6271582523987</v>
      </c>
      <c r="AN227" s="5">
        <f t="shared" si="13"/>
        <v>2269.6721570089849</v>
      </c>
      <c r="AO227" s="35">
        <f t="shared" si="14"/>
        <v>5.2414168873844799E-2</v>
      </c>
      <c r="AP227" s="5">
        <f t="shared" si="15"/>
        <v>3355.9550012434138</v>
      </c>
      <c r="AQ227" s="35">
        <f t="shared" si="16"/>
        <v>7.7499999999999999E-2</v>
      </c>
      <c r="AR227" s="5">
        <f t="shared" si="46"/>
        <v>267887.93002899579</v>
      </c>
      <c r="AS227" s="5">
        <f t="shared" si="47"/>
        <v>969750.04478653183</v>
      </c>
      <c r="AT227" s="5">
        <f t="shared" si="17"/>
        <v>517362.06997100351</v>
      </c>
      <c r="AU227" s="5">
        <f t="shared" si="18"/>
        <v>1237637.9748155277</v>
      </c>
      <c r="AV227" s="150"/>
      <c r="AW227" s="2">
        <v>220</v>
      </c>
      <c r="AX227" s="118">
        <v>51533</v>
      </c>
      <c r="AY227" s="5">
        <f t="shared" si="48"/>
        <v>513564.93544680113</v>
      </c>
      <c r="AZ227" s="5">
        <f t="shared" si="49"/>
        <v>5490.5819284106856</v>
      </c>
      <c r="BA227" s="5">
        <f t="shared" si="19"/>
        <v>2280.8010818681787</v>
      </c>
      <c r="BB227" s="35">
        <f t="shared" si="20"/>
        <v>5.3293383354933679E-2</v>
      </c>
      <c r="BC227" s="5">
        <f t="shared" si="21"/>
        <v>3209.7808465425069</v>
      </c>
      <c r="BD227" s="35">
        <f t="shared" si="22"/>
        <v>7.4999999999999997E-2</v>
      </c>
      <c r="BE227" s="5">
        <f t="shared" si="50"/>
        <v>273965.86563506746</v>
      </c>
      <c r="BF227" s="5">
        <f t="shared" si="51"/>
        <v>933962.15861528402</v>
      </c>
      <c r="BG227" s="5">
        <f t="shared" si="23"/>
        <v>511284.13436493295</v>
      </c>
      <c r="BH227" s="5">
        <f t="shared" si="24"/>
        <v>1207928.0242503514</v>
      </c>
      <c r="BI227" s="150"/>
      <c r="BJ227" s="2">
        <v>220</v>
      </c>
      <c r="BK227" s="118">
        <v>51533</v>
      </c>
      <c r="BL227" s="5">
        <f t="shared" si="52"/>
        <v>507416.54724332673</v>
      </c>
      <c r="BM227" s="5">
        <f t="shared" si="53"/>
        <v>5356.7892391412443</v>
      </c>
      <c r="BN227" s="5">
        <f t="shared" si="25"/>
        <v>2291.1475995461456</v>
      </c>
      <c r="BO227" s="35">
        <f t="shared" si="26"/>
        <v>5.4183828540714449E-2</v>
      </c>
      <c r="BP227" s="5">
        <f t="shared" si="27"/>
        <v>3065.6416395950987</v>
      </c>
      <c r="BQ227" s="35">
        <f t="shared" si="28"/>
        <v>7.2499999999999981E-2</v>
      </c>
      <c r="BR227" s="5">
        <f t="shared" si="54"/>
        <v>280124.60035621875</v>
      </c>
      <c r="BS227" s="5">
        <f t="shared" si="55"/>
        <v>898369.03225485503</v>
      </c>
      <c r="BT227" s="5">
        <f t="shared" si="29"/>
        <v>505125.39964378061</v>
      </c>
      <c r="BU227" s="5">
        <f t="shared" si="30"/>
        <v>1178493.6326110738</v>
      </c>
      <c r="BV227" s="150"/>
      <c r="BW227" s="2">
        <v>220</v>
      </c>
      <c r="BX227" s="118">
        <v>51533</v>
      </c>
      <c r="BY227" s="5">
        <f t="shared" si="56"/>
        <v>501188.56363783457</v>
      </c>
      <c r="BZ227" s="5">
        <f t="shared" si="57"/>
        <v>5224.2878433945316</v>
      </c>
      <c r="CA227" s="5">
        <f t="shared" si="31"/>
        <v>2300.6878888404963</v>
      </c>
      <c r="CB227" s="35">
        <f t="shared" si="32"/>
        <v>5.5085563935644871E-2</v>
      </c>
      <c r="CC227" s="5">
        <f t="shared" si="33"/>
        <v>2923.5999545540353</v>
      </c>
      <c r="CD227" s="35">
        <f t="shared" si="34"/>
        <v>7.0000000000000007E-2</v>
      </c>
      <c r="CE227" s="5">
        <f t="shared" si="58"/>
        <v>286362.12425100524</v>
      </c>
      <c r="CF227" s="5">
        <f t="shared" si="59"/>
        <v>862981.20129579143</v>
      </c>
      <c r="CG227" s="5">
        <f t="shared" si="35"/>
        <v>498887.87574899406</v>
      </c>
      <c r="CH227" s="5">
        <f t="shared" si="36"/>
        <v>1149343.3255467967</v>
      </c>
    </row>
    <row r="228" spans="9:86" ht="14.25" customHeight="1">
      <c r="I228" s="150"/>
      <c r="J228" s="2">
        <v>221</v>
      </c>
      <c r="K228" s="118">
        <v>51561</v>
      </c>
      <c r="L228" s="5">
        <f t="shared" si="37"/>
        <v>529268.344806212</v>
      </c>
      <c r="M228" s="5">
        <f t="shared" si="0"/>
        <v>5899.3210083098911</v>
      </c>
      <c r="N228" s="5">
        <f t="shared" si="1"/>
        <v>2260.6011377671834</v>
      </c>
      <c r="O228" s="35">
        <f t="shared" si="2"/>
        <v>5.1254177430805251E-2</v>
      </c>
      <c r="P228" s="5">
        <f t="shared" si="3"/>
        <v>3638.7198705427077</v>
      </c>
      <c r="Q228" s="35">
        <f t="shared" si="4"/>
        <v>8.2500000000000004E-2</v>
      </c>
      <c r="R228" s="5">
        <f t="shared" si="38"/>
        <v>258242.25633155397</v>
      </c>
      <c r="S228" s="5">
        <f t="shared" si="39"/>
        <v>1045507.6865049329</v>
      </c>
      <c r="T228" s="5">
        <f t="shared" si="5"/>
        <v>527007.7436684448</v>
      </c>
      <c r="U228" s="5">
        <f t="shared" si="6"/>
        <v>1303749.942836487</v>
      </c>
      <c r="V228" s="150"/>
      <c r="W228" s="2">
        <v>221</v>
      </c>
      <c r="X228" s="118">
        <v>51561</v>
      </c>
      <c r="Y228" s="5">
        <f t="shared" si="40"/>
        <v>523357.36504905293</v>
      </c>
      <c r="Z228" s="5">
        <f t="shared" si="41"/>
        <v>5761.8863163878123</v>
      </c>
      <c r="AA228" s="5">
        <f t="shared" si="7"/>
        <v>2272.8372160607923</v>
      </c>
      <c r="AB228" s="35">
        <f t="shared" si="8"/>
        <v>5.2113619515363432E-2</v>
      </c>
      <c r="AC228" s="5">
        <f t="shared" si="9"/>
        <v>3489.0491003270199</v>
      </c>
      <c r="AD228" s="35">
        <f t="shared" si="10"/>
        <v>0.08</v>
      </c>
      <c r="AE228" s="5">
        <f t="shared" si="42"/>
        <v>264165.47216700809</v>
      </c>
      <c r="AF228" s="5">
        <f t="shared" si="43"/>
        <v>1009211.4037546982</v>
      </c>
      <c r="AG228" s="5">
        <f t="shared" si="11"/>
        <v>521084.52783299214</v>
      </c>
      <c r="AH228" s="5">
        <f t="shared" si="12"/>
        <v>1273376.8759217062</v>
      </c>
      <c r="AI228" s="150"/>
      <c r="AJ228" s="2">
        <v>221</v>
      </c>
      <c r="AK228" s="118">
        <v>51561</v>
      </c>
      <c r="AL228" s="5">
        <f t="shared" si="44"/>
        <v>517362.06997100351</v>
      </c>
      <c r="AM228" s="5">
        <f t="shared" si="45"/>
        <v>5625.6271582523987</v>
      </c>
      <c r="AN228" s="5">
        <f t="shared" si="13"/>
        <v>2284.3304563563343</v>
      </c>
      <c r="AO228" s="35">
        <f t="shared" si="14"/>
        <v>5.2984103526979395E-2</v>
      </c>
      <c r="AP228" s="5">
        <f t="shared" si="15"/>
        <v>3341.2967018960644</v>
      </c>
      <c r="AQ228" s="35">
        <f t="shared" si="16"/>
        <v>7.7499999999999999E-2</v>
      </c>
      <c r="AR228" s="5">
        <f t="shared" si="46"/>
        <v>270172.26048535213</v>
      </c>
      <c r="AS228" s="5">
        <f t="shared" si="47"/>
        <v>973091.34148842795</v>
      </c>
      <c r="AT228" s="5">
        <f t="shared" si="17"/>
        <v>515077.73951464717</v>
      </c>
      <c r="AU228" s="5">
        <f t="shared" si="18"/>
        <v>1243263.60197378</v>
      </c>
      <c r="AV228" s="150"/>
      <c r="AW228" s="2">
        <v>221</v>
      </c>
      <c r="AX228" s="118">
        <v>51561</v>
      </c>
      <c r="AY228" s="5">
        <f t="shared" si="48"/>
        <v>511284.13436493295</v>
      </c>
      <c r="AZ228" s="5">
        <f t="shared" si="49"/>
        <v>5490.5819284106856</v>
      </c>
      <c r="BA228" s="5">
        <f t="shared" si="19"/>
        <v>2295.0560886298549</v>
      </c>
      <c r="BB228" s="35">
        <f t="shared" si="20"/>
        <v>5.3865690743106251E-2</v>
      </c>
      <c r="BC228" s="5">
        <f t="shared" si="21"/>
        <v>3195.5258397808307</v>
      </c>
      <c r="BD228" s="35">
        <f t="shared" si="22"/>
        <v>7.4999999999999997E-2</v>
      </c>
      <c r="BE228" s="5">
        <f t="shared" si="50"/>
        <v>276260.92172369733</v>
      </c>
      <c r="BF228" s="5">
        <f t="shared" si="51"/>
        <v>937157.68445506482</v>
      </c>
      <c r="BG228" s="5">
        <f t="shared" si="23"/>
        <v>508989.07827630307</v>
      </c>
      <c r="BH228" s="5">
        <f t="shared" si="24"/>
        <v>1213418.6061787622</v>
      </c>
      <c r="BI228" s="150"/>
      <c r="BJ228" s="2">
        <v>221</v>
      </c>
      <c r="BK228" s="118">
        <v>51561</v>
      </c>
      <c r="BL228" s="5">
        <f t="shared" si="52"/>
        <v>505125.39964378061</v>
      </c>
      <c r="BM228" s="5">
        <f t="shared" si="53"/>
        <v>5356.7892391412443</v>
      </c>
      <c r="BN228" s="5">
        <f t="shared" si="25"/>
        <v>2304.9899496267367</v>
      </c>
      <c r="BO228" s="35">
        <f t="shared" si="26"/>
        <v>5.4758441003019957E-2</v>
      </c>
      <c r="BP228" s="5">
        <f t="shared" si="27"/>
        <v>3051.7992895145076</v>
      </c>
      <c r="BQ228" s="35">
        <f t="shared" si="28"/>
        <v>7.2499999999999995E-2</v>
      </c>
      <c r="BR228" s="5">
        <f t="shared" si="54"/>
        <v>282429.59030584549</v>
      </c>
      <c r="BS228" s="5">
        <f t="shared" si="55"/>
        <v>901420.83154436958</v>
      </c>
      <c r="BT228" s="5">
        <f t="shared" si="29"/>
        <v>502820.40969415387</v>
      </c>
      <c r="BU228" s="5">
        <f t="shared" si="30"/>
        <v>1183850.4218502152</v>
      </c>
      <c r="BV228" s="150"/>
      <c r="BW228" s="2">
        <v>221</v>
      </c>
      <c r="BX228" s="118">
        <v>51561</v>
      </c>
      <c r="BY228" s="5">
        <f t="shared" si="56"/>
        <v>498887.87574899406</v>
      </c>
      <c r="BZ228" s="5">
        <f t="shared" si="57"/>
        <v>5224.2878433945316</v>
      </c>
      <c r="CA228" s="5">
        <f t="shared" si="31"/>
        <v>2314.1085681920663</v>
      </c>
      <c r="CB228" s="35">
        <f t="shared" si="32"/>
        <v>5.566241267461948E-2</v>
      </c>
      <c r="CC228" s="5">
        <f t="shared" si="33"/>
        <v>2910.1792752024653</v>
      </c>
      <c r="CD228" s="35">
        <f t="shared" si="34"/>
        <v>7.0000000000000007E-2</v>
      </c>
      <c r="CE228" s="5">
        <f t="shared" si="58"/>
        <v>288676.23281919729</v>
      </c>
      <c r="CF228" s="5">
        <f t="shared" si="59"/>
        <v>865891.38057099388</v>
      </c>
      <c r="CG228" s="5">
        <f t="shared" si="35"/>
        <v>496573.76718080201</v>
      </c>
      <c r="CH228" s="5">
        <f t="shared" si="36"/>
        <v>1154567.6133901912</v>
      </c>
    </row>
    <row r="229" spans="9:86" ht="14.25" customHeight="1">
      <c r="I229" s="150"/>
      <c r="J229" s="2">
        <v>222</v>
      </c>
      <c r="K229" s="118">
        <v>51592</v>
      </c>
      <c r="L229" s="5">
        <f t="shared" si="37"/>
        <v>527007.7436684448</v>
      </c>
      <c r="M229" s="5">
        <f t="shared" si="0"/>
        <v>5899.3210083098911</v>
      </c>
      <c r="N229" s="5">
        <f t="shared" si="1"/>
        <v>2276.1427705893329</v>
      </c>
      <c r="O229" s="35">
        <f t="shared" si="2"/>
        <v>5.1827916335619936E-2</v>
      </c>
      <c r="P229" s="5">
        <f t="shared" si="3"/>
        <v>3623.1782377205582</v>
      </c>
      <c r="Q229" s="35">
        <f t="shared" si="4"/>
        <v>8.2500000000000004E-2</v>
      </c>
      <c r="R229" s="5">
        <f t="shared" si="38"/>
        <v>260518.3991021433</v>
      </c>
      <c r="S229" s="5">
        <f t="shared" si="39"/>
        <v>1049130.8647426534</v>
      </c>
      <c r="T229" s="5">
        <f t="shared" si="5"/>
        <v>524731.60089785547</v>
      </c>
      <c r="U229" s="5">
        <f t="shared" si="6"/>
        <v>1309649.2638447967</v>
      </c>
      <c r="V229" s="150"/>
      <c r="W229" s="2">
        <v>222</v>
      </c>
      <c r="X229" s="118">
        <v>51592</v>
      </c>
      <c r="Y229" s="5">
        <f t="shared" si="40"/>
        <v>521084.52783299214</v>
      </c>
      <c r="Z229" s="5">
        <f t="shared" si="41"/>
        <v>5761.8863163878123</v>
      </c>
      <c r="AA229" s="5">
        <f t="shared" si="7"/>
        <v>2287.9894641678643</v>
      </c>
      <c r="AB229" s="35">
        <f t="shared" si="8"/>
        <v>5.2689865278084003E-2</v>
      </c>
      <c r="AC229" s="5">
        <f t="shared" si="9"/>
        <v>3473.896852219948</v>
      </c>
      <c r="AD229" s="35">
        <f t="shared" si="10"/>
        <v>0.08</v>
      </c>
      <c r="AE229" s="5">
        <f t="shared" si="42"/>
        <v>266453.46163117595</v>
      </c>
      <c r="AF229" s="5">
        <f t="shared" si="43"/>
        <v>1012685.3006069182</v>
      </c>
      <c r="AG229" s="5">
        <f t="shared" si="11"/>
        <v>518796.53836882429</v>
      </c>
      <c r="AH229" s="5">
        <f t="shared" si="12"/>
        <v>1279138.7622380941</v>
      </c>
      <c r="AI229" s="150"/>
      <c r="AJ229" s="2">
        <v>222</v>
      </c>
      <c r="AK229" s="118">
        <v>51592</v>
      </c>
      <c r="AL229" s="5">
        <f t="shared" si="44"/>
        <v>515077.73951464717</v>
      </c>
      <c r="AM229" s="5">
        <f t="shared" si="45"/>
        <v>5625.6271582523987</v>
      </c>
      <c r="AN229" s="5">
        <f t="shared" si="13"/>
        <v>2299.0834238869688</v>
      </c>
      <c r="AO229" s="35">
        <f t="shared" si="14"/>
        <v>5.356279056563476E-2</v>
      </c>
      <c r="AP229" s="5">
        <f t="shared" si="15"/>
        <v>3326.5437343654298</v>
      </c>
      <c r="AQ229" s="35">
        <f t="shared" si="16"/>
        <v>7.7500000000000013E-2</v>
      </c>
      <c r="AR229" s="5">
        <f t="shared" si="46"/>
        <v>272471.34390923911</v>
      </c>
      <c r="AS229" s="5">
        <f t="shared" si="47"/>
        <v>976417.88522279332</v>
      </c>
      <c r="AT229" s="5">
        <f t="shared" si="17"/>
        <v>512778.6560907602</v>
      </c>
      <c r="AU229" s="5">
        <f t="shared" si="18"/>
        <v>1248889.2291320325</v>
      </c>
      <c r="AV229" s="150"/>
      <c r="AW229" s="2">
        <v>222</v>
      </c>
      <c r="AX229" s="118">
        <v>51592</v>
      </c>
      <c r="AY229" s="5">
        <f t="shared" si="48"/>
        <v>508989.07827630307</v>
      </c>
      <c r="AZ229" s="5">
        <f t="shared" si="49"/>
        <v>5490.5819284106856</v>
      </c>
      <c r="BA229" s="5">
        <f t="shared" si="19"/>
        <v>2309.4001891837916</v>
      </c>
      <c r="BB229" s="35">
        <f t="shared" si="20"/>
        <v>5.4446752303713861E-2</v>
      </c>
      <c r="BC229" s="5">
        <f t="shared" si="21"/>
        <v>3181.181739226894</v>
      </c>
      <c r="BD229" s="35">
        <f t="shared" si="22"/>
        <v>7.4999999999999997E-2</v>
      </c>
      <c r="BE229" s="5">
        <f t="shared" si="50"/>
        <v>278570.3219128811</v>
      </c>
      <c r="BF229" s="5">
        <f t="shared" si="51"/>
        <v>940338.86619429174</v>
      </c>
      <c r="BG229" s="5">
        <f t="shared" si="23"/>
        <v>506679.6780871193</v>
      </c>
      <c r="BH229" s="5">
        <f t="shared" si="24"/>
        <v>1218909.188107173</v>
      </c>
      <c r="BI229" s="150"/>
      <c r="BJ229" s="2">
        <v>222</v>
      </c>
      <c r="BK229" s="118">
        <v>51592</v>
      </c>
      <c r="BL229" s="5">
        <f t="shared" si="52"/>
        <v>502820.40969415387</v>
      </c>
      <c r="BM229" s="5">
        <f t="shared" si="53"/>
        <v>5356.7892391412443</v>
      </c>
      <c r="BN229" s="5">
        <f t="shared" si="25"/>
        <v>2318.9159305723979</v>
      </c>
      <c r="BO229" s="35">
        <f t="shared" si="26"/>
        <v>5.534180918351117E-2</v>
      </c>
      <c r="BP229" s="5">
        <f t="shared" si="27"/>
        <v>3037.8733085688464</v>
      </c>
      <c r="BQ229" s="35">
        <f t="shared" si="28"/>
        <v>7.2499999999999995E-2</v>
      </c>
      <c r="BR229" s="5">
        <f t="shared" si="54"/>
        <v>284748.50623641786</v>
      </c>
      <c r="BS229" s="5">
        <f t="shared" si="55"/>
        <v>904458.70485293842</v>
      </c>
      <c r="BT229" s="5">
        <f t="shared" si="29"/>
        <v>500501.4937635815</v>
      </c>
      <c r="BU229" s="5">
        <f t="shared" si="30"/>
        <v>1189207.2110893563</v>
      </c>
      <c r="BV229" s="150"/>
      <c r="BW229" s="2">
        <v>222</v>
      </c>
      <c r="BX229" s="118">
        <v>51592</v>
      </c>
      <c r="BY229" s="5">
        <f t="shared" si="56"/>
        <v>496573.76718080201</v>
      </c>
      <c r="BZ229" s="5">
        <f t="shared" si="57"/>
        <v>5224.2878433945316</v>
      </c>
      <c r="CA229" s="5">
        <f t="shared" si="31"/>
        <v>2327.6075348398531</v>
      </c>
      <c r="CB229" s="35">
        <f t="shared" si="32"/>
        <v>5.6248018449811671E-2</v>
      </c>
      <c r="CC229" s="5">
        <f t="shared" si="33"/>
        <v>2896.6803085546785</v>
      </c>
      <c r="CD229" s="35">
        <f t="shared" si="34"/>
        <v>7.0000000000000007E-2</v>
      </c>
      <c r="CE229" s="5">
        <f t="shared" si="58"/>
        <v>291003.84035403712</v>
      </c>
      <c r="CF229" s="5">
        <f t="shared" si="59"/>
        <v>868788.06087954855</v>
      </c>
      <c r="CG229" s="5">
        <f t="shared" si="35"/>
        <v>494246.15964596218</v>
      </c>
      <c r="CH229" s="5">
        <f t="shared" si="36"/>
        <v>1159791.9012335856</v>
      </c>
    </row>
    <row r="230" spans="9:86" ht="14.25" customHeight="1">
      <c r="I230" s="150"/>
      <c r="J230" s="2">
        <v>223</v>
      </c>
      <c r="K230" s="118">
        <v>51622</v>
      </c>
      <c r="L230" s="5">
        <f t="shared" si="37"/>
        <v>524731.60089785547</v>
      </c>
      <c r="M230" s="5">
        <f t="shared" si="0"/>
        <v>5899.3210083098911</v>
      </c>
      <c r="N230" s="5">
        <f t="shared" si="1"/>
        <v>2291.7912521371345</v>
      </c>
      <c r="O230" s="35">
        <f t="shared" si="2"/>
        <v>5.241059425159162E-2</v>
      </c>
      <c r="P230" s="5">
        <f t="shared" si="3"/>
        <v>3607.5297561727566</v>
      </c>
      <c r="Q230" s="35">
        <f t="shared" si="4"/>
        <v>8.2500000000000004E-2</v>
      </c>
      <c r="R230" s="5">
        <f t="shared" si="38"/>
        <v>262810.19035428046</v>
      </c>
      <c r="S230" s="5">
        <f t="shared" si="39"/>
        <v>1052738.3944988262</v>
      </c>
      <c r="T230" s="5">
        <f t="shared" si="5"/>
        <v>522439.80964571831</v>
      </c>
      <c r="U230" s="5">
        <f t="shared" si="6"/>
        <v>1315548.5848531066</v>
      </c>
      <c r="V230" s="150"/>
      <c r="W230" s="2">
        <v>223</v>
      </c>
      <c r="X230" s="118">
        <v>51622</v>
      </c>
      <c r="Y230" s="5">
        <f t="shared" si="40"/>
        <v>518796.53836882429</v>
      </c>
      <c r="Z230" s="5">
        <f t="shared" si="41"/>
        <v>5761.8863163878123</v>
      </c>
      <c r="AA230" s="5">
        <f t="shared" si="7"/>
        <v>2303.2427272623167</v>
      </c>
      <c r="AB230" s="35">
        <f t="shared" si="8"/>
        <v>5.327505232407443E-2</v>
      </c>
      <c r="AC230" s="5">
        <f t="shared" si="9"/>
        <v>3458.6435891254955</v>
      </c>
      <c r="AD230" s="35">
        <f t="shared" si="10"/>
        <v>0.08</v>
      </c>
      <c r="AE230" s="5">
        <f t="shared" si="42"/>
        <v>268756.70435843826</v>
      </c>
      <c r="AF230" s="5">
        <f t="shared" si="43"/>
        <v>1016143.9441960437</v>
      </c>
      <c r="AG230" s="5">
        <f t="shared" si="11"/>
        <v>516493.29564156197</v>
      </c>
      <c r="AH230" s="5">
        <f t="shared" si="12"/>
        <v>1284900.648554482</v>
      </c>
      <c r="AI230" s="150"/>
      <c r="AJ230" s="2">
        <v>223</v>
      </c>
      <c r="AK230" s="118">
        <v>51622</v>
      </c>
      <c r="AL230" s="5">
        <f t="shared" si="44"/>
        <v>512778.6560907602</v>
      </c>
      <c r="AM230" s="5">
        <f t="shared" si="45"/>
        <v>5625.6271582523987</v>
      </c>
      <c r="AN230" s="5">
        <f t="shared" si="13"/>
        <v>2313.9316709995724</v>
      </c>
      <c r="AO230" s="35">
        <f t="shared" si="14"/>
        <v>5.41504208924799E-2</v>
      </c>
      <c r="AP230" s="5">
        <f t="shared" si="15"/>
        <v>3311.6954872528263</v>
      </c>
      <c r="AQ230" s="35">
        <f t="shared" si="16"/>
        <v>7.7499999999999999E-2</v>
      </c>
      <c r="AR230" s="5">
        <f t="shared" si="46"/>
        <v>274785.27558023867</v>
      </c>
      <c r="AS230" s="5">
        <f t="shared" si="47"/>
        <v>979729.58071004611</v>
      </c>
      <c r="AT230" s="5">
        <f t="shared" si="17"/>
        <v>510464.72441976063</v>
      </c>
      <c r="AU230" s="5">
        <f t="shared" si="18"/>
        <v>1254514.8562902848</v>
      </c>
      <c r="AV230" s="150"/>
      <c r="AW230" s="2">
        <v>223</v>
      </c>
      <c r="AX230" s="118">
        <v>51622</v>
      </c>
      <c r="AY230" s="5">
        <f t="shared" si="48"/>
        <v>506679.6780871193</v>
      </c>
      <c r="AZ230" s="5">
        <f t="shared" si="49"/>
        <v>5490.5819284106856</v>
      </c>
      <c r="BA230" s="5">
        <f t="shared" si="19"/>
        <v>2323.8339403661903</v>
      </c>
      <c r="BB230" s="35">
        <f t="shared" si="20"/>
        <v>5.5036758903915461E-2</v>
      </c>
      <c r="BC230" s="5">
        <f t="shared" si="21"/>
        <v>3166.7479880444953</v>
      </c>
      <c r="BD230" s="35">
        <f t="shared" si="22"/>
        <v>7.4999999999999997E-2</v>
      </c>
      <c r="BE230" s="5">
        <f t="shared" si="50"/>
        <v>280894.15585324727</v>
      </c>
      <c r="BF230" s="5">
        <f t="shared" si="51"/>
        <v>943505.61418233626</v>
      </c>
      <c r="BG230" s="5">
        <f t="shared" si="23"/>
        <v>504355.84414675314</v>
      </c>
      <c r="BH230" s="5">
        <f t="shared" si="24"/>
        <v>1224399.7700355835</v>
      </c>
      <c r="BI230" s="150"/>
      <c r="BJ230" s="2">
        <v>223</v>
      </c>
      <c r="BK230" s="118">
        <v>51622</v>
      </c>
      <c r="BL230" s="5">
        <f t="shared" si="52"/>
        <v>500501.4937635815</v>
      </c>
      <c r="BM230" s="5">
        <f t="shared" si="53"/>
        <v>5356.7892391412443</v>
      </c>
      <c r="BN230" s="5">
        <f t="shared" si="25"/>
        <v>2332.9260476529394</v>
      </c>
      <c r="BO230" s="35">
        <f t="shared" si="26"/>
        <v>5.5934123915040969E-2</v>
      </c>
      <c r="BP230" s="5">
        <f t="shared" si="27"/>
        <v>3023.8631914883049</v>
      </c>
      <c r="BQ230" s="35">
        <f t="shared" si="28"/>
        <v>7.2499999999999995E-2</v>
      </c>
      <c r="BR230" s="5">
        <f t="shared" si="54"/>
        <v>287081.43228407082</v>
      </c>
      <c r="BS230" s="5">
        <f t="shared" si="55"/>
        <v>907482.56804442673</v>
      </c>
      <c r="BT230" s="5">
        <f t="shared" si="29"/>
        <v>498168.56771592854</v>
      </c>
      <c r="BU230" s="5">
        <f t="shared" si="30"/>
        <v>1194564.0003284975</v>
      </c>
      <c r="BV230" s="150"/>
      <c r="BW230" s="2">
        <v>223</v>
      </c>
      <c r="BX230" s="118">
        <v>51622</v>
      </c>
      <c r="BY230" s="5">
        <f t="shared" si="56"/>
        <v>494246.15964596218</v>
      </c>
      <c r="BZ230" s="5">
        <f t="shared" si="57"/>
        <v>5224.2878433945316</v>
      </c>
      <c r="CA230" s="5">
        <f t="shared" si="31"/>
        <v>2341.185245459752</v>
      </c>
      <c r="CB230" s="35">
        <f t="shared" si="32"/>
        <v>5.684257206093709E-2</v>
      </c>
      <c r="CC230" s="5">
        <f t="shared" si="33"/>
        <v>2883.1025979347796</v>
      </c>
      <c r="CD230" s="35">
        <f t="shared" si="34"/>
        <v>7.0000000000000007E-2</v>
      </c>
      <c r="CE230" s="5">
        <f t="shared" si="58"/>
        <v>293345.02559949685</v>
      </c>
      <c r="CF230" s="5">
        <f t="shared" si="59"/>
        <v>871671.16347748332</v>
      </c>
      <c r="CG230" s="5">
        <f t="shared" si="35"/>
        <v>491904.97440050245</v>
      </c>
      <c r="CH230" s="5">
        <f t="shared" si="36"/>
        <v>1165016.1890769801</v>
      </c>
    </row>
    <row r="231" spans="9:86" ht="14.25" customHeight="1">
      <c r="I231" s="150"/>
      <c r="J231" s="2">
        <v>224</v>
      </c>
      <c r="K231" s="118">
        <v>51653</v>
      </c>
      <c r="L231" s="5">
        <f t="shared" si="37"/>
        <v>522439.80964571831</v>
      </c>
      <c r="M231" s="5">
        <f t="shared" si="0"/>
        <v>5899.3210083098911</v>
      </c>
      <c r="N231" s="5">
        <f t="shared" si="1"/>
        <v>2307.5473169955776</v>
      </c>
      <c r="O231" s="35">
        <f t="shared" si="2"/>
        <v>5.300240772755184E-2</v>
      </c>
      <c r="P231" s="5">
        <f t="shared" si="3"/>
        <v>3591.7736913143135</v>
      </c>
      <c r="Q231" s="35">
        <f t="shared" si="4"/>
        <v>8.2500000000000004E-2</v>
      </c>
      <c r="R231" s="5">
        <f t="shared" si="38"/>
        <v>265117.73767127603</v>
      </c>
      <c r="S231" s="5">
        <f t="shared" si="39"/>
        <v>1056330.1681901405</v>
      </c>
      <c r="T231" s="5">
        <f t="shared" si="5"/>
        <v>520132.26232872275</v>
      </c>
      <c r="U231" s="5">
        <f t="shared" si="6"/>
        <v>1321447.9058614166</v>
      </c>
      <c r="V231" s="150"/>
      <c r="W231" s="2">
        <v>224</v>
      </c>
      <c r="X231" s="118">
        <v>51653</v>
      </c>
      <c r="Y231" s="5">
        <f t="shared" si="40"/>
        <v>516493.29564156197</v>
      </c>
      <c r="Z231" s="5">
        <f t="shared" si="41"/>
        <v>5761.8863163878123</v>
      </c>
      <c r="AA231" s="5">
        <f t="shared" si="7"/>
        <v>2318.5976787773989</v>
      </c>
      <c r="AB231" s="35">
        <f t="shared" si="8"/>
        <v>5.3869377163489107E-2</v>
      </c>
      <c r="AC231" s="5">
        <f t="shared" si="9"/>
        <v>3443.2886376104134</v>
      </c>
      <c r="AD231" s="35">
        <f t="shared" si="10"/>
        <v>0.08</v>
      </c>
      <c r="AE231" s="5">
        <f t="shared" si="42"/>
        <v>271075.30203721568</v>
      </c>
      <c r="AF231" s="5">
        <f t="shared" si="43"/>
        <v>1019587.232833654</v>
      </c>
      <c r="AG231" s="5">
        <f t="shared" si="11"/>
        <v>514174.69796278456</v>
      </c>
      <c r="AH231" s="5">
        <f t="shared" si="12"/>
        <v>1290662.5348708697</v>
      </c>
      <c r="AI231" s="150"/>
      <c r="AJ231" s="2">
        <v>224</v>
      </c>
      <c r="AK231" s="118">
        <v>51653</v>
      </c>
      <c r="AL231" s="5">
        <f t="shared" si="44"/>
        <v>510464.72441976063</v>
      </c>
      <c r="AM231" s="5">
        <f t="shared" si="45"/>
        <v>5625.6271582523987</v>
      </c>
      <c r="AN231" s="5">
        <f t="shared" si="13"/>
        <v>2328.8758130414444</v>
      </c>
      <c r="AO231" s="35">
        <f t="shared" si="14"/>
        <v>5.4747190980265703E-2</v>
      </c>
      <c r="AP231" s="5">
        <f t="shared" si="15"/>
        <v>3296.7513452109542</v>
      </c>
      <c r="AQ231" s="35">
        <f t="shared" si="16"/>
        <v>7.7499999999999999E-2</v>
      </c>
      <c r="AR231" s="5">
        <f t="shared" si="46"/>
        <v>277114.15139328013</v>
      </c>
      <c r="AS231" s="5">
        <f t="shared" si="47"/>
        <v>983026.33205525705</v>
      </c>
      <c r="AT231" s="5">
        <f t="shared" si="17"/>
        <v>508135.84860671917</v>
      </c>
      <c r="AU231" s="5">
        <f t="shared" si="18"/>
        <v>1260140.4834485371</v>
      </c>
      <c r="AV231" s="150"/>
      <c r="AW231" s="2">
        <v>224</v>
      </c>
      <c r="AX231" s="118">
        <v>51653</v>
      </c>
      <c r="AY231" s="5">
        <f t="shared" si="48"/>
        <v>504355.84414675314</v>
      </c>
      <c r="AZ231" s="5">
        <f t="shared" si="49"/>
        <v>5490.5819284106856</v>
      </c>
      <c r="BA231" s="5">
        <f t="shared" si="19"/>
        <v>2338.3579024934788</v>
      </c>
      <c r="BB231" s="35">
        <f t="shared" si="20"/>
        <v>5.5635906980304566E-2</v>
      </c>
      <c r="BC231" s="5">
        <f t="shared" si="21"/>
        <v>3152.2240259172067</v>
      </c>
      <c r="BD231" s="35">
        <f t="shared" si="22"/>
        <v>7.4999999999999997E-2</v>
      </c>
      <c r="BE231" s="5">
        <f t="shared" si="50"/>
        <v>283232.51375574077</v>
      </c>
      <c r="BF231" s="5">
        <f t="shared" si="51"/>
        <v>946657.8382082535</v>
      </c>
      <c r="BG231" s="5">
        <f t="shared" si="23"/>
        <v>502017.48624425963</v>
      </c>
      <c r="BH231" s="5">
        <f t="shared" si="24"/>
        <v>1229890.3519639943</v>
      </c>
      <c r="BI231" s="150"/>
      <c r="BJ231" s="2">
        <v>224</v>
      </c>
      <c r="BK231" s="118">
        <v>51653</v>
      </c>
      <c r="BL231" s="5">
        <f t="shared" si="52"/>
        <v>498168.56771592854</v>
      </c>
      <c r="BM231" s="5">
        <f t="shared" si="53"/>
        <v>5356.7892391412443</v>
      </c>
      <c r="BN231" s="5">
        <f t="shared" si="25"/>
        <v>2347.0208091908426</v>
      </c>
      <c r="BO231" s="35">
        <f t="shared" si="26"/>
        <v>5.6535581599259505E-2</v>
      </c>
      <c r="BP231" s="5">
        <f t="shared" si="27"/>
        <v>3009.7684299504017</v>
      </c>
      <c r="BQ231" s="35">
        <f t="shared" si="28"/>
        <v>7.2499999999999995E-2</v>
      </c>
      <c r="BR231" s="5">
        <f t="shared" si="54"/>
        <v>289428.45309326169</v>
      </c>
      <c r="BS231" s="5">
        <f t="shared" si="55"/>
        <v>910492.33647437708</v>
      </c>
      <c r="BT231" s="5">
        <f t="shared" si="29"/>
        <v>495821.54690673773</v>
      </c>
      <c r="BU231" s="5">
        <f t="shared" si="30"/>
        <v>1199920.7895676387</v>
      </c>
      <c r="BV231" s="150"/>
      <c r="BW231" s="2">
        <v>224</v>
      </c>
      <c r="BX231" s="118">
        <v>51653</v>
      </c>
      <c r="BY231" s="5">
        <f t="shared" si="56"/>
        <v>491904.97440050245</v>
      </c>
      <c r="BZ231" s="5">
        <f t="shared" si="57"/>
        <v>5224.2878433945316</v>
      </c>
      <c r="CA231" s="5">
        <f t="shared" si="31"/>
        <v>2354.8421593916005</v>
      </c>
      <c r="CB231" s="35">
        <f t="shared" si="32"/>
        <v>5.7446269875880196E-2</v>
      </c>
      <c r="CC231" s="5">
        <f t="shared" si="33"/>
        <v>2869.4456840029311</v>
      </c>
      <c r="CD231" s="35">
        <f t="shared" si="34"/>
        <v>7.0000000000000007E-2</v>
      </c>
      <c r="CE231" s="5">
        <f t="shared" si="58"/>
        <v>295699.86775888846</v>
      </c>
      <c r="CF231" s="5">
        <f t="shared" si="59"/>
        <v>874540.60916148627</v>
      </c>
      <c r="CG231" s="5">
        <f t="shared" si="35"/>
        <v>489550.13224111084</v>
      </c>
      <c r="CH231" s="5">
        <f t="shared" si="36"/>
        <v>1170240.4769203747</v>
      </c>
    </row>
    <row r="232" spans="9:86" ht="14.25" customHeight="1">
      <c r="I232" s="150"/>
      <c r="J232" s="2">
        <v>225</v>
      </c>
      <c r="K232" s="118">
        <v>51683</v>
      </c>
      <c r="L232" s="5">
        <f t="shared" si="37"/>
        <v>520132.26232872275</v>
      </c>
      <c r="M232" s="5">
        <f t="shared" si="0"/>
        <v>5899.3210083098911</v>
      </c>
      <c r="N232" s="5">
        <f t="shared" si="1"/>
        <v>2323.4117047999221</v>
      </c>
      <c r="O232" s="35">
        <f t="shared" si="2"/>
        <v>5.3603559088550357E-2</v>
      </c>
      <c r="P232" s="5">
        <f t="shared" si="3"/>
        <v>3575.909303509969</v>
      </c>
      <c r="Q232" s="35">
        <f t="shared" si="4"/>
        <v>8.2500000000000004E-2</v>
      </c>
      <c r="R232" s="5">
        <f t="shared" si="38"/>
        <v>267441.14937607595</v>
      </c>
      <c r="S232" s="5">
        <f t="shared" si="39"/>
        <v>1059906.0774936504</v>
      </c>
      <c r="T232" s="5">
        <f t="shared" si="5"/>
        <v>517808.85062392283</v>
      </c>
      <c r="U232" s="5">
        <f t="shared" si="6"/>
        <v>1327347.2268697263</v>
      </c>
      <c r="V232" s="150"/>
      <c r="W232" s="2">
        <v>225</v>
      </c>
      <c r="X232" s="118">
        <v>51683</v>
      </c>
      <c r="Y232" s="5">
        <f t="shared" si="40"/>
        <v>514174.69796278456</v>
      </c>
      <c r="Z232" s="5">
        <f t="shared" si="41"/>
        <v>5761.8863163878123</v>
      </c>
      <c r="AA232" s="5">
        <f t="shared" si="7"/>
        <v>2334.0549966359149</v>
      </c>
      <c r="AB232" s="35">
        <f t="shared" si="8"/>
        <v>5.4473042082008899E-2</v>
      </c>
      <c r="AC232" s="5">
        <f t="shared" si="9"/>
        <v>3427.8313197518974</v>
      </c>
      <c r="AD232" s="35">
        <f t="shared" si="10"/>
        <v>0.08</v>
      </c>
      <c r="AE232" s="5">
        <f t="shared" si="42"/>
        <v>273409.35703385161</v>
      </c>
      <c r="AF232" s="5">
        <f t="shared" si="43"/>
        <v>1023015.064153406</v>
      </c>
      <c r="AG232" s="5">
        <f t="shared" si="11"/>
        <v>511840.64296614862</v>
      </c>
      <c r="AH232" s="5">
        <f t="shared" si="12"/>
        <v>1296424.4211872576</v>
      </c>
      <c r="AI232" s="150"/>
      <c r="AJ232" s="2">
        <v>225</v>
      </c>
      <c r="AK232" s="118">
        <v>51683</v>
      </c>
      <c r="AL232" s="5">
        <f t="shared" si="44"/>
        <v>508135.84860671917</v>
      </c>
      <c r="AM232" s="5">
        <f t="shared" si="45"/>
        <v>5625.6271582523987</v>
      </c>
      <c r="AN232" s="5">
        <f t="shared" si="13"/>
        <v>2343.916469334004</v>
      </c>
      <c r="AO232" s="35">
        <f t="shared" si="14"/>
        <v>5.535330307659013E-2</v>
      </c>
      <c r="AP232" s="5">
        <f t="shared" si="15"/>
        <v>3281.7106889183947</v>
      </c>
      <c r="AQ232" s="35">
        <f t="shared" si="16"/>
        <v>7.7499999999999999E-2</v>
      </c>
      <c r="AR232" s="5">
        <f t="shared" si="46"/>
        <v>279458.06786261412</v>
      </c>
      <c r="AS232" s="5">
        <f t="shared" si="47"/>
        <v>986308.04274417541</v>
      </c>
      <c r="AT232" s="5">
        <f t="shared" si="17"/>
        <v>505791.93213738519</v>
      </c>
      <c r="AU232" s="5">
        <f t="shared" si="18"/>
        <v>1265766.1106067896</v>
      </c>
      <c r="AV232" s="150"/>
      <c r="AW232" s="2">
        <v>225</v>
      </c>
      <c r="AX232" s="118">
        <v>51683</v>
      </c>
      <c r="AY232" s="5">
        <f t="shared" si="48"/>
        <v>502017.48624425963</v>
      </c>
      <c r="AZ232" s="5">
        <f t="shared" si="49"/>
        <v>5490.5819284106856</v>
      </c>
      <c r="BA232" s="5">
        <f t="shared" si="19"/>
        <v>2352.9726393840633</v>
      </c>
      <c r="BB232" s="35">
        <f t="shared" si="20"/>
        <v>5.624439874365357E-2</v>
      </c>
      <c r="BC232" s="5">
        <f t="shared" si="21"/>
        <v>3137.6092890266223</v>
      </c>
      <c r="BD232" s="35">
        <f t="shared" si="22"/>
        <v>7.4999999999999997E-2</v>
      </c>
      <c r="BE232" s="5">
        <f t="shared" si="50"/>
        <v>285585.48639512481</v>
      </c>
      <c r="BF232" s="5">
        <f t="shared" si="51"/>
        <v>949795.44749728008</v>
      </c>
      <c r="BG232" s="5">
        <f t="shared" si="23"/>
        <v>499664.5136048756</v>
      </c>
      <c r="BH232" s="5">
        <f t="shared" si="24"/>
        <v>1235380.9338924049</v>
      </c>
      <c r="BI232" s="150"/>
      <c r="BJ232" s="2">
        <v>225</v>
      </c>
      <c r="BK232" s="118">
        <v>51683</v>
      </c>
      <c r="BL232" s="5">
        <f t="shared" si="52"/>
        <v>495821.54690673773</v>
      </c>
      <c r="BM232" s="5">
        <f t="shared" si="53"/>
        <v>5356.7892391412443</v>
      </c>
      <c r="BN232" s="5">
        <f t="shared" si="25"/>
        <v>2361.2007265797038</v>
      </c>
      <c r="BO232" s="35">
        <f t="shared" si="26"/>
        <v>5.7146384411337507E-2</v>
      </c>
      <c r="BP232" s="5">
        <f t="shared" si="27"/>
        <v>2995.5885125615405</v>
      </c>
      <c r="BQ232" s="35">
        <f t="shared" si="28"/>
        <v>7.2499999999999995E-2</v>
      </c>
      <c r="BR232" s="5">
        <f t="shared" si="54"/>
        <v>291789.65381984139</v>
      </c>
      <c r="BS232" s="5">
        <f t="shared" si="55"/>
        <v>913487.9249869386</v>
      </c>
      <c r="BT232" s="5">
        <f t="shared" si="29"/>
        <v>493460.34618015803</v>
      </c>
      <c r="BU232" s="5">
        <f t="shared" si="30"/>
        <v>1205277.57880678</v>
      </c>
      <c r="BV232" s="150"/>
      <c r="BW232" s="2">
        <v>225</v>
      </c>
      <c r="BX232" s="118">
        <v>51683</v>
      </c>
      <c r="BY232" s="5">
        <f t="shared" si="56"/>
        <v>489550.13224111084</v>
      </c>
      <c r="BZ232" s="5">
        <f t="shared" si="57"/>
        <v>5224.2878433945316</v>
      </c>
      <c r="CA232" s="5">
        <f t="shared" si="31"/>
        <v>2368.5787386547181</v>
      </c>
      <c r="CB232" s="35">
        <f t="shared" si="32"/>
        <v>5.8059314035396659E-2</v>
      </c>
      <c r="CC232" s="5">
        <f t="shared" si="33"/>
        <v>2855.7091047398135</v>
      </c>
      <c r="CD232" s="35">
        <f t="shared" si="34"/>
        <v>7.0000000000000007E-2</v>
      </c>
      <c r="CE232" s="5">
        <f t="shared" si="58"/>
        <v>298068.44649754319</v>
      </c>
      <c r="CF232" s="5">
        <f t="shared" si="59"/>
        <v>877396.3182662261</v>
      </c>
      <c r="CG232" s="5">
        <f t="shared" si="35"/>
        <v>487181.55350245611</v>
      </c>
      <c r="CH232" s="5">
        <f t="shared" si="36"/>
        <v>1175464.7647637692</v>
      </c>
    </row>
    <row r="233" spans="9:86" ht="14.25" customHeight="1">
      <c r="I233" s="150"/>
      <c r="J233" s="2">
        <v>226</v>
      </c>
      <c r="K233" s="118">
        <v>51714</v>
      </c>
      <c r="L233" s="5">
        <f t="shared" si="37"/>
        <v>517808.85062392283</v>
      </c>
      <c r="M233" s="5">
        <f t="shared" si="0"/>
        <v>5899.3210083098911</v>
      </c>
      <c r="N233" s="5">
        <f t="shared" si="1"/>
        <v>2339.3851602704217</v>
      </c>
      <c r="O233" s="35">
        <f t="shared" si="2"/>
        <v>5.4214256649764772E-2</v>
      </c>
      <c r="P233" s="5">
        <f t="shared" si="3"/>
        <v>3559.9358480394694</v>
      </c>
      <c r="Q233" s="35">
        <f t="shared" si="4"/>
        <v>8.2500000000000004E-2</v>
      </c>
      <c r="R233" s="5">
        <f t="shared" si="38"/>
        <v>269780.53453634639</v>
      </c>
      <c r="S233" s="5">
        <f t="shared" si="39"/>
        <v>1063466.0133416899</v>
      </c>
      <c r="T233" s="5">
        <f t="shared" si="5"/>
        <v>515469.46546365239</v>
      </c>
      <c r="U233" s="5">
        <f t="shared" si="6"/>
        <v>1333246.5478780363</v>
      </c>
      <c r="V233" s="150"/>
      <c r="W233" s="2">
        <v>226</v>
      </c>
      <c r="X233" s="118">
        <v>51714</v>
      </c>
      <c r="Y233" s="5">
        <f t="shared" si="40"/>
        <v>511840.64296614862</v>
      </c>
      <c r="Z233" s="5">
        <f t="shared" si="41"/>
        <v>5761.8863163878123</v>
      </c>
      <c r="AA233" s="5">
        <f t="shared" si="7"/>
        <v>2349.6153632801547</v>
      </c>
      <c r="AB233" s="35">
        <f t="shared" si="8"/>
        <v>5.5086255354728844E-2</v>
      </c>
      <c r="AC233" s="5">
        <f t="shared" si="9"/>
        <v>3412.2709531076575</v>
      </c>
      <c r="AD233" s="35">
        <f t="shared" si="10"/>
        <v>0.08</v>
      </c>
      <c r="AE233" s="5">
        <f t="shared" si="42"/>
        <v>275758.97239713179</v>
      </c>
      <c r="AF233" s="5">
        <f t="shared" si="43"/>
        <v>1026427.3351065136</v>
      </c>
      <c r="AG233" s="5">
        <f t="shared" si="11"/>
        <v>509491.02760286845</v>
      </c>
      <c r="AH233" s="5">
        <f t="shared" si="12"/>
        <v>1302186.3075036453</v>
      </c>
      <c r="AI233" s="150"/>
      <c r="AJ233" s="2">
        <v>226</v>
      </c>
      <c r="AK233" s="118">
        <v>51714</v>
      </c>
      <c r="AL233" s="5">
        <f t="shared" si="44"/>
        <v>505791.93213738519</v>
      </c>
      <c r="AM233" s="5">
        <f t="shared" si="45"/>
        <v>5625.6271582523987</v>
      </c>
      <c r="AN233" s="5">
        <f t="shared" si="13"/>
        <v>2359.0542631984526</v>
      </c>
      <c r="AO233" s="35">
        <f t="shared" si="14"/>
        <v>5.5968965417764166E-2</v>
      </c>
      <c r="AP233" s="5">
        <f t="shared" si="15"/>
        <v>3266.572895053946</v>
      </c>
      <c r="AQ233" s="35">
        <f t="shared" si="16"/>
        <v>7.7499999999999999E-2</v>
      </c>
      <c r="AR233" s="5">
        <f t="shared" si="46"/>
        <v>281817.12212581257</v>
      </c>
      <c r="AS233" s="5">
        <f t="shared" si="47"/>
        <v>989574.61563922931</v>
      </c>
      <c r="AT233" s="5">
        <f t="shared" si="17"/>
        <v>503432.87787418673</v>
      </c>
      <c r="AU233" s="5">
        <f t="shared" si="18"/>
        <v>1271391.7377650419</v>
      </c>
      <c r="AV233" s="150"/>
      <c r="AW233" s="2">
        <v>226</v>
      </c>
      <c r="AX233" s="118">
        <v>51714</v>
      </c>
      <c r="AY233" s="5">
        <f t="shared" si="48"/>
        <v>499664.5136048756</v>
      </c>
      <c r="AZ233" s="5">
        <f t="shared" si="49"/>
        <v>5490.5819284106856</v>
      </c>
      <c r="BA233" s="5">
        <f t="shared" si="19"/>
        <v>2367.6787183802135</v>
      </c>
      <c r="BB233" s="35">
        <f t="shared" si="20"/>
        <v>5.6862442392757756E-2</v>
      </c>
      <c r="BC233" s="5">
        <f t="shared" si="21"/>
        <v>3122.9032100304721</v>
      </c>
      <c r="BD233" s="35">
        <f t="shared" si="22"/>
        <v>7.4999999999999997E-2</v>
      </c>
      <c r="BE233" s="5">
        <f t="shared" si="50"/>
        <v>287953.16511350503</v>
      </c>
      <c r="BF233" s="5">
        <f t="shared" si="51"/>
        <v>952918.3507073106</v>
      </c>
      <c r="BG233" s="5">
        <f t="shared" si="23"/>
        <v>497296.83488649537</v>
      </c>
      <c r="BH233" s="5">
        <f t="shared" si="24"/>
        <v>1240871.5158208157</v>
      </c>
      <c r="BI233" s="150"/>
      <c r="BJ233" s="2">
        <v>226</v>
      </c>
      <c r="BK233" s="118">
        <v>51714</v>
      </c>
      <c r="BL233" s="5">
        <f t="shared" si="52"/>
        <v>493460.34618015803</v>
      </c>
      <c r="BM233" s="5">
        <f t="shared" si="53"/>
        <v>5356.7892391412443</v>
      </c>
      <c r="BN233" s="5">
        <f t="shared" si="25"/>
        <v>2375.4663143027897</v>
      </c>
      <c r="BO233" s="35">
        <f t="shared" si="26"/>
        <v>5.7766740513788592E-2</v>
      </c>
      <c r="BP233" s="5">
        <f t="shared" si="27"/>
        <v>2981.3229248384546</v>
      </c>
      <c r="BQ233" s="35">
        <f t="shared" si="28"/>
        <v>7.2499999999999995E-2</v>
      </c>
      <c r="BR233" s="5">
        <f t="shared" si="54"/>
        <v>294165.12013414421</v>
      </c>
      <c r="BS233" s="5">
        <f t="shared" si="55"/>
        <v>916469.247911777</v>
      </c>
      <c r="BT233" s="5">
        <f t="shared" si="29"/>
        <v>491084.87986585521</v>
      </c>
      <c r="BU233" s="5">
        <f t="shared" si="30"/>
        <v>1210634.3680459212</v>
      </c>
      <c r="BV233" s="150"/>
      <c r="BW233" s="2">
        <v>226</v>
      </c>
      <c r="BX233" s="118">
        <v>51714</v>
      </c>
      <c r="BY233" s="5">
        <f t="shared" si="56"/>
        <v>487181.55350245611</v>
      </c>
      <c r="BZ233" s="5">
        <f t="shared" si="57"/>
        <v>5224.2878433945316</v>
      </c>
      <c r="CA233" s="5">
        <f t="shared" si="31"/>
        <v>2382.3954479635377</v>
      </c>
      <c r="CB233" s="35">
        <f t="shared" si="32"/>
        <v>5.8681912666913652E-2</v>
      </c>
      <c r="CC233" s="5">
        <f t="shared" si="33"/>
        <v>2841.8923954309939</v>
      </c>
      <c r="CD233" s="35">
        <f t="shared" si="34"/>
        <v>7.0000000000000007E-2</v>
      </c>
      <c r="CE233" s="5">
        <f t="shared" si="58"/>
        <v>300450.84194550675</v>
      </c>
      <c r="CF233" s="5">
        <f t="shared" si="59"/>
        <v>880238.21066165704</v>
      </c>
      <c r="CG233" s="5">
        <f t="shared" si="35"/>
        <v>484799.15805449255</v>
      </c>
      <c r="CH233" s="5">
        <f t="shared" si="36"/>
        <v>1180689.0526071638</v>
      </c>
    </row>
    <row r="234" spans="9:86" ht="14.25" customHeight="1">
      <c r="I234" s="150"/>
      <c r="J234" s="2">
        <v>227</v>
      </c>
      <c r="K234" s="118">
        <v>51745</v>
      </c>
      <c r="L234" s="5">
        <f t="shared" si="37"/>
        <v>515469.46546365239</v>
      </c>
      <c r="M234" s="5">
        <f t="shared" si="0"/>
        <v>5899.3210083098911</v>
      </c>
      <c r="N234" s="5">
        <f t="shared" si="1"/>
        <v>2355.4684332472807</v>
      </c>
      <c r="O234" s="35">
        <f t="shared" si="2"/>
        <v>5.4834714939987997E-2</v>
      </c>
      <c r="P234" s="5">
        <f t="shared" si="3"/>
        <v>3543.8525750626104</v>
      </c>
      <c r="Q234" s="35">
        <f t="shared" si="4"/>
        <v>8.2500000000000004E-2</v>
      </c>
      <c r="R234" s="5">
        <f t="shared" si="38"/>
        <v>272136.00296959368</v>
      </c>
      <c r="S234" s="5">
        <f t="shared" si="39"/>
        <v>1067009.8659167525</v>
      </c>
      <c r="T234" s="5">
        <f t="shared" si="5"/>
        <v>513113.99703040509</v>
      </c>
      <c r="U234" s="5">
        <f t="shared" si="6"/>
        <v>1339145.8688863462</v>
      </c>
      <c r="V234" s="150"/>
      <c r="W234" s="2">
        <v>227</v>
      </c>
      <c r="X234" s="118">
        <v>51745</v>
      </c>
      <c r="Y234" s="5">
        <f t="shared" si="40"/>
        <v>509491.02760286845</v>
      </c>
      <c r="Z234" s="5">
        <f t="shared" si="41"/>
        <v>5761.8863163878123</v>
      </c>
      <c r="AA234" s="5">
        <f t="shared" si="7"/>
        <v>2365.2794657020222</v>
      </c>
      <c r="AB234" s="35">
        <f t="shared" si="8"/>
        <v>5.5709231469622977E-2</v>
      </c>
      <c r="AC234" s="5">
        <f t="shared" si="9"/>
        <v>3396.6068506857901</v>
      </c>
      <c r="AD234" s="35">
        <f t="shared" si="10"/>
        <v>0.08</v>
      </c>
      <c r="AE234" s="5">
        <f t="shared" si="42"/>
        <v>278124.2518628338</v>
      </c>
      <c r="AF234" s="5">
        <f t="shared" si="43"/>
        <v>1029823.9419571994</v>
      </c>
      <c r="AG234" s="5">
        <f t="shared" si="11"/>
        <v>507125.74813716643</v>
      </c>
      <c r="AH234" s="5">
        <f t="shared" si="12"/>
        <v>1307948.1938200332</v>
      </c>
      <c r="AI234" s="150"/>
      <c r="AJ234" s="2">
        <v>227</v>
      </c>
      <c r="AK234" s="118">
        <v>51745</v>
      </c>
      <c r="AL234" s="5">
        <f t="shared" si="44"/>
        <v>503432.87787418673</v>
      </c>
      <c r="AM234" s="5">
        <f t="shared" si="45"/>
        <v>5625.6271582523987</v>
      </c>
      <c r="AN234" s="5">
        <f t="shared" si="13"/>
        <v>2374.2898219816093</v>
      </c>
      <c r="AO234" s="35">
        <f t="shared" si="14"/>
        <v>5.6594392452253853E-2</v>
      </c>
      <c r="AP234" s="5">
        <f t="shared" si="15"/>
        <v>3251.3373362707894</v>
      </c>
      <c r="AQ234" s="35">
        <f t="shared" si="16"/>
        <v>7.7499999999999999E-2</v>
      </c>
      <c r="AR234" s="5">
        <f t="shared" si="46"/>
        <v>284191.4119477942</v>
      </c>
      <c r="AS234" s="5">
        <f t="shared" si="47"/>
        <v>992825.95297550014</v>
      </c>
      <c r="AT234" s="5">
        <f t="shared" si="17"/>
        <v>501058.5880522051</v>
      </c>
      <c r="AU234" s="5">
        <f t="shared" si="18"/>
        <v>1277017.3649232944</v>
      </c>
      <c r="AV234" s="150"/>
      <c r="AW234" s="2">
        <v>227</v>
      </c>
      <c r="AX234" s="118">
        <v>51745</v>
      </c>
      <c r="AY234" s="5">
        <f t="shared" si="48"/>
        <v>497296.83488649537</v>
      </c>
      <c r="AZ234" s="5">
        <f t="shared" si="49"/>
        <v>5490.5819284106856</v>
      </c>
      <c r="BA234" s="5">
        <f t="shared" si="19"/>
        <v>2382.4767103700897</v>
      </c>
      <c r="BB234" s="35">
        <f t="shared" si="20"/>
        <v>5.7490252337854687E-2</v>
      </c>
      <c r="BC234" s="5">
        <f t="shared" si="21"/>
        <v>3108.1052180405959</v>
      </c>
      <c r="BD234" s="35">
        <f t="shared" si="22"/>
        <v>7.4999999999999997E-2</v>
      </c>
      <c r="BE234" s="5">
        <f t="shared" si="50"/>
        <v>290335.64182387514</v>
      </c>
      <c r="BF234" s="5">
        <f t="shared" si="51"/>
        <v>956026.45592535124</v>
      </c>
      <c r="BG234" s="5">
        <f t="shared" si="23"/>
        <v>494914.35817612527</v>
      </c>
      <c r="BH234" s="5">
        <f t="shared" si="24"/>
        <v>1246362.0977492263</v>
      </c>
      <c r="BI234" s="150"/>
      <c r="BJ234" s="2">
        <v>227</v>
      </c>
      <c r="BK234" s="118">
        <v>51745</v>
      </c>
      <c r="BL234" s="5">
        <f t="shared" si="52"/>
        <v>491084.87986585521</v>
      </c>
      <c r="BM234" s="5">
        <f t="shared" si="53"/>
        <v>5356.7892391412443</v>
      </c>
      <c r="BN234" s="5">
        <f t="shared" si="25"/>
        <v>2389.8180899517024</v>
      </c>
      <c r="BO234" s="35">
        <f t="shared" si="26"/>
        <v>5.8396864279865554E-2</v>
      </c>
      <c r="BP234" s="5">
        <f t="shared" si="27"/>
        <v>2966.9711491895418</v>
      </c>
      <c r="BQ234" s="35">
        <f t="shared" si="28"/>
        <v>7.2499999999999995E-2</v>
      </c>
      <c r="BR234" s="5">
        <f t="shared" si="54"/>
        <v>296554.93822409591</v>
      </c>
      <c r="BS234" s="5">
        <f t="shared" si="55"/>
        <v>919436.21906096651</v>
      </c>
      <c r="BT234" s="5">
        <f t="shared" si="29"/>
        <v>488695.06177590351</v>
      </c>
      <c r="BU234" s="5">
        <f t="shared" si="30"/>
        <v>1215991.1572850624</v>
      </c>
      <c r="BV234" s="150"/>
      <c r="BW234" s="2">
        <v>227</v>
      </c>
      <c r="BX234" s="118">
        <v>51745</v>
      </c>
      <c r="BY234" s="5">
        <f t="shared" si="56"/>
        <v>484799.15805449255</v>
      </c>
      <c r="BZ234" s="5">
        <f t="shared" si="57"/>
        <v>5224.2878433945316</v>
      </c>
      <c r="CA234" s="5">
        <f t="shared" si="31"/>
        <v>2396.2927547433251</v>
      </c>
      <c r="CB234" s="35">
        <f t="shared" si="32"/>
        <v>5.9314280107903398E-2</v>
      </c>
      <c r="CC234" s="5">
        <f t="shared" si="33"/>
        <v>2827.9950886512065</v>
      </c>
      <c r="CD234" s="35">
        <f t="shared" si="34"/>
        <v>7.0000000000000007E-2</v>
      </c>
      <c r="CE234" s="5">
        <f t="shared" si="58"/>
        <v>302847.13470025006</v>
      </c>
      <c r="CF234" s="5">
        <f t="shared" si="59"/>
        <v>883066.20575030823</v>
      </c>
      <c r="CG234" s="5">
        <f t="shared" si="35"/>
        <v>482402.86529974925</v>
      </c>
      <c r="CH234" s="5">
        <f t="shared" si="36"/>
        <v>1185913.3404505583</v>
      </c>
    </row>
    <row r="235" spans="9:86" ht="14.25" customHeight="1">
      <c r="I235" s="150"/>
      <c r="J235" s="2">
        <v>228</v>
      </c>
      <c r="K235" s="118">
        <v>51775</v>
      </c>
      <c r="L235" s="5">
        <f t="shared" si="37"/>
        <v>513113.99703040509</v>
      </c>
      <c r="M235" s="5">
        <f t="shared" si="0"/>
        <v>5899.3210083098911</v>
      </c>
      <c r="N235" s="5">
        <f t="shared" si="1"/>
        <v>2371.6622787258561</v>
      </c>
      <c r="O235" s="35">
        <f t="shared" si="2"/>
        <v>5.5465154935198255E-2</v>
      </c>
      <c r="P235" s="5">
        <f t="shared" si="3"/>
        <v>3527.658729584035</v>
      </c>
      <c r="Q235" s="35">
        <f t="shared" si="4"/>
        <v>8.2500000000000004E-2</v>
      </c>
      <c r="R235" s="5">
        <f t="shared" si="38"/>
        <v>274507.66524831956</v>
      </c>
      <c r="S235" s="5">
        <f t="shared" si="39"/>
        <v>1070537.5246463364</v>
      </c>
      <c r="T235" s="5">
        <f t="shared" si="5"/>
        <v>510742.33475167921</v>
      </c>
      <c r="U235" s="5">
        <f t="shared" si="6"/>
        <v>1345045.189894656</v>
      </c>
      <c r="V235" s="150"/>
      <c r="W235" s="2">
        <v>228</v>
      </c>
      <c r="X235" s="118">
        <v>51775</v>
      </c>
      <c r="Y235" s="5">
        <f t="shared" si="40"/>
        <v>507125.74813716643</v>
      </c>
      <c r="Z235" s="5">
        <f t="shared" si="41"/>
        <v>5761.8863163878123</v>
      </c>
      <c r="AA235" s="5">
        <f t="shared" si="7"/>
        <v>2381.0479954733692</v>
      </c>
      <c r="AB235" s="35">
        <f t="shared" si="8"/>
        <v>5.6342191361090532E-2</v>
      </c>
      <c r="AC235" s="5">
        <f t="shared" si="9"/>
        <v>3380.8383209144431</v>
      </c>
      <c r="AD235" s="35">
        <f t="shared" si="10"/>
        <v>0.08</v>
      </c>
      <c r="AE235" s="5">
        <f t="shared" si="42"/>
        <v>280505.29985830717</v>
      </c>
      <c r="AF235" s="5">
        <f t="shared" si="43"/>
        <v>1033204.7802781138</v>
      </c>
      <c r="AG235" s="5">
        <f t="shared" si="11"/>
        <v>504744.70014169306</v>
      </c>
      <c r="AH235" s="5">
        <f t="shared" si="12"/>
        <v>1313710.0801364209</v>
      </c>
      <c r="AI235" s="150"/>
      <c r="AJ235" s="2">
        <v>228</v>
      </c>
      <c r="AK235" s="118">
        <v>51775</v>
      </c>
      <c r="AL235" s="5">
        <f t="shared" si="44"/>
        <v>501058.5880522051</v>
      </c>
      <c r="AM235" s="5">
        <f t="shared" si="45"/>
        <v>5625.6271582523987</v>
      </c>
      <c r="AN235" s="5">
        <f t="shared" si="13"/>
        <v>2389.6237770819075</v>
      </c>
      <c r="AO235" s="35">
        <f t="shared" si="14"/>
        <v>5.7229805074202625E-2</v>
      </c>
      <c r="AP235" s="5">
        <f t="shared" si="15"/>
        <v>3236.0033811704911</v>
      </c>
      <c r="AQ235" s="35">
        <f t="shared" si="16"/>
        <v>7.7499999999999999E-2</v>
      </c>
      <c r="AR235" s="5">
        <f t="shared" si="46"/>
        <v>286581.0357248761</v>
      </c>
      <c r="AS235" s="5">
        <f t="shared" si="47"/>
        <v>996061.95635667059</v>
      </c>
      <c r="AT235" s="5">
        <f t="shared" si="17"/>
        <v>498668.9642751232</v>
      </c>
      <c r="AU235" s="5">
        <f t="shared" si="18"/>
        <v>1282642.9920815467</v>
      </c>
      <c r="AV235" s="150"/>
      <c r="AW235" s="2">
        <v>228</v>
      </c>
      <c r="AX235" s="118">
        <v>51775</v>
      </c>
      <c r="AY235" s="5">
        <f t="shared" si="48"/>
        <v>494914.35817612527</v>
      </c>
      <c r="AZ235" s="5">
        <f t="shared" si="49"/>
        <v>5490.5819284106856</v>
      </c>
      <c r="BA235" s="5">
        <f t="shared" si="19"/>
        <v>2397.3671898099028</v>
      </c>
      <c r="BB235" s="35">
        <f t="shared" si="20"/>
        <v>5.8128049434122531E-2</v>
      </c>
      <c r="BC235" s="5">
        <f t="shared" si="21"/>
        <v>3093.2147386007828</v>
      </c>
      <c r="BD235" s="35">
        <f t="shared" si="22"/>
        <v>7.4999999999999997E-2</v>
      </c>
      <c r="BE235" s="5">
        <f t="shared" si="50"/>
        <v>292733.00901368505</v>
      </c>
      <c r="BF235" s="5">
        <f t="shared" si="51"/>
        <v>959119.67066395201</v>
      </c>
      <c r="BG235" s="5">
        <f t="shared" si="23"/>
        <v>492516.99098631536</v>
      </c>
      <c r="BH235" s="5">
        <f t="shared" si="24"/>
        <v>1251852.6796776371</v>
      </c>
      <c r="BI235" s="150"/>
      <c r="BJ235" s="2">
        <v>228</v>
      </c>
      <c r="BK235" s="118">
        <v>51775</v>
      </c>
      <c r="BL235" s="5">
        <f t="shared" si="52"/>
        <v>488695.06177590351</v>
      </c>
      <c r="BM235" s="5">
        <f t="shared" si="53"/>
        <v>5356.7892391412443</v>
      </c>
      <c r="BN235" s="5">
        <f t="shared" si="25"/>
        <v>2404.2565742451607</v>
      </c>
      <c r="BO235" s="35">
        <f t="shared" si="26"/>
        <v>5.903697652703499E-2</v>
      </c>
      <c r="BP235" s="5">
        <f t="shared" si="27"/>
        <v>2952.5326648960836</v>
      </c>
      <c r="BQ235" s="35">
        <f t="shared" si="28"/>
        <v>7.2499999999999995E-2</v>
      </c>
      <c r="BR235" s="5">
        <f t="shared" si="54"/>
        <v>298959.19479834108</v>
      </c>
      <c r="BS235" s="5">
        <f t="shared" si="55"/>
        <v>922388.75172586262</v>
      </c>
      <c r="BT235" s="5">
        <f t="shared" si="29"/>
        <v>486290.80520165834</v>
      </c>
      <c r="BU235" s="5">
        <f t="shared" si="30"/>
        <v>1221347.9465242038</v>
      </c>
      <c r="BV235" s="150"/>
      <c r="BW235" s="2">
        <v>228</v>
      </c>
      <c r="BX235" s="118">
        <v>51775</v>
      </c>
      <c r="BY235" s="5">
        <f t="shared" si="56"/>
        <v>482402.86529974925</v>
      </c>
      <c r="BZ235" s="5">
        <f t="shared" si="57"/>
        <v>5224.2878433945316</v>
      </c>
      <c r="CA235" s="5">
        <f t="shared" si="31"/>
        <v>2410.2711291459941</v>
      </c>
      <c r="CB235" s="35">
        <f t="shared" si="32"/>
        <v>5.9956637139333677E-2</v>
      </c>
      <c r="CC235" s="5">
        <f t="shared" si="33"/>
        <v>2814.0167142485375</v>
      </c>
      <c r="CD235" s="35">
        <f t="shared" si="34"/>
        <v>7.0000000000000007E-2</v>
      </c>
      <c r="CE235" s="5">
        <f t="shared" si="58"/>
        <v>305257.40582939604</v>
      </c>
      <c r="CF235" s="5">
        <f t="shared" si="59"/>
        <v>885880.22246455681</v>
      </c>
      <c r="CG235" s="5">
        <f t="shared" si="35"/>
        <v>479992.59417060326</v>
      </c>
      <c r="CH235" s="5">
        <f t="shared" si="36"/>
        <v>1191137.6282939529</v>
      </c>
    </row>
    <row r="236" spans="9:86" ht="14.25" customHeight="1">
      <c r="I236" s="150"/>
      <c r="J236" s="2">
        <v>229</v>
      </c>
      <c r="K236" s="118">
        <v>51806</v>
      </c>
      <c r="L236" s="5">
        <f t="shared" si="37"/>
        <v>510742.33475167921</v>
      </c>
      <c r="M236" s="5">
        <f t="shared" si="0"/>
        <v>5899.3210083098911</v>
      </c>
      <c r="N236" s="5">
        <f t="shared" si="1"/>
        <v>2387.9674568920964</v>
      </c>
      <c r="O236" s="35">
        <f t="shared" si="2"/>
        <v>5.6105804302745713E-2</v>
      </c>
      <c r="P236" s="5">
        <f t="shared" si="3"/>
        <v>3511.3535514177947</v>
      </c>
      <c r="Q236" s="35">
        <f t="shared" si="4"/>
        <v>8.2500000000000004E-2</v>
      </c>
      <c r="R236" s="5">
        <f t="shared" si="38"/>
        <v>276895.63270521164</v>
      </c>
      <c r="S236" s="5">
        <f t="shared" si="39"/>
        <v>1074048.8781977543</v>
      </c>
      <c r="T236" s="5">
        <f t="shared" si="5"/>
        <v>508354.36729478714</v>
      </c>
      <c r="U236" s="5">
        <f t="shared" si="6"/>
        <v>1350944.5109029659</v>
      </c>
      <c r="V236" s="150"/>
      <c r="W236" s="2">
        <v>229</v>
      </c>
      <c r="X236" s="118">
        <v>51806</v>
      </c>
      <c r="Y236" s="5">
        <f t="shared" si="40"/>
        <v>504744.70014169306</v>
      </c>
      <c r="Z236" s="5">
        <f t="shared" si="41"/>
        <v>5761.8863163878123</v>
      </c>
      <c r="AA236" s="5">
        <f t="shared" si="7"/>
        <v>2396.9216487765248</v>
      </c>
      <c r="AB236" s="35">
        <f t="shared" si="8"/>
        <v>5.6985362654117751E-2</v>
      </c>
      <c r="AC236" s="5">
        <f t="shared" si="9"/>
        <v>3364.9646676112875</v>
      </c>
      <c r="AD236" s="35">
        <f t="shared" si="10"/>
        <v>8.0000000000000016E-2</v>
      </c>
      <c r="AE236" s="5">
        <f t="shared" si="42"/>
        <v>282902.22150708368</v>
      </c>
      <c r="AF236" s="5">
        <f t="shared" si="43"/>
        <v>1036569.7449457251</v>
      </c>
      <c r="AG236" s="5">
        <f t="shared" si="11"/>
        <v>502347.77849291655</v>
      </c>
      <c r="AH236" s="5">
        <f t="shared" si="12"/>
        <v>1319471.9664528088</v>
      </c>
      <c r="AI236" s="150"/>
      <c r="AJ236" s="2">
        <v>229</v>
      </c>
      <c r="AK236" s="118">
        <v>51806</v>
      </c>
      <c r="AL236" s="5">
        <f t="shared" si="44"/>
        <v>498668.9642751232</v>
      </c>
      <c r="AM236" s="5">
        <f t="shared" si="45"/>
        <v>5625.6271582523987</v>
      </c>
      <c r="AN236" s="5">
        <f t="shared" si="13"/>
        <v>2405.0567639755614</v>
      </c>
      <c r="AO236" s="35">
        <f t="shared" si="14"/>
        <v>5.7875430867568217E-2</v>
      </c>
      <c r="AP236" s="5">
        <f t="shared" si="15"/>
        <v>3220.5703942768373</v>
      </c>
      <c r="AQ236" s="35">
        <f t="shared" si="16"/>
        <v>7.7499999999999999E-2</v>
      </c>
      <c r="AR236" s="5">
        <f t="shared" si="46"/>
        <v>288986.09248885169</v>
      </c>
      <c r="AS236" s="5">
        <f t="shared" si="47"/>
        <v>999282.52675094747</v>
      </c>
      <c r="AT236" s="5">
        <f t="shared" si="17"/>
        <v>496263.90751114761</v>
      </c>
      <c r="AU236" s="5">
        <f t="shared" si="18"/>
        <v>1288268.6192397992</v>
      </c>
      <c r="AV236" s="150"/>
      <c r="AW236" s="2">
        <v>229</v>
      </c>
      <c r="AX236" s="118">
        <v>51806</v>
      </c>
      <c r="AY236" s="5">
        <f t="shared" si="48"/>
        <v>492516.99098631536</v>
      </c>
      <c r="AZ236" s="5">
        <f t="shared" si="49"/>
        <v>5490.5819284106856</v>
      </c>
      <c r="BA236" s="5">
        <f t="shared" si="19"/>
        <v>2412.350734746215</v>
      </c>
      <c r="BB236" s="35">
        <f t="shared" si="20"/>
        <v>5.8776061225792126E-2</v>
      </c>
      <c r="BC236" s="5">
        <f t="shared" si="21"/>
        <v>3078.2311936644705</v>
      </c>
      <c r="BD236" s="35">
        <f t="shared" si="22"/>
        <v>7.4999999999999997E-2</v>
      </c>
      <c r="BE236" s="5">
        <f t="shared" si="50"/>
        <v>295145.35974843125</v>
      </c>
      <c r="BF236" s="5">
        <f t="shared" si="51"/>
        <v>962197.9018576165</v>
      </c>
      <c r="BG236" s="5">
        <f t="shared" si="23"/>
        <v>490104.64025156916</v>
      </c>
      <c r="BH236" s="5">
        <f t="shared" si="24"/>
        <v>1257343.2616060479</v>
      </c>
      <c r="BI236" s="150"/>
      <c r="BJ236" s="2">
        <v>229</v>
      </c>
      <c r="BK236" s="118">
        <v>51806</v>
      </c>
      <c r="BL236" s="5">
        <f t="shared" si="52"/>
        <v>486290.80520165834</v>
      </c>
      <c r="BM236" s="5">
        <f t="shared" si="53"/>
        <v>5356.7892391412443</v>
      </c>
      <c r="BN236" s="5">
        <f t="shared" si="25"/>
        <v>2418.7822910478917</v>
      </c>
      <c r="BO236" s="35">
        <f t="shared" si="26"/>
        <v>5.9687304761064236E-2</v>
      </c>
      <c r="BP236" s="5">
        <f t="shared" si="27"/>
        <v>2938.0069480933525</v>
      </c>
      <c r="BQ236" s="35">
        <f t="shared" si="28"/>
        <v>7.2499999999999995E-2</v>
      </c>
      <c r="BR236" s="5">
        <f t="shared" si="54"/>
        <v>301377.97708938899</v>
      </c>
      <c r="BS236" s="5">
        <f t="shared" si="55"/>
        <v>925326.75867395592</v>
      </c>
      <c r="BT236" s="5">
        <f t="shared" si="29"/>
        <v>483872.02291061042</v>
      </c>
      <c r="BU236" s="5">
        <f t="shared" si="30"/>
        <v>1226704.7357633449</v>
      </c>
      <c r="BV236" s="150"/>
      <c r="BW236" s="2">
        <v>229</v>
      </c>
      <c r="BX236" s="118">
        <v>51806</v>
      </c>
      <c r="BY236" s="5">
        <f t="shared" si="56"/>
        <v>479992.59417060326</v>
      </c>
      <c r="BZ236" s="5">
        <f t="shared" si="57"/>
        <v>5224.2878433945316</v>
      </c>
      <c r="CA236" s="5">
        <f t="shared" si="31"/>
        <v>2424.3310440660125</v>
      </c>
      <c r="CB236" s="35">
        <f t="shared" si="32"/>
        <v>6.0609211229729974E-2</v>
      </c>
      <c r="CC236" s="5">
        <f t="shared" si="33"/>
        <v>2799.9567993285191</v>
      </c>
      <c r="CD236" s="35">
        <f t="shared" si="34"/>
        <v>7.0000000000000007E-2</v>
      </c>
      <c r="CE236" s="5">
        <f t="shared" si="58"/>
        <v>307681.73687346204</v>
      </c>
      <c r="CF236" s="5">
        <f t="shared" si="59"/>
        <v>888680.17926388537</v>
      </c>
      <c r="CG236" s="5">
        <f t="shared" si="35"/>
        <v>477568.26312653726</v>
      </c>
      <c r="CH236" s="5">
        <f t="shared" si="36"/>
        <v>1196361.9161373475</v>
      </c>
    </row>
    <row r="237" spans="9:86" ht="14.25" customHeight="1">
      <c r="I237" s="150"/>
      <c r="J237" s="2">
        <v>230</v>
      </c>
      <c r="K237" s="118">
        <v>51836</v>
      </c>
      <c r="L237" s="5">
        <f t="shared" si="37"/>
        <v>508354.36729478714</v>
      </c>
      <c r="M237" s="5">
        <f t="shared" si="0"/>
        <v>5899.3210083098911</v>
      </c>
      <c r="N237" s="5">
        <f t="shared" si="1"/>
        <v>2404.3847331582297</v>
      </c>
      <c r="O237" s="35">
        <f t="shared" si="2"/>
        <v>5.6756897656723683E-2</v>
      </c>
      <c r="P237" s="5">
        <f t="shared" si="3"/>
        <v>3494.9362751516614</v>
      </c>
      <c r="Q237" s="35">
        <f t="shared" si="4"/>
        <v>8.2500000000000004E-2</v>
      </c>
      <c r="R237" s="5">
        <f t="shared" si="38"/>
        <v>279300.01743836986</v>
      </c>
      <c r="S237" s="5">
        <f t="shared" si="39"/>
        <v>1077543.8144729058</v>
      </c>
      <c r="T237" s="5">
        <f t="shared" si="5"/>
        <v>505949.98256162892</v>
      </c>
      <c r="U237" s="5">
        <f t="shared" si="6"/>
        <v>1356843.8319112756</v>
      </c>
      <c r="V237" s="150"/>
      <c r="W237" s="2">
        <v>230</v>
      </c>
      <c r="X237" s="118">
        <v>51836</v>
      </c>
      <c r="Y237" s="5">
        <f t="shared" si="40"/>
        <v>502347.77849291655</v>
      </c>
      <c r="Z237" s="5">
        <f t="shared" si="41"/>
        <v>5761.8863163878123</v>
      </c>
      <c r="AA237" s="5">
        <f t="shared" si="7"/>
        <v>2412.9011264350352</v>
      </c>
      <c r="AB237" s="35">
        <f t="shared" si="8"/>
        <v>5.7638979919622968E-2</v>
      </c>
      <c r="AC237" s="5">
        <f t="shared" si="9"/>
        <v>3348.9851899527771</v>
      </c>
      <c r="AD237" s="35">
        <f t="shared" si="10"/>
        <v>0.08</v>
      </c>
      <c r="AE237" s="5">
        <f t="shared" si="42"/>
        <v>285315.12263351871</v>
      </c>
      <c r="AF237" s="5">
        <f t="shared" si="43"/>
        <v>1039918.7301356778</v>
      </c>
      <c r="AG237" s="5">
        <f t="shared" si="11"/>
        <v>499934.87736648152</v>
      </c>
      <c r="AH237" s="5">
        <f t="shared" si="12"/>
        <v>1325233.8527691965</v>
      </c>
      <c r="AI237" s="150"/>
      <c r="AJ237" s="2">
        <v>230</v>
      </c>
      <c r="AK237" s="118">
        <v>51836</v>
      </c>
      <c r="AL237" s="5">
        <f t="shared" si="44"/>
        <v>496263.90751114761</v>
      </c>
      <c r="AM237" s="5">
        <f t="shared" si="45"/>
        <v>5625.6271582523987</v>
      </c>
      <c r="AN237" s="5">
        <f t="shared" si="13"/>
        <v>2420.5894222429038</v>
      </c>
      <c r="AO237" s="35">
        <f t="shared" si="14"/>
        <v>5.8531504361441722E-2</v>
      </c>
      <c r="AP237" s="5">
        <f t="shared" si="15"/>
        <v>3205.0377360094949</v>
      </c>
      <c r="AQ237" s="35">
        <f t="shared" si="16"/>
        <v>7.7499999999999999E-2</v>
      </c>
      <c r="AR237" s="5">
        <f t="shared" si="46"/>
        <v>291406.68191109458</v>
      </c>
      <c r="AS237" s="5">
        <f t="shared" si="47"/>
        <v>1002487.5644869569</v>
      </c>
      <c r="AT237" s="5">
        <f t="shared" si="17"/>
        <v>493843.31808890472</v>
      </c>
      <c r="AU237" s="5">
        <f t="shared" si="18"/>
        <v>1293894.2463980515</v>
      </c>
      <c r="AV237" s="150"/>
      <c r="AW237" s="2">
        <v>230</v>
      </c>
      <c r="AX237" s="118">
        <v>51836</v>
      </c>
      <c r="AY237" s="5">
        <f t="shared" si="48"/>
        <v>490104.64025156916</v>
      </c>
      <c r="AZ237" s="5">
        <f t="shared" si="49"/>
        <v>5490.5819284106856</v>
      </c>
      <c r="BA237" s="5">
        <f t="shared" si="19"/>
        <v>2427.4279268383784</v>
      </c>
      <c r="BB237" s="35">
        <f t="shared" si="20"/>
        <v>5.9434522201439778E-2</v>
      </c>
      <c r="BC237" s="5">
        <f t="shared" si="21"/>
        <v>3063.1540015723072</v>
      </c>
      <c r="BD237" s="35">
        <f t="shared" si="22"/>
        <v>7.4999999999999997E-2</v>
      </c>
      <c r="BE237" s="5">
        <f t="shared" si="50"/>
        <v>297572.78767526965</v>
      </c>
      <c r="BF237" s="5">
        <f t="shared" si="51"/>
        <v>965261.05585918878</v>
      </c>
      <c r="BG237" s="5">
        <f t="shared" si="23"/>
        <v>487677.21232473076</v>
      </c>
      <c r="BH237" s="5">
        <f t="shared" si="24"/>
        <v>1262833.8435344584</v>
      </c>
      <c r="BI237" s="150"/>
      <c r="BJ237" s="2">
        <v>230</v>
      </c>
      <c r="BK237" s="118">
        <v>51836</v>
      </c>
      <c r="BL237" s="5">
        <f t="shared" si="52"/>
        <v>483872.02291061042</v>
      </c>
      <c r="BM237" s="5">
        <f t="shared" si="53"/>
        <v>5356.7892391412443</v>
      </c>
      <c r="BN237" s="5">
        <f t="shared" si="25"/>
        <v>2433.3957673896398</v>
      </c>
      <c r="BO237" s="35">
        <f t="shared" si="26"/>
        <v>6.0348083431288127E-2</v>
      </c>
      <c r="BP237" s="5">
        <f t="shared" si="27"/>
        <v>2923.3934717516045</v>
      </c>
      <c r="BQ237" s="35">
        <f t="shared" si="28"/>
        <v>7.2499999999999995E-2</v>
      </c>
      <c r="BR237" s="5">
        <f t="shared" si="54"/>
        <v>303811.37285677862</v>
      </c>
      <c r="BS237" s="5">
        <f t="shared" si="55"/>
        <v>928250.15214570751</v>
      </c>
      <c r="BT237" s="5">
        <f t="shared" si="29"/>
        <v>481438.6271432208</v>
      </c>
      <c r="BU237" s="5">
        <f t="shared" si="30"/>
        <v>1232061.5250024861</v>
      </c>
      <c r="BV237" s="150"/>
      <c r="BW237" s="2">
        <v>230</v>
      </c>
      <c r="BX237" s="118">
        <v>51836</v>
      </c>
      <c r="BY237" s="5">
        <f t="shared" si="56"/>
        <v>477568.26312653726</v>
      </c>
      <c r="BZ237" s="5">
        <f t="shared" si="57"/>
        <v>5224.2878433945316</v>
      </c>
      <c r="CA237" s="5">
        <f t="shared" si="31"/>
        <v>2438.4729751563973</v>
      </c>
      <c r="CB237" s="35">
        <f t="shared" si="32"/>
        <v>6.1272236790415754E-2</v>
      </c>
      <c r="CC237" s="5">
        <f t="shared" si="33"/>
        <v>2785.8148682381343</v>
      </c>
      <c r="CD237" s="35">
        <f t="shared" si="34"/>
        <v>7.0000000000000007E-2</v>
      </c>
      <c r="CE237" s="5">
        <f t="shared" si="58"/>
        <v>310120.20984861843</v>
      </c>
      <c r="CF237" s="5">
        <f t="shared" si="59"/>
        <v>891465.99413212354</v>
      </c>
      <c r="CG237" s="5">
        <f t="shared" si="35"/>
        <v>475129.79015138088</v>
      </c>
      <c r="CH237" s="5">
        <f t="shared" si="36"/>
        <v>1201586.203980742</v>
      </c>
    </row>
    <row r="238" spans="9:86" ht="14.25" customHeight="1">
      <c r="I238" s="150"/>
      <c r="J238" s="2">
        <v>231</v>
      </c>
      <c r="K238" s="118">
        <v>51867</v>
      </c>
      <c r="L238" s="5">
        <f t="shared" si="37"/>
        <v>505949.98256162892</v>
      </c>
      <c r="M238" s="5">
        <f t="shared" si="0"/>
        <v>5899.3210083098911</v>
      </c>
      <c r="N238" s="5">
        <f t="shared" si="1"/>
        <v>2420.9148781986923</v>
      </c>
      <c r="O238" s="35">
        <f t="shared" si="2"/>
        <v>5.7418676825125997E-2</v>
      </c>
      <c r="P238" s="5">
        <f t="shared" si="3"/>
        <v>3478.4061301111988</v>
      </c>
      <c r="Q238" s="35">
        <f t="shared" si="4"/>
        <v>8.2500000000000004E-2</v>
      </c>
      <c r="R238" s="5">
        <f t="shared" si="38"/>
        <v>281720.93231656856</v>
      </c>
      <c r="S238" s="5">
        <f t="shared" si="39"/>
        <v>1081022.2206030171</v>
      </c>
      <c r="T238" s="5">
        <f t="shared" si="5"/>
        <v>503529.06768343021</v>
      </c>
      <c r="U238" s="5">
        <f t="shared" si="6"/>
        <v>1362743.1529195858</v>
      </c>
      <c r="V238" s="150"/>
      <c r="W238" s="2">
        <v>231</v>
      </c>
      <c r="X238" s="118">
        <v>51867</v>
      </c>
      <c r="Y238" s="5">
        <f t="shared" si="40"/>
        <v>499934.87736648152</v>
      </c>
      <c r="Z238" s="5">
        <f t="shared" si="41"/>
        <v>5761.8863163878123</v>
      </c>
      <c r="AA238" s="5">
        <f t="shared" si="7"/>
        <v>2428.9871339446017</v>
      </c>
      <c r="AB238" s="35">
        <f t="shared" si="8"/>
        <v>5.8303284941586792E-2</v>
      </c>
      <c r="AC238" s="5">
        <f t="shared" si="9"/>
        <v>3332.8991824432105</v>
      </c>
      <c r="AD238" s="35">
        <f t="shared" si="10"/>
        <v>0.08</v>
      </c>
      <c r="AE238" s="5">
        <f t="shared" si="42"/>
        <v>287744.10976746329</v>
      </c>
      <c r="AF238" s="5">
        <f t="shared" si="43"/>
        <v>1043251.629318121</v>
      </c>
      <c r="AG238" s="5">
        <f t="shared" si="11"/>
        <v>497505.89023253694</v>
      </c>
      <c r="AH238" s="5">
        <f t="shared" si="12"/>
        <v>1330995.7390855844</v>
      </c>
      <c r="AI238" s="150"/>
      <c r="AJ238" s="2">
        <v>231</v>
      </c>
      <c r="AK238" s="118">
        <v>51867</v>
      </c>
      <c r="AL238" s="5">
        <f t="shared" si="44"/>
        <v>493843.31808890472</v>
      </c>
      <c r="AM238" s="5">
        <f t="shared" si="45"/>
        <v>5625.6271582523987</v>
      </c>
      <c r="AN238" s="5">
        <f t="shared" si="13"/>
        <v>2436.2223955948889</v>
      </c>
      <c r="AO238" s="35">
        <f t="shared" si="14"/>
        <v>5.9198267297150428E-2</v>
      </c>
      <c r="AP238" s="5">
        <f t="shared" si="15"/>
        <v>3189.4047626575098</v>
      </c>
      <c r="AQ238" s="35">
        <f t="shared" si="16"/>
        <v>7.7499999999999999E-2</v>
      </c>
      <c r="AR238" s="5">
        <f t="shared" si="46"/>
        <v>293842.90430668945</v>
      </c>
      <c r="AS238" s="5">
        <f t="shared" si="47"/>
        <v>1005676.9692496144</v>
      </c>
      <c r="AT238" s="5">
        <f t="shared" si="17"/>
        <v>491407.09569330985</v>
      </c>
      <c r="AU238" s="5">
        <f t="shared" si="18"/>
        <v>1299519.8735563038</v>
      </c>
      <c r="AV238" s="150"/>
      <c r="AW238" s="2">
        <v>231</v>
      </c>
      <c r="AX238" s="118">
        <v>51867</v>
      </c>
      <c r="AY238" s="5">
        <f t="shared" si="48"/>
        <v>487677.21232473076</v>
      </c>
      <c r="AZ238" s="5">
        <f t="shared" si="49"/>
        <v>5490.5819284106856</v>
      </c>
      <c r="BA238" s="5">
        <f t="shared" si="19"/>
        <v>2442.5993513811186</v>
      </c>
      <c r="BB238" s="35">
        <f t="shared" si="20"/>
        <v>6.0103674061062984E-2</v>
      </c>
      <c r="BC238" s="5">
        <f t="shared" si="21"/>
        <v>3047.982577029567</v>
      </c>
      <c r="BD238" s="35">
        <f t="shared" si="22"/>
        <v>7.4999999999999997E-2</v>
      </c>
      <c r="BE238" s="5">
        <f t="shared" si="50"/>
        <v>300015.38702665077</v>
      </c>
      <c r="BF238" s="5">
        <f t="shared" si="51"/>
        <v>968309.0384362184</v>
      </c>
      <c r="BG238" s="5">
        <f t="shared" si="23"/>
        <v>485234.61297334963</v>
      </c>
      <c r="BH238" s="5">
        <f t="shared" si="24"/>
        <v>1268324.4254628692</v>
      </c>
      <c r="BI238" s="150"/>
      <c r="BJ238" s="2">
        <v>231</v>
      </c>
      <c r="BK238" s="118">
        <v>51867</v>
      </c>
      <c r="BL238" s="5">
        <f t="shared" si="52"/>
        <v>481438.6271432208</v>
      </c>
      <c r="BM238" s="5">
        <f t="shared" si="53"/>
        <v>5356.7892391412443</v>
      </c>
      <c r="BN238" s="5">
        <f t="shared" si="25"/>
        <v>2448.0975334842851</v>
      </c>
      <c r="BO238" s="35">
        <f t="shared" si="26"/>
        <v>6.1019554197657172E-2</v>
      </c>
      <c r="BP238" s="5">
        <f t="shared" si="27"/>
        <v>2908.6917056569591</v>
      </c>
      <c r="BQ238" s="35">
        <f t="shared" si="28"/>
        <v>7.2499999999999995E-2</v>
      </c>
      <c r="BR238" s="5">
        <f t="shared" si="54"/>
        <v>306259.4703902629</v>
      </c>
      <c r="BS238" s="5">
        <f t="shared" si="55"/>
        <v>931158.84385136445</v>
      </c>
      <c r="BT238" s="5">
        <f t="shared" si="29"/>
        <v>478990.52960973652</v>
      </c>
      <c r="BU238" s="5">
        <f t="shared" si="30"/>
        <v>1237418.3142416272</v>
      </c>
      <c r="BV238" s="150"/>
      <c r="BW238" s="2">
        <v>231</v>
      </c>
      <c r="BX238" s="118">
        <v>51867</v>
      </c>
      <c r="BY238" s="5">
        <f t="shared" si="56"/>
        <v>475129.79015138088</v>
      </c>
      <c r="BZ238" s="5">
        <f t="shared" si="57"/>
        <v>5224.2878433945316</v>
      </c>
      <c r="CA238" s="5">
        <f t="shared" si="31"/>
        <v>2452.6974008448096</v>
      </c>
      <c r="CB238" s="35">
        <f t="shared" si="32"/>
        <v>6.1945955442533465E-2</v>
      </c>
      <c r="CC238" s="5">
        <f t="shared" si="33"/>
        <v>2771.590442549722</v>
      </c>
      <c r="CD238" s="35">
        <f t="shared" si="34"/>
        <v>7.0000000000000007E-2</v>
      </c>
      <c r="CE238" s="5">
        <f t="shared" si="58"/>
        <v>312572.90724946326</v>
      </c>
      <c r="CF238" s="5">
        <f t="shared" si="59"/>
        <v>894237.58457467321</v>
      </c>
      <c r="CG238" s="5">
        <f t="shared" si="35"/>
        <v>472677.09275053605</v>
      </c>
      <c r="CH238" s="5">
        <f t="shared" si="36"/>
        <v>1206810.4918241366</v>
      </c>
    </row>
    <row r="239" spans="9:86" ht="14.25" customHeight="1">
      <c r="I239" s="150"/>
      <c r="J239" s="2">
        <v>232</v>
      </c>
      <c r="K239" s="118">
        <v>51898</v>
      </c>
      <c r="L239" s="5">
        <f t="shared" si="37"/>
        <v>503529.06768343021</v>
      </c>
      <c r="M239" s="5">
        <f t="shared" si="0"/>
        <v>5899.3210083098911</v>
      </c>
      <c r="N239" s="5">
        <f t="shared" si="1"/>
        <v>2437.5586679863086</v>
      </c>
      <c r="O239" s="35">
        <f t="shared" si="2"/>
        <v>5.8091391129430653E-2</v>
      </c>
      <c r="P239" s="5">
        <f t="shared" si="3"/>
        <v>3461.7623403235825</v>
      </c>
      <c r="Q239" s="35">
        <f t="shared" si="4"/>
        <v>8.2500000000000004E-2</v>
      </c>
      <c r="R239" s="5">
        <f t="shared" si="38"/>
        <v>284158.49098455487</v>
      </c>
      <c r="S239" s="5">
        <f t="shared" si="39"/>
        <v>1084483.9829433407</v>
      </c>
      <c r="T239" s="5">
        <f t="shared" si="5"/>
        <v>501091.50901544391</v>
      </c>
      <c r="U239" s="5">
        <f t="shared" si="6"/>
        <v>1368642.4739278955</v>
      </c>
      <c r="V239" s="150"/>
      <c r="W239" s="2">
        <v>232</v>
      </c>
      <c r="X239" s="118">
        <v>51898</v>
      </c>
      <c r="Y239" s="5">
        <f t="shared" si="40"/>
        <v>497505.89023253694</v>
      </c>
      <c r="Z239" s="5">
        <f t="shared" si="41"/>
        <v>5761.8863163878123</v>
      </c>
      <c r="AA239" s="5">
        <f t="shared" si="7"/>
        <v>2445.1803815042326</v>
      </c>
      <c r="AB239" s="35">
        <f t="shared" si="8"/>
        <v>5.8978526996607231E-2</v>
      </c>
      <c r="AC239" s="5">
        <f t="shared" si="9"/>
        <v>3316.7059348835796</v>
      </c>
      <c r="AD239" s="35">
        <f t="shared" si="10"/>
        <v>0.08</v>
      </c>
      <c r="AE239" s="5">
        <f t="shared" si="42"/>
        <v>290189.29014896753</v>
      </c>
      <c r="AF239" s="5">
        <f t="shared" si="43"/>
        <v>1046568.3352530046</v>
      </c>
      <c r="AG239" s="5">
        <f t="shared" si="11"/>
        <v>495060.70985103271</v>
      </c>
      <c r="AH239" s="5">
        <f t="shared" si="12"/>
        <v>1336757.6254019721</v>
      </c>
      <c r="AI239" s="150"/>
      <c r="AJ239" s="2">
        <v>232</v>
      </c>
      <c r="AK239" s="118">
        <v>51898</v>
      </c>
      <c r="AL239" s="5">
        <f t="shared" si="44"/>
        <v>491407.09569330985</v>
      </c>
      <c r="AM239" s="5">
        <f t="shared" si="45"/>
        <v>5625.6271582523987</v>
      </c>
      <c r="AN239" s="5">
        <f t="shared" si="13"/>
        <v>2451.9563318997725</v>
      </c>
      <c r="AO239" s="35">
        <f t="shared" si="14"/>
        <v>5.9875968907784433E-2</v>
      </c>
      <c r="AP239" s="5">
        <f t="shared" si="15"/>
        <v>3173.6708263526261</v>
      </c>
      <c r="AQ239" s="35">
        <f t="shared" si="16"/>
        <v>7.7499999999999999E-2</v>
      </c>
      <c r="AR239" s="5">
        <f t="shared" si="46"/>
        <v>296294.86063858925</v>
      </c>
      <c r="AS239" s="5">
        <f t="shared" si="47"/>
        <v>1008850.6400759671</v>
      </c>
      <c r="AT239" s="5">
        <f t="shared" si="17"/>
        <v>488955.13936141005</v>
      </c>
      <c r="AU239" s="5">
        <f t="shared" si="18"/>
        <v>1305145.5007145563</v>
      </c>
      <c r="AV239" s="150"/>
      <c r="AW239" s="2">
        <v>232</v>
      </c>
      <c r="AX239" s="118">
        <v>51898</v>
      </c>
      <c r="AY239" s="5">
        <f t="shared" si="48"/>
        <v>485234.61297334963</v>
      </c>
      <c r="AZ239" s="5">
        <f t="shared" si="49"/>
        <v>5490.5819284106856</v>
      </c>
      <c r="BA239" s="5">
        <f t="shared" si="19"/>
        <v>2457.8655973272507</v>
      </c>
      <c r="BB239" s="35">
        <f t="shared" si="20"/>
        <v>6.0783765995578137E-2</v>
      </c>
      <c r="BC239" s="5">
        <f t="shared" si="21"/>
        <v>3032.7163310834349</v>
      </c>
      <c r="BD239" s="35">
        <f t="shared" si="22"/>
        <v>7.4999999999999997E-2</v>
      </c>
      <c r="BE239" s="5">
        <f t="shared" si="50"/>
        <v>302473.25262397801</v>
      </c>
      <c r="BF239" s="5">
        <f t="shared" si="51"/>
        <v>971341.75476730184</v>
      </c>
      <c r="BG239" s="5">
        <f t="shared" si="23"/>
        <v>482776.74737602239</v>
      </c>
      <c r="BH239" s="5">
        <f t="shared" si="24"/>
        <v>1273815.0073912798</v>
      </c>
      <c r="BI239" s="150"/>
      <c r="BJ239" s="2">
        <v>232</v>
      </c>
      <c r="BK239" s="118">
        <v>51898</v>
      </c>
      <c r="BL239" s="5">
        <f t="shared" si="52"/>
        <v>478990.52960973652</v>
      </c>
      <c r="BM239" s="5">
        <f t="shared" si="53"/>
        <v>5356.7892391412443</v>
      </c>
      <c r="BN239" s="5">
        <f t="shared" si="25"/>
        <v>2462.8881227490861</v>
      </c>
      <c r="BO239" s="35">
        <f t="shared" si="26"/>
        <v>6.1701966210206821E-2</v>
      </c>
      <c r="BP239" s="5">
        <f t="shared" si="27"/>
        <v>2893.9011163921582</v>
      </c>
      <c r="BQ239" s="35">
        <f t="shared" si="28"/>
        <v>7.2499999999999995E-2</v>
      </c>
      <c r="BR239" s="5">
        <f t="shared" si="54"/>
        <v>308722.358513012</v>
      </c>
      <c r="BS239" s="5">
        <f t="shared" si="55"/>
        <v>934052.74496775656</v>
      </c>
      <c r="BT239" s="5">
        <f t="shared" si="29"/>
        <v>476527.64148698741</v>
      </c>
      <c r="BU239" s="5">
        <f t="shared" si="30"/>
        <v>1242775.1034807686</v>
      </c>
      <c r="BV239" s="150"/>
      <c r="BW239" s="2">
        <v>232</v>
      </c>
      <c r="BX239" s="118">
        <v>51898</v>
      </c>
      <c r="BY239" s="5">
        <f t="shared" si="56"/>
        <v>472677.09275053605</v>
      </c>
      <c r="BZ239" s="5">
        <f t="shared" si="57"/>
        <v>5224.2878433945316</v>
      </c>
      <c r="CA239" s="5">
        <f t="shared" si="31"/>
        <v>2467.0048023497379</v>
      </c>
      <c r="CB239" s="35">
        <f t="shared" si="32"/>
        <v>6.2630616296484948E-2</v>
      </c>
      <c r="CC239" s="5">
        <f t="shared" si="33"/>
        <v>2757.2830410447937</v>
      </c>
      <c r="CD239" s="35">
        <f t="shared" si="34"/>
        <v>7.0000000000000007E-2</v>
      </c>
      <c r="CE239" s="5">
        <f t="shared" si="58"/>
        <v>315039.91205181298</v>
      </c>
      <c r="CF239" s="5">
        <f t="shared" si="59"/>
        <v>896994.86761571805</v>
      </c>
      <c r="CG239" s="5">
        <f t="shared" si="35"/>
        <v>470210.08794818632</v>
      </c>
      <c r="CH239" s="5">
        <f t="shared" si="36"/>
        <v>1212034.7796675311</v>
      </c>
    </row>
    <row r="240" spans="9:86" ht="14.25" customHeight="1">
      <c r="I240" s="150"/>
      <c r="J240" s="2">
        <v>233</v>
      </c>
      <c r="K240" s="118">
        <v>51926</v>
      </c>
      <c r="L240" s="5">
        <f t="shared" si="37"/>
        <v>501091.50901544391</v>
      </c>
      <c r="M240" s="5">
        <f t="shared" si="0"/>
        <v>5899.3210083098911</v>
      </c>
      <c r="N240" s="5">
        <f t="shared" si="1"/>
        <v>2454.3168838287143</v>
      </c>
      <c r="O240" s="35">
        <f t="shared" si="2"/>
        <v>5.8775297677288819E-2</v>
      </c>
      <c r="P240" s="5">
        <f t="shared" si="3"/>
        <v>3445.0041244811769</v>
      </c>
      <c r="Q240" s="35">
        <f t="shared" si="4"/>
        <v>8.2500000000000004E-2</v>
      </c>
      <c r="R240" s="5">
        <f t="shared" si="38"/>
        <v>286612.80786838359</v>
      </c>
      <c r="S240" s="5">
        <f t="shared" si="39"/>
        <v>1087928.9870678219</v>
      </c>
      <c r="T240" s="5">
        <f t="shared" si="5"/>
        <v>498637.19213161519</v>
      </c>
      <c r="U240" s="5">
        <f t="shared" si="6"/>
        <v>1374541.7949362055</v>
      </c>
      <c r="V240" s="150"/>
      <c r="W240" s="2">
        <v>233</v>
      </c>
      <c r="X240" s="118">
        <v>51926</v>
      </c>
      <c r="Y240" s="5">
        <f t="shared" si="40"/>
        <v>495060.70985103271</v>
      </c>
      <c r="Z240" s="5">
        <f t="shared" si="41"/>
        <v>5761.8863163878123</v>
      </c>
      <c r="AA240" s="5">
        <f t="shared" si="7"/>
        <v>2461.481584047594</v>
      </c>
      <c r="AB240" s="35">
        <f t="shared" si="8"/>
        <v>5.966496314655885E-2</v>
      </c>
      <c r="AC240" s="5">
        <f t="shared" si="9"/>
        <v>3300.4047323402183</v>
      </c>
      <c r="AD240" s="35">
        <f t="shared" si="10"/>
        <v>0.08</v>
      </c>
      <c r="AE240" s="5">
        <f t="shared" si="42"/>
        <v>292650.77173301514</v>
      </c>
      <c r="AF240" s="5">
        <f t="shared" si="43"/>
        <v>1049868.7399853447</v>
      </c>
      <c r="AG240" s="5">
        <f t="shared" si="11"/>
        <v>492599.2282669851</v>
      </c>
      <c r="AH240" s="5">
        <f t="shared" si="12"/>
        <v>1342519.5117183598</v>
      </c>
      <c r="AI240" s="150"/>
      <c r="AJ240" s="2">
        <v>233</v>
      </c>
      <c r="AK240" s="118">
        <v>51926</v>
      </c>
      <c r="AL240" s="5">
        <f t="shared" si="44"/>
        <v>488955.13936141005</v>
      </c>
      <c r="AM240" s="5">
        <f t="shared" si="45"/>
        <v>5625.6271582523987</v>
      </c>
      <c r="AN240" s="5">
        <f t="shared" si="13"/>
        <v>2467.7918832099585</v>
      </c>
      <c r="AO240" s="35">
        <f t="shared" si="14"/>
        <v>6.0564866210825838E-2</v>
      </c>
      <c r="AP240" s="5">
        <f t="shared" si="15"/>
        <v>3157.8352750424401</v>
      </c>
      <c r="AQ240" s="35">
        <f t="shared" si="16"/>
        <v>7.7500000000000013E-2</v>
      </c>
      <c r="AR240" s="5">
        <f t="shared" si="46"/>
        <v>298762.6525217992</v>
      </c>
      <c r="AS240" s="5">
        <f t="shared" si="47"/>
        <v>1012008.4753510095</v>
      </c>
      <c r="AT240" s="5">
        <f t="shared" si="17"/>
        <v>486487.3474782001</v>
      </c>
      <c r="AU240" s="5">
        <f t="shared" si="18"/>
        <v>1310771.1278728088</v>
      </c>
      <c r="AV240" s="150"/>
      <c r="AW240" s="2">
        <v>233</v>
      </c>
      <c r="AX240" s="118">
        <v>51926</v>
      </c>
      <c r="AY240" s="5">
        <f t="shared" si="48"/>
        <v>482776.74737602239</v>
      </c>
      <c r="AZ240" s="5">
        <f t="shared" si="49"/>
        <v>5490.5819284106856</v>
      </c>
      <c r="BA240" s="5">
        <f t="shared" si="19"/>
        <v>2473.2272573105461</v>
      </c>
      <c r="BB240" s="35">
        <f t="shared" si="20"/>
        <v>6.1475054979420032E-2</v>
      </c>
      <c r="BC240" s="5">
        <f t="shared" si="21"/>
        <v>3017.3546711001395</v>
      </c>
      <c r="BD240" s="35">
        <f t="shared" si="22"/>
        <v>7.4999999999999997E-2</v>
      </c>
      <c r="BE240" s="5">
        <f t="shared" si="50"/>
        <v>304946.47988128854</v>
      </c>
      <c r="BF240" s="5">
        <f t="shared" si="51"/>
        <v>974359.109438402</v>
      </c>
      <c r="BG240" s="5">
        <f t="shared" si="23"/>
        <v>480303.52011871187</v>
      </c>
      <c r="BH240" s="5">
        <f t="shared" si="24"/>
        <v>1279305.5893196906</v>
      </c>
      <c r="BI240" s="150"/>
      <c r="BJ240" s="2">
        <v>233</v>
      </c>
      <c r="BK240" s="118">
        <v>51926</v>
      </c>
      <c r="BL240" s="5">
        <f t="shared" si="52"/>
        <v>476527.64148698741</v>
      </c>
      <c r="BM240" s="5">
        <f t="shared" si="53"/>
        <v>5356.7892391412443</v>
      </c>
      <c r="BN240" s="5">
        <f t="shared" si="25"/>
        <v>2477.7680718240285</v>
      </c>
      <c r="BO240" s="35">
        <f t="shared" si="26"/>
        <v>6.2395576401626789E-2</v>
      </c>
      <c r="BP240" s="5">
        <f t="shared" si="27"/>
        <v>2879.0211673172157</v>
      </c>
      <c r="BQ240" s="35">
        <f t="shared" si="28"/>
        <v>7.2499999999999995E-2</v>
      </c>
      <c r="BR240" s="5">
        <f t="shared" si="54"/>
        <v>311200.12658483605</v>
      </c>
      <c r="BS240" s="5">
        <f t="shared" si="55"/>
        <v>936931.76613507373</v>
      </c>
      <c r="BT240" s="5">
        <f t="shared" si="29"/>
        <v>474049.87341516337</v>
      </c>
      <c r="BU240" s="5">
        <f t="shared" si="30"/>
        <v>1248131.8927199098</v>
      </c>
      <c r="BV240" s="150"/>
      <c r="BW240" s="2">
        <v>233</v>
      </c>
      <c r="BX240" s="118">
        <v>51926</v>
      </c>
      <c r="BY240" s="5">
        <f t="shared" si="56"/>
        <v>470210.08794818632</v>
      </c>
      <c r="BZ240" s="5">
        <f t="shared" si="57"/>
        <v>5224.2878433945316</v>
      </c>
      <c r="CA240" s="5">
        <f t="shared" si="31"/>
        <v>2481.3956636967778</v>
      </c>
      <c r="CB240" s="35">
        <f t="shared" si="32"/>
        <v>6.332647624447077E-2</v>
      </c>
      <c r="CC240" s="5">
        <f t="shared" si="33"/>
        <v>2742.8921796977538</v>
      </c>
      <c r="CD240" s="35">
        <f t="shared" si="34"/>
        <v>7.0000000000000007E-2</v>
      </c>
      <c r="CE240" s="5">
        <f t="shared" si="58"/>
        <v>317521.30771550979</v>
      </c>
      <c r="CF240" s="5">
        <f t="shared" si="59"/>
        <v>899737.7597954158</v>
      </c>
      <c r="CG240" s="5">
        <f t="shared" si="35"/>
        <v>467728.69228448952</v>
      </c>
      <c r="CH240" s="5">
        <f t="shared" si="36"/>
        <v>1217259.0675109257</v>
      </c>
    </row>
    <row r="241" spans="9:86" ht="14.25" customHeight="1">
      <c r="I241" s="150"/>
      <c r="J241" s="2">
        <v>234</v>
      </c>
      <c r="K241" s="118">
        <v>51957</v>
      </c>
      <c r="L241" s="5">
        <f t="shared" si="37"/>
        <v>498637.19213161519</v>
      </c>
      <c r="M241" s="5">
        <f t="shared" si="0"/>
        <v>5899.3210083098911</v>
      </c>
      <c r="N241" s="5">
        <f t="shared" si="1"/>
        <v>2471.1903124050368</v>
      </c>
      <c r="O241" s="35">
        <f t="shared" si="2"/>
        <v>5.9470661669042121E-2</v>
      </c>
      <c r="P241" s="5">
        <f t="shared" si="3"/>
        <v>3428.1306959048543</v>
      </c>
      <c r="Q241" s="35">
        <f t="shared" si="4"/>
        <v>8.2500000000000004E-2</v>
      </c>
      <c r="R241" s="5">
        <f t="shared" si="38"/>
        <v>289083.99818078865</v>
      </c>
      <c r="S241" s="5">
        <f t="shared" si="39"/>
        <v>1091357.1177637267</v>
      </c>
      <c r="T241" s="5">
        <f t="shared" si="5"/>
        <v>496166.00181921013</v>
      </c>
      <c r="U241" s="5">
        <f t="shared" si="6"/>
        <v>1380441.1159445154</v>
      </c>
      <c r="V241" s="150"/>
      <c r="W241" s="2">
        <v>234</v>
      </c>
      <c r="X241" s="118">
        <v>51957</v>
      </c>
      <c r="Y241" s="5">
        <f t="shared" si="40"/>
        <v>492599.2282669851</v>
      </c>
      <c r="Z241" s="5">
        <f t="shared" si="41"/>
        <v>5761.8863163878123</v>
      </c>
      <c r="AA241" s="5">
        <f t="shared" si="7"/>
        <v>2477.891461274578</v>
      </c>
      <c r="AB241" s="35">
        <f t="shared" si="8"/>
        <v>6.0362858545078661E-2</v>
      </c>
      <c r="AC241" s="5">
        <f t="shared" si="9"/>
        <v>3283.9948551132343</v>
      </c>
      <c r="AD241" s="35">
        <f t="shared" si="10"/>
        <v>0.08</v>
      </c>
      <c r="AE241" s="5">
        <f t="shared" si="42"/>
        <v>295128.66319428972</v>
      </c>
      <c r="AF241" s="5">
        <f t="shared" si="43"/>
        <v>1053152.734840458</v>
      </c>
      <c r="AG241" s="5">
        <f t="shared" si="11"/>
        <v>490121.33680571051</v>
      </c>
      <c r="AH241" s="5">
        <f t="shared" si="12"/>
        <v>1348281.3980347477</v>
      </c>
      <c r="AI241" s="150"/>
      <c r="AJ241" s="2">
        <v>234</v>
      </c>
      <c r="AK241" s="118">
        <v>51957</v>
      </c>
      <c r="AL241" s="5">
        <f t="shared" si="44"/>
        <v>486487.3474782001</v>
      </c>
      <c r="AM241" s="5">
        <f t="shared" si="45"/>
        <v>5625.6271582523987</v>
      </c>
      <c r="AN241" s="5">
        <f t="shared" si="13"/>
        <v>2483.7297057890232</v>
      </c>
      <c r="AO241" s="35">
        <f t="shared" si="14"/>
        <v>6.1265224314603281E-2</v>
      </c>
      <c r="AP241" s="5">
        <f t="shared" si="15"/>
        <v>3141.8974524633754</v>
      </c>
      <c r="AQ241" s="35">
        <f t="shared" si="16"/>
        <v>7.7499999999999999E-2</v>
      </c>
      <c r="AR241" s="5">
        <f t="shared" si="46"/>
        <v>301246.38222758821</v>
      </c>
      <c r="AS241" s="5">
        <f t="shared" si="47"/>
        <v>1015150.3728034729</v>
      </c>
      <c r="AT241" s="5">
        <f t="shared" si="17"/>
        <v>484003.61777241109</v>
      </c>
      <c r="AU241" s="5">
        <f t="shared" si="18"/>
        <v>1316396.7550310611</v>
      </c>
      <c r="AV241" s="150"/>
      <c r="AW241" s="2">
        <v>234</v>
      </c>
      <c r="AX241" s="118">
        <v>51957</v>
      </c>
      <c r="AY241" s="5">
        <f t="shared" si="48"/>
        <v>480303.52011871187</v>
      </c>
      <c r="AZ241" s="5">
        <f t="shared" si="49"/>
        <v>5490.5819284106856</v>
      </c>
      <c r="BA241" s="5">
        <f t="shared" si="19"/>
        <v>2488.6849276687367</v>
      </c>
      <c r="BB241" s="35">
        <f t="shared" si="20"/>
        <v>6.2177806076964826E-2</v>
      </c>
      <c r="BC241" s="5">
        <f t="shared" si="21"/>
        <v>3001.8970007419489</v>
      </c>
      <c r="BD241" s="35">
        <f t="shared" si="22"/>
        <v>7.4999999999999997E-2</v>
      </c>
      <c r="BE241" s="5">
        <f t="shared" si="50"/>
        <v>307435.16480895726</v>
      </c>
      <c r="BF241" s="5">
        <f t="shared" si="51"/>
        <v>977361.00643914391</v>
      </c>
      <c r="BG241" s="5">
        <f t="shared" si="23"/>
        <v>477814.83519104315</v>
      </c>
      <c r="BH241" s="5">
        <f t="shared" si="24"/>
        <v>1284796.1712481012</v>
      </c>
      <c r="BI241" s="150"/>
      <c r="BJ241" s="2">
        <v>234</v>
      </c>
      <c r="BK241" s="118">
        <v>51957</v>
      </c>
      <c r="BL241" s="5">
        <f t="shared" si="52"/>
        <v>474049.87341516337</v>
      </c>
      <c r="BM241" s="5">
        <f t="shared" si="53"/>
        <v>5356.7892391412443</v>
      </c>
      <c r="BN241" s="5">
        <f t="shared" si="25"/>
        <v>2492.7379205912989</v>
      </c>
      <c r="BO241" s="35">
        <f t="shared" si="26"/>
        <v>6.3100649793652638E-2</v>
      </c>
      <c r="BP241" s="5">
        <f t="shared" si="27"/>
        <v>2864.0513185499453</v>
      </c>
      <c r="BQ241" s="35">
        <f t="shared" si="28"/>
        <v>7.2499999999999995E-2</v>
      </c>
      <c r="BR241" s="5">
        <f t="shared" si="54"/>
        <v>313692.86450542737</v>
      </c>
      <c r="BS241" s="5">
        <f t="shared" si="55"/>
        <v>939795.81745362363</v>
      </c>
      <c r="BT241" s="5">
        <f t="shared" si="29"/>
        <v>471557.13549457205</v>
      </c>
      <c r="BU241" s="5">
        <f t="shared" si="30"/>
        <v>1253488.6819590509</v>
      </c>
      <c r="BV241" s="150"/>
      <c r="BW241" s="2">
        <v>234</v>
      </c>
      <c r="BX241" s="118">
        <v>51957</v>
      </c>
      <c r="BY241" s="5">
        <f t="shared" si="56"/>
        <v>467728.69228448952</v>
      </c>
      <c r="BZ241" s="5">
        <f t="shared" si="57"/>
        <v>5224.2878433945316</v>
      </c>
      <c r="CA241" s="5">
        <f t="shared" si="31"/>
        <v>2495.8704717350092</v>
      </c>
      <c r="CB241" s="35">
        <f t="shared" si="32"/>
        <v>6.4033800266850349E-2</v>
      </c>
      <c r="CC241" s="5">
        <f t="shared" si="33"/>
        <v>2728.4173716595224</v>
      </c>
      <c r="CD241" s="35">
        <f t="shared" si="34"/>
        <v>7.0000000000000007E-2</v>
      </c>
      <c r="CE241" s="5">
        <f t="shared" si="58"/>
        <v>320017.1781872448</v>
      </c>
      <c r="CF241" s="5">
        <f t="shared" si="59"/>
        <v>902466.17716707534</v>
      </c>
      <c r="CG241" s="5">
        <f t="shared" si="35"/>
        <v>465232.8218127545</v>
      </c>
      <c r="CH241" s="5">
        <f t="shared" si="36"/>
        <v>1222483.3553543203</v>
      </c>
    </row>
    <row r="242" spans="9:86" ht="14.25" customHeight="1">
      <c r="I242" s="150"/>
      <c r="J242" s="2">
        <v>235</v>
      </c>
      <c r="K242" s="118">
        <v>51987</v>
      </c>
      <c r="L242" s="5">
        <f t="shared" si="37"/>
        <v>496166.00181921013</v>
      </c>
      <c r="M242" s="5">
        <f t="shared" si="0"/>
        <v>5899.3210083098911</v>
      </c>
      <c r="N242" s="5">
        <f t="shared" si="1"/>
        <v>2488.1797458028213</v>
      </c>
      <c r="O242" s="35">
        <f t="shared" si="2"/>
        <v>6.0177756718835768E-2</v>
      </c>
      <c r="P242" s="5">
        <f t="shared" si="3"/>
        <v>3411.1412625070698</v>
      </c>
      <c r="Q242" s="35">
        <f t="shared" si="4"/>
        <v>8.2500000000000004E-2</v>
      </c>
      <c r="R242" s="5">
        <f t="shared" si="38"/>
        <v>291572.17792659148</v>
      </c>
      <c r="S242" s="5">
        <f t="shared" si="39"/>
        <v>1094768.2590262338</v>
      </c>
      <c r="T242" s="5">
        <f t="shared" si="5"/>
        <v>493677.8220734073</v>
      </c>
      <c r="U242" s="5">
        <f t="shared" si="6"/>
        <v>1386340.4369528252</v>
      </c>
      <c r="V242" s="150"/>
      <c r="W242" s="2">
        <v>235</v>
      </c>
      <c r="X242" s="118">
        <v>51987</v>
      </c>
      <c r="Y242" s="5">
        <f t="shared" si="40"/>
        <v>490121.33680571051</v>
      </c>
      <c r="Z242" s="5">
        <f t="shared" si="41"/>
        <v>5761.8863163878123</v>
      </c>
      <c r="AA242" s="5">
        <f t="shared" si="7"/>
        <v>2494.4107376830752</v>
      </c>
      <c r="AB242" s="35">
        <f t="shared" si="8"/>
        <v>6.1072486758646551E-2</v>
      </c>
      <c r="AC242" s="5">
        <f t="shared" si="9"/>
        <v>3267.475578704737</v>
      </c>
      <c r="AD242" s="35">
        <f t="shared" si="10"/>
        <v>0.08</v>
      </c>
      <c r="AE242" s="5">
        <f t="shared" si="42"/>
        <v>297623.07393197279</v>
      </c>
      <c r="AF242" s="5">
        <f t="shared" si="43"/>
        <v>1056420.2104191629</v>
      </c>
      <c r="AG242" s="5">
        <f t="shared" si="11"/>
        <v>487626.92606802745</v>
      </c>
      <c r="AH242" s="5">
        <f t="shared" si="12"/>
        <v>1354043.2843511356</v>
      </c>
      <c r="AI242" s="150"/>
      <c r="AJ242" s="2">
        <v>235</v>
      </c>
      <c r="AK242" s="118">
        <v>51987</v>
      </c>
      <c r="AL242" s="5">
        <f t="shared" si="44"/>
        <v>484003.61777241109</v>
      </c>
      <c r="AM242" s="5">
        <f t="shared" si="45"/>
        <v>5625.6271582523987</v>
      </c>
      <c r="AN242" s="5">
        <f t="shared" si="13"/>
        <v>2499.7704601389105</v>
      </c>
      <c r="AO242" s="35">
        <f t="shared" si="14"/>
        <v>6.1977316739339483E-2</v>
      </c>
      <c r="AP242" s="5">
        <f t="shared" si="15"/>
        <v>3125.8566981134882</v>
      </c>
      <c r="AQ242" s="35">
        <f t="shared" si="16"/>
        <v>7.7499999999999999E-2</v>
      </c>
      <c r="AR242" s="5">
        <f t="shared" si="46"/>
        <v>303746.15268772712</v>
      </c>
      <c r="AS242" s="5">
        <f t="shared" si="47"/>
        <v>1018276.2295015864</v>
      </c>
      <c r="AT242" s="5">
        <f t="shared" si="17"/>
        <v>481503.84731227218</v>
      </c>
      <c r="AU242" s="5">
        <f t="shared" si="18"/>
        <v>1322022.3821893134</v>
      </c>
      <c r="AV242" s="150"/>
      <c r="AW242" s="2">
        <v>235</v>
      </c>
      <c r="AX242" s="118">
        <v>51987</v>
      </c>
      <c r="AY242" s="5">
        <f t="shared" si="48"/>
        <v>477814.83519104315</v>
      </c>
      <c r="AZ242" s="5">
        <f t="shared" si="49"/>
        <v>5490.5819284106856</v>
      </c>
      <c r="BA242" s="5">
        <f t="shared" si="19"/>
        <v>2504.2392084666662</v>
      </c>
      <c r="BB242" s="35">
        <f t="shared" si="20"/>
        <v>6.2892292763544799E-2</v>
      </c>
      <c r="BC242" s="5">
        <f t="shared" si="21"/>
        <v>2986.3427199440193</v>
      </c>
      <c r="BD242" s="35">
        <f t="shared" si="22"/>
        <v>7.4999999999999997E-2</v>
      </c>
      <c r="BE242" s="5">
        <f t="shared" si="50"/>
        <v>309939.40401742392</v>
      </c>
      <c r="BF242" s="5">
        <f t="shared" si="51"/>
        <v>980347.34915908799</v>
      </c>
      <c r="BG242" s="5">
        <f t="shared" si="23"/>
        <v>475310.59598257649</v>
      </c>
      <c r="BH242" s="5">
        <f t="shared" si="24"/>
        <v>1290286.753176512</v>
      </c>
      <c r="BI242" s="150"/>
      <c r="BJ242" s="2">
        <v>235</v>
      </c>
      <c r="BK242" s="118">
        <v>51987</v>
      </c>
      <c r="BL242" s="5">
        <f t="shared" si="52"/>
        <v>471557.13549457205</v>
      </c>
      <c r="BM242" s="5">
        <f t="shared" si="53"/>
        <v>5356.7892391412443</v>
      </c>
      <c r="BN242" s="5">
        <f t="shared" si="25"/>
        <v>2507.7982121948717</v>
      </c>
      <c r="BO242" s="35">
        <f t="shared" si="26"/>
        <v>6.3817459818047553E-2</v>
      </c>
      <c r="BP242" s="5">
        <f t="shared" si="27"/>
        <v>2848.9910269463726</v>
      </c>
      <c r="BQ242" s="35">
        <f t="shared" si="28"/>
        <v>7.2499999999999995E-2</v>
      </c>
      <c r="BR242" s="5">
        <f t="shared" si="54"/>
        <v>316200.66271762224</v>
      </c>
      <c r="BS242" s="5">
        <f t="shared" si="55"/>
        <v>942644.80848056998</v>
      </c>
      <c r="BT242" s="5">
        <f t="shared" si="29"/>
        <v>469049.33728237718</v>
      </c>
      <c r="BU242" s="5">
        <f t="shared" si="30"/>
        <v>1258845.4711981923</v>
      </c>
      <c r="BV242" s="150"/>
      <c r="BW242" s="2">
        <v>235</v>
      </c>
      <c r="BX242" s="118">
        <v>51987</v>
      </c>
      <c r="BY242" s="5">
        <f t="shared" si="56"/>
        <v>465232.8218127545</v>
      </c>
      <c r="BZ242" s="5">
        <f t="shared" si="57"/>
        <v>5224.2878433945316</v>
      </c>
      <c r="CA242" s="5">
        <f t="shared" si="31"/>
        <v>2510.4297161534637</v>
      </c>
      <c r="CB242" s="35">
        <f t="shared" si="32"/>
        <v>6.4752861753090682E-2</v>
      </c>
      <c r="CC242" s="5">
        <f t="shared" si="33"/>
        <v>2713.8581272410679</v>
      </c>
      <c r="CD242" s="35">
        <f t="shared" si="34"/>
        <v>7.0000000000000007E-2</v>
      </c>
      <c r="CE242" s="5">
        <f t="shared" si="58"/>
        <v>322527.60790339828</v>
      </c>
      <c r="CF242" s="5">
        <f t="shared" si="59"/>
        <v>905180.03529431636</v>
      </c>
      <c r="CG242" s="5">
        <f t="shared" si="35"/>
        <v>462722.39209660102</v>
      </c>
      <c r="CH242" s="5">
        <f t="shared" si="36"/>
        <v>1227707.6431977146</v>
      </c>
    </row>
    <row r="243" spans="9:86" ht="14.25" customHeight="1">
      <c r="I243" s="150"/>
      <c r="J243" s="2">
        <v>236</v>
      </c>
      <c r="K243" s="118">
        <v>52018</v>
      </c>
      <c r="L243" s="5">
        <f t="shared" si="37"/>
        <v>493677.8220734073</v>
      </c>
      <c r="M243" s="5">
        <f t="shared" si="0"/>
        <v>5899.3210083098911</v>
      </c>
      <c r="N243" s="5">
        <f t="shared" si="1"/>
        <v>2505.285981555216</v>
      </c>
      <c r="O243" s="35">
        <f t="shared" si="2"/>
        <v>6.0896865191145483E-2</v>
      </c>
      <c r="P243" s="5">
        <f t="shared" si="3"/>
        <v>3394.0350267546751</v>
      </c>
      <c r="Q243" s="35">
        <f t="shared" si="4"/>
        <v>8.2500000000000004E-2</v>
      </c>
      <c r="R243" s="5">
        <f t="shared" si="38"/>
        <v>294077.46390814672</v>
      </c>
      <c r="S243" s="5">
        <f t="shared" si="39"/>
        <v>1098162.2940529885</v>
      </c>
      <c r="T243" s="5">
        <f t="shared" si="5"/>
        <v>491172.53609185206</v>
      </c>
      <c r="U243" s="5">
        <f t="shared" si="6"/>
        <v>1392239.7579611354</v>
      </c>
      <c r="V243" s="150"/>
      <c r="W243" s="2">
        <v>236</v>
      </c>
      <c r="X243" s="118">
        <v>52018</v>
      </c>
      <c r="Y243" s="5">
        <f t="shared" si="40"/>
        <v>487626.92606802745</v>
      </c>
      <c r="Z243" s="5">
        <f t="shared" si="41"/>
        <v>5761.8863163878123</v>
      </c>
      <c r="AA243" s="5">
        <f t="shared" si="7"/>
        <v>2511.0401426009626</v>
      </c>
      <c r="AB243" s="35">
        <f t="shared" si="8"/>
        <v>6.1794130103077723E-2</v>
      </c>
      <c r="AC243" s="5">
        <f t="shared" si="9"/>
        <v>3250.8461737868497</v>
      </c>
      <c r="AD243" s="35">
        <f t="shared" si="10"/>
        <v>0.08</v>
      </c>
      <c r="AE243" s="5">
        <f t="shared" si="42"/>
        <v>300134.11407457374</v>
      </c>
      <c r="AF243" s="5">
        <f t="shared" si="43"/>
        <v>1059671.0565929497</v>
      </c>
      <c r="AG243" s="5">
        <f t="shared" si="11"/>
        <v>485115.8859254265</v>
      </c>
      <c r="AH243" s="5">
        <f t="shared" si="12"/>
        <v>1359805.1706675235</v>
      </c>
      <c r="AI243" s="150"/>
      <c r="AJ243" s="2">
        <v>236</v>
      </c>
      <c r="AK243" s="118">
        <v>52018</v>
      </c>
      <c r="AL243" s="5">
        <f t="shared" si="44"/>
        <v>481503.84731227218</v>
      </c>
      <c r="AM243" s="5">
        <f t="shared" si="45"/>
        <v>5625.6271582523987</v>
      </c>
      <c r="AN243" s="5">
        <f t="shared" si="13"/>
        <v>2515.9148110273077</v>
      </c>
      <c r="AO243" s="35">
        <f t="shared" si="14"/>
        <v>6.2701425753609361E-2</v>
      </c>
      <c r="AP243" s="5">
        <f t="shared" si="15"/>
        <v>3109.712347225091</v>
      </c>
      <c r="AQ243" s="35">
        <f t="shared" si="16"/>
        <v>7.7499999999999999E-2</v>
      </c>
      <c r="AR243" s="5">
        <f t="shared" si="46"/>
        <v>306262.06749875442</v>
      </c>
      <c r="AS243" s="5">
        <f t="shared" si="47"/>
        <v>1021385.9418488115</v>
      </c>
      <c r="AT243" s="5">
        <f t="shared" si="17"/>
        <v>478987.93250124488</v>
      </c>
      <c r="AU243" s="5">
        <f t="shared" si="18"/>
        <v>1327648.0093475659</v>
      </c>
      <c r="AV243" s="150"/>
      <c r="AW243" s="2">
        <v>236</v>
      </c>
      <c r="AX243" s="118">
        <v>52018</v>
      </c>
      <c r="AY243" s="5">
        <f t="shared" si="48"/>
        <v>475310.59598257649</v>
      </c>
      <c r="AZ243" s="5">
        <f t="shared" si="49"/>
        <v>5490.5819284106856</v>
      </c>
      <c r="BA243" s="5">
        <f t="shared" si="19"/>
        <v>2519.890703519583</v>
      </c>
      <c r="BB243" s="35">
        <f t="shared" si="20"/>
        <v>6.3618797261871807E-2</v>
      </c>
      <c r="BC243" s="5">
        <f t="shared" si="21"/>
        <v>2970.6912248911026</v>
      </c>
      <c r="BD243" s="35">
        <f t="shared" si="22"/>
        <v>7.4999999999999983E-2</v>
      </c>
      <c r="BE243" s="5">
        <f t="shared" si="50"/>
        <v>312459.29472094349</v>
      </c>
      <c r="BF243" s="5">
        <f t="shared" si="51"/>
        <v>983318.0403839791</v>
      </c>
      <c r="BG243" s="5">
        <f t="shared" si="23"/>
        <v>472790.70527905691</v>
      </c>
      <c r="BH243" s="5">
        <f t="shared" si="24"/>
        <v>1295777.3351049225</v>
      </c>
      <c r="BI243" s="150"/>
      <c r="BJ243" s="2">
        <v>236</v>
      </c>
      <c r="BK243" s="118">
        <v>52018</v>
      </c>
      <c r="BL243" s="5">
        <f t="shared" si="52"/>
        <v>469049.33728237718</v>
      </c>
      <c r="BM243" s="5">
        <f t="shared" si="53"/>
        <v>5356.7892391412443</v>
      </c>
      <c r="BN243" s="5">
        <f t="shared" si="25"/>
        <v>2522.9494930602154</v>
      </c>
      <c r="BO243" s="35">
        <f t="shared" si="26"/>
        <v>6.4546288652991279E-2</v>
      </c>
      <c r="BP243" s="5">
        <f t="shared" si="27"/>
        <v>2833.8397460810288</v>
      </c>
      <c r="BQ243" s="35">
        <f t="shared" si="28"/>
        <v>7.2499999999999995E-2</v>
      </c>
      <c r="BR243" s="5">
        <f t="shared" si="54"/>
        <v>318723.61221068248</v>
      </c>
      <c r="BS243" s="5">
        <f t="shared" si="55"/>
        <v>945478.64822665101</v>
      </c>
      <c r="BT243" s="5">
        <f t="shared" si="29"/>
        <v>466526.38778931694</v>
      </c>
      <c r="BU243" s="5">
        <f t="shared" si="30"/>
        <v>1264202.2604373335</v>
      </c>
      <c r="BV243" s="150"/>
      <c r="BW243" s="2">
        <v>236</v>
      </c>
      <c r="BX243" s="118">
        <v>52018</v>
      </c>
      <c r="BY243" s="5">
        <f t="shared" si="56"/>
        <v>462722.39209660102</v>
      </c>
      <c r="BZ243" s="5">
        <f t="shared" si="57"/>
        <v>5224.2878433945316</v>
      </c>
      <c r="CA243" s="5">
        <f t="shared" si="31"/>
        <v>2525.0738894976921</v>
      </c>
      <c r="CB243" s="35">
        <f t="shared" si="32"/>
        <v>6.5483942838120715E-2</v>
      </c>
      <c r="CC243" s="5">
        <f t="shared" si="33"/>
        <v>2699.2139538968395</v>
      </c>
      <c r="CD243" s="35">
        <f t="shared" si="34"/>
        <v>7.0000000000000007E-2</v>
      </c>
      <c r="CE243" s="5">
        <f t="shared" si="58"/>
        <v>325052.68179289595</v>
      </c>
      <c r="CF243" s="5">
        <f t="shared" si="59"/>
        <v>907879.24924821325</v>
      </c>
      <c r="CG243" s="5">
        <f t="shared" si="35"/>
        <v>460197.31820710335</v>
      </c>
      <c r="CH243" s="5">
        <f t="shared" si="36"/>
        <v>1232931.9310411091</v>
      </c>
    </row>
    <row r="244" spans="9:86" ht="14.25" customHeight="1">
      <c r="I244" s="150"/>
      <c r="J244" s="2">
        <v>237</v>
      </c>
      <c r="K244" s="118">
        <v>52048</v>
      </c>
      <c r="L244" s="5">
        <f t="shared" si="37"/>
        <v>491172.53609185206</v>
      </c>
      <c r="M244" s="5">
        <f t="shared" si="0"/>
        <v>5899.3210083098911</v>
      </c>
      <c r="N244" s="5">
        <f t="shared" si="1"/>
        <v>2522.509822678408</v>
      </c>
      <c r="O244" s="35">
        <f t="shared" si="2"/>
        <v>6.1628278553587962E-2</v>
      </c>
      <c r="P244" s="5">
        <f t="shared" si="3"/>
        <v>3376.8111856314831</v>
      </c>
      <c r="Q244" s="35">
        <f t="shared" si="4"/>
        <v>8.2500000000000004E-2</v>
      </c>
      <c r="R244" s="5">
        <f t="shared" si="38"/>
        <v>296599.97373082512</v>
      </c>
      <c r="S244" s="5">
        <f t="shared" si="39"/>
        <v>1101539.10523862</v>
      </c>
      <c r="T244" s="5">
        <f t="shared" si="5"/>
        <v>488650.02626917366</v>
      </c>
      <c r="U244" s="5">
        <f t="shared" si="6"/>
        <v>1398139.0789694451</v>
      </c>
      <c r="V244" s="150"/>
      <c r="W244" s="2">
        <v>237</v>
      </c>
      <c r="X244" s="118">
        <v>52048</v>
      </c>
      <c r="Y244" s="5">
        <f t="shared" si="40"/>
        <v>485115.8859254265</v>
      </c>
      <c r="Z244" s="5">
        <f t="shared" si="41"/>
        <v>5761.8863163878123</v>
      </c>
      <c r="AA244" s="5">
        <f t="shared" si="7"/>
        <v>2527.7804102183022</v>
      </c>
      <c r="AB244" s="35">
        <f t="shared" si="8"/>
        <v>6.2528079996297142E-2</v>
      </c>
      <c r="AC244" s="5">
        <f t="shared" si="9"/>
        <v>3234.10590616951</v>
      </c>
      <c r="AD244" s="35">
        <f t="shared" si="10"/>
        <v>0.08</v>
      </c>
      <c r="AE244" s="5">
        <f t="shared" si="42"/>
        <v>302661.89448479202</v>
      </c>
      <c r="AF244" s="5">
        <f t="shared" si="43"/>
        <v>1062905.1624991191</v>
      </c>
      <c r="AG244" s="5">
        <f t="shared" si="11"/>
        <v>482588.10551520821</v>
      </c>
      <c r="AH244" s="5">
        <f t="shared" si="12"/>
        <v>1365567.056983911</v>
      </c>
      <c r="AI244" s="150"/>
      <c r="AJ244" s="2">
        <v>237</v>
      </c>
      <c r="AK244" s="118">
        <v>52048</v>
      </c>
      <c r="AL244" s="5">
        <f t="shared" si="44"/>
        <v>478987.93250124488</v>
      </c>
      <c r="AM244" s="5">
        <f t="shared" si="45"/>
        <v>5625.6271582523987</v>
      </c>
      <c r="AN244" s="5">
        <f t="shared" si="13"/>
        <v>2532.1634275151923</v>
      </c>
      <c r="AO244" s="35">
        <f t="shared" si="14"/>
        <v>6.343784272707817E-2</v>
      </c>
      <c r="AP244" s="5">
        <f t="shared" si="15"/>
        <v>3093.4637307372063</v>
      </c>
      <c r="AQ244" s="35">
        <f t="shared" si="16"/>
        <v>7.7499999999999999E-2</v>
      </c>
      <c r="AR244" s="5">
        <f t="shared" si="46"/>
        <v>308794.23092626961</v>
      </c>
      <c r="AS244" s="5">
        <f t="shared" si="47"/>
        <v>1024479.4055795487</v>
      </c>
      <c r="AT244" s="5">
        <f t="shared" si="17"/>
        <v>476455.76907372969</v>
      </c>
      <c r="AU244" s="5">
        <f t="shared" si="18"/>
        <v>1333273.6365058182</v>
      </c>
      <c r="AV244" s="150"/>
      <c r="AW244" s="2">
        <v>237</v>
      </c>
      <c r="AX244" s="118">
        <v>52048</v>
      </c>
      <c r="AY244" s="5">
        <f t="shared" si="48"/>
        <v>472790.70527905691</v>
      </c>
      <c r="AZ244" s="5">
        <f t="shared" si="49"/>
        <v>5490.5819284106856</v>
      </c>
      <c r="BA244" s="5">
        <f t="shared" si="19"/>
        <v>2535.6400204165802</v>
      </c>
      <c r="BB244" s="35">
        <f t="shared" si="20"/>
        <v>6.4357610894739403E-2</v>
      </c>
      <c r="BC244" s="5">
        <f t="shared" si="21"/>
        <v>2954.9419079941053</v>
      </c>
      <c r="BD244" s="35">
        <f t="shared" si="22"/>
        <v>7.4999999999999997E-2</v>
      </c>
      <c r="BE244" s="5">
        <f t="shared" si="50"/>
        <v>314994.93474136008</v>
      </c>
      <c r="BF244" s="5">
        <f t="shared" si="51"/>
        <v>986272.9822919732</v>
      </c>
      <c r="BG244" s="5">
        <f t="shared" si="23"/>
        <v>470255.06525864033</v>
      </c>
      <c r="BH244" s="5">
        <f t="shared" si="24"/>
        <v>1301267.9170333333</v>
      </c>
      <c r="BI244" s="150"/>
      <c r="BJ244" s="2">
        <v>237</v>
      </c>
      <c r="BK244" s="118">
        <v>52048</v>
      </c>
      <c r="BL244" s="5">
        <f t="shared" si="52"/>
        <v>466526.38778931694</v>
      </c>
      <c r="BM244" s="5">
        <f t="shared" si="53"/>
        <v>5356.7892391412443</v>
      </c>
      <c r="BN244" s="5">
        <f t="shared" si="25"/>
        <v>2538.192312914121</v>
      </c>
      <c r="BO244" s="35">
        <f t="shared" si="26"/>
        <v>6.5287427575746071E-2</v>
      </c>
      <c r="BP244" s="5">
        <f t="shared" si="27"/>
        <v>2818.5969262271233</v>
      </c>
      <c r="BQ244" s="35">
        <f t="shared" si="28"/>
        <v>7.2499999999999995E-2</v>
      </c>
      <c r="BR244" s="5">
        <f t="shared" si="54"/>
        <v>321261.8045235966</v>
      </c>
      <c r="BS244" s="5">
        <f t="shared" si="55"/>
        <v>948297.24515287811</v>
      </c>
      <c r="BT244" s="5">
        <f t="shared" si="29"/>
        <v>463988.19547640282</v>
      </c>
      <c r="BU244" s="5">
        <f t="shared" si="30"/>
        <v>1269559.0496764746</v>
      </c>
      <c r="BV244" s="150"/>
      <c r="BW244" s="2">
        <v>237</v>
      </c>
      <c r="BX244" s="118">
        <v>52048</v>
      </c>
      <c r="BY244" s="5">
        <f t="shared" si="56"/>
        <v>460197.31820710335</v>
      </c>
      <c r="BZ244" s="5">
        <f t="shared" si="57"/>
        <v>5224.2878433945316</v>
      </c>
      <c r="CA244" s="5">
        <f t="shared" si="31"/>
        <v>2539.8034871864288</v>
      </c>
      <c r="CB244" s="35">
        <f t="shared" si="32"/>
        <v>6.6227334754961009E-2</v>
      </c>
      <c r="CC244" s="5">
        <f t="shared" si="33"/>
        <v>2684.4843562081028</v>
      </c>
      <c r="CD244" s="35">
        <f t="shared" si="34"/>
        <v>6.9999999999999993E-2</v>
      </c>
      <c r="CE244" s="5">
        <f t="shared" si="58"/>
        <v>327592.48528008239</v>
      </c>
      <c r="CF244" s="5">
        <f t="shared" si="59"/>
        <v>910563.73360442137</v>
      </c>
      <c r="CG244" s="5">
        <f t="shared" si="35"/>
        <v>457657.51471991692</v>
      </c>
      <c r="CH244" s="5">
        <f t="shared" si="36"/>
        <v>1238156.2188845037</v>
      </c>
    </row>
    <row r="245" spans="9:86" ht="14.25" customHeight="1">
      <c r="I245" s="150"/>
      <c r="J245" s="2">
        <v>238</v>
      </c>
      <c r="K245" s="118">
        <v>52079</v>
      </c>
      <c r="L245" s="5">
        <f t="shared" si="37"/>
        <v>488650.02626917366</v>
      </c>
      <c r="M245" s="5">
        <f t="shared" si="0"/>
        <v>5899.3210083098911</v>
      </c>
      <c r="N245" s="5">
        <f t="shared" si="1"/>
        <v>2539.8520777093222</v>
      </c>
      <c r="O245" s="35">
        <f t="shared" si="2"/>
        <v>6.237229774694187E-2</v>
      </c>
      <c r="P245" s="5">
        <f t="shared" si="3"/>
        <v>3359.4689306005689</v>
      </c>
      <c r="Q245" s="35">
        <f t="shared" si="4"/>
        <v>8.2500000000000004E-2</v>
      </c>
      <c r="R245" s="5">
        <f t="shared" si="38"/>
        <v>299139.82580853446</v>
      </c>
      <c r="S245" s="5">
        <f t="shared" si="39"/>
        <v>1104898.5741692206</v>
      </c>
      <c r="T245" s="5">
        <f t="shared" si="5"/>
        <v>486110.17419146432</v>
      </c>
      <c r="U245" s="5">
        <f t="shared" si="6"/>
        <v>1404038.399977755</v>
      </c>
      <c r="V245" s="150"/>
      <c r="W245" s="2">
        <v>238</v>
      </c>
      <c r="X245" s="118">
        <v>52079</v>
      </c>
      <c r="Y245" s="5">
        <f t="shared" si="40"/>
        <v>482588.10551520821</v>
      </c>
      <c r="Z245" s="5">
        <f t="shared" si="41"/>
        <v>5761.8863163878123</v>
      </c>
      <c r="AA245" s="5">
        <f t="shared" si="7"/>
        <v>2544.6322796197574</v>
      </c>
      <c r="AB245" s="35">
        <f t="shared" si="8"/>
        <v>6.3274637328322614E-2</v>
      </c>
      <c r="AC245" s="5">
        <f t="shared" si="9"/>
        <v>3217.2540367680549</v>
      </c>
      <c r="AD245" s="35">
        <f t="shared" si="10"/>
        <v>0.08</v>
      </c>
      <c r="AE245" s="5">
        <f t="shared" si="42"/>
        <v>305206.52676441177</v>
      </c>
      <c r="AF245" s="5">
        <f t="shared" si="43"/>
        <v>1066122.4165358872</v>
      </c>
      <c r="AG245" s="5">
        <f t="shared" si="11"/>
        <v>480043.47323558846</v>
      </c>
      <c r="AH245" s="5">
        <f t="shared" si="12"/>
        <v>1371328.9433002989</v>
      </c>
      <c r="AI245" s="150"/>
      <c r="AJ245" s="2">
        <v>238</v>
      </c>
      <c r="AK245" s="118">
        <v>52079</v>
      </c>
      <c r="AL245" s="5">
        <f t="shared" si="44"/>
        <v>476455.76907372969</v>
      </c>
      <c r="AM245" s="5">
        <f t="shared" si="45"/>
        <v>5625.6271582523987</v>
      </c>
      <c r="AN245" s="5">
        <f t="shared" si="13"/>
        <v>2548.5169829845609</v>
      </c>
      <c r="AO245" s="35">
        <f t="shared" si="14"/>
        <v>6.4186868500446789E-2</v>
      </c>
      <c r="AP245" s="5">
        <f t="shared" si="15"/>
        <v>3077.1101752678378</v>
      </c>
      <c r="AQ245" s="35">
        <f t="shared" si="16"/>
        <v>7.7500000000000013E-2</v>
      </c>
      <c r="AR245" s="5">
        <f t="shared" si="46"/>
        <v>311342.74790925416</v>
      </c>
      <c r="AS245" s="5">
        <f t="shared" si="47"/>
        <v>1027556.5157548165</v>
      </c>
      <c r="AT245" s="5">
        <f t="shared" si="17"/>
        <v>473907.25209074514</v>
      </c>
      <c r="AU245" s="5">
        <f t="shared" si="18"/>
        <v>1338899.2636640705</v>
      </c>
      <c r="AV245" s="150"/>
      <c r="AW245" s="2">
        <v>238</v>
      </c>
      <c r="AX245" s="118">
        <v>52079</v>
      </c>
      <c r="AY245" s="5">
        <f t="shared" si="48"/>
        <v>470255.06525864033</v>
      </c>
      <c r="AZ245" s="5">
        <f t="shared" si="49"/>
        <v>5490.5819284106856</v>
      </c>
      <c r="BA245" s="5">
        <f t="shared" si="19"/>
        <v>2551.4877705441836</v>
      </c>
      <c r="BB245" s="35">
        <f t="shared" si="20"/>
        <v>6.5109034454930076E-2</v>
      </c>
      <c r="BC245" s="5">
        <f t="shared" si="21"/>
        <v>2939.094157866502</v>
      </c>
      <c r="BD245" s="35">
        <f t="shared" si="22"/>
        <v>7.4999999999999997E-2</v>
      </c>
      <c r="BE245" s="5">
        <f t="shared" si="50"/>
        <v>317546.42251190427</v>
      </c>
      <c r="BF245" s="5">
        <f t="shared" si="51"/>
        <v>989212.07644983975</v>
      </c>
      <c r="BG245" s="5">
        <f t="shared" si="23"/>
        <v>467703.57748809614</v>
      </c>
      <c r="BH245" s="5">
        <f t="shared" si="24"/>
        <v>1306758.4989617439</v>
      </c>
      <c r="BI245" s="150"/>
      <c r="BJ245" s="2">
        <v>238</v>
      </c>
      <c r="BK245" s="118">
        <v>52079</v>
      </c>
      <c r="BL245" s="5">
        <f t="shared" si="52"/>
        <v>463988.19547640282</v>
      </c>
      <c r="BM245" s="5">
        <f t="shared" si="53"/>
        <v>5356.7892391412443</v>
      </c>
      <c r="BN245" s="5">
        <f t="shared" si="25"/>
        <v>2553.527224804644</v>
      </c>
      <c r="BO245" s="35">
        <f t="shared" si="26"/>
        <v>6.6041177332525722E-2</v>
      </c>
      <c r="BP245" s="5">
        <f t="shared" si="27"/>
        <v>2803.2620143366003</v>
      </c>
      <c r="BQ245" s="35">
        <f t="shared" si="28"/>
        <v>7.2499999999999995E-2</v>
      </c>
      <c r="BR245" s="5">
        <f t="shared" si="54"/>
        <v>323815.33174840122</v>
      </c>
      <c r="BS245" s="5">
        <f t="shared" si="55"/>
        <v>951100.50716721476</v>
      </c>
      <c r="BT245" s="5">
        <f t="shared" si="29"/>
        <v>461434.6682515982</v>
      </c>
      <c r="BU245" s="5">
        <f t="shared" si="30"/>
        <v>1274915.838915616</v>
      </c>
      <c r="BV245" s="150"/>
      <c r="BW245" s="2">
        <v>238</v>
      </c>
      <c r="BX245" s="118">
        <v>52079</v>
      </c>
      <c r="BY245" s="5">
        <f t="shared" si="56"/>
        <v>457657.51471991692</v>
      </c>
      <c r="BZ245" s="5">
        <f t="shared" si="57"/>
        <v>5224.2878433945316</v>
      </c>
      <c r="CA245" s="5">
        <f t="shared" si="31"/>
        <v>2554.6190075283494</v>
      </c>
      <c r="CB245" s="35">
        <f t="shared" si="32"/>
        <v>6.6983338204554752E-2</v>
      </c>
      <c r="CC245" s="5">
        <f t="shared" si="33"/>
        <v>2669.6688358661822</v>
      </c>
      <c r="CD245" s="35">
        <f t="shared" si="34"/>
        <v>7.0000000000000007E-2</v>
      </c>
      <c r="CE245" s="5">
        <f t="shared" si="58"/>
        <v>330147.10428761074</v>
      </c>
      <c r="CF245" s="5">
        <f t="shared" si="59"/>
        <v>913233.40244028752</v>
      </c>
      <c r="CG245" s="5">
        <f t="shared" si="35"/>
        <v>455102.89571238856</v>
      </c>
      <c r="CH245" s="5">
        <f t="shared" si="36"/>
        <v>1243380.5067278983</v>
      </c>
    </row>
    <row r="246" spans="9:86" ht="14.25" customHeight="1">
      <c r="I246" s="150"/>
      <c r="J246" s="2">
        <v>239</v>
      </c>
      <c r="K246" s="118">
        <v>52110</v>
      </c>
      <c r="L246" s="5">
        <f t="shared" si="37"/>
        <v>486110.17419146432</v>
      </c>
      <c r="M246" s="5">
        <f t="shared" si="0"/>
        <v>5899.3210083098911</v>
      </c>
      <c r="N246" s="5">
        <f t="shared" si="1"/>
        <v>2557.3135607435738</v>
      </c>
      <c r="O246" s="35">
        <f t="shared" si="2"/>
        <v>6.3129233573366625E-2</v>
      </c>
      <c r="P246" s="5">
        <f t="shared" si="3"/>
        <v>3342.0074475663173</v>
      </c>
      <c r="Q246" s="35">
        <f t="shared" si="4"/>
        <v>8.2500000000000004E-2</v>
      </c>
      <c r="R246" s="5">
        <f t="shared" si="38"/>
        <v>301697.13936927804</v>
      </c>
      <c r="S246" s="5">
        <f t="shared" si="39"/>
        <v>1108240.581616787</v>
      </c>
      <c r="T246" s="5">
        <f t="shared" si="5"/>
        <v>483552.86063072074</v>
      </c>
      <c r="U246" s="5">
        <f t="shared" si="6"/>
        <v>1409937.720986065</v>
      </c>
      <c r="V246" s="150"/>
      <c r="W246" s="2">
        <v>239</v>
      </c>
      <c r="X246" s="118">
        <v>52110</v>
      </c>
      <c r="Y246" s="5">
        <f t="shared" si="40"/>
        <v>480043.47323558846</v>
      </c>
      <c r="Z246" s="5">
        <f t="shared" si="41"/>
        <v>5761.8863163878123</v>
      </c>
      <c r="AA246" s="5">
        <f t="shared" si="7"/>
        <v>2561.5964948172223</v>
      </c>
      <c r="AB246" s="35">
        <f t="shared" si="8"/>
        <v>6.403411284944388E-2</v>
      </c>
      <c r="AC246" s="5">
        <f t="shared" si="9"/>
        <v>3200.28982157059</v>
      </c>
      <c r="AD246" s="35">
        <f t="shared" si="10"/>
        <v>0.08</v>
      </c>
      <c r="AE246" s="5">
        <f t="shared" si="42"/>
        <v>307768.123259229</v>
      </c>
      <c r="AF246" s="5">
        <f t="shared" si="43"/>
        <v>1069322.7063574577</v>
      </c>
      <c r="AG246" s="5">
        <f t="shared" si="11"/>
        <v>477481.87674077123</v>
      </c>
      <c r="AH246" s="5">
        <f t="shared" si="12"/>
        <v>1377090.8296166868</v>
      </c>
      <c r="AI246" s="150"/>
      <c r="AJ246" s="2">
        <v>239</v>
      </c>
      <c r="AK246" s="118">
        <v>52110</v>
      </c>
      <c r="AL246" s="5">
        <f t="shared" si="44"/>
        <v>473907.25209074514</v>
      </c>
      <c r="AM246" s="5">
        <f t="shared" si="45"/>
        <v>5625.6271582523987</v>
      </c>
      <c r="AN246" s="5">
        <f t="shared" si="13"/>
        <v>2564.9761551663364</v>
      </c>
      <c r="AO246" s="35">
        <f t="shared" si="14"/>
        <v>6.4948813773590963E-2</v>
      </c>
      <c r="AP246" s="5">
        <f t="shared" si="15"/>
        <v>3060.6510030860622</v>
      </c>
      <c r="AQ246" s="35">
        <f t="shared" si="16"/>
        <v>7.7499999999999999E-2</v>
      </c>
      <c r="AR246" s="5">
        <f t="shared" si="46"/>
        <v>313907.7240644205</v>
      </c>
      <c r="AS246" s="5">
        <f t="shared" si="47"/>
        <v>1030617.1667579025</v>
      </c>
      <c r="AT246" s="5">
        <f t="shared" si="17"/>
        <v>471342.2759355788</v>
      </c>
      <c r="AU246" s="5">
        <f t="shared" si="18"/>
        <v>1344524.890822323</v>
      </c>
      <c r="AV246" s="150"/>
      <c r="AW246" s="2">
        <v>239</v>
      </c>
      <c r="AX246" s="118">
        <v>52110</v>
      </c>
      <c r="AY246" s="5">
        <f t="shared" si="48"/>
        <v>467703.57748809614</v>
      </c>
      <c r="AZ246" s="5">
        <f t="shared" si="49"/>
        <v>5490.5819284106856</v>
      </c>
      <c r="BA246" s="5">
        <f t="shared" si="19"/>
        <v>2567.4345691100848</v>
      </c>
      <c r="BB246" s="35">
        <f t="shared" si="20"/>
        <v>6.5873378593314616E-2</v>
      </c>
      <c r="BC246" s="5">
        <f t="shared" si="21"/>
        <v>2923.1473593006008</v>
      </c>
      <c r="BD246" s="35">
        <f t="shared" si="22"/>
        <v>7.4999999999999997E-2</v>
      </c>
      <c r="BE246" s="5">
        <f t="shared" si="50"/>
        <v>320113.85708101437</v>
      </c>
      <c r="BF246" s="5">
        <f t="shared" si="51"/>
        <v>992135.22380914039</v>
      </c>
      <c r="BG246" s="5">
        <f t="shared" si="23"/>
        <v>465136.14291898604</v>
      </c>
      <c r="BH246" s="5">
        <f t="shared" si="24"/>
        <v>1312249.0808901547</v>
      </c>
      <c r="BI246" s="150"/>
      <c r="BJ246" s="2">
        <v>239</v>
      </c>
      <c r="BK246" s="118">
        <v>52110</v>
      </c>
      <c r="BL246" s="5">
        <f t="shared" si="52"/>
        <v>461434.6682515982</v>
      </c>
      <c r="BM246" s="5">
        <f t="shared" si="53"/>
        <v>5356.7892391412443</v>
      </c>
      <c r="BN246" s="5">
        <f t="shared" si="25"/>
        <v>2568.9547851211719</v>
      </c>
      <c r="BO246" s="35">
        <f t="shared" si="26"/>
        <v>6.6807848526555288E-2</v>
      </c>
      <c r="BP246" s="5">
        <f t="shared" si="27"/>
        <v>2787.8344540200724</v>
      </c>
      <c r="BQ246" s="35">
        <f t="shared" si="28"/>
        <v>7.2499999999999995E-2</v>
      </c>
      <c r="BR246" s="5">
        <f t="shared" si="54"/>
        <v>326384.28653352242</v>
      </c>
      <c r="BS246" s="5">
        <f t="shared" si="55"/>
        <v>953888.34162123478</v>
      </c>
      <c r="BT246" s="5">
        <f t="shared" si="29"/>
        <v>458865.713466477</v>
      </c>
      <c r="BU246" s="5">
        <f t="shared" si="30"/>
        <v>1280272.6281547572</v>
      </c>
      <c r="BV246" s="150"/>
      <c r="BW246" s="2">
        <v>239</v>
      </c>
      <c r="BX246" s="118">
        <v>52110</v>
      </c>
      <c r="BY246" s="5">
        <f t="shared" si="56"/>
        <v>455102.89571238856</v>
      </c>
      <c r="BZ246" s="5">
        <f t="shared" si="57"/>
        <v>5224.2878433945316</v>
      </c>
      <c r="CA246" s="5">
        <f t="shared" si="31"/>
        <v>2569.5209517389317</v>
      </c>
      <c r="CB246" s="35">
        <f t="shared" si="32"/>
        <v>6.7752263743787525E-2</v>
      </c>
      <c r="CC246" s="5">
        <f t="shared" si="33"/>
        <v>2654.7668916555999</v>
      </c>
      <c r="CD246" s="35">
        <f t="shared" si="34"/>
        <v>7.0000000000000007E-2</v>
      </c>
      <c r="CE246" s="5">
        <f t="shared" si="58"/>
        <v>332716.62523934967</v>
      </c>
      <c r="CF246" s="5">
        <f t="shared" si="59"/>
        <v>915888.16933194315</v>
      </c>
      <c r="CG246" s="5">
        <f t="shared" si="35"/>
        <v>452533.37476064963</v>
      </c>
      <c r="CH246" s="5">
        <f t="shared" si="36"/>
        <v>1248604.7945712928</v>
      </c>
    </row>
    <row r="247" spans="9:86" ht="14.25" customHeight="1">
      <c r="I247" s="150"/>
      <c r="J247" s="2">
        <v>240</v>
      </c>
      <c r="K247" s="118">
        <v>52140</v>
      </c>
      <c r="L247" s="5">
        <f t="shared" si="37"/>
        <v>483552.86063072074</v>
      </c>
      <c r="M247" s="5">
        <f t="shared" si="0"/>
        <v>5899.3210083098911</v>
      </c>
      <c r="N247" s="5">
        <f t="shared" si="1"/>
        <v>2574.8950914736861</v>
      </c>
      <c r="O247" s="35">
        <f t="shared" si="2"/>
        <v>6.3899407103871861E-2</v>
      </c>
      <c r="P247" s="5">
        <f t="shared" si="3"/>
        <v>3324.425916836205</v>
      </c>
      <c r="Q247" s="35">
        <f t="shared" si="4"/>
        <v>8.2500000000000004E-2</v>
      </c>
      <c r="R247" s="5">
        <f t="shared" si="38"/>
        <v>304272.03446075175</v>
      </c>
      <c r="S247" s="5">
        <f t="shared" si="39"/>
        <v>1111565.0075336231</v>
      </c>
      <c r="T247" s="5">
        <f t="shared" si="5"/>
        <v>480977.96553924703</v>
      </c>
      <c r="U247" s="5">
        <f t="shared" si="6"/>
        <v>1415837.0419943749</v>
      </c>
      <c r="V247" s="150"/>
      <c r="W247" s="2">
        <v>240</v>
      </c>
      <c r="X247" s="118">
        <v>52140</v>
      </c>
      <c r="Y247" s="5">
        <f t="shared" si="40"/>
        <v>477481.87674077123</v>
      </c>
      <c r="Z247" s="5">
        <f t="shared" si="41"/>
        <v>5761.8863163878123</v>
      </c>
      <c r="AA247" s="5">
        <f t="shared" si="7"/>
        <v>2578.6738047826707</v>
      </c>
      <c r="AB247" s="35">
        <f t="shared" si="8"/>
        <v>6.4806827577650328E-2</v>
      </c>
      <c r="AC247" s="5">
        <f t="shared" si="9"/>
        <v>3183.2125116051416</v>
      </c>
      <c r="AD247" s="35">
        <f t="shared" si="10"/>
        <v>0.08</v>
      </c>
      <c r="AE247" s="5">
        <f t="shared" si="42"/>
        <v>310346.79706401168</v>
      </c>
      <c r="AF247" s="5">
        <f t="shared" si="43"/>
        <v>1072505.9188690628</v>
      </c>
      <c r="AG247" s="5">
        <f t="shared" si="11"/>
        <v>474903.20293598855</v>
      </c>
      <c r="AH247" s="5">
        <f t="shared" si="12"/>
        <v>1382852.7159330745</v>
      </c>
      <c r="AI247" s="150"/>
      <c r="AJ247" s="2">
        <v>240</v>
      </c>
      <c r="AK247" s="118">
        <v>52140</v>
      </c>
      <c r="AL247" s="5">
        <f t="shared" si="44"/>
        <v>471342.2759355788</v>
      </c>
      <c r="AM247" s="5">
        <f t="shared" si="45"/>
        <v>5625.6271582523987</v>
      </c>
      <c r="AN247" s="5">
        <f t="shared" si="13"/>
        <v>2581.5416261684522</v>
      </c>
      <c r="AO247" s="35">
        <f t="shared" si="14"/>
        <v>6.5723999512947245E-2</v>
      </c>
      <c r="AP247" s="5">
        <f t="shared" si="15"/>
        <v>3044.0855320839464</v>
      </c>
      <c r="AQ247" s="35">
        <f t="shared" si="16"/>
        <v>7.7499999999999999E-2</v>
      </c>
      <c r="AR247" s="5">
        <f t="shared" si="46"/>
        <v>316489.26569058897</v>
      </c>
      <c r="AS247" s="5">
        <f t="shared" si="47"/>
        <v>1033661.2522899865</v>
      </c>
      <c r="AT247" s="5">
        <f t="shared" si="17"/>
        <v>468760.73430941033</v>
      </c>
      <c r="AU247" s="5">
        <f t="shared" si="18"/>
        <v>1350150.5179805756</v>
      </c>
      <c r="AV247" s="150"/>
      <c r="AW247" s="2">
        <v>240</v>
      </c>
      <c r="AX247" s="118">
        <v>52140</v>
      </c>
      <c r="AY247" s="5">
        <f t="shared" si="48"/>
        <v>465136.14291898604</v>
      </c>
      <c r="AZ247" s="5">
        <f t="shared" si="49"/>
        <v>5490.5819284106856</v>
      </c>
      <c r="BA247" s="5">
        <f t="shared" si="19"/>
        <v>2583.481035167023</v>
      </c>
      <c r="BB247" s="35">
        <f t="shared" si="20"/>
        <v>6.6650964226196319E-2</v>
      </c>
      <c r="BC247" s="5">
        <f t="shared" si="21"/>
        <v>2907.1008932436625</v>
      </c>
      <c r="BD247" s="35">
        <f t="shared" si="22"/>
        <v>7.4999999999999997E-2</v>
      </c>
      <c r="BE247" s="5">
        <f t="shared" si="50"/>
        <v>322697.33811618137</v>
      </c>
      <c r="BF247" s="5">
        <f t="shared" si="51"/>
        <v>995042.32470238407</v>
      </c>
      <c r="BG247" s="5">
        <f t="shared" si="23"/>
        <v>462552.66188381903</v>
      </c>
      <c r="BH247" s="5">
        <f t="shared" si="24"/>
        <v>1317739.6628185655</v>
      </c>
      <c r="BI247" s="150"/>
      <c r="BJ247" s="2">
        <v>240</v>
      </c>
      <c r="BK247" s="118">
        <v>52140</v>
      </c>
      <c r="BL247" s="5">
        <f t="shared" si="52"/>
        <v>458865.713466477</v>
      </c>
      <c r="BM247" s="5">
        <f t="shared" si="53"/>
        <v>5356.7892391412443</v>
      </c>
      <c r="BN247" s="5">
        <f t="shared" si="25"/>
        <v>2584.4755536146126</v>
      </c>
      <c r="BO247" s="35">
        <f t="shared" si="26"/>
        <v>6.7587762025373241E-2</v>
      </c>
      <c r="BP247" s="5">
        <f t="shared" si="27"/>
        <v>2772.3136855266316</v>
      </c>
      <c r="BQ247" s="35">
        <f t="shared" si="28"/>
        <v>7.2499999999999995E-2</v>
      </c>
      <c r="BR247" s="5">
        <f t="shared" si="54"/>
        <v>328968.76208713703</v>
      </c>
      <c r="BS247" s="5">
        <f t="shared" si="55"/>
        <v>956660.65530676139</v>
      </c>
      <c r="BT247" s="5">
        <f t="shared" si="29"/>
        <v>456281.23791286239</v>
      </c>
      <c r="BU247" s="5">
        <f t="shared" si="30"/>
        <v>1285629.4173938984</v>
      </c>
      <c r="BV247" s="150"/>
      <c r="BW247" s="2">
        <v>240</v>
      </c>
      <c r="BX247" s="118">
        <v>52140</v>
      </c>
      <c r="BY247" s="5">
        <f t="shared" si="56"/>
        <v>452533.37476064963</v>
      </c>
      <c r="BZ247" s="5">
        <f t="shared" si="57"/>
        <v>5224.2878433945316</v>
      </c>
      <c r="CA247" s="5">
        <f t="shared" si="31"/>
        <v>2584.5098239574086</v>
      </c>
      <c r="CB247" s="35">
        <f t="shared" si="32"/>
        <v>6.8534432192747435E-2</v>
      </c>
      <c r="CC247" s="5">
        <f t="shared" si="33"/>
        <v>2639.778019437123</v>
      </c>
      <c r="CD247" s="35">
        <f t="shared" si="34"/>
        <v>7.0000000000000007E-2</v>
      </c>
      <c r="CE247" s="5">
        <f t="shared" si="58"/>
        <v>335301.13506330707</v>
      </c>
      <c r="CF247" s="5">
        <f t="shared" si="59"/>
        <v>918527.94735138025</v>
      </c>
      <c r="CG247" s="5">
        <f t="shared" si="35"/>
        <v>449948.86493669223</v>
      </c>
      <c r="CH247" s="5">
        <f t="shared" si="36"/>
        <v>1253829.0824146874</v>
      </c>
    </row>
    <row r="248" spans="9:86" ht="14.25" customHeight="1">
      <c r="I248" s="150"/>
      <c r="J248" s="2">
        <v>241</v>
      </c>
      <c r="K248" s="118">
        <v>52171</v>
      </c>
      <c r="L248" s="5">
        <f t="shared" si="37"/>
        <v>480977.96553924703</v>
      </c>
      <c r="M248" s="5">
        <f t="shared" si="0"/>
        <v>5899.3210083098911</v>
      </c>
      <c r="N248" s="5">
        <f t="shared" si="1"/>
        <v>2592.5974952275678</v>
      </c>
      <c r="O248" s="35">
        <f t="shared" si="2"/>
        <v>6.468315010616052E-2</v>
      </c>
      <c r="P248" s="5">
        <f t="shared" si="3"/>
        <v>3306.7235130823233</v>
      </c>
      <c r="Q248" s="35">
        <f t="shared" si="4"/>
        <v>8.2500000000000004E-2</v>
      </c>
      <c r="R248" s="5">
        <f t="shared" si="38"/>
        <v>306864.63195597933</v>
      </c>
      <c r="S248" s="5">
        <f t="shared" si="39"/>
        <v>1114871.7310467055</v>
      </c>
      <c r="T248" s="5">
        <f t="shared" si="5"/>
        <v>478385.36804401944</v>
      </c>
      <c r="U248" s="5">
        <f t="shared" si="6"/>
        <v>1421736.3630026849</v>
      </c>
      <c r="V248" s="150"/>
      <c r="W248" s="2">
        <v>241</v>
      </c>
      <c r="X248" s="118">
        <v>52171</v>
      </c>
      <c r="Y248" s="5">
        <f t="shared" si="40"/>
        <v>474903.20293598855</v>
      </c>
      <c r="Z248" s="5">
        <f t="shared" si="41"/>
        <v>5761.8863163878123</v>
      </c>
      <c r="AA248" s="5">
        <f t="shared" si="7"/>
        <v>2595.8649634812218</v>
      </c>
      <c r="AB248" s="35">
        <f t="shared" si="8"/>
        <v>6.5593113226430216E-2</v>
      </c>
      <c r="AC248" s="5">
        <f t="shared" si="9"/>
        <v>3166.0213529065904</v>
      </c>
      <c r="AD248" s="35">
        <f t="shared" si="10"/>
        <v>0.08</v>
      </c>
      <c r="AE248" s="5">
        <f t="shared" si="42"/>
        <v>312942.66202749289</v>
      </c>
      <c r="AF248" s="5">
        <f t="shared" si="43"/>
        <v>1075671.9402219693</v>
      </c>
      <c r="AG248" s="5">
        <f t="shared" si="11"/>
        <v>472307.33797250735</v>
      </c>
      <c r="AH248" s="5">
        <f t="shared" si="12"/>
        <v>1388614.6022494622</v>
      </c>
      <c r="AI248" s="150"/>
      <c r="AJ248" s="2">
        <v>241</v>
      </c>
      <c r="AK248" s="118">
        <v>52171</v>
      </c>
      <c r="AL248" s="5">
        <f t="shared" si="44"/>
        <v>468760.73430941033</v>
      </c>
      <c r="AM248" s="5">
        <f t="shared" si="45"/>
        <v>5625.6271582523987</v>
      </c>
      <c r="AN248" s="5">
        <f t="shared" si="13"/>
        <v>2598.2140825041238</v>
      </c>
      <c r="AO248" s="35">
        <f t="shared" si="14"/>
        <v>6.6512757379268359E-2</v>
      </c>
      <c r="AP248" s="5">
        <f t="shared" si="15"/>
        <v>3027.4130757482749</v>
      </c>
      <c r="AQ248" s="35">
        <f t="shared" si="16"/>
        <v>7.7499999999999999E-2</v>
      </c>
      <c r="AR248" s="5">
        <f t="shared" si="46"/>
        <v>319087.47977309307</v>
      </c>
      <c r="AS248" s="5">
        <f t="shared" si="47"/>
        <v>1036688.6653657347</v>
      </c>
      <c r="AT248" s="5">
        <f t="shared" si="17"/>
        <v>466162.52022690623</v>
      </c>
      <c r="AU248" s="5">
        <f t="shared" si="18"/>
        <v>1355776.1451388279</v>
      </c>
      <c r="AV248" s="150"/>
      <c r="AW248" s="2">
        <v>241</v>
      </c>
      <c r="AX248" s="118">
        <v>52171</v>
      </c>
      <c r="AY248" s="5">
        <f t="shared" si="48"/>
        <v>462552.66188381903</v>
      </c>
      <c r="AZ248" s="5">
        <f t="shared" si="49"/>
        <v>5490.5819284106856</v>
      </c>
      <c r="BA248" s="5">
        <f t="shared" si="19"/>
        <v>2599.6277916368167</v>
      </c>
      <c r="BB248" s="35">
        <f t="shared" si="20"/>
        <v>6.7442122963022294E-2</v>
      </c>
      <c r="BC248" s="5">
        <f t="shared" si="21"/>
        <v>2890.9541367738689</v>
      </c>
      <c r="BD248" s="35">
        <f t="shared" si="22"/>
        <v>7.4999999999999997E-2</v>
      </c>
      <c r="BE248" s="5">
        <f t="shared" si="50"/>
        <v>325296.96590781817</v>
      </c>
      <c r="BF248" s="5">
        <f t="shared" si="51"/>
        <v>997933.27883915789</v>
      </c>
      <c r="BG248" s="5">
        <f t="shared" si="23"/>
        <v>459953.03409218224</v>
      </c>
      <c r="BH248" s="5">
        <f t="shared" si="24"/>
        <v>1323230.2447469761</v>
      </c>
      <c r="BI248" s="150"/>
      <c r="BJ248" s="2">
        <v>241</v>
      </c>
      <c r="BK248" s="118">
        <v>52171</v>
      </c>
      <c r="BL248" s="5">
        <f t="shared" si="52"/>
        <v>456281.23791286239</v>
      </c>
      <c r="BM248" s="5">
        <f t="shared" si="53"/>
        <v>5356.7892391412443</v>
      </c>
      <c r="BN248" s="5">
        <f t="shared" si="25"/>
        <v>2600.0900934177007</v>
      </c>
      <c r="BO248" s="35">
        <f t="shared" si="26"/>
        <v>6.8381249388498822E-2</v>
      </c>
      <c r="BP248" s="5">
        <f t="shared" si="27"/>
        <v>2756.6991457235436</v>
      </c>
      <c r="BQ248" s="35">
        <f t="shared" si="28"/>
        <v>7.2499999999999995E-2</v>
      </c>
      <c r="BR248" s="5">
        <f t="shared" si="54"/>
        <v>331568.85218055471</v>
      </c>
      <c r="BS248" s="5">
        <f t="shared" si="55"/>
        <v>959417.35445248499</v>
      </c>
      <c r="BT248" s="5">
        <f t="shared" si="29"/>
        <v>453681.14781944471</v>
      </c>
      <c r="BU248" s="5">
        <f t="shared" si="30"/>
        <v>1290986.2066330398</v>
      </c>
      <c r="BV248" s="150"/>
      <c r="BW248" s="2">
        <v>241</v>
      </c>
      <c r="BX248" s="118">
        <v>52171</v>
      </c>
      <c r="BY248" s="5">
        <f t="shared" si="56"/>
        <v>449948.86493669223</v>
      </c>
      <c r="BZ248" s="5">
        <f t="shared" si="57"/>
        <v>5224.2878433945316</v>
      </c>
      <c r="CA248" s="5">
        <f t="shared" si="31"/>
        <v>2599.5861312638267</v>
      </c>
      <c r="CB248" s="35">
        <f t="shared" si="32"/>
        <v>6.9330175062348606E-2</v>
      </c>
      <c r="CC248" s="5">
        <f t="shared" si="33"/>
        <v>2624.7017121307049</v>
      </c>
      <c r="CD248" s="35">
        <f t="shared" si="34"/>
        <v>7.0000000000000007E-2</v>
      </c>
      <c r="CE248" s="5">
        <f t="shared" si="58"/>
        <v>337900.72119457088</v>
      </c>
      <c r="CF248" s="5">
        <f t="shared" si="59"/>
        <v>921152.64906351094</v>
      </c>
      <c r="CG248" s="5">
        <f t="shared" si="35"/>
        <v>447349.27880542842</v>
      </c>
      <c r="CH248" s="5">
        <f t="shared" si="36"/>
        <v>1259053.3702580817</v>
      </c>
    </row>
    <row r="249" spans="9:86" ht="14.25" customHeight="1">
      <c r="I249" s="150"/>
      <c r="J249" s="2">
        <v>242</v>
      </c>
      <c r="K249" s="118">
        <v>52201</v>
      </c>
      <c r="L249" s="5">
        <f t="shared" si="37"/>
        <v>478385.36804401944</v>
      </c>
      <c r="M249" s="5">
        <f t="shared" si="0"/>
        <v>5899.3210083098911</v>
      </c>
      <c r="N249" s="5">
        <f t="shared" si="1"/>
        <v>2610.4216030072575</v>
      </c>
      <c r="O249" s="35">
        <f t="shared" si="2"/>
        <v>6.5480805494044003E-2</v>
      </c>
      <c r="P249" s="5">
        <f t="shared" si="3"/>
        <v>3288.8994053026336</v>
      </c>
      <c r="Q249" s="35">
        <f t="shared" si="4"/>
        <v>8.2500000000000004E-2</v>
      </c>
      <c r="R249" s="5">
        <f t="shared" si="38"/>
        <v>309475.05355898658</v>
      </c>
      <c r="S249" s="5">
        <f t="shared" si="39"/>
        <v>1118160.6304520082</v>
      </c>
      <c r="T249" s="5">
        <f t="shared" si="5"/>
        <v>475774.9464410122</v>
      </c>
      <c r="U249" s="5">
        <f t="shared" si="6"/>
        <v>1427635.6840109949</v>
      </c>
      <c r="V249" s="150"/>
      <c r="W249" s="2">
        <v>242</v>
      </c>
      <c r="X249" s="118">
        <v>52201</v>
      </c>
      <c r="Y249" s="5">
        <f t="shared" si="40"/>
        <v>472307.33797250735</v>
      </c>
      <c r="Z249" s="5">
        <f t="shared" si="41"/>
        <v>5761.8863163878123</v>
      </c>
      <c r="AA249" s="5">
        <f t="shared" si="7"/>
        <v>2613.1707299044297</v>
      </c>
      <c r="AB249" s="35">
        <f t="shared" si="8"/>
        <v>6.6393312654139808E-2</v>
      </c>
      <c r="AC249" s="5">
        <f t="shared" si="9"/>
        <v>3148.7155864833826</v>
      </c>
      <c r="AD249" s="35">
        <f t="shared" si="10"/>
        <v>0.08</v>
      </c>
      <c r="AE249" s="5">
        <f t="shared" si="42"/>
        <v>315555.83275739732</v>
      </c>
      <c r="AF249" s="5">
        <f t="shared" si="43"/>
        <v>1078820.6558084527</v>
      </c>
      <c r="AG249" s="5">
        <f t="shared" si="11"/>
        <v>469694.16724260291</v>
      </c>
      <c r="AH249" s="5">
        <f t="shared" si="12"/>
        <v>1394376.4885658501</v>
      </c>
      <c r="AI249" s="150"/>
      <c r="AJ249" s="2">
        <v>242</v>
      </c>
      <c r="AK249" s="118">
        <v>52201</v>
      </c>
      <c r="AL249" s="5">
        <f t="shared" si="44"/>
        <v>466162.52022690623</v>
      </c>
      <c r="AM249" s="5">
        <f t="shared" si="45"/>
        <v>5625.6271582523987</v>
      </c>
      <c r="AN249" s="5">
        <f t="shared" si="13"/>
        <v>2614.9942151202958</v>
      </c>
      <c r="AO249" s="35">
        <f t="shared" si="14"/>
        <v>6.7315430176946134E-2</v>
      </c>
      <c r="AP249" s="5">
        <f t="shared" si="15"/>
        <v>3010.6329431321028</v>
      </c>
      <c r="AQ249" s="35">
        <f t="shared" si="16"/>
        <v>7.7499999999999999E-2</v>
      </c>
      <c r="AR249" s="5">
        <f t="shared" si="46"/>
        <v>321702.47398821334</v>
      </c>
      <c r="AS249" s="5">
        <f t="shared" si="47"/>
        <v>1039699.2983088668</v>
      </c>
      <c r="AT249" s="5">
        <f t="shared" si="17"/>
        <v>463547.52601178596</v>
      </c>
      <c r="AU249" s="5">
        <f t="shared" si="18"/>
        <v>1361401.7722970801</v>
      </c>
      <c r="AV249" s="150"/>
      <c r="AW249" s="2">
        <v>242</v>
      </c>
      <c r="AX249" s="118">
        <v>52201</v>
      </c>
      <c r="AY249" s="5">
        <f t="shared" si="48"/>
        <v>459953.03409218224</v>
      </c>
      <c r="AZ249" s="5">
        <f t="shared" si="49"/>
        <v>5490.5819284106856</v>
      </c>
      <c r="BA249" s="5">
        <f t="shared" si="19"/>
        <v>2615.8754653345468</v>
      </c>
      <c r="BB249" s="35">
        <f t="shared" si="20"/>
        <v>6.8247197555660402E-2</v>
      </c>
      <c r="BC249" s="5">
        <f t="shared" si="21"/>
        <v>2874.7064630761388</v>
      </c>
      <c r="BD249" s="35">
        <f t="shared" si="22"/>
        <v>7.4999999999999997E-2</v>
      </c>
      <c r="BE249" s="5">
        <f t="shared" si="50"/>
        <v>327912.84137315274</v>
      </c>
      <c r="BF249" s="5">
        <f t="shared" si="51"/>
        <v>1000807.9853022341</v>
      </c>
      <c r="BG249" s="5">
        <f t="shared" si="23"/>
        <v>457337.15862684767</v>
      </c>
      <c r="BH249" s="5">
        <f t="shared" si="24"/>
        <v>1328720.8266753869</v>
      </c>
      <c r="BI249" s="150"/>
      <c r="BJ249" s="2">
        <v>242</v>
      </c>
      <c r="BK249" s="118">
        <v>52201</v>
      </c>
      <c r="BL249" s="5">
        <f t="shared" si="52"/>
        <v>453681.14781944471</v>
      </c>
      <c r="BM249" s="5">
        <f t="shared" si="53"/>
        <v>5356.7892391412443</v>
      </c>
      <c r="BN249" s="5">
        <f t="shared" si="25"/>
        <v>2615.7989710654324</v>
      </c>
      <c r="BO249" s="35">
        <f t="shared" si="26"/>
        <v>6.9188653316662754E-2</v>
      </c>
      <c r="BP249" s="5">
        <f t="shared" si="27"/>
        <v>2740.9902680758119</v>
      </c>
      <c r="BQ249" s="35">
        <f t="shared" si="28"/>
        <v>7.2499999999999995E-2</v>
      </c>
      <c r="BR249" s="5">
        <f t="shared" si="54"/>
        <v>334184.65115162014</v>
      </c>
      <c r="BS249" s="5">
        <f t="shared" si="55"/>
        <v>962158.34472056082</v>
      </c>
      <c r="BT249" s="5">
        <f t="shared" si="29"/>
        <v>451065.34884837928</v>
      </c>
      <c r="BU249" s="5">
        <f t="shared" si="30"/>
        <v>1296342.9958721809</v>
      </c>
      <c r="BV249" s="150"/>
      <c r="BW249" s="2">
        <v>242</v>
      </c>
      <c r="BX249" s="118">
        <v>52201</v>
      </c>
      <c r="BY249" s="5">
        <f t="shared" si="56"/>
        <v>447349.27880542842</v>
      </c>
      <c r="BZ249" s="5">
        <f t="shared" si="57"/>
        <v>5224.2878433945316</v>
      </c>
      <c r="CA249" s="5">
        <f t="shared" si="31"/>
        <v>2614.7503836961992</v>
      </c>
      <c r="CB249" s="35">
        <f t="shared" si="32"/>
        <v>7.0139835003515463E-2</v>
      </c>
      <c r="CC249" s="5">
        <f t="shared" si="33"/>
        <v>2609.5374596983324</v>
      </c>
      <c r="CD249" s="35">
        <f t="shared" si="34"/>
        <v>7.0000000000000007E-2</v>
      </c>
      <c r="CE249" s="5">
        <f t="shared" si="58"/>
        <v>340515.47157826711</v>
      </c>
      <c r="CF249" s="5">
        <f t="shared" si="59"/>
        <v>923762.18652320933</v>
      </c>
      <c r="CG249" s="5">
        <f t="shared" si="35"/>
        <v>444734.52842173219</v>
      </c>
      <c r="CH249" s="5">
        <f t="shared" si="36"/>
        <v>1264277.6581014765</v>
      </c>
    </row>
    <row r="250" spans="9:86" ht="14.25" customHeight="1">
      <c r="I250" s="150"/>
      <c r="J250" s="2">
        <v>243</v>
      </c>
      <c r="K250" s="118">
        <v>52232</v>
      </c>
      <c r="L250" s="5">
        <f t="shared" si="37"/>
        <v>475774.9464410122</v>
      </c>
      <c r="M250" s="5">
        <f t="shared" si="0"/>
        <v>5899.3210083098911</v>
      </c>
      <c r="N250" s="5">
        <f t="shared" si="1"/>
        <v>2628.368251527932</v>
      </c>
      <c r="O250" s="35">
        <f t="shared" si="2"/>
        <v>6.6292727799709072E-2</v>
      </c>
      <c r="P250" s="5">
        <f t="shared" si="3"/>
        <v>3270.9527567819591</v>
      </c>
      <c r="Q250" s="35">
        <f t="shared" si="4"/>
        <v>8.2500000000000018E-2</v>
      </c>
      <c r="R250" s="5">
        <f t="shared" si="38"/>
        <v>312103.42181051453</v>
      </c>
      <c r="S250" s="5">
        <f t="shared" si="39"/>
        <v>1121431.5832087903</v>
      </c>
      <c r="T250" s="5">
        <f t="shared" si="5"/>
        <v>473146.57818948425</v>
      </c>
      <c r="U250" s="5">
        <f t="shared" si="6"/>
        <v>1433535.0050193048</v>
      </c>
      <c r="V250" s="150"/>
      <c r="W250" s="2">
        <v>243</v>
      </c>
      <c r="X250" s="118">
        <v>52232</v>
      </c>
      <c r="Y250" s="5">
        <f t="shared" si="40"/>
        <v>469694.16724260291</v>
      </c>
      <c r="Z250" s="5">
        <f t="shared" si="41"/>
        <v>5761.8863163878123</v>
      </c>
      <c r="AA250" s="5">
        <f t="shared" si="7"/>
        <v>2630.5918681037929</v>
      </c>
      <c r="AB250" s="35">
        <f t="shared" si="8"/>
        <v>6.7207780336221865E-2</v>
      </c>
      <c r="AC250" s="5">
        <f t="shared" si="9"/>
        <v>3131.2944482840194</v>
      </c>
      <c r="AD250" s="35">
        <f t="shared" si="10"/>
        <v>7.9999999999999988E-2</v>
      </c>
      <c r="AE250" s="5">
        <f t="shared" si="42"/>
        <v>318186.42462550109</v>
      </c>
      <c r="AF250" s="5">
        <f t="shared" si="43"/>
        <v>1081951.9502567367</v>
      </c>
      <c r="AG250" s="5">
        <f t="shared" si="11"/>
        <v>467063.57537449914</v>
      </c>
      <c r="AH250" s="5">
        <f t="shared" si="12"/>
        <v>1400138.3748822378</v>
      </c>
      <c r="AI250" s="150"/>
      <c r="AJ250" s="2">
        <v>243</v>
      </c>
      <c r="AK250" s="118">
        <v>52232</v>
      </c>
      <c r="AL250" s="5">
        <f t="shared" si="44"/>
        <v>463547.52601178596</v>
      </c>
      <c r="AM250" s="5">
        <f t="shared" si="45"/>
        <v>5625.6271582523987</v>
      </c>
      <c r="AN250" s="5">
        <f t="shared" si="13"/>
        <v>2631.8827194262813</v>
      </c>
      <c r="AO250" s="35">
        <f t="shared" si="14"/>
        <v>6.8132372326181648E-2</v>
      </c>
      <c r="AP250" s="5">
        <f t="shared" si="15"/>
        <v>2993.7444388261174</v>
      </c>
      <c r="AQ250" s="35">
        <f t="shared" si="16"/>
        <v>7.7499999999999986E-2</v>
      </c>
      <c r="AR250" s="5">
        <f t="shared" si="46"/>
        <v>324334.35670763964</v>
      </c>
      <c r="AS250" s="5">
        <f t="shared" si="47"/>
        <v>1042693.0427476929</v>
      </c>
      <c r="AT250" s="5">
        <f t="shared" si="17"/>
        <v>460915.64329235966</v>
      </c>
      <c r="AU250" s="5">
        <f t="shared" si="18"/>
        <v>1367027.3994553327</v>
      </c>
      <c r="AV250" s="150"/>
      <c r="AW250" s="2">
        <v>243</v>
      </c>
      <c r="AX250" s="118">
        <v>52232</v>
      </c>
      <c r="AY250" s="5">
        <f t="shared" si="48"/>
        <v>457337.15862684767</v>
      </c>
      <c r="AZ250" s="5">
        <f t="shared" si="49"/>
        <v>5490.5819284106856</v>
      </c>
      <c r="BA250" s="5">
        <f t="shared" si="19"/>
        <v>2632.2246869928881</v>
      </c>
      <c r="BB250" s="35">
        <f t="shared" si="20"/>
        <v>6.9066542370520567E-2</v>
      </c>
      <c r="BC250" s="5">
        <f t="shared" si="21"/>
        <v>2858.3572414177975</v>
      </c>
      <c r="BD250" s="35">
        <f t="shared" si="22"/>
        <v>7.4999999999999983E-2</v>
      </c>
      <c r="BE250" s="5">
        <f t="shared" si="50"/>
        <v>330545.06606014562</v>
      </c>
      <c r="BF250" s="5">
        <f t="shared" si="51"/>
        <v>1003666.3425436518</v>
      </c>
      <c r="BG250" s="5">
        <f t="shared" si="23"/>
        <v>454704.93393985479</v>
      </c>
      <c r="BH250" s="5">
        <f t="shared" si="24"/>
        <v>1334211.4086037974</v>
      </c>
      <c r="BI250" s="150"/>
      <c r="BJ250" s="2">
        <v>243</v>
      </c>
      <c r="BK250" s="118">
        <v>52232</v>
      </c>
      <c r="BL250" s="5">
        <f t="shared" si="52"/>
        <v>451065.34884837928</v>
      </c>
      <c r="BM250" s="5">
        <f t="shared" si="53"/>
        <v>5356.7892391412443</v>
      </c>
      <c r="BN250" s="5">
        <f t="shared" si="25"/>
        <v>2631.6027565156196</v>
      </c>
      <c r="BO250" s="35">
        <f t="shared" si="26"/>
        <v>7.0010328123880014E-2</v>
      </c>
      <c r="BP250" s="5">
        <f t="shared" si="27"/>
        <v>2725.1864826256246</v>
      </c>
      <c r="BQ250" s="35">
        <f t="shared" si="28"/>
        <v>7.2499999999999995E-2</v>
      </c>
      <c r="BR250" s="5">
        <f t="shared" si="54"/>
        <v>336816.25390813575</v>
      </c>
      <c r="BS250" s="5">
        <f t="shared" si="55"/>
        <v>964883.53120318649</v>
      </c>
      <c r="BT250" s="5">
        <f t="shared" si="29"/>
        <v>448433.74609186366</v>
      </c>
      <c r="BU250" s="5">
        <f t="shared" si="30"/>
        <v>1301699.7851113223</v>
      </c>
      <c r="BV250" s="150"/>
      <c r="BW250" s="2">
        <v>243</v>
      </c>
      <c r="BX250" s="118">
        <v>52232</v>
      </c>
      <c r="BY250" s="5">
        <f t="shared" si="56"/>
        <v>444734.52842173219</v>
      </c>
      <c r="BZ250" s="5">
        <f t="shared" si="57"/>
        <v>5224.2878433945316</v>
      </c>
      <c r="CA250" s="5">
        <f t="shared" si="31"/>
        <v>2630.0030942677604</v>
      </c>
      <c r="CB250" s="35">
        <f t="shared" si="32"/>
        <v>7.0963766279206947E-2</v>
      </c>
      <c r="CC250" s="5">
        <f t="shared" si="33"/>
        <v>2594.2847491267712</v>
      </c>
      <c r="CD250" s="35">
        <f t="shared" si="34"/>
        <v>7.0000000000000007E-2</v>
      </c>
      <c r="CE250" s="5">
        <f t="shared" si="58"/>
        <v>343145.47467253485</v>
      </c>
      <c r="CF250" s="5">
        <f t="shared" si="59"/>
        <v>926356.47127233609</v>
      </c>
      <c r="CG250" s="5">
        <f t="shared" si="35"/>
        <v>442104.52532746445</v>
      </c>
      <c r="CH250" s="5">
        <f t="shared" si="36"/>
        <v>1269501.9459448708</v>
      </c>
    </row>
    <row r="251" spans="9:86" ht="14.25" customHeight="1">
      <c r="I251" s="150"/>
      <c r="J251" s="2">
        <v>244</v>
      </c>
      <c r="K251" s="118">
        <v>52263</v>
      </c>
      <c r="L251" s="5">
        <f t="shared" si="37"/>
        <v>473146.57818948425</v>
      </c>
      <c r="M251" s="5">
        <f t="shared" si="0"/>
        <v>5899.3210083098911</v>
      </c>
      <c r="N251" s="5">
        <f t="shared" si="1"/>
        <v>2646.4382832571869</v>
      </c>
      <c r="O251" s="35">
        <f t="shared" si="2"/>
        <v>6.7119283670203783E-2</v>
      </c>
      <c r="P251" s="5">
        <f t="shared" si="3"/>
        <v>3252.8827250527042</v>
      </c>
      <c r="Q251" s="35">
        <f t="shared" si="4"/>
        <v>8.2500000000000004E-2</v>
      </c>
      <c r="R251" s="5">
        <f t="shared" si="38"/>
        <v>314749.86009377171</v>
      </c>
      <c r="S251" s="5">
        <f t="shared" si="39"/>
        <v>1124684.4659338431</v>
      </c>
      <c r="T251" s="5">
        <f t="shared" si="5"/>
        <v>470500.13990622706</v>
      </c>
      <c r="U251" s="5">
        <f t="shared" si="6"/>
        <v>1439434.3260276148</v>
      </c>
      <c r="V251" s="150"/>
      <c r="W251" s="2">
        <v>244</v>
      </c>
      <c r="X251" s="118">
        <v>52263</v>
      </c>
      <c r="Y251" s="5">
        <f t="shared" si="40"/>
        <v>467063.57537449914</v>
      </c>
      <c r="Z251" s="5">
        <f t="shared" si="41"/>
        <v>5761.8863163878123</v>
      </c>
      <c r="AA251" s="5">
        <f t="shared" si="7"/>
        <v>2648.1291472244843</v>
      </c>
      <c r="AB251" s="35">
        <f t="shared" si="8"/>
        <v>6.803688286164053E-2</v>
      </c>
      <c r="AC251" s="5">
        <f t="shared" si="9"/>
        <v>3113.7571691633279</v>
      </c>
      <c r="AD251" s="35">
        <f t="shared" si="10"/>
        <v>0.08</v>
      </c>
      <c r="AE251" s="5">
        <f t="shared" si="42"/>
        <v>320834.55377272557</v>
      </c>
      <c r="AF251" s="5">
        <f t="shared" si="43"/>
        <v>1085065.7074259</v>
      </c>
      <c r="AG251" s="5">
        <f t="shared" si="11"/>
        <v>464415.44622727466</v>
      </c>
      <c r="AH251" s="5">
        <f t="shared" si="12"/>
        <v>1405900.2611986257</v>
      </c>
      <c r="AI251" s="150"/>
      <c r="AJ251" s="2">
        <v>244</v>
      </c>
      <c r="AK251" s="118">
        <v>52263</v>
      </c>
      <c r="AL251" s="5">
        <f t="shared" si="44"/>
        <v>460915.64329235966</v>
      </c>
      <c r="AM251" s="5">
        <f t="shared" si="45"/>
        <v>5625.6271582523987</v>
      </c>
      <c r="AN251" s="5">
        <f t="shared" si="13"/>
        <v>2648.8802953225759</v>
      </c>
      <c r="AO251" s="35">
        <f t="shared" si="14"/>
        <v>6.8963950359368975E-2</v>
      </c>
      <c r="AP251" s="5">
        <f t="shared" si="15"/>
        <v>2976.7468629298228</v>
      </c>
      <c r="AQ251" s="35">
        <f t="shared" si="16"/>
        <v>7.7499999999999999E-2</v>
      </c>
      <c r="AR251" s="5">
        <f t="shared" si="46"/>
        <v>326983.23700296221</v>
      </c>
      <c r="AS251" s="5">
        <f t="shared" si="47"/>
        <v>1045669.7896106227</v>
      </c>
      <c r="AT251" s="5">
        <f t="shared" si="17"/>
        <v>458266.76299703709</v>
      </c>
      <c r="AU251" s="5">
        <f t="shared" si="18"/>
        <v>1372653.026613585</v>
      </c>
      <c r="AV251" s="150"/>
      <c r="AW251" s="2">
        <v>244</v>
      </c>
      <c r="AX251" s="118">
        <v>52263</v>
      </c>
      <c r="AY251" s="5">
        <f t="shared" si="48"/>
        <v>454704.93393985479</v>
      </c>
      <c r="AZ251" s="5">
        <f t="shared" si="49"/>
        <v>5490.5819284106856</v>
      </c>
      <c r="BA251" s="5">
        <f t="shared" si="19"/>
        <v>2648.6760912865934</v>
      </c>
      <c r="BB251" s="35">
        <f t="shared" si="20"/>
        <v>6.9900523884887739E-2</v>
      </c>
      <c r="BC251" s="5">
        <f t="shared" si="21"/>
        <v>2841.9058371240922</v>
      </c>
      <c r="BD251" s="35">
        <f t="shared" si="22"/>
        <v>7.4999999999999997E-2</v>
      </c>
      <c r="BE251" s="5">
        <f t="shared" si="50"/>
        <v>333193.7421514322</v>
      </c>
      <c r="BF251" s="5">
        <f t="shared" si="51"/>
        <v>1006508.2483807759</v>
      </c>
      <c r="BG251" s="5">
        <f t="shared" si="23"/>
        <v>452056.2578485682</v>
      </c>
      <c r="BH251" s="5">
        <f t="shared" si="24"/>
        <v>1339701.9905322082</v>
      </c>
      <c r="BI251" s="150"/>
      <c r="BJ251" s="2">
        <v>244</v>
      </c>
      <c r="BK251" s="118">
        <v>52263</v>
      </c>
      <c r="BL251" s="5">
        <f t="shared" si="52"/>
        <v>448433.74609186366</v>
      </c>
      <c r="BM251" s="5">
        <f t="shared" si="53"/>
        <v>5356.7892391412443</v>
      </c>
      <c r="BN251" s="5">
        <f t="shared" si="25"/>
        <v>2647.502023169568</v>
      </c>
      <c r="BO251" s="35">
        <f t="shared" si="26"/>
        <v>7.084664023373162E-2</v>
      </c>
      <c r="BP251" s="5">
        <f t="shared" si="27"/>
        <v>2709.2872159716762</v>
      </c>
      <c r="BQ251" s="35">
        <f t="shared" si="28"/>
        <v>7.2499999999999995E-2</v>
      </c>
      <c r="BR251" s="5">
        <f t="shared" si="54"/>
        <v>339463.75593130535</v>
      </c>
      <c r="BS251" s="5">
        <f t="shared" si="55"/>
        <v>967592.81841915811</v>
      </c>
      <c r="BT251" s="5">
        <f t="shared" si="29"/>
        <v>445786.24406869407</v>
      </c>
      <c r="BU251" s="5">
        <f t="shared" si="30"/>
        <v>1307056.5743504635</v>
      </c>
      <c r="BV251" s="150"/>
      <c r="BW251" s="2">
        <v>244</v>
      </c>
      <c r="BX251" s="118">
        <v>52263</v>
      </c>
      <c r="BY251" s="5">
        <f t="shared" si="56"/>
        <v>442104.52532746445</v>
      </c>
      <c r="BZ251" s="5">
        <f t="shared" si="57"/>
        <v>5224.2878433945316</v>
      </c>
      <c r="CA251" s="5">
        <f t="shared" si="31"/>
        <v>2645.3447789843221</v>
      </c>
      <c r="CB251" s="35">
        <f t="shared" si="32"/>
        <v>7.1802335260647138E-2</v>
      </c>
      <c r="CC251" s="5">
        <f t="shared" si="33"/>
        <v>2578.9430644102094</v>
      </c>
      <c r="CD251" s="35">
        <f t="shared" si="34"/>
        <v>7.0000000000000007E-2</v>
      </c>
      <c r="CE251" s="5">
        <f t="shared" si="58"/>
        <v>345790.81945151917</v>
      </c>
      <c r="CF251" s="5">
        <f t="shared" si="59"/>
        <v>928935.41433674633</v>
      </c>
      <c r="CG251" s="5">
        <f t="shared" si="35"/>
        <v>439459.18054848013</v>
      </c>
      <c r="CH251" s="5">
        <f t="shared" si="36"/>
        <v>1274726.2337882654</v>
      </c>
    </row>
    <row r="252" spans="9:86" ht="14.25" customHeight="1">
      <c r="I252" s="150"/>
      <c r="J252" s="2">
        <v>245</v>
      </c>
      <c r="K252" s="118">
        <v>52291</v>
      </c>
      <c r="L252" s="5">
        <f t="shared" si="37"/>
        <v>470500.13990622706</v>
      </c>
      <c r="M252" s="5">
        <f t="shared" si="0"/>
        <v>5899.3210083098911</v>
      </c>
      <c r="N252" s="5">
        <f t="shared" si="1"/>
        <v>2664.6325464545798</v>
      </c>
      <c r="O252" s="35">
        <f t="shared" si="2"/>
        <v>6.7960852389603643E-2</v>
      </c>
      <c r="P252" s="5">
        <f t="shared" si="3"/>
        <v>3234.6884618553113</v>
      </c>
      <c r="Q252" s="35">
        <f t="shared" si="4"/>
        <v>8.2500000000000004E-2</v>
      </c>
      <c r="R252" s="5">
        <f t="shared" si="38"/>
        <v>317414.49264022626</v>
      </c>
      <c r="S252" s="5">
        <f t="shared" si="39"/>
        <v>1127919.1543956983</v>
      </c>
      <c r="T252" s="5">
        <f t="shared" si="5"/>
        <v>467835.50735977251</v>
      </c>
      <c r="U252" s="5">
        <f t="shared" si="6"/>
        <v>1445333.6470359247</v>
      </c>
      <c r="V252" s="150"/>
      <c r="W252" s="2">
        <v>245</v>
      </c>
      <c r="X252" s="118">
        <v>52291</v>
      </c>
      <c r="Y252" s="5">
        <f t="shared" si="40"/>
        <v>464415.44622727466</v>
      </c>
      <c r="Z252" s="5">
        <f t="shared" si="41"/>
        <v>5761.8863163878123</v>
      </c>
      <c r="AA252" s="5">
        <f t="shared" si="7"/>
        <v>2665.7833415393143</v>
      </c>
      <c r="AB252" s="35">
        <f t="shared" si="8"/>
        <v>6.8880999454994152E-2</v>
      </c>
      <c r="AC252" s="5">
        <f t="shared" si="9"/>
        <v>3096.102974848498</v>
      </c>
      <c r="AD252" s="35">
        <f t="shared" si="10"/>
        <v>0.08</v>
      </c>
      <c r="AE252" s="5">
        <f t="shared" si="42"/>
        <v>323500.3371142649</v>
      </c>
      <c r="AF252" s="5">
        <f t="shared" si="43"/>
        <v>1088161.8104007486</v>
      </c>
      <c r="AG252" s="5">
        <f t="shared" si="11"/>
        <v>461749.66288573534</v>
      </c>
      <c r="AH252" s="5">
        <f t="shared" si="12"/>
        <v>1411662.1475150136</v>
      </c>
      <c r="AI252" s="150"/>
      <c r="AJ252" s="2">
        <v>245</v>
      </c>
      <c r="AK252" s="118">
        <v>52291</v>
      </c>
      <c r="AL252" s="5">
        <f t="shared" si="44"/>
        <v>458266.76299703709</v>
      </c>
      <c r="AM252" s="5">
        <f t="shared" si="45"/>
        <v>5625.6271582523987</v>
      </c>
      <c r="AN252" s="5">
        <f t="shared" si="13"/>
        <v>2665.9876472298674</v>
      </c>
      <c r="AO252" s="35">
        <f t="shared" si="14"/>
        <v>6.9810543443154419E-2</v>
      </c>
      <c r="AP252" s="5">
        <f t="shared" si="15"/>
        <v>2959.6395110225312</v>
      </c>
      <c r="AQ252" s="35">
        <f t="shared" si="16"/>
        <v>7.7499999999999999E-2</v>
      </c>
      <c r="AR252" s="5">
        <f t="shared" si="46"/>
        <v>329649.22465019207</v>
      </c>
      <c r="AS252" s="5">
        <f t="shared" si="47"/>
        <v>1048629.4291216452</v>
      </c>
      <c r="AT252" s="5">
        <f t="shared" si="17"/>
        <v>455600.77534980723</v>
      </c>
      <c r="AU252" s="5">
        <f t="shared" si="18"/>
        <v>1378278.6537718372</v>
      </c>
      <c r="AV252" s="150"/>
      <c r="AW252" s="2">
        <v>245</v>
      </c>
      <c r="AX252" s="118">
        <v>52291</v>
      </c>
      <c r="AY252" s="5">
        <f t="shared" si="48"/>
        <v>452056.2578485682</v>
      </c>
      <c r="AZ252" s="5">
        <f t="shared" si="49"/>
        <v>5490.5819284106856</v>
      </c>
      <c r="BA252" s="5">
        <f t="shared" si="19"/>
        <v>2665.2303168571348</v>
      </c>
      <c r="BB252" s="35">
        <f t="shared" si="20"/>
        <v>7.0749521208927371E-2</v>
      </c>
      <c r="BC252" s="5">
        <f t="shared" si="21"/>
        <v>2825.3516115535508</v>
      </c>
      <c r="BD252" s="35">
        <f t="shared" si="22"/>
        <v>7.4999999999999983E-2</v>
      </c>
      <c r="BE252" s="5">
        <f t="shared" si="50"/>
        <v>335858.97246828931</v>
      </c>
      <c r="BF252" s="5">
        <f t="shared" si="51"/>
        <v>1009333.5999923295</v>
      </c>
      <c r="BG252" s="5">
        <f t="shared" si="23"/>
        <v>449391.02753171109</v>
      </c>
      <c r="BH252" s="5">
        <f t="shared" si="24"/>
        <v>1345192.5724606188</v>
      </c>
      <c r="BI252" s="150"/>
      <c r="BJ252" s="2">
        <v>245</v>
      </c>
      <c r="BK252" s="118">
        <v>52291</v>
      </c>
      <c r="BL252" s="5">
        <f t="shared" si="52"/>
        <v>445786.24406869407</v>
      </c>
      <c r="BM252" s="5">
        <f t="shared" si="53"/>
        <v>5356.7892391412443</v>
      </c>
      <c r="BN252" s="5">
        <f t="shared" si="25"/>
        <v>2663.4973478928841</v>
      </c>
      <c r="BO252" s="35">
        <f t="shared" si="26"/>
        <v>7.1697968701316367E-2</v>
      </c>
      <c r="BP252" s="5">
        <f t="shared" si="27"/>
        <v>2693.2918912483601</v>
      </c>
      <c r="BQ252" s="35">
        <f t="shared" si="28"/>
        <v>7.2499999999999995E-2</v>
      </c>
      <c r="BR252" s="5">
        <f t="shared" si="54"/>
        <v>342127.25327919825</v>
      </c>
      <c r="BS252" s="5">
        <f t="shared" si="55"/>
        <v>970286.11031040642</v>
      </c>
      <c r="BT252" s="5">
        <f t="shared" si="29"/>
        <v>443122.74672080117</v>
      </c>
      <c r="BU252" s="5">
        <f t="shared" si="30"/>
        <v>1312413.3635896046</v>
      </c>
      <c r="BV252" s="150"/>
      <c r="BW252" s="2">
        <v>245</v>
      </c>
      <c r="BX252" s="118">
        <v>52291</v>
      </c>
      <c r="BY252" s="5">
        <f t="shared" si="56"/>
        <v>439459.18054848013</v>
      </c>
      <c r="BZ252" s="5">
        <f t="shared" si="57"/>
        <v>5224.2878433945316</v>
      </c>
      <c r="CA252" s="5">
        <f t="shared" si="31"/>
        <v>2660.7759568617307</v>
      </c>
      <c r="CB252" s="35">
        <f t="shared" si="32"/>
        <v>7.2655920949223185E-2</v>
      </c>
      <c r="CC252" s="5">
        <f t="shared" si="33"/>
        <v>2563.5118865328009</v>
      </c>
      <c r="CD252" s="35">
        <f t="shared" si="34"/>
        <v>7.0000000000000007E-2</v>
      </c>
      <c r="CE252" s="5">
        <f t="shared" si="58"/>
        <v>348451.5954083809</v>
      </c>
      <c r="CF252" s="5">
        <f t="shared" si="59"/>
        <v>931498.92622327909</v>
      </c>
      <c r="CG252" s="5">
        <f t="shared" si="35"/>
        <v>436798.4045916184</v>
      </c>
      <c r="CH252" s="5">
        <f t="shared" si="36"/>
        <v>1279950.5216316599</v>
      </c>
    </row>
    <row r="253" spans="9:86" ht="14.25" customHeight="1">
      <c r="I253" s="150"/>
      <c r="J253" s="2">
        <v>246</v>
      </c>
      <c r="K253" s="118">
        <v>52322</v>
      </c>
      <c r="L253" s="5">
        <f t="shared" si="37"/>
        <v>467835.50735977251</v>
      </c>
      <c r="M253" s="5">
        <f t="shared" si="0"/>
        <v>5899.3210083098911</v>
      </c>
      <c r="N253" s="5">
        <f t="shared" si="1"/>
        <v>2682.9518952114549</v>
      </c>
      <c r="O253" s="35">
        <f t="shared" si="2"/>
        <v>6.8817826428421769E-2</v>
      </c>
      <c r="P253" s="5">
        <f t="shared" si="3"/>
        <v>3216.3691130984362</v>
      </c>
      <c r="Q253" s="35">
        <f t="shared" si="4"/>
        <v>8.2500000000000004E-2</v>
      </c>
      <c r="R253" s="5">
        <f t="shared" si="38"/>
        <v>320097.44453543774</v>
      </c>
      <c r="S253" s="5">
        <f t="shared" si="39"/>
        <v>1131135.5235087967</v>
      </c>
      <c r="T253" s="5">
        <f t="shared" si="5"/>
        <v>465152.55546456104</v>
      </c>
      <c r="U253" s="5">
        <f t="shared" si="6"/>
        <v>1451232.9680442344</v>
      </c>
      <c r="V253" s="150"/>
      <c r="W253" s="2">
        <v>246</v>
      </c>
      <c r="X253" s="118">
        <v>52322</v>
      </c>
      <c r="Y253" s="5">
        <f t="shared" si="40"/>
        <v>461749.66288573534</v>
      </c>
      <c r="Z253" s="5">
        <f t="shared" si="41"/>
        <v>5761.8863163878123</v>
      </c>
      <c r="AA253" s="5">
        <f t="shared" si="7"/>
        <v>2683.5552304829098</v>
      </c>
      <c r="AB253" s="35">
        <f t="shared" si="8"/>
        <v>6.9740522525868723E-2</v>
      </c>
      <c r="AC253" s="5">
        <f t="shared" si="9"/>
        <v>3078.3310859049025</v>
      </c>
      <c r="AD253" s="35">
        <f t="shared" si="10"/>
        <v>0.08</v>
      </c>
      <c r="AE253" s="5">
        <f t="shared" si="42"/>
        <v>326183.89234474779</v>
      </c>
      <c r="AF253" s="5">
        <f t="shared" si="43"/>
        <v>1091240.1414866536</v>
      </c>
      <c r="AG253" s="5">
        <f t="shared" si="11"/>
        <v>459066.10765525245</v>
      </c>
      <c r="AH253" s="5">
        <f t="shared" si="12"/>
        <v>1417424.0338314013</v>
      </c>
      <c r="AI253" s="150"/>
      <c r="AJ253" s="2">
        <v>246</v>
      </c>
      <c r="AK253" s="118">
        <v>52322</v>
      </c>
      <c r="AL253" s="5">
        <f t="shared" si="44"/>
        <v>455600.77534980723</v>
      </c>
      <c r="AM253" s="5">
        <f t="shared" si="45"/>
        <v>5625.6271582523987</v>
      </c>
      <c r="AN253" s="5">
        <f t="shared" si="13"/>
        <v>2683.2054841182271</v>
      </c>
      <c r="AO253" s="35">
        <f t="shared" si="14"/>
        <v>7.0672543927733575E-2</v>
      </c>
      <c r="AP253" s="5">
        <f t="shared" si="15"/>
        <v>2942.4216741341716</v>
      </c>
      <c r="AQ253" s="35">
        <f t="shared" si="16"/>
        <v>7.7499999999999999E-2</v>
      </c>
      <c r="AR253" s="5">
        <f t="shared" si="46"/>
        <v>332332.43013431033</v>
      </c>
      <c r="AS253" s="5">
        <f t="shared" si="47"/>
        <v>1051571.8507957794</v>
      </c>
      <c r="AT253" s="5">
        <f t="shared" si="17"/>
        <v>452917.56986568897</v>
      </c>
      <c r="AU253" s="5">
        <f t="shared" si="18"/>
        <v>1383904.2809300898</v>
      </c>
      <c r="AV253" s="150"/>
      <c r="AW253" s="2">
        <v>246</v>
      </c>
      <c r="AX253" s="118">
        <v>52322</v>
      </c>
      <c r="AY253" s="5">
        <f t="shared" si="48"/>
        <v>449391.02753171109</v>
      </c>
      <c r="AZ253" s="5">
        <f t="shared" si="49"/>
        <v>5490.5819284106856</v>
      </c>
      <c r="BA253" s="5">
        <f t="shared" si="19"/>
        <v>2681.8880063374913</v>
      </c>
      <c r="BB253" s="35">
        <f t="shared" si="20"/>
        <v>7.1613926634925842E-2</v>
      </c>
      <c r="BC253" s="5">
        <f t="shared" si="21"/>
        <v>2808.6939220731942</v>
      </c>
      <c r="BD253" s="35">
        <f t="shared" si="22"/>
        <v>7.4999999999999997E-2</v>
      </c>
      <c r="BE253" s="5">
        <f t="shared" si="50"/>
        <v>338540.86047462682</v>
      </c>
      <c r="BF253" s="5">
        <f t="shared" si="51"/>
        <v>1012142.2939144027</v>
      </c>
      <c r="BG253" s="5">
        <f t="shared" si="23"/>
        <v>446709.13952537358</v>
      </c>
      <c r="BH253" s="5">
        <f t="shared" si="24"/>
        <v>1350683.1543890296</v>
      </c>
      <c r="BI253" s="150"/>
      <c r="BJ253" s="2">
        <v>246</v>
      </c>
      <c r="BK253" s="118">
        <v>52322</v>
      </c>
      <c r="BL253" s="5">
        <f t="shared" si="52"/>
        <v>443122.74672080117</v>
      </c>
      <c r="BM253" s="5">
        <f t="shared" si="53"/>
        <v>5356.7892391412443</v>
      </c>
      <c r="BN253" s="5">
        <f t="shared" si="25"/>
        <v>2679.5893110364041</v>
      </c>
      <c r="BO253" s="35">
        <f t="shared" si="26"/>
        <v>7.2564705762434775E-2</v>
      </c>
      <c r="BP253" s="5">
        <f t="shared" si="27"/>
        <v>2677.1999281048402</v>
      </c>
      <c r="BQ253" s="35">
        <f t="shared" si="28"/>
        <v>7.2499999999999995E-2</v>
      </c>
      <c r="BR253" s="5">
        <f t="shared" si="54"/>
        <v>344806.84259023465</v>
      </c>
      <c r="BS253" s="5">
        <f t="shared" si="55"/>
        <v>972963.3102385113</v>
      </c>
      <c r="BT253" s="5">
        <f t="shared" si="29"/>
        <v>440443.15740976477</v>
      </c>
      <c r="BU253" s="5">
        <f t="shared" si="30"/>
        <v>1317770.152828746</v>
      </c>
      <c r="BV253" s="150"/>
      <c r="BW253" s="2">
        <v>246</v>
      </c>
      <c r="BX253" s="118">
        <v>52322</v>
      </c>
      <c r="BY253" s="5">
        <f t="shared" si="56"/>
        <v>436798.4045916184</v>
      </c>
      <c r="BZ253" s="5">
        <f t="shared" si="57"/>
        <v>5224.2878433945316</v>
      </c>
      <c r="CA253" s="5">
        <f t="shared" si="31"/>
        <v>2676.2971499434243</v>
      </c>
      <c r="CB253" s="35">
        <f t="shared" si="32"/>
        <v>7.3524915525612591E-2</v>
      </c>
      <c r="CC253" s="5">
        <f t="shared" si="33"/>
        <v>2547.9906934511073</v>
      </c>
      <c r="CD253" s="35">
        <f t="shared" si="34"/>
        <v>7.0000000000000007E-2</v>
      </c>
      <c r="CE253" s="5">
        <f t="shared" si="58"/>
        <v>351127.89255832433</v>
      </c>
      <c r="CF253" s="5">
        <f t="shared" si="59"/>
        <v>934046.91691673023</v>
      </c>
      <c r="CG253" s="5">
        <f t="shared" si="35"/>
        <v>434122.10744167498</v>
      </c>
      <c r="CH253" s="5">
        <f t="shared" si="36"/>
        <v>1285174.8094750545</v>
      </c>
    </row>
    <row r="254" spans="9:86" ht="14.25" customHeight="1">
      <c r="I254" s="150"/>
      <c r="J254" s="2">
        <v>247</v>
      </c>
      <c r="K254" s="118">
        <v>52352</v>
      </c>
      <c r="L254" s="5">
        <f t="shared" si="37"/>
        <v>465152.55546456104</v>
      </c>
      <c r="M254" s="5">
        <f t="shared" si="0"/>
        <v>5899.3210083098911</v>
      </c>
      <c r="N254" s="5">
        <f t="shared" si="1"/>
        <v>2701.3971894910342</v>
      </c>
      <c r="O254" s="35">
        <f t="shared" si="2"/>
        <v>6.9690612021935189E-2</v>
      </c>
      <c r="P254" s="5">
        <f t="shared" si="3"/>
        <v>3197.9238188188569</v>
      </c>
      <c r="Q254" s="35">
        <f t="shared" si="4"/>
        <v>8.249999999999999E-2</v>
      </c>
      <c r="R254" s="5">
        <f t="shared" si="38"/>
        <v>322798.84172492876</v>
      </c>
      <c r="S254" s="5">
        <f t="shared" si="39"/>
        <v>1134333.4473276155</v>
      </c>
      <c r="T254" s="5">
        <f t="shared" si="5"/>
        <v>462451.15827507002</v>
      </c>
      <c r="U254" s="5">
        <f t="shared" si="6"/>
        <v>1457132.2890525442</v>
      </c>
      <c r="V254" s="150"/>
      <c r="W254" s="2">
        <v>247</v>
      </c>
      <c r="X254" s="118">
        <v>52352</v>
      </c>
      <c r="Y254" s="5">
        <f t="shared" si="40"/>
        <v>459066.10765525245</v>
      </c>
      <c r="Z254" s="5">
        <f t="shared" si="41"/>
        <v>5761.8863163878123</v>
      </c>
      <c r="AA254" s="5">
        <f t="shared" si="7"/>
        <v>2701.445598686129</v>
      </c>
      <c r="AB254" s="35">
        <f t="shared" si="8"/>
        <v>7.0615858247104993E-2</v>
      </c>
      <c r="AC254" s="5">
        <f t="shared" si="9"/>
        <v>3060.4407177016833</v>
      </c>
      <c r="AD254" s="35">
        <f t="shared" si="10"/>
        <v>0.08</v>
      </c>
      <c r="AE254" s="5">
        <f t="shared" si="42"/>
        <v>328885.3379434339</v>
      </c>
      <c r="AF254" s="5">
        <f t="shared" si="43"/>
        <v>1094300.5822043552</v>
      </c>
      <c r="AG254" s="5">
        <f t="shared" si="11"/>
        <v>456364.66205656633</v>
      </c>
      <c r="AH254" s="5">
        <f t="shared" si="12"/>
        <v>1423185.9201477892</v>
      </c>
      <c r="AI254" s="150"/>
      <c r="AJ254" s="2">
        <v>247</v>
      </c>
      <c r="AK254" s="118">
        <v>52352</v>
      </c>
      <c r="AL254" s="5">
        <f t="shared" si="44"/>
        <v>452917.56986568897</v>
      </c>
      <c r="AM254" s="5">
        <f t="shared" si="45"/>
        <v>5625.6271582523987</v>
      </c>
      <c r="AN254" s="5">
        <f t="shared" si="13"/>
        <v>2700.5345195364907</v>
      </c>
      <c r="AO254" s="35">
        <f t="shared" si="14"/>
        <v>7.1550357925058844E-2</v>
      </c>
      <c r="AP254" s="5">
        <f t="shared" si="15"/>
        <v>2925.0926387159079</v>
      </c>
      <c r="AQ254" s="35">
        <f t="shared" si="16"/>
        <v>7.7499999999999999E-2</v>
      </c>
      <c r="AR254" s="5">
        <f t="shared" si="46"/>
        <v>335032.96465384681</v>
      </c>
      <c r="AS254" s="5">
        <f t="shared" si="47"/>
        <v>1054496.9434344952</v>
      </c>
      <c r="AT254" s="5">
        <f t="shared" si="17"/>
        <v>450217.03534615249</v>
      </c>
      <c r="AU254" s="5">
        <f t="shared" si="18"/>
        <v>1389529.9080883421</v>
      </c>
      <c r="AV254" s="150"/>
      <c r="AW254" s="2">
        <v>247</v>
      </c>
      <c r="AX254" s="118">
        <v>52352</v>
      </c>
      <c r="AY254" s="5">
        <f t="shared" si="48"/>
        <v>446709.13952537358</v>
      </c>
      <c r="AZ254" s="5">
        <f t="shared" si="49"/>
        <v>5490.5819284106856</v>
      </c>
      <c r="BA254" s="5">
        <f t="shared" si="19"/>
        <v>2698.649806377101</v>
      </c>
      <c r="BB254" s="35">
        <f t="shared" si="20"/>
        <v>7.2494146215438635E-2</v>
      </c>
      <c r="BC254" s="5">
        <f t="shared" si="21"/>
        <v>2791.9321220335846</v>
      </c>
      <c r="BD254" s="35">
        <f t="shared" si="22"/>
        <v>7.4999999999999997E-2</v>
      </c>
      <c r="BE254" s="5">
        <f t="shared" si="50"/>
        <v>341239.51028100395</v>
      </c>
      <c r="BF254" s="5">
        <f t="shared" si="51"/>
        <v>1014934.2260364363</v>
      </c>
      <c r="BG254" s="5">
        <f t="shared" si="23"/>
        <v>444010.48971899645</v>
      </c>
      <c r="BH254" s="5">
        <f t="shared" si="24"/>
        <v>1356173.7363174402</v>
      </c>
      <c r="BI254" s="150"/>
      <c r="BJ254" s="2">
        <v>247</v>
      </c>
      <c r="BK254" s="118">
        <v>52352</v>
      </c>
      <c r="BL254" s="5">
        <f t="shared" si="52"/>
        <v>440443.15740976477</v>
      </c>
      <c r="BM254" s="5">
        <f t="shared" si="53"/>
        <v>5356.7892391412443</v>
      </c>
      <c r="BN254" s="5">
        <f t="shared" si="25"/>
        <v>2695.7784964572488</v>
      </c>
      <c r="BO254" s="35">
        <f t="shared" si="26"/>
        <v>7.34472574116775E-2</v>
      </c>
      <c r="BP254" s="5">
        <f t="shared" si="27"/>
        <v>2661.0107426839954</v>
      </c>
      <c r="BQ254" s="35">
        <f t="shared" si="28"/>
        <v>7.2499999999999995E-2</v>
      </c>
      <c r="BR254" s="5">
        <f t="shared" si="54"/>
        <v>347502.62108669191</v>
      </c>
      <c r="BS254" s="5">
        <f t="shared" si="55"/>
        <v>975624.32098119531</v>
      </c>
      <c r="BT254" s="5">
        <f t="shared" si="29"/>
        <v>437747.3789133075</v>
      </c>
      <c r="BU254" s="5">
        <f t="shared" si="30"/>
        <v>1323126.9420678872</v>
      </c>
      <c r="BV254" s="150"/>
      <c r="BW254" s="2">
        <v>247</v>
      </c>
      <c r="BX254" s="118">
        <v>52352</v>
      </c>
      <c r="BY254" s="5">
        <f t="shared" si="56"/>
        <v>434122.10744167498</v>
      </c>
      <c r="BZ254" s="5">
        <f t="shared" si="57"/>
        <v>5224.2878433945316</v>
      </c>
      <c r="CA254" s="5">
        <f t="shared" si="31"/>
        <v>2691.908883318094</v>
      </c>
      <c r="CB254" s="35">
        <f t="shared" si="32"/>
        <v>7.4409724927812115E-2</v>
      </c>
      <c r="CC254" s="5">
        <f t="shared" si="33"/>
        <v>2532.3789600764376</v>
      </c>
      <c r="CD254" s="35">
        <f t="shared" si="34"/>
        <v>7.0000000000000007E-2</v>
      </c>
      <c r="CE254" s="5">
        <f t="shared" si="58"/>
        <v>353819.8014416424</v>
      </c>
      <c r="CF254" s="5">
        <f t="shared" si="59"/>
        <v>936579.29587680672</v>
      </c>
      <c r="CG254" s="5">
        <f t="shared" si="35"/>
        <v>431430.1985583569</v>
      </c>
      <c r="CH254" s="5">
        <f t="shared" si="36"/>
        <v>1290399.0973184491</v>
      </c>
    </row>
    <row r="255" spans="9:86" ht="14.25" customHeight="1">
      <c r="I255" s="150"/>
      <c r="J255" s="2">
        <v>248</v>
      </c>
      <c r="K255" s="118">
        <v>52383</v>
      </c>
      <c r="L255" s="5">
        <f t="shared" si="37"/>
        <v>462451.15827507002</v>
      </c>
      <c r="M255" s="5">
        <f t="shared" si="0"/>
        <v>5899.3210083098911</v>
      </c>
      <c r="N255" s="5">
        <f t="shared" si="1"/>
        <v>2719.9692951687848</v>
      </c>
      <c r="O255" s="35">
        <f t="shared" si="2"/>
        <v>7.057962977921893E-2</v>
      </c>
      <c r="P255" s="5">
        <f t="shared" si="3"/>
        <v>3179.3517131411063</v>
      </c>
      <c r="Q255" s="35">
        <f t="shared" si="4"/>
        <v>8.2500000000000004E-2</v>
      </c>
      <c r="R255" s="5">
        <f t="shared" si="38"/>
        <v>325518.81102009752</v>
      </c>
      <c r="S255" s="5">
        <f t="shared" si="39"/>
        <v>1137512.7990407567</v>
      </c>
      <c r="T255" s="5">
        <f t="shared" si="5"/>
        <v>459731.18897990126</v>
      </c>
      <c r="U255" s="5">
        <f t="shared" si="6"/>
        <v>1463031.6100608541</v>
      </c>
      <c r="V255" s="150"/>
      <c r="W255" s="2">
        <v>248</v>
      </c>
      <c r="X255" s="118">
        <v>52383</v>
      </c>
      <c r="Y255" s="5">
        <f t="shared" si="40"/>
        <v>456364.66205656633</v>
      </c>
      <c r="Z255" s="5">
        <f t="shared" si="41"/>
        <v>5761.8863163878123</v>
      </c>
      <c r="AA255" s="5">
        <f t="shared" si="7"/>
        <v>2719.4552360107032</v>
      </c>
      <c r="AB255" s="35">
        <f t="shared" si="8"/>
        <v>7.1507427163770024E-2</v>
      </c>
      <c r="AC255" s="5">
        <f t="shared" si="9"/>
        <v>3042.4310803771091</v>
      </c>
      <c r="AD255" s="35">
        <f t="shared" si="10"/>
        <v>0.08</v>
      </c>
      <c r="AE255" s="5">
        <f t="shared" si="42"/>
        <v>331604.79317944462</v>
      </c>
      <c r="AF255" s="5">
        <f t="shared" si="43"/>
        <v>1097343.0132847324</v>
      </c>
      <c r="AG255" s="5">
        <f t="shared" si="11"/>
        <v>453645.20682055561</v>
      </c>
      <c r="AH255" s="5">
        <f t="shared" si="12"/>
        <v>1428947.8064641771</v>
      </c>
      <c r="AI255" s="150"/>
      <c r="AJ255" s="2">
        <v>248</v>
      </c>
      <c r="AK255" s="118">
        <v>52383</v>
      </c>
      <c r="AL255" s="5">
        <f t="shared" si="44"/>
        <v>450217.03534615249</v>
      </c>
      <c r="AM255" s="5">
        <f t="shared" si="45"/>
        <v>5625.6271582523987</v>
      </c>
      <c r="AN255" s="5">
        <f t="shared" si="13"/>
        <v>2717.9754716418306</v>
      </c>
      <c r="AO255" s="35">
        <f t="shared" si="14"/>
        <v>7.2444405917748436E-2</v>
      </c>
      <c r="AP255" s="5">
        <f t="shared" si="15"/>
        <v>2907.651686610568</v>
      </c>
      <c r="AQ255" s="35">
        <f t="shared" si="16"/>
        <v>7.7499999999999999E-2</v>
      </c>
      <c r="AR255" s="5">
        <f t="shared" si="46"/>
        <v>337750.94012548862</v>
      </c>
      <c r="AS255" s="5">
        <f t="shared" si="47"/>
        <v>1057404.5951211059</v>
      </c>
      <c r="AT255" s="5">
        <f t="shared" si="17"/>
        <v>447499.05987451068</v>
      </c>
      <c r="AU255" s="5">
        <f t="shared" si="18"/>
        <v>1395155.5352465946</v>
      </c>
      <c r="AV255" s="150"/>
      <c r="AW255" s="2">
        <v>248</v>
      </c>
      <c r="AX255" s="118">
        <v>52383</v>
      </c>
      <c r="AY255" s="5">
        <f t="shared" si="48"/>
        <v>444010.48971899645</v>
      </c>
      <c r="AZ255" s="5">
        <f t="shared" si="49"/>
        <v>5490.5819284106856</v>
      </c>
      <c r="BA255" s="5">
        <f t="shared" si="19"/>
        <v>2715.5163676669581</v>
      </c>
      <c r="BB255" s="35">
        <f t="shared" si="20"/>
        <v>7.3390600372136516E-2</v>
      </c>
      <c r="BC255" s="5">
        <f t="shared" si="21"/>
        <v>2775.0655607437275</v>
      </c>
      <c r="BD255" s="35">
        <f t="shared" si="22"/>
        <v>7.4999999999999997E-2</v>
      </c>
      <c r="BE255" s="5">
        <f t="shared" si="50"/>
        <v>343955.0266486709</v>
      </c>
      <c r="BF255" s="5">
        <f t="shared" si="51"/>
        <v>1017709.29159718</v>
      </c>
      <c r="BG255" s="5">
        <f t="shared" si="23"/>
        <v>441294.97335132951</v>
      </c>
      <c r="BH255" s="5">
        <f t="shared" si="24"/>
        <v>1361664.318245851</v>
      </c>
      <c r="BI255" s="150"/>
      <c r="BJ255" s="2">
        <v>248</v>
      </c>
      <c r="BK255" s="118">
        <v>52383</v>
      </c>
      <c r="BL255" s="5">
        <f t="shared" si="52"/>
        <v>437747.3789133075</v>
      </c>
      <c r="BM255" s="5">
        <f t="shared" si="53"/>
        <v>5356.7892391412443</v>
      </c>
      <c r="BN255" s="5">
        <f t="shared" si="25"/>
        <v>2712.0654915400114</v>
      </c>
      <c r="BO255" s="35">
        <f t="shared" si="26"/>
        <v>7.4346044011208978E-2</v>
      </c>
      <c r="BP255" s="5">
        <f t="shared" si="27"/>
        <v>2644.7237476012328</v>
      </c>
      <c r="BQ255" s="35">
        <f t="shared" si="28"/>
        <v>7.2499999999999995E-2</v>
      </c>
      <c r="BR255" s="5">
        <f t="shared" si="54"/>
        <v>350214.68657823192</v>
      </c>
      <c r="BS255" s="5">
        <f t="shared" si="55"/>
        <v>978269.04472879658</v>
      </c>
      <c r="BT255" s="5">
        <f t="shared" si="29"/>
        <v>435035.3134217675</v>
      </c>
      <c r="BU255" s="5">
        <f t="shared" si="30"/>
        <v>1328483.7313070286</v>
      </c>
      <c r="BV255" s="150"/>
      <c r="BW255" s="2">
        <v>248</v>
      </c>
      <c r="BX255" s="118">
        <v>52383</v>
      </c>
      <c r="BY255" s="5">
        <f t="shared" si="56"/>
        <v>431430.1985583569</v>
      </c>
      <c r="BZ255" s="5">
        <f t="shared" si="57"/>
        <v>5224.2878433945316</v>
      </c>
      <c r="CA255" s="5">
        <f t="shared" si="31"/>
        <v>2707.6116851374495</v>
      </c>
      <c r="CB255" s="35">
        <f t="shared" si="32"/>
        <v>7.5310769459858498E-2</v>
      </c>
      <c r="CC255" s="5">
        <f t="shared" si="33"/>
        <v>2516.6761582570821</v>
      </c>
      <c r="CD255" s="35">
        <f t="shared" si="34"/>
        <v>7.0000000000000007E-2</v>
      </c>
      <c r="CE255" s="5">
        <f t="shared" si="58"/>
        <v>356527.41312677984</v>
      </c>
      <c r="CF255" s="5">
        <f t="shared" si="59"/>
        <v>939095.97203506378</v>
      </c>
      <c r="CG255" s="5">
        <f t="shared" si="35"/>
        <v>428722.58687321946</v>
      </c>
      <c r="CH255" s="5">
        <f t="shared" si="36"/>
        <v>1295623.3851618436</v>
      </c>
    </row>
    <row r="256" spans="9:86" ht="14.25" customHeight="1">
      <c r="I256" s="150"/>
      <c r="J256" s="2">
        <v>249</v>
      </c>
      <c r="K256" s="118">
        <v>52413</v>
      </c>
      <c r="L256" s="5">
        <f t="shared" si="37"/>
        <v>459731.18897990126</v>
      </c>
      <c r="M256" s="5">
        <f t="shared" si="0"/>
        <v>5899.3210083098911</v>
      </c>
      <c r="N256" s="5">
        <f t="shared" si="1"/>
        <v>2738.6690840730698</v>
      </c>
      <c r="O256" s="35">
        <f t="shared" si="2"/>
        <v>7.1485315324807341E-2</v>
      </c>
      <c r="P256" s="5">
        <f t="shared" si="3"/>
        <v>3160.6519242368213</v>
      </c>
      <c r="Q256" s="35">
        <f t="shared" si="4"/>
        <v>8.2500000000000004E-2</v>
      </c>
      <c r="R256" s="5">
        <f t="shared" si="38"/>
        <v>328257.48010417057</v>
      </c>
      <c r="S256" s="5">
        <f t="shared" si="39"/>
        <v>1140673.4509649936</v>
      </c>
      <c r="T256" s="5">
        <f t="shared" si="5"/>
        <v>456992.51989582821</v>
      </c>
      <c r="U256" s="5">
        <f t="shared" si="6"/>
        <v>1468930.9310691641</v>
      </c>
      <c r="V256" s="150"/>
      <c r="W256" s="2">
        <v>249</v>
      </c>
      <c r="X256" s="118">
        <v>52413</v>
      </c>
      <c r="Y256" s="5">
        <f t="shared" si="40"/>
        <v>453645.20682055561</v>
      </c>
      <c r="Z256" s="5">
        <f t="shared" si="41"/>
        <v>5761.8863163878123</v>
      </c>
      <c r="AA256" s="5">
        <f t="shared" si="7"/>
        <v>2737.584937584108</v>
      </c>
      <c r="AB256" s="35">
        <f t="shared" si="8"/>
        <v>7.2415664834752425E-2</v>
      </c>
      <c r="AC256" s="5">
        <f t="shared" si="9"/>
        <v>3024.3013788037042</v>
      </c>
      <c r="AD256" s="35">
        <f t="shared" si="10"/>
        <v>0.08</v>
      </c>
      <c r="AE256" s="5">
        <f t="shared" si="42"/>
        <v>334342.37811702874</v>
      </c>
      <c r="AF256" s="5">
        <f t="shared" si="43"/>
        <v>1100367.3146635361</v>
      </c>
      <c r="AG256" s="5">
        <f t="shared" si="11"/>
        <v>450907.62188297149</v>
      </c>
      <c r="AH256" s="5">
        <f t="shared" si="12"/>
        <v>1434709.692780565</v>
      </c>
      <c r="AI256" s="150"/>
      <c r="AJ256" s="2">
        <v>249</v>
      </c>
      <c r="AK256" s="118">
        <v>52413</v>
      </c>
      <c r="AL256" s="5">
        <f t="shared" si="44"/>
        <v>447499.05987451068</v>
      </c>
      <c r="AM256" s="5">
        <f t="shared" si="45"/>
        <v>5625.6271582523987</v>
      </c>
      <c r="AN256" s="5">
        <f t="shared" si="13"/>
        <v>2735.5290632295173</v>
      </c>
      <c r="AO256" s="35">
        <f t="shared" si="14"/>
        <v>7.3355123400615618E-2</v>
      </c>
      <c r="AP256" s="5">
        <f t="shared" si="15"/>
        <v>2890.0980950228814</v>
      </c>
      <c r="AQ256" s="35">
        <f t="shared" si="16"/>
        <v>7.7499999999999999E-2</v>
      </c>
      <c r="AR256" s="5">
        <f t="shared" si="46"/>
        <v>340486.46918871813</v>
      </c>
      <c r="AS256" s="5">
        <f t="shared" si="47"/>
        <v>1060294.6932161287</v>
      </c>
      <c r="AT256" s="5">
        <f t="shared" si="17"/>
        <v>444763.53081128118</v>
      </c>
      <c r="AU256" s="5">
        <f t="shared" si="18"/>
        <v>1400781.1624048469</v>
      </c>
      <c r="AV256" s="150"/>
      <c r="AW256" s="2">
        <v>249</v>
      </c>
      <c r="AX256" s="118">
        <v>52413</v>
      </c>
      <c r="AY256" s="5">
        <f t="shared" si="48"/>
        <v>441294.97335132951</v>
      </c>
      <c r="AZ256" s="5">
        <f t="shared" si="49"/>
        <v>5490.5819284106856</v>
      </c>
      <c r="BA256" s="5">
        <f t="shared" si="19"/>
        <v>2732.4883449648764</v>
      </c>
      <c r="BB256" s="35">
        <f t="shared" si="20"/>
        <v>7.4303724537268689E-2</v>
      </c>
      <c r="BC256" s="5">
        <f t="shared" si="21"/>
        <v>2758.0935834458091</v>
      </c>
      <c r="BD256" s="35">
        <f t="shared" si="22"/>
        <v>7.4999999999999997E-2</v>
      </c>
      <c r="BE256" s="5">
        <f t="shared" si="50"/>
        <v>346687.51499363576</v>
      </c>
      <c r="BF256" s="5">
        <f t="shared" si="51"/>
        <v>1020467.3851806257</v>
      </c>
      <c r="BG256" s="5">
        <f t="shared" si="23"/>
        <v>438562.48500636464</v>
      </c>
      <c r="BH256" s="5">
        <f t="shared" si="24"/>
        <v>1367154.9001742615</v>
      </c>
      <c r="BI256" s="150"/>
      <c r="BJ256" s="2">
        <v>249</v>
      </c>
      <c r="BK256" s="118">
        <v>52413</v>
      </c>
      <c r="BL256" s="5">
        <f t="shared" si="52"/>
        <v>435035.3134217675</v>
      </c>
      <c r="BM256" s="5">
        <f t="shared" si="53"/>
        <v>5356.7892391412443</v>
      </c>
      <c r="BN256" s="5">
        <f t="shared" si="25"/>
        <v>2728.4508872180659</v>
      </c>
      <c r="BO256" s="35">
        <f t="shared" si="26"/>
        <v>7.526150093216441E-2</v>
      </c>
      <c r="BP256" s="5">
        <f t="shared" si="27"/>
        <v>2628.3383519231784</v>
      </c>
      <c r="BQ256" s="35">
        <f t="shared" si="28"/>
        <v>7.2499999999999995E-2</v>
      </c>
      <c r="BR256" s="5">
        <f t="shared" si="54"/>
        <v>352943.13746544998</v>
      </c>
      <c r="BS256" s="5">
        <f t="shared" si="55"/>
        <v>980897.38308071974</v>
      </c>
      <c r="BT256" s="5">
        <f t="shared" si="29"/>
        <v>432306.86253454944</v>
      </c>
      <c r="BU256" s="5">
        <f t="shared" si="30"/>
        <v>1333840.5205461697</v>
      </c>
      <c r="BV256" s="150"/>
      <c r="BW256" s="2">
        <v>249</v>
      </c>
      <c r="BX256" s="118">
        <v>52413</v>
      </c>
      <c r="BY256" s="5">
        <f t="shared" si="56"/>
        <v>428722.58687321946</v>
      </c>
      <c r="BZ256" s="5">
        <f t="shared" si="57"/>
        <v>5224.2878433945316</v>
      </c>
      <c r="CA256" s="5">
        <f t="shared" si="31"/>
        <v>2723.4060866340847</v>
      </c>
      <c r="CB256" s="35">
        <f t="shared" si="32"/>
        <v>7.6228484433159341E-2</v>
      </c>
      <c r="CC256" s="5">
        <f t="shared" si="33"/>
        <v>2500.8817567604469</v>
      </c>
      <c r="CD256" s="35">
        <f t="shared" si="34"/>
        <v>7.0000000000000007E-2</v>
      </c>
      <c r="CE256" s="5">
        <f t="shared" si="58"/>
        <v>359250.81921341392</v>
      </c>
      <c r="CF256" s="5">
        <f t="shared" si="59"/>
        <v>941596.85379182419</v>
      </c>
      <c r="CG256" s="5">
        <f t="shared" si="35"/>
        <v>425999.18078658538</v>
      </c>
      <c r="CH256" s="5">
        <f t="shared" si="36"/>
        <v>1300847.6730052382</v>
      </c>
    </row>
    <row r="257" spans="9:86" ht="14.25" customHeight="1">
      <c r="I257" s="150"/>
      <c r="J257" s="2">
        <v>250</v>
      </c>
      <c r="K257" s="118">
        <v>52444</v>
      </c>
      <c r="L257" s="5">
        <f t="shared" si="37"/>
        <v>456992.51989582821</v>
      </c>
      <c r="M257" s="5">
        <f t="shared" si="0"/>
        <v>5899.3210083098911</v>
      </c>
      <c r="N257" s="5">
        <f t="shared" si="1"/>
        <v>2757.4974340260719</v>
      </c>
      <c r="O257" s="35">
        <f t="shared" si="2"/>
        <v>7.2408119975039736E-2</v>
      </c>
      <c r="P257" s="5">
        <f t="shared" si="3"/>
        <v>3141.8235742838192</v>
      </c>
      <c r="Q257" s="35">
        <f t="shared" si="4"/>
        <v>8.2500000000000018E-2</v>
      </c>
      <c r="R257" s="5">
        <f t="shared" si="38"/>
        <v>331014.97753819666</v>
      </c>
      <c r="S257" s="5">
        <f t="shared" si="39"/>
        <v>1143815.2745392774</v>
      </c>
      <c r="T257" s="5">
        <f t="shared" si="5"/>
        <v>454235.02246180212</v>
      </c>
      <c r="U257" s="5">
        <f t="shared" si="6"/>
        <v>1474830.252077474</v>
      </c>
      <c r="V257" s="150"/>
      <c r="W257" s="2">
        <v>250</v>
      </c>
      <c r="X257" s="118">
        <v>52444</v>
      </c>
      <c r="Y257" s="5">
        <f t="shared" si="40"/>
        <v>450907.62188297149</v>
      </c>
      <c r="Z257" s="5">
        <f t="shared" si="41"/>
        <v>5761.8863163878123</v>
      </c>
      <c r="AA257" s="5">
        <f t="shared" si="7"/>
        <v>2755.835503834669</v>
      </c>
      <c r="AB257" s="35">
        <f t="shared" si="8"/>
        <v>7.3341022509038484E-2</v>
      </c>
      <c r="AC257" s="5">
        <f t="shared" si="9"/>
        <v>3006.0508125531433</v>
      </c>
      <c r="AD257" s="35">
        <f t="shared" si="10"/>
        <v>7.9999999999999988E-2</v>
      </c>
      <c r="AE257" s="5">
        <f t="shared" si="42"/>
        <v>337098.21362086339</v>
      </c>
      <c r="AF257" s="5">
        <f t="shared" si="43"/>
        <v>1103373.3654760893</v>
      </c>
      <c r="AG257" s="5">
        <f t="shared" si="11"/>
        <v>448151.78637913684</v>
      </c>
      <c r="AH257" s="5">
        <f t="shared" si="12"/>
        <v>1440471.5790969527</v>
      </c>
      <c r="AI257" s="150"/>
      <c r="AJ257" s="2">
        <v>250</v>
      </c>
      <c r="AK257" s="118">
        <v>52444</v>
      </c>
      <c r="AL257" s="5">
        <f t="shared" si="44"/>
        <v>444763.53081128118</v>
      </c>
      <c r="AM257" s="5">
        <f t="shared" si="45"/>
        <v>5625.6271582523987</v>
      </c>
      <c r="AN257" s="5">
        <f t="shared" si="13"/>
        <v>2753.1960217628744</v>
      </c>
      <c r="AO257" s="35">
        <f t="shared" si="14"/>
        <v>7.4282961556875221E-2</v>
      </c>
      <c r="AP257" s="5">
        <f t="shared" si="15"/>
        <v>2872.4311364895243</v>
      </c>
      <c r="AQ257" s="35">
        <f t="shared" si="16"/>
        <v>7.7499999999999999E-2</v>
      </c>
      <c r="AR257" s="5">
        <f t="shared" si="46"/>
        <v>343239.66521048098</v>
      </c>
      <c r="AS257" s="5">
        <f t="shared" si="47"/>
        <v>1063167.1243526184</v>
      </c>
      <c r="AT257" s="5">
        <f t="shared" si="17"/>
        <v>442010.33478951833</v>
      </c>
      <c r="AU257" s="5">
        <f t="shared" si="18"/>
        <v>1406406.7895630994</v>
      </c>
      <c r="AV257" s="150"/>
      <c r="AW257" s="2">
        <v>250</v>
      </c>
      <c r="AX257" s="118">
        <v>52444</v>
      </c>
      <c r="AY257" s="5">
        <f t="shared" si="48"/>
        <v>438562.48500636464</v>
      </c>
      <c r="AZ257" s="5">
        <f t="shared" si="49"/>
        <v>5490.5819284106856</v>
      </c>
      <c r="BA257" s="5">
        <f t="shared" si="19"/>
        <v>2749.5663971209069</v>
      </c>
      <c r="BB257" s="35">
        <f t="shared" si="20"/>
        <v>7.5233969829799838E-2</v>
      </c>
      <c r="BC257" s="5">
        <f t="shared" si="21"/>
        <v>2741.0155312897787</v>
      </c>
      <c r="BD257" s="35">
        <f t="shared" si="22"/>
        <v>7.4999999999999997E-2</v>
      </c>
      <c r="BE257" s="5">
        <f t="shared" si="50"/>
        <v>349437.08139075665</v>
      </c>
      <c r="BF257" s="5">
        <f t="shared" si="51"/>
        <v>1023208.4007119155</v>
      </c>
      <c r="BG257" s="5">
        <f t="shared" si="23"/>
        <v>435812.91860924376</v>
      </c>
      <c r="BH257" s="5">
        <f t="shared" si="24"/>
        <v>1372645.4821026721</v>
      </c>
      <c r="BI257" s="150"/>
      <c r="BJ257" s="2">
        <v>250</v>
      </c>
      <c r="BK257" s="118">
        <v>52444</v>
      </c>
      <c r="BL257" s="5">
        <f t="shared" si="52"/>
        <v>432306.86253454944</v>
      </c>
      <c r="BM257" s="5">
        <f t="shared" si="53"/>
        <v>5356.7892391412443</v>
      </c>
      <c r="BN257" s="5">
        <f t="shared" si="25"/>
        <v>2744.9352779950082</v>
      </c>
      <c r="BO257" s="35">
        <f t="shared" si="26"/>
        <v>7.6194079230716888E-2</v>
      </c>
      <c r="BP257" s="5">
        <f t="shared" si="27"/>
        <v>2611.8539611462361</v>
      </c>
      <c r="BQ257" s="35">
        <f t="shared" si="28"/>
        <v>7.2499999999999995E-2</v>
      </c>
      <c r="BR257" s="5">
        <f t="shared" si="54"/>
        <v>355688.07274344499</v>
      </c>
      <c r="BS257" s="5">
        <f t="shared" si="55"/>
        <v>983509.23704186594</v>
      </c>
      <c r="BT257" s="5">
        <f t="shared" si="29"/>
        <v>429561.92725655442</v>
      </c>
      <c r="BU257" s="5">
        <f t="shared" si="30"/>
        <v>1339197.3097853109</v>
      </c>
      <c r="BV257" s="150"/>
      <c r="BW257" s="2">
        <v>250</v>
      </c>
      <c r="BX257" s="118">
        <v>52444</v>
      </c>
      <c r="BY257" s="5">
        <f t="shared" si="56"/>
        <v>425999.18078658538</v>
      </c>
      <c r="BZ257" s="5">
        <f t="shared" si="57"/>
        <v>5224.2878433945316</v>
      </c>
      <c r="CA257" s="5">
        <f t="shared" si="31"/>
        <v>2739.29262213945</v>
      </c>
      <c r="CB257" s="35">
        <f t="shared" si="32"/>
        <v>7.7163320842490501E-2</v>
      </c>
      <c r="CC257" s="5">
        <f t="shared" si="33"/>
        <v>2484.9952212550816</v>
      </c>
      <c r="CD257" s="35">
        <f t="shared" si="34"/>
        <v>7.0000000000000007E-2</v>
      </c>
      <c r="CE257" s="5">
        <f t="shared" si="58"/>
        <v>361990.11183555337</v>
      </c>
      <c r="CF257" s="5">
        <f t="shared" si="59"/>
        <v>944081.84901307931</v>
      </c>
      <c r="CG257" s="5">
        <f t="shared" si="35"/>
        <v>423259.88816444593</v>
      </c>
      <c r="CH257" s="5">
        <f t="shared" si="36"/>
        <v>1306071.9608486327</v>
      </c>
    </row>
    <row r="258" spans="9:86" ht="14.25" customHeight="1">
      <c r="I258" s="150"/>
      <c r="J258" s="2">
        <v>251</v>
      </c>
      <c r="K258" s="118">
        <v>52475</v>
      </c>
      <c r="L258" s="5">
        <f t="shared" si="37"/>
        <v>454235.02246180212</v>
      </c>
      <c r="M258" s="5">
        <f t="shared" si="0"/>
        <v>5899.3210083098911</v>
      </c>
      <c r="N258" s="5">
        <f t="shared" si="1"/>
        <v>2776.4552288850014</v>
      </c>
      <c r="O258" s="35">
        <f t="shared" si="2"/>
        <v>7.3348511451297824E-2</v>
      </c>
      <c r="P258" s="5">
        <f t="shared" si="3"/>
        <v>3122.8657794248898</v>
      </c>
      <c r="Q258" s="35">
        <f t="shared" si="4"/>
        <v>8.2500000000000004E-2</v>
      </c>
      <c r="R258" s="5">
        <f t="shared" si="38"/>
        <v>333791.43276708166</v>
      </c>
      <c r="S258" s="5">
        <f t="shared" si="39"/>
        <v>1146938.1403187022</v>
      </c>
      <c r="T258" s="5">
        <f t="shared" si="5"/>
        <v>451458.56723291712</v>
      </c>
      <c r="U258" s="5">
        <f t="shared" si="6"/>
        <v>1480729.573085784</v>
      </c>
      <c r="V258" s="150"/>
      <c r="W258" s="2">
        <v>251</v>
      </c>
      <c r="X258" s="118">
        <v>52475</v>
      </c>
      <c r="Y258" s="5">
        <f t="shared" si="40"/>
        <v>448151.78637913684</v>
      </c>
      <c r="Z258" s="5">
        <f t="shared" si="41"/>
        <v>5761.8863163878123</v>
      </c>
      <c r="AA258" s="5">
        <f t="shared" si="7"/>
        <v>2774.2077405268997</v>
      </c>
      <c r="AB258" s="35">
        <f t="shared" si="8"/>
        <v>7.4283967838876364E-2</v>
      </c>
      <c r="AC258" s="5">
        <f t="shared" si="9"/>
        <v>2987.6785758609126</v>
      </c>
      <c r="AD258" s="35">
        <f t="shared" si="10"/>
        <v>0.08</v>
      </c>
      <c r="AE258" s="5">
        <f t="shared" si="42"/>
        <v>339872.42136139027</v>
      </c>
      <c r="AF258" s="5">
        <f t="shared" si="43"/>
        <v>1106361.0440519501</v>
      </c>
      <c r="AG258" s="5">
        <f t="shared" si="11"/>
        <v>445377.57863860996</v>
      </c>
      <c r="AH258" s="5">
        <f t="shared" si="12"/>
        <v>1446233.4654133404</v>
      </c>
      <c r="AI258" s="150"/>
      <c r="AJ258" s="2">
        <v>251</v>
      </c>
      <c r="AK258" s="118">
        <v>52475</v>
      </c>
      <c r="AL258" s="5">
        <f t="shared" si="44"/>
        <v>442010.33478951833</v>
      </c>
      <c r="AM258" s="5">
        <f t="shared" si="45"/>
        <v>5625.6271582523987</v>
      </c>
      <c r="AN258" s="5">
        <f t="shared" si="13"/>
        <v>2770.9770794034262</v>
      </c>
      <c r="AO258" s="35">
        <f t="shared" si="14"/>
        <v>7.5228387971234462E-2</v>
      </c>
      <c r="AP258" s="5">
        <f t="shared" si="15"/>
        <v>2854.6500788489725</v>
      </c>
      <c r="AQ258" s="35">
        <f t="shared" si="16"/>
        <v>7.7499999999999999E-2</v>
      </c>
      <c r="AR258" s="5">
        <f t="shared" si="46"/>
        <v>346010.64228988439</v>
      </c>
      <c r="AS258" s="5">
        <f t="shared" si="47"/>
        <v>1066021.7744314673</v>
      </c>
      <c r="AT258" s="5">
        <f t="shared" si="17"/>
        <v>439239.35771011491</v>
      </c>
      <c r="AU258" s="5">
        <f t="shared" si="18"/>
        <v>1412032.4167213517</v>
      </c>
      <c r="AV258" s="150"/>
      <c r="AW258" s="2">
        <v>251</v>
      </c>
      <c r="AX258" s="118">
        <v>52475</v>
      </c>
      <c r="AY258" s="5">
        <f t="shared" si="48"/>
        <v>435812.91860924376</v>
      </c>
      <c r="AZ258" s="5">
        <f t="shared" si="49"/>
        <v>5490.5819284106856</v>
      </c>
      <c r="BA258" s="5">
        <f t="shared" si="19"/>
        <v>2766.7511871029124</v>
      </c>
      <c r="BB258" s="35">
        <f t="shared" si="20"/>
        <v>7.6181803768427217E-2</v>
      </c>
      <c r="BC258" s="5">
        <f t="shared" si="21"/>
        <v>2723.8307413077732</v>
      </c>
      <c r="BD258" s="35">
        <f t="shared" si="22"/>
        <v>7.4999999999999997E-2</v>
      </c>
      <c r="BE258" s="5">
        <f t="shared" si="50"/>
        <v>352203.83257785958</v>
      </c>
      <c r="BF258" s="5">
        <f t="shared" si="51"/>
        <v>1025932.2314532233</v>
      </c>
      <c r="BG258" s="5">
        <f t="shared" si="23"/>
        <v>433046.16742214083</v>
      </c>
      <c r="BH258" s="5">
        <f t="shared" si="24"/>
        <v>1378136.0640310829</v>
      </c>
      <c r="BI258" s="150"/>
      <c r="BJ258" s="2">
        <v>251</v>
      </c>
      <c r="BK258" s="118">
        <v>52475</v>
      </c>
      <c r="BL258" s="5">
        <f t="shared" si="52"/>
        <v>429561.92725655442</v>
      </c>
      <c r="BM258" s="5">
        <f t="shared" si="53"/>
        <v>5356.7892391412443</v>
      </c>
      <c r="BN258" s="5">
        <f t="shared" si="25"/>
        <v>2761.519261966228</v>
      </c>
      <c r="BO258" s="35">
        <f t="shared" si="26"/>
        <v>7.7144246361021282E-2</v>
      </c>
      <c r="BP258" s="5">
        <f t="shared" si="27"/>
        <v>2595.2699771750163</v>
      </c>
      <c r="BQ258" s="35">
        <f t="shared" si="28"/>
        <v>7.2499999999999995E-2</v>
      </c>
      <c r="BR258" s="5">
        <f t="shared" si="54"/>
        <v>358449.59200541122</v>
      </c>
      <c r="BS258" s="5">
        <f t="shared" si="55"/>
        <v>986104.50701904099</v>
      </c>
      <c r="BT258" s="5">
        <f t="shared" si="29"/>
        <v>426800.4079945882</v>
      </c>
      <c r="BU258" s="5">
        <f t="shared" si="30"/>
        <v>1344554.0990244523</v>
      </c>
      <c r="BV258" s="150"/>
      <c r="BW258" s="2">
        <v>251</v>
      </c>
      <c r="BX258" s="118">
        <v>52475</v>
      </c>
      <c r="BY258" s="5">
        <f t="shared" si="56"/>
        <v>423259.88816444593</v>
      </c>
      <c r="BZ258" s="5">
        <f t="shared" si="57"/>
        <v>5224.2878433945316</v>
      </c>
      <c r="CA258" s="5">
        <f t="shared" si="31"/>
        <v>2755.2718291019301</v>
      </c>
      <c r="CB258" s="35">
        <f t="shared" si="32"/>
        <v>7.8115746078866191E-2</v>
      </c>
      <c r="CC258" s="5">
        <f t="shared" si="33"/>
        <v>2469.0160142926015</v>
      </c>
      <c r="CD258" s="35">
        <f t="shared" si="34"/>
        <v>7.0000000000000007E-2</v>
      </c>
      <c r="CE258" s="5">
        <f t="shared" si="58"/>
        <v>364745.38366465532</v>
      </c>
      <c r="CF258" s="5">
        <f t="shared" si="59"/>
        <v>946550.86502737191</v>
      </c>
      <c r="CG258" s="5">
        <f t="shared" si="35"/>
        <v>420504.61633534398</v>
      </c>
      <c r="CH258" s="5">
        <f t="shared" si="36"/>
        <v>1311296.2486920273</v>
      </c>
    </row>
    <row r="259" spans="9:86" ht="14.25" customHeight="1">
      <c r="I259" s="150"/>
      <c r="J259" s="2">
        <v>252</v>
      </c>
      <c r="K259" s="118">
        <v>52505</v>
      </c>
      <c r="L259" s="5">
        <f t="shared" si="37"/>
        <v>451458.56723291712</v>
      </c>
      <c r="M259" s="5">
        <f t="shared" si="0"/>
        <v>5899.3210083098911</v>
      </c>
      <c r="N259" s="5">
        <f t="shared" si="1"/>
        <v>2795.5433585835858</v>
      </c>
      <c r="O259" s="35">
        <f t="shared" si="2"/>
        <v>7.430697463250413E-2</v>
      </c>
      <c r="P259" s="5">
        <f t="shared" si="3"/>
        <v>3103.7776497263053</v>
      </c>
      <c r="Q259" s="35">
        <f t="shared" si="4"/>
        <v>8.2500000000000004E-2</v>
      </c>
      <c r="R259" s="5">
        <f t="shared" si="38"/>
        <v>336586.97612566524</v>
      </c>
      <c r="S259" s="5">
        <f t="shared" si="39"/>
        <v>1150041.9179684285</v>
      </c>
      <c r="T259" s="5">
        <f t="shared" si="5"/>
        <v>448663.02387433354</v>
      </c>
      <c r="U259" s="5">
        <f t="shared" si="6"/>
        <v>1486628.8940940937</v>
      </c>
      <c r="V259" s="150"/>
      <c r="W259" s="2">
        <v>252</v>
      </c>
      <c r="X259" s="118">
        <v>52505</v>
      </c>
      <c r="Y259" s="5">
        <f t="shared" si="40"/>
        <v>445377.57863860996</v>
      </c>
      <c r="Z259" s="5">
        <f t="shared" si="41"/>
        <v>5761.8863163878123</v>
      </c>
      <c r="AA259" s="5">
        <f t="shared" si="7"/>
        <v>2792.7024587970791</v>
      </c>
      <c r="AB259" s="35">
        <f t="shared" si="8"/>
        <v>7.5244985632197114E-2</v>
      </c>
      <c r="AC259" s="5">
        <f t="shared" si="9"/>
        <v>2969.1838575907332</v>
      </c>
      <c r="AD259" s="35">
        <f t="shared" si="10"/>
        <v>0.08</v>
      </c>
      <c r="AE259" s="5">
        <f t="shared" si="42"/>
        <v>342665.12382018735</v>
      </c>
      <c r="AF259" s="5">
        <f t="shared" si="43"/>
        <v>1109330.2279095408</v>
      </c>
      <c r="AG259" s="5">
        <f t="shared" si="11"/>
        <v>442584.87617981288</v>
      </c>
      <c r="AH259" s="5">
        <f t="shared" si="12"/>
        <v>1451995.351729728</v>
      </c>
      <c r="AI259" s="150"/>
      <c r="AJ259" s="2">
        <v>252</v>
      </c>
      <c r="AK259" s="118">
        <v>52505</v>
      </c>
      <c r="AL259" s="5">
        <f t="shared" si="44"/>
        <v>439239.35771011491</v>
      </c>
      <c r="AM259" s="5">
        <f t="shared" si="45"/>
        <v>5625.6271582523987</v>
      </c>
      <c r="AN259" s="5">
        <f t="shared" si="13"/>
        <v>2788.8729730412397</v>
      </c>
      <c r="AO259" s="35">
        <f t="shared" si="14"/>
        <v>7.6191887382236284E-2</v>
      </c>
      <c r="AP259" s="5">
        <f t="shared" si="15"/>
        <v>2836.754185211159</v>
      </c>
      <c r="AQ259" s="35">
        <f t="shared" si="16"/>
        <v>7.7499999999999999E-2</v>
      </c>
      <c r="AR259" s="5">
        <f t="shared" si="46"/>
        <v>348799.51526292565</v>
      </c>
      <c r="AS259" s="5">
        <f t="shared" si="47"/>
        <v>1068858.5286166784</v>
      </c>
      <c r="AT259" s="5">
        <f t="shared" si="17"/>
        <v>436450.48473707365</v>
      </c>
      <c r="AU259" s="5">
        <f t="shared" si="18"/>
        <v>1417658.043879604</v>
      </c>
      <c r="AV259" s="150"/>
      <c r="AW259" s="2">
        <v>252</v>
      </c>
      <c r="AX259" s="118">
        <v>52505</v>
      </c>
      <c r="AY259" s="5">
        <f t="shared" si="48"/>
        <v>433046.16742214083</v>
      </c>
      <c r="AZ259" s="5">
        <f t="shared" si="49"/>
        <v>5490.5819284106856</v>
      </c>
      <c r="BA259" s="5">
        <f t="shared" si="19"/>
        <v>2784.0433820223057</v>
      </c>
      <c r="BB259" s="35">
        <f t="shared" si="20"/>
        <v>7.7147711023846724E-2</v>
      </c>
      <c r="BC259" s="5">
        <f t="shared" si="21"/>
        <v>2706.5385463883799</v>
      </c>
      <c r="BD259" s="35">
        <f t="shared" si="22"/>
        <v>7.4999999999999997E-2</v>
      </c>
      <c r="BE259" s="5">
        <f t="shared" si="50"/>
        <v>354987.87595988187</v>
      </c>
      <c r="BF259" s="5">
        <f t="shared" si="51"/>
        <v>1028638.7699996117</v>
      </c>
      <c r="BG259" s="5">
        <f t="shared" si="23"/>
        <v>430262.12404011854</v>
      </c>
      <c r="BH259" s="5">
        <f t="shared" si="24"/>
        <v>1383626.6459594935</v>
      </c>
      <c r="BI259" s="150"/>
      <c r="BJ259" s="2">
        <v>252</v>
      </c>
      <c r="BK259" s="118">
        <v>52505</v>
      </c>
      <c r="BL259" s="5">
        <f t="shared" si="52"/>
        <v>426800.4079945882</v>
      </c>
      <c r="BM259" s="5">
        <f t="shared" si="53"/>
        <v>5356.7892391412443</v>
      </c>
      <c r="BN259" s="5">
        <f t="shared" si="25"/>
        <v>2778.2034408406071</v>
      </c>
      <c r="BO259" s="35">
        <f t="shared" si="26"/>
        <v>7.8112486927402414E-2</v>
      </c>
      <c r="BP259" s="5">
        <f t="shared" si="27"/>
        <v>2578.5857983006372</v>
      </c>
      <c r="BQ259" s="35">
        <f t="shared" si="28"/>
        <v>7.2500000000000009E-2</v>
      </c>
      <c r="BR259" s="5">
        <f t="shared" si="54"/>
        <v>361227.79544625181</v>
      </c>
      <c r="BS259" s="5">
        <f t="shared" si="55"/>
        <v>988683.09281734168</v>
      </c>
      <c r="BT259" s="5">
        <f t="shared" si="29"/>
        <v>424022.20455374761</v>
      </c>
      <c r="BU259" s="5">
        <f t="shared" si="30"/>
        <v>1349910.8882635934</v>
      </c>
      <c r="BV259" s="150"/>
      <c r="BW259" s="2">
        <v>252</v>
      </c>
      <c r="BX259" s="118">
        <v>52505</v>
      </c>
      <c r="BY259" s="5">
        <f t="shared" si="56"/>
        <v>420504.61633534398</v>
      </c>
      <c r="BZ259" s="5">
        <f t="shared" si="57"/>
        <v>5224.2878433945316</v>
      </c>
      <c r="CA259" s="5">
        <f t="shared" si="31"/>
        <v>2771.3442481050251</v>
      </c>
      <c r="CB259" s="35">
        <f t="shared" si="32"/>
        <v>7.9086244681649834E-2</v>
      </c>
      <c r="CC259" s="5">
        <f t="shared" si="33"/>
        <v>2452.9435952895064</v>
      </c>
      <c r="CD259" s="35">
        <f t="shared" si="34"/>
        <v>6.9999999999999993E-2</v>
      </c>
      <c r="CE259" s="5">
        <f t="shared" si="58"/>
        <v>367516.72791276034</v>
      </c>
      <c r="CF259" s="5">
        <f t="shared" si="59"/>
        <v>949003.8086226614</v>
      </c>
      <c r="CG259" s="5">
        <f t="shared" si="35"/>
        <v>417733.27208723896</v>
      </c>
      <c r="CH259" s="5">
        <f t="shared" si="36"/>
        <v>1316520.5365354219</v>
      </c>
    </row>
    <row r="260" spans="9:86" ht="14.25" customHeight="1">
      <c r="I260" s="150"/>
      <c r="J260" s="2">
        <v>253</v>
      </c>
      <c r="K260" s="118">
        <v>52536</v>
      </c>
      <c r="L260" s="5">
        <f t="shared" si="37"/>
        <v>448663.02387433354</v>
      </c>
      <c r="M260" s="5">
        <f t="shared" si="0"/>
        <v>5899.3210083098911</v>
      </c>
      <c r="N260" s="5">
        <f t="shared" si="1"/>
        <v>2814.7627191738479</v>
      </c>
      <c r="O260" s="35">
        <f t="shared" si="2"/>
        <v>7.5284012349426083E-2</v>
      </c>
      <c r="P260" s="5">
        <f t="shared" si="3"/>
        <v>3084.5582891360432</v>
      </c>
      <c r="Q260" s="35">
        <f t="shared" si="4"/>
        <v>8.2500000000000004E-2</v>
      </c>
      <c r="R260" s="5">
        <f t="shared" si="38"/>
        <v>339401.7388448391</v>
      </c>
      <c r="S260" s="5">
        <f t="shared" si="39"/>
        <v>1153126.4762575645</v>
      </c>
      <c r="T260" s="5">
        <f t="shared" si="5"/>
        <v>445848.26115515968</v>
      </c>
      <c r="U260" s="5">
        <f t="shared" si="6"/>
        <v>1492528.2151024037</v>
      </c>
      <c r="V260" s="150"/>
      <c r="W260" s="2">
        <v>253</v>
      </c>
      <c r="X260" s="118">
        <v>52536</v>
      </c>
      <c r="Y260" s="5">
        <f t="shared" si="40"/>
        <v>442584.87617981288</v>
      </c>
      <c r="Z260" s="5">
        <f t="shared" si="41"/>
        <v>5761.8863163878123</v>
      </c>
      <c r="AA260" s="5">
        <f t="shared" si="7"/>
        <v>2811.3204751890594</v>
      </c>
      <c r="AB260" s="35">
        <f t="shared" si="8"/>
        <v>7.6224578646836877E-2</v>
      </c>
      <c r="AC260" s="5">
        <f t="shared" si="9"/>
        <v>2950.5658411987529</v>
      </c>
      <c r="AD260" s="35">
        <f t="shared" si="10"/>
        <v>0.08</v>
      </c>
      <c r="AE260" s="5">
        <f t="shared" si="42"/>
        <v>345476.44429537642</v>
      </c>
      <c r="AF260" s="5">
        <f t="shared" si="43"/>
        <v>1112280.7937507394</v>
      </c>
      <c r="AG260" s="5">
        <f t="shared" si="11"/>
        <v>439773.55570462381</v>
      </c>
      <c r="AH260" s="5">
        <f t="shared" si="12"/>
        <v>1457757.2380461157</v>
      </c>
      <c r="AI260" s="150"/>
      <c r="AJ260" s="2">
        <v>253</v>
      </c>
      <c r="AK260" s="118">
        <v>52536</v>
      </c>
      <c r="AL260" s="5">
        <f t="shared" si="44"/>
        <v>436450.48473707365</v>
      </c>
      <c r="AM260" s="5">
        <f t="shared" si="45"/>
        <v>5625.6271582523987</v>
      </c>
      <c r="AN260" s="5">
        <f t="shared" si="13"/>
        <v>2806.8844443254648</v>
      </c>
      <c r="AO260" s="35">
        <f t="shared" si="14"/>
        <v>7.7173962476400154E-2</v>
      </c>
      <c r="AP260" s="5">
        <f t="shared" si="15"/>
        <v>2818.7427139269339</v>
      </c>
      <c r="AQ260" s="35">
        <f t="shared" si="16"/>
        <v>7.7499999999999999E-2</v>
      </c>
      <c r="AR260" s="5">
        <f t="shared" si="46"/>
        <v>351606.39970725111</v>
      </c>
      <c r="AS260" s="5">
        <f t="shared" si="47"/>
        <v>1071677.2713306053</v>
      </c>
      <c r="AT260" s="5">
        <f t="shared" si="17"/>
        <v>433643.60029274819</v>
      </c>
      <c r="AU260" s="5">
        <f t="shared" si="18"/>
        <v>1423283.6710378565</v>
      </c>
      <c r="AV260" s="150"/>
      <c r="AW260" s="2">
        <v>253</v>
      </c>
      <c r="AX260" s="118">
        <v>52536</v>
      </c>
      <c r="AY260" s="5">
        <f t="shared" si="48"/>
        <v>430262.12404011854</v>
      </c>
      <c r="AZ260" s="5">
        <f t="shared" si="49"/>
        <v>5490.5819284106856</v>
      </c>
      <c r="BA260" s="5">
        <f t="shared" si="19"/>
        <v>2801.4436531599449</v>
      </c>
      <c r="BB260" s="35">
        <f t="shared" si="20"/>
        <v>7.8132194212811507E-2</v>
      </c>
      <c r="BC260" s="5">
        <f t="shared" si="21"/>
        <v>2689.1382752507407</v>
      </c>
      <c r="BD260" s="35">
        <f t="shared" si="22"/>
        <v>7.4999999999999997E-2</v>
      </c>
      <c r="BE260" s="5">
        <f t="shared" si="50"/>
        <v>357789.31961304182</v>
      </c>
      <c r="BF260" s="5">
        <f t="shared" si="51"/>
        <v>1031327.9082748624</v>
      </c>
      <c r="BG260" s="5">
        <f t="shared" si="23"/>
        <v>427460.68038695859</v>
      </c>
      <c r="BH260" s="5">
        <f t="shared" si="24"/>
        <v>1389117.2278879043</v>
      </c>
      <c r="BI260" s="150"/>
      <c r="BJ260" s="2">
        <v>253</v>
      </c>
      <c r="BK260" s="118">
        <v>52536</v>
      </c>
      <c r="BL260" s="5">
        <f t="shared" si="52"/>
        <v>424022.20455374761</v>
      </c>
      <c r="BM260" s="5">
        <f t="shared" si="53"/>
        <v>5356.7892391412443</v>
      </c>
      <c r="BN260" s="5">
        <f t="shared" si="25"/>
        <v>2794.9884199623525</v>
      </c>
      <c r="BO260" s="35">
        <f t="shared" si="26"/>
        <v>7.9099303478331953E-2</v>
      </c>
      <c r="BP260" s="5">
        <f t="shared" si="27"/>
        <v>2561.8008191788917</v>
      </c>
      <c r="BQ260" s="35">
        <f t="shared" si="28"/>
        <v>7.2499999999999995E-2</v>
      </c>
      <c r="BR260" s="5">
        <f t="shared" si="54"/>
        <v>364022.78386621416</v>
      </c>
      <c r="BS260" s="5">
        <f t="shared" si="55"/>
        <v>991244.8936365206</v>
      </c>
      <c r="BT260" s="5">
        <f t="shared" si="29"/>
        <v>421227.21613378526</v>
      </c>
      <c r="BU260" s="5">
        <f t="shared" si="30"/>
        <v>1355267.6775027348</v>
      </c>
      <c r="BV260" s="150"/>
      <c r="BW260" s="2">
        <v>253</v>
      </c>
      <c r="BX260" s="118">
        <v>52536</v>
      </c>
      <c r="BY260" s="5">
        <f t="shared" si="56"/>
        <v>417733.27208723896</v>
      </c>
      <c r="BZ260" s="5">
        <f t="shared" si="57"/>
        <v>5224.2878433945316</v>
      </c>
      <c r="CA260" s="5">
        <f t="shared" si="31"/>
        <v>2787.5104228856376</v>
      </c>
      <c r="CB260" s="35">
        <f t="shared" si="32"/>
        <v>8.0075319132448614E-2</v>
      </c>
      <c r="CC260" s="5">
        <f t="shared" si="33"/>
        <v>2436.777420508894</v>
      </c>
      <c r="CD260" s="35">
        <f t="shared" si="34"/>
        <v>7.0000000000000007E-2</v>
      </c>
      <c r="CE260" s="5">
        <f t="shared" si="58"/>
        <v>370304.23833564599</v>
      </c>
      <c r="CF260" s="5">
        <f t="shared" si="59"/>
        <v>951440.5860431703</v>
      </c>
      <c r="CG260" s="5">
        <f t="shared" si="35"/>
        <v>414945.76166435331</v>
      </c>
      <c r="CH260" s="5">
        <f t="shared" si="36"/>
        <v>1321744.8243788164</v>
      </c>
    </row>
    <row r="261" spans="9:86" ht="14.25" customHeight="1">
      <c r="I261" s="150"/>
      <c r="J261" s="2">
        <v>254</v>
      </c>
      <c r="K261" s="118">
        <v>52566</v>
      </c>
      <c r="L261" s="5">
        <f t="shared" si="37"/>
        <v>445848.26115515968</v>
      </c>
      <c r="M261" s="5">
        <f t="shared" si="0"/>
        <v>5899.3210083098911</v>
      </c>
      <c r="N261" s="5">
        <f t="shared" si="1"/>
        <v>2834.1142128681681</v>
      </c>
      <c r="O261" s="35">
        <f t="shared" si="2"/>
        <v>7.6280146223520695E-2</v>
      </c>
      <c r="P261" s="5">
        <f t="shared" si="3"/>
        <v>3065.206795441723</v>
      </c>
      <c r="Q261" s="35">
        <f t="shared" si="4"/>
        <v>8.2500000000000004E-2</v>
      </c>
      <c r="R261" s="5">
        <f t="shared" si="38"/>
        <v>342235.85305770725</v>
      </c>
      <c r="S261" s="5">
        <f t="shared" si="39"/>
        <v>1156191.6830530062</v>
      </c>
      <c r="T261" s="5">
        <f t="shared" si="5"/>
        <v>443014.14694229153</v>
      </c>
      <c r="U261" s="5">
        <f t="shared" si="6"/>
        <v>1498427.5361107134</v>
      </c>
      <c r="V261" s="150"/>
      <c r="W261" s="2">
        <v>254</v>
      </c>
      <c r="X261" s="118">
        <v>52566</v>
      </c>
      <c r="Y261" s="5">
        <f t="shared" si="40"/>
        <v>439773.55570462381</v>
      </c>
      <c r="Z261" s="5">
        <f t="shared" si="41"/>
        <v>5761.8863163878123</v>
      </c>
      <c r="AA261" s="5">
        <f t="shared" si="7"/>
        <v>2830.06261169032</v>
      </c>
      <c r="AB261" s="35">
        <f t="shared" si="8"/>
        <v>7.7223268429295361E-2</v>
      </c>
      <c r="AC261" s="5">
        <f t="shared" si="9"/>
        <v>2931.8237046974923</v>
      </c>
      <c r="AD261" s="35">
        <f t="shared" si="10"/>
        <v>0.08</v>
      </c>
      <c r="AE261" s="5">
        <f t="shared" si="42"/>
        <v>348306.50690706674</v>
      </c>
      <c r="AF261" s="5">
        <f t="shared" si="43"/>
        <v>1115212.6174554368</v>
      </c>
      <c r="AG261" s="5">
        <f t="shared" si="11"/>
        <v>436943.4930929335</v>
      </c>
      <c r="AH261" s="5">
        <f t="shared" si="12"/>
        <v>1463519.1243625036</v>
      </c>
      <c r="AI261" s="150"/>
      <c r="AJ261" s="2">
        <v>254</v>
      </c>
      <c r="AK261" s="118">
        <v>52566</v>
      </c>
      <c r="AL261" s="5">
        <f t="shared" si="44"/>
        <v>433643.60029274819</v>
      </c>
      <c r="AM261" s="5">
        <f t="shared" si="45"/>
        <v>5625.6271582523987</v>
      </c>
      <c r="AN261" s="5">
        <f t="shared" si="13"/>
        <v>2825.0122396950665</v>
      </c>
      <c r="AO261" s="35">
        <f t="shared" si="14"/>
        <v>7.8175134726893636E-2</v>
      </c>
      <c r="AP261" s="5">
        <f t="shared" si="15"/>
        <v>2800.6149185573322</v>
      </c>
      <c r="AQ261" s="35">
        <f t="shared" si="16"/>
        <v>7.7499999999999999E-2</v>
      </c>
      <c r="AR261" s="5">
        <f t="shared" si="46"/>
        <v>354431.41194694617</v>
      </c>
      <c r="AS261" s="5">
        <f t="shared" si="47"/>
        <v>1074477.8862491625</v>
      </c>
      <c r="AT261" s="5">
        <f t="shared" si="17"/>
        <v>430818.58805305313</v>
      </c>
      <c r="AU261" s="5">
        <f t="shared" si="18"/>
        <v>1428909.2981961085</v>
      </c>
      <c r="AV261" s="150"/>
      <c r="AW261" s="2">
        <v>254</v>
      </c>
      <c r="AX261" s="118">
        <v>52566</v>
      </c>
      <c r="AY261" s="5">
        <f t="shared" si="48"/>
        <v>427460.68038695859</v>
      </c>
      <c r="AZ261" s="5">
        <f t="shared" si="49"/>
        <v>5490.5819284106856</v>
      </c>
      <c r="BA261" s="5">
        <f t="shared" si="19"/>
        <v>2818.9526759921946</v>
      </c>
      <c r="BB261" s="35">
        <f t="shared" si="20"/>
        <v>7.9135774736717471E-2</v>
      </c>
      <c r="BC261" s="5">
        <f t="shared" si="21"/>
        <v>2671.629252418491</v>
      </c>
      <c r="BD261" s="35">
        <f t="shared" si="22"/>
        <v>7.4999999999999997E-2</v>
      </c>
      <c r="BE261" s="5">
        <f t="shared" si="50"/>
        <v>360608.27228903404</v>
      </c>
      <c r="BF261" s="5">
        <f t="shared" si="51"/>
        <v>1033999.537527281</v>
      </c>
      <c r="BG261" s="5">
        <f t="shared" si="23"/>
        <v>424641.72771096637</v>
      </c>
      <c r="BH261" s="5">
        <f t="shared" si="24"/>
        <v>1394607.8098163151</v>
      </c>
      <c r="BI261" s="150"/>
      <c r="BJ261" s="2">
        <v>254</v>
      </c>
      <c r="BK261" s="118">
        <v>52566</v>
      </c>
      <c r="BL261" s="5">
        <f t="shared" si="52"/>
        <v>421227.21613378526</v>
      </c>
      <c r="BM261" s="5">
        <f t="shared" si="53"/>
        <v>5356.7892391412443</v>
      </c>
      <c r="BN261" s="5">
        <f t="shared" si="25"/>
        <v>2811.8748083329583</v>
      </c>
      <c r="BO261" s="35">
        <f t="shared" si="26"/>
        <v>8.0105217344927218E-2</v>
      </c>
      <c r="BP261" s="5">
        <f t="shared" si="27"/>
        <v>2544.9144308082859</v>
      </c>
      <c r="BQ261" s="35">
        <f t="shared" si="28"/>
        <v>7.2499999999999995E-2</v>
      </c>
      <c r="BR261" s="5">
        <f t="shared" si="54"/>
        <v>366834.6586745471</v>
      </c>
      <c r="BS261" s="5">
        <f t="shared" si="55"/>
        <v>993789.80806732888</v>
      </c>
      <c r="BT261" s="5">
        <f t="shared" si="29"/>
        <v>418415.34132545232</v>
      </c>
      <c r="BU261" s="5">
        <f t="shared" si="30"/>
        <v>1360624.466741876</v>
      </c>
      <c r="BV261" s="150"/>
      <c r="BW261" s="2">
        <v>254</v>
      </c>
      <c r="BX261" s="118">
        <v>52566</v>
      </c>
      <c r="BY261" s="5">
        <f t="shared" si="56"/>
        <v>414945.76166435331</v>
      </c>
      <c r="BZ261" s="5">
        <f t="shared" si="57"/>
        <v>5224.2878433945316</v>
      </c>
      <c r="CA261" s="5">
        <f t="shared" si="31"/>
        <v>2803.7709003524706</v>
      </c>
      <c r="CB261" s="35">
        <f t="shared" si="32"/>
        <v>8.1083490693525995E-2</v>
      </c>
      <c r="CC261" s="5">
        <f t="shared" si="33"/>
        <v>2420.516943042061</v>
      </c>
      <c r="CD261" s="35">
        <f t="shared" si="34"/>
        <v>7.0000000000000007E-2</v>
      </c>
      <c r="CE261" s="5">
        <f t="shared" si="58"/>
        <v>373108.00923599844</v>
      </c>
      <c r="CF261" s="5">
        <f t="shared" si="59"/>
        <v>953861.10298621235</v>
      </c>
      <c r="CG261" s="5">
        <f t="shared" si="35"/>
        <v>412141.99076400086</v>
      </c>
      <c r="CH261" s="5">
        <f t="shared" si="36"/>
        <v>1326969.1122222107</v>
      </c>
    </row>
    <row r="262" spans="9:86" ht="14.25" customHeight="1">
      <c r="I262" s="150"/>
      <c r="J262" s="2">
        <v>255</v>
      </c>
      <c r="K262" s="118">
        <v>52597</v>
      </c>
      <c r="L262" s="5">
        <f t="shared" si="37"/>
        <v>443014.14694229153</v>
      </c>
      <c r="M262" s="5">
        <f t="shared" si="0"/>
        <v>5899.3210083098911</v>
      </c>
      <c r="N262" s="5">
        <f t="shared" si="1"/>
        <v>2853.598748081637</v>
      </c>
      <c r="O262" s="35">
        <f t="shared" si="2"/>
        <v>7.7295917553261054E-2</v>
      </c>
      <c r="P262" s="5">
        <f t="shared" si="3"/>
        <v>3045.7222602282541</v>
      </c>
      <c r="Q262" s="35">
        <f t="shared" si="4"/>
        <v>8.2500000000000004E-2</v>
      </c>
      <c r="R262" s="5">
        <f t="shared" si="38"/>
        <v>345089.45180578891</v>
      </c>
      <c r="S262" s="5">
        <f t="shared" si="39"/>
        <v>1159237.4053132345</v>
      </c>
      <c r="T262" s="5">
        <f t="shared" si="5"/>
        <v>440160.54819420987</v>
      </c>
      <c r="U262" s="5">
        <f t="shared" si="6"/>
        <v>1504326.8571190233</v>
      </c>
      <c r="V262" s="150"/>
      <c r="W262" s="2">
        <v>255</v>
      </c>
      <c r="X262" s="118">
        <v>52597</v>
      </c>
      <c r="Y262" s="5">
        <f t="shared" si="40"/>
        <v>436943.4930929335</v>
      </c>
      <c r="Z262" s="5">
        <f t="shared" si="41"/>
        <v>5761.8863163878123</v>
      </c>
      <c r="AA262" s="5">
        <f t="shared" si="7"/>
        <v>2848.9296957682554</v>
      </c>
      <c r="AB262" s="35">
        <f t="shared" si="8"/>
        <v>7.8241596200971E-2</v>
      </c>
      <c r="AC262" s="5">
        <f t="shared" si="9"/>
        <v>2912.9566206195568</v>
      </c>
      <c r="AD262" s="35">
        <f t="shared" si="10"/>
        <v>0.08</v>
      </c>
      <c r="AE262" s="5">
        <f t="shared" si="42"/>
        <v>351155.43660283502</v>
      </c>
      <c r="AF262" s="5">
        <f t="shared" si="43"/>
        <v>1118125.5740760565</v>
      </c>
      <c r="AG262" s="5">
        <f t="shared" si="11"/>
        <v>434094.56339716521</v>
      </c>
      <c r="AH262" s="5">
        <f t="shared" si="12"/>
        <v>1469281.0106788916</v>
      </c>
      <c r="AI262" s="150"/>
      <c r="AJ262" s="2">
        <v>255</v>
      </c>
      <c r="AK262" s="118">
        <v>52597</v>
      </c>
      <c r="AL262" s="5">
        <f t="shared" si="44"/>
        <v>430818.58805305313</v>
      </c>
      <c r="AM262" s="5">
        <f t="shared" si="45"/>
        <v>5625.6271582523987</v>
      </c>
      <c r="AN262" s="5">
        <f t="shared" si="13"/>
        <v>2843.2571104097638</v>
      </c>
      <c r="AO262" s="35">
        <f t="shared" si="14"/>
        <v>7.9195945279676674E-2</v>
      </c>
      <c r="AP262" s="5">
        <f t="shared" si="15"/>
        <v>2782.3700478426349</v>
      </c>
      <c r="AQ262" s="35">
        <f t="shared" si="16"/>
        <v>7.7499999999999999E-2</v>
      </c>
      <c r="AR262" s="5">
        <f t="shared" si="46"/>
        <v>357274.66905735596</v>
      </c>
      <c r="AS262" s="5">
        <f t="shared" si="47"/>
        <v>1077260.2562970051</v>
      </c>
      <c r="AT262" s="5">
        <f t="shared" si="17"/>
        <v>427975.33094264334</v>
      </c>
      <c r="AU262" s="5">
        <f t="shared" si="18"/>
        <v>1434534.9253543611</v>
      </c>
      <c r="AV262" s="150"/>
      <c r="AW262" s="2">
        <v>255</v>
      </c>
      <c r="AX262" s="118">
        <v>52597</v>
      </c>
      <c r="AY262" s="5">
        <f t="shared" si="48"/>
        <v>424641.72771096637</v>
      </c>
      <c r="AZ262" s="5">
        <f t="shared" si="49"/>
        <v>5490.5819284106856</v>
      </c>
      <c r="BA262" s="5">
        <f t="shared" si="19"/>
        <v>2836.5711302171458</v>
      </c>
      <c r="BB262" s="35">
        <f t="shared" si="20"/>
        <v>8.0158993667655748E-2</v>
      </c>
      <c r="BC262" s="5">
        <f t="shared" si="21"/>
        <v>2654.0107981935398</v>
      </c>
      <c r="BD262" s="35">
        <f t="shared" si="22"/>
        <v>7.5000000000000011E-2</v>
      </c>
      <c r="BE262" s="5">
        <f t="shared" si="50"/>
        <v>363444.84341925121</v>
      </c>
      <c r="BF262" s="5">
        <f t="shared" si="51"/>
        <v>1036653.5483254745</v>
      </c>
      <c r="BG262" s="5">
        <f t="shared" si="23"/>
        <v>421805.1565807492</v>
      </c>
      <c r="BH262" s="5">
        <f t="shared" si="24"/>
        <v>1400098.3917447256</v>
      </c>
      <c r="BI262" s="150"/>
      <c r="BJ262" s="2">
        <v>255</v>
      </c>
      <c r="BK262" s="118">
        <v>52597</v>
      </c>
      <c r="BL262" s="5">
        <f t="shared" si="52"/>
        <v>418415.34132545232</v>
      </c>
      <c r="BM262" s="5">
        <f t="shared" si="53"/>
        <v>5356.7892391412443</v>
      </c>
      <c r="BN262" s="5">
        <f t="shared" si="25"/>
        <v>2828.8632186333034</v>
      </c>
      <c r="BO262" s="35">
        <f t="shared" si="26"/>
        <v>8.1130769526912352E-2</v>
      </c>
      <c r="BP262" s="5">
        <f t="shared" si="27"/>
        <v>2527.9260205079408</v>
      </c>
      <c r="BQ262" s="35">
        <f t="shared" si="28"/>
        <v>7.2499999999999981E-2</v>
      </c>
      <c r="BR262" s="5">
        <f t="shared" si="54"/>
        <v>369663.52189318038</v>
      </c>
      <c r="BS262" s="5">
        <f t="shared" si="55"/>
        <v>996317.73408783681</v>
      </c>
      <c r="BT262" s="5">
        <f t="shared" si="29"/>
        <v>415586.47810681904</v>
      </c>
      <c r="BU262" s="5">
        <f t="shared" si="30"/>
        <v>1365981.2559810171</v>
      </c>
      <c r="BV262" s="150"/>
      <c r="BW262" s="2">
        <v>255</v>
      </c>
      <c r="BX262" s="118">
        <v>52597</v>
      </c>
      <c r="BY262" s="5">
        <f t="shared" si="56"/>
        <v>412141.99076400086</v>
      </c>
      <c r="BZ262" s="5">
        <f t="shared" si="57"/>
        <v>5224.2878433945316</v>
      </c>
      <c r="CA262" s="5">
        <f t="shared" si="31"/>
        <v>2820.1262306045264</v>
      </c>
      <c r="CB262" s="35">
        <f t="shared" si="32"/>
        <v>8.2111300293671141E-2</v>
      </c>
      <c r="CC262" s="5">
        <f t="shared" si="33"/>
        <v>2404.1616127900052</v>
      </c>
      <c r="CD262" s="35">
        <f t="shared" si="34"/>
        <v>7.0000000000000007E-2</v>
      </c>
      <c r="CE262" s="5">
        <f t="shared" si="58"/>
        <v>375928.13546660298</v>
      </c>
      <c r="CF262" s="5">
        <f t="shared" si="59"/>
        <v>956265.26459900232</v>
      </c>
      <c r="CG262" s="5">
        <f t="shared" si="35"/>
        <v>409321.86453339632</v>
      </c>
      <c r="CH262" s="5">
        <f t="shared" si="36"/>
        <v>1332193.4000656053</v>
      </c>
    </row>
    <row r="263" spans="9:86" ht="14.25" customHeight="1">
      <c r="I263" s="150"/>
      <c r="J263" s="2">
        <v>256</v>
      </c>
      <c r="K263" s="118">
        <v>52628</v>
      </c>
      <c r="L263" s="5">
        <f t="shared" si="37"/>
        <v>440160.54819420987</v>
      </c>
      <c r="M263" s="5">
        <f t="shared" ref="M263:M367" si="67">$L$8/((($N$4)-1)/($N$3*$N$4))</f>
        <v>5899.3210083098911</v>
      </c>
      <c r="N263" s="5">
        <f t="shared" ref="N263:N367" si="68">M263-P263</f>
        <v>2873.2172394746981</v>
      </c>
      <c r="O263" s="35">
        <f t="shared" ref="O263:O367" si="69">(N263/L263)*12</f>
        <v>7.8331888251110482E-2</v>
      </c>
      <c r="P263" s="5">
        <f t="shared" ref="P263:P367" si="70">L263*($K$3/12)</f>
        <v>3026.103768835193</v>
      </c>
      <c r="Q263" s="35">
        <f t="shared" ref="Q263:Q367" si="71">(P263/L263)*12</f>
        <v>8.2500000000000004E-2</v>
      </c>
      <c r="R263" s="5">
        <f t="shared" si="38"/>
        <v>347962.66904526361</v>
      </c>
      <c r="S263" s="5">
        <f t="shared" si="39"/>
        <v>1162263.5090820696</v>
      </c>
      <c r="T263" s="5">
        <f t="shared" ref="T263:T367" si="72">L263-N263</f>
        <v>437287.33095473517</v>
      </c>
      <c r="U263" s="5">
        <f t="shared" ref="U263:U367" si="73">R263+S263</f>
        <v>1510226.1781273333</v>
      </c>
      <c r="V263" s="150"/>
      <c r="W263" s="2">
        <v>256</v>
      </c>
      <c r="X263" s="118">
        <v>52628</v>
      </c>
      <c r="Y263" s="5">
        <f t="shared" si="40"/>
        <v>434094.56339716521</v>
      </c>
      <c r="Z263" s="5">
        <f t="shared" si="41"/>
        <v>5761.8863163878123</v>
      </c>
      <c r="AA263" s="5">
        <f t="shared" ref="AA263:AA367" si="74">Z263-AC263</f>
        <v>2867.9225604067105</v>
      </c>
      <c r="AB263" s="35">
        <f t="shared" ref="AB263:AB367" si="75">(AA263/Y263)*12</f>
        <v>7.9280123795038682E-2</v>
      </c>
      <c r="AC263" s="5">
        <f t="shared" ref="AC263:AC367" si="76">Y263*($X$3/12)</f>
        <v>2893.9637559811017</v>
      </c>
      <c r="AD263" s="35">
        <f t="shared" ref="AD263:AD367" si="77">(AC263/Y263)*12</f>
        <v>0.08</v>
      </c>
      <c r="AE263" s="5">
        <f t="shared" si="42"/>
        <v>354023.35916324175</v>
      </c>
      <c r="AF263" s="5">
        <f t="shared" si="43"/>
        <v>1121019.5378320375</v>
      </c>
      <c r="AG263" s="5">
        <f t="shared" ref="AG263:AG367" si="78">Y263-AA263</f>
        <v>431226.64083675848</v>
      </c>
      <c r="AH263" s="5">
        <f t="shared" ref="AH263:AH367" si="79">AE263+AF263</f>
        <v>1475042.8969952792</v>
      </c>
      <c r="AI263" s="150"/>
      <c r="AJ263" s="2">
        <v>256</v>
      </c>
      <c r="AK263" s="118">
        <v>52628</v>
      </c>
      <c r="AL263" s="5">
        <f t="shared" si="44"/>
        <v>427975.33094264334</v>
      </c>
      <c r="AM263" s="5">
        <f t="shared" si="45"/>
        <v>5625.6271582523987</v>
      </c>
      <c r="AN263" s="5">
        <f t="shared" ref="AN263:AN367" si="80">AM263-AP263</f>
        <v>2861.6198125811607</v>
      </c>
      <c r="AO263" s="35">
        <f t="shared" ref="AO263:AO367" si="81">(AN263/AL263)*12</f>
        <v>8.0236955890282499E-2</v>
      </c>
      <c r="AP263" s="5">
        <f t="shared" ref="AP263:AP367" si="82">AL263*($AK$3/12)</f>
        <v>2764.007345671238</v>
      </c>
      <c r="AQ263" s="35">
        <f t="shared" ref="AQ263:AQ367" si="83">(AP263/AL263)*12</f>
        <v>7.7499999999999986E-2</v>
      </c>
      <c r="AR263" s="5">
        <f t="shared" si="46"/>
        <v>360136.28886993713</v>
      </c>
      <c r="AS263" s="5">
        <f t="shared" si="47"/>
        <v>1080024.2636426764</v>
      </c>
      <c r="AT263" s="5">
        <f t="shared" ref="AT263:AT367" si="84">AL263-AN263</f>
        <v>425113.71113006218</v>
      </c>
      <c r="AU263" s="5">
        <f t="shared" ref="AU263:AU367" si="85">AR263+AS263</f>
        <v>1440160.5525126136</v>
      </c>
      <c r="AV263" s="150"/>
      <c r="AW263" s="2">
        <v>256</v>
      </c>
      <c r="AX263" s="118">
        <v>52628</v>
      </c>
      <c r="AY263" s="5">
        <f t="shared" si="48"/>
        <v>421805.1565807492</v>
      </c>
      <c r="AZ263" s="5">
        <f t="shared" si="49"/>
        <v>5490.5819284106856</v>
      </c>
      <c r="BA263" s="5">
        <f t="shared" ref="BA263:BA367" si="86">AZ263-BC263</f>
        <v>2854.2996997810033</v>
      </c>
      <c r="BB263" s="35">
        <f t="shared" ref="BB263:BB367" si="87">(BA263/AY263)*12</f>
        <v>8.1202412685097203E-2</v>
      </c>
      <c r="BC263" s="5">
        <f t="shared" ref="BC263:BC367" si="88">AY263*($AX$3/12)</f>
        <v>2636.2822286296823</v>
      </c>
      <c r="BD263" s="35">
        <f t="shared" ref="BD263:BD367" si="89">(BC263/AY263)*12</f>
        <v>7.4999999999999997E-2</v>
      </c>
      <c r="BE263" s="5">
        <f t="shared" si="50"/>
        <v>366299.1431190322</v>
      </c>
      <c r="BF263" s="5">
        <f t="shared" si="51"/>
        <v>1039289.8305541042</v>
      </c>
      <c r="BG263" s="5">
        <f t="shared" ref="BG263:BG367" si="90">AY263-BA263</f>
        <v>418950.8568809682</v>
      </c>
      <c r="BH263" s="5">
        <f t="shared" ref="BH263:BH367" si="91">BE263+BF263</f>
        <v>1405588.9736731364</v>
      </c>
      <c r="BI263" s="150"/>
      <c r="BJ263" s="2">
        <v>256</v>
      </c>
      <c r="BK263" s="118">
        <v>52628</v>
      </c>
      <c r="BL263" s="5">
        <f t="shared" si="52"/>
        <v>415586.47810681904</v>
      </c>
      <c r="BM263" s="5">
        <f t="shared" si="53"/>
        <v>5356.7892391412443</v>
      </c>
      <c r="BN263" s="5">
        <f t="shared" ref="BN263:BN367" si="92">BM263-BP263</f>
        <v>2845.9542672458792</v>
      </c>
      <c r="BO263" s="35">
        <f t="shared" ref="BO263:BO367" si="93">(BN263/BL263)*12</f>
        <v>8.2176521629205967E-2</v>
      </c>
      <c r="BP263" s="5">
        <f t="shared" ref="BP263:BP367" si="94">BL263*($BK$3/12)</f>
        <v>2510.834971895365</v>
      </c>
      <c r="BQ263" s="35">
        <f t="shared" ref="BQ263:BQ367" si="95">(BP263/BL263)*12</f>
        <v>7.2499999999999995E-2</v>
      </c>
      <c r="BR263" s="5">
        <f t="shared" si="54"/>
        <v>372509.47616042627</v>
      </c>
      <c r="BS263" s="5">
        <f t="shared" si="55"/>
        <v>998828.56905973214</v>
      </c>
      <c r="BT263" s="5">
        <f t="shared" ref="BT263:BT367" si="96">BL263-BN263</f>
        <v>412740.52383957314</v>
      </c>
      <c r="BU263" s="5">
        <f t="shared" ref="BU263:BU367" si="97">BR263+BS263</f>
        <v>1371338.0452201585</v>
      </c>
      <c r="BV263" s="150"/>
      <c r="BW263" s="2">
        <v>256</v>
      </c>
      <c r="BX263" s="118">
        <v>52628</v>
      </c>
      <c r="BY263" s="5">
        <f t="shared" si="56"/>
        <v>409321.86453339632</v>
      </c>
      <c r="BZ263" s="5">
        <f t="shared" si="57"/>
        <v>5224.2878433945316</v>
      </c>
      <c r="CA263" s="5">
        <f t="shared" ref="CA263:CA367" si="98">BZ263-CC263</f>
        <v>2836.5769669497195</v>
      </c>
      <c r="CB263" s="35">
        <f t="shared" ref="CB263:CB367" si="99">(CA263/BY263)*12</f>
        <v>8.3159309464690023E-2</v>
      </c>
      <c r="CC263" s="5">
        <f t="shared" ref="CC263:CC367" si="100">BY263*($BX$3/12)</f>
        <v>2387.7108764448121</v>
      </c>
      <c r="CD263" s="35">
        <f t="shared" ref="CD263:CD367" si="101">(CC263/BY263)*12</f>
        <v>7.0000000000000007E-2</v>
      </c>
      <c r="CE263" s="5">
        <f t="shared" si="58"/>
        <v>378764.71243355272</v>
      </c>
      <c r="CF263" s="5">
        <f t="shared" si="59"/>
        <v>958652.97547544714</v>
      </c>
      <c r="CG263" s="5">
        <f t="shared" ref="CG263:CG367" si="102">BY263-CA263</f>
        <v>406485.28756644658</v>
      </c>
      <c r="CH263" s="5">
        <f t="shared" ref="CH263:CH367" si="103">CE263+CF263</f>
        <v>1337417.6879089999</v>
      </c>
    </row>
    <row r="264" spans="9:86" ht="14.25" customHeight="1">
      <c r="I264" s="150"/>
      <c r="J264" s="2">
        <v>257</v>
      </c>
      <c r="K264" s="118">
        <v>52657</v>
      </c>
      <c r="L264" s="5">
        <f t="shared" ref="L264:L367" si="104">T263</f>
        <v>437287.33095473517</v>
      </c>
      <c r="M264" s="5">
        <f t="shared" si="67"/>
        <v>5899.3210083098911</v>
      </c>
      <c r="N264" s="5">
        <f t="shared" si="68"/>
        <v>2892.970607996087</v>
      </c>
      <c r="O264" s="35">
        <f t="shared" si="69"/>
        <v>7.9388641834552853E-2</v>
      </c>
      <c r="P264" s="5">
        <f t="shared" si="70"/>
        <v>3006.3504003138041</v>
      </c>
      <c r="Q264" s="35">
        <f t="shared" si="71"/>
        <v>8.2500000000000004E-2</v>
      </c>
      <c r="R264" s="5">
        <f t="shared" ref="R264:R367" si="105">R263+N264</f>
        <v>350855.63965325971</v>
      </c>
      <c r="S264" s="5">
        <f t="shared" ref="S264:S367" si="106">S263+P264</f>
        <v>1165269.8594823834</v>
      </c>
      <c r="T264" s="5">
        <f t="shared" si="72"/>
        <v>434394.36034673906</v>
      </c>
      <c r="U264" s="5">
        <f t="shared" si="73"/>
        <v>1516125.499135643</v>
      </c>
      <c r="V264" s="150"/>
      <c r="W264" s="2">
        <v>257</v>
      </c>
      <c r="X264" s="118">
        <v>52657</v>
      </c>
      <c r="Y264" s="5">
        <f t="shared" ref="Y264:Y367" si="107">AG263</f>
        <v>431226.64083675848</v>
      </c>
      <c r="Z264" s="5">
        <f t="shared" ref="Z264:Z367" si="108">Z263</f>
        <v>5761.8863163878123</v>
      </c>
      <c r="AA264" s="5">
        <f t="shared" si="74"/>
        <v>2887.0420441427555</v>
      </c>
      <c r="AB264" s="35">
        <f t="shared" si="75"/>
        <v>8.0339434647377916E-2</v>
      </c>
      <c r="AC264" s="5">
        <f t="shared" si="76"/>
        <v>2874.8442722450568</v>
      </c>
      <c r="AD264" s="35">
        <f t="shared" si="77"/>
        <v>0.08</v>
      </c>
      <c r="AE264" s="5">
        <f t="shared" ref="AE264:AE367" si="109">AE263+AA264</f>
        <v>356910.40120738448</v>
      </c>
      <c r="AF264" s="5">
        <f t="shared" ref="AF264:AF367" si="110">AF263+AC264</f>
        <v>1123894.3821042825</v>
      </c>
      <c r="AG264" s="5">
        <f t="shared" si="78"/>
        <v>428339.59879261575</v>
      </c>
      <c r="AH264" s="5">
        <f t="shared" si="79"/>
        <v>1480804.7833116669</v>
      </c>
      <c r="AI264" s="150"/>
      <c r="AJ264" s="2">
        <v>257</v>
      </c>
      <c r="AK264" s="118">
        <v>52657</v>
      </c>
      <c r="AL264" s="5">
        <f t="shared" ref="AL264:AL367" si="111">AT263</f>
        <v>425113.71113006218</v>
      </c>
      <c r="AM264" s="5">
        <f t="shared" ref="AM264:AM367" si="112">AM263</f>
        <v>5625.6271582523987</v>
      </c>
      <c r="AN264" s="5">
        <f t="shared" si="80"/>
        <v>2880.1011072040806</v>
      </c>
      <c r="AO264" s="35">
        <f t="shared" si="81"/>
        <v>8.12987499146436E-2</v>
      </c>
      <c r="AP264" s="5">
        <f t="shared" si="82"/>
        <v>2745.5260510483181</v>
      </c>
      <c r="AQ264" s="35">
        <f t="shared" si="83"/>
        <v>7.7499999999999999E-2</v>
      </c>
      <c r="AR264" s="5">
        <f t="shared" ref="AR264:AR367" si="113">AR263+AN264</f>
        <v>363016.38997714123</v>
      </c>
      <c r="AS264" s="5">
        <f t="shared" ref="AS264:AS367" si="114">AS263+AP264</f>
        <v>1082769.7896937248</v>
      </c>
      <c r="AT264" s="5">
        <f t="shared" si="84"/>
        <v>422233.61002285808</v>
      </c>
      <c r="AU264" s="5">
        <f t="shared" si="85"/>
        <v>1445786.1796708661</v>
      </c>
      <c r="AV264" s="150"/>
      <c r="AW264" s="2">
        <v>257</v>
      </c>
      <c r="AX264" s="118">
        <v>52657</v>
      </c>
      <c r="AY264" s="5">
        <f t="shared" ref="AY264:AY367" si="115">BG263</f>
        <v>418950.8568809682</v>
      </c>
      <c r="AZ264" s="5">
        <f t="shared" ref="AZ264:AZ367" si="116">AZ263</f>
        <v>5490.5819284106856</v>
      </c>
      <c r="BA264" s="5">
        <f t="shared" si="86"/>
        <v>2872.1390729046343</v>
      </c>
      <c r="BB264" s="35">
        <f t="shared" si="87"/>
        <v>8.2266615066616172E-2</v>
      </c>
      <c r="BC264" s="5">
        <f t="shared" si="88"/>
        <v>2618.4428555060513</v>
      </c>
      <c r="BD264" s="35">
        <f t="shared" si="89"/>
        <v>7.5000000000000011E-2</v>
      </c>
      <c r="BE264" s="5">
        <f t="shared" ref="BE264:BE367" si="117">BE263+BA264</f>
        <v>369171.28219193686</v>
      </c>
      <c r="BF264" s="5">
        <f t="shared" ref="BF264:BF367" si="118">BF263+BC264</f>
        <v>1041908.2734096103</v>
      </c>
      <c r="BG264" s="5">
        <f t="shared" si="90"/>
        <v>416078.71780806355</v>
      </c>
      <c r="BH264" s="5">
        <f t="shared" si="91"/>
        <v>1411079.555601547</v>
      </c>
      <c r="BI264" s="150"/>
      <c r="BJ264" s="2">
        <v>257</v>
      </c>
      <c r="BK264" s="118">
        <v>52657</v>
      </c>
      <c r="BL264" s="5">
        <f t="shared" ref="BL264:BL367" si="119">BT263</f>
        <v>412740.52383957314</v>
      </c>
      <c r="BM264" s="5">
        <f t="shared" ref="BM264:BM367" si="120">BM263</f>
        <v>5356.7892391412443</v>
      </c>
      <c r="BN264" s="5">
        <f t="shared" si="92"/>
        <v>2863.1485742771565</v>
      </c>
      <c r="BO264" s="35">
        <f t="shared" si="93"/>
        <v>8.3243056852542796E-2</v>
      </c>
      <c r="BP264" s="5">
        <f t="shared" si="94"/>
        <v>2493.6406648640877</v>
      </c>
      <c r="BQ264" s="35">
        <f t="shared" si="95"/>
        <v>7.2499999999999995E-2</v>
      </c>
      <c r="BR264" s="5">
        <f t="shared" ref="BR264:BR367" si="121">BR263+BN264</f>
        <v>375372.62473470345</v>
      </c>
      <c r="BS264" s="5">
        <f t="shared" ref="BS264:BS367" si="122">BS263+BP264</f>
        <v>1001322.2097245962</v>
      </c>
      <c r="BT264" s="5">
        <f t="shared" si="96"/>
        <v>409877.37526529597</v>
      </c>
      <c r="BU264" s="5">
        <f t="shared" si="97"/>
        <v>1376694.8344592997</v>
      </c>
      <c r="BV264" s="150"/>
      <c r="BW264" s="2">
        <v>257</v>
      </c>
      <c r="BX264" s="118">
        <v>52657</v>
      </c>
      <c r="BY264" s="5">
        <f t="shared" ref="BY264:BY367" si="123">CG263</f>
        <v>406485.28756644658</v>
      </c>
      <c r="BZ264" s="5">
        <f t="shared" ref="BZ264:BZ367" si="124">BZ263</f>
        <v>5224.2878433945316</v>
      </c>
      <c r="CA264" s="5">
        <f t="shared" si="98"/>
        <v>2853.1236659235933</v>
      </c>
      <c r="CB264" s="35">
        <f t="shared" si="99"/>
        <v>8.422810133192446E-2</v>
      </c>
      <c r="CC264" s="5">
        <f t="shared" si="100"/>
        <v>2371.1641774709383</v>
      </c>
      <c r="CD264" s="35">
        <f t="shared" si="101"/>
        <v>6.9999999999999993E-2</v>
      </c>
      <c r="CE264" s="5">
        <f t="shared" ref="CE264:CE367" si="125">CE263+CA264</f>
        <v>381617.83609947632</v>
      </c>
      <c r="CF264" s="5">
        <f t="shared" ref="CF264:CF367" si="126">CF263+CC264</f>
        <v>961024.13965291809</v>
      </c>
      <c r="CG264" s="5">
        <f t="shared" si="102"/>
        <v>403632.16390052298</v>
      </c>
      <c r="CH264" s="5">
        <f t="shared" si="103"/>
        <v>1342641.9757523944</v>
      </c>
    </row>
    <row r="265" spans="9:86" ht="14.25" customHeight="1">
      <c r="I265" s="150"/>
      <c r="J265" s="2">
        <v>258</v>
      </c>
      <c r="K265" s="118">
        <v>52688</v>
      </c>
      <c r="L265" s="5">
        <f t="shared" si="104"/>
        <v>434394.36034673906</v>
      </c>
      <c r="M265" s="5">
        <f t="shared" si="67"/>
        <v>5899.3210083098911</v>
      </c>
      <c r="N265" s="5">
        <f t="shared" si="68"/>
        <v>2912.85978092606</v>
      </c>
      <c r="O265" s="35">
        <f t="shared" si="69"/>
        <v>8.0466784474853087E-2</v>
      </c>
      <c r="P265" s="5">
        <f t="shared" si="70"/>
        <v>2986.4612273838311</v>
      </c>
      <c r="Q265" s="35">
        <f t="shared" si="71"/>
        <v>8.2500000000000004E-2</v>
      </c>
      <c r="R265" s="5">
        <f t="shared" si="105"/>
        <v>353768.4994341858</v>
      </c>
      <c r="S265" s="5">
        <f t="shared" si="106"/>
        <v>1168256.3207097673</v>
      </c>
      <c r="T265" s="5">
        <f t="shared" si="72"/>
        <v>431481.50056581298</v>
      </c>
      <c r="U265" s="5">
        <f t="shared" si="73"/>
        <v>1522024.820143953</v>
      </c>
      <c r="V265" s="150"/>
      <c r="W265" s="2">
        <v>258</v>
      </c>
      <c r="X265" s="118">
        <v>52688</v>
      </c>
      <c r="Y265" s="5">
        <f t="shared" si="107"/>
        <v>428339.59879261575</v>
      </c>
      <c r="Z265" s="5">
        <f t="shared" si="108"/>
        <v>5761.8863163878123</v>
      </c>
      <c r="AA265" s="5">
        <f t="shared" si="74"/>
        <v>2906.2889911037068</v>
      </c>
      <c r="AB265" s="35">
        <f t="shared" si="75"/>
        <v>8.1420134845225312E-2</v>
      </c>
      <c r="AC265" s="5">
        <f t="shared" si="76"/>
        <v>2855.5973252841054</v>
      </c>
      <c r="AD265" s="35">
        <f t="shared" si="77"/>
        <v>8.0000000000000016E-2</v>
      </c>
      <c r="AE265" s="5">
        <f t="shared" si="109"/>
        <v>359816.69019848818</v>
      </c>
      <c r="AF265" s="5">
        <f t="shared" si="110"/>
        <v>1126749.9794295665</v>
      </c>
      <c r="AG265" s="5">
        <f t="shared" si="78"/>
        <v>425433.30980151205</v>
      </c>
      <c r="AH265" s="5">
        <f t="shared" si="79"/>
        <v>1486566.6696280548</v>
      </c>
      <c r="AI265" s="150"/>
      <c r="AJ265" s="2">
        <v>258</v>
      </c>
      <c r="AK265" s="118">
        <v>52688</v>
      </c>
      <c r="AL265" s="5">
        <f t="shared" si="111"/>
        <v>422233.61002285808</v>
      </c>
      <c r="AM265" s="5">
        <f t="shared" si="112"/>
        <v>5625.6271582523987</v>
      </c>
      <c r="AN265" s="5">
        <f t="shared" si="80"/>
        <v>2898.7017601881071</v>
      </c>
      <c r="AO265" s="35">
        <f t="shared" si="81"/>
        <v>8.23819333576363E-2</v>
      </c>
      <c r="AP265" s="5">
        <f t="shared" si="82"/>
        <v>2726.9253980642916</v>
      </c>
      <c r="AQ265" s="35">
        <f t="shared" si="83"/>
        <v>7.7499999999999999E-2</v>
      </c>
      <c r="AR265" s="5">
        <f t="shared" si="113"/>
        <v>365915.09173732932</v>
      </c>
      <c r="AS265" s="5">
        <f t="shared" si="114"/>
        <v>1085496.7150917891</v>
      </c>
      <c r="AT265" s="5">
        <f t="shared" si="84"/>
        <v>419334.90826266998</v>
      </c>
      <c r="AU265" s="5">
        <f t="shared" si="85"/>
        <v>1451411.8068291184</v>
      </c>
      <c r="AV265" s="150"/>
      <c r="AW265" s="2">
        <v>258</v>
      </c>
      <c r="AX265" s="118">
        <v>52688</v>
      </c>
      <c r="AY265" s="5">
        <f t="shared" si="115"/>
        <v>416078.71780806355</v>
      </c>
      <c r="AZ265" s="5">
        <f t="shared" si="116"/>
        <v>5490.5819284106856</v>
      </c>
      <c r="BA265" s="5">
        <f t="shared" si="86"/>
        <v>2890.0899421102886</v>
      </c>
      <c r="BB265" s="35">
        <f t="shared" si="87"/>
        <v>8.3352206736326734E-2</v>
      </c>
      <c r="BC265" s="5">
        <f t="shared" si="88"/>
        <v>2600.491986300397</v>
      </c>
      <c r="BD265" s="35">
        <f t="shared" si="89"/>
        <v>7.4999999999999997E-2</v>
      </c>
      <c r="BE265" s="5">
        <f t="shared" si="117"/>
        <v>372061.37213404715</v>
      </c>
      <c r="BF265" s="5">
        <f t="shared" si="118"/>
        <v>1044508.7653959107</v>
      </c>
      <c r="BG265" s="5">
        <f t="shared" si="90"/>
        <v>413188.62786595325</v>
      </c>
      <c r="BH265" s="5">
        <f t="shared" si="91"/>
        <v>1416570.1375299578</v>
      </c>
      <c r="BI265" s="150"/>
      <c r="BJ265" s="2">
        <v>258</v>
      </c>
      <c r="BK265" s="118">
        <v>52688</v>
      </c>
      <c r="BL265" s="5">
        <f t="shared" si="119"/>
        <v>409877.37526529597</v>
      </c>
      <c r="BM265" s="5">
        <f t="shared" si="120"/>
        <v>5356.7892391412443</v>
      </c>
      <c r="BN265" s="5">
        <f t="shared" si="92"/>
        <v>2880.4467635800811</v>
      </c>
      <c r="BO265" s="35">
        <f t="shared" si="93"/>
        <v>8.4330981041801353E-2</v>
      </c>
      <c r="BP265" s="5">
        <f t="shared" si="94"/>
        <v>2476.3424755611632</v>
      </c>
      <c r="BQ265" s="35">
        <f t="shared" si="95"/>
        <v>7.2499999999999995E-2</v>
      </c>
      <c r="BR265" s="5">
        <f t="shared" si="121"/>
        <v>378253.07149828353</v>
      </c>
      <c r="BS265" s="5">
        <f t="shared" si="122"/>
        <v>1003798.5522001574</v>
      </c>
      <c r="BT265" s="5">
        <f t="shared" si="96"/>
        <v>406996.92850171588</v>
      </c>
      <c r="BU265" s="5">
        <f t="shared" si="97"/>
        <v>1382051.6236984408</v>
      </c>
      <c r="BV265" s="150"/>
      <c r="BW265" s="2">
        <v>258</v>
      </c>
      <c r="BX265" s="118">
        <v>52688</v>
      </c>
      <c r="BY265" s="5">
        <f t="shared" si="123"/>
        <v>403632.16390052298</v>
      </c>
      <c r="BZ265" s="5">
        <f t="shared" si="124"/>
        <v>5224.2878433945316</v>
      </c>
      <c r="CA265" s="5">
        <f t="shared" si="98"/>
        <v>2869.7668873081475</v>
      </c>
      <c r="CB265" s="35">
        <f t="shared" si="99"/>
        <v>8.5318281662471726E-2</v>
      </c>
      <c r="CC265" s="5">
        <f t="shared" si="100"/>
        <v>2354.5209560863841</v>
      </c>
      <c r="CD265" s="35">
        <f t="shared" si="101"/>
        <v>7.0000000000000007E-2</v>
      </c>
      <c r="CE265" s="5">
        <f t="shared" si="125"/>
        <v>384487.60298678448</v>
      </c>
      <c r="CF265" s="5">
        <f t="shared" si="126"/>
        <v>963378.66060900444</v>
      </c>
      <c r="CG265" s="5">
        <f t="shared" si="102"/>
        <v>400762.39701321482</v>
      </c>
      <c r="CH265" s="5">
        <f t="shared" si="103"/>
        <v>1347866.263595789</v>
      </c>
    </row>
    <row r="266" spans="9:86" ht="14.25" customHeight="1">
      <c r="I266" s="150"/>
      <c r="J266" s="2">
        <v>259</v>
      </c>
      <c r="K266" s="118">
        <v>52718</v>
      </c>
      <c r="L266" s="5">
        <f t="shared" si="104"/>
        <v>431481.50056581298</v>
      </c>
      <c r="M266" s="5">
        <f t="shared" si="67"/>
        <v>5899.3210083098911</v>
      </c>
      <c r="N266" s="5">
        <f t="shared" si="68"/>
        <v>2932.885691919927</v>
      </c>
      <c r="O266" s="35">
        <f t="shared" si="69"/>
        <v>8.1566946107509794E-2</v>
      </c>
      <c r="P266" s="5">
        <f t="shared" si="70"/>
        <v>2966.4353163899641</v>
      </c>
      <c r="Q266" s="35">
        <f t="shared" si="71"/>
        <v>8.2500000000000004E-2</v>
      </c>
      <c r="R266" s="5">
        <f t="shared" si="105"/>
        <v>356701.38512610574</v>
      </c>
      <c r="S266" s="5">
        <f t="shared" si="106"/>
        <v>1171222.7560261572</v>
      </c>
      <c r="T266" s="5">
        <f t="shared" si="72"/>
        <v>428548.61487389304</v>
      </c>
      <c r="U266" s="5">
        <f t="shared" si="73"/>
        <v>1527924.1411522629</v>
      </c>
      <c r="V266" s="150"/>
      <c r="W266" s="2">
        <v>259</v>
      </c>
      <c r="X266" s="118">
        <v>52718</v>
      </c>
      <c r="Y266" s="5">
        <f t="shared" si="107"/>
        <v>425433.30980151205</v>
      </c>
      <c r="Z266" s="5">
        <f t="shared" si="108"/>
        <v>5761.8863163878123</v>
      </c>
      <c r="AA266" s="5">
        <f t="shared" si="74"/>
        <v>2925.6642510443985</v>
      </c>
      <c r="AB266" s="35">
        <f t="shared" si="75"/>
        <v>8.2522854237512752E-2</v>
      </c>
      <c r="AC266" s="5">
        <f t="shared" si="76"/>
        <v>2836.2220653434138</v>
      </c>
      <c r="AD266" s="35">
        <f t="shared" si="77"/>
        <v>0.08</v>
      </c>
      <c r="AE266" s="5">
        <f t="shared" si="109"/>
        <v>362742.35444953258</v>
      </c>
      <c r="AF266" s="5">
        <f t="shared" si="110"/>
        <v>1129586.2014949101</v>
      </c>
      <c r="AG266" s="5">
        <f t="shared" si="78"/>
        <v>422507.64555046766</v>
      </c>
      <c r="AH266" s="5">
        <f t="shared" si="79"/>
        <v>1492328.5559444427</v>
      </c>
      <c r="AI266" s="150"/>
      <c r="AJ266" s="2">
        <v>259</v>
      </c>
      <c r="AK266" s="118">
        <v>52718</v>
      </c>
      <c r="AL266" s="5">
        <f t="shared" si="111"/>
        <v>419334.90826266998</v>
      </c>
      <c r="AM266" s="5">
        <f t="shared" si="112"/>
        <v>5625.6271582523987</v>
      </c>
      <c r="AN266" s="5">
        <f t="shared" si="80"/>
        <v>2917.4225423893217</v>
      </c>
      <c r="AO266" s="35">
        <f t="shared" si="81"/>
        <v>8.3487135983304053E-2</v>
      </c>
      <c r="AP266" s="5">
        <f t="shared" si="82"/>
        <v>2708.2046158630769</v>
      </c>
      <c r="AQ266" s="35">
        <f t="shared" si="83"/>
        <v>7.7499999999999999E-2</v>
      </c>
      <c r="AR266" s="5">
        <f t="shared" si="113"/>
        <v>368832.51427971863</v>
      </c>
      <c r="AS266" s="5">
        <f t="shared" si="114"/>
        <v>1088204.9197076522</v>
      </c>
      <c r="AT266" s="5">
        <f t="shared" si="84"/>
        <v>416417.48572028067</v>
      </c>
      <c r="AU266" s="5">
        <f t="shared" si="85"/>
        <v>1457037.4339873707</v>
      </c>
      <c r="AV266" s="150"/>
      <c r="AW266" s="2">
        <v>259</v>
      </c>
      <c r="AX266" s="118">
        <v>52718</v>
      </c>
      <c r="AY266" s="5">
        <f t="shared" si="115"/>
        <v>413188.62786595325</v>
      </c>
      <c r="AZ266" s="5">
        <f t="shared" si="116"/>
        <v>5490.5819284106856</v>
      </c>
      <c r="BA266" s="5">
        <f t="shared" si="86"/>
        <v>2908.1530042484778</v>
      </c>
      <c r="BB266" s="35">
        <f t="shared" si="87"/>
        <v>8.4459817374991503E-2</v>
      </c>
      <c r="BC266" s="5">
        <f t="shared" si="88"/>
        <v>2582.4289241622077</v>
      </c>
      <c r="BD266" s="35">
        <f t="shared" si="89"/>
        <v>7.4999999999999997E-2</v>
      </c>
      <c r="BE266" s="5">
        <f t="shared" si="117"/>
        <v>374969.5251382956</v>
      </c>
      <c r="BF266" s="5">
        <f t="shared" si="118"/>
        <v>1047091.1943200729</v>
      </c>
      <c r="BG266" s="5">
        <f t="shared" si="90"/>
        <v>410280.4748617048</v>
      </c>
      <c r="BH266" s="5">
        <f t="shared" si="91"/>
        <v>1422060.7194583686</v>
      </c>
      <c r="BI266" s="150"/>
      <c r="BJ266" s="2">
        <v>259</v>
      </c>
      <c r="BK266" s="118">
        <v>52718</v>
      </c>
      <c r="BL266" s="5">
        <f t="shared" si="119"/>
        <v>406996.92850171588</v>
      </c>
      <c r="BM266" s="5">
        <f t="shared" si="120"/>
        <v>5356.7892391412443</v>
      </c>
      <c r="BN266" s="5">
        <f t="shared" si="92"/>
        <v>2897.8494627767109</v>
      </c>
      <c r="BO266" s="35">
        <f t="shared" si="93"/>
        <v>8.5440923795998436E-2</v>
      </c>
      <c r="BP266" s="5">
        <f t="shared" si="94"/>
        <v>2458.9397763645334</v>
      </c>
      <c r="BQ266" s="35">
        <f t="shared" si="95"/>
        <v>7.2499999999999995E-2</v>
      </c>
      <c r="BR266" s="5">
        <f t="shared" si="121"/>
        <v>381150.92096106027</v>
      </c>
      <c r="BS266" s="5">
        <f t="shared" si="122"/>
        <v>1006257.4919765219</v>
      </c>
      <c r="BT266" s="5">
        <f t="shared" si="96"/>
        <v>404099.07903893915</v>
      </c>
      <c r="BU266" s="5">
        <f t="shared" si="97"/>
        <v>1387408.4129375822</v>
      </c>
      <c r="BV266" s="150"/>
      <c r="BW266" s="2">
        <v>259</v>
      </c>
      <c r="BX266" s="118">
        <v>52718</v>
      </c>
      <c r="BY266" s="5">
        <f t="shared" si="123"/>
        <v>400762.39701321482</v>
      </c>
      <c r="BZ266" s="5">
        <f t="shared" si="124"/>
        <v>5224.2878433945316</v>
      </c>
      <c r="CA266" s="5">
        <f t="shared" si="98"/>
        <v>2886.5071941507786</v>
      </c>
      <c r="CB266" s="35">
        <f t="shared" si="99"/>
        <v>8.6430479975064076E-2</v>
      </c>
      <c r="CC266" s="5">
        <f t="shared" si="100"/>
        <v>2337.780649243753</v>
      </c>
      <c r="CD266" s="35">
        <f t="shared" si="101"/>
        <v>6.9999999999999993E-2</v>
      </c>
      <c r="CE266" s="5">
        <f t="shared" si="125"/>
        <v>387374.11018093524</v>
      </c>
      <c r="CF266" s="5">
        <f t="shared" si="126"/>
        <v>965716.44125824817</v>
      </c>
      <c r="CG266" s="5">
        <f t="shared" si="102"/>
        <v>397875.88981906406</v>
      </c>
      <c r="CH266" s="5">
        <f t="shared" si="103"/>
        <v>1353090.5514391833</v>
      </c>
    </row>
    <row r="267" spans="9:86" ht="14.25" customHeight="1">
      <c r="I267" s="150"/>
      <c r="J267" s="2">
        <v>260</v>
      </c>
      <c r="K267" s="118">
        <v>52749</v>
      </c>
      <c r="L267" s="5">
        <f t="shared" si="104"/>
        <v>428548.61487389304</v>
      </c>
      <c r="M267" s="5">
        <f t="shared" si="67"/>
        <v>5899.3210083098911</v>
      </c>
      <c r="N267" s="5">
        <f t="shared" si="68"/>
        <v>2953.0492810518763</v>
      </c>
      <c r="O267" s="35">
        <f t="shared" si="69"/>
        <v>8.2689781608675308E-2</v>
      </c>
      <c r="P267" s="5">
        <f t="shared" si="70"/>
        <v>2946.2717272580148</v>
      </c>
      <c r="Q267" s="35">
        <f t="shared" si="71"/>
        <v>8.2500000000000018E-2</v>
      </c>
      <c r="R267" s="5">
        <f t="shared" si="105"/>
        <v>359654.43440715759</v>
      </c>
      <c r="S267" s="5">
        <f t="shared" si="106"/>
        <v>1174169.0277534153</v>
      </c>
      <c r="T267" s="5">
        <f t="shared" si="72"/>
        <v>425595.56559284119</v>
      </c>
      <c r="U267" s="5">
        <f t="shared" si="73"/>
        <v>1533823.4621605729</v>
      </c>
      <c r="V267" s="150"/>
      <c r="W267" s="2">
        <v>260</v>
      </c>
      <c r="X267" s="118">
        <v>52749</v>
      </c>
      <c r="Y267" s="5">
        <f t="shared" si="107"/>
        <v>422507.64555046766</v>
      </c>
      <c r="Z267" s="5">
        <f t="shared" si="108"/>
        <v>5761.8863163878123</v>
      </c>
      <c r="AA267" s="5">
        <f t="shared" si="74"/>
        <v>2945.1686793846943</v>
      </c>
      <c r="AB267" s="35">
        <f t="shared" si="75"/>
        <v>8.3648247611166127E-2</v>
      </c>
      <c r="AC267" s="5">
        <f t="shared" si="76"/>
        <v>2816.7176370031179</v>
      </c>
      <c r="AD267" s="35">
        <f t="shared" si="77"/>
        <v>0.08</v>
      </c>
      <c r="AE267" s="5">
        <f t="shared" si="109"/>
        <v>365687.52312891727</v>
      </c>
      <c r="AF267" s="5">
        <f t="shared" si="110"/>
        <v>1132402.9191319132</v>
      </c>
      <c r="AG267" s="5">
        <f t="shared" si="78"/>
        <v>419562.47687108297</v>
      </c>
      <c r="AH267" s="5">
        <f t="shared" si="79"/>
        <v>1498090.4422608304</v>
      </c>
      <c r="AI267" s="150"/>
      <c r="AJ267" s="2">
        <v>260</v>
      </c>
      <c r="AK267" s="118">
        <v>52749</v>
      </c>
      <c r="AL267" s="5">
        <f t="shared" si="111"/>
        <v>416417.48572028067</v>
      </c>
      <c r="AM267" s="5">
        <f t="shared" si="112"/>
        <v>5625.6271582523987</v>
      </c>
      <c r="AN267" s="5">
        <f t="shared" si="80"/>
        <v>2936.2642296422528</v>
      </c>
      <c r="AO267" s="35">
        <f t="shared" si="81"/>
        <v>8.461501249103523E-2</v>
      </c>
      <c r="AP267" s="5">
        <f t="shared" si="82"/>
        <v>2689.3629286101459</v>
      </c>
      <c r="AQ267" s="35">
        <f t="shared" si="83"/>
        <v>7.7499999999999999E-2</v>
      </c>
      <c r="AR267" s="5">
        <f t="shared" si="113"/>
        <v>371768.77850936085</v>
      </c>
      <c r="AS267" s="5">
        <f t="shared" si="114"/>
        <v>1090894.2826362622</v>
      </c>
      <c r="AT267" s="5">
        <f t="shared" si="84"/>
        <v>413481.22149063845</v>
      </c>
      <c r="AU267" s="5">
        <f t="shared" si="85"/>
        <v>1462663.0611456232</v>
      </c>
      <c r="AV267" s="150"/>
      <c r="AW267" s="2">
        <v>260</v>
      </c>
      <c r="AX267" s="118">
        <v>52749</v>
      </c>
      <c r="AY267" s="5">
        <f t="shared" si="115"/>
        <v>410280.4748617048</v>
      </c>
      <c r="AZ267" s="5">
        <f t="shared" si="116"/>
        <v>5490.5819284106856</v>
      </c>
      <c r="BA267" s="5">
        <f t="shared" si="86"/>
        <v>2926.3289605250307</v>
      </c>
      <c r="BB267" s="35">
        <f t="shared" si="87"/>
        <v>8.5590101596077828E-2</v>
      </c>
      <c r="BC267" s="5">
        <f t="shared" si="88"/>
        <v>2564.2529678856549</v>
      </c>
      <c r="BD267" s="35">
        <f t="shared" si="89"/>
        <v>7.4999999999999997E-2</v>
      </c>
      <c r="BE267" s="5">
        <f t="shared" si="117"/>
        <v>377895.85409882065</v>
      </c>
      <c r="BF267" s="5">
        <f t="shared" si="118"/>
        <v>1049655.4472879586</v>
      </c>
      <c r="BG267" s="5">
        <f t="shared" si="90"/>
        <v>407354.14590117976</v>
      </c>
      <c r="BH267" s="5">
        <f t="shared" si="91"/>
        <v>1427551.3013867792</v>
      </c>
      <c r="BI267" s="150"/>
      <c r="BJ267" s="2">
        <v>260</v>
      </c>
      <c r="BK267" s="118">
        <v>52749</v>
      </c>
      <c r="BL267" s="5">
        <f t="shared" si="119"/>
        <v>404099.07903893915</v>
      </c>
      <c r="BM267" s="5">
        <f t="shared" si="120"/>
        <v>5356.7892391412443</v>
      </c>
      <c r="BN267" s="5">
        <f t="shared" si="92"/>
        <v>2915.3573032809868</v>
      </c>
      <c r="BO267" s="35">
        <f t="shared" si="93"/>
        <v>8.6573539644223596E-2</v>
      </c>
      <c r="BP267" s="5">
        <f t="shared" si="94"/>
        <v>2441.4319358602575</v>
      </c>
      <c r="BQ267" s="35">
        <f t="shared" si="95"/>
        <v>7.2499999999999995E-2</v>
      </c>
      <c r="BR267" s="5">
        <f t="shared" si="121"/>
        <v>384066.27826434124</v>
      </c>
      <c r="BS267" s="5">
        <f t="shared" si="122"/>
        <v>1008698.9239123822</v>
      </c>
      <c r="BT267" s="5">
        <f t="shared" si="96"/>
        <v>401183.72173565818</v>
      </c>
      <c r="BU267" s="5">
        <f t="shared" si="97"/>
        <v>1392765.2021767234</v>
      </c>
      <c r="BV267" s="150"/>
      <c r="BW267" s="2">
        <v>260</v>
      </c>
      <c r="BX267" s="118">
        <v>52749</v>
      </c>
      <c r="BY267" s="5">
        <f t="shared" si="123"/>
        <v>397875.88981906406</v>
      </c>
      <c r="BZ267" s="5">
        <f t="shared" si="124"/>
        <v>5224.2878433945316</v>
      </c>
      <c r="CA267" s="5">
        <f t="shared" si="98"/>
        <v>2903.3451527833245</v>
      </c>
      <c r="CB267" s="35">
        <f t="shared" si="99"/>
        <v>8.7565350715881812E-2</v>
      </c>
      <c r="CC267" s="5">
        <f t="shared" si="100"/>
        <v>2320.9426906112071</v>
      </c>
      <c r="CD267" s="35">
        <f t="shared" si="101"/>
        <v>7.0000000000000007E-2</v>
      </c>
      <c r="CE267" s="5">
        <f t="shared" si="125"/>
        <v>390277.45533371856</v>
      </c>
      <c r="CF267" s="5">
        <f t="shared" si="126"/>
        <v>968037.38394885941</v>
      </c>
      <c r="CG267" s="5">
        <f t="shared" si="102"/>
        <v>394972.54466628074</v>
      </c>
      <c r="CH267" s="5">
        <f t="shared" si="103"/>
        <v>1358314.8392825779</v>
      </c>
    </row>
    <row r="268" spans="9:86" ht="14.25" customHeight="1">
      <c r="I268" s="150"/>
      <c r="J268" s="2">
        <v>261</v>
      </c>
      <c r="K268" s="118">
        <v>52779</v>
      </c>
      <c r="L268" s="5">
        <f t="shared" si="104"/>
        <v>425595.56559284119</v>
      </c>
      <c r="M268" s="5">
        <f t="shared" si="67"/>
        <v>5899.3210083098911</v>
      </c>
      <c r="N268" s="5">
        <f t="shared" si="68"/>
        <v>2973.3514948591078</v>
      </c>
      <c r="O268" s="35">
        <f t="shared" si="69"/>
        <v>8.383597204216138E-2</v>
      </c>
      <c r="P268" s="5">
        <f t="shared" si="70"/>
        <v>2925.9695134507833</v>
      </c>
      <c r="Q268" s="35">
        <f t="shared" si="71"/>
        <v>8.2500000000000004E-2</v>
      </c>
      <c r="R268" s="5">
        <f t="shared" si="105"/>
        <v>362627.78590201668</v>
      </c>
      <c r="S268" s="5">
        <f t="shared" si="106"/>
        <v>1177094.997266866</v>
      </c>
      <c r="T268" s="5">
        <f t="shared" si="72"/>
        <v>422622.2140979821</v>
      </c>
      <c r="U268" s="5">
        <f t="shared" si="73"/>
        <v>1539722.7831688826</v>
      </c>
      <c r="V268" s="150"/>
      <c r="W268" s="2">
        <v>261</v>
      </c>
      <c r="X268" s="118">
        <v>52779</v>
      </c>
      <c r="Y268" s="5">
        <f t="shared" si="107"/>
        <v>419562.47687108297</v>
      </c>
      <c r="Z268" s="5">
        <f t="shared" si="108"/>
        <v>5761.8863163878123</v>
      </c>
      <c r="AA268" s="5">
        <f t="shared" si="74"/>
        <v>2964.8031372472587</v>
      </c>
      <c r="AB268" s="35">
        <f t="shared" si="75"/>
        <v>8.4796995937982511E-2</v>
      </c>
      <c r="AC268" s="5">
        <f t="shared" si="76"/>
        <v>2797.0831791405535</v>
      </c>
      <c r="AD268" s="35">
        <f t="shared" si="77"/>
        <v>8.0000000000000016E-2</v>
      </c>
      <c r="AE268" s="5">
        <f t="shared" si="109"/>
        <v>368652.32626616454</v>
      </c>
      <c r="AF268" s="5">
        <f t="shared" si="110"/>
        <v>1135200.0023110537</v>
      </c>
      <c r="AG268" s="5">
        <f t="shared" si="78"/>
        <v>416597.67373383569</v>
      </c>
      <c r="AH268" s="5">
        <f t="shared" si="79"/>
        <v>1503852.3285772181</v>
      </c>
      <c r="AI268" s="150"/>
      <c r="AJ268" s="2">
        <v>261</v>
      </c>
      <c r="AK268" s="118">
        <v>52779</v>
      </c>
      <c r="AL268" s="5">
        <f t="shared" si="111"/>
        <v>413481.22149063845</v>
      </c>
      <c r="AM268" s="5">
        <f t="shared" si="112"/>
        <v>5625.6271582523987</v>
      </c>
      <c r="AN268" s="5">
        <f t="shared" si="80"/>
        <v>2955.2276027920252</v>
      </c>
      <c r="AO268" s="35">
        <f t="shared" si="81"/>
        <v>8.5766243762311234E-2</v>
      </c>
      <c r="AP268" s="5">
        <f t="shared" si="82"/>
        <v>2670.3995554603734</v>
      </c>
      <c r="AQ268" s="35">
        <f t="shared" si="83"/>
        <v>7.7499999999999999E-2</v>
      </c>
      <c r="AR268" s="5">
        <f t="shared" si="113"/>
        <v>374724.00611215289</v>
      </c>
      <c r="AS268" s="5">
        <f t="shared" si="114"/>
        <v>1093564.6821917226</v>
      </c>
      <c r="AT268" s="5">
        <f t="shared" si="84"/>
        <v>410525.99388784642</v>
      </c>
      <c r="AU268" s="5">
        <f t="shared" si="85"/>
        <v>1468288.6883038755</v>
      </c>
      <c r="AV268" s="150"/>
      <c r="AW268" s="2">
        <v>261</v>
      </c>
      <c r="AX268" s="118">
        <v>52779</v>
      </c>
      <c r="AY268" s="5">
        <f t="shared" si="115"/>
        <v>407354.14590117976</v>
      </c>
      <c r="AZ268" s="5">
        <f t="shared" si="116"/>
        <v>5490.5819284106856</v>
      </c>
      <c r="BA268" s="5">
        <f t="shared" si="86"/>
        <v>2944.6185165283123</v>
      </c>
      <c r="BB268" s="35">
        <f t="shared" si="87"/>
        <v>8.6743740192377433E-2</v>
      </c>
      <c r="BC268" s="5">
        <f t="shared" si="88"/>
        <v>2545.9634118823733</v>
      </c>
      <c r="BD268" s="35">
        <f t="shared" si="89"/>
        <v>7.4999999999999997E-2</v>
      </c>
      <c r="BE268" s="5">
        <f t="shared" si="117"/>
        <v>380840.47261534899</v>
      </c>
      <c r="BF268" s="5">
        <f t="shared" si="118"/>
        <v>1052201.4106998409</v>
      </c>
      <c r="BG268" s="5">
        <f t="shared" si="90"/>
        <v>404409.52738465142</v>
      </c>
      <c r="BH268" s="5">
        <f t="shared" si="91"/>
        <v>1433041.8833151897</v>
      </c>
      <c r="BI268" s="150"/>
      <c r="BJ268" s="2">
        <v>261</v>
      </c>
      <c r="BK268" s="118">
        <v>52779</v>
      </c>
      <c r="BL268" s="5">
        <f t="shared" si="119"/>
        <v>401183.72173565818</v>
      </c>
      <c r="BM268" s="5">
        <f t="shared" si="120"/>
        <v>5356.7892391412443</v>
      </c>
      <c r="BN268" s="5">
        <f t="shared" si="92"/>
        <v>2932.970920321643</v>
      </c>
      <c r="BO268" s="35">
        <f t="shared" si="93"/>
        <v>8.7729509292129984E-2</v>
      </c>
      <c r="BP268" s="5">
        <f t="shared" si="94"/>
        <v>2423.8183188196012</v>
      </c>
      <c r="BQ268" s="35">
        <f t="shared" si="95"/>
        <v>7.2499999999999981E-2</v>
      </c>
      <c r="BR268" s="5">
        <f t="shared" si="121"/>
        <v>386999.24918466288</v>
      </c>
      <c r="BS268" s="5">
        <f t="shared" si="122"/>
        <v>1011122.7422312018</v>
      </c>
      <c r="BT268" s="5">
        <f t="shared" si="96"/>
        <v>398250.75081533653</v>
      </c>
      <c r="BU268" s="5">
        <f t="shared" si="97"/>
        <v>1398121.9914158648</v>
      </c>
      <c r="BV268" s="150"/>
      <c r="BW268" s="2">
        <v>261</v>
      </c>
      <c r="BX268" s="118">
        <v>52779</v>
      </c>
      <c r="BY268" s="5">
        <f t="shared" si="123"/>
        <v>394972.54466628074</v>
      </c>
      <c r="BZ268" s="5">
        <f t="shared" si="124"/>
        <v>5224.2878433945316</v>
      </c>
      <c r="CA268" s="5">
        <f t="shared" si="98"/>
        <v>2920.2813328412271</v>
      </c>
      <c r="CB268" s="35">
        <f t="shared" si="99"/>
        <v>8.8723574504915248E-2</v>
      </c>
      <c r="CC268" s="5">
        <f t="shared" si="100"/>
        <v>2304.0065105533045</v>
      </c>
      <c r="CD268" s="35">
        <f t="shared" si="101"/>
        <v>7.0000000000000007E-2</v>
      </c>
      <c r="CE268" s="5">
        <f t="shared" si="125"/>
        <v>393197.73666655977</v>
      </c>
      <c r="CF268" s="5">
        <f t="shared" si="126"/>
        <v>970341.39045941271</v>
      </c>
      <c r="CG268" s="5">
        <f t="shared" si="102"/>
        <v>392052.26333343954</v>
      </c>
      <c r="CH268" s="5">
        <f t="shared" si="103"/>
        <v>1363539.1271259724</v>
      </c>
    </row>
    <row r="269" spans="9:86" ht="14.25" customHeight="1">
      <c r="I269" s="150"/>
      <c r="J269" s="2">
        <v>262</v>
      </c>
      <c r="K269" s="118">
        <v>52810</v>
      </c>
      <c r="L269" s="5">
        <f t="shared" si="104"/>
        <v>422622.2140979821</v>
      </c>
      <c r="M269" s="5">
        <f t="shared" si="67"/>
        <v>5899.3210083098911</v>
      </c>
      <c r="N269" s="5">
        <f t="shared" si="68"/>
        <v>2993.7932863862643</v>
      </c>
      <c r="O269" s="35">
        <f t="shared" si="69"/>
        <v>8.5006225982021108E-2</v>
      </c>
      <c r="P269" s="5">
        <f t="shared" si="70"/>
        <v>2905.5277219236268</v>
      </c>
      <c r="Q269" s="35">
        <f t="shared" si="71"/>
        <v>8.2500000000000004E-2</v>
      </c>
      <c r="R269" s="5">
        <f t="shared" si="105"/>
        <v>365621.57918840292</v>
      </c>
      <c r="S269" s="5">
        <f t="shared" si="106"/>
        <v>1180000.5249887896</v>
      </c>
      <c r="T269" s="5">
        <f t="shared" si="72"/>
        <v>419628.42081159586</v>
      </c>
      <c r="U269" s="5">
        <f t="shared" si="73"/>
        <v>1545622.1041771926</v>
      </c>
      <c r="V269" s="150"/>
      <c r="W269" s="2">
        <v>262</v>
      </c>
      <c r="X269" s="118">
        <v>52810</v>
      </c>
      <c r="Y269" s="5">
        <f t="shared" si="107"/>
        <v>416597.67373383569</v>
      </c>
      <c r="Z269" s="5">
        <f t="shared" si="108"/>
        <v>5761.8863163878123</v>
      </c>
      <c r="AA269" s="5">
        <f t="shared" si="74"/>
        <v>2984.5684914955741</v>
      </c>
      <c r="AB269" s="35">
        <f t="shared" si="75"/>
        <v>8.5969807697075587E-2</v>
      </c>
      <c r="AC269" s="5">
        <f t="shared" si="76"/>
        <v>2777.3178248922381</v>
      </c>
      <c r="AD269" s="35">
        <f t="shared" si="77"/>
        <v>0.08</v>
      </c>
      <c r="AE269" s="5">
        <f t="shared" si="109"/>
        <v>371636.89475766011</v>
      </c>
      <c r="AF269" s="5">
        <f t="shared" si="110"/>
        <v>1137977.3201359459</v>
      </c>
      <c r="AG269" s="5">
        <f t="shared" si="78"/>
        <v>413613.10524234013</v>
      </c>
      <c r="AH269" s="5">
        <f t="shared" si="79"/>
        <v>1509614.214893606</v>
      </c>
      <c r="AI269" s="150"/>
      <c r="AJ269" s="2">
        <v>262</v>
      </c>
      <c r="AK269" s="118">
        <v>52810</v>
      </c>
      <c r="AL269" s="5">
        <f t="shared" si="111"/>
        <v>410525.99388784642</v>
      </c>
      <c r="AM269" s="5">
        <f t="shared" si="112"/>
        <v>5625.6271582523987</v>
      </c>
      <c r="AN269" s="5">
        <f t="shared" si="80"/>
        <v>2974.313447726724</v>
      </c>
      <c r="AO269" s="35">
        <f t="shared" si="81"/>
        <v>8.6941538183015754E-2</v>
      </c>
      <c r="AP269" s="5">
        <f t="shared" si="82"/>
        <v>2651.3137105256747</v>
      </c>
      <c r="AQ269" s="35">
        <f t="shared" si="83"/>
        <v>7.7499999999999999E-2</v>
      </c>
      <c r="AR269" s="5">
        <f t="shared" si="113"/>
        <v>377698.3195598796</v>
      </c>
      <c r="AS269" s="5">
        <f t="shared" si="114"/>
        <v>1096215.9959022482</v>
      </c>
      <c r="AT269" s="5">
        <f t="shared" si="84"/>
        <v>407551.6804401197</v>
      </c>
      <c r="AU269" s="5">
        <f t="shared" si="85"/>
        <v>1473914.3154621278</v>
      </c>
      <c r="AV269" s="150"/>
      <c r="AW269" s="2">
        <v>262</v>
      </c>
      <c r="AX269" s="118">
        <v>52810</v>
      </c>
      <c r="AY269" s="5">
        <f t="shared" si="115"/>
        <v>404409.52738465142</v>
      </c>
      <c r="AZ269" s="5">
        <f t="shared" si="116"/>
        <v>5490.5819284106856</v>
      </c>
      <c r="BA269" s="5">
        <f t="shared" si="86"/>
        <v>2963.0223822566145</v>
      </c>
      <c r="BB269" s="35">
        <f t="shared" si="87"/>
        <v>8.7921441458178776E-2</v>
      </c>
      <c r="BC269" s="5">
        <f t="shared" si="88"/>
        <v>2527.5595461540711</v>
      </c>
      <c r="BD269" s="35">
        <f t="shared" si="89"/>
        <v>7.4999999999999997E-2</v>
      </c>
      <c r="BE269" s="5">
        <f t="shared" si="117"/>
        <v>383803.49499760562</v>
      </c>
      <c r="BF269" s="5">
        <f t="shared" si="118"/>
        <v>1054728.9702459949</v>
      </c>
      <c r="BG269" s="5">
        <f t="shared" si="90"/>
        <v>401446.50500239478</v>
      </c>
      <c r="BH269" s="5">
        <f t="shared" si="91"/>
        <v>1438532.4652436005</v>
      </c>
      <c r="BI269" s="150"/>
      <c r="BJ269" s="2">
        <v>262</v>
      </c>
      <c r="BK269" s="118">
        <v>52810</v>
      </c>
      <c r="BL269" s="5">
        <f t="shared" si="119"/>
        <v>398250.75081533653</v>
      </c>
      <c r="BM269" s="5">
        <f t="shared" si="120"/>
        <v>5356.7892391412443</v>
      </c>
      <c r="BN269" s="5">
        <f t="shared" si="92"/>
        <v>2950.6909529652526</v>
      </c>
      <c r="BO269" s="35">
        <f t="shared" si="93"/>
        <v>8.8909540943970189E-2</v>
      </c>
      <c r="BP269" s="5">
        <f t="shared" si="94"/>
        <v>2406.0982861759917</v>
      </c>
      <c r="BQ269" s="35">
        <f t="shared" si="95"/>
        <v>7.2500000000000009E-2</v>
      </c>
      <c r="BR269" s="5">
        <f t="shared" si="121"/>
        <v>389949.94013762812</v>
      </c>
      <c r="BS269" s="5">
        <f t="shared" si="122"/>
        <v>1013528.8405173778</v>
      </c>
      <c r="BT269" s="5">
        <f t="shared" si="96"/>
        <v>395300.0598623713</v>
      </c>
      <c r="BU269" s="5">
        <f t="shared" si="97"/>
        <v>1403478.7806550059</v>
      </c>
      <c r="BV269" s="150"/>
      <c r="BW269" s="2">
        <v>262</v>
      </c>
      <c r="BX269" s="118">
        <v>52810</v>
      </c>
      <c r="BY269" s="5">
        <f t="shared" si="123"/>
        <v>392052.26333343954</v>
      </c>
      <c r="BZ269" s="5">
        <f t="shared" si="124"/>
        <v>5224.2878433945316</v>
      </c>
      <c r="CA269" s="5">
        <f t="shared" si="98"/>
        <v>2937.3163072828011</v>
      </c>
      <c r="CB269" s="35">
        <f t="shared" si="99"/>
        <v>8.9905859457863779E-2</v>
      </c>
      <c r="CC269" s="5">
        <f t="shared" si="100"/>
        <v>2286.9715361117305</v>
      </c>
      <c r="CD269" s="35">
        <f t="shared" si="101"/>
        <v>6.9999999999999993E-2</v>
      </c>
      <c r="CE269" s="5">
        <f t="shared" si="125"/>
        <v>396135.05297384254</v>
      </c>
      <c r="CF269" s="5">
        <f t="shared" si="126"/>
        <v>972628.36199552449</v>
      </c>
      <c r="CG269" s="5">
        <f t="shared" si="102"/>
        <v>389114.94702615676</v>
      </c>
      <c r="CH269" s="5">
        <f t="shared" si="103"/>
        <v>1368763.414969367</v>
      </c>
    </row>
    <row r="270" spans="9:86" ht="14.25" customHeight="1">
      <c r="I270" s="150"/>
      <c r="J270" s="2">
        <v>263</v>
      </c>
      <c r="K270" s="118">
        <v>52841</v>
      </c>
      <c r="L270" s="5">
        <f t="shared" si="104"/>
        <v>419628.42081159586</v>
      </c>
      <c r="M270" s="5">
        <f t="shared" si="67"/>
        <v>5899.3210083098911</v>
      </c>
      <c r="N270" s="5">
        <f t="shared" si="68"/>
        <v>3014.3756152301694</v>
      </c>
      <c r="O270" s="35">
        <f t="shared" si="69"/>
        <v>8.6201280916105322E-2</v>
      </c>
      <c r="P270" s="5">
        <f t="shared" si="70"/>
        <v>2884.9453930797217</v>
      </c>
      <c r="Q270" s="35">
        <f t="shared" si="71"/>
        <v>8.2500000000000004E-2</v>
      </c>
      <c r="R270" s="5">
        <f t="shared" si="105"/>
        <v>368635.9548036331</v>
      </c>
      <c r="S270" s="5">
        <f t="shared" si="106"/>
        <v>1182885.4703818692</v>
      </c>
      <c r="T270" s="5">
        <f t="shared" si="72"/>
        <v>416614.04519636568</v>
      </c>
      <c r="U270" s="5">
        <f t="shared" si="73"/>
        <v>1551521.4251855023</v>
      </c>
      <c r="V270" s="150"/>
      <c r="W270" s="2">
        <v>263</v>
      </c>
      <c r="X270" s="118">
        <v>52841</v>
      </c>
      <c r="Y270" s="5">
        <f t="shared" si="107"/>
        <v>413613.10524234013</v>
      </c>
      <c r="Z270" s="5">
        <f t="shared" si="108"/>
        <v>5761.8863163878123</v>
      </c>
      <c r="AA270" s="5">
        <f t="shared" si="74"/>
        <v>3004.4656147722112</v>
      </c>
      <c r="AB270" s="35">
        <f t="shared" si="75"/>
        <v>8.7167420278287291E-2</v>
      </c>
      <c r="AC270" s="5">
        <f t="shared" si="76"/>
        <v>2757.420701615601</v>
      </c>
      <c r="AD270" s="35">
        <f t="shared" si="77"/>
        <v>0.08</v>
      </c>
      <c r="AE270" s="5">
        <f t="shared" si="109"/>
        <v>374641.36037243233</v>
      </c>
      <c r="AF270" s="5">
        <f t="shared" si="110"/>
        <v>1140734.7408375614</v>
      </c>
      <c r="AG270" s="5">
        <f t="shared" si="78"/>
        <v>410608.6396275679</v>
      </c>
      <c r="AH270" s="5">
        <f t="shared" si="79"/>
        <v>1515376.1012099937</v>
      </c>
      <c r="AI270" s="150"/>
      <c r="AJ270" s="2">
        <v>263</v>
      </c>
      <c r="AK270" s="118">
        <v>52841</v>
      </c>
      <c r="AL270" s="5">
        <f t="shared" si="111"/>
        <v>407551.6804401197</v>
      </c>
      <c r="AM270" s="5">
        <f t="shared" si="112"/>
        <v>5625.6271582523987</v>
      </c>
      <c r="AN270" s="5">
        <f t="shared" si="80"/>
        <v>2993.5225554099588</v>
      </c>
      <c r="AO270" s="35">
        <f t="shared" si="81"/>
        <v>8.8141633046701306E-2</v>
      </c>
      <c r="AP270" s="5">
        <f t="shared" si="82"/>
        <v>2632.1046028424398</v>
      </c>
      <c r="AQ270" s="35">
        <f t="shared" si="83"/>
        <v>7.7499999999999999E-2</v>
      </c>
      <c r="AR270" s="5">
        <f t="shared" si="113"/>
        <v>380691.84211528953</v>
      </c>
      <c r="AS270" s="5">
        <f t="shared" si="114"/>
        <v>1098848.1005050906</v>
      </c>
      <c r="AT270" s="5">
        <f t="shared" si="84"/>
        <v>404558.15788470977</v>
      </c>
      <c r="AU270" s="5">
        <f t="shared" si="85"/>
        <v>1479539.9426203801</v>
      </c>
      <c r="AV270" s="150"/>
      <c r="AW270" s="2">
        <v>263</v>
      </c>
      <c r="AX270" s="118">
        <v>52841</v>
      </c>
      <c r="AY270" s="5">
        <f t="shared" si="115"/>
        <v>401446.50500239478</v>
      </c>
      <c r="AZ270" s="5">
        <f t="shared" si="116"/>
        <v>5490.5819284106856</v>
      </c>
      <c r="BA270" s="5">
        <f t="shared" si="86"/>
        <v>2981.5412721457183</v>
      </c>
      <c r="BB270" s="35">
        <f t="shared" si="87"/>
        <v>8.9123942592388955E-2</v>
      </c>
      <c r="BC270" s="5">
        <f t="shared" si="88"/>
        <v>2509.0406562649673</v>
      </c>
      <c r="BD270" s="35">
        <f t="shared" si="89"/>
        <v>7.4999999999999997E-2</v>
      </c>
      <c r="BE270" s="5">
        <f t="shared" si="117"/>
        <v>386785.03626975132</v>
      </c>
      <c r="BF270" s="5">
        <f t="shared" si="118"/>
        <v>1057238.0109022597</v>
      </c>
      <c r="BG270" s="5">
        <f t="shared" si="90"/>
        <v>398464.96373024909</v>
      </c>
      <c r="BH270" s="5">
        <f t="shared" si="91"/>
        <v>1444023.0471720111</v>
      </c>
      <c r="BI270" s="150"/>
      <c r="BJ270" s="2">
        <v>263</v>
      </c>
      <c r="BK270" s="118">
        <v>52841</v>
      </c>
      <c r="BL270" s="5">
        <f t="shared" si="119"/>
        <v>395300.0598623713</v>
      </c>
      <c r="BM270" s="5">
        <f t="shared" si="120"/>
        <v>5356.7892391412443</v>
      </c>
      <c r="BN270" s="5">
        <f t="shared" si="92"/>
        <v>2968.5180441394177</v>
      </c>
      <c r="BO270" s="35">
        <f t="shared" si="93"/>
        <v>9.0114371705573071E-2</v>
      </c>
      <c r="BP270" s="5">
        <f t="shared" si="94"/>
        <v>2388.2711950018265</v>
      </c>
      <c r="BQ270" s="35">
        <f t="shared" si="95"/>
        <v>7.2499999999999995E-2</v>
      </c>
      <c r="BR270" s="5">
        <f t="shared" si="121"/>
        <v>392918.45818176755</v>
      </c>
      <c r="BS270" s="5">
        <f t="shared" si="122"/>
        <v>1015917.1117123796</v>
      </c>
      <c r="BT270" s="5">
        <f t="shared" si="96"/>
        <v>392331.54181823187</v>
      </c>
      <c r="BU270" s="5">
        <f t="shared" si="97"/>
        <v>1408835.5698941471</v>
      </c>
      <c r="BV270" s="150"/>
      <c r="BW270" s="2">
        <v>263</v>
      </c>
      <c r="BX270" s="118">
        <v>52841</v>
      </c>
      <c r="BY270" s="5">
        <f t="shared" si="123"/>
        <v>389114.94702615676</v>
      </c>
      <c r="BZ270" s="5">
        <f t="shared" si="124"/>
        <v>5224.2878433945316</v>
      </c>
      <c r="CA270" s="5">
        <f t="shared" si="98"/>
        <v>2954.4506524086169</v>
      </c>
      <c r="CB270" s="35">
        <f t="shared" si="99"/>
        <v>9.1112942588967627E-2</v>
      </c>
      <c r="CC270" s="5">
        <f t="shared" si="100"/>
        <v>2269.8371909859147</v>
      </c>
      <c r="CD270" s="35">
        <f t="shared" si="101"/>
        <v>7.0000000000000007E-2</v>
      </c>
      <c r="CE270" s="5">
        <f t="shared" si="125"/>
        <v>399089.50362625113</v>
      </c>
      <c r="CF270" s="5">
        <f t="shared" si="126"/>
        <v>974898.19918651041</v>
      </c>
      <c r="CG270" s="5">
        <f t="shared" si="102"/>
        <v>386160.49637374817</v>
      </c>
      <c r="CH270" s="5">
        <f t="shared" si="103"/>
        <v>1373987.7028127615</v>
      </c>
    </row>
    <row r="271" spans="9:86" ht="14.25" customHeight="1">
      <c r="I271" s="150"/>
      <c r="J271" s="2">
        <v>264</v>
      </c>
      <c r="K271" s="118">
        <v>52871</v>
      </c>
      <c r="L271" s="5">
        <f t="shared" si="104"/>
        <v>416614.04519636568</v>
      </c>
      <c r="M271" s="5">
        <f t="shared" si="67"/>
        <v>5899.3210083098911</v>
      </c>
      <c r="N271" s="5">
        <f t="shared" si="68"/>
        <v>3035.099447584877</v>
      </c>
      <c r="O271" s="35">
        <f t="shared" si="69"/>
        <v>8.7421904736437447E-2</v>
      </c>
      <c r="P271" s="5">
        <f t="shared" si="70"/>
        <v>2864.2215607250141</v>
      </c>
      <c r="Q271" s="35">
        <f t="shared" si="71"/>
        <v>8.2500000000000004E-2</v>
      </c>
      <c r="R271" s="5">
        <f t="shared" si="105"/>
        <v>371671.05425121798</v>
      </c>
      <c r="S271" s="5">
        <f t="shared" si="106"/>
        <v>1185749.6919425942</v>
      </c>
      <c r="T271" s="5">
        <f t="shared" si="72"/>
        <v>413578.9457487808</v>
      </c>
      <c r="U271" s="5">
        <f t="shared" si="73"/>
        <v>1557420.7461938122</v>
      </c>
      <c r="V271" s="150"/>
      <c r="W271" s="2">
        <v>264</v>
      </c>
      <c r="X271" s="118">
        <v>52871</v>
      </c>
      <c r="Y271" s="5">
        <f t="shared" si="107"/>
        <v>410608.6396275679</v>
      </c>
      <c r="Z271" s="5">
        <f t="shared" si="108"/>
        <v>5761.8863163878123</v>
      </c>
      <c r="AA271" s="5">
        <f t="shared" si="74"/>
        <v>3024.4953855373592</v>
      </c>
      <c r="AB271" s="35">
        <f t="shared" si="75"/>
        <v>8.8390601472408875E-2</v>
      </c>
      <c r="AC271" s="5">
        <f t="shared" si="76"/>
        <v>2737.3909308504531</v>
      </c>
      <c r="AD271" s="35">
        <f t="shared" si="77"/>
        <v>8.0000000000000016E-2</v>
      </c>
      <c r="AE271" s="5">
        <f t="shared" si="109"/>
        <v>377665.85575796966</v>
      </c>
      <c r="AF271" s="5">
        <f t="shared" si="110"/>
        <v>1143472.131768412</v>
      </c>
      <c r="AG271" s="5">
        <f t="shared" si="78"/>
        <v>407584.14424203057</v>
      </c>
      <c r="AH271" s="5">
        <f t="shared" si="79"/>
        <v>1521137.9875263816</v>
      </c>
      <c r="AI271" s="150"/>
      <c r="AJ271" s="2">
        <v>264</v>
      </c>
      <c r="AK271" s="118">
        <v>52871</v>
      </c>
      <c r="AL271" s="5">
        <f t="shared" si="111"/>
        <v>404558.15788470977</v>
      </c>
      <c r="AM271" s="5">
        <f t="shared" si="112"/>
        <v>5625.6271582523987</v>
      </c>
      <c r="AN271" s="5">
        <f t="shared" si="80"/>
        <v>3012.8557219136483</v>
      </c>
      <c r="AO271" s="35">
        <f t="shared" si="81"/>
        <v>8.9367296044656597E-2</v>
      </c>
      <c r="AP271" s="5">
        <f t="shared" si="82"/>
        <v>2612.7714363387504</v>
      </c>
      <c r="AQ271" s="35">
        <f t="shared" si="83"/>
        <v>7.7499999999999986E-2</v>
      </c>
      <c r="AR271" s="5">
        <f t="shared" si="113"/>
        <v>383704.69783720316</v>
      </c>
      <c r="AS271" s="5">
        <f t="shared" si="114"/>
        <v>1101460.8719414293</v>
      </c>
      <c r="AT271" s="5">
        <f t="shared" si="84"/>
        <v>401545.30216279614</v>
      </c>
      <c r="AU271" s="5">
        <f t="shared" si="85"/>
        <v>1485165.5697786324</v>
      </c>
      <c r="AV271" s="150"/>
      <c r="AW271" s="2">
        <v>264</v>
      </c>
      <c r="AX271" s="118">
        <v>52871</v>
      </c>
      <c r="AY271" s="5">
        <f t="shared" si="115"/>
        <v>398464.96373024909</v>
      </c>
      <c r="AZ271" s="5">
        <f t="shared" si="116"/>
        <v>5490.5819284106856</v>
      </c>
      <c r="BA271" s="5">
        <f t="shared" si="86"/>
        <v>3000.1759050966289</v>
      </c>
      <c r="BB271" s="35">
        <f t="shared" si="87"/>
        <v>9.0352011188446879E-2</v>
      </c>
      <c r="BC271" s="5">
        <f t="shared" si="88"/>
        <v>2490.4060233140567</v>
      </c>
      <c r="BD271" s="35">
        <f t="shared" si="89"/>
        <v>7.4999999999999997E-2</v>
      </c>
      <c r="BE271" s="5">
        <f t="shared" si="117"/>
        <v>389785.21217484795</v>
      </c>
      <c r="BF271" s="5">
        <f t="shared" si="118"/>
        <v>1059728.4169255737</v>
      </c>
      <c r="BG271" s="5">
        <f t="shared" si="90"/>
        <v>395464.78782515245</v>
      </c>
      <c r="BH271" s="5">
        <f t="shared" si="91"/>
        <v>1449513.6291004217</v>
      </c>
      <c r="BI271" s="150"/>
      <c r="BJ271" s="2">
        <v>264</v>
      </c>
      <c r="BK271" s="118">
        <v>52871</v>
      </c>
      <c r="BL271" s="5">
        <f t="shared" si="119"/>
        <v>392331.54181823187</v>
      </c>
      <c r="BM271" s="5">
        <f t="shared" si="120"/>
        <v>5356.7892391412443</v>
      </c>
      <c r="BN271" s="5">
        <f t="shared" si="92"/>
        <v>2986.4528406560935</v>
      </c>
      <c r="BO271" s="35">
        <f t="shared" si="93"/>
        <v>9.1344769074102869E-2</v>
      </c>
      <c r="BP271" s="5">
        <f t="shared" si="94"/>
        <v>2370.3363984851508</v>
      </c>
      <c r="BQ271" s="35">
        <f t="shared" si="95"/>
        <v>7.2499999999999995E-2</v>
      </c>
      <c r="BR271" s="5">
        <f t="shared" si="121"/>
        <v>395904.91102242365</v>
      </c>
      <c r="BS271" s="5">
        <f t="shared" si="122"/>
        <v>1018287.4481108647</v>
      </c>
      <c r="BT271" s="5">
        <f t="shared" si="96"/>
        <v>389345.08897757577</v>
      </c>
      <c r="BU271" s="5">
        <f t="shared" si="97"/>
        <v>1414192.3591332883</v>
      </c>
      <c r="BV271" s="150"/>
      <c r="BW271" s="2">
        <v>264</v>
      </c>
      <c r="BX271" s="118">
        <v>52871</v>
      </c>
      <c r="BY271" s="5">
        <f t="shared" si="123"/>
        <v>386160.49637374817</v>
      </c>
      <c r="BZ271" s="5">
        <f t="shared" si="124"/>
        <v>5224.2878433945316</v>
      </c>
      <c r="CA271" s="5">
        <f t="shared" si="98"/>
        <v>2971.6849478810004</v>
      </c>
      <c r="CB271" s="35">
        <f t="shared" si="99"/>
        <v>9.2345591300613025E-2</v>
      </c>
      <c r="CC271" s="5">
        <f t="shared" si="100"/>
        <v>2252.6028955135312</v>
      </c>
      <c r="CD271" s="35">
        <f t="shared" si="101"/>
        <v>7.0000000000000007E-2</v>
      </c>
      <c r="CE271" s="5">
        <f t="shared" si="125"/>
        <v>402061.1885741321</v>
      </c>
      <c r="CF271" s="5">
        <f t="shared" si="126"/>
        <v>977150.80208202393</v>
      </c>
      <c r="CG271" s="5">
        <f t="shared" si="102"/>
        <v>383188.8114258672</v>
      </c>
      <c r="CH271" s="5">
        <f t="shared" si="103"/>
        <v>1379211.9906561561</v>
      </c>
    </row>
    <row r="272" spans="9:86" ht="14.25" customHeight="1">
      <c r="I272" s="150"/>
      <c r="J272" s="2">
        <v>265</v>
      </c>
      <c r="K272" s="118">
        <v>52902</v>
      </c>
      <c r="L272" s="5">
        <f t="shared" si="104"/>
        <v>413578.9457487808</v>
      </c>
      <c r="M272" s="5">
        <f t="shared" si="67"/>
        <v>5899.3210083098911</v>
      </c>
      <c r="N272" s="5">
        <f t="shared" si="68"/>
        <v>3055.9657562870229</v>
      </c>
      <c r="O272" s="35">
        <f t="shared" si="69"/>
        <v>8.8668897322736556E-2</v>
      </c>
      <c r="P272" s="5">
        <f t="shared" si="70"/>
        <v>2843.3552520228682</v>
      </c>
      <c r="Q272" s="35">
        <f t="shared" si="71"/>
        <v>8.2500000000000018E-2</v>
      </c>
      <c r="R272" s="5">
        <f t="shared" si="105"/>
        <v>374727.02000750502</v>
      </c>
      <c r="S272" s="5">
        <f t="shared" si="106"/>
        <v>1188593.0471946171</v>
      </c>
      <c r="T272" s="5">
        <f t="shared" si="72"/>
        <v>410522.97999249375</v>
      </c>
      <c r="U272" s="5">
        <f t="shared" si="73"/>
        <v>1563320.0672021222</v>
      </c>
      <c r="V272" s="150"/>
      <c r="W272" s="2">
        <v>265</v>
      </c>
      <c r="X272" s="118">
        <v>52902</v>
      </c>
      <c r="Y272" s="5">
        <f t="shared" si="107"/>
        <v>407584.14424203057</v>
      </c>
      <c r="Z272" s="5">
        <f t="shared" si="108"/>
        <v>5761.8863163878123</v>
      </c>
      <c r="AA272" s="5">
        <f t="shared" si="74"/>
        <v>3044.6586881076082</v>
      </c>
      <c r="AB272" s="35">
        <f t="shared" si="75"/>
        <v>8.9640151054540637E-2</v>
      </c>
      <c r="AC272" s="5">
        <f t="shared" si="76"/>
        <v>2717.227628280204</v>
      </c>
      <c r="AD272" s="35">
        <f t="shared" si="77"/>
        <v>0.08</v>
      </c>
      <c r="AE272" s="5">
        <f t="shared" si="109"/>
        <v>380710.51444607729</v>
      </c>
      <c r="AF272" s="5">
        <f t="shared" si="110"/>
        <v>1146189.3593966921</v>
      </c>
      <c r="AG272" s="5">
        <f t="shared" si="78"/>
        <v>404539.48555392295</v>
      </c>
      <c r="AH272" s="5">
        <f t="shared" si="79"/>
        <v>1526899.8738427693</v>
      </c>
      <c r="AI272" s="150"/>
      <c r="AJ272" s="2">
        <v>265</v>
      </c>
      <c r="AK272" s="118">
        <v>52902</v>
      </c>
      <c r="AL272" s="5">
        <f t="shared" si="111"/>
        <v>401545.30216279614</v>
      </c>
      <c r="AM272" s="5">
        <f t="shared" si="112"/>
        <v>5625.6271582523987</v>
      </c>
      <c r="AN272" s="5">
        <f t="shared" si="80"/>
        <v>3032.3137484510071</v>
      </c>
      <c r="AO272" s="35">
        <f t="shared" si="81"/>
        <v>9.0619326849102594E-2</v>
      </c>
      <c r="AP272" s="5">
        <f t="shared" si="82"/>
        <v>2593.3134098013916</v>
      </c>
      <c r="AQ272" s="35">
        <f t="shared" si="83"/>
        <v>7.7499999999999999E-2</v>
      </c>
      <c r="AR272" s="5">
        <f t="shared" si="113"/>
        <v>386737.01158565417</v>
      </c>
      <c r="AS272" s="5">
        <f t="shared" si="114"/>
        <v>1104054.1853512307</v>
      </c>
      <c r="AT272" s="5">
        <f t="shared" si="84"/>
        <v>398512.98841434513</v>
      </c>
      <c r="AU272" s="5">
        <f t="shared" si="85"/>
        <v>1490791.1969368849</v>
      </c>
      <c r="AV272" s="150"/>
      <c r="AW272" s="2">
        <v>265</v>
      </c>
      <c r="AX272" s="118">
        <v>52902</v>
      </c>
      <c r="AY272" s="5">
        <f t="shared" si="115"/>
        <v>395464.78782515245</v>
      </c>
      <c r="AZ272" s="5">
        <f t="shared" si="116"/>
        <v>5490.5819284106856</v>
      </c>
      <c r="BA272" s="5">
        <f t="shared" si="86"/>
        <v>3018.9270045034827</v>
      </c>
      <c r="BB272" s="35">
        <f t="shared" si="87"/>
        <v>9.1606446817355969E-2</v>
      </c>
      <c r="BC272" s="5">
        <f t="shared" si="88"/>
        <v>2471.6549239072028</v>
      </c>
      <c r="BD272" s="35">
        <f t="shared" si="89"/>
        <v>7.5000000000000011E-2</v>
      </c>
      <c r="BE272" s="5">
        <f t="shared" si="117"/>
        <v>392804.13917935145</v>
      </c>
      <c r="BF272" s="5">
        <f t="shared" si="118"/>
        <v>1062200.071849481</v>
      </c>
      <c r="BG272" s="5">
        <f t="shared" si="90"/>
        <v>392445.86082064896</v>
      </c>
      <c r="BH272" s="5">
        <f t="shared" si="91"/>
        <v>1455004.2110288325</v>
      </c>
      <c r="BI272" s="150"/>
      <c r="BJ272" s="2">
        <v>265</v>
      </c>
      <c r="BK272" s="118">
        <v>52902</v>
      </c>
      <c r="BL272" s="5">
        <f t="shared" si="119"/>
        <v>389345.08897757577</v>
      </c>
      <c r="BM272" s="5">
        <f t="shared" si="120"/>
        <v>5356.7892391412443</v>
      </c>
      <c r="BN272" s="5">
        <f t="shared" si="92"/>
        <v>3004.4959932350575</v>
      </c>
      <c r="BO272" s="35">
        <f t="shared" si="93"/>
        <v>9.2601532520928259E-2</v>
      </c>
      <c r="BP272" s="5">
        <f t="shared" si="94"/>
        <v>2352.2932459061867</v>
      </c>
      <c r="BQ272" s="35">
        <f t="shared" si="95"/>
        <v>7.2499999999999995E-2</v>
      </c>
      <c r="BR272" s="5">
        <f t="shared" si="121"/>
        <v>398909.40701565868</v>
      </c>
      <c r="BS272" s="5">
        <f t="shared" si="122"/>
        <v>1020639.741356771</v>
      </c>
      <c r="BT272" s="5">
        <f t="shared" si="96"/>
        <v>386340.59298434074</v>
      </c>
      <c r="BU272" s="5">
        <f t="shared" si="97"/>
        <v>1419549.1483724297</v>
      </c>
      <c r="BV272" s="150"/>
      <c r="BW272" s="2">
        <v>265</v>
      </c>
      <c r="BX272" s="118">
        <v>52902</v>
      </c>
      <c r="BY272" s="5">
        <f t="shared" si="123"/>
        <v>383188.8114258672</v>
      </c>
      <c r="BZ272" s="5">
        <f t="shared" si="124"/>
        <v>5224.2878433945316</v>
      </c>
      <c r="CA272" s="5">
        <f t="shared" si="98"/>
        <v>2989.0197767436393</v>
      </c>
      <c r="CB272" s="35">
        <f t="shared" si="99"/>
        <v>9.3604604966037327E-2</v>
      </c>
      <c r="CC272" s="5">
        <f t="shared" si="100"/>
        <v>2235.2680666508923</v>
      </c>
      <c r="CD272" s="35">
        <f t="shared" si="101"/>
        <v>7.0000000000000007E-2</v>
      </c>
      <c r="CE272" s="5">
        <f t="shared" si="125"/>
        <v>405050.20835087576</v>
      </c>
      <c r="CF272" s="5">
        <f t="shared" si="126"/>
        <v>979386.07014867477</v>
      </c>
      <c r="CG272" s="5">
        <f t="shared" si="102"/>
        <v>380199.79164912354</v>
      </c>
      <c r="CH272" s="5">
        <f t="shared" si="103"/>
        <v>1384436.2784995507</v>
      </c>
    </row>
    <row r="273" spans="9:86" ht="14.25" customHeight="1">
      <c r="I273" s="150"/>
      <c r="J273" s="2">
        <v>266</v>
      </c>
      <c r="K273" s="118">
        <v>52932</v>
      </c>
      <c r="L273" s="5">
        <f t="shared" si="104"/>
        <v>410522.97999249375</v>
      </c>
      <c r="M273" s="5">
        <f t="shared" si="67"/>
        <v>5899.3210083098911</v>
      </c>
      <c r="N273" s="5">
        <f t="shared" si="68"/>
        <v>3076.9755208614965</v>
      </c>
      <c r="O273" s="35">
        <f t="shared" si="69"/>
        <v>8.9943092225953092E-2</v>
      </c>
      <c r="P273" s="5">
        <f t="shared" si="70"/>
        <v>2822.3454874483946</v>
      </c>
      <c r="Q273" s="35">
        <f t="shared" si="71"/>
        <v>8.2500000000000004E-2</v>
      </c>
      <c r="R273" s="5">
        <f t="shared" si="105"/>
        <v>377803.99552836653</v>
      </c>
      <c r="S273" s="5">
        <f t="shared" si="106"/>
        <v>1191415.3926820655</v>
      </c>
      <c r="T273" s="5">
        <f t="shared" si="72"/>
        <v>407446.00447163224</v>
      </c>
      <c r="U273" s="5">
        <f t="shared" si="73"/>
        <v>1569219.3882104321</v>
      </c>
      <c r="V273" s="150"/>
      <c r="W273" s="2">
        <v>266</v>
      </c>
      <c r="X273" s="118">
        <v>52932</v>
      </c>
      <c r="Y273" s="5">
        <f t="shared" si="107"/>
        <v>404539.48555392295</v>
      </c>
      <c r="Z273" s="5">
        <f t="shared" si="108"/>
        <v>5761.8863163878123</v>
      </c>
      <c r="AA273" s="5">
        <f t="shared" si="74"/>
        <v>3064.9564126949927</v>
      </c>
      <c r="AB273" s="35">
        <f t="shared" si="75"/>
        <v>9.0916902467453709E-2</v>
      </c>
      <c r="AC273" s="5">
        <f t="shared" si="76"/>
        <v>2696.9299036928196</v>
      </c>
      <c r="AD273" s="35">
        <f t="shared" si="77"/>
        <v>7.9999999999999988E-2</v>
      </c>
      <c r="AE273" s="5">
        <f t="shared" si="109"/>
        <v>383775.47085877229</v>
      </c>
      <c r="AF273" s="5">
        <f t="shared" si="110"/>
        <v>1148886.2893003849</v>
      </c>
      <c r="AG273" s="5">
        <f t="shared" si="78"/>
        <v>401474.52914122795</v>
      </c>
      <c r="AH273" s="5">
        <f t="shared" si="79"/>
        <v>1532661.7601591572</v>
      </c>
      <c r="AI273" s="150"/>
      <c r="AJ273" s="2">
        <v>266</v>
      </c>
      <c r="AK273" s="118">
        <v>52932</v>
      </c>
      <c r="AL273" s="5">
        <f t="shared" si="111"/>
        <v>398512.98841434513</v>
      </c>
      <c r="AM273" s="5">
        <f t="shared" si="112"/>
        <v>5625.6271582523987</v>
      </c>
      <c r="AN273" s="5">
        <f t="shared" si="80"/>
        <v>3051.8974414097529</v>
      </c>
      <c r="AO273" s="35">
        <f t="shared" si="81"/>
        <v>9.1898558796380592E-2</v>
      </c>
      <c r="AP273" s="5">
        <f t="shared" si="82"/>
        <v>2573.7297168426458</v>
      </c>
      <c r="AQ273" s="35">
        <f t="shared" si="83"/>
        <v>7.7499999999999999E-2</v>
      </c>
      <c r="AR273" s="5">
        <f t="shared" si="113"/>
        <v>389788.90902706393</v>
      </c>
      <c r="AS273" s="5">
        <f t="shared" si="114"/>
        <v>1106627.9150680734</v>
      </c>
      <c r="AT273" s="5">
        <f t="shared" si="84"/>
        <v>395461.09097293537</v>
      </c>
      <c r="AU273" s="5">
        <f t="shared" si="85"/>
        <v>1496416.8240951374</v>
      </c>
      <c r="AV273" s="150"/>
      <c r="AW273" s="2">
        <v>266</v>
      </c>
      <c r="AX273" s="118">
        <v>52932</v>
      </c>
      <c r="AY273" s="5">
        <f t="shared" si="115"/>
        <v>392445.86082064896</v>
      </c>
      <c r="AZ273" s="5">
        <f t="shared" si="116"/>
        <v>5490.5819284106856</v>
      </c>
      <c r="BA273" s="5">
        <f t="shared" si="86"/>
        <v>3037.7952982816296</v>
      </c>
      <c r="BB273" s="35">
        <f t="shared" si="87"/>
        <v>9.2888082710698094E-2</v>
      </c>
      <c r="BC273" s="5">
        <f t="shared" si="88"/>
        <v>2452.786630129056</v>
      </c>
      <c r="BD273" s="35">
        <f t="shared" si="89"/>
        <v>7.5000000000000011E-2</v>
      </c>
      <c r="BE273" s="5">
        <f t="shared" si="117"/>
        <v>395841.9344776331</v>
      </c>
      <c r="BF273" s="5">
        <f t="shared" si="118"/>
        <v>1064652.8584796099</v>
      </c>
      <c r="BG273" s="5">
        <f t="shared" si="90"/>
        <v>389408.06552236731</v>
      </c>
      <c r="BH273" s="5">
        <f t="shared" si="91"/>
        <v>1460494.792957243</v>
      </c>
      <c r="BI273" s="150"/>
      <c r="BJ273" s="2">
        <v>266</v>
      </c>
      <c r="BK273" s="118">
        <v>52932</v>
      </c>
      <c r="BL273" s="5">
        <f t="shared" si="119"/>
        <v>386340.59298434074</v>
      </c>
      <c r="BM273" s="5">
        <f t="shared" si="120"/>
        <v>5356.7892391412443</v>
      </c>
      <c r="BN273" s="5">
        <f t="shared" si="92"/>
        <v>3022.6481565275189</v>
      </c>
      <c r="BO273" s="35">
        <f t="shared" si="93"/>
        <v>9.3885495174462291E-2</v>
      </c>
      <c r="BP273" s="5">
        <f t="shared" si="94"/>
        <v>2334.1410826137253</v>
      </c>
      <c r="BQ273" s="35">
        <f t="shared" si="95"/>
        <v>7.2499999999999995E-2</v>
      </c>
      <c r="BR273" s="5">
        <f t="shared" si="121"/>
        <v>401932.05517218623</v>
      </c>
      <c r="BS273" s="5">
        <f t="shared" si="122"/>
        <v>1022973.8824393847</v>
      </c>
      <c r="BT273" s="5">
        <f t="shared" si="96"/>
        <v>383317.94482781319</v>
      </c>
      <c r="BU273" s="5">
        <f t="shared" si="97"/>
        <v>1424905.937611571</v>
      </c>
      <c r="BV273" s="150"/>
      <c r="BW273" s="2">
        <v>266</v>
      </c>
      <c r="BX273" s="118">
        <v>52932</v>
      </c>
      <c r="BY273" s="5">
        <f t="shared" si="123"/>
        <v>380199.79164912354</v>
      </c>
      <c r="BZ273" s="5">
        <f t="shared" si="124"/>
        <v>5224.2878433945316</v>
      </c>
      <c r="CA273" s="5">
        <f t="shared" si="98"/>
        <v>3006.4557254413107</v>
      </c>
      <c r="CB273" s="35">
        <f t="shared" si="99"/>
        <v>9.489081661199511E-2</v>
      </c>
      <c r="CC273" s="5">
        <f t="shared" si="100"/>
        <v>2217.8321179532209</v>
      </c>
      <c r="CD273" s="35">
        <f t="shared" si="101"/>
        <v>7.0000000000000007E-2</v>
      </c>
      <c r="CE273" s="5">
        <f t="shared" si="125"/>
        <v>408056.6640763171</v>
      </c>
      <c r="CF273" s="5">
        <f t="shared" si="126"/>
        <v>981603.90226662799</v>
      </c>
      <c r="CG273" s="5">
        <f t="shared" si="102"/>
        <v>377193.3359236822</v>
      </c>
      <c r="CH273" s="5">
        <f t="shared" si="103"/>
        <v>1389660.5663429452</v>
      </c>
    </row>
    <row r="274" spans="9:86" ht="14.25" customHeight="1">
      <c r="I274" s="150"/>
      <c r="J274" s="2">
        <v>267</v>
      </c>
      <c r="K274" s="118">
        <v>52963</v>
      </c>
      <c r="L274" s="5">
        <f t="shared" si="104"/>
        <v>407446.00447163224</v>
      </c>
      <c r="M274" s="5">
        <f t="shared" si="67"/>
        <v>5899.3210083098911</v>
      </c>
      <c r="N274" s="5">
        <f t="shared" si="68"/>
        <v>3098.1297275674192</v>
      </c>
      <c r="O274" s="35">
        <f t="shared" si="69"/>
        <v>9.1245358459264153E-2</v>
      </c>
      <c r="P274" s="5">
        <f t="shared" si="70"/>
        <v>2801.1912807424719</v>
      </c>
      <c r="Q274" s="35">
        <f t="shared" si="71"/>
        <v>8.2500000000000018E-2</v>
      </c>
      <c r="R274" s="5">
        <f t="shared" si="105"/>
        <v>380902.12525593396</v>
      </c>
      <c r="S274" s="5">
        <f t="shared" si="106"/>
        <v>1194216.5839628079</v>
      </c>
      <c r="T274" s="5">
        <f t="shared" si="72"/>
        <v>404347.87474406481</v>
      </c>
      <c r="U274" s="5">
        <f t="shared" si="73"/>
        <v>1575118.7092187419</v>
      </c>
      <c r="V274" s="150"/>
      <c r="W274" s="2">
        <v>267</v>
      </c>
      <c r="X274" s="118">
        <v>52963</v>
      </c>
      <c r="Y274" s="5">
        <f t="shared" si="107"/>
        <v>401474.52914122795</v>
      </c>
      <c r="Z274" s="5">
        <f t="shared" si="108"/>
        <v>5761.8863163878123</v>
      </c>
      <c r="AA274" s="5">
        <f t="shared" si="74"/>
        <v>3085.3894554462922</v>
      </c>
      <c r="AB274" s="35">
        <f t="shared" si="75"/>
        <v>9.2221724612400552E-2</v>
      </c>
      <c r="AC274" s="5">
        <f t="shared" si="76"/>
        <v>2676.49686094152</v>
      </c>
      <c r="AD274" s="35">
        <f t="shared" si="77"/>
        <v>8.0000000000000016E-2</v>
      </c>
      <c r="AE274" s="5">
        <f t="shared" si="109"/>
        <v>386860.86031421856</v>
      </c>
      <c r="AF274" s="5">
        <f t="shared" si="110"/>
        <v>1151562.7861613263</v>
      </c>
      <c r="AG274" s="5">
        <f t="shared" si="78"/>
        <v>398389.13968578167</v>
      </c>
      <c r="AH274" s="5">
        <f t="shared" si="79"/>
        <v>1538423.6464755449</v>
      </c>
      <c r="AI274" s="150"/>
      <c r="AJ274" s="2">
        <v>267</v>
      </c>
      <c r="AK274" s="118">
        <v>52963</v>
      </c>
      <c r="AL274" s="5">
        <f t="shared" si="111"/>
        <v>395461.09097293537</v>
      </c>
      <c r="AM274" s="5">
        <f t="shared" si="112"/>
        <v>5625.6271582523987</v>
      </c>
      <c r="AN274" s="5">
        <f t="shared" si="80"/>
        <v>3071.6076123855246</v>
      </c>
      <c r="AO274" s="35">
        <f t="shared" si="81"/>
        <v>9.320586067757769E-2</v>
      </c>
      <c r="AP274" s="5">
        <f t="shared" si="82"/>
        <v>2554.0195458668741</v>
      </c>
      <c r="AQ274" s="35">
        <f t="shared" si="83"/>
        <v>7.7499999999999986E-2</v>
      </c>
      <c r="AR274" s="5">
        <f t="shared" si="113"/>
        <v>392860.51663944946</v>
      </c>
      <c r="AS274" s="5">
        <f t="shared" si="114"/>
        <v>1109181.9346139403</v>
      </c>
      <c r="AT274" s="5">
        <f t="shared" si="84"/>
        <v>392389.48336054984</v>
      </c>
      <c r="AU274" s="5">
        <f t="shared" si="85"/>
        <v>1502042.4512533897</v>
      </c>
      <c r="AV274" s="150"/>
      <c r="AW274" s="2">
        <v>267</v>
      </c>
      <c r="AX274" s="118">
        <v>52963</v>
      </c>
      <c r="AY274" s="5">
        <f t="shared" si="115"/>
        <v>389408.06552236731</v>
      </c>
      <c r="AZ274" s="5">
        <f t="shared" si="116"/>
        <v>5490.5819284106856</v>
      </c>
      <c r="BA274" s="5">
        <f t="shared" si="86"/>
        <v>3056.7815188958903</v>
      </c>
      <c r="BB274" s="35">
        <f t="shared" si="87"/>
        <v>9.4197787551074053E-2</v>
      </c>
      <c r="BC274" s="5">
        <f t="shared" si="88"/>
        <v>2433.8004095147953</v>
      </c>
      <c r="BD274" s="35">
        <f t="shared" si="89"/>
        <v>7.4999999999999997E-2</v>
      </c>
      <c r="BE274" s="5">
        <f t="shared" si="117"/>
        <v>398898.71599652898</v>
      </c>
      <c r="BF274" s="5">
        <f t="shared" si="118"/>
        <v>1067086.6588891246</v>
      </c>
      <c r="BG274" s="5">
        <f t="shared" si="90"/>
        <v>386351.28400347143</v>
      </c>
      <c r="BH274" s="5">
        <f t="shared" si="91"/>
        <v>1465985.3748856536</v>
      </c>
      <c r="BI274" s="150"/>
      <c r="BJ274" s="2">
        <v>267</v>
      </c>
      <c r="BK274" s="118">
        <v>52963</v>
      </c>
      <c r="BL274" s="5">
        <f t="shared" si="119"/>
        <v>383317.94482781319</v>
      </c>
      <c r="BM274" s="5">
        <f t="shared" si="120"/>
        <v>5356.7892391412443</v>
      </c>
      <c r="BN274" s="5">
        <f t="shared" si="92"/>
        <v>3040.9099891398728</v>
      </c>
      <c r="BO274" s="35">
        <f t="shared" si="93"/>
        <v>9.5197525610417819E-2</v>
      </c>
      <c r="BP274" s="5">
        <f t="shared" si="94"/>
        <v>2315.8792500013715</v>
      </c>
      <c r="BQ274" s="35">
        <f t="shared" si="95"/>
        <v>7.2500000000000009E-2</v>
      </c>
      <c r="BR274" s="5">
        <f t="shared" si="121"/>
        <v>404972.96516132611</v>
      </c>
      <c r="BS274" s="5">
        <f t="shared" si="122"/>
        <v>1025289.7616893861</v>
      </c>
      <c r="BT274" s="5">
        <f t="shared" si="96"/>
        <v>380277.03483867331</v>
      </c>
      <c r="BU274" s="5">
        <f t="shared" si="97"/>
        <v>1430262.7268507122</v>
      </c>
      <c r="BV274" s="150"/>
      <c r="BW274" s="2">
        <v>267</v>
      </c>
      <c r="BX274" s="118">
        <v>52963</v>
      </c>
      <c r="BY274" s="5">
        <f t="shared" si="123"/>
        <v>377193.3359236822</v>
      </c>
      <c r="BZ274" s="5">
        <f t="shared" si="124"/>
        <v>5224.2878433945316</v>
      </c>
      <c r="CA274" s="5">
        <f t="shared" si="98"/>
        <v>3023.9933838397187</v>
      </c>
      <c r="CB274" s="35">
        <f t="shared" si="99"/>
        <v>9.6205094708828001E-2</v>
      </c>
      <c r="CC274" s="5">
        <f t="shared" si="100"/>
        <v>2200.2944595548129</v>
      </c>
      <c r="CD274" s="35">
        <f t="shared" si="101"/>
        <v>7.0000000000000007E-2</v>
      </c>
      <c r="CE274" s="5">
        <f t="shared" si="125"/>
        <v>411080.65746015683</v>
      </c>
      <c r="CF274" s="5">
        <f t="shared" si="126"/>
        <v>983804.19672618282</v>
      </c>
      <c r="CG274" s="5">
        <f t="shared" si="102"/>
        <v>374169.34253984247</v>
      </c>
      <c r="CH274" s="5">
        <f t="shared" si="103"/>
        <v>1394884.8541863398</v>
      </c>
    </row>
    <row r="275" spans="9:86" ht="14.25" customHeight="1">
      <c r="I275" s="150"/>
      <c r="J275" s="2">
        <v>268</v>
      </c>
      <c r="K275" s="118">
        <v>52994</v>
      </c>
      <c r="L275" s="5">
        <f t="shared" si="104"/>
        <v>404347.87474406481</v>
      </c>
      <c r="M275" s="5">
        <f t="shared" si="67"/>
        <v>5899.3210083098911</v>
      </c>
      <c r="N275" s="5">
        <f t="shared" si="68"/>
        <v>3119.4293694444455</v>
      </c>
      <c r="O275" s="35">
        <f t="shared" si="69"/>
        <v>9.2576602404617445E-2</v>
      </c>
      <c r="P275" s="5">
        <f t="shared" si="70"/>
        <v>2779.8916388654457</v>
      </c>
      <c r="Q275" s="35">
        <f t="shared" si="71"/>
        <v>8.2500000000000004E-2</v>
      </c>
      <c r="R275" s="5">
        <f t="shared" si="105"/>
        <v>384021.5546253784</v>
      </c>
      <c r="S275" s="5">
        <f t="shared" si="106"/>
        <v>1196996.4756016734</v>
      </c>
      <c r="T275" s="5">
        <f t="shared" si="72"/>
        <v>401228.44537462038</v>
      </c>
      <c r="U275" s="5">
        <f t="shared" si="73"/>
        <v>1581018.0302270518</v>
      </c>
      <c r="V275" s="150"/>
      <c r="W275" s="2">
        <v>268</v>
      </c>
      <c r="X275" s="118">
        <v>52994</v>
      </c>
      <c r="Y275" s="5">
        <f t="shared" si="107"/>
        <v>398389.13968578167</v>
      </c>
      <c r="Z275" s="5">
        <f t="shared" si="108"/>
        <v>5761.8863163878123</v>
      </c>
      <c r="AA275" s="5">
        <f t="shared" si="74"/>
        <v>3105.9587184826009</v>
      </c>
      <c r="AB275" s="35">
        <f t="shared" si="75"/>
        <v>9.3555523755461986E-2</v>
      </c>
      <c r="AC275" s="5">
        <f t="shared" si="76"/>
        <v>2655.9275979052113</v>
      </c>
      <c r="AD275" s="35">
        <f t="shared" si="77"/>
        <v>0.08</v>
      </c>
      <c r="AE275" s="5">
        <f t="shared" si="109"/>
        <v>389966.81903270114</v>
      </c>
      <c r="AF275" s="5">
        <f t="shared" si="110"/>
        <v>1154218.7137592316</v>
      </c>
      <c r="AG275" s="5">
        <f t="shared" si="78"/>
        <v>395283.18096729909</v>
      </c>
      <c r="AH275" s="5">
        <f t="shared" si="79"/>
        <v>1544185.5327919328</v>
      </c>
      <c r="AI275" s="150"/>
      <c r="AJ275" s="2">
        <v>268</v>
      </c>
      <c r="AK275" s="118">
        <v>52994</v>
      </c>
      <c r="AL275" s="5">
        <f t="shared" si="111"/>
        <v>392389.48336054984</v>
      </c>
      <c r="AM275" s="5">
        <f t="shared" si="112"/>
        <v>5625.6271582523987</v>
      </c>
      <c r="AN275" s="5">
        <f t="shared" si="80"/>
        <v>3091.4450782155141</v>
      </c>
      <c r="AO275" s="35">
        <f t="shared" si="81"/>
        <v>9.4542138644676726E-2</v>
      </c>
      <c r="AP275" s="5">
        <f t="shared" si="82"/>
        <v>2534.1820800368846</v>
      </c>
      <c r="AQ275" s="35">
        <f t="shared" si="83"/>
        <v>7.7500000000000013E-2</v>
      </c>
      <c r="AR275" s="5">
        <f t="shared" si="113"/>
        <v>395951.96171766496</v>
      </c>
      <c r="AS275" s="5">
        <f t="shared" si="114"/>
        <v>1111716.1166939773</v>
      </c>
      <c r="AT275" s="5">
        <f t="shared" si="84"/>
        <v>389298.03828233434</v>
      </c>
      <c r="AU275" s="5">
        <f t="shared" si="85"/>
        <v>1507668.0784116422</v>
      </c>
      <c r="AV275" s="150"/>
      <c r="AW275" s="2">
        <v>268</v>
      </c>
      <c r="AX275" s="118">
        <v>52994</v>
      </c>
      <c r="AY275" s="5">
        <f t="shared" si="115"/>
        <v>386351.28400347143</v>
      </c>
      <c r="AZ275" s="5">
        <f t="shared" si="116"/>
        <v>5490.5819284106856</v>
      </c>
      <c r="BA275" s="5">
        <f t="shared" si="86"/>
        <v>3075.8864033889895</v>
      </c>
      <c r="BB275" s="35">
        <f t="shared" si="87"/>
        <v>9.5536467378056461E-2</v>
      </c>
      <c r="BC275" s="5">
        <f t="shared" si="88"/>
        <v>2414.6955250216961</v>
      </c>
      <c r="BD275" s="35">
        <f t="shared" si="89"/>
        <v>7.4999999999999997E-2</v>
      </c>
      <c r="BE275" s="5">
        <f t="shared" si="117"/>
        <v>401974.60239991796</v>
      </c>
      <c r="BF275" s="5">
        <f t="shared" si="118"/>
        <v>1069501.3544141464</v>
      </c>
      <c r="BG275" s="5">
        <f t="shared" si="90"/>
        <v>383275.39760008245</v>
      </c>
      <c r="BH275" s="5">
        <f t="shared" si="91"/>
        <v>1471475.9568140644</v>
      </c>
      <c r="BI275" s="150"/>
      <c r="BJ275" s="2">
        <v>268</v>
      </c>
      <c r="BK275" s="118">
        <v>52994</v>
      </c>
      <c r="BL275" s="5">
        <f t="shared" si="119"/>
        <v>380277.03483867331</v>
      </c>
      <c r="BM275" s="5">
        <f t="shared" si="120"/>
        <v>5356.7892391412443</v>
      </c>
      <c r="BN275" s="5">
        <f t="shared" si="92"/>
        <v>3059.282153657593</v>
      </c>
      <c r="BO275" s="35">
        <f t="shared" si="93"/>
        <v>9.653852975756308E-2</v>
      </c>
      <c r="BP275" s="5">
        <f t="shared" si="94"/>
        <v>2297.5070854836513</v>
      </c>
      <c r="BQ275" s="35">
        <f t="shared" si="95"/>
        <v>7.2499999999999995E-2</v>
      </c>
      <c r="BR275" s="5">
        <f t="shared" si="121"/>
        <v>408032.24731498369</v>
      </c>
      <c r="BS275" s="5">
        <f t="shared" si="122"/>
        <v>1027587.2687748697</v>
      </c>
      <c r="BT275" s="5">
        <f t="shared" si="96"/>
        <v>377217.75268501573</v>
      </c>
      <c r="BU275" s="5">
        <f t="shared" si="97"/>
        <v>1435619.5160898534</v>
      </c>
      <c r="BV275" s="150"/>
      <c r="BW275" s="2">
        <v>268</v>
      </c>
      <c r="BX275" s="118">
        <v>52994</v>
      </c>
      <c r="BY275" s="5">
        <f t="shared" si="123"/>
        <v>374169.34253984247</v>
      </c>
      <c r="BZ275" s="5">
        <f t="shared" si="124"/>
        <v>5224.2878433945316</v>
      </c>
      <c r="CA275" s="5">
        <f t="shared" si="98"/>
        <v>3041.6333452454505</v>
      </c>
      <c r="CB275" s="35">
        <f t="shared" si="99"/>
        <v>9.7548345076023529E-2</v>
      </c>
      <c r="CC275" s="5">
        <f t="shared" si="100"/>
        <v>2182.6544981490811</v>
      </c>
      <c r="CD275" s="35">
        <f t="shared" si="101"/>
        <v>7.0000000000000007E-2</v>
      </c>
      <c r="CE275" s="5">
        <f t="shared" si="125"/>
        <v>414122.29080540227</v>
      </c>
      <c r="CF275" s="5">
        <f t="shared" si="126"/>
        <v>985986.85122433188</v>
      </c>
      <c r="CG275" s="5">
        <f t="shared" si="102"/>
        <v>371127.70919459703</v>
      </c>
      <c r="CH275" s="5">
        <f t="shared" si="103"/>
        <v>1400109.1420297341</v>
      </c>
    </row>
    <row r="276" spans="9:86" ht="14.25" customHeight="1">
      <c r="I276" s="150"/>
      <c r="J276" s="2">
        <v>269</v>
      </c>
      <c r="K276" s="118">
        <v>53022</v>
      </c>
      <c r="L276" s="5">
        <f t="shared" si="104"/>
        <v>401228.44537462038</v>
      </c>
      <c r="M276" s="5">
        <f t="shared" si="67"/>
        <v>5899.3210083098911</v>
      </c>
      <c r="N276" s="5">
        <f t="shared" si="68"/>
        <v>3140.8754463593759</v>
      </c>
      <c r="O276" s="35">
        <f t="shared" si="69"/>
        <v>9.3937769843614904E-2</v>
      </c>
      <c r="P276" s="5">
        <f t="shared" si="70"/>
        <v>2758.4455619505152</v>
      </c>
      <c r="Q276" s="35">
        <f t="shared" si="71"/>
        <v>8.2500000000000004E-2</v>
      </c>
      <c r="R276" s="5">
        <f t="shared" si="105"/>
        <v>387162.43007173779</v>
      </c>
      <c r="S276" s="5">
        <f t="shared" si="106"/>
        <v>1199754.9211636239</v>
      </c>
      <c r="T276" s="5">
        <f t="shared" si="72"/>
        <v>398087.56992826099</v>
      </c>
      <c r="U276" s="5">
        <f t="shared" si="73"/>
        <v>1586917.3512353618</v>
      </c>
      <c r="V276" s="150"/>
      <c r="W276" s="2">
        <v>269</v>
      </c>
      <c r="X276" s="118">
        <v>53022</v>
      </c>
      <c r="Y276" s="5">
        <f t="shared" si="107"/>
        <v>395283.18096729909</v>
      </c>
      <c r="Z276" s="5">
        <f t="shared" si="108"/>
        <v>5761.8863163878123</v>
      </c>
      <c r="AA276" s="5">
        <f t="shared" si="74"/>
        <v>3126.6651099391515</v>
      </c>
      <c r="AB276" s="35">
        <f t="shared" si="75"/>
        <v>9.4919245558221121E-2</v>
      </c>
      <c r="AC276" s="5">
        <f t="shared" si="76"/>
        <v>2635.2212064486607</v>
      </c>
      <c r="AD276" s="35">
        <f t="shared" si="77"/>
        <v>0.08</v>
      </c>
      <c r="AE276" s="5">
        <f t="shared" si="109"/>
        <v>393093.48414264031</v>
      </c>
      <c r="AF276" s="5">
        <f t="shared" si="110"/>
        <v>1156853.9349656804</v>
      </c>
      <c r="AG276" s="5">
        <f t="shared" si="78"/>
        <v>392156.51585735992</v>
      </c>
      <c r="AH276" s="5">
        <f t="shared" si="79"/>
        <v>1549947.4191083207</v>
      </c>
      <c r="AI276" s="150"/>
      <c r="AJ276" s="2">
        <v>269</v>
      </c>
      <c r="AK276" s="118">
        <v>53022</v>
      </c>
      <c r="AL276" s="5">
        <f t="shared" si="111"/>
        <v>389298.03828233434</v>
      </c>
      <c r="AM276" s="5">
        <f t="shared" si="112"/>
        <v>5625.6271582523987</v>
      </c>
      <c r="AN276" s="5">
        <f t="shared" si="80"/>
        <v>3111.4106610123226</v>
      </c>
      <c r="AO276" s="35">
        <f t="shared" si="81"/>
        <v>9.5908338241020519E-2</v>
      </c>
      <c r="AP276" s="5">
        <f t="shared" si="82"/>
        <v>2514.216497240076</v>
      </c>
      <c r="AQ276" s="35">
        <f t="shared" si="83"/>
        <v>7.7499999999999999E-2</v>
      </c>
      <c r="AR276" s="5">
        <f t="shared" si="113"/>
        <v>399063.3723786773</v>
      </c>
      <c r="AS276" s="5">
        <f t="shared" si="114"/>
        <v>1114230.3331912174</v>
      </c>
      <c r="AT276" s="5">
        <f t="shared" si="84"/>
        <v>386186.627621322</v>
      </c>
      <c r="AU276" s="5">
        <f t="shared" si="85"/>
        <v>1513293.7055698948</v>
      </c>
      <c r="AV276" s="150"/>
      <c r="AW276" s="2">
        <v>269</v>
      </c>
      <c r="AX276" s="118">
        <v>53022</v>
      </c>
      <c r="AY276" s="5">
        <f t="shared" si="115"/>
        <v>383275.39760008245</v>
      </c>
      <c r="AZ276" s="5">
        <f t="shared" si="116"/>
        <v>5490.5819284106856</v>
      </c>
      <c r="BA276" s="5">
        <f t="shared" si="86"/>
        <v>3095.1106934101704</v>
      </c>
      <c r="BB276" s="35">
        <f t="shared" si="87"/>
        <v>9.6905067618444113E-2</v>
      </c>
      <c r="BC276" s="5">
        <f t="shared" si="88"/>
        <v>2395.4712350005152</v>
      </c>
      <c r="BD276" s="35">
        <f t="shared" si="89"/>
        <v>7.4999999999999997E-2</v>
      </c>
      <c r="BE276" s="5">
        <f t="shared" si="117"/>
        <v>405069.71309332812</v>
      </c>
      <c r="BF276" s="5">
        <f t="shared" si="118"/>
        <v>1071896.8256491469</v>
      </c>
      <c r="BG276" s="5">
        <f t="shared" si="90"/>
        <v>380180.28690667229</v>
      </c>
      <c r="BH276" s="5">
        <f t="shared" si="91"/>
        <v>1476966.538742475</v>
      </c>
      <c r="BI276" s="150"/>
      <c r="BJ276" s="2">
        <v>269</v>
      </c>
      <c r="BK276" s="118">
        <v>53022</v>
      </c>
      <c r="BL276" s="5">
        <f t="shared" si="119"/>
        <v>377217.75268501573</v>
      </c>
      <c r="BM276" s="5">
        <f t="shared" si="120"/>
        <v>5356.7892391412443</v>
      </c>
      <c r="BN276" s="5">
        <f t="shared" si="92"/>
        <v>3077.7653166692744</v>
      </c>
      <c r="BO276" s="35">
        <f t="shared" si="93"/>
        <v>9.7909452927766177E-2</v>
      </c>
      <c r="BP276" s="5">
        <f t="shared" si="94"/>
        <v>2279.0239224719699</v>
      </c>
      <c r="BQ276" s="35">
        <f t="shared" si="95"/>
        <v>7.2499999999999995E-2</v>
      </c>
      <c r="BR276" s="5">
        <f t="shared" si="121"/>
        <v>411110.01263165293</v>
      </c>
      <c r="BS276" s="5">
        <f t="shared" si="122"/>
        <v>1029866.2926973416</v>
      </c>
      <c r="BT276" s="5">
        <f t="shared" si="96"/>
        <v>374139.98736834648</v>
      </c>
      <c r="BU276" s="5">
        <f t="shared" si="97"/>
        <v>1440976.3053289945</v>
      </c>
      <c r="BV276" s="150"/>
      <c r="BW276" s="2">
        <v>269</v>
      </c>
      <c r="BX276" s="118">
        <v>53022</v>
      </c>
      <c r="BY276" s="5">
        <f t="shared" si="123"/>
        <v>371127.70919459703</v>
      </c>
      <c r="BZ276" s="5">
        <f t="shared" si="124"/>
        <v>5224.2878433945316</v>
      </c>
      <c r="CA276" s="5">
        <f t="shared" si="98"/>
        <v>3059.3762064260486</v>
      </c>
      <c r="CB276" s="35">
        <f t="shared" si="99"/>
        <v>9.8921512912049231E-2</v>
      </c>
      <c r="CC276" s="5">
        <f t="shared" si="100"/>
        <v>2164.911636968483</v>
      </c>
      <c r="CD276" s="35">
        <f t="shared" si="101"/>
        <v>7.0000000000000007E-2</v>
      </c>
      <c r="CE276" s="5">
        <f t="shared" si="125"/>
        <v>417181.66701182834</v>
      </c>
      <c r="CF276" s="5">
        <f t="shared" si="126"/>
        <v>988151.76286130038</v>
      </c>
      <c r="CG276" s="5">
        <f t="shared" si="102"/>
        <v>368068.33298817097</v>
      </c>
      <c r="CH276" s="5">
        <f t="shared" si="103"/>
        <v>1405333.4298731287</v>
      </c>
    </row>
    <row r="277" spans="9:86" ht="14.25" customHeight="1">
      <c r="I277" s="150"/>
      <c r="J277" s="2">
        <v>270</v>
      </c>
      <c r="K277" s="118">
        <v>53053</v>
      </c>
      <c r="L277" s="5">
        <f t="shared" si="104"/>
        <v>398087.56992826099</v>
      </c>
      <c r="M277" s="5">
        <f t="shared" si="67"/>
        <v>5899.3210083098911</v>
      </c>
      <c r="N277" s="5">
        <f t="shared" si="68"/>
        <v>3162.4689650530968</v>
      </c>
      <c r="O277" s="35">
        <f t="shared" si="69"/>
        <v>9.53298481223014E-2</v>
      </c>
      <c r="P277" s="5">
        <f t="shared" si="70"/>
        <v>2736.8520432567943</v>
      </c>
      <c r="Q277" s="35">
        <f t="shared" si="71"/>
        <v>8.2500000000000004E-2</v>
      </c>
      <c r="R277" s="5">
        <f t="shared" si="105"/>
        <v>390324.89903679088</v>
      </c>
      <c r="S277" s="5">
        <f t="shared" si="106"/>
        <v>1202491.7732068808</v>
      </c>
      <c r="T277" s="5">
        <f t="shared" si="72"/>
        <v>394925.10096320789</v>
      </c>
      <c r="U277" s="5">
        <f t="shared" si="73"/>
        <v>1592816.6722436717</v>
      </c>
      <c r="V277" s="150"/>
      <c r="W277" s="2">
        <v>270</v>
      </c>
      <c r="X277" s="118">
        <v>53053</v>
      </c>
      <c r="Y277" s="5">
        <f t="shared" si="107"/>
        <v>392156.51585735992</v>
      </c>
      <c r="Z277" s="5">
        <f t="shared" si="108"/>
        <v>5761.8863163878123</v>
      </c>
      <c r="AA277" s="5">
        <f t="shared" si="74"/>
        <v>3147.5095440054124</v>
      </c>
      <c r="AB277" s="35">
        <f t="shared" si="75"/>
        <v>9.6313877242328344E-2</v>
      </c>
      <c r="AC277" s="5">
        <f t="shared" si="76"/>
        <v>2614.3767723823998</v>
      </c>
      <c r="AD277" s="35">
        <f t="shared" si="77"/>
        <v>8.0000000000000016E-2</v>
      </c>
      <c r="AE277" s="5">
        <f t="shared" si="109"/>
        <v>396240.9936866457</v>
      </c>
      <c r="AF277" s="5">
        <f t="shared" si="110"/>
        <v>1159468.3117380626</v>
      </c>
      <c r="AG277" s="5">
        <f t="shared" si="78"/>
        <v>389009.00631335453</v>
      </c>
      <c r="AH277" s="5">
        <f t="shared" si="79"/>
        <v>1555709.3054247084</v>
      </c>
      <c r="AI277" s="150"/>
      <c r="AJ277" s="2">
        <v>270</v>
      </c>
      <c r="AK277" s="118">
        <v>53053</v>
      </c>
      <c r="AL277" s="5">
        <f t="shared" si="111"/>
        <v>386186.627621322</v>
      </c>
      <c r="AM277" s="5">
        <f t="shared" si="112"/>
        <v>5625.6271582523987</v>
      </c>
      <c r="AN277" s="5">
        <f t="shared" si="80"/>
        <v>3131.5051881980276</v>
      </c>
      <c r="AO277" s="35">
        <f t="shared" si="81"/>
        <v>9.7305446565653139E-2</v>
      </c>
      <c r="AP277" s="5">
        <f t="shared" si="82"/>
        <v>2494.1219700543711</v>
      </c>
      <c r="AQ277" s="35">
        <f t="shared" si="83"/>
        <v>7.7499999999999999E-2</v>
      </c>
      <c r="AR277" s="5">
        <f t="shared" si="113"/>
        <v>402194.87756687531</v>
      </c>
      <c r="AS277" s="5">
        <f t="shared" si="114"/>
        <v>1116724.4551612718</v>
      </c>
      <c r="AT277" s="5">
        <f t="shared" si="84"/>
        <v>383055.12243312399</v>
      </c>
      <c r="AU277" s="5">
        <f t="shared" si="85"/>
        <v>1518919.332728147</v>
      </c>
      <c r="AV277" s="150"/>
      <c r="AW277" s="2">
        <v>270</v>
      </c>
      <c r="AX277" s="118">
        <v>53053</v>
      </c>
      <c r="AY277" s="5">
        <f t="shared" si="115"/>
        <v>380180.28690667229</v>
      </c>
      <c r="AZ277" s="5">
        <f t="shared" si="116"/>
        <v>5490.5819284106856</v>
      </c>
      <c r="BA277" s="5">
        <f t="shared" si="86"/>
        <v>3114.4551352439839</v>
      </c>
      <c r="BB277" s="35">
        <f t="shared" si="87"/>
        <v>9.8304575250379431E-2</v>
      </c>
      <c r="BC277" s="5">
        <f t="shared" si="88"/>
        <v>2376.1267931667016</v>
      </c>
      <c r="BD277" s="35">
        <f t="shared" si="89"/>
        <v>7.4999999999999997E-2</v>
      </c>
      <c r="BE277" s="5">
        <f t="shared" si="117"/>
        <v>408184.16822857212</v>
      </c>
      <c r="BF277" s="5">
        <f t="shared" si="118"/>
        <v>1074272.9524423135</v>
      </c>
      <c r="BG277" s="5">
        <f t="shared" si="90"/>
        <v>377065.83177142829</v>
      </c>
      <c r="BH277" s="5">
        <f t="shared" si="91"/>
        <v>1482457.1206708858</v>
      </c>
      <c r="BI277" s="150"/>
      <c r="BJ277" s="2">
        <v>270</v>
      </c>
      <c r="BK277" s="118">
        <v>53053</v>
      </c>
      <c r="BL277" s="5">
        <f t="shared" si="119"/>
        <v>374139.98736834648</v>
      </c>
      <c r="BM277" s="5">
        <f t="shared" si="120"/>
        <v>5356.7892391412443</v>
      </c>
      <c r="BN277" s="5">
        <f t="shared" si="92"/>
        <v>3096.3601487908177</v>
      </c>
      <c r="BO277" s="35">
        <f t="shared" si="93"/>
        <v>9.9311281979888588E-2</v>
      </c>
      <c r="BP277" s="5">
        <f t="shared" si="94"/>
        <v>2260.4290903504266</v>
      </c>
      <c r="BQ277" s="35">
        <f t="shared" si="95"/>
        <v>7.2499999999999995E-2</v>
      </c>
      <c r="BR277" s="5">
        <f t="shared" si="121"/>
        <v>414206.37278044375</v>
      </c>
      <c r="BS277" s="5">
        <f t="shared" si="122"/>
        <v>1032126.721787692</v>
      </c>
      <c r="BT277" s="5">
        <f t="shared" si="96"/>
        <v>371043.62721955567</v>
      </c>
      <c r="BU277" s="5">
        <f t="shared" si="97"/>
        <v>1446333.0945681357</v>
      </c>
      <c r="BV277" s="150"/>
      <c r="BW277" s="2">
        <v>270</v>
      </c>
      <c r="BX277" s="118">
        <v>53053</v>
      </c>
      <c r="BY277" s="5">
        <f t="shared" si="123"/>
        <v>368068.33298817097</v>
      </c>
      <c r="BZ277" s="5">
        <f t="shared" si="124"/>
        <v>5224.2878433945316</v>
      </c>
      <c r="CA277" s="5">
        <f t="shared" si="98"/>
        <v>3077.222567630201</v>
      </c>
      <c r="CB277" s="35">
        <f t="shared" si="99"/>
        <v>0.10032558495802235</v>
      </c>
      <c r="CC277" s="5">
        <f t="shared" si="100"/>
        <v>2147.0652757643306</v>
      </c>
      <c r="CD277" s="35">
        <f t="shared" si="101"/>
        <v>7.0000000000000007E-2</v>
      </c>
      <c r="CE277" s="5">
        <f t="shared" si="125"/>
        <v>420258.88957945851</v>
      </c>
      <c r="CF277" s="5">
        <f t="shared" si="126"/>
        <v>990298.8281370647</v>
      </c>
      <c r="CG277" s="5">
        <f t="shared" si="102"/>
        <v>364991.11042054079</v>
      </c>
      <c r="CH277" s="5">
        <f t="shared" si="103"/>
        <v>1410557.7177165232</v>
      </c>
    </row>
    <row r="278" spans="9:86" ht="14.25" customHeight="1">
      <c r="I278" s="150"/>
      <c r="J278" s="2">
        <v>271</v>
      </c>
      <c r="K278" s="118">
        <v>53083</v>
      </c>
      <c r="L278" s="5">
        <f t="shared" si="104"/>
        <v>394925.10096320789</v>
      </c>
      <c r="M278" s="5">
        <f t="shared" si="67"/>
        <v>5899.3210083098911</v>
      </c>
      <c r="N278" s="5">
        <f t="shared" si="68"/>
        <v>3184.2109391878366</v>
      </c>
      <c r="O278" s="35">
        <f t="shared" si="69"/>
        <v>9.675386846027248E-2</v>
      </c>
      <c r="P278" s="5">
        <f t="shared" si="70"/>
        <v>2715.1100691220545</v>
      </c>
      <c r="Q278" s="35">
        <f t="shared" si="71"/>
        <v>8.2500000000000018E-2</v>
      </c>
      <c r="R278" s="5">
        <f t="shared" si="105"/>
        <v>393509.10997597873</v>
      </c>
      <c r="S278" s="5">
        <f t="shared" si="106"/>
        <v>1205206.8832760029</v>
      </c>
      <c r="T278" s="5">
        <f t="shared" si="72"/>
        <v>391740.89002402005</v>
      </c>
      <c r="U278" s="5">
        <f t="shared" si="73"/>
        <v>1598715.9932519817</v>
      </c>
      <c r="V278" s="150"/>
      <c r="W278" s="2">
        <v>271</v>
      </c>
      <c r="X278" s="118">
        <v>53083</v>
      </c>
      <c r="Y278" s="5">
        <f t="shared" si="107"/>
        <v>389009.00631335453</v>
      </c>
      <c r="Z278" s="5">
        <f t="shared" si="108"/>
        <v>5761.8863163878123</v>
      </c>
      <c r="AA278" s="5">
        <f t="shared" si="74"/>
        <v>3168.4929409654487</v>
      </c>
      <c r="AB278" s="35">
        <f t="shared" si="75"/>
        <v>9.7740449898370663E-2</v>
      </c>
      <c r="AC278" s="5">
        <f t="shared" si="76"/>
        <v>2593.3933754223635</v>
      </c>
      <c r="AD278" s="35">
        <f t="shared" si="77"/>
        <v>7.9999999999999988E-2</v>
      </c>
      <c r="AE278" s="5">
        <f t="shared" si="109"/>
        <v>399409.48662761116</v>
      </c>
      <c r="AF278" s="5">
        <f t="shared" si="110"/>
        <v>1162061.705113485</v>
      </c>
      <c r="AG278" s="5">
        <f t="shared" si="78"/>
        <v>385840.51337238908</v>
      </c>
      <c r="AH278" s="5">
        <f t="shared" si="79"/>
        <v>1561471.1917410961</v>
      </c>
      <c r="AI278" s="150"/>
      <c r="AJ278" s="2">
        <v>271</v>
      </c>
      <c r="AK278" s="118">
        <v>53083</v>
      </c>
      <c r="AL278" s="5">
        <f t="shared" si="111"/>
        <v>383055.12243312399</v>
      </c>
      <c r="AM278" s="5">
        <f t="shared" si="112"/>
        <v>5625.6271582523987</v>
      </c>
      <c r="AN278" s="5">
        <f t="shared" si="80"/>
        <v>3151.7294925384731</v>
      </c>
      <c r="AO278" s="35">
        <f t="shared" si="81"/>
        <v>9.8734494581950522E-2</v>
      </c>
      <c r="AP278" s="5">
        <f t="shared" si="82"/>
        <v>2473.8976657139256</v>
      </c>
      <c r="AQ278" s="35">
        <f t="shared" si="83"/>
        <v>7.7499999999999986E-2</v>
      </c>
      <c r="AR278" s="5">
        <f t="shared" si="113"/>
        <v>405346.6070594138</v>
      </c>
      <c r="AS278" s="5">
        <f t="shared" si="114"/>
        <v>1119198.3528269858</v>
      </c>
      <c r="AT278" s="5">
        <f t="shared" si="84"/>
        <v>379903.3929405855</v>
      </c>
      <c r="AU278" s="5">
        <f t="shared" si="85"/>
        <v>1524544.9598863996</v>
      </c>
      <c r="AV278" s="150"/>
      <c r="AW278" s="2">
        <v>271</v>
      </c>
      <c r="AX278" s="118">
        <v>53083</v>
      </c>
      <c r="AY278" s="5">
        <f t="shared" si="115"/>
        <v>377065.83177142829</v>
      </c>
      <c r="AZ278" s="5">
        <f t="shared" si="116"/>
        <v>5490.5819284106856</v>
      </c>
      <c r="BA278" s="5">
        <f t="shared" si="86"/>
        <v>3133.9204798392589</v>
      </c>
      <c r="BB278" s="35">
        <f t="shared" si="87"/>
        <v>9.9736021111740347E-2</v>
      </c>
      <c r="BC278" s="5">
        <f t="shared" si="88"/>
        <v>2356.6614485714267</v>
      </c>
      <c r="BD278" s="35">
        <f t="shared" si="89"/>
        <v>7.4999999999999997E-2</v>
      </c>
      <c r="BE278" s="5">
        <f t="shared" si="117"/>
        <v>411318.08870841138</v>
      </c>
      <c r="BF278" s="5">
        <f t="shared" si="118"/>
        <v>1076629.6138908849</v>
      </c>
      <c r="BG278" s="5">
        <f t="shared" si="90"/>
        <v>373931.91129158903</v>
      </c>
      <c r="BH278" s="5">
        <f t="shared" si="91"/>
        <v>1487947.7025992963</v>
      </c>
      <c r="BI278" s="150"/>
      <c r="BJ278" s="2">
        <v>271</v>
      </c>
      <c r="BK278" s="118">
        <v>53083</v>
      </c>
      <c r="BL278" s="5">
        <f t="shared" si="119"/>
        <v>371043.62721955567</v>
      </c>
      <c r="BM278" s="5">
        <f t="shared" si="120"/>
        <v>5356.7892391412443</v>
      </c>
      <c r="BN278" s="5">
        <f t="shared" si="92"/>
        <v>3115.0673246897622</v>
      </c>
      <c r="BO278" s="35">
        <f t="shared" si="93"/>
        <v>0.10074504762793837</v>
      </c>
      <c r="BP278" s="5">
        <f t="shared" si="94"/>
        <v>2241.721914451482</v>
      </c>
      <c r="BQ278" s="35">
        <f t="shared" si="95"/>
        <v>7.2499999999999995E-2</v>
      </c>
      <c r="BR278" s="5">
        <f t="shared" si="121"/>
        <v>417321.44010513352</v>
      </c>
      <c r="BS278" s="5">
        <f t="shared" si="122"/>
        <v>1034368.4437021435</v>
      </c>
      <c r="BT278" s="5">
        <f t="shared" si="96"/>
        <v>367928.5598948659</v>
      </c>
      <c r="BU278" s="5">
        <f t="shared" si="97"/>
        <v>1451689.8838072771</v>
      </c>
      <c r="BV278" s="150"/>
      <c r="BW278" s="2">
        <v>271</v>
      </c>
      <c r="BX278" s="118">
        <v>53083</v>
      </c>
      <c r="BY278" s="5">
        <f t="shared" si="123"/>
        <v>364991.11042054079</v>
      </c>
      <c r="BZ278" s="5">
        <f t="shared" si="124"/>
        <v>5224.2878433945316</v>
      </c>
      <c r="CA278" s="5">
        <f t="shared" si="98"/>
        <v>3095.1730326080437</v>
      </c>
      <c r="CB278" s="35">
        <f t="shared" si="99"/>
        <v>0.10176159180562404</v>
      </c>
      <c r="CC278" s="5">
        <f t="shared" si="100"/>
        <v>2129.1148107864879</v>
      </c>
      <c r="CD278" s="35">
        <f t="shared" si="101"/>
        <v>6.9999999999999993E-2</v>
      </c>
      <c r="CE278" s="5">
        <f t="shared" si="125"/>
        <v>423354.06261206657</v>
      </c>
      <c r="CF278" s="5">
        <f t="shared" si="126"/>
        <v>992427.94294785114</v>
      </c>
      <c r="CG278" s="5">
        <f t="shared" si="102"/>
        <v>361895.93738793273</v>
      </c>
      <c r="CH278" s="5">
        <f t="shared" si="103"/>
        <v>1415782.0055599178</v>
      </c>
    </row>
    <row r="279" spans="9:86" ht="14.25" customHeight="1">
      <c r="I279" s="150"/>
      <c r="J279" s="2">
        <v>272</v>
      </c>
      <c r="K279" s="118">
        <v>53114</v>
      </c>
      <c r="L279" s="5">
        <f t="shared" si="104"/>
        <v>391740.89002402005</v>
      </c>
      <c r="M279" s="5">
        <f t="shared" si="67"/>
        <v>5899.3210083098911</v>
      </c>
      <c r="N279" s="5">
        <f t="shared" si="68"/>
        <v>3206.1023893947531</v>
      </c>
      <c r="O279" s="35">
        <f t="shared" si="69"/>
        <v>9.8210908415452894E-2</v>
      </c>
      <c r="P279" s="5">
        <f t="shared" si="70"/>
        <v>2693.218618915138</v>
      </c>
      <c r="Q279" s="35">
        <f t="shared" si="71"/>
        <v>8.2500000000000004E-2</v>
      </c>
      <c r="R279" s="5">
        <f t="shared" si="105"/>
        <v>396715.2123653735</v>
      </c>
      <c r="S279" s="5">
        <f t="shared" si="106"/>
        <v>1207900.1018949181</v>
      </c>
      <c r="T279" s="5">
        <f t="shared" si="72"/>
        <v>388534.78763462527</v>
      </c>
      <c r="U279" s="5">
        <f t="shared" si="73"/>
        <v>1604615.3142602916</v>
      </c>
      <c r="V279" s="150"/>
      <c r="W279" s="2">
        <v>272</v>
      </c>
      <c r="X279" s="118">
        <v>53114</v>
      </c>
      <c r="Y279" s="5">
        <f t="shared" si="107"/>
        <v>385840.51337238908</v>
      </c>
      <c r="Z279" s="5">
        <f t="shared" si="108"/>
        <v>5761.8863163878123</v>
      </c>
      <c r="AA279" s="5">
        <f t="shared" si="74"/>
        <v>3189.6162272385518</v>
      </c>
      <c r="AB279" s="35">
        <f t="shared" si="75"/>
        <v>9.9200040950395516E-2</v>
      </c>
      <c r="AC279" s="5">
        <f t="shared" si="76"/>
        <v>2572.2700891492605</v>
      </c>
      <c r="AD279" s="35">
        <f t="shared" si="77"/>
        <v>7.9999999999999988E-2</v>
      </c>
      <c r="AE279" s="5">
        <f t="shared" si="109"/>
        <v>402599.10285484971</v>
      </c>
      <c r="AF279" s="5">
        <f t="shared" si="110"/>
        <v>1164633.9752026342</v>
      </c>
      <c r="AG279" s="5">
        <f t="shared" si="78"/>
        <v>382650.89714515052</v>
      </c>
      <c r="AH279" s="5">
        <f t="shared" si="79"/>
        <v>1567233.078057484</v>
      </c>
      <c r="AI279" s="150"/>
      <c r="AJ279" s="2">
        <v>272</v>
      </c>
      <c r="AK279" s="118">
        <v>53114</v>
      </c>
      <c r="AL279" s="5">
        <f t="shared" si="111"/>
        <v>379903.3929405855</v>
      </c>
      <c r="AM279" s="5">
        <f t="shared" si="112"/>
        <v>5625.6271582523987</v>
      </c>
      <c r="AN279" s="5">
        <f t="shared" si="80"/>
        <v>3172.0844121777841</v>
      </c>
      <c r="AO279" s="35">
        <f t="shared" si="81"/>
        <v>0.10019655958188964</v>
      </c>
      <c r="AP279" s="5">
        <f t="shared" si="82"/>
        <v>2453.5427460746146</v>
      </c>
      <c r="AQ279" s="35">
        <f t="shared" si="83"/>
        <v>7.7499999999999999E-2</v>
      </c>
      <c r="AR279" s="5">
        <f t="shared" si="113"/>
        <v>408518.69147159159</v>
      </c>
      <c r="AS279" s="5">
        <f t="shared" si="114"/>
        <v>1121651.8955730605</v>
      </c>
      <c r="AT279" s="5">
        <f t="shared" si="84"/>
        <v>376731.30852840771</v>
      </c>
      <c r="AU279" s="5">
        <f t="shared" si="85"/>
        <v>1530170.5870446521</v>
      </c>
      <c r="AV279" s="150"/>
      <c r="AW279" s="2">
        <v>272</v>
      </c>
      <c r="AX279" s="118">
        <v>53114</v>
      </c>
      <c r="AY279" s="5">
        <f t="shared" si="115"/>
        <v>373931.91129158903</v>
      </c>
      <c r="AZ279" s="5">
        <f t="shared" si="116"/>
        <v>5490.5819284106856</v>
      </c>
      <c r="BA279" s="5">
        <f t="shared" si="86"/>
        <v>3153.5074828382544</v>
      </c>
      <c r="BB279" s="35">
        <f t="shared" si="87"/>
        <v>0.10120048236415452</v>
      </c>
      <c r="BC279" s="5">
        <f t="shared" si="88"/>
        <v>2337.0744455724312</v>
      </c>
      <c r="BD279" s="35">
        <f t="shared" si="89"/>
        <v>7.4999999999999997E-2</v>
      </c>
      <c r="BE279" s="5">
        <f t="shared" si="117"/>
        <v>414471.59619124961</v>
      </c>
      <c r="BF279" s="5">
        <f t="shared" si="118"/>
        <v>1078966.6883364574</v>
      </c>
      <c r="BG279" s="5">
        <f t="shared" si="90"/>
        <v>370778.40380875079</v>
      </c>
      <c r="BH279" s="5">
        <f t="shared" si="91"/>
        <v>1493438.2845277069</v>
      </c>
      <c r="BI279" s="150"/>
      <c r="BJ279" s="2">
        <v>272</v>
      </c>
      <c r="BK279" s="118">
        <v>53114</v>
      </c>
      <c r="BL279" s="5">
        <f t="shared" si="119"/>
        <v>367928.5598948659</v>
      </c>
      <c r="BM279" s="5">
        <f t="shared" si="120"/>
        <v>5356.7892391412443</v>
      </c>
      <c r="BN279" s="5">
        <f t="shared" si="92"/>
        <v>3133.8875231097627</v>
      </c>
      <c r="BO279" s="35">
        <f t="shared" si="93"/>
        <v>0.1022118269048293</v>
      </c>
      <c r="BP279" s="5">
        <f t="shared" si="94"/>
        <v>2222.9017160314816</v>
      </c>
      <c r="BQ279" s="35">
        <f t="shared" si="95"/>
        <v>7.2499999999999995E-2</v>
      </c>
      <c r="BR279" s="5">
        <f t="shared" si="121"/>
        <v>420455.32762824325</v>
      </c>
      <c r="BS279" s="5">
        <f t="shared" si="122"/>
        <v>1036591.345418175</v>
      </c>
      <c r="BT279" s="5">
        <f t="shared" si="96"/>
        <v>364794.67237175617</v>
      </c>
      <c r="BU279" s="5">
        <f t="shared" si="97"/>
        <v>1457046.6730464182</v>
      </c>
      <c r="BV279" s="150"/>
      <c r="BW279" s="2">
        <v>272</v>
      </c>
      <c r="BX279" s="118">
        <v>53114</v>
      </c>
      <c r="BY279" s="5">
        <f t="shared" si="123"/>
        <v>361895.93738793273</v>
      </c>
      <c r="BZ279" s="5">
        <f t="shared" si="124"/>
        <v>5224.2878433945316</v>
      </c>
      <c r="CA279" s="5">
        <f t="shared" si="98"/>
        <v>3113.2282086315904</v>
      </c>
      <c r="CB279" s="35">
        <f t="shared" si="99"/>
        <v>0.1032306103606036</v>
      </c>
      <c r="CC279" s="5">
        <f t="shared" si="100"/>
        <v>2111.0596347629412</v>
      </c>
      <c r="CD279" s="35">
        <f t="shared" si="101"/>
        <v>7.0000000000000007E-2</v>
      </c>
      <c r="CE279" s="5">
        <f t="shared" si="125"/>
        <v>426467.29082069814</v>
      </c>
      <c r="CF279" s="5">
        <f t="shared" si="126"/>
        <v>994539.00258261408</v>
      </c>
      <c r="CG279" s="5">
        <f t="shared" si="102"/>
        <v>358782.70917930116</v>
      </c>
      <c r="CH279" s="5">
        <f t="shared" si="103"/>
        <v>1421006.2934033121</v>
      </c>
    </row>
    <row r="280" spans="9:86" ht="14.25" customHeight="1">
      <c r="I280" s="150"/>
      <c r="J280" s="2">
        <v>273</v>
      </c>
      <c r="K280" s="118">
        <v>53144</v>
      </c>
      <c r="L280" s="5">
        <f t="shared" si="104"/>
        <v>388534.78763462527</v>
      </c>
      <c r="M280" s="5">
        <f t="shared" si="67"/>
        <v>5899.3210083098911</v>
      </c>
      <c r="N280" s="5">
        <f t="shared" si="68"/>
        <v>3228.1443433218424</v>
      </c>
      <c r="O280" s="35">
        <f t="shared" si="69"/>
        <v>9.970209451692838E-2</v>
      </c>
      <c r="P280" s="5">
        <f t="shared" si="70"/>
        <v>2671.1766649880487</v>
      </c>
      <c r="Q280" s="35">
        <f t="shared" si="71"/>
        <v>8.2500000000000004E-2</v>
      </c>
      <c r="R280" s="5">
        <f t="shared" si="105"/>
        <v>399943.35670869536</v>
      </c>
      <c r="S280" s="5">
        <f t="shared" si="106"/>
        <v>1210571.2785599062</v>
      </c>
      <c r="T280" s="5">
        <f t="shared" si="72"/>
        <v>385306.64329130342</v>
      </c>
      <c r="U280" s="5">
        <f t="shared" si="73"/>
        <v>1610514.6352686016</v>
      </c>
      <c r="V280" s="150"/>
      <c r="W280" s="2">
        <v>273</v>
      </c>
      <c r="X280" s="118">
        <v>53144</v>
      </c>
      <c r="Y280" s="5">
        <f t="shared" si="107"/>
        <v>382650.89714515052</v>
      </c>
      <c r="Z280" s="5">
        <f t="shared" si="108"/>
        <v>5761.8863163878123</v>
      </c>
      <c r="AA280" s="5">
        <f t="shared" si="74"/>
        <v>3210.8803354201418</v>
      </c>
      <c r="AB280" s="35">
        <f t="shared" si="75"/>
        <v>0.10069377678847033</v>
      </c>
      <c r="AC280" s="5">
        <f t="shared" si="76"/>
        <v>2551.0059809676704</v>
      </c>
      <c r="AD280" s="35">
        <f t="shared" si="77"/>
        <v>0.08</v>
      </c>
      <c r="AE280" s="5">
        <f t="shared" si="109"/>
        <v>405809.98319026985</v>
      </c>
      <c r="AF280" s="5">
        <f t="shared" si="110"/>
        <v>1167184.981183602</v>
      </c>
      <c r="AG280" s="5">
        <f t="shared" si="78"/>
        <v>379440.01680973038</v>
      </c>
      <c r="AH280" s="5">
        <f t="shared" si="79"/>
        <v>1572994.9643738719</v>
      </c>
      <c r="AI280" s="150"/>
      <c r="AJ280" s="2">
        <v>273</v>
      </c>
      <c r="AK280" s="118">
        <v>53144</v>
      </c>
      <c r="AL280" s="5">
        <f t="shared" si="111"/>
        <v>376731.30852840771</v>
      </c>
      <c r="AM280" s="5">
        <f t="shared" si="112"/>
        <v>5625.6271582523987</v>
      </c>
      <c r="AN280" s="5">
        <f t="shared" si="80"/>
        <v>3192.5707906730991</v>
      </c>
      <c r="AO280" s="35">
        <f t="shared" si="81"/>
        <v>0.10169276781833579</v>
      </c>
      <c r="AP280" s="5">
        <f t="shared" si="82"/>
        <v>2433.0563675792996</v>
      </c>
      <c r="AQ280" s="35">
        <f t="shared" si="83"/>
        <v>7.7499999999999986E-2</v>
      </c>
      <c r="AR280" s="5">
        <f t="shared" si="113"/>
        <v>411711.26226226467</v>
      </c>
      <c r="AS280" s="5">
        <f t="shared" si="114"/>
        <v>1124084.9519406399</v>
      </c>
      <c r="AT280" s="5">
        <f t="shared" si="84"/>
        <v>373538.73773773463</v>
      </c>
      <c r="AU280" s="5">
        <f t="shared" si="85"/>
        <v>1535796.2142029046</v>
      </c>
      <c r="AV280" s="150"/>
      <c r="AW280" s="2">
        <v>273</v>
      </c>
      <c r="AX280" s="118">
        <v>53144</v>
      </c>
      <c r="AY280" s="5">
        <f t="shared" si="115"/>
        <v>370778.40380875079</v>
      </c>
      <c r="AZ280" s="5">
        <f t="shared" si="116"/>
        <v>5490.5819284106856</v>
      </c>
      <c r="BA280" s="5">
        <f t="shared" si="86"/>
        <v>3173.2169046059935</v>
      </c>
      <c r="BB280" s="35">
        <f t="shared" si="87"/>
        <v>0.10269908512501455</v>
      </c>
      <c r="BC280" s="5">
        <f t="shared" si="88"/>
        <v>2317.3650238046921</v>
      </c>
      <c r="BD280" s="35">
        <f t="shared" si="89"/>
        <v>7.4999999999999983E-2</v>
      </c>
      <c r="BE280" s="5">
        <f t="shared" si="117"/>
        <v>417644.81309585558</v>
      </c>
      <c r="BF280" s="5">
        <f t="shared" si="118"/>
        <v>1081284.053360262</v>
      </c>
      <c r="BG280" s="5">
        <f t="shared" si="90"/>
        <v>367605.18690414482</v>
      </c>
      <c r="BH280" s="5">
        <f t="shared" si="91"/>
        <v>1498928.8664561175</v>
      </c>
      <c r="BI280" s="150"/>
      <c r="BJ280" s="2">
        <v>273</v>
      </c>
      <c r="BK280" s="118">
        <v>53144</v>
      </c>
      <c r="BL280" s="5">
        <f t="shared" si="119"/>
        <v>364794.67237175617</v>
      </c>
      <c r="BM280" s="5">
        <f t="shared" si="120"/>
        <v>5356.7892391412443</v>
      </c>
      <c r="BN280" s="5">
        <f t="shared" si="92"/>
        <v>3152.8214268952174</v>
      </c>
      <c r="BO280" s="35">
        <f t="shared" si="93"/>
        <v>0.10371274579412376</v>
      </c>
      <c r="BP280" s="5">
        <f t="shared" si="94"/>
        <v>2203.9678122460268</v>
      </c>
      <c r="BQ280" s="35">
        <f t="shared" si="95"/>
        <v>7.2499999999999995E-2</v>
      </c>
      <c r="BR280" s="5">
        <f t="shared" si="121"/>
        <v>423608.14905513846</v>
      </c>
      <c r="BS280" s="5">
        <f t="shared" si="122"/>
        <v>1038795.313230421</v>
      </c>
      <c r="BT280" s="5">
        <f t="shared" si="96"/>
        <v>361641.85094486095</v>
      </c>
      <c r="BU280" s="5">
        <f t="shared" si="97"/>
        <v>1462403.4622855596</v>
      </c>
      <c r="BV280" s="150"/>
      <c r="BW280" s="2">
        <v>273</v>
      </c>
      <c r="BX280" s="118">
        <v>53144</v>
      </c>
      <c r="BY280" s="5">
        <f t="shared" si="123"/>
        <v>358782.70917930116</v>
      </c>
      <c r="BZ280" s="5">
        <f t="shared" si="124"/>
        <v>5224.2878433945316</v>
      </c>
      <c r="CA280" s="5">
        <f t="shared" si="98"/>
        <v>3131.3887065152749</v>
      </c>
      <c r="CB280" s="35">
        <f t="shared" si="99"/>
        <v>0.10473376647424894</v>
      </c>
      <c r="CC280" s="5">
        <f t="shared" si="100"/>
        <v>2092.8991368792567</v>
      </c>
      <c r="CD280" s="35">
        <f t="shared" si="101"/>
        <v>6.9999999999999993E-2</v>
      </c>
      <c r="CE280" s="5">
        <f t="shared" si="125"/>
        <v>429598.67952721339</v>
      </c>
      <c r="CF280" s="5">
        <f t="shared" si="126"/>
        <v>996631.90171949333</v>
      </c>
      <c r="CG280" s="5">
        <f t="shared" si="102"/>
        <v>355651.32047278591</v>
      </c>
      <c r="CH280" s="5">
        <f t="shared" si="103"/>
        <v>1426230.5812467067</v>
      </c>
    </row>
    <row r="281" spans="9:86" ht="14.25" customHeight="1">
      <c r="I281" s="150"/>
      <c r="J281" s="2">
        <v>274</v>
      </c>
      <c r="K281" s="118">
        <v>53175</v>
      </c>
      <c r="L281" s="5">
        <f t="shared" si="104"/>
        <v>385306.64329130342</v>
      </c>
      <c r="M281" s="5">
        <f t="shared" si="67"/>
        <v>5899.3210083098911</v>
      </c>
      <c r="N281" s="5">
        <f t="shared" si="68"/>
        <v>3250.33783568218</v>
      </c>
      <c r="O281" s="35">
        <f t="shared" si="69"/>
        <v>0.10122860507935214</v>
      </c>
      <c r="P281" s="5">
        <f t="shared" si="70"/>
        <v>2648.9831726277112</v>
      </c>
      <c r="Q281" s="35">
        <f t="shared" si="71"/>
        <v>8.2500000000000004E-2</v>
      </c>
      <c r="R281" s="5">
        <f t="shared" si="105"/>
        <v>403193.69454437756</v>
      </c>
      <c r="S281" s="5">
        <f t="shared" si="106"/>
        <v>1213220.2617325338</v>
      </c>
      <c r="T281" s="5">
        <f t="shared" si="72"/>
        <v>382056.30545562122</v>
      </c>
      <c r="U281" s="5">
        <f t="shared" si="73"/>
        <v>1616413.9562769113</v>
      </c>
      <c r="V281" s="150"/>
      <c r="W281" s="2">
        <v>274</v>
      </c>
      <c r="X281" s="118">
        <v>53175</v>
      </c>
      <c r="Y281" s="5">
        <f t="shared" si="107"/>
        <v>379440.01680973038</v>
      </c>
      <c r="Z281" s="5">
        <f t="shared" si="108"/>
        <v>5761.8863163878123</v>
      </c>
      <c r="AA281" s="5">
        <f t="shared" si="74"/>
        <v>3232.2862043229429</v>
      </c>
      <c r="AB281" s="35">
        <f t="shared" si="75"/>
        <v>0.10222283558279838</v>
      </c>
      <c r="AC281" s="5">
        <f t="shared" si="76"/>
        <v>2529.6001120648693</v>
      </c>
      <c r="AD281" s="35">
        <f t="shared" si="77"/>
        <v>0.08</v>
      </c>
      <c r="AE281" s="5">
        <f t="shared" si="109"/>
        <v>409042.26939459279</v>
      </c>
      <c r="AF281" s="5">
        <f t="shared" si="110"/>
        <v>1169714.581295667</v>
      </c>
      <c r="AG281" s="5">
        <f t="shared" si="78"/>
        <v>376207.73060540744</v>
      </c>
      <c r="AH281" s="5">
        <f t="shared" si="79"/>
        <v>1578756.8506902598</v>
      </c>
      <c r="AI281" s="150"/>
      <c r="AJ281" s="2">
        <v>274</v>
      </c>
      <c r="AK281" s="118">
        <v>53175</v>
      </c>
      <c r="AL281" s="5">
        <f t="shared" si="111"/>
        <v>373538.73773773463</v>
      </c>
      <c r="AM281" s="5">
        <f t="shared" si="112"/>
        <v>5625.6271582523987</v>
      </c>
      <c r="AN281" s="5">
        <f t="shared" si="80"/>
        <v>3213.1894770295294</v>
      </c>
      <c r="AO281" s="35">
        <f t="shared" si="81"/>
        <v>0.1032242973188674</v>
      </c>
      <c r="AP281" s="5">
        <f t="shared" si="82"/>
        <v>2412.4376812228693</v>
      </c>
      <c r="AQ281" s="35">
        <f t="shared" si="83"/>
        <v>7.7499999999999986E-2</v>
      </c>
      <c r="AR281" s="5">
        <f t="shared" si="113"/>
        <v>414924.45173929422</v>
      </c>
      <c r="AS281" s="5">
        <f t="shared" si="114"/>
        <v>1126497.3896218627</v>
      </c>
      <c r="AT281" s="5">
        <f t="shared" si="84"/>
        <v>370325.54826070508</v>
      </c>
      <c r="AU281" s="5">
        <f t="shared" si="85"/>
        <v>1541421.8413611569</v>
      </c>
      <c r="AV281" s="150"/>
      <c r="AW281" s="2">
        <v>274</v>
      </c>
      <c r="AX281" s="118">
        <v>53175</v>
      </c>
      <c r="AY281" s="5">
        <f t="shared" si="115"/>
        <v>367605.18690414482</v>
      </c>
      <c r="AZ281" s="5">
        <f t="shared" si="116"/>
        <v>5490.5819284106856</v>
      </c>
      <c r="BA281" s="5">
        <f t="shared" si="86"/>
        <v>3193.0495102597806</v>
      </c>
      <c r="BB281" s="35">
        <f t="shared" si="87"/>
        <v>0.10423300728101163</v>
      </c>
      <c r="BC281" s="5">
        <f t="shared" si="88"/>
        <v>2297.532418150905</v>
      </c>
      <c r="BD281" s="35">
        <f t="shared" si="89"/>
        <v>7.4999999999999997E-2</v>
      </c>
      <c r="BE281" s="5">
        <f t="shared" si="117"/>
        <v>420837.86260611535</v>
      </c>
      <c r="BF281" s="5">
        <f t="shared" si="118"/>
        <v>1083581.5857784129</v>
      </c>
      <c r="BG281" s="5">
        <f t="shared" si="90"/>
        <v>364412.13739388506</v>
      </c>
      <c r="BH281" s="5">
        <f t="shared" si="91"/>
        <v>1504419.4483845283</v>
      </c>
      <c r="BI281" s="150"/>
      <c r="BJ281" s="2">
        <v>274</v>
      </c>
      <c r="BK281" s="118">
        <v>53175</v>
      </c>
      <c r="BL281" s="5">
        <f t="shared" si="119"/>
        <v>361641.85094486095</v>
      </c>
      <c r="BM281" s="5">
        <f t="shared" si="120"/>
        <v>5356.7892391412443</v>
      </c>
      <c r="BN281" s="5">
        <f t="shared" si="92"/>
        <v>3171.8697230160428</v>
      </c>
      <c r="BO281" s="35">
        <f t="shared" si="93"/>
        <v>0.10524898204327529</v>
      </c>
      <c r="BP281" s="5">
        <f t="shared" si="94"/>
        <v>2184.9195161252014</v>
      </c>
      <c r="BQ281" s="35">
        <f t="shared" si="95"/>
        <v>7.2499999999999995E-2</v>
      </c>
      <c r="BR281" s="5">
        <f t="shared" si="121"/>
        <v>426780.01877815451</v>
      </c>
      <c r="BS281" s="5">
        <f t="shared" si="122"/>
        <v>1040980.2327465463</v>
      </c>
      <c r="BT281" s="5">
        <f t="shared" si="96"/>
        <v>358469.98122184491</v>
      </c>
      <c r="BU281" s="5">
        <f t="shared" si="97"/>
        <v>1467760.2515247008</v>
      </c>
      <c r="BV281" s="150"/>
      <c r="BW281" s="2">
        <v>274</v>
      </c>
      <c r="BX281" s="118">
        <v>53175</v>
      </c>
      <c r="BY281" s="5">
        <f t="shared" si="123"/>
        <v>355651.32047278591</v>
      </c>
      <c r="BZ281" s="5">
        <f t="shared" si="124"/>
        <v>5224.2878433945316</v>
      </c>
      <c r="CA281" s="5">
        <f t="shared" si="98"/>
        <v>3149.6551406366139</v>
      </c>
      <c r="CB281" s="35">
        <f t="shared" si="99"/>
        <v>0.10627223775633771</v>
      </c>
      <c r="CC281" s="5">
        <f t="shared" si="100"/>
        <v>2074.6327027579177</v>
      </c>
      <c r="CD281" s="35">
        <f t="shared" si="101"/>
        <v>6.9999999999999993E-2</v>
      </c>
      <c r="CE281" s="5">
        <f t="shared" si="125"/>
        <v>432748.33466784999</v>
      </c>
      <c r="CF281" s="5">
        <f t="shared" si="126"/>
        <v>998706.53442225128</v>
      </c>
      <c r="CG281" s="5">
        <f t="shared" si="102"/>
        <v>352501.66533214931</v>
      </c>
      <c r="CH281" s="5">
        <f t="shared" si="103"/>
        <v>1431454.8690901012</v>
      </c>
    </row>
    <row r="282" spans="9:86" ht="14.25" customHeight="1">
      <c r="I282" s="150"/>
      <c r="J282" s="2">
        <v>275</v>
      </c>
      <c r="K282" s="118">
        <v>53206</v>
      </c>
      <c r="L282" s="5">
        <f t="shared" si="104"/>
        <v>382056.30545562122</v>
      </c>
      <c r="M282" s="5">
        <f t="shared" si="67"/>
        <v>5899.3210083098911</v>
      </c>
      <c r="N282" s="5">
        <f t="shared" si="68"/>
        <v>3272.6839083024952</v>
      </c>
      <c r="O282" s="35">
        <f t="shared" si="69"/>
        <v>0.10279167321370569</v>
      </c>
      <c r="P282" s="5">
        <f t="shared" si="70"/>
        <v>2626.6371000073959</v>
      </c>
      <c r="Q282" s="35">
        <f t="shared" si="71"/>
        <v>8.2500000000000004E-2</v>
      </c>
      <c r="R282" s="5">
        <f t="shared" si="105"/>
        <v>406466.37845268007</v>
      </c>
      <c r="S282" s="5">
        <f t="shared" si="106"/>
        <v>1215846.8988325412</v>
      </c>
      <c r="T282" s="5">
        <f t="shared" si="72"/>
        <v>378783.6215473187</v>
      </c>
      <c r="U282" s="5">
        <f t="shared" si="73"/>
        <v>1622313.2772852213</v>
      </c>
      <c r="V282" s="150"/>
      <c r="W282" s="2">
        <v>275</v>
      </c>
      <c r="X282" s="118">
        <v>53206</v>
      </c>
      <c r="Y282" s="5">
        <f t="shared" si="107"/>
        <v>376207.73060540744</v>
      </c>
      <c r="Z282" s="5">
        <f t="shared" si="108"/>
        <v>5761.8863163878123</v>
      </c>
      <c r="AA282" s="5">
        <f t="shared" si="74"/>
        <v>3253.8347790184293</v>
      </c>
      <c r="AB282" s="35">
        <f t="shared" si="75"/>
        <v>0.10378845029416821</v>
      </c>
      <c r="AC282" s="5">
        <f t="shared" si="76"/>
        <v>2508.0515373693829</v>
      </c>
      <c r="AD282" s="35">
        <f t="shared" si="77"/>
        <v>7.9999999999999988E-2</v>
      </c>
      <c r="AE282" s="5">
        <f t="shared" si="109"/>
        <v>412296.10417361121</v>
      </c>
      <c r="AF282" s="5">
        <f t="shared" si="110"/>
        <v>1172222.6328330364</v>
      </c>
      <c r="AG282" s="5">
        <f t="shared" si="78"/>
        <v>372953.89582638902</v>
      </c>
      <c r="AH282" s="5">
        <f t="shared" si="79"/>
        <v>1584518.7370066475</v>
      </c>
      <c r="AI282" s="150"/>
      <c r="AJ282" s="2">
        <v>275</v>
      </c>
      <c r="AK282" s="118">
        <v>53206</v>
      </c>
      <c r="AL282" s="5">
        <f t="shared" si="111"/>
        <v>370325.54826070508</v>
      </c>
      <c r="AM282" s="5">
        <f t="shared" si="112"/>
        <v>5625.6271582523987</v>
      </c>
      <c r="AN282" s="5">
        <f t="shared" si="80"/>
        <v>3233.9413257353449</v>
      </c>
      <c r="AO282" s="35">
        <f t="shared" si="81"/>
        <v>0.10479238089591442</v>
      </c>
      <c r="AP282" s="5">
        <f t="shared" si="82"/>
        <v>2391.6858325170538</v>
      </c>
      <c r="AQ282" s="35">
        <f t="shared" si="83"/>
        <v>7.7499999999999999E-2</v>
      </c>
      <c r="AR282" s="5">
        <f t="shared" si="113"/>
        <v>418158.39306502958</v>
      </c>
      <c r="AS282" s="5">
        <f t="shared" si="114"/>
        <v>1128889.0754543797</v>
      </c>
      <c r="AT282" s="5">
        <f t="shared" si="84"/>
        <v>367091.60693496972</v>
      </c>
      <c r="AU282" s="5">
        <f t="shared" si="85"/>
        <v>1547047.4685194092</v>
      </c>
      <c r="AV282" s="150"/>
      <c r="AW282" s="2">
        <v>275</v>
      </c>
      <c r="AX282" s="118">
        <v>53206</v>
      </c>
      <c r="AY282" s="5">
        <f t="shared" si="115"/>
        <v>364412.13739388506</v>
      </c>
      <c r="AZ282" s="5">
        <f t="shared" si="116"/>
        <v>5490.5819284106856</v>
      </c>
      <c r="BA282" s="5">
        <f t="shared" si="86"/>
        <v>3213.006069698904</v>
      </c>
      <c r="BB282" s="35">
        <f t="shared" si="87"/>
        <v>0.10580348149796238</v>
      </c>
      <c r="BC282" s="5">
        <f t="shared" si="88"/>
        <v>2277.5758587117816</v>
      </c>
      <c r="BD282" s="35">
        <f t="shared" si="89"/>
        <v>7.5000000000000011E-2</v>
      </c>
      <c r="BE282" s="5">
        <f t="shared" si="117"/>
        <v>424050.86867581424</v>
      </c>
      <c r="BF282" s="5">
        <f t="shared" si="118"/>
        <v>1085859.1616371246</v>
      </c>
      <c r="BG282" s="5">
        <f t="shared" si="90"/>
        <v>361199.13132418616</v>
      </c>
      <c r="BH282" s="5">
        <f t="shared" si="91"/>
        <v>1509910.0303129388</v>
      </c>
      <c r="BI282" s="150"/>
      <c r="BJ282" s="2">
        <v>275</v>
      </c>
      <c r="BK282" s="118">
        <v>53206</v>
      </c>
      <c r="BL282" s="5">
        <f t="shared" si="119"/>
        <v>358469.98122184491</v>
      </c>
      <c r="BM282" s="5">
        <f t="shared" si="120"/>
        <v>5356.7892391412443</v>
      </c>
      <c r="BN282" s="5">
        <f t="shared" si="92"/>
        <v>3191.033102592598</v>
      </c>
      <c r="BO282" s="35">
        <f t="shared" si="93"/>
        <v>0.10682176817314393</v>
      </c>
      <c r="BP282" s="5">
        <f t="shared" si="94"/>
        <v>2165.7561365486463</v>
      </c>
      <c r="BQ282" s="35">
        <f t="shared" si="95"/>
        <v>7.2499999999999995E-2</v>
      </c>
      <c r="BR282" s="5">
        <f t="shared" si="121"/>
        <v>429971.05188074708</v>
      </c>
      <c r="BS282" s="5">
        <f t="shared" si="122"/>
        <v>1043145.9888830949</v>
      </c>
      <c r="BT282" s="5">
        <f t="shared" si="96"/>
        <v>355278.94811925234</v>
      </c>
      <c r="BU282" s="5">
        <f t="shared" si="97"/>
        <v>1473117.0407638419</v>
      </c>
      <c r="BV282" s="150"/>
      <c r="BW282" s="2">
        <v>275</v>
      </c>
      <c r="BX282" s="118">
        <v>53206</v>
      </c>
      <c r="BY282" s="5">
        <f t="shared" si="123"/>
        <v>352501.66533214931</v>
      </c>
      <c r="BZ282" s="5">
        <f t="shared" si="124"/>
        <v>5224.2878433945316</v>
      </c>
      <c r="CA282" s="5">
        <f t="shared" si="98"/>
        <v>3168.0281289569939</v>
      </c>
      <c r="CB282" s="35">
        <f t="shared" si="99"/>
        <v>0.10784725658434134</v>
      </c>
      <c r="CC282" s="5">
        <f t="shared" si="100"/>
        <v>2056.2597144375377</v>
      </c>
      <c r="CD282" s="35">
        <f t="shared" si="101"/>
        <v>7.0000000000000007E-2</v>
      </c>
      <c r="CE282" s="5">
        <f t="shared" si="125"/>
        <v>435916.36279680696</v>
      </c>
      <c r="CF282" s="5">
        <f t="shared" si="126"/>
        <v>1000762.7941366888</v>
      </c>
      <c r="CG282" s="5">
        <f t="shared" si="102"/>
        <v>349333.63720319234</v>
      </c>
      <c r="CH282" s="5">
        <f t="shared" si="103"/>
        <v>1436679.1569334958</v>
      </c>
    </row>
    <row r="283" spans="9:86" ht="14.25" customHeight="1">
      <c r="I283" s="150"/>
      <c r="J283" s="2">
        <v>276</v>
      </c>
      <c r="K283" s="118">
        <v>53236</v>
      </c>
      <c r="L283" s="5">
        <f t="shared" si="104"/>
        <v>378783.6215473187</v>
      </c>
      <c r="M283" s="5">
        <f t="shared" si="67"/>
        <v>5899.3210083098911</v>
      </c>
      <c r="N283" s="5">
        <f t="shared" si="68"/>
        <v>3295.1836101720751</v>
      </c>
      <c r="O283" s="35">
        <f t="shared" si="69"/>
        <v>0.10439259005058427</v>
      </c>
      <c r="P283" s="5">
        <f t="shared" si="70"/>
        <v>2604.137398137816</v>
      </c>
      <c r="Q283" s="35">
        <f t="shared" si="71"/>
        <v>8.2500000000000004E-2</v>
      </c>
      <c r="R283" s="5">
        <f t="shared" si="105"/>
        <v>409761.56206285214</v>
      </c>
      <c r="S283" s="5">
        <f t="shared" si="106"/>
        <v>1218451.0362306789</v>
      </c>
      <c r="T283" s="5">
        <f t="shared" si="72"/>
        <v>375488.43793714663</v>
      </c>
      <c r="U283" s="5">
        <f t="shared" si="73"/>
        <v>1628212.598293531</v>
      </c>
      <c r="V283" s="150"/>
      <c r="W283" s="2">
        <v>276</v>
      </c>
      <c r="X283" s="118">
        <v>53236</v>
      </c>
      <c r="Y283" s="5">
        <f t="shared" si="107"/>
        <v>372953.89582638902</v>
      </c>
      <c r="Z283" s="5">
        <f t="shared" si="108"/>
        <v>5761.8863163878123</v>
      </c>
      <c r="AA283" s="5">
        <f t="shared" si="74"/>
        <v>3275.5270108785521</v>
      </c>
      <c r="AB283" s="35">
        <f t="shared" si="75"/>
        <v>0.10539191189690594</v>
      </c>
      <c r="AC283" s="5">
        <f t="shared" si="76"/>
        <v>2486.3593055092601</v>
      </c>
      <c r="AD283" s="35">
        <f t="shared" si="77"/>
        <v>7.9999999999999988E-2</v>
      </c>
      <c r="AE283" s="5">
        <f t="shared" si="109"/>
        <v>415571.63118448976</v>
      </c>
      <c r="AF283" s="5">
        <f t="shared" si="110"/>
        <v>1174708.9921385457</v>
      </c>
      <c r="AG283" s="5">
        <f t="shared" si="78"/>
        <v>369678.36881551048</v>
      </c>
      <c r="AH283" s="5">
        <f t="shared" si="79"/>
        <v>1590280.6233230354</v>
      </c>
      <c r="AI283" s="150"/>
      <c r="AJ283" s="2">
        <v>276</v>
      </c>
      <c r="AK283" s="118">
        <v>53236</v>
      </c>
      <c r="AL283" s="5">
        <f t="shared" si="111"/>
        <v>367091.60693496972</v>
      </c>
      <c r="AM283" s="5">
        <f t="shared" si="112"/>
        <v>5625.6271582523987</v>
      </c>
      <c r="AN283" s="5">
        <f t="shared" si="80"/>
        <v>3254.827196797386</v>
      </c>
      <c r="AO283" s="35">
        <f t="shared" si="81"/>
        <v>0.10639830936937697</v>
      </c>
      <c r="AP283" s="5">
        <f t="shared" si="82"/>
        <v>2370.7999614550126</v>
      </c>
      <c r="AQ283" s="35">
        <f t="shared" si="83"/>
        <v>7.7499999999999999E-2</v>
      </c>
      <c r="AR283" s="5">
        <f t="shared" si="113"/>
        <v>421413.22026182699</v>
      </c>
      <c r="AS283" s="5">
        <f t="shared" si="114"/>
        <v>1131259.8754158346</v>
      </c>
      <c r="AT283" s="5">
        <f t="shared" si="84"/>
        <v>363836.77973817231</v>
      </c>
      <c r="AU283" s="5">
        <f t="shared" si="85"/>
        <v>1552673.0956776617</v>
      </c>
      <c r="AV283" s="150"/>
      <c r="AW283" s="2">
        <v>276</v>
      </c>
      <c r="AX283" s="118">
        <v>53236</v>
      </c>
      <c r="AY283" s="5">
        <f t="shared" si="115"/>
        <v>361199.13132418616</v>
      </c>
      <c r="AZ283" s="5">
        <f t="shared" si="116"/>
        <v>5490.5819284106856</v>
      </c>
      <c r="BA283" s="5">
        <f t="shared" si="86"/>
        <v>3233.087357634522</v>
      </c>
      <c r="BB283" s="35">
        <f t="shared" si="87"/>
        <v>0.10741179844309438</v>
      </c>
      <c r="BC283" s="5">
        <f t="shared" si="88"/>
        <v>2257.4945707761635</v>
      </c>
      <c r="BD283" s="35">
        <f t="shared" si="89"/>
        <v>7.5000000000000011E-2</v>
      </c>
      <c r="BE283" s="5">
        <f t="shared" si="117"/>
        <v>427283.95603344875</v>
      </c>
      <c r="BF283" s="5">
        <f t="shared" si="118"/>
        <v>1088116.6562079007</v>
      </c>
      <c r="BG283" s="5">
        <f t="shared" si="90"/>
        <v>357966.04396655166</v>
      </c>
      <c r="BH283" s="5">
        <f t="shared" si="91"/>
        <v>1515400.6122413494</v>
      </c>
      <c r="BI283" s="150"/>
      <c r="BJ283" s="2">
        <v>276</v>
      </c>
      <c r="BK283" s="118">
        <v>53236</v>
      </c>
      <c r="BL283" s="5">
        <f t="shared" si="119"/>
        <v>355278.94811925234</v>
      </c>
      <c r="BM283" s="5">
        <f t="shared" si="120"/>
        <v>5356.7892391412443</v>
      </c>
      <c r="BN283" s="5">
        <f t="shared" si="92"/>
        <v>3210.3122609207612</v>
      </c>
      <c r="BO283" s="35">
        <f t="shared" si="93"/>
        <v>0.10843239469994805</v>
      </c>
      <c r="BP283" s="5">
        <f t="shared" si="94"/>
        <v>2146.476978220483</v>
      </c>
      <c r="BQ283" s="35">
        <f t="shared" si="95"/>
        <v>7.2500000000000009E-2</v>
      </c>
      <c r="BR283" s="5">
        <f t="shared" si="121"/>
        <v>433181.36414166784</v>
      </c>
      <c r="BS283" s="5">
        <f t="shared" si="122"/>
        <v>1045292.4658613154</v>
      </c>
      <c r="BT283" s="5">
        <f t="shared" si="96"/>
        <v>352068.63585833157</v>
      </c>
      <c r="BU283" s="5">
        <f t="shared" si="97"/>
        <v>1478473.8300029831</v>
      </c>
      <c r="BV283" s="150"/>
      <c r="BW283" s="2">
        <v>276</v>
      </c>
      <c r="BX283" s="118">
        <v>53236</v>
      </c>
      <c r="BY283" s="5">
        <f t="shared" si="123"/>
        <v>349333.63720319234</v>
      </c>
      <c r="BZ283" s="5">
        <f t="shared" si="124"/>
        <v>5224.2878433945316</v>
      </c>
      <c r="CA283" s="5">
        <f t="shared" si="98"/>
        <v>3186.508293042576</v>
      </c>
      <c r="CB283" s="35">
        <f t="shared" si="99"/>
        <v>0.10946011332504306</v>
      </c>
      <c r="CC283" s="5">
        <f t="shared" si="100"/>
        <v>2037.7795503519553</v>
      </c>
      <c r="CD283" s="35">
        <f t="shared" si="101"/>
        <v>7.0000000000000007E-2</v>
      </c>
      <c r="CE283" s="5">
        <f t="shared" si="125"/>
        <v>439102.87108984956</v>
      </c>
      <c r="CF283" s="5">
        <f t="shared" si="126"/>
        <v>1002800.5736870407</v>
      </c>
      <c r="CG283" s="5">
        <f t="shared" si="102"/>
        <v>346147.12891014974</v>
      </c>
      <c r="CH283" s="5">
        <f t="shared" si="103"/>
        <v>1441903.4447768903</v>
      </c>
    </row>
    <row r="284" spans="9:86" ht="14.25" customHeight="1">
      <c r="I284" s="150"/>
      <c r="J284" s="2">
        <v>277</v>
      </c>
      <c r="K284" s="118">
        <v>53267</v>
      </c>
      <c r="L284" s="5">
        <f t="shared" si="104"/>
        <v>375488.43793714663</v>
      </c>
      <c r="M284" s="5">
        <f t="shared" si="67"/>
        <v>5899.3210083098911</v>
      </c>
      <c r="N284" s="5">
        <f t="shared" si="68"/>
        <v>3317.8379974920081</v>
      </c>
      <c r="O284" s="35">
        <f t="shared" si="69"/>
        <v>0.10603270819371702</v>
      </c>
      <c r="P284" s="5">
        <f t="shared" si="70"/>
        <v>2581.483010817883</v>
      </c>
      <c r="Q284" s="35">
        <f t="shared" si="71"/>
        <v>8.2500000000000004E-2</v>
      </c>
      <c r="R284" s="5">
        <f t="shared" si="105"/>
        <v>413079.40006034414</v>
      </c>
      <c r="S284" s="5">
        <f t="shared" si="106"/>
        <v>1221032.5192414967</v>
      </c>
      <c r="T284" s="5">
        <f t="shared" si="72"/>
        <v>372170.59993965464</v>
      </c>
      <c r="U284" s="5">
        <f t="shared" si="73"/>
        <v>1634111.9193018409</v>
      </c>
      <c r="V284" s="150"/>
      <c r="W284" s="2">
        <v>277</v>
      </c>
      <c r="X284" s="118">
        <v>53267</v>
      </c>
      <c r="Y284" s="5">
        <f t="shared" si="107"/>
        <v>369678.36881551048</v>
      </c>
      <c r="Z284" s="5">
        <f t="shared" si="108"/>
        <v>5761.8863163878123</v>
      </c>
      <c r="AA284" s="5">
        <f t="shared" si="74"/>
        <v>3297.3638576177423</v>
      </c>
      <c r="AB284" s="35">
        <f t="shared" si="75"/>
        <v>0.10703457283203839</v>
      </c>
      <c r="AC284" s="5">
        <f t="shared" si="76"/>
        <v>2464.52245877007</v>
      </c>
      <c r="AD284" s="35">
        <f t="shared" si="77"/>
        <v>0.08</v>
      </c>
      <c r="AE284" s="5">
        <f t="shared" si="109"/>
        <v>418868.99504210748</v>
      </c>
      <c r="AF284" s="5">
        <f t="shared" si="110"/>
        <v>1177173.5145973158</v>
      </c>
      <c r="AG284" s="5">
        <f t="shared" si="78"/>
        <v>366381.00495789276</v>
      </c>
      <c r="AH284" s="5">
        <f t="shared" si="79"/>
        <v>1596042.5096394233</v>
      </c>
      <c r="AI284" s="150"/>
      <c r="AJ284" s="2">
        <v>277</v>
      </c>
      <c r="AK284" s="118">
        <v>53267</v>
      </c>
      <c r="AL284" s="5">
        <f t="shared" si="111"/>
        <v>363836.77973817231</v>
      </c>
      <c r="AM284" s="5">
        <f t="shared" si="112"/>
        <v>5625.6271582523987</v>
      </c>
      <c r="AN284" s="5">
        <f t="shared" si="80"/>
        <v>3275.8479557767027</v>
      </c>
      <c r="AO284" s="35">
        <f t="shared" si="81"/>
        <v>0.10804343501943151</v>
      </c>
      <c r="AP284" s="5">
        <f t="shared" si="82"/>
        <v>2349.7792024756959</v>
      </c>
      <c r="AQ284" s="35">
        <f t="shared" si="83"/>
        <v>7.7499999999999986E-2</v>
      </c>
      <c r="AR284" s="5">
        <f t="shared" si="113"/>
        <v>424689.06821760372</v>
      </c>
      <c r="AS284" s="5">
        <f t="shared" si="114"/>
        <v>1133609.6546183103</v>
      </c>
      <c r="AT284" s="5">
        <f t="shared" si="84"/>
        <v>360560.93178239558</v>
      </c>
      <c r="AU284" s="5">
        <f t="shared" si="85"/>
        <v>1558298.722835914</v>
      </c>
      <c r="AV284" s="150"/>
      <c r="AW284" s="2">
        <v>277</v>
      </c>
      <c r="AX284" s="118">
        <v>53267</v>
      </c>
      <c r="AY284" s="5">
        <f t="shared" si="115"/>
        <v>357966.04396655166</v>
      </c>
      <c r="AZ284" s="5">
        <f t="shared" si="116"/>
        <v>5490.5819284106856</v>
      </c>
      <c r="BA284" s="5">
        <f t="shared" si="86"/>
        <v>3253.2941536197377</v>
      </c>
      <c r="BB284" s="35">
        <f t="shared" si="87"/>
        <v>0.10905931023749477</v>
      </c>
      <c r="BC284" s="5">
        <f t="shared" si="88"/>
        <v>2237.2877747909479</v>
      </c>
      <c r="BD284" s="35">
        <f t="shared" si="89"/>
        <v>7.5000000000000011E-2</v>
      </c>
      <c r="BE284" s="5">
        <f t="shared" si="117"/>
        <v>430537.25018706848</v>
      </c>
      <c r="BF284" s="5">
        <f t="shared" si="118"/>
        <v>1090353.9439826917</v>
      </c>
      <c r="BG284" s="5">
        <f t="shared" si="90"/>
        <v>354712.74981293193</v>
      </c>
      <c r="BH284" s="5">
        <f t="shared" si="91"/>
        <v>1520891.1941697602</v>
      </c>
      <c r="BI284" s="150"/>
      <c r="BJ284" s="2">
        <v>277</v>
      </c>
      <c r="BK284" s="118">
        <v>53267</v>
      </c>
      <c r="BL284" s="5">
        <f t="shared" si="119"/>
        <v>352068.63585833157</v>
      </c>
      <c r="BM284" s="5">
        <f t="shared" si="120"/>
        <v>5356.7892391412443</v>
      </c>
      <c r="BN284" s="5">
        <f t="shared" si="92"/>
        <v>3229.7078974971578</v>
      </c>
      <c r="BO284" s="35">
        <f t="shared" si="93"/>
        <v>0.11008221358735593</v>
      </c>
      <c r="BP284" s="5">
        <f t="shared" si="94"/>
        <v>2127.0813416440865</v>
      </c>
      <c r="BQ284" s="35">
        <f t="shared" si="95"/>
        <v>7.2499999999999995E-2</v>
      </c>
      <c r="BR284" s="5">
        <f t="shared" si="121"/>
        <v>436411.07203916501</v>
      </c>
      <c r="BS284" s="5">
        <f t="shared" si="122"/>
        <v>1047419.5472029594</v>
      </c>
      <c r="BT284" s="5">
        <f t="shared" si="96"/>
        <v>348838.92796083441</v>
      </c>
      <c r="BU284" s="5">
        <f t="shared" si="97"/>
        <v>1483830.6192421245</v>
      </c>
      <c r="BV284" s="150"/>
      <c r="BW284" s="2">
        <v>277</v>
      </c>
      <c r="BX284" s="118">
        <v>53267</v>
      </c>
      <c r="BY284" s="5">
        <f t="shared" si="123"/>
        <v>346147.12891014974</v>
      </c>
      <c r="BZ284" s="5">
        <f t="shared" si="124"/>
        <v>5224.2878433945316</v>
      </c>
      <c r="CA284" s="5">
        <f t="shared" si="98"/>
        <v>3205.0962580853247</v>
      </c>
      <c r="CB284" s="35">
        <f t="shared" si="99"/>
        <v>0.11111215978627212</v>
      </c>
      <c r="CC284" s="5">
        <f t="shared" si="100"/>
        <v>2019.1915853092069</v>
      </c>
      <c r="CD284" s="35">
        <f t="shared" si="101"/>
        <v>7.0000000000000007E-2</v>
      </c>
      <c r="CE284" s="5">
        <f t="shared" si="125"/>
        <v>442307.9673479349</v>
      </c>
      <c r="CF284" s="5">
        <f t="shared" si="126"/>
        <v>1004819.7652723499</v>
      </c>
      <c r="CG284" s="5">
        <f t="shared" si="102"/>
        <v>342942.0326520644</v>
      </c>
      <c r="CH284" s="5">
        <f t="shared" si="103"/>
        <v>1447127.7326202849</v>
      </c>
    </row>
    <row r="285" spans="9:86" ht="14.25" customHeight="1">
      <c r="I285" s="150"/>
      <c r="J285" s="2">
        <v>278</v>
      </c>
      <c r="K285" s="118">
        <v>53297</v>
      </c>
      <c r="L285" s="5">
        <f t="shared" si="104"/>
        <v>372170.59993965464</v>
      </c>
      <c r="M285" s="5">
        <f t="shared" si="67"/>
        <v>5899.3210083098911</v>
      </c>
      <c r="N285" s="5">
        <f t="shared" si="68"/>
        <v>3340.6481337247656</v>
      </c>
      <c r="O285" s="35">
        <f t="shared" si="69"/>
        <v>0.10771344542313979</v>
      </c>
      <c r="P285" s="5">
        <f t="shared" si="70"/>
        <v>2558.6728745851256</v>
      </c>
      <c r="Q285" s="35">
        <f t="shared" si="71"/>
        <v>8.2500000000000004E-2</v>
      </c>
      <c r="R285" s="5">
        <f t="shared" si="105"/>
        <v>416420.04819406889</v>
      </c>
      <c r="S285" s="5">
        <f t="shared" si="106"/>
        <v>1223591.1921160817</v>
      </c>
      <c r="T285" s="5">
        <f t="shared" si="72"/>
        <v>368829.95180592989</v>
      </c>
      <c r="U285" s="5">
        <f t="shared" si="73"/>
        <v>1640011.2403101507</v>
      </c>
      <c r="V285" s="150"/>
      <c r="W285" s="2">
        <v>278</v>
      </c>
      <c r="X285" s="118">
        <v>53297</v>
      </c>
      <c r="Y285" s="5">
        <f t="shared" si="107"/>
        <v>366381.00495789276</v>
      </c>
      <c r="Z285" s="5">
        <f t="shared" si="108"/>
        <v>5761.8863163878123</v>
      </c>
      <c r="AA285" s="5">
        <f t="shared" si="74"/>
        <v>3319.3462833351937</v>
      </c>
      <c r="AB285" s="35">
        <f t="shared" si="75"/>
        <v>0.1087178507100829</v>
      </c>
      <c r="AC285" s="5">
        <f t="shared" si="76"/>
        <v>2442.5400330526186</v>
      </c>
      <c r="AD285" s="35">
        <f t="shared" si="77"/>
        <v>0.08</v>
      </c>
      <c r="AE285" s="5">
        <f t="shared" si="109"/>
        <v>422188.34132544266</v>
      </c>
      <c r="AF285" s="5">
        <f t="shared" si="110"/>
        <v>1179616.0546303685</v>
      </c>
      <c r="AG285" s="5">
        <f t="shared" si="78"/>
        <v>363061.65867455758</v>
      </c>
      <c r="AH285" s="5">
        <f t="shared" si="79"/>
        <v>1601804.3959558113</v>
      </c>
      <c r="AI285" s="150"/>
      <c r="AJ285" s="2">
        <v>278</v>
      </c>
      <c r="AK285" s="118">
        <v>53297</v>
      </c>
      <c r="AL285" s="5">
        <f t="shared" si="111"/>
        <v>360560.93178239558</v>
      </c>
      <c r="AM285" s="5">
        <f t="shared" si="112"/>
        <v>5625.6271582523987</v>
      </c>
      <c r="AN285" s="5">
        <f t="shared" si="80"/>
        <v>3297.0044738244274</v>
      </c>
      <c r="AO285" s="35">
        <f t="shared" si="81"/>
        <v>0.10972917528893752</v>
      </c>
      <c r="AP285" s="5">
        <f t="shared" si="82"/>
        <v>2328.6226844279713</v>
      </c>
      <c r="AQ285" s="35">
        <f t="shared" si="83"/>
        <v>7.7499999999999999E-2</v>
      </c>
      <c r="AR285" s="5">
        <f t="shared" si="113"/>
        <v>427986.07269142813</v>
      </c>
      <c r="AS285" s="5">
        <f t="shared" si="114"/>
        <v>1135938.2773027383</v>
      </c>
      <c r="AT285" s="5">
        <f t="shared" si="84"/>
        <v>357263.92730857118</v>
      </c>
      <c r="AU285" s="5">
        <f t="shared" si="85"/>
        <v>1563924.3499941663</v>
      </c>
      <c r="AV285" s="150"/>
      <c r="AW285" s="2">
        <v>278</v>
      </c>
      <c r="AX285" s="118">
        <v>53297</v>
      </c>
      <c r="AY285" s="5">
        <f t="shared" si="115"/>
        <v>354712.74981293193</v>
      </c>
      <c r="AZ285" s="5">
        <f t="shared" si="116"/>
        <v>5490.5819284106856</v>
      </c>
      <c r="BA285" s="5">
        <f t="shared" si="86"/>
        <v>3273.6272420798614</v>
      </c>
      <c r="BB285" s="35">
        <f t="shared" si="87"/>
        <v>0.11074743415813401</v>
      </c>
      <c r="BC285" s="5">
        <f t="shared" si="88"/>
        <v>2216.9546863308242</v>
      </c>
      <c r="BD285" s="35">
        <f t="shared" si="89"/>
        <v>7.4999999999999983E-2</v>
      </c>
      <c r="BE285" s="5">
        <f t="shared" si="117"/>
        <v>433810.87742914836</v>
      </c>
      <c r="BF285" s="5">
        <f t="shared" si="118"/>
        <v>1092570.8986690226</v>
      </c>
      <c r="BG285" s="5">
        <f t="shared" si="90"/>
        <v>351439.12257085205</v>
      </c>
      <c r="BH285" s="5">
        <f t="shared" si="91"/>
        <v>1526381.776098171</v>
      </c>
      <c r="BI285" s="150"/>
      <c r="BJ285" s="2">
        <v>278</v>
      </c>
      <c r="BK285" s="118">
        <v>53297</v>
      </c>
      <c r="BL285" s="5">
        <f t="shared" si="119"/>
        <v>348838.92796083441</v>
      </c>
      <c r="BM285" s="5">
        <f t="shared" si="120"/>
        <v>5356.7892391412443</v>
      </c>
      <c r="BN285" s="5">
        <f t="shared" si="92"/>
        <v>3249.2207160445364</v>
      </c>
      <c r="BO285" s="35">
        <f t="shared" si="93"/>
        <v>0.11177264194812592</v>
      </c>
      <c r="BP285" s="5">
        <f t="shared" si="94"/>
        <v>2107.5685230967078</v>
      </c>
      <c r="BQ285" s="35">
        <f t="shared" si="95"/>
        <v>7.2499999999999995E-2</v>
      </c>
      <c r="BR285" s="5">
        <f t="shared" si="121"/>
        <v>439660.29275520955</v>
      </c>
      <c r="BS285" s="5">
        <f t="shared" si="122"/>
        <v>1049527.115726056</v>
      </c>
      <c r="BT285" s="5">
        <f t="shared" si="96"/>
        <v>345589.70724478987</v>
      </c>
      <c r="BU285" s="5">
        <f t="shared" si="97"/>
        <v>1489187.4084812657</v>
      </c>
      <c r="BV285" s="150"/>
      <c r="BW285" s="2">
        <v>278</v>
      </c>
      <c r="BX285" s="118">
        <v>53297</v>
      </c>
      <c r="BY285" s="5">
        <f t="shared" si="123"/>
        <v>342942.0326520644</v>
      </c>
      <c r="BZ285" s="5">
        <f t="shared" si="124"/>
        <v>5224.2878433945316</v>
      </c>
      <c r="CA285" s="5">
        <f t="shared" si="98"/>
        <v>3223.7926529241558</v>
      </c>
      <c r="CB285" s="35">
        <f t="shared" si="99"/>
        <v>0.11280481291816066</v>
      </c>
      <c r="CC285" s="5">
        <f t="shared" si="100"/>
        <v>2000.4951904703757</v>
      </c>
      <c r="CD285" s="35">
        <f t="shared" si="101"/>
        <v>7.0000000000000007E-2</v>
      </c>
      <c r="CE285" s="5">
        <f t="shared" si="125"/>
        <v>445531.76000085904</v>
      </c>
      <c r="CF285" s="5">
        <f t="shared" si="126"/>
        <v>1006820.2604628203</v>
      </c>
      <c r="CG285" s="5">
        <f t="shared" si="102"/>
        <v>339718.23999914026</v>
      </c>
      <c r="CH285" s="5">
        <f t="shared" si="103"/>
        <v>1452352.0204636795</v>
      </c>
    </row>
    <row r="286" spans="9:86" ht="14.25" customHeight="1">
      <c r="I286" s="150"/>
      <c r="J286" s="2">
        <v>279</v>
      </c>
      <c r="K286" s="118">
        <v>53328</v>
      </c>
      <c r="L286" s="5">
        <f t="shared" si="104"/>
        <v>368829.95180592989</v>
      </c>
      <c r="M286" s="5">
        <f t="shared" si="67"/>
        <v>5899.3210083098911</v>
      </c>
      <c r="N286" s="5">
        <f t="shared" si="68"/>
        <v>3363.6150896441231</v>
      </c>
      <c r="O286" s="35">
        <f t="shared" si="69"/>
        <v>0.10943628866933179</v>
      </c>
      <c r="P286" s="5">
        <f t="shared" si="70"/>
        <v>2535.705918665768</v>
      </c>
      <c r="Q286" s="35">
        <f t="shared" si="71"/>
        <v>8.2500000000000004E-2</v>
      </c>
      <c r="R286" s="5">
        <f t="shared" si="105"/>
        <v>419783.66328371299</v>
      </c>
      <c r="S286" s="5">
        <f t="shared" si="106"/>
        <v>1226126.8980347475</v>
      </c>
      <c r="T286" s="5">
        <f t="shared" si="72"/>
        <v>365466.33671628579</v>
      </c>
      <c r="U286" s="5">
        <f t="shared" si="73"/>
        <v>1645910.5613184604</v>
      </c>
      <c r="V286" s="150"/>
      <c r="W286" s="2">
        <v>279</v>
      </c>
      <c r="X286" s="118">
        <v>53328</v>
      </c>
      <c r="Y286" s="5">
        <f t="shared" si="107"/>
        <v>363061.65867455758</v>
      </c>
      <c r="Z286" s="5">
        <f t="shared" si="108"/>
        <v>5761.8863163878123</v>
      </c>
      <c r="AA286" s="5">
        <f t="shared" si="74"/>
        <v>3341.4752585574283</v>
      </c>
      <c r="AB286" s="35">
        <f t="shared" si="75"/>
        <v>0.11044323228477301</v>
      </c>
      <c r="AC286" s="5">
        <f t="shared" si="76"/>
        <v>2420.4110578303839</v>
      </c>
      <c r="AD286" s="35">
        <f t="shared" si="77"/>
        <v>0.08</v>
      </c>
      <c r="AE286" s="5">
        <f t="shared" si="109"/>
        <v>425529.81658400007</v>
      </c>
      <c r="AF286" s="5">
        <f t="shared" si="110"/>
        <v>1182036.4656881988</v>
      </c>
      <c r="AG286" s="5">
        <f t="shared" si="78"/>
        <v>359720.18341600016</v>
      </c>
      <c r="AH286" s="5">
        <f t="shared" si="79"/>
        <v>1607566.2822721989</v>
      </c>
      <c r="AI286" s="150"/>
      <c r="AJ286" s="2">
        <v>279</v>
      </c>
      <c r="AK286" s="118">
        <v>53328</v>
      </c>
      <c r="AL286" s="5">
        <f t="shared" si="111"/>
        <v>357263.92730857118</v>
      </c>
      <c r="AM286" s="5">
        <f t="shared" si="112"/>
        <v>5625.6271582523987</v>
      </c>
      <c r="AN286" s="5">
        <f t="shared" si="80"/>
        <v>3318.2976277178764</v>
      </c>
      <c r="AO286" s="35">
        <f t="shared" si="81"/>
        <v>0.11145701675675221</v>
      </c>
      <c r="AP286" s="5">
        <f t="shared" si="82"/>
        <v>2307.3295305345223</v>
      </c>
      <c r="AQ286" s="35">
        <f t="shared" si="83"/>
        <v>7.7499999999999999E-2</v>
      </c>
      <c r="AR286" s="5">
        <f t="shared" si="113"/>
        <v>431304.37031914602</v>
      </c>
      <c r="AS286" s="5">
        <f t="shared" si="114"/>
        <v>1138245.6068332728</v>
      </c>
      <c r="AT286" s="5">
        <f t="shared" si="84"/>
        <v>353945.62968085328</v>
      </c>
      <c r="AU286" s="5">
        <f t="shared" si="85"/>
        <v>1569549.9771524188</v>
      </c>
      <c r="AV286" s="150"/>
      <c r="AW286" s="2">
        <v>279</v>
      </c>
      <c r="AX286" s="118">
        <v>53328</v>
      </c>
      <c r="AY286" s="5">
        <f t="shared" si="115"/>
        <v>351439.12257085205</v>
      </c>
      <c r="AZ286" s="5">
        <f t="shared" si="116"/>
        <v>5490.5819284106856</v>
      </c>
      <c r="BA286" s="5">
        <f t="shared" si="86"/>
        <v>3294.0874123428603</v>
      </c>
      <c r="BB286" s="35">
        <f t="shared" si="87"/>
        <v>0.11247765661076919</v>
      </c>
      <c r="BC286" s="5">
        <f t="shared" si="88"/>
        <v>2196.4945160678253</v>
      </c>
      <c r="BD286" s="35">
        <f t="shared" si="89"/>
        <v>7.5000000000000011E-2</v>
      </c>
      <c r="BE286" s="5">
        <f t="shared" si="117"/>
        <v>437104.96484149119</v>
      </c>
      <c r="BF286" s="5">
        <f t="shared" si="118"/>
        <v>1094767.3931850905</v>
      </c>
      <c r="BG286" s="5">
        <f t="shared" si="90"/>
        <v>348145.03515850921</v>
      </c>
      <c r="BH286" s="5">
        <f t="shared" si="91"/>
        <v>1531872.3580265818</v>
      </c>
      <c r="BI286" s="150"/>
      <c r="BJ286" s="2">
        <v>279</v>
      </c>
      <c r="BK286" s="118">
        <v>53328</v>
      </c>
      <c r="BL286" s="5">
        <f t="shared" si="119"/>
        <v>345589.70724478987</v>
      </c>
      <c r="BM286" s="5">
        <f t="shared" si="120"/>
        <v>5356.7892391412443</v>
      </c>
      <c r="BN286" s="5">
        <f t="shared" si="92"/>
        <v>3268.8514245373053</v>
      </c>
      <c r="BO286" s="35">
        <f t="shared" si="93"/>
        <v>0.11350516601659885</v>
      </c>
      <c r="BP286" s="5">
        <f t="shared" si="94"/>
        <v>2087.9378146039389</v>
      </c>
      <c r="BQ286" s="35">
        <f t="shared" si="95"/>
        <v>7.2500000000000009E-2</v>
      </c>
      <c r="BR286" s="5">
        <f t="shared" si="121"/>
        <v>442929.14417974686</v>
      </c>
      <c r="BS286" s="5">
        <f t="shared" si="122"/>
        <v>1051615.0535406601</v>
      </c>
      <c r="BT286" s="5">
        <f t="shared" si="96"/>
        <v>342320.85582025256</v>
      </c>
      <c r="BU286" s="5">
        <f t="shared" si="97"/>
        <v>1494544.197720407</v>
      </c>
      <c r="BV286" s="150"/>
      <c r="BW286" s="2">
        <v>279</v>
      </c>
      <c r="BX286" s="118">
        <v>53328</v>
      </c>
      <c r="BY286" s="5">
        <f t="shared" si="123"/>
        <v>339718.23999914026</v>
      </c>
      <c r="BZ286" s="5">
        <f t="shared" si="124"/>
        <v>5224.2878433945316</v>
      </c>
      <c r="CA286" s="5">
        <f t="shared" si="98"/>
        <v>3242.5981100662134</v>
      </c>
      <c r="CB286" s="35">
        <f t="shared" si="99"/>
        <v>0.11453955878522459</v>
      </c>
      <c r="CC286" s="5">
        <f t="shared" si="100"/>
        <v>1981.6897333283182</v>
      </c>
      <c r="CD286" s="35">
        <f t="shared" si="101"/>
        <v>7.0000000000000007E-2</v>
      </c>
      <c r="CE286" s="5">
        <f t="shared" si="125"/>
        <v>448774.35811092524</v>
      </c>
      <c r="CF286" s="5">
        <f t="shared" si="126"/>
        <v>1008801.9501961486</v>
      </c>
      <c r="CG286" s="5">
        <f t="shared" si="102"/>
        <v>336475.64188907406</v>
      </c>
      <c r="CH286" s="5">
        <f t="shared" si="103"/>
        <v>1457576.3083070738</v>
      </c>
    </row>
    <row r="287" spans="9:86" ht="14.25" customHeight="1">
      <c r="I287" s="150"/>
      <c r="J287" s="2">
        <v>280</v>
      </c>
      <c r="K287" s="118">
        <v>53359</v>
      </c>
      <c r="L287" s="5">
        <f t="shared" si="104"/>
        <v>365466.33671628579</v>
      </c>
      <c r="M287" s="5">
        <f t="shared" si="67"/>
        <v>5899.3210083098911</v>
      </c>
      <c r="N287" s="5">
        <f t="shared" si="68"/>
        <v>3386.7399433854262</v>
      </c>
      <c r="O287" s="35">
        <f t="shared" si="69"/>
        <v>0.1112027982817332</v>
      </c>
      <c r="P287" s="5">
        <f t="shared" si="70"/>
        <v>2512.581064924465</v>
      </c>
      <c r="Q287" s="35">
        <f t="shared" si="71"/>
        <v>8.2500000000000004E-2</v>
      </c>
      <c r="R287" s="5">
        <f t="shared" si="105"/>
        <v>423170.4032270984</v>
      </c>
      <c r="S287" s="5">
        <f t="shared" si="106"/>
        <v>1228639.4790996718</v>
      </c>
      <c r="T287" s="5">
        <f t="shared" si="72"/>
        <v>362079.59677290038</v>
      </c>
      <c r="U287" s="5">
        <f t="shared" si="73"/>
        <v>1651809.8823267701</v>
      </c>
      <c r="V287" s="150"/>
      <c r="W287" s="2">
        <v>280</v>
      </c>
      <c r="X287" s="118">
        <v>53359</v>
      </c>
      <c r="Y287" s="5">
        <f t="shared" si="107"/>
        <v>359720.18341600016</v>
      </c>
      <c r="Z287" s="5">
        <f t="shared" si="108"/>
        <v>5761.8863163878123</v>
      </c>
      <c r="AA287" s="5">
        <f t="shared" si="74"/>
        <v>3363.7517602811445</v>
      </c>
      <c r="AB287" s="35">
        <f t="shared" si="75"/>
        <v>0.11221227772113473</v>
      </c>
      <c r="AC287" s="5">
        <f t="shared" si="76"/>
        <v>2398.1345561066678</v>
      </c>
      <c r="AD287" s="35">
        <f t="shared" si="77"/>
        <v>0.08</v>
      </c>
      <c r="AE287" s="5">
        <f t="shared" si="109"/>
        <v>428893.56834428123</v>
      </c>
      <c r="AF287" s="5">
        <f t="shared" si="110"/>
        <v>1184434.6002443056</v>
      </c>
      <c r="AG287" s="5">
        <f t="shared" si="78"/>
        <v>356356.431655719</v>
      </c>
      <c r="AH287" s="5">
        <f t="shared" si="79"/>
        <v>1613328.1685885869</v>
      </c>
      <c r="AI287" s="150"/>
      <c r="AJ287" s="2">
        <v>280</v>
      </c>
      <c r="AK287" s="118">
        <v>53359</v>
      </c>
      <c r="AL287" s="5">
        <f t="shared" si="111"/>
        <v>353945.62968085328</v>
      </c>
      <c r="AM287" s="5">
        <f t="shared" si="112"/>
        <v>5625.6271582523987</v>
      </c>
      <c r="AN287" s="5">
        <f t="shared" si="80"/>
        <v>3339.7282998968881</v>
      </c>
      <c r="AO287" s="35">
        <f t="shared" si="81"/>
        <v>0.11322851940536507</v>
      </c>
      <c r="AP287" s="5">
        <f t="shared" si="82"/>
        <v>2285.8988583555106</v>
      </c>
      <c r="AQ287" s="35">
        <f t="shared" si="83"/>
        <v>7.7499999999999986E-2</v>
      </c>
      <c r="AR287" s="5">
        <f t="shared" si="113"/>
        <v>434644.0986190429</v>
      </c>
      <c r="AS287" s="5">
        <f t="shared" si="114"/>
        <v>1140531.5056916284</v>
      </c>
      <c r="AT287" s="5">
        <f t="shared" si="84"/>
        <v>350605.90138095641</v>
      </c>
      <c r="AU287" s="5">
        <f t="shared" si="85"/>
        <v>1575175.6043106713</v>
      </c>
      <c r="AV287" s="150"/>
      <c r="AW287" s="2">
        <v>280</v>
      </c>
      <c r="AX287" s="118">
        <v>53359</v>
      </c>
      <c r="AY287" s="5">
        <f t="shared" si="115"/>
        <v>348145.03515850921</v>
      </c>
      <c r="AZ287" s="5">
        <f t="shared" si="116"/>
        <v>5490.5819284106856</v>
      </c>
      <c r="BA287" s="5">
        <f t="shared" si="86"/>
        <v>3314.6754586700031</v>
      </c>
      <c r="BB287" s="35">
        <f t="shared" si="87"/>
        <v>0.11425153739713713</v>
      </c>
      <c r="BC287" s="5">
        <f t="shared" si="88"/>
        <v>2175.9064697406825</v>
      </c>
      <c r="BD287" s="35">
        <f t="shared" si="89"/>
        <v>7.4999999999999997E-2</v>
      </c>
      <c r="BE287" s="5">
        <f t="shared" si="117"/>
        <v>440419.64030016121</v>
      </c>
      <c r="BF287" s="5">
        <f t="shared" si="118"/>
        <v>1096943.2996548312</v>
      </c>
      <c r="BG287" s="5">
        <f t="shared" si="90"/>
        <v>344830.3596998392</v>
      </c>
      <c r="BH287" s="5">
        <f t="shared" si="91"/>
        <v>1537362.9399549924</v>
      </c>
      <c r="BI287" s="150"/>
      <c r="BJ287" s="2">
        <v>280</v>
      </c>
      <c r="BK287" s="118">
        <v>53359</v>
      </c>
      <c r="BL287" s="5">
        <f t="shared" si="119"/>
        <v>342320.85582025256</v>
      </c>
      <c r="BM287" s="5">
        <f t="shared" si="120"/>
        <v>5356.7892391412443</v>
      </c>
      <c r="BN287" s="5">
        <f t="shared" si="92"/>
        <v>3288.6007352272186</v>
      </c>
      <c r="BO287" s="35">
        <f t="shared" si="93"/>
        <v>0.11528134541544892</v>
      </c>
      <c r="BP287" s="5">
        <f t="shared" si="94"/>
        <v>2068.1885039140257</v>
      </c>
      <c r="BQ287" s="35">
        <f t="shared" si="95"/>
        <v>7.2499999999999981E-2</v>
      </c>
      <c r="BR287" s="5">
        <f t="shared" si="121"/>
        <v>446217.74491497409</v>
      </c>
      <c r="BS287" s="5">
        <f t="shared" si="122"/>
        <v>1053683.2420445741</v>
      </c>
      <c r="BT287" s="5">
        <f t="shared" si="96"/>
        <v>339032.25508502533</v>
      </c>
      <c r="BU287" s="5">
        <f t="shared" si="97"/>
        <v>1499900.9869595482</v>
      </c>
      <c r="BV287" s="150"/>
      <c r="BW287" s="2">
        <v>280</v>
      </c>
      <c r="BX287" s="118">
        <v>53359</v>
      </c>
      <c r="BY287" s="5">
        <f t="shared" si="123"/>
        <v>336475.64188907406</v>
      </c>
      <c r="BZ287" s="5">
        <f t="shared" si="124"/>
        <v>5224.2878433945316</v>
      </c>
      <c r="CA287" s="5">
        <f t="shared" si="98"/>
        <v>3261.5132657082659</v>
      </c>
      <c r="CB287" s="35">
        <f t="shared" si="99"/>
        <v>0.11631795683267279</v>
      </c>
      <c r="CC287" s="5">
        <f t="shared" si="100"/>
        <v>1962.7745776862655</v>
      </c>
      <c r="CD287" s="35">
        <f t="shared" si="101"/>
        <v>7.0000000000000007E-2</v>
      </c>
      <c r="CE287" s="5">
        <f t="shared" si="125"/>
        <v>452035.87137663353</v>
      </c>
      <c r="CF287" s="5">
        <f t="shared" si="126"/>
        <v>1010764.7247738348</v>
      </c>
      <c r="CG287" s="5">
        <f t="shared" si="102"/>
        <v>333214.12862336577</v>
      </c>
      <c r="CH287" s="5">
        <f t="shared" si="103"/>
        <v>1462800.5961504683</v>
      </c>
    </row>
    <row r="288" spans="9:86" ht="14.25" customHeight="1">
      <c r="I288" s="150"/>
      <c r="J288" s="2">
        <v>281</v>
      </c>
      <c r="K288" s="118">
        <v>53387</v>
      </c>
      <c r="L288" s="5">
        <f t="shared" si="104"/>
        <v>362079.59677290038</v>
      </c>
      <c r="M288" s="5">
        <f t="shared" si="67"/>
        <v>5899.3210083098911</v>
      </c>
      <c r="N288" s="5">
        <f t="shared" si="68"/>
        <v>3410.0237804962012</v>
      </c>
      <c r="O288" s="35">
        <f t="shared" si="69"/>
        <v>0.11301461261740189</v>
      </c>
      <c r="P288" s="5">
        <f t="shared" si="70"/>
        <v>2489.2972278136899</v>
      </c>
      <c r="Q288" s="35">
        <f t="shared" si="71"/>
        <v>8.249999999999999E-2</v>
      </c>
      <c r="R288" s="5">
        <f t="shared" si="105"/>
        <v>426580.42700759461</v>
      </c>
      <c r="S288" s="5">
        <f t="shared" si="106"/>
        <v>1231128.7763274855</v>
      </c>
      <c r="T288" s="5">
        <f t="shared" si="72"/>
        <v>358669.57299240417</v>
      </c>
      <c r="U288" s="5">
        <f t="shared" si="73"/>
        <v>1657709.2033350801</v>
      </c>
      <c r="V288" s="150"/>
      <c r="W288" s="2">
        <v>281</v>
      </c>
      <c r="X288" s="118">
        <v>53387</v>
      </c>
      <c r="Y288" s="5">
        <f t="shared" si="107"/>
        <v>356356.431655719</v>
      </c>
      <c r="Z288" s="5">
        <f t="shared" si="108"/>
        <v>5761.8863163878123</v>
      </c>
      <c r="AA288" s="5">
        <f t="shared" si="74"/>
        <v>3386.1767720163521</v>
      </c>
      <c r="AB288" s="35">
        <f t="shared" si="75"/>
        <v>0.11402662518366843</v>
      </c>
      <c r="AC288" s="5">
        <f t="shared" si="76"/>
        <v>2375.7095443714602</v>
      </c>
      <c r="AD288" s="35">
        <f t="shared" si="77"/>
        <v>0.08</v>
      </c>
      <c r="AE288" s="5">
        <f t="shared" si="109"/>
        <v>432279.74511629756</v>
      </c>
      <c r="AF288" s="5">
        <f t="shared" si="110"/>
        <v>1186810.3097886769</v>
      </c>
      <c r="AG288" s="5">
        <f t="shared" si="78"/>
        <v>352970.25488370267</v>
      </c>
      <c r="AH288" s="5">
        <f t="shared" si="79"/>
        <v>1619090.0549049745</v>
      </c>
      <c r="AI288" s="150"/>
      <c r="AJ288" s="2">
        <v>281</v>
      </c>
      <c r="AK288" s="118">
        <v>53387</v>
      </c>
      <c r="AL288" s="5">
        <f t="shared" si="111"/>
        <v>350605.90138095641</v>
      </c>
      <c r="AM288" s="5">
        <f t="shared" si="112"/>
        <v>5625.6271582523987</v>
      </c>
      <c r="AN288" s="5">
        <f t="shared" si="80"/>
        <v>3361.2973785003887</v>
      </c>
      <c r="AO288" s="35">
        <f t="shared" si="81"/>
        <v>0.11504532120860514</v>
      </c>
      <c r="AP288" s="5">
        <f t="shared" si="82"/>
        <v>2264.3297797520099</v>
      </c>
      <c r="AQ288" s="35">
        <f t="shared" si="83"/>
        <v>7.7499999999999986E-2</v>
      </c>
      <c r="AR288" s="5">
        <f t="shared" si="113"/>
        <v>438005.3959975433</v>
      </c>
      <c r="AS288" s="5">
        <f t="shared" si="114"/>
        <v>1142795.8354713805</v>
      </c>
      <c r="AT288" s="5">
        <f t="shared" si="84"/>
        <v>347244.60400245601</v>
      </c>
      <c r="AU288" s="5">
        <f t="shared" si="85"/>
        <v>1580801.2314689239</v>
      </c>
      <c r="AV288" s="150"/>
      <c r="AW288" s="2">
        <v>281</v>
      </c>
      <c r="AX288" s="118">
        <v>53387</v>
      </c>
      <c r="AY288" s="5">
        <f t="shared" si="115"/>
        <v>344830.3596998392</v>
      </c>
      <c r="AZ288" s="5">
        <f t="shared" si="116"/>
        <v>5490.5819284106856</v>
      </c>
      <c r="BA288" s="5">
        <f t="shared" si="86"/>
        <v>3335.3921802866907</v>
      </c>
      <c r="BB288" s="35">
        <f t="shared" si="87"/>
        <v>0.11607071430218663</v>
      </c>
      <c r="BC288" s="5">
        <f t="shared" si="88"/>
        <v>2155.1897481239948</v>
      </c>
      <c r="BD288" s="35">
        <f t="shared" si="89"/>
        <v>7.4999999999999997E-2</v>
      </c>
      <c r="BE288" s="5">
        <f t="shared" si="117"/>
        <v>443755.0324804479</v>
      </c>
      <c r="BF288" s="5">
        <f t="shared" si="118"/>
        <v>1099098.4894029552</v>
      </c>
      <c r="BG288" s="5">
        <f t="shared" si="90"/>
        <v>341494.96751955251</v>
      </c>
      <c r="BH288" s="5">
        <f t="shared" si="91"/>
        <v>1542853.521883403</v>
      </c>
      <c r="BI288" s="150"/>
      <c r="BJ288" s="2">
        <v>281</v>
      </c>
      <c r="BK288" s="118">
        <v>53387</v>
      </c>
      <c r="BL288" s="5">
        <f t="shared" si="119"/>
        <v>339032.25508502533</v>
      </c>
      <c r="BM288" s="5">
        <f t="shared" si="120"/>
        <v>5356.7892391412443</v>
      </c>
      <c r="BN288" s="5">
        <f t="shared" si="92"/>
        <v>3308.4693646692162</v>
      </c>
      <c r="BO288" s="35">
        <f t="shared" si="93"/>
        <v>0.11710281774244133</v>
      </c>
      <c r="BP288" s="5">
        <f t="shared" si="94"/>
        <v>2048.319874472028</v>
      </c>
      <c r="BQ288" s="35">
        <f t="shared" si="95"/>
        <v>7.2499999999999995E-2</v>
      </c>
      <c r="BR288" s="5">
        <f t="shared" si="121"/>
        <v>449526.21427964332</v>
      </c>
      <c r="BS288" s="5">
        <f t="shared" si="122"/>
        <v>1055731.5619190461</v>
      </c>
      <c r="BT288" s="5">
        <f t="shared" si="96"/>
        <v>335723.7857203561</v>
      </c>
      <c r="BU288" s="5">
        <f t="shared" si="97"/>
        <v>1505257.7761986894</v>
      </c>
      <c r="BV288" s="150"/>
      <c r="BW288" s="2">
        <v>281</v>
      </c>
      <c r="BX288" s="118">
        <v>53387</v>
      </c>
      <c r="BY288" s="5">
        <f t="shared" si="123"/>
        <v>333214.12862336577</v>
      </c>
      <c r="BZ288" s="5">
        <f t="shared" si="124"/>
        <v>5224.2878433945316</v>
      </c>
      <c r="CA288" s="5">
        <f t="shared" si="98"/>
        <v>3280.5387597582312</v>
      </c>
      <c r="CB288" s="35">
        <f t="shared" si="99"/>
        <v>0.11814164447268971</v>
      </c>
      <c r="CC288" s="5">
        <f t="shared" si="100"/>
        <v>1943.7490836363004</v>
      </c>
      <c r="CD288" s="35">
        <f t="shared" si="101"/>
        <v>7.0000000000000007E-2</v>
      </c>
      <c r="CE288" s="5">
        <f t="shared" si="125"/>
        <v>455316.41013639176</v>
      </c>
      <c r="CF288" s="5">
        <f t="shared" si="126"/>
        <v>1012708.4738574711</v>
      </c>
      <c r="CG288" s="5">
        <f t="shared" si="102"/>
        <v>329933.58986360754</v>
      </c>
      <c r="CH288" s="5">
        <f t="shared" si="103"/>
        <v>1468024.8839938629</v>
      </c>
    </row>
    <row r="289" spans="9:86" ht="14.25" customHeight="1">
      <c r="I289" s="150"/>
      <c r="J289" s="2">
        <v>282</v>
      </c>
      <c r="K289" s="118">
        <v>53418</v>
      </c>
      <c r="L289" s="5">
        <f t="shared" si="104"/>
        <v>358669.57299240417</v>
      </c>
      <c r="M289" s="5">
        <f t="shared" si="67"/>
        <v>5899.3210083098911</v>
      </c>
      <c r="N289" s="5">
        <f t="shared" si="68"/>
        <v>3433.4676939871124</v>
      </c>
      <c r="O289" s="35">
        <f t="shared" si="69"/>
        <v>0.11487345297817583</v>
      </c>
      <c r="P289" s="5">
        <f t="shared" si="70"/>
        <v>2465.8533143227787</v>
      </c>
      <c r="Q289" s="35">
        <f t="shared" si="71"/>
        <v>8.2500000000000004E-2</v>
      </c>
      <c r="R289" s="5">
        <f t="shared" si="105"/>
        <v>430013.89470158174</v>
      </c>
      <c r="S289" s="5">
        <f t="shared" si="106"/>
        <v>1233594.6296418083</v>
      </c>
      <c r="T289" s="5">
        <f t="shared" si="72"/>
        <v>355236.10529841704</v>
      </c>
      <c r="U289" s="5">
        <f t="shared" si="73"/>
        <v>1663608.52434339</v>
      </c>
      <c r="V289" s="150"/>
      <c r="W289" s="2">
        <v>282</v>
      </c>
      <c r="X289" s="118">
        <v>53418</v>
      </c>
      <c r="Y289" s="5">
        <f t="shared" si="107"/>
        <v>352970.25488370267</v>
      </c>
      <c r="Z289" s="5">
        <f t="shared" si="108"/>
        <v>5761.8863163878123</v>
      </c>
      <c r="AA289" s="5">
        <f t="shared" si="74"/>
        <v>3408.7512838297944</v>
      </c>
      <c r="AB289" s="35">
        <f t="shared" si="75"/>
        <v>0.11588799577300075</v>
      </c>
      <c r="AC289" s="5">
        <f t="shared" si="76"/>
        <v>2353.1350325580179</v>
      </c>
      <c r="AD289" s="35">
        <f t="shared" si="77"/>
        <v>0.08</v>
      </c>
      <c r="AE289" s="5">
        <f t="shared" si="109"/>
        <v>435688.49640012736</v>
      </c>
      <c r="AF289" s="5">
        <f t="shared" si="110"/>
        <v>1189163.444821235</v>
      </c>
      <c r="AG289" s="5">
        <f t="shared" si="78"/>
        <v>349561.50359987287</v>
      </c>
      <c r="AH289" s="5">
        <f t="shared" si="79"/>
        <v>1624851.9412213624</v>
      </c>
      <c r="AI289" s="150"/>
      <c r="AJ289" s="2">
        <v>282</v>
      </c>
      <c r="AK289" s="118">
        <v>53418</v>
      </c>
      <c r="AL289" s="5">
        <f t="shared" si="111"/>
        <v>347244.60400245601</v>
      </c>
      <c r="AM289" s="5">
        <f t="shared" si="112"/>
        <v>5625.6271582523987</v>
      </c>
      <c r="AN289" s="5">
        <f t="shared" si="80"/>
        <v>3383.0057574032035</v>
      </c>
      <c r="AO289" s="35">
        <f t="shared" si="81"/>
        <v>0.11690914306778202</v>
      </c>
      <c r="AP289" s="5">
        <f t="shared" si="82"/>
        <v>2242.6214008491952</v>
      </c>
      <c r="AQ289" s="35">
        <f t="shared" si="83"/>
        <v>7.7500000000000013E-2</v>
      </c>
      <c r="AR289" s="5">
        <f t="shared" si="113"/>
        <v>441388.40175494651</v>
      </c>
      <c r="AS289" s="5">
        <f t="shared" si="114"/>
        <v>1145038.4568722297</v>
      </c>
      <c r="AT289" s="5">
        <f t="shared" si="84"/>
        <v>343861.5982450528</v>
      </c>
      <c r="AU289" s="5">
        <f t="shared" si="85"/>
        <v>1586426.8586271761</v>
      </c>
      <c r="AV289" s="150"/>
      <c r="AW289" s="2">
        <v>282</v>
      </c>
      <c r="AX289" s="118">
        <v>53418</v>
      </c>
      <c r="AY289" s="5">
        <f t="shared" si="115"/>
        <v>341494.96751955251</v>
      </c>
      <c r="AZ289" s="5">
        <f t="shared" si="116"/>
        <v>5490.5819284106856</v>
      </c>
      <c r="BA289" s="5">
        <f t="shared" si="86"/>
        <v>3356.2383814134828</v>
      </c>
      <c r="BB289" s="35">
        <f t="shared" si="87"/>
        <v>0.1179369080297086</v>
      </c>
      <c r="BC289" s="5">
        <f t="shared" si="88"/>
        <v>2134.3435469972028</v>
      </c>
      <c r="BD289" s="35">
        <f t="shared" si="89"/>
        <v>7.4999999999999983E-2</v>
      </c>
      <c r="BE289" s="5">
        <f t="shared" si="117"/>
        <v>447111.27086186141</v>
      </c>
      <c r="BF289" s="5">
        <f t="shared" si="118"/>
        <v>1101232.8329499525</v>
      </c>
      <c r="BG289" s="5">
        <f t="shared" si="90"/>
        <v>338138.729138139</v>
      </c>
      <c r="BH289" s="5">
        <f t="shared" si="91"/>
        <v>1548344.103811814</v>
      </c>
      <c r="BI289" s="150"/>
      <c r="BJ289" s="2">
        <v>282</v>
      </c>
      <c r="BK289" s="118">
        <v>53418</v>
      </c>
      <c r="BL289" s="5">
        <f t="shared" si="119"/>
        <v>335723.7857203561</v>
      </c>
      <c r="BM289" s="5">
        <f t="shared" si="120"/>
        <v>5356.7892391412443</v>
      </c>
      <c r="BN289" s="5">
        <f t="shared" si="92"/>
        <v>3328.4580337474263</v>
      </c>
      <c r="BO289" s="35">
        <f t="shared" si="93"/>
        <v>0.11897130350555118</v>
      </c>
      <c r="BP289" s="5">
        <f t="shared" si="94"/>
        <v>2028.331205393818</v>
      </c>
      <c r="BQ289" s="35">
        <f t="shared" si="95"/>
        <v>7.2499999999999995E-2</v>
      </c>
      <c r="BR289" s="5">
        <f t="shared" si="121"/>
        <v>452854.67231339077</v>
      </c>
      <c r="BS289" s="5">
        <f t="shared" si="122"/>
        <v>1057759.89312444</v>
      </c>
      <c r="BT289" s="5">
        <f t="shared" si="96"/>
        <v>332395.32768660865</v>
      </c>
      <c r="BU289" s="5">
        <f t="shared" si="97"/>
        <v>1510614.5654378308</v>
      </c>
      <c r="BV289" s="150"/>
      <c r="BW289" s="2">
        <v>282</v>
      </c>
      <c r="BX289" s="118">
        <v>53418</v>
      </c>
      <c r="BY289" s="5">
        <f t="shared" si="123"/>
        <v>329933.58986360754</v>
      </c>
      <c r="BZ289" s="5">
        <f t="shared" si="124"/>
        <v>5224.2878433945316</v>
      </c>
      <c r="CA289" s="5">
        <f t="shared" si="98"/>
        <v>3299.675235856821</v>
      </c>
      <c r="CB289" s="35">
        <f t="shared" si="99"/>
        <v>0.12001234201904276</v>
      </c>
      <c r="CC289" s="5">
        <f t="shared" si="100"/>
        <v>1924.6126075377108</v>
      </c>
      <c r="CD289" s="35">
        <f t="shared" si="101"/>
        <v>7.0000000000000007E-2</v>
      </c>
      <c r="CE289" s="5">
        <f t="shared" si="125"/>
        <v>458616.08537224861</v>
      </c>
      <c r="CF289" s="5">
        <f t="shared" si="126"/>
        <v>1014633.0864650089</v>
      </c>
      <c r="CG289" s="5">
        <f t="shared" si="102"/>
        <v>326633.9146277507</v>
      </c>
      <c r="CH289" s="5">
        <f t="shared" si="103"/>
        <v>1473249.1718372575</v>
      </c>
    </row>
    <row r="290" spans="9:86" ht="14.25" customHeight="1">
      <c r="I290" s="150"/>
      <c r="J290" s="2">
        <v>283</v>
      </c>
      <c r="K290" s="118">
        <v>53448</v>
      </c>
      <c r="L290" s="5">
        <f t="shared" si="104"/>
        <v>355236.10529841704</v>
      </c>
      <c r="M290" s="5">
        <f t="shared" si="67"/>
        <v>5899.3210083098911</v>
      </c>
      <c r="N290" s="5">
        <f t="shared" si="68"/>
        <v>3457.0727843832738</v>
      </c>
      <c r="O290" s="35">
        <f t="shared" si="69"/>
        <v>0.11678112892761788</v>
      </c>
      <c r="P290" s="5">
        <f t="shared" si="70"/>
        <v>2442.2482239266174</v>
      </c>
      <c r="Q290" s="35">
        <f t="shared" si="71"/>
        <v>8.2500000000000018E-2</v>
      </c>
      <c r="R290" s="5">
        <f t="shared" si="105"/>
        <v>433470.967485965</v>
      </c>
      <c r="S290" s="5">
        <f t="shared" si="106"/>
        <v>1236036.877865735</v>
      </c>
      <c r="T290" s="5">
        <f t="shared" si="72"/>
        <v>351779.03251403378</v>
      </c>
      <c r="U290" s="5">
        <f t="shared" si="73"/>
        <v>1669507.8453517</v>
      </c>
      <c r="V290" s="150"/>
      <c r="W290" s="2">
        <v>283</v>
      </c>
      <c r="X290" s="118">
        <v>53448</v>
      </c>
      <c r="Y290" s="5">
        <f t="shared" si="107"/>
        <v>349561.50359987287</v>
      </c>
      <c r="Z290" s="5">
        <f t="shared" si="108"/>
        <v>5761.8863163878123</v>
      </c>
      <c r="AA290" s="5">
        <f t="shared" si="74"/>
        <v>3431.4762923886597</v>
      </c>
      <c r="AB290" s="35">
        <f t="shared" si="75"/>
        <v>0.11779819884227918</v>
      </c>
      <c r="AC290" s="5">
        <f t="shared" si="76"/>
        <v>2330.4100239991526</v>
      </c>
      <c r="AD290" s="35">
        <f t="shared" si="77"/>
        <v>0.08</v>
      </c>
      <c r="AE290" s="5">
        <f t="shared" si="109"/>
        <v>439119.97269251605</v>
      </c>
      <c r="AF290" s="5">
        <f t="shared" si="110"/>
        <v>1191493.8548452342</v>
      </c>
      <c r="AG290" s="5">
        <f t="shared" si="78"/>
        <v>346130.02730748418</v>
      </c>
      <c r="AH290" s="5">
        <f t="shared" si="79"/>
        <v>1630613.8275377504</v>
      </c>
      <c r="AI290" s="150"/>
      <c r="AJ290" s="2">
        <v>283</v>
      </c>
      <c r="AK290" s="118">
        <v>53448</v>
      </c>
      <c r="AL290" s="5">
        <f t="shared" si="111"/>
        <v>343861.5982450528</v>
      </c>
      <c r="AM290" s="5">
        <f t="shared" si="112"/>
        <v>5625.6271582523987</v>
      </c>
      <c r="AN290" s="5">
        <f t="shared" si="80"/>
        <v>3404.8543362530995</v>
      </c>
      <c r="AO290" s="35">
        <f t="shared" si="81"/>
        <v>0.11882179412753029</v>
      </c>
      <c r="AP290" s="5">
        <f t="shared" si="82"/>
        <v>2220.7728219992991</v>
      </c>
      <c r="AQ290" s="35">
        <f t="shared" si="83"/>
        <v>7.7499999999999999E-2</v>
      </c>
      <c r="AR290" s="5">
        <f t="shared" si="113"/>
        <v>444793.25609119958</v>
      </c>
      <c r="AS290" s="5">
        <f t="shared" si="114"/>
        <v>1147259.2296942291</v>
      </c>
      <c r="AT290" s="5">
        <f t="shared" si="84"/>
        <v>340456.74390879972</v>
      </c>
      <c r="AU290" s="5">
        <f t="shared" si="85"/>
        <v>1592052.4857854287</v>
      </c>
      <c r="AV290" s="150"/>
      <c r="AW290" s="2">
        <v>283</v>
      </c>
      <c r="AX290" s="118">
        <v>53448</v>
      </c>
      <c r="AY290" s="5">
        <f t="shared" si="115"/>
        <v>338138.729138139</v>
      </c>
      <c r="AZ290" s="5">
        <f t="shared" si="116"/>
        <v>5490.5819284106856</v>
      </c>
      <c r="BA290" s="5">
        <f t="shared" si="86"/>
        <v>3377.2148712973171</v>
      </c>
      <c r="BB290" s="35">
        <f t="shared" si="87"/>
        <v>0.11985192751763013</v>
      </c>
      <c r="BC290" s="5">
        <f t="shared" si="88"/>
        <v>2113.3670571133684</v>
      </c>
      <c r="BD290" s="35">
        <f t="shared" si="89"/>
        <v>7.4999999999999997E-2</v>
      </c>
      <c r="BE290" s="5">
        <f t="shared" si="117"/>
        <v>450488.48573315871</v>
      </c>
      <c r="BF290" s="5">
        <f t="shared" si="118"/>
        <v>1103346.2000070659</v>
      </c>
      <c r="BG290" s="5">
        <f t="shared" si="90"/>
        <v>334761.5142668417</v>
      </c>
      <c r="BH290" s="5">
        <f t="shared" si="91"/>
        <v>1553834.6857402246</v>
      </c>
      <c r="BI290" s="150"/>
      <c r="BJ290" s="2">
        <v>283</v>
      </c>
      <c r="BK290" s="118">
        <v>53448</v>
      </c>
      <c r="BL290" s="5">
        <f t="shared" si="119"/>
        <v>332395.32768660865</v>
      </c>
      <c r="BM290" s="5">
        <f t="shared" si="120"/>
        <v>5356.7892391412443</v>
      </c>
      <c r="BN290" s="5">
        <f t="shared" si="92"/>
        <v>3348.5674677013171</v>
      </c>
      <c r="BO290" s="35">
        <f t="shared" si="93"/>
        <v>0.12088861143770725</v>
      </c>
      <c r="BP290" s="5">
        <f t="shared" si="94"/>
        <v>2008.2217714399271</v>
      </c>
      <c r="BQ290" s="35">
        <f t="shared" si="95"/>
        <v>7.2499999999999995E-2</v>
      </c>
      <c r="BR290" s="5">
        <f t="shared" si="121"/>
        <v>456203.2397810921</v>
      </c>
      <c r="BS290" s="5">
        <f t="shared" si="122"/>
        <v>1059768.11489588</v>
      </c>
      <c r="BT290" s="5">
        <f t="shared" si="96"/>
        <v>329046.76021890732</v>
      </c>
      <c r="BU290" s="5">
        <f t="shared" si="97"/>
        <v>1515971.3546769721</v>
      </c>
      <c r="BV290" s="150"/>
      <c r="BW290" s="2">
        <v>283</v>
      </c>
      <c r="BX290" s="118">
        <v>53448</v>
      </c>
      <c r="BY290" s="5">
        <f t="shared" si="123"/>
        <v>326633.9146277507</v>
      </c>
      <c r="BZ290" s="5">
        <f t="shared" si="124"/>
        <v>5224.2878433945316</v>
      </c>
      <c r="CA290" s="5">
        <f t="shared" si="98"/>
        <v>3318.9233413993188</v>
      </c>
      <c r="CB290" s="35">
        <f t="shared" si="99"/>
        <v>0.12193185800127605</v>
      </c>
      <c r="CC290" s="5">
        <f t="shared" si="100"/>
        <v>1905.3645019952125</v>
      </c>
      <c r="CD290" s="35">
        <f t="shared" si="101"/>
        <v>7.0000000000000007E-2</v>
      </c>
      <c r="CE290" s="5">
        <f t="shared" si="125"/>
        <v>461935.0087136479</v>
      </c>
      <c r="CF290" s="5">
        <f t="shared" si="126"/>
        <v>1016538.4509670042</v>
      </c>
      <c r="CG290" s="5">
        <f t="shared" si="102"/>
        <v>323314.9912863514</v>
      </c>
      <c r="CH290" s="5">
        <f t="shared" si="103"/>
        <v>1478473.459680652</v>
      </c>
    </row>
    <row r="291" spans="9:86" ht="14.25" customHeight="1">
      <c r="I291" s="150"/>
      <c r="J291" s="2">
        <v>284</v>
      </c>
      <c r="K291" s="118">
        <v>53479</v>
      </c>
      <c r="L291" s="5">
        <f t="shared" si="104"/>
        <v>351779.03251403378</v>
      </c>
      <c r="M291" s="5">
        <f t="shared" si="67"/>
        <v>5899.3210083098911</v>
      </c>
      <c r="N291" s="5">
        <f t="shared" si="68"/>
        <v>3480.8401597759089</v>
      </c>
      <c r="O291" s="35">
        <f t="shared" si="69"/>
        <v>0.11873954402226786</v>
      </c>
      <c r="P291" s="5">
        <f t="shared" si="70"/>
        <v>2418.4808485339822</v>
      </c>
      <c r="Q291" s="35">
        <f t="shared" si="71"/>
        <v>8.2500000000000004E-2</v>
      </c>
      <c r="R291" s="5">
        <f t="shared" si="105"/>
        <v>436951.80764574092</v>
      </c>
      <c r="S291" s="5">
        <f t="shared" si="106"/>
        <v>1238455.358714269</v>
      </c>
      <c r="T291" s="5">
        <f t="shared" si="72"/>
        <v>348298.19235425786</v>
      </c>
      <c r="U291" s="5">
        <f t="shared" si="73"/>
        <v>1675407.1663600099</v>
      </c>
      <c r="V291" s="150"/>
      <c r="W291" s="2">
        <v>284</v>
      </c>
      <c r="X291" s="118">
        <v>53479</v>
      </c>
      <c r="Y291" s="5">
        <f t="shared" si="107"/>
        <v>346130.02730748418</v>
      </c>
      <c r="Z291" s="5">
        <f t="shared" si="108"/>
        <v>5761.8863163878123</v>
      </c>
      <c r="AA291" s="5">
        <f t="shared" si="74"/>
        <v>3454.3528010045843</v>
      </c>
      <c r="AB291" s="35">
        <f t="shared" si="75"/>
        <v>0.11975913772783131</v>
      </c>
      <c r="AC291" s="5">
        <f t="shared" si="76"/>
        <v>2307.533515383228</v>
      </c>
      <c r="AD291" s="35">
        <f t="shared" si="77"/>
        <v>0.08</v>
      </c>
      <c r="AE291" s="5">
        <f t="shared" si="109"/>
        <v>442574.32549352065</v>
      </c>
      <c r="AF291" s="5">
        <f t="shared" si="110"/>
        <v>1193801.3883606174</v>
      </c>
      <c r="AG291" s="5">
        <f t="shared" si="78"/>
        <v>342675.67450647958</v>
      </c>
      <c r="AH291" s="5">
        <f t="shared" si="79"/>
        <v>1636375.713854138</v>
      </c>
      <c r="AI291" s="150"/>
      <c r="AJ291" s="2">
        <v>284</v>
      </c>
      <c r="AK291" s="118">
        <v>53479</v>
      </c>
      <c r="AL291" s="5">
        <f t="shared" si="111"/>
        <v>340456.74390879972</v>
      </c>
      <c r="AM291" s="5">
        <f t="shared" si="112"/>
        <v>5625.6271582523987</v>
      </c>
      <c r="AN291" s="5">
        <f t="shared" si="80"/>
        <v>3426.8440205080669</v>
      </c>
      <c r="AO291" s="35">
        <f t="shared" si="81"/>
        <v>0.12078517750587558</v>
      </c>
      <c r="AP291" s="5">
        <f t="shared" si="82"/>
        <v>2198.7831377443317</v>
      </c>
      <c r="AQ291" s="35">
        <f t="shared" si="83"/>
        <v>7.7500000000000013E-2</v>
      </c>
      <c r="AR291" s="5">
        <f t="shared" si="113"/>
        <v>448220.10011170764</v>
      </c>
      <c r="AS291" s="5">
        <f t="shared" si="114"/>
        <v>1149458.0128319734</v>
      </c>
      <c r="AT291" s="5">
        <f t="shared" si="84"/>
        <v>337029.89988829166</v>
      </c>
      <c r="AU291" s="5">
        <f t="shared" si="85"/>
        <v>1597678.112943681</v>
      </c>
      <c r="AV291" s="150"/>
      <c r="AW291" s="2">
        <v>284</v>
      </c>
      <c r="AX291" s="118">
        <v>53479</v>
      </c>
      <c r="AY291" s="5">
        <f t="shared" si="115"/>
        <v>334761.5142668417</v>
      </c>
      <c r="AZ291" s="5">
        <f t="shared" si="116"/>
        <v>5490.5819284106856</v>
      </c>
      <c r="BA291" s="5">
        <f t="shared" si="86"/>
        <v>3398.322464242925</v>
      </c>
      <c r="BB291" s="35">
        <f t="shared" si="87"/>
        <v>0.12181767566748747</v>
      </c>
      <c r="BC291" s="5">
        <f t="shared" si="88"/>
        <v>2092.2594641677606</v>
      </c>
      <c r="BD291" s="35">
        <f t="shared" si="89"/>
        <v>7.5000000000000011E-2</v>
      </c>
      <c r="BE291" s="5">
        <f t="shared" si="117"/>
        <v>453886.80819740164</v>
      </c>
      <c r="BF291" s="5">
        <f t="shared" si="118"/>
        <v>1105438.4594712337</v>
      </c>
      <c r="BG291" s="5">
        <f t="shared" si="90"/>
        <v>331363.19180259877</v>
      </c>
      <c r="BH291" s="5">
        <f t="shared" si="91"/>
        <v>1559325.2676686354</v>
      </c>
      <c r="BI291" s="150"/>
      <c r="BJ291" s="2">
        <v>284</v>
      </c>
      <c r="BK291" s="118">
        <v>53479</v>
      </c>
      <c r="BL291" s="5">
        <f t="shared" si="119"/>
        <v>329046.76021890732</v>
      </c>
      <c r="BM291" s="5">
        <f t="shared" si="120"/>
        <v>5356.7892391412443</v>
      </c>
      <c r="BN291" s="5">
        <f t="shared" si="92"/>
        <v>3368.7983961520126</v>
      </c>
      <c r="BO291" s="35">
        <f t="shared" si="93"/>
        <v>0.12285664422567155</v>
      </c>
      <c r="BP291" s="5">
        <f t="shared" si="94"/>
        <v>1987.9908429892316</v>
      </c>
      <c r="BQ291" s="35">
        <f t="shared" si="95"/>
        <v>7.2499999999999995E-2</v>
      </c>
      <c r="BR291" s="5">
        <f t="shared" si="121"/>
        <v>459572.03817724413</v>
      </c>
      <c r="BS291" s="5">
        <f t="shared" si="122"/>
        <v>1061756.1057388692</v>
      </c>
      <c r="BT291" s="5">
        <f t="shared" si="96"/>
        <v>325677.96182275529</v>
      </c>
      <c r="BU291" s="5">
        <f t="shared" si="97"/>
        <v>1521328.1439161133</v>
      </c>
      <c r="BV291" s="150"/>
      <c r="BW291" s="2">
        <v>284</v>
      </c>
      <c r="BX291" s="118">
        <v>53479</v>
      </c>
      <c r="BY291" s="5">
        <f t="shared" si="123"/>
        <v>323314.9912863514</v>
      </c>
      <c r="BZ291" s="5">
        <f t="shared" si="124"/>
        <v>5224.2878433945316</v>
      </c>
      <c r="CA291" s="5">
        <f t="shared" si="98"/>
        <v>3338.2837275574816</v>
      </c>
      <c r="CB291" s="35">
        <f t="shared" si="99"/>
        <v>0.12390209489299629</v>
      </c>
      <c r="CC291" s="5">
        <f t="shared" si="100"/>
        <v>1886.00411583705</v>
      </c>
      <c r="CD291" s="35">
        <f t="shared" si="101"/>
        <v>7.0000000000000007E-2</v>
      </c>
      <c r="CE291" s="5">
        <f t="shared" si="125"/>
        <v>465273.29244120535</v>
      </c>
      <c r="CF291" s="5">
        <f t="shared" si="126"/>
        <v>1018424.4550828412</v>
      </c>
      <c r="CG291" s="5">
        <f t="shared" si="102"/>
        <v>319976.70755879395</v>
      </c>
      <c r="CH291" s="5">
        <f t="shared" si="103"/>
        <v>1483697.7475240466</v>
      </c>
    </row>
    <row r="292" spans="9:86" ht="14.25" customHeight="1">
      <c r="I292" s="150"/>
      <c r="J292" s="2">
        <v>285</v>
      </c>
      <c r="K292" s="118">
        <v>53509</v>
      </c>
      <c r="L292" s="5">
        <f t="shared" si="104"/>
        <v>348298.19235425786</v>
      </c>
      <c r="M292" s="5">
        <f t="shared" si="67"/>
        <v>5899.3210083098911</v>
      </c>
      <c r="N292" s="5">
        <f t="shared" si="68"/>
        <v>3504.7709358743682</v>
      </c>
      <c r="O292" s="35">
        <f t="shared" si="69"/>
        <v>0.12075070199536245</v>
      </c>
      <c r="P292" s="5">
        <f t="shared" si="70"/>
        <v>2394.5500724355229</v>
      </c>
      <c r="Q292" s="35">
        <f t="shared" si="71"/>
        <v>8.2500000000000004E-2</v>
      </c>
      <c r="R292" s="5">
        <f t="shared" si="105"/>
        <v>440456.57858161529</v>
      </c>
      <c r="S292" s="5">
        <f t="shared" si="106"/>
        <v>1240849.9087867045</v>
      </c>
      <c r="T292" s="5">
        <f t="shared" si="72"/>
        <v>344793.42141838348</v>
      </c>
      <c r="U292" s="5">
        <f t="shared" si="73"/>
        <v>1681306.4873683199</v>
      </c>
      <c r="V292" s="150"/>
      <c r="W292" s="2">
        <v>285</v>
      </c>
      <c r="X292" s="118">
        <v>53509</v>
      </c>
      <c r="Y292" s="5">
        <f t="shared" si="107"/>
        <v>342675.67450647958</v>
      </c>
      <c r="Z292" s="5">
        <f t="shared" si="108"/>
        <v>5761.8863163878123</v>
      </c>
      <c r="AA292" s="5">
        <f t="shared" si="74"/>
        <v>3477.3818196779484</v>
      </c>
      <c r="AB292" s="35">
        <f t="shared" si="75"/>
        <v>0.12177281593224482</v>
      </c>
      <c r="AC292" s="5">
        <f t="shared" si="76"/>
        <v>2284.5044967098638</v>
      </c>
      <c r="AD292" s="35">
        <f t="shared" si="77"/>
        <v>7.9999999999999988E-2</v>
      </c>
      <c r="AE292" s="5">
        <f t="shared" si="109"/>
        <v>446051.7073131986</v>
      </c>
      <c r="AF292" s="5">
        <f t="shared" si="110"/>
        <v>1196085.8928573274</v>
      </c>
      <c r="AG292" s="5">
        <f t="shared" si="78"/>
        <v>339198.29268680164</v>
      </c>
      <c r="AH292" s="5">
        <f t="shared" si="79"/>
        <v>1642137.600170526</v>
      </c>
      <c r="AI292" s="150"/>
      <c r="AJ292" s="2">
        <v>285</v>
      </c>
      <c r="AK292" s="118">
        <v>53509</v>
      </c>
      <c r="AL292" s="5">
        <f t="shared" si="111"/>
        <v>337029.89988829166</v>
      </c>
      <c r="AM292" s="5">
        <f t="shared" si="112"/>
        <v>5625.6271582523987</v>
      </c>
      <c r="AN292" s="5">
        <f t="shared" si="80"/>
        <v>3448.9757214738484</v>
      </c>
      <c r="AO292" s="35">
        <f t="shared" si="81"/>
        <v>0.12280129647667494</v>
      </c>
      <c r="AP292" s="5">
        <f t="shared" si="82"/>
        <v>2176.6514367785503</v>
      </c>
      <c r="AQ292" s="35">
        <f t="shared" si="83"/>
        <v>7.7499999999999999E-2</v>
      </c>
      <c r="AR292" s="5">
        <f t="shared" si="113"/>
        <v>451669.0758331815</v>
      </c>
      <c r="AS292" s="5">
        <f t="shared" si="114"/>
        <v>1151634.6642687519</v>
      </c>
      <c r="AT292" s="5">
        <f t="shared" si="84"/>
        <v>333580.9241668178</v>
      </c>
      <c r="AU292" s="5">
        <f t="shared" si="85"/>
        <v>1603303.7401019335</v>
      </c>
      <c r="AV292" s="150"/>
      <c r="AW292" s="2">
        <v>285</v>
      </c>
      <c r="AX292" s="118">
        <v>53509</v>
      </c>
      <c r="AY292" s="5">
        <f t="shared" si="115"/>
        <v>331363.19180259877</v>
      </c>
      <c r="AZ292" s="5">
        <f t="shared" si="116"/>
        <v>5490.5819284106856</v>
      </c>
      <c r="BA292" s="5">
        <f t="shared" si="86"/>
        <v>3419.5619796444435</v>
      </c>
      <c r="BB292" s="35">
        <f t="shared" si="87"/>
        <v>0.12383615552622615</v>
      </c>
      <c r="BC292" s="5">
        <f t="shared" si="88"/>
        <v>2071.0199487662421</v>
      </c>
      <c r="BD292" s="35">
        <f t="shared" si="89"/>
        <v>7.4999999999999997E-2</v>
      </c>
      <c r="BE292" s="5">
        <f t="shared" si="117"/>
        <v>457306.3701770461</v>
      </c>
      <c r="BF292" s="5">
        <f t="shared" si="118"/>
        <v>1107509.47942</v>
      </c>
      <c r="BG292" s="5">
        <f t="shared" si="90"/>
        <v>327943.6298229543</v>
      </c>
      <c r="BH292" s="5">
        <f t="shared" si="91"/>
        <v>1564815.8495970462</v>
      </c>
      <c r="BI292" s="150"/>
      <c r="BJ292" s="2">
        <v>285</v>
      </c>
      <c r="BK292" s="118">
        <v>53509</v>
      </c>
      <c r="BL292" s="5">
        <f t="shared" si="119"/>
        <v>325677.96182275529</v>
      </c>
      <c r="BM292" s="5">
        <f t="shared" si="120"/>
        <v>5356.7892391412443</v>
      </c>
      <c r="BN292" s="5">
        <f t="shared" si="92"/>
        <v>3389.1515531287641</v>
      </c>
      <c r="BO292" s="35">
        <f t="shared" si="93"/>
        <v>0.12487740469119929</v>
      </c>
      <c r="BP292" s="5">
        <f t="shared" si="94"/>
        <v>1967.6376860124799</v>
      </c>
      <c r="BQ292" s="35">
        <f t="shared" si="95"/>
        <v>7.2499999999999995E-2</v>
      </c>
      <c r="BR292" s="5">
        <f t="shared" si="121"/>
        <v>462961.18973037292</v>
      </c>
      <c r="BS292" s="5">
        <f t="shared" si="122"/>
        <v>1063723.7434248817</v>
      </c>
      <c r="BT292" s="5">
        <f t="shared" si="96"/>
        <v>322288.8102696265</v>
      </c>
      <c r="BU292" s="5">
        <f t="shared" si="97"/>
        <v>1526684.9331552547</v>
      </c>
      <c r="BV292" s="150"/>
      <c r="BW292" s="2">
        <v>285</v>
      </c>
      <c r="BX292" s="118">
        <v>53509</v>
      </c>
      <c r="BY292" s="5">
        <f t="shared" si="123"/>
        <v>319976.70755879395</v>
      </c>
      <c r="BZ292" s="5">
        <f t="shared" si="124"/>
        <v>5224.2878433945316</v>
      </c>
      <c r="CA292" s="5">
        <f t="shared" si="98"/>
        <v>3357.7570493015669</v>
      </c>
      <c r="CB292" s="35">
        <f t="shared" si="99"/>
        <v>0.1259250552923924</v>
      </c>
      <c r="CC292" s="5">
        <f t="shared" si="100"/>
        <v>1866.5307940929647</v>
      </c>
      <c r="CD292" s="35">
        <f t="shared" si="101"/>
        <v>7.0000000000000007E-2</v>
      </c>
      <c r="CE292" s="5">
        <f t="shared" si="125"/>
        <v>468631.04949050694</v>
      </c>
      <c r="CF292" s="5">
        <f t="shared" si="126"/>
        <v>1020290.9858769341</v>
      </c>
      <c r="CG292" s="5">
        <f t="shared" si="102"/>
        <v>316618.95050949237</v>
      </c>
      <c r="CH292" s="5">
        <f t="shared" si="103"/>
        <v>1488922.0353674411</v>
      </c>
    </row>
    <row r="293" spans="9:86" ht="14.25" customHeight="1">
      <c r="I293" s="150"/>
      <c r="J293" s="2">
        <v>286</v>
      </c>
      <c r="K293" s="118">
        <v>53540</v>
      </c>
      <c r="L293" s="5">
        <f t="shared" si="104"/>
        <v>344793.42141838348</v>
      </c>
      <c r="M293" s="5">
        <f t="shared" si="67"/>
        <v>5899.3210083098911</v>
      </c>
      <c r="N293" s="5">
        <f t="shared" si="68"/>
        <v>3528.8662360585045</v>
      </c>
      <c r="O293" s="35">
        <f t="shared" si="69"/>
        <v>0.12281671343525308</v>
      </c>
      <c r="P293" s="5">
        <f t="shared" si="70"/>
        <v>2370.4547722513867</v>
      </c>
      <c r="Q293" s="35">
        <f t="shared" si="71"/>
        <v>8.2500000000000018E-2</v>
      </c>
      <c r="R293" s="5">
        <f t="shared" si="105"/>
        <v>443985.44481767382</v>
      </c>
      <c r="S293" s="5">
        <f t="shared" si="106"/>
        <v>1243220.363558956</v>
      </c>
      <c r="T293" s="5">
        <f t="shared" si="72"/>
        <v>341264.55518232496</v>
      </c>
      <c r="U293" s="5">
        <f t="shared" si="73"/>
        <v>1687205.8083766298</v>
      </c>
      <c r="V293" s="150"/>
      <c r="W293" s="2">
        <v>286</v>
      </c>
      <c r="X293" s="118">
        <v>53540</v>
      </c>
      <c r="Y293" s="5">
        <f t="shared" si="107"/>
        <v>339198.29268680164</v>
      </c>
      <c r="Z293" s="5">
        <f t="shared" si="108"/>
        <v>5761.8863163878123</v>
      </c>
      <c r="AA293" s="5">
        <f t="shared" si="74"/>
        <v>3500.564365142468</v>
      </c>
      <c r="AB293" s="35">
        <f t="shared" si="75"/>
        <v>0.12384134380209433</v>
      </c>
      <c r="AC293" s="5">
        <f t="shared" si="76"/>
        <v>2261.3219512453443</v>
      </c>
      <c r="AD293" s="35">
        <f t="shared" si="77"/>
        <v>0.08</v>
      </c>
      <c r="AE293" s="5">
        <f t="shared" si="109"/>
        <v>449552.27167834109</v>
      </c>
      <c r="AF293" s="5">
        <f t="shared" si="110"/>
        <v>1198347.2148085728</v>
      </c>
      <c r="AG293" s="5">
        <f t="shared" si="78"/>
        <v>335697.72832165915</v>
      </c>
      <c r="AH293" s="5">
        <f t="shared" si="79"/>
        <v>1647899.4864869139</v>
      </c>
      <c r="AI293" s="150"/>
      <c r="AJ293" s="2">
        <v>286</v>
      </c>
      <c r="AK293" s="118">
        <v>53540</v>
      </c>
      <c r="AL293" s="5">
        <f t="shared" si="111"/>
        <v>333580.9241668178</v>
      </c>
      <c r="AM293" s="5">
        <f t="shared" si="112"/>
        <v>5625.6271582523987</v>
      </c>
      <c r="AN293" s="5">
        <f t="shared" si="80"/>
        <v>3471.2503563417004</v>
      </c>
      <c r="AO293" s="35">
        <f t="shared" si="81"/>
        <v>0.12487226114665204</v>
      </c>
      <c r="AP293" s="5">
        <f t="shared" si="82"/>
        <v>2154.3768019106983</v>
      </c>
      <c r="AQ293" s="35">
        <f t="shared" si="83"/>
        <v>7.7499999999999999E-2</v>
      </c>
      <c r="AR293" s="5">
        <f t="shared" si="113"/>
        <v>455140.32618952321</v>
      </c>
      <c r="AS293" s="5">
        <f t="shared" si="114"/>
        <v>1153789.0410706627</v>
      </c>
      <c r="AT293" s="5">
        <f t="shared" si="84"/>
        <v>330109.67381047609</v>
      </c>
      <c r="AU293" s="5">
        <f t="shared" si="85"/>
        <v>1608929.367260186</v>
      </c>
      <c r="AV293" s="150"/>
      <c r="AW293" s="2">
        <v>286</v>
      </c>
      <c r="AX293" s="118">
        <v>53540</v>
      </c>
      <c r="AY293" s="5">
        <f t="shared" si="115"/>
        <v>327943.6298229543</v>
      </c>
      <c r="AZ293" s="5">
        <f t="shared" si="116"/>
        <v>5490.5819284106856</v>
      </c>
      <c r="BA293" s="5">
        <f t="shared" si="86"/>
        <v>3440.9342420172215</v>
      </c>
      <c r="BB293" s="35">
        <f t="shared" si="87"/>
        <v>0.12590947696254504</v>
      </c>
      <c r="BC293" s="5">
        <f t="shared" si="88"/>
        <v>2049.647686393464</v>
      </c>
      <c r="BD293" s="35">
        <f t="shared" si="89"/>
        <v>7.4999999999999983E-2</v>
      </c>
      <c r="BE293" s="5">
        <f t="shared" si="117"/>
        <v>460747.30441906332</v>
      </c>
      <c r="BF293" s="5">
        <f t="shared" si="118"/>
        <v>1109559.1271063935</v>
      </c>
      <c r="BG293" s="5">
        <f t="shared" si="90"/>
        <v>324502.69558093708</v>
      </c>
      <c r="BH293" s="5">
        <f t="shared" si="91"/>
        <v>1570306.4315254567</v>
      </c>
      <c r="BI293" s="150"/>
      <c r="BJ293" s="2">
        <v>286</v>
      </c>
      <c r="BK293" s="118">
        <v>53540</v>
      </c>
      <c r="BL293" s="5">
        <f t="shared" si="119"/>
        <v>322288.8102696265</v>
      </c>
      <c r="BM293" s="5">
        <f t="shared" si="120"/>
        <v>5356.7892391412443</v>
      </c>
      <c r="BN293" s="5">
        <f t="shared" si="92"/>
        <v>3409.6276770955842</v>
      </c>
      <c r="BO293" s="35">
        <f t="shared" si="93"/>
        <v>0.12695300246669167</v>
      </c>
      <c r="BP293" s="5">
        <f t="shared" si="94"/>
        <v>1947.16156204566</v>
      </c>
      <c r="BQ293" s="35">
        <f t="shared" si="95"/>
        <v>7.2499999999999995E-2</v>
      </c>
      <c r="BR293" s="5">
        <f t="shared" si="121"/>
        <v>466370.81740746851</v>
      </c>
      <c r="BS293" s="5">
        <f t="shared" si="122"/>
        <v>1065670.9049869273</v>
      </c>
      <c r="BT293" s="5">
        <f t="shared" si="96"/>
        <v>318879.18259253091</v>
      </c>
      <c r="BU293" s="5">
        <f t="shared" si="97"/>
        <v>1532041.7223943959</v>
      </c>
      <c r="BV293" s="150"/>
      <c r="BW293" s="2">
        <v>286</v>
      </c>
      <c r="BX293" s="118">
        <v>53540</v>
      </c>
      <c r="BY293" s="5">
        <f t="shared" si="123"/>
        <v>316618.95050949237</v>
      </c>
      <c r="BZ293" s="5">
        <f t="shared" si="124"/>
        <v>5224.2878433945316</v>
      </c>
      <c r="CA293" s="5">
        <f t="shared" si="98"/>
        <v>3377.3439654224926</v>
      </c>
      <c r="CB293" s="35">
        <f t="shared" si="99"/>
        <v>0.12800284859719685</v>
      </c>
      <c r="CC293" s="5">
        <f t="shared" si="100"/>
        <v>1846.943877972039</v>
      </c>
      <c r="CD293" s="35">
        <f t="shared" si="101"/>
        <v>7.0000000000000007E-2</v>
      </c>
      <c r="CE293" s="5">
        <f t="shared" si="125"/>
        <v>472008.39345592941</v>
      </c>
      <c r="CF293" s="5">
        <f t="shared" si="126"/>
        <v>1022137.9297549062</v>
      </c>
      <c r="CG293" s="5">
        <f t="shared" si="102"/>
        <v>313241.60654406989</v>
      </c>
      <c r="CH293" s="5">
        <f t="shared" si="103"/>
        <v>1494146.3232108357</v>
      </c>
    </row>
    <row r="294" spans="9:86" ht="14.25" customHeight="1">
      <c r="I294" s="150"/>
      <c r="J294" s="2">
        <v>287</v>
      </c>
      <c r="K294" s="118">
        <v>53571</v>
      </c>
      <c r="L294" s="5">
        <f t="shared" si="104"/>
        <v>341264.55518232496</v>
      </c>
      <c r="M294" s="5">
        <f t="shared" si="67"/>
        <v>5899.3210083098911</v>
      </c>
      <c r="N294" s="5">
        <f t="shared" si="68"/>
        <v>3553.127191431407</v>
      </c>
      <c r="O294" s="35">
        <f t="shared" si="69"/>
        <v>0.12493980300531721</v>
      </c>
      <c r="P294" s="5">
        <f t="shared" si="70"/>
        <v>2346.1938168784841</v>
      </c>
      <c r="Q294" s="35">
        <f t="shared" si="71"/>
        <v>8.2500000000000004E-2</v>
      </c>
      <c r="R294" s="5">
        <f t="shared" si="105"/>
        <v>447538.57200910524</v>
      </c>
      <c r="S294" s="5">
        <f t="shared" si="106"/>
        <v>1245566.5573758346</v>
      </c>
      <c r="T294" s="5">
        <f t="shared" si="72"/>
        <v>337711.42799089354</v>
      </c>
      <c r="U294" s="5">
        <f t="shared" si="73"/>
        <v>1693105.1293849398</v>
      </c>
      <c r="V294" s="150"/>
      <c r="W294" s="2">
        <v>287</v>
      </c>
      <c r="X294" s="118">
        <v>53571</v>
      </c>
      <c r="Y294" s="5">
        <f t="shared" si="107"/>
        <v>335697.72832165915</v>
      </c>
      <c r="Z294" s="5">
        <f t="shared" si="108"/>
        <v>5761.8863163878123</v>
      </c>
      <c r="AA294" s="5">
        <f t="shared" si="74"/>
        <v>3523.9014609100846</v>
      </c>
      <c r="AB294" s="35">
        <f t="shared" si="75"/>
        <v>0.12596694574710554</v>
      </c>
      <c r="AC294" s="5">
        <f t="shared" si="76"/>
        <v>2237.9848554777277</v>
      </c>
      <c r="AD294" s="35">
        <f t="shared" si="77"/>
        <v>0.08</v>
      </c>
      <c r="AE294" s="5">
        <f t="shared" si="109"/>
        <v>453076.17313925119</v>
      </c>
      <c r="AF294" s="5">
        <f t="shared" si="110"/>
        <v>1200585.1996640505</v>
      </c>
      <c r="AG294" s="5">
        <f t="shared" si="78"/>
        <v>332173.82686074905</v>
      </c>
      <c r="AH294" s="5">
        <f t="shared" si="79"/>
        <v>1653661.3728033016</v>
      </c>
      <c r="AI294" s="150"/>
      <c r="AJ294" s="2">
        <v>287</v>
      </c>
      <c r="AK294" s="118">
        <v>53571</v>
      </c>
      <c r="AL294" s="5">
        <f t="shared" si="111"/>
        <v>330109.67381047609</v>
      </c>
      <c r="AM294" s="5">
        <f t="shared" si="112"/>
        <v>5625.6271582523987</v>
      </c>
      <c r="AN294" s="5">
        <f t="shared" si="80"/>
        <v>3493.6688482264071</v>
      </c>
      <c r="AO294" s="35">
        <f t="shared" si="81"/>
        <v>0.12700029567381438</v>
      </c>
      <c r="AP294" s="5">
        <f t="shared" si="82"/>
        <v>2131.9583100259915</v>
      </c>
      <c r="AQ294" s="35">
        <f t="shared" si="83"/>
        <v>7.7499999999999999E-2</v>
      </c>
      <c r="AR294" s="5">
        <f t="shared" si="113"/>
        <v>458633.99503774964</v>
      </c>
      <c r="AS294" s="5">
        <f t="shared" si="114"/>
        <v>1155920.9993806886</v>
      </c>
      <c r="AT294" s="5">
        <f t="shared" si="84"/>
        <v>326616.00496224966</v>
      </c>
      <c r="AU294" s="5">
        <f t="shared" si="85"/>
        <v>1614554.9944184383</v>
      </c>
      <c r="AV294" s="150"/>
      <c r="AW294" s="2">
        <v>287</v>
      </c>
      <c r="AX294" s="118">
        <v>53571</v>
      </c>
      <c r="AY294" s="5">
        <f t="shared" si="115"/>
        <v>324502.69558093708</v>
      </c>
      <c r="AZ294" s="5">
        <f t="shared" si="116"/>
        <v>5490.5819284106856</v>
      </c>
      <c r="BA294" s="5">
        <f t="shared" si="86"/>
        <v>3462.4400810298289</v>
      </c>
      <c r="BB294" s="35">
        <f t="shared" si="87"/>
        <v>0.12803986388456601</v>
      </c>
      <c r="BC294" s="5">
        <f t="shared" si="88"/>
        <v>2028.1418473808567</v>
      </c>
      <c r="BD294" s="35">
        <f t="shared" si="89"/>
        <v>7.4999999999999997E-2</v>
      </c>
      <c r="BE294" s="5">
        <f t="shared" si="117"/>
        <v>464209.74450009316</v>
      </c>
      <c r="BF294" s="5">
        <f t="shared" si="118"/>
        <v>1111587.2689537744</v>
      </c>
      <c r="BG294" s="5">
        <f t="shared" si="90"/>
        <v>321040.25549990725</v>
      </c>
      <c r="BH294" s="5">
        <f t="shared" si="91"/>
        <v>1575797.0134538675</v>
      </c>
      <c r="BI294" s="150"/>
      <c r="BJ294" s="2">
        <v>287</v>
      </c>
      <c r="BK294" s="118">
        <v>53571</v>
      </c>
      <c r="BL294" s="5">
        <f t="shared" si="119"/>
        <v>318879.18259253091</v>
      </c>
      <c r="BM294" s="5">
        <f t="shared" si="120"/>
        <v>5356.7892391412443</v>
      </c>
      <c r="BN294" s="5">
        <f t="shared" si="92"/>
        <v>3430.2275109780367</v>
      </c>
      <c r="BO294" s="35">
        <f t="shared" si="93"/>
        <v>0.12908566121211762</v>
      </c>
      <c r="BP294" s="5">
        <f t="shared" si="94"/>
        <v>1926.5617281632076</v>
      </c>
      <c r="BQ294" s="35">
        <f t="shared" si="95"/>
        <v>7.2499999999999995E-2</v>
      </c>
      <c r="BR294" s="5">
        <f t="shared" si="121"/>
        <v>469801.04491844657</v>
      </c>
      <c r="BS294" s="5">
        <f t="shared" si="122"/>
        <v>1067597.4667150904</v>
      </c>
      <c r="BT294" s="5">
        <f t="shared" si="96"/>
        <v>315448.95508155285</v>
      </c>
      <c r="BU294" s="5">
        <f t="shared" si="97"/>
        <v>1537398.511633537</v>
      </c>
      <c r="BV294" s="150"/>
      <c r="BW294" s="2">
        <v>287</v>
      </c>
      <c r="BX294" s="118">
        <v>53571</v>
      </c>
      <c r="BY294" s="5">
        <f t="shared" si="123"/>
        <v>313241.60654406989</v>
      </c>
      <c r="BZ294" s="5">
        <f t="shared" si="124"/>
        <v>5224.2878433945316</v>
      </c>
      <c r="CA294" s="5">
        <f t="shared" si="98"/>
        <v>3397.0451385541237</v>
      </c>
      <c r="CB294" s="35">
        <f t="shared" si="99"/>
        <v>0.13013769822085985</v>
      </c>
      <c r="CC294" s="5">
        <f t="shared" si="100"/>
        <v>1827.2427048404077</v>
      </c>
      <c r="CD294" s="35">
        <f t="shared" si="101"/>
        <v>7.0000000000000007E-2</v>
      </c>
      <c r="CE294" s="5">
        <f t="shared" si="125"/>
        <v>475405.43859448354</v>
      </c>
      <c r="CF294" s="5">
        <f t="shared" si="126"/>
        <v>1023965.1724597466</v>
      </c>
      <c r="CG294" s="5">
        <f t="shared" si="102"/>
        <v>309844.56140551576</v>
      </c>
      <c r="CH294" s="5">
        <f t="shared" si="103"/>
        <v>1499370.61105423</v>
      </c>
    </row>
    <row r="295" spans="9:86" ht="14.25" customHeight="1">
      <c r="I295" s="150"/>
      <c r="J295" s="2">
        <v>288</v>
      </c>
      <c r="K295" s="118">
        <v>53601</v>
      </c>
      <c r="L295" s="5">
        <f t="shared" si="104"/>
        <v>337711.42799089354</v>
      </c>
      <c r="M295" s="5">
        <f t="shared" si="67"/>
        <v>5899.3210083098911</v>
      </c>
      <c r="N295" s="5">
        <f t="shared" si="68"/>
        <v>3577.5549408724978</v>
      </c>
      <c r="O295" s="35">
        <f t="shared" si="69"/>
        <v>0.12712231725728751</v>
      </c>
      <c r="P295" s="5">
        <f t="shared" si="70"/>
        <v>2321.7660674373933</v>
      </c>
      <c r="Q295" s="35">
        <f t="shared" si="71"/>
        <v>8.2500000000000018E-2</v>
      </c>
      <c r="R295" s="5">
        <f t="shared" si="105"/>
        <v>451116.12694997771</v>
      </c>
      <c r="S295" s="5">
        <f t="shared" si="106"/>
        <v>1247888.3234432719</v>
      </c>
      <c r="T295" s="5">
        <f t="shared" si="72"/>
        <v>334133.87305002107</v>
      </c>
      <c r="U295" s="5">
        <f t="shared" si="73"/>
        <v>1699004.4503932497</v>
      </c>
      <c r="V295" s="150"/>
      <c r="W295" s="2">
        <v>288</v>
      </c>
      <c r="X295" s="118">
        <v>53601</v>
      </c>
      <c r="Y295" s="5">
        <f t="shared" si="107"/>
        <v>332173.82686074905</v>
      </c>
      <c r="Z295" s="5">
        <f t="shared" si="108"/>
        <v>5761.8863163878123</v>
      </c>
      <c r="AA295" s="5">
        <f t="shared" si="74"/>
        <v>3547.394137316152</v>
      </c>
      <c r="AB295" s="35">
        <f t="shared" si="75"/>
        <v>0.12815196805267595</v>
      </c>
      <c r="AC295" s="5">
        <f t="shared" si="76"/>
        <v>2214.4921790716603</v>
      </c>
      <c r="AD295" s="35">
        <f t="shared" si="77"/>
        <v>7.9999999999999988E-2</v>
      </c>
      <c r="AE295" s="5">
        <f t="shared" si="109"/>
        <v>456623.56727656734</v>
      </c>
      <c r="AF295" s="5">
        <f t="shared" si="110"/>
        <v>1202799.6918431222</v>
      </c>
      <c r="AG295" s="5">
        <f t="shared" si="78"/>
        <v>328626.4327234329</v>
      </c>
      <c r="AH295" s="5">
        <f t="shared" si="79"/>
        <v>1659423.2591196895</v>
      </c>
      <c r="AI295" s="150"/>
      <c r="AJ295" s="2">
        <v>288</v>
      </c>
      <c r="AK295" s="118">
        <v>53601</v>
      </c>
      <c r="AL295" s="5">
        <f t="shared" si="111"/>
        <v>326616.00496224966</v>
      </c>
      <c r="AM295" s="5">
        <f t="shared" si="112"/>
        <v>5625.6271582523987</v>
      </c>
      <c r="AN295" s="5">
        <f t="shared" si="80"/>
        <v>3516.2321262045361</v>
      </c>
      <c r="AO295" s="35">
        <f t="shared" si="81"/>
        <v>0.12918774607916511</v>
      </c>
      <c r="AP295" s="5">
        <f t="shared" si="82"/>
        <v>2109.3950320478625</v>
      </c>
      <c r="AQ295" s="35">
        <f t="shared" si="83"/>
        <v>7.7500000000000013E-2</v>
      </c>
      <c r="AR295" s="5">
        <f t="shared" si="113"/>
        <v>462150.22716395417</v>
      </c>
      <c r="AS295" s="5">
        <f t="shared" si="114"/>
        <v>1158030.3944127364</v>
      </c>
      <c r="AT295" s="5">
        <f t="shared" si="84"/>
        <v>323099.77283604513</v>
      </c>
      <c r="AU295" s="5">
        <f t="shared" si="85"/>
        <v>1620180.6215766906</v>
      </c>
      <c r="AV295" s="150"/>
      <c r="AW295" s="2">
        <v>288</v>
      </c>
      <c r="AX295" s="118">
        <v>53601</v>
      </c>
      <c r="AY295" s="5">
        <f t="shared" si="115"/>
        <v>321040.25549990725</v>
      </c>
      <c r="AZ295" s="5">
        <f t="shared" si="116"/>
        <v>5490.5819284106856</v>
      </c>
      <c r="BA295" s="5">
        <f t="shared" si="86"/>
        <v>3484.0803315362655</v>
      </c>
      <c r="BB295" s="35">
        <f t="shared" si="87"/>
        <v>0.13022966205073702</v>
      </c>
      <c r="BC295" s="5">
        <f t="shared" si="88"/>
        <v>2006.5015968744201</v>
      </c>
      <c r="BD295" s="35">
        <f t="shared" si="89"/>
        <v>7.4999999999999997E-2</v>
      </c>
      <c r="BE295" s="5">
        <f t="shared" si="117"/>
        <v>467693.8248316294</v>
      </c>
      <c r="BF295" s="5">
        <f t="shared" si="118"/>
        <v>1113593.7705506487</v>
      </c>
      <c r="BG295" s="5">
        <f t="shared" si="90"/>
        <v>317556.175168371</v>
      </c>
      <c r="BH295" s="5">
        <f t="shared" si="91"/>
        <v>1581287.5953822781</v>
      </c>
      <c r="BI295" s="150"/>
      <c r="BJ295" s="2">
        <v>288</v>
      </c>
      <c r="BK295" s="118">
        <v>53601</v>
      </c>
      <c r="BL295" s="5">
        <f t="shared" si="119"/>
        <v>315448.95508155285</v>
      </c>
      <c r="BM295" s="5">
        <f t="shared" si="120"/>
        <v>5356.7892391412443</v>
      </c>
      <c r="BN295" s="5">
        <f t="shared" si="92"/>
        <v>3450.9518021901958</v>
      </c>
      <c r="BO295" s="35">
        <f t="shared" si="93"/>
        <v>0.13127772642510824</v>
      </c>
      <c r="BP295" s="5">
        <f t="shared" si="94"/>
        <v>1905.8374369510484</v>
      </c>
      <c r="BQ295" s="35">
        <f t="shared" si="95"/>
        <v>7.2499999999999995E-2</v>
      </c>
      <c r="BR295" s="5">
        <f t="shared" si="121"/>
        <v>473251.99672063679</v>
      </c>
      <c r="BS295" s="5">
        <f t="shared" si="122"/>
        <v>1069503.3041520414</v>
      </c>
      <c r="BT295" s="5">
        <f t="shared" si="96"/>
        <v>311998.00327936263</v>
      </c>
      <c r="BU295" s="5">
        <f t="shared" si="97"/>
        <v>1542755.3008726782</v>
      </c>
      <c r="BV295" s="150"/>
      <c r="BW295" s="2">
        <v>288</v>
      </c>
      <c r="BX295" s="118">
        <v>53601</v>
      </c>
      <c r="BY295" s="5">
        <f t="shared" si="123"/>
        <v>309844.56140551576</v>
      </c>
      <c r="BZ295" s="5">
        <f t="shared" si="124"/>
        <v>5224.2878433945316</v>
      </c>
      <c r="CA295" s="5">
        <f t="shared" si="98"/>
        <v>3416.8612351956895</v>
      </c>
      <c r="CB295" s="35">
        <f t="shared" si="99"/>
        <v>0.13233194940183435</v>
      </c>
      <c r="CC295" s="5">
        <f t="shared" si="100"/>
        <v>1807.4266081988421</v>
      </c>
      <c r="CD295" s="35">
        <f t="shared" si="101"/>
        <v>7.0000000000000007E-2</v>
      </c>
      <c r="CE295" s="5">
        <f t="shared" si="125"/>
        <v>478822.29982967925</v>
      </c>
      <c r="CF295" s="5">
        <f t="shared" si="126"/>
        <v>1025772.5990679454</v>
      </c>
      <c r="CG295" s="5">
        <f t="shared" si="102"/>
        <v>306427.70017032005</v>
      </c>
      <c r="CH295" s="5">
        <f t="shared" si="103"/>
        <v>1504594.8988976246</v>
      </c>
    </row>
    <row r="296" spans="9:86" ht="14.25" customHeight="1">
      <c r="I296" s="150"/>
      <c r="J296" s="2">
        <v>289</v>
      </c>
      <c r="K296" s="118">
        <v>53632</v>
      </c>
      <c r="L296" s="5">
        <f t="shared" si="104"/>
        <v>334133.87305002107</v>
      </c>
      <c r="M296" s="5">
        <f t="shared" si="67"/>
        <v>5899.3210083098911</v>
      </c>
      <c r="N296" s="5">
        <f t="shared" si="68"/>
        <v>3602.1506310909963</v>
      </c>
      <c r="O296" s="35">
        <f t="shared" si="69"/>
        <v>0.12936673309569213</v>
      </c>
      <c r="P296" s="5">
        <f t="shared" si="70"/>
        <v>2297.1703772188948</v>
      </c>
      <c r="Q296" s="35">
        <f t="shared" si="71"/>
        <v>8.2500000000000004E-2</v>
      </c>
      <c r="R296" s="5">
        <f t="shared" si="105"/>
        <v>454718.27758106869</v>
      </c>
      <c r="S296" s="5">
        <f t="shared" si="106"/>
        <v>1250185.4938204908</v>
      </c>
      <c r="T296" s="5">
        <f t="shared" si="72"/>
        <v>330531.72241893009</v>
      </c>
      <c r="U296" s="5">
        <f t="shared" si="73"/>
        <v>1704903.7714015595</v>
      </c>
      <c r="V296" s="150"/>
      <c r="W296" s="2">
        <v>289</v>
      </c>
      <c r="X296" s="118">
        <v>53632</v>
      </c>
      <c r="Y296" s="5">
        <f t="shared" si="107"/>
        <v>328626.4327234329</v>
      </c>
      <c r="Z296" s="5">
        <f t="shared" si="108"/>
        <v>5761.8863163878123</v>
      </c>
      <c r="AA296" s="5">
        <f t="shared" si="74"/>
        <v>3571.0434315649263</v>
      </c>
      <c r="AB296" s="35">
        <f t="shared" si="75"/>
        <v>0.13039888734343885</v>
      </c>
      <c r="AC296" s="5">
        <f t="shared" si="76"/>
        <v>2190.8428848228859</v>
      </c>
      <c r="AD296" s="35">
        <f t="shared" si="77"/>
        <v>7.9999999999999988E-2</v>
      </c>
      <c r="AE296" s="5">
        <f t="shared" si="109"/>
        <v>460194.61070813227</v>
      </c>
      <c r="AF296" s="5">
        <f t="shared" si="110"/>
        <v>1204990.5347279452</v>
      </c>
      <c r="AG296" s="5">
        <f t="shared" si="78"/>
        <v>325055.38929186796</v>
      </c>
      <c r="AH296" s="5">
        <f t="shared" si="79"/>
        <v>1665185.1454360774</v>
      </c>
      <c r="AI296" s="150"/>
      <c r="AJ296" s="2">
        <v>289</v>
      </c>
      <c r="AK296" s="118">
        <v>53632</v>
      </c>
      <c r="AL296" s="5">
        <f t="shared" si="111"/>
        <v>323099.77283604513</v>
      </c>
      <c r="AM296" s="5">
        <f t="shared" si="112"/>
        <v>5625.6271582523987</v>
      </c>
      <c r="AN296" s="5">
        <f t="shared" si="80"/>
        <v>3538.9411253529406</v>
      </c>
      <c r="AO296" s="35">
        <f t="shared" si="81"/>
        <v>0.1314370887093908</v>
      </c>
      <c r="AP296" s="5">
        <f t="shared" si="82"/>
        <v>2086.686032899458</v>
      </c>
      <c r="AQ296" s="35">
        <f t="shared" si="83"/>
        <v>7.7499999999999999E-2</v>
      </c>
      <c r="AR296" s="5">
        <f t="shared" si="113"/>
        <v>465689.1682893071</v>
      </c>
      <c r="AS296" s="5">
        <f t="shared" si="114"/>
        <v>1160117.0804456358</v>
      </c>
      <c r="AT296" s="5">
        <f t="shared" si="84"/>
        <v>319560.8317106922</v>
      </c>
      <c r="AU296" s="5">
        <f t="shared" si="85"/>
        <v>1625806.2487349429</v>
      </c>
      <c r="AV296" s="150"/>
      <c r="AW296" s="2">
        <v>289</v>
      </c>
      <c r="AX296" s="118">
        <v>53632</v>
      </c>
      <c r="AY296" s="5">
        <f t="shared" si="115"/>
        <v>317556.175168371</v>
      </c>
      <c r="AZ296" s="5">
        <f t="shared" si="116"/>
        <v>5490.5819284106856</v>
      </c>
      <c r="BA296" s="5">
        <f t="shared" si="86"/>
        <v>3505.855833608367</v>
      </c>
      <c r="BB296" s="35">
        <f t="shared" si="87"/>
        <v>0.13248134753164345</v>
      </c>
      <c r="BC296" s="5">
        <f t="shared" si="88"/>
        <v>1984.7260948023186</v>
      </c>
      <c r="BD296" s="35">
        <f t="shared" si="89"/>
        <v>7.4999999999999997E-2</v>
      </c>
      <c r="BE296" s="5">
        <f t="shared" si="117"/>
        <v>471199.68066523777</v>
      </c>
      <c r="BF296" s="5">
        <f t="shared" si="118"/>
        <v>1115578.4966454511</v>
      </c>
      <c r="BG296" s="5">
        <f t="shared" si="90"/>
        <v>314050.31933476264</v>
      </c>
      <c r="BH296" s="5">
        <f t="shared" si="91"/>
        <v>1586778.1773106889</v>
      </c>
      <c r="BI296" s="150"/>
      <c r="BJ296" s="2">
        <v>289</v>
      </c>
      <c r="BK296" s="118">
        <v>53632</v>
      </c>
      <c r="BL296" s="5">
        <f t="shared" si="119"/>
        <v>311998.00327936263</v>
      </c>
      <c r="BM296" s="5">
        <f t="shared" si="120"/>
        <v>5356.7892391412443</v>
      </c>
      <c r="BN296" s="5">
        <f t="shared" si="92"/>
        <v>3471.8013026617618</v>
      </c>
      <c r="BO296" s="35">
        <f t="shared" si="93"/>
        <v>0.13353167390189155</v>
      </c>
      <c r="BP296" s="5">
        <f t="shared" si="94"/>
        <v>1884.9879364794824</v>
      </c>
      <c r="BQ296" s="35">
        <f t="shared" si="95"/>
        <v>7.2499999999999995E-2</v>
      </c>
      <c r="BR296" s="5">
        <f t="shared" si="121"/>
        <v>476723.79802329856</v>
      </c>
      <c r="BS296" s="5">
        <f t="shared" si="122"/>
        <v>1071388.2920885209</v>
      </c>
      <c r="BT296" s="5">
        <f t="shared" si="96"/>
        <v>308526.20197670086</v>
      </c>
      <c r="BU296" s="5">
        <f t="shared" si="97"/>
        <v>1548112.0901118196</v>
      </c>
      <c r="BV296" s="150"/>
      <c r="BW296" s="2">
        <v>289</v>
      </c>
      <c r="BX296" s="118">
        <v>53632</v>
      </c>
      <c r="BY296" s="5">
        <f t="shared" si="123"/>
        <v>306427.70017032005</v>
      </c>
      <c r="BZ296" s="5">
        <f t="shared" si="124"/>
        <v>5224.2878433945316</v>
      </c>
      <c r="CA296" s="5">
        <f t="shared" si="98"/>
        <v>3436.7929257343312</v>
      </c>
      <c r="CB296" s="35">
        <f t="shared" si="99"/>
        <v>0.13458807766363462</v>
      </c>
      <c r="CC296" s="5">
        <f t="shared" si="100"/>
        <v>1787.4949176602004</v>
      </c>
      <c r="CD296" s="35">
        <f t="shared" si="101"/>
        <v>7.0000000000000007E-2</v>
      </c>
      <c r="CE296" s="5">
        <f t="shared" si="125"/>
        <v>482259.09275541356</v>
      </c>
      <c r="CF296" s="5">
        <f t="shared" si="126"/>
        <v>1027560.0939856056</v>
      </c>
      <c r="CG296" s="5">
        <f t="shared" si="102"/>
        <v>302990.90724458575</v>
      </c>
      <c r="CH296" s="5">
        <f t="shared" si="103"/>
        <v>1509819.1867410191</v>
      </c>
    </row>
    <row r="297" spans="9:86" ht="14.25" customHeight="1">
      <c r="I297" s="150"/>
      <c r="J297" s="2">
        <v>290</v>
      </c>
      <c r="K297" s="118">
        <v>53662</v>
      </c>
      <c r="L297" s="5">
        <f t="shared" si="104"/>
        <v>330531.72241893009</v>
      </c>
      <c r="M297" s="5">
        <f t="shared" si="67"/>
        <v>5899.3210083098911</v>
      </c>
      <c r="N297" s="5">
        <f t="shared" si="68"/>
        <v>3626.9154166797466</v>
      </c>
      <c r="O297" s="35">
        <f t="shared" si="69"/>
        <v>0.13167566695760008</v>
      </c>
      <c r="P297" s="5">
        <f t="shared" si="70"/>
        <v>2272.4055916301445</v>
      </c>
      <c r="Q297" s="35">
        <f t="shared" si="71"/>
        <v>8.2500000000000004E-2</v>
      </c>
      <c r="R297" s="5">
        <f t="shared" si="105"/>
        <v>458345.19299774844</v>
      </c>
      <c r="S297" s="5">
        <f t="shared" si="106"/>
        <v>1252457.8994121209</v>
      </c>
      <c r="T297" s="5">
        <f t="shared" si="72"/>
        <v>326904.80700225034</v>
      </c>
      <c r="U297" s="5">
        <f t="shared" si="73"/>
        <v>1710803.0924098694</v>
      </c>
      <c r="V297" s="150"/>
      <c r="W297" s="2">
        <v>290</v>
      </c>
      <c r="X297" s="118">
        <v>53662</v>
      </c>
      <c r="Y297" s="5">
        <f t="shared" si="107"/>
        <v>325055.38929186796</v>
      </c>
      <c r="Z297" s="5">
        <f t="shared" si="108"/>
        <v>5761.8863163878123</v>
      </c>
      <c r="AA297" s="5">
        <f t="shared" si="74"/>
        <v>3594.8503877753592</v>
      </c>
      <c r="AB297" s="35">
        <f t="shared" si="75"/>
        <v>0.13271031976205883</v>
      </c>
      <c r="AC297" s="5">
        <f t="shared" si="76"/>
        <v>2167.0359286124531</v>
      </c>
      <c r="AD297" s="35">
        <f t="shared" si="77"/>
        <v>7.9999999999999988E-2</v>
      </c>
      <c r="AE297" s="5">
        <f t="shared" si="109"/>
        <v>463789.46109590761</v>
      </c>
      <c r="AF297" s="5">
        <f t="shared" si="110"/>
        <v>1207157.5706565576</v>
      </c>
      <c r="AG297" s="5">
        <f t="shared" si="78"/>
        <v>321460.53890409262</v>
      </c>
      <c r="AH297" s="5">
        <f t="shared" si="79"/>
        <v>1670947.0317524653</v>
      </c>
      <c r="AI297" s="150"/>
      <c r="AJ297" s="2">
        <v>290</v>
      </c>
      <c r="AK297" s="118">
        <v>53662</v>
      </c>
      <c r="AL297" s="5">
        <f t="shared" si="111"/>
        <v>319560.8317106922</v>
      </c>
      <c r="AM297" s="5">
        <f t="shared" si="112"/>
        <v>5625.6271582523987</v>
      </c>
      <c r="AN297" s="5">
        <f t="shared" si="80"/>
        <v>3561.7967867875113</v>
      </c>
      <c r="AO297" s="35">
        <f t="shared" si="81"/>
        <v>0.13375093941470689</v>
      </c>
      <c r="AP297" s="5">
        <f t="shared" si="82"/>
        <v>2063.8303714648873</v>
      </c>
      <c r="AQ297" s="35">
        <f t="shared" si="83"/>
        <v>7.7500000000000013E-2</v>
      </c>
      <c r="AR297" s="5">
        <f t="shared" si="113"/>
        <v>469250.96507609461</v>
      </c>
      <c r="AS297" s="5">
        <f t="shared" si="114"/>
        <v>1162180.9108171007</v>
      </c>
      <c r="AT297" s="5">
        <f t="shared" si="84"/>
        <v>315999.03492390469</v>
      </c>
      <c r="AU297" s="5">
        <f t="shared" si="85"/>
        <v>1631431.8758931952</v>
      </c>
      <c r="AV297" s="150"/>
      <c r="AW297" s="2">
        <v>290</v>
      </c>
      <c r="AX297" s="118">
        <v>53662</v>
      </c>
      <c r="AY297" s="5">
        <f t="shared" si="115"/>
        <v>314050.31933476264</v>
      </c>
      <c r="AZ297" s="5">
        <f t="shared" si="116"/>
        <v>5490.5819284106856</v>
      </c>
      <c r="BA297" s="5">
        <f t="shared" si="86"/>
        <v>3527.7674325684193</v>
      </c>
      <c r="BB297" s="35">
        <f t="shared" si="87"/>
        <v>0.13479753588690305</v>
      </c>
      <c r="BC297" s="5">
        <f t="shared" si="88"/>
        <v>1962.8144958422663</v>
      </c>
      <c r="BD297" s="35">
        <f t="shared" si="89"/>
        <v>7.4999999999999997E-2</v>
      </c>
      <c r="BE297" s="5">
        <f t="shared" si="117"/>
        <v>474727.44809780619</v>
      </c>
      <c r="BF297" s="5">
        <f t="shared" si="118"/>
        <v>1117541.3111412933</v>
      </c>
      <c r="BG297" s="5">
        <f t="shared" si="90"/>
        <v>310522.55190219422</v>
      </c>
      <c r="BH297" s="5">
        <f t="shared" si="91"/>
        <v>1592268.7592390995</v>
      </c>
      <c r="BI297" s="150"/>
      <c r="BJ297" s="2">
        <v>290</v>
      </c>
      <c r="BK297" s="118">
        <v>53662</v>
      </c>
      <c r="BL297" s="5">
        <f t="shared" si="119"/>
        <v>308526.20197670086</v>
      </c>
      <c r="BM297" s="5">
        <f t="shared" si="120"/>
        <v>5356.7892391412443</v>
      </c>
      <c r="BN297" s="5">
        <f t="shared" si="92"/>
        <v>3492.776768865343</v>
      </c>
      <c r="BO297" s="35">
        <f t="shared" si="93"/>
        <v>0.13585011891323676</v>
      </c>
      <c r="BP297" s="5">
        <f t="shared" si="94"/>
        <v>1864.012470275901</v>
      </c>
      <c r="BQ297" s="35">
        <f t="shared" si="95"/>
        <v>7.2499999999999995E-2</v>
      </c>
      <c r="BR297" s="5">
        <f t="shared" si="121"/>
        <v>480216.57479216391</v>
      </c>
      <c r="BS297" s="5">
        <f t="shared" si="122"/>
        <v>1073252.3045587968</v>
      </c>
      <c r="BT297" s="5">
        <f t="shared" si="96"/>
        <v>305033.42520783551</v>
      </c>
      <c r="BU297" s="5">
        <f t="shared" si="97"/>
        <v>1553468.8793509607</v>
      </c>
      <c r="BV297" s="150"/>
      <c r="BW297" s="2">
        <v>290</v>
      </c>
      <c r="BX297" s="118">
        <v>53662</v>
      </c>
      <c r="BY297" s="5">
        <f t="shared" si="123"/>
        <v>302990.90724458575</v>
      </c>
      <c r="BZ297" s="5">
        <f t="shared" si="124"/>
        <v>5224.2878433945316</v>
      </c>
      <c r="CA297" s="5">
        <f t="shared" si="98"/>
        <v>3456.8408844677815</v>
      </c>
      <c r="CB297" s="35">
        <f t="shared" si="99"/>
        <v>0.13690869798982933</v>
      </c>
      <c r="CC297" s="5">
        <f t="shared" si="100"/>
        <v>1767.4469589267503</v>
      </c>
      <c r="CD297" s="35">
        <f t="shared" si="101"/>
        <v>7.0000000000000007E-2</v>
      </c>
      <c r="CE297" s="5">
        <f t="shared" si="125"/>
        <v>485715.93363988132</v>
      </c>
      <c r="CF297" s="5">
        <f t="shared" si="126"/>
        <v>1029327.5409445324</v>
      </c>
      <c r="CG297" s="5">
        <f t="shared" si="102"/>
        <v>299534.06636011798</v>
      </c>
      <c r="CH297" s="5">
        <f t="shared" si="103"/>
        <v>1515043.4745844137</v>
      </c>
    </row>
    <row r="298" spans="9:86" ht="14.25" customHeight="1">
      <c r="I298" s="150"/>
      <c r="J298" s="2">
        <v>291</v>
      </c>
      <c r="K298" s="118">
        <v>53693</v>
      </c>
      <c r="L298" s="5">
        <f t="shared" si="104"/>
        <v>326904.80700225034</v>
      </c>
      <c r="M298" s="5">
        <f t="shared" si="67"/>
        <v>5899.3210083098911</v>
      </c>
      <c r="N298" s="5">
        <f t="shared" si="68"/>
        <v>3651.8504601694199</v>
      </c>
      <c r="O298" s="35">
        <f t="shared" si="69"/>
        <v>0.13405188477920232</v>
      </c>
      <c r="P298" s="5">
        <f t="shared" si="70"/>
        <v>2247.4705481404712</v>
      </c>
      <c r="Q298" s="35">
        <f t="shared" si="71"/>
        <v>8.2500000000000018E-2</v>
      </c>
      <c r="R298" s="5">
        <f t="shared" si="105"/>
        <v>461997.04345791787</v>
      </c>
      <c r="S298" s="5">
        <f t="shared" si="106"/>
        <v>1254705.3699602615</v>
      </c>
      <c r="T298" s="5">
        <f t="shared" si="72"/>
        <v>323252.95654208091</v>
      </c>
      <c r="U298" s="5">
        <f t="shared" si="73"/>
        <v>1716702.4134181794</v>
      </c>
      <c r="V298" s="150"/>
      <c r="W298" s="2">
        <v>291</v>
      </c>
      <c r="X298" s="118">
        <v>53693</v>
      </c>
      <c r="Y298" s="5">
        <f t="shared" si="107"/>
        <v>321460.53890409262</v>
      </c>
      <c r="Z298" s="5">
        <f t="shared" si="108"/>
        <v>5761.8863163878123</v>
      </c>
      <c r="AA298" s="5">
        <f t="shared" si="74"/>
        <v>3618.8160570271948</v>
      </c>
      <c r="AB298" s="35">
        <f t="shared" si="75"/>
        <v>0.135089030934781</v>
      </c>
      <c r="AC298" s="5">
        <f t="shared" si="76"/>
        <v>2143.0702593606175</v>
      </c>
      <c r="AD298" s="35">
        <f t="shared" si="77"/>
        <v>7.9999999999999988E-2</v>
      </c>
      <c r="AE298" s="5">
        <f t="shared" si="109"/>
        <v>467408.27715293481</v>
      </c>
      <c r="AF298" s="5">
        <f t="shared" si="110"/>
        <v>1209300.6409159182</v>
      </c>
      <c r="AG298" s="5">
        <f t="shared" si="78"/>
        <v>317841.72284706542</v>
      </c>
      <c r="AH298" s="5">
        <f t="shared" si="79"/>
        <v>1676708.918068853</v>
      </c>
      <c r="AI298" s="150"/>
      <c r="AJ298" s="2">
        <v>291</v>
      </c>
      <c r="AK298" s="118">
        <v>53693</v>
      </c>
      <c r="AL298" s="5">
        <f t="shared" si="111"/>
        <v>315999.03492390469</v>
      </c>
      <c r="AM298" s="5">
        <f t="shared" si="112"/>
        <v>5625.6271582523987</v>
      </c>
      <c r="AN298" s="5">
        <f t="shared" si="80"/>
        <v>3584.8000577021808</v>
      </c>
      <c r="AO298" s="35">
        <f t="shared" si="81"/>
        <v>0.13613206351337492</v>
      </c>
      <c r="AP298" s="5">
        <f t="shared" si="82"/>
        <v>2040.8271005502179</v>
      </c>
      <c r="AQ298" s="35">
        <f t="shared" si="83"/>
        <v>7.7499999999999999E-2</v>
      </c>
      <c r="AR298" s="5">
        <f t="shared" si="113"/>
        <v>472835.76513379678</v>
      </c>
      <c r="AS298" s="5">
        <f t="shared" si="114"/>
        <v>1164221.737917651</v>
      </c>
      <c r="AT298" s="5">
        <f t="shared" si="84"/>
        <v>312414.23486620252</v>
      </c>
      <c r="AU298" s="5">
        <f t="shared" si="85"/>
        <v>1637057.5030514477</v>
      </c>
      <c r="AV298" s="150"/>
      <c r="AW298" s="2">
        <v>291</v>
      </c>
      <c r="AX298" s="118">
        <v>53693</v>
      </c>
      <c r="AY298" s="5">
        <f t="shared" si="115"/>
        <v>310522.55190219422</v>
      </c>
      <c r="AZ298" s="5">
        <f t="shared" si="116"/>
        <v>5490.5819284106856</v>
      </c>
      <c r="BA298" s="5">
        <f t="shared" si="86"/>
        <v>3549.815979021972</v>
      </c>
      <c r="BB298" s="35">
        <f t="shared" si="87"/>
        <v>0.13718099212865142</v>
      </c>
      <c r="BC298" s="5">
        <f t="shared" si="88"/>
        <v>1940.7659493887136</v>
      </c>
      <c r="BD298" s="35">
        <f t="shared" si="89"/>
        <v>7.4999999999999997E-2</v>
      </c>
      <c r="BE298" s="5">
        <f t="shared" si="117"/>
        <v>478277.26407682814</v>
      </c>
      <c r="BF298" s="5">
        <f t="shared" si="118"/>
        <v>1119482.077090682</v>
      </c>
      <c r="BG298" s="5">
        <f t="shared" si="90"/>
        <v>306972.73592317227</v>
      </c>
      <c r="BH298" s="5">
        <f t="shared" si="91"/>
        <v>1597759.34116751</v>
      </c>
      <c r="BI298" s="150"/>
      <c r="BJ298" s="2">
        <v>291</v>
      </c>
      <c r="BK298" s="118">
        <v>53693</v>
      </c>
      <c r="BL298" s="5">
        <f t="shared" si="119"/>
        <v>305033.42520783551</v>
      </c>
      <c r="BM298" s="5">
        <f t="shared" si="120"/>
        <v>5356.7892391412443</v>
      </c>
      <c r="BN298" s="5">
        <f t="shared" si="92"/>
        <v>3513.878961843905</v>
      </c>
      <c r="BO298" s="35">
        <f t="shared" si="93"/>
        <v>0.13823582616690794</v>
      </c>
      <c r="BP298" s="5">
        <f t="shared" si="94"/>
        <v>1842.9102772973395</v>
      </c>
      <c r="BQ298" s="35">
        <f t="shared" si="95"/>
        <v>7.2499999999999995E-2</v>
      </c>
      <c r="BR298" s="5">
        <f t="shared" si="121"/>
        <v>483730.45375400782</v>
      </c>
      <c r="BS298" s="5">
        <f t="shared" si="122"/>
        <v>1075095.2148360941</v>
      </c>
      <c r="BT298" s="5">
        <f t="shared" si="96"/>
        <v>301519.5462459916</v>
      </c>
      <c r="BU298" s="5">
        <f t="shared" si="97"/>
        <v>1558825.6685901019</v>
      </c>
      <c r="BV298" s="150"/>
      <c r="BW298" s="2">
        <v>291</v>
      </c>
      <c r="BX298" s="118">
        <v>53693</v>
      </c>
      <c r="BY298" s="5">
        <f t="shared" si="123"/>
        <v>299534.06636011798</v>
      </c>
      <c r="BZ298" s="5">
        <f t="shared" si="124"/>
        <v>5224.2878433945316</v>
      </c>
      <c r="CA298" s="5">
        <f t="shared" si="98"/>
        <v>3477.0057896271765</v>
      </c>
      <c r="CB298" s="35">
        <f t="shared" si="99"/>
        <v>0.13929657478546337</v>
      </c>
      <c r="CC298" s="5">
        <f t="shared" si="100"/>
        <v>1747.2820537673549</v>
      </c>
      <c r="CD298" s="35">
        <f t="shared" si="101"/>
        <v>7.0000000000000007E-2</v>
      </c>
      <c r="CE298" s="5">
        <f t="shared" si="125"/>
        <v>489192.93942950852</v>
      </c>
      <c r="CF298" s="5">
        <f t="shared" si="126"/>
        <v>1031074.8229982997</v>
      </c>
      <c r="CG298" s="5">
        <f t="shared" si="102"/>
        <v>296057.06057049078</v>
      </c>
      <c r="CH298" s="5">
        <f t="shared" si="103"/>
        <v>1520267.7624278083</v>
      </c>
    </row>
    <row r="299" spans="9:86" ht="14.25" customHeight="1">
      <c r="I299" s="150"/>
      <c r="J299" s="2">
        <v>292</v>
      </c>
      <c r="K299" s="118">
        <v>53724</v>
      </c>
      <c r="L299" s="5">
        <f t="shared" si="104"/>
        <v>323252.95654208091</v>
      </c>
      <c r="M299" s="5">
        <f t="shared" si="67"/>
        <v>5899.3210083098911</v>
      </c>
      <c r="N299" s="5">
        <f t="shared" si="68"/>
        <v>3676.9569320830847</v>
      </c>
      <c r="O299" s="35">
        <f t="shared" si="69"/>
        <v>0.13649831282905231</v>
      </c>
      <c r="P299" s="5">
        <f t="shared" si="70"/>
        <v>2222.3640762268064</v>
      </c>
      <c r="Q299" s="35">
        <f t="shared" si="71"/>
        <v>8.2500000000000018E-2</v>
      </c>
      <c r="R299" s="5">
        <f t="shared" si="105"/>
        <v>465674.00039000093</v>
      </c>
      <c r="S299" s="5">
        <f t="shared" si="106"/>
        <v>1256927.7340364882</v>
      </c>
      <c r="T299" s="5">
        <f t="shared" si="72"/>
        <v>319575.99960999785</v>
      </c>
      <c r="U299" s="5">
        <f t="shared" si="73"/>
        <v>1722601.7344264891</v>
      </c>
      <c r="V299" s="150"/>
      <c r="W299" s="2">
        <v>292</v>
      </c>
      <c r="X299" s="118">
        <v>53724</v>
      </c>
      <c r="Y299" s="5">
        <f t="shared" si="107"/>
        <v>317841.72284706542</v>
      </c>
      <c r="Z299" s="5">
        <f t="shared" si="108"/>
        <v>5761.8863163878123</v>
      </c>
      <c r="AA299" s="5">
        <f t="shared" si="74"/>
        <v>3642.9414974073761</v>
      </c>
      <c r="AB299" s="35">
        <f t="shared" si="75"/>
        <v>0.13753794680355047</v>
      </c>
      <c r="AC299" s="5">
        <f t="shared" si="76"/>
        <v>2118.9448189804361</v>
      </c>
      <c r="AD299" s="35">
        <f t="shared" si="77"/>
        <v>7.9999999999999988E-2</v>
      </c>
      <c r="AE299" s="5">
        <f t="shared" si="109"/>
        <v>471051.2186503422</v>
      </c>
      <c r="AF299" s="5">
        <f t="shared" si="110"/>
        <v>1211419.5857348987</v>
      </c>
      <c r="AG299" s="5">
        <f t="shared" si="78"/>
        <v>314198.78134965803</v>
      </c>
      <c r="AH299" s="5">
        <f t="shared" si="79"/>
        <v>1682470.8043852409</v>
      </c>
      <c r="AI299" s="150"/>
      <c r="AJ299" s="2">
        <v>292</v>
      </c>
      <c r="AK299" s="118">
        <v>53724</v>
      </c>
      <c r="AL299" s="5">
        <f t="shared" si="111"/>
        <v>312414.23486620252</v>
      </c>
      <c r="AM299" s="5">
        <f t="shared" si="112"/>
        <v>5625.6271582523987</v>
      </c>
      <c r="AN299" s="5">
        <f t="shared" si="80"/>
        <v>3607.9518914081741</v>
      </c>
      <c r="AO299" s="35">
        <f t="shared" si="81"/>
        <v>0.13858338662270045</v>
      </c>
      <c r="AP299" s="5">
        <f t="shared" si="82"/>
        <v>2017.6752668442246</v>
      </c>
      <c r="AQ299" s="35">
        <f t="shared" si="83"/>
        <v>7.7499999999999999E-2</v>
      </c>
      <c r="AR299" s="5">
        <f t="shared" si="113"/>
        <v>476443.71702520497</v>
      </c>
      <c r="AS299" s="5">
        <f t="shared" si="114"/>
        <v>1166239.4131844952</v>
      </c>
      <c r="AT299" s="5">
        <f t="shared" si="84"/>
        <v>308806.28297479433</v>
      </c>
      <c r="AU299" s="5">
        <f t="shared" si="85"/>
        <v>1642683.1302097002</v>
      </c>
      <c r="AV299" s="150"/>
      <c r="AW299" s="2">
        <v>292</v>
      </c>
      <c r="AX299" s="118">
        <v>53724</v>
      </c>
      <c r="AY299" s="5">
        <f t="shared" si="115"/>
        <v>306972.73592317227</v>
      </c>
      <c r="AZ299" s="5">
        <f t="shared" si="116"/>
        <v>5490.5819284106856</v>
      </c>
      <c r="BA299" s="5">
        <f t="shared" si="86"/>
        <v>3572.0023288908592</v>
      </c>
      <c r="BB299" s="35">
        <f t="shared" si="87"/>
        <v>0.13963464155141816</v>
      </c>
      <c r="BC299" s="5">
        <f t="shared" si="88"/>
        <v>1918.5795995198264</v>
      </c>
      <c r="BD299" s="35">
        <f t="shared" si="89"/>
        <v>7.4999999999999997E-2</v>
      </c>
      <c r="BE299" s="5">
        <f t="shared" si="117"/>
        <v>481849.26640571898</v>
      </c>
      <c r="BF299" s="5">
        <f t="shared" si="118"/>
        <v>1121400.6566902017</v>
      </c>
      <c r="BG299" s="5">
        <f t="shared" si="90"/>
        <v>303400.73359428142</v>
      </c>
      <c r="BH299" s="5">
        <f t="shared" si="91"/>
        <v>1603249.9230959206</v>
      </c>
      <c r="BI299" s="150"/>
      <c r="BJ299" s="2">
        <v>292</v>
      </c>
      <c r="BK299" s="118">
        <v>53724</v>
      </c>
      <c r="BL299" s="5">
        <f t="shared" si="119"/>
        <v>301519.5462459916</v>
      </c>
      <c r="BM299" s="5">
        <f t="shared" si="120"/>
        <v>5356.7892391412443</v>
      </c>
      <c r="BN299" s="5">
        <f t="shared" si="92"/>
        <v>3535.1086472383786</v>
      </c>
      <c r="BO299" s="35">
        <f t="shared" si="93"/>
        <v>0.14069172063641791</v>
      </c>
      <c r="BP299" s="5">
        <f t="shared" si="94"/>
        <v>1821.6805919028659</v>
      </c>
      <c r="BQ299" s="35">
        <f t="shared" si="95"/>
        <v>7.2499999999999995E-2</v>
      </c>
      <c r="BR299" s="5">
        <f t="shared" si="121"/>
        <v>487265.56240124622</v>
      </c>
      <c r="BS299" s="5">
        <f t="shared" si="122"/>
        <v>1076916.895427997</v>
      </c>
      <c r="BT299" s="5">
        <f t="shared" si="96"/>
        <v>297984.4375987532</v>
      </c>
      <c r="BU299" s="5">
        <f t="shared" si="97"/>
        <v>1564182.4578292433</v>
      </c>
      <c r="BV299" s="150"/>
      <c r="BW299" s="2">
        <v>292</v>
      </c>
      <c r="BX299" s="118">
        <v>53724</v>
      </c>
      <c r="BY299" s="5">
        <f t="shared" si="123"/>
        <v>296057.06057049078</v>
      </c>
      <c r="BZ299" s="5">
        <f t="shared" si="124"/>
        <v>5224.2878433945316</v>
      </c>
      <c r="CA299" s="5">
        <f t="shared" si="98"/>
        <v>3497.2883234000019</v>
      </c>
      <c r="CB299" s="35">
        <f t="shared" si="99"/>
        <v>0.1417546327046898</v>
      </c>
      <c r="CC299" s="5">
        <f t="shared" si="100"/>
        <v>1726.9995199945297</v>
      </c>
      <c r="CD299" s="35">
        <f t="shared" si="101"/>
        <v>7.0000000000000007E-2</v>
      </c>
      <c r="CE299" s="5">
        <f t="shared" si="125"/>
        <v>492690.22775290854</v>
      </c>
      <c r="CF299" s="5">
        <f t="shared" si="126"/>
        <v>1032801.8225182942</v>
      </c>
      <c r="CG299" s="5">
        <f t="shared" si="102"/>
        <v>292559.77224709076</v>
      </c>
      <c r="CH299" s="5">
        <f t="shared" si="103"/>
        <v>1525492.0502712028</v>
      </c>
    </row>
    <row r="300" spans="9:86" ht="14.25" customHeight="1">
      <c r="I300" s="150"/>
      <c r="J300" s="2">
        <v>293</v>
      </c>
      <c r="K300" s="118">
        <v>53752</v>
      </c>
      <c r="L300" s="5">
        <f t="shared" si="104"/>
        <v>319575.99960999785</v>
      </c>
      <c r="M300" s="5">
        <f t="shared" si="67"/>
        <v>5899.3210083098911</v>
      </c>
      <c r="N300" s="5">
        <f t="shared" si="68"/>
        <v>3702.236010991156</v>
      </c>
      <c r="O300" s="35">
        <f t="shared" si="69"/>
        <v>0.1390180494971813</v>
      </c>
      <c r="P300" s="5">
        <f t="shared" si="70"/>
        <v>2197.0849973187351</v>
      </c>
      <c r="Q300" s="35">
        <f t="shared" si="71"/>
        <v>8.2500000000000004E-2</v>
      </c>
      <c r="R300" s="5">
        <f t="shared" si="105"/>
        <v>469376.23640099209</v>
      </c>
      <c r="S300" s="5">
        <f t="shared" si="106"/>
        <v>1259124.8190338069</v>
      </c>
      <c r="T300" s="5">
        <f t="shared" si="72"/>
        <v>315873.76359900669</v>
      </c>
      <c r="U300" s="5">
        <f t="shared" si="73"/>
        <v>1728501.0554347991</v>
      </c>
      <c r="V300" s="150"/>
      <c r="W300" s="2">
        <v>293</v>
      </c>
      <c r="X300" s="118">
        <v>53752</v>
      </c>
      <c r="Y300" s="5">
        <f t="shared" si="107"/>
        <v>314198.78134965803</v>
      </c>
      <c r="Z300" s="5">
        <f t="shared" si="108"/>
        <v>5761.8863163878123</v>
      </c>
      <c r="AA300" s="5">
        <f t="shared" si="74"/>
        <v>3667.2277740567583</v>
      </c>
      <c r="AB300" s="35">
        <f t="shared" si="75"/>
        <v>0.14006016541390698</v>
      </c>
      <c r="AC300" s="5">
        <f t="shared" si="76"/>
        <v>2094.6585423310539</v>
      </c>
      <c r="AD300" s="35">
        <f t="shared" si="77"/>
        <v>8.0000000000000016E-2</v>
      </c>
      <c r="AE300" s="5">
        <f t="shared" si="109"/>
        <v>474718.44642439898</v>
      </c>
      <c r="AF300" s="5">
        <f t="shared" si="110"/>
        <v>1213514.2442772298</v>
      </c>
      <c r="AG300" s="5">
        <f t="shared" si="78"/>
        <v>310531.55357560125</v>
      </c>
      <c r="AH300" s="5">
        <f t="shared" si="79"/>
        <v>1688232.6907016288</v>
      </c>
      <c r="AI300" s="150"/>
      <c r="AJ300" s="2">
        <v>293</v>
      </c>
      <c r="AK300" s="118">
        <v>53752</v>
      </c>
      <c r="AL300" s="5">
        <f t="shared" si="111"/>
        <v>308806.28297479433</v>
      </c>
      <c r="AM300" s="5">
        <f t="shared" si="112"/>
        <v>5625.6271582523987</v>
      </c>
      <c r="AN300" s="5">
        <f t="shared" si="80"/>
        <v>3631.2532473735187</v>
      </c>
      <c r="AO300" s="35">
        <f t="shared" si="81"/>
        <v>0.14110800644570742</v>
      </c>
      <c r="AP300" s="5">
        <f t="shared" si="82"/>
        <v>1994.37391087888</v>
      </c>
      <c r="AQ300" s="35">
        <f t="shared" si="83"/>
        <v>7.7499999999999999E-2</v>
      </c>
      <c r="AR300" s="5">
        <f t="shared" si="113"/>
        <v>480074.97027257847</v>
      </c>
      <c r="AS300" s="5">
        <f t="shared" si="114"/>
        <v>1168233.787095374</v>
      </c>
      <c r="AT300" s="5">
        <f t="shared" si="84"/>
        <v>305175.02972742083</v>
      </c>
      <c r="AU300" s="5">
        <f t="shared" si="85"/>
        <v>1648308.7573679525</v>
      </c>
      <c r="AV300" s="150"/>
      <c r="AW300" s="2">
        <v>293</v>
      </c>
      <c r="AX300" s="118">
        <v>53752</v>
      </c>
      <c r="AY300" s="5">
        <f t="shared" si="115"/>
        <v>303400.73359428142</v>
      </c>
      <c r="AZ300" s="5">
        <f t="shared" si="116"/>
        <v>5490.5819284106856</v>
      </c>
      <c r="BA300" s="5">
        <f t="shared" si="86"/>
        <v>3594.3273434464268</v>
      </c>
      <c r="BB300" s="35">
        <f t="shared" si="87"/>
        <v>0.14216158151758035</v>
      </c>
      <c r="BC300" s="5">
        <f t="shared" si="88"/>
        <v>1896.2545849642588</v>
      </c>
      <c r="BD300" s="35">
        <f t="shared" si="89"/>
        <v>7.4999999999999997E-2</v>
      </c>
      <c r="BE300" s="5">
        <f t="shared" si="117"/>
        <v>485443.59374916542</v>
      </c>
      <c r="BF300" s="5">
        <f t="shared" si="118"/>
        <v>1123296.9112751661</v>
      </c>
      <c r="BG300" s="5">
        <f t="shared" si="90"/>
        <v>299806.40625083499</v>
      </c>
      <c r="BH300" s="5">
        <f t="shared" si="91"/>
        <v>1608740.5050243316</v>
      </c>
      <c r="BI300" s="150"/>
      <c r="BJ300" s="2">
        <v>293</v>
      </c>
      <c r="BK300" s="118">
        <v>53752</v>
      </c>
      <c r="BL300" s="5">
        <f t="shared" si="119"/>
        <v>297984.4375987532</v>
      </c>
      <c r="BM300" s="5">
        <f t="shared" si="120"/>
        <v>5356.7892391412443</v>
      </c>
      <c r="BN300" s="5">
        <f t="shared" si="92"/>
        <v>3556.4665953154436</v>
      </c>
      <c r="BO300" s="35">
        <f t="shared" si="93"/>
        <v>0.14322089934526128</v>
      </c>
      <c r="BP300" s="5">
        <f t="shared" si="94"/>
        <v>1800.3226438258005</v>
      </c>
      <c r="BQ300" s="35">
        <f t="shared" si="95"/>
        <v>7.2499999999999995E-2</v>
      </c>
      <c r="BR300" s="5">
        <f t="shared" si="121"/>
        <v>490822.02899656165</v>
      </c>
      <c r="BS300" s="5">
        <f t="shared" si="122"/>
        <v>1078717.2180718228</v>
      </c>
      <c r="BT300" s="5">
        <f t="shared" si="96"/>
        <v>294427.97100343776</v>
      </c>
      <c r="BU300" s="5">
        <f t="shared" si="97"/>
        <v>1569539.2470683844</v>
      </c>
      <c r="BV300" s="150"/>
      <c r="BW300" s="2">
        <v>293</v>
      </c>
      <c r="BX300" s="118">
        <v>53752</v>
      </c>
      <c r="BY300" s="5">
        <f t="shared" si="123"/>
        <v>292559.77224709076</v>
      </c>
      <c r="BZ300" s="5">
        <f t="shared" si="124"/>
        <v>5224.2878433945316</v>
      </c>
      <c r="CA300" s="5">
        <f t="shared" si="98"/>
        <v>3517.6891719531686</v>
      </c>
      <c r="CB300" s="35">
        <f t="shared" si="99"/>
        <v>0.14428596843378144</v>
      </c>
      <c r="CC300" s="5">
        <f t="shared" si="100"/>
        <v>1706.5986714413627</v>
      </c>
      <c r="CD300" s="35">
        <f t="shared" si="101"/>
        <v>7.0000000000000007E-2</v>
      </c>
      <c r="CE300" s="5">
        <f t="shared" si="125"/>
        <v>496207.91692486173</v>
      </c>
      <c r="CF300" s="5">
        <f t="shared" si="126"/>
        <v>1034508.4211897355</v>
      </c>
      <c r="CG300" s="5">
        <f t="shared" si="102"/>
        <v>289042.08307513758</v>
      </c>
      <c r="CH300" s="5">
        <f t="shared" si="103"/>
        <v>1530716.3381145974</v>
      </c>
    </row>
    <row r="301" spans="9:86" ht="14.25" customHeight="1">
      <c r="I301" s="150"/>
      <c r="J301" s="2">
        <v>294</v>
      </c>
      <c r="K301" s="118">
        <v>53783</v>
      </c>
      <c r="L301" s="5">
        <f t="shared" si="104"/>
        <v>315873.76359900669</v>
      </c>
      <c r="M301" s="5">
        <f t="shared" si="67"/>
        <v>5899.3210083098911</v>
      </c>
      <c r="N301" s="5">
        <f t="shared" si="68"/>
        <v>3727.6888835667201</v>
      </c>
      <c r="O301" s="35">
        <f t="shared" si="69"/>
        <v>0.14161437813995548</v>
      </c>
      <c r="P301" s="5">
        <f t="shared" si="70"/>
        <v>2171.6321247431711</v>
      </c>
      <c r="Q301" s="35">
        <f t="shared" si="71"/>
        <v>8.2500000000000004E-2</v>
      </c>
      <c r="R301" s="5">
        <f t="shared" si="105"/>
        <v>473103.92528455879</v>
      </c>
      <c r="S301" s="5">
        <f t="shared" si="106"/>
        <v>1261296.4511585501</v>
      </c>
      <c r="T301" s="5">
        <f t="shared" si="72"/>
        <v>312146.07471543999</v>
      </c>
      <c r="U301" s="5">
        <f t="shared" si="73"/>
        <v>1734400.376443109</v>
      </c>
      <c r="V301" s="150"/>
      <c r="W301" s="2">
        <v>294</v>
      </c>
      <c r="X301" s="118">
        <v>53783</v>
      </c>
      <c r="Y301" s="5">
        <f t="shared" si="107"/>
        <v>310531.55357560125</v>
      </c>
      <c r="Z301" s="5">
        <f t="shared" si="108"/>
        <v>5761.8863163878123</v>
      </c>
      <c r="AA301" s="5">
        <f t="shared" si="74"/>
        <v>3691.675959217137</v>
      </c>
      <c r="AB301" s="35">
        <f t="shared" si="75"/>
        <v>0.14265896975851264</v>
      </c>
      <c r="AC301" s="5">
        <f t="shared" si="76"/>
        <v>2070.2103571706753</v>
      </c>
      <c r="AD301" s="35">
        <f t="shared" si="77"/>
        <v>0.08</v>
      </c>
      <c r="AE301" s="5">
        <f t="shared" si="109"/>
        <v>478410.12238361611</v>
      </c>
      <c r="AF301" s="5">
        <f t="shared" si="110"/>
        <v>1215584.4546344006</v>
      </c>
      <c r="AG301" s="5">
        <f t="shared" si="78"/>
        <v>306839.87761638412</v>
      </c>
      <c r="AH301" s="5">
        <f t="shared" si="79"/>
        <v>1693994.5770180167</v>
      </c>
      <c r="AI301" s="150"/>
      <c r="AJ301" s="2">
        <v>294</v>
      </c>
      <c r="AK301" s="118">
        <v>53783</v>
      </c>
      <c r="AL301" s="5">
        <f t="shared" si="111"/>
        <v>305175.02972742083</v>
      </c>
      <c r="AM301" s="5">
        <f t="shared" si="112"/>
        <v>5625.6271582523987</v>
      </c>
      <c r="AN301" s="5">
        <f t="shared" si="80"/>
        <v>3654.7050912628056</v>
      </c>
      <c r="AO301" s="35">
        <f t="shared" si="81"/>
        <v>0.14370920561333542</v>
      </c>
      <c r="AP301" s="5">
        <f t="shared" si="82"/>
        <v>1970.9220669895928</v>
      </c>
      <c r="AQ301" s="35">
        <f t="shared" si="83"/>
        <v>7.7499999999999999E-2</v>
      </c>
      <c r="AR301" s="5">
        <f t="shared" si="113"/>
        <v>483729.67536384129</v>
      </c>
      <c r="AS301" s="5">
        <f t="shared" si="114"/>
        <v>1170204.7091623635</v>
      </c>
      <c r="AT301" s="5">
        <f t="shared" si="84"/>
        <v>301520.32463615801</v>
      </c>
      <c r="AU301" s="5">
        <f t="shared" si="85"/>
        <v>1653934.3845262048</v>
      </c>
      <c r="AV301" s="150"/>
      <c r="AW301" s="2">
        <v>294</v>
      </c>
      <c r="AX301" s="118">
        <v>53783</v>
      </c>
      <c r="AY301" s="5">
        <f t="shared" si="115"/>
        <v>299806.40625083499</v>
      </c>
      <c r="AZ301" s="5">
        <f t="shared" si="116"/>
        <v>5490.5819284106856</v>
      </c>
      <c r="BA301" s="5">
        <f t="shared" si="86"/>
        <v>3616.7918893429669</v>
      </c>
      <c r="BB301" s="35">
        <f t="shared" si="87"/>
        <v>0.14476509429823009</v>
      </c>
      <c r="BC301" s="5">
        <f t="shared" si="88"/>
        <v>1873.7900390677185</v>
      </c>
      <c r="BD301" s="35">
        <f t="shared" si="89"/>
        <v>7.4999999999999997E-2</v>
      </c>
      <c r="BE301" s="5">
        <f t="shared" si="117"/>
        <v>489060.38563850836</v>
      </c>
      <c r="BF301" s="5">
        <f t="shared" si="118"/>
        <v>1125170.7013142337</v>
      </c>
      <c r="BG301" s="5">
        <f t="shared" si="90"/>
        <v>296189.61436149204</v>
      </c>
      <c r="BH301" s="5">
        <f t="shared" si="91"/>
        <v>1614231.0869527422</v>
      </c>
      <c r="BI301" s="150"/>
      <c r="BJ301" s="2">
        <v>294</v>
      </c>
      <c r="BK301" s="118">
        <v>53783</v>
      </c>
      <c r="BL301" s="5">
        <f t="shared" si="119"/>
        <v>294427.97100343776</v>
      </c>
      <c r="BM301" s="5">
        <f t="shared" si="120"/>
        <v>5356.7892391412443</v>
      </c>
      <c r="BN301" s="5">
        <f t="shared" si="92"/>
        <v>3577.9535809954746</v>
      </c>
      <c r="BO301" s="35">
        <f t="shared" si="93"/>
        <v>0.14582664420645136</v>
      </c>
      <c r="BP301" s="5">
        <f t="shared" si="94"/>
        <v>1778.8356581457697</v>
      </c>
      <c r="BQ301" s="35">
        <f t="shared" si="95"/>
        <v>7.2499999999999995E-2</v>
      </c>
      <c r="BR301" s="5">
        <f t="shared" si="121"/>
        <v>494399.98257755715</v>
      </c>
      <c r="BS301" s="5">
        <f t="shared" si="122"/>
        <v>1080496.0537299686</v>
      </c>
      <c r="BT301" s="5">
        <f t="shared" si="96"/>
        <v>290850.01742244227</v>
      </c>
      <c r="BU301" s="5">
        <f t="shared" si="97"/>
        <v>1574896.0363075258</v>
      </c>
      <c r="BV301" s="150"/>
      <c r="BW301" s="2">
        <v>294</v>
      </c>
      <c r="BX301" s="118">
        <v>53783</v>
      </c>
      <c r="BY301" s="5">
        <f t="shared" si="123"/>
        <v>289042.08307513758</v>
      </c>
      <c r="BZ301" s="5">
        <f t="shared" si="124"/>
        <v>5224.2878433945316</v>
      </c>
      <c r="CA301" s="5">
        <f t="shared" si="98"/>
        <v>3538.209025456229</v>
      </c>
      <c r="CB301" s="35">
        <f t="shared" si="99"/>
        <v>0.1468938635293377</v>
      </c>
      <c r="CC301" s="5">
        <f t="shared" si="100"/>
        <v>1686.0788179383026</v>
      </c>
      <c r="CD301" s="35">
        <f t="shared" si="101"/>
        <v>7.0000000000000007E-2</v>
      </c>
      <c r="CE301" s="5">
        <f t="shared" si="125"/>
        <v>499746.12595031795</v>
      </c>
      <c r="CF301" s="5">
        <f t="shared" si="126"/>
        <v>1036194.5000076739</v>
      </c>
      <c r="CG301" s="5">
        <f t="shared" si="102"/>
        <v>285503.87404968136</v>
      </c>
      <c r="CH301" s="5">
        <f t="shared" si="103"/>
        <v>1535940.6259579919</v>
      </c>
    </row>
    <row r="302" spans="9:86" ht="14.25" customHeight="1">
      <c r="I302" s="150"/>
      <c r="J302" s="2">
        <v>295</v>
      </c>
      <c r="K302" s="118">
        <v>53813</v>
      </c>
      <c r="L302" s="5">
        <f t="shared" si="104"/>
        <v>312146.07471543999</v>
      </c>
      <c r="M302" s="5">
        <f t="shared" si="67"/>
        <v>5899.3210083098911</v>
      </c>
      <c r="N302" s="5">
        <f t="shared" si="68"/>
        <v>3753.3167446412413</v>
      </c>
      <c r="O302" s="35">
        <f t="shared" si="69"/>
        <v>0.14429078109264798</v>
      </c>
      <c r="P302" s="5">
        <f t="shared" si="70"/>
        <v>2146.0042636686499</v>
      </c>
      <c r="Q302" s="35">
        <f t="shared" si="71"/>
        <v>8.2500000000000004E-2</v>
      </c>
      <c r="R302" s="5">
        <f t="shared" si="105"/>
        <v>476857.24202920002</v>
      </c>
      <c r="S302" s="5">
        <f t="shared" si="106"/>
        <v>1263442.4554222187</v>
      </c>
      <c r="T302" s="5">
        <f t="shared" si="72"/>
        <v>308392.75797079876</v>
      </c>
      <c r="U302" s="5">
        <f t="shared" si="73"/>
        <v>1740299.6974514187</v>
      </c>
      <c r="V302" s="150"/>
      <c r="W302" s="2">
        <v>295</v>
      </c>
      <c r="X302" s="118">
        <v>53813</v>
      </c>
      <c r="Y302" s="5">
        <f t="shared" si="107"/>
        <v>306839.87761638412</v>
      </c>
      <c r="Z302" s="5">
        <f t="shared" si="108"/>
        <v>5761.8863163878123</v>
      </c>
      <c r="AA302" s="5">
        <f t="shared" si="74"/>
        <v>3716.2871322785845</v>
      </c>
      <c r="AB302" s="35">
        <f t="shared" si="75"/>
        <v>0.14533784178827278</v>
      </c>
      <c r="AC302" s="5">
        <f t="shared" si="76"/>
        <v>2045.5991841092277</v>
      </c>
      <c r="AD302" s="35">
        <f t="shared" si="77"/>
        <v>0.08</v>
      </c>
      <c r="AE302" s="5">
        <f t="shared" si="109"/>
        <v>482126.40951589472</v>
      </c>
      <c r="AF302" s="5">
        <f t="shared" si="110"/>
        <v>1217630.0538185097</v>
      </c>
      <c r="AG302" s="5">
        <f t="shared" si="78"/>
        <v>303123.59048410552</v>
      </c>
      <c r="AH302" s="5">
        <f t="shared" si="79"/>
        <v>1699756.4633344044</v>
      </c>
      <c r="AI302" s="150"/>
      <c r="AJ302" s="2">
        <v>295</v>
      </c>
      <c r="AK302" s="118">
        <v>53813</v>
      </c>
      <c r="AL302" s="5">
        <f t="shared" si="111"/>
        <v>301520.32463615801</v>
      </c>
      <c r="AM302" s="5">
        <f t="shared" si="112"/>
        <v>5625.6271582523987</v>
      </c>
      <c r="AN302" s="5">
        <f t="shared" si="80"/>
        <v>3678.3083949772117</v>
      </c>
      <c r="AO302" s="35">
        <f t="shared" si="81"/>
        <v>0.14639046569411046</v>
      </c>
      <c r="AP302" s="5">
        <f t="shared" si="82"/>
        <v>1947.3187632751872</v>
      </c>
      <c r="AQ302" s="35">
        <f t="shared" si="83"/>
        <v>7.7499999999999999E-2</v>
      </c>
      <c r="AR302" s="5">
        <f t="shared" si="113"/>
        <v>487407.98375881847</v>
      </c>
      <c r="AS302" s="5">
        <f t="shared" si="114"/>
        <v>1172152.0279256387</v>
      </c>
      <c r="AT302" s="5">
        <f t="shared" si="84"/>
        <v>297842.01624118083</v>
      </c>
      <c r="AU302" s="5">
        <f t="shared" si="85"/>
        <v>1659560.0116844573</v>
      </c>
      <c r="AV302" s="150"/>
      <c r="AW302" s="2">
        <v>295</v>
      </c>
      <c r="AX302" s="118">
        <v>53813</v>
      </c>
      <c r="AY302" s="5">
        <f t="shared" si="115"/>
        <v>296189.61436149204</v>
      </c>
      <c r="AZ302" s="5">
        <f t="shared" si="116"/>
        <v>5490.5819284106856</v>
      </c>
      <c r="BA302" s="5">
        <f t="shared" si="86"/>
        <v>3639.3968386513607</v>
      </c>
      <c r="BB302" s="35">
        <f t="shared" si="87"/>
        <v>0.14744866108139365</v>
      </c>
      <c r="BC302" s="5">
        <f t="shared" si="88"/>
        <v>1851.1850897593251</v>
      </c>
      <c r="BD302" s="35">
        <f t="shared" si="89"/>
        <v>7.4999999999999997E-2</v>
      </c>
      <c r="BE302" s="5">
        <f t="shared" si="117"/>
        <v>492699.78247715975</v>
      </c>
      <c r="BF302" s="5">
        <f t="shared" si="118"/>
        <v>1127021.886403993</v>
      </c>
      <c r="BG302" s="5">
        <f t="shared" si="90"/>
        <v>292550.21752284066</v>
      </c>
      <c r="BH302" s="5">
        <f t="shared" si="91"/>
        <v>1619721.6688811528</v>
      </c>
      <c r="BI302" s="150"/>
      <c r="BJ302" s="2">
        <v>295</v>
      </c>
      <c r="BK302" s="118">
        <v>53813</v>
      </c>
      <c r="BL302" s="5">
        <f t="shared" si="119"/>
        <v>290850.01742244227</v>
      </c>
      <c r="BM302" s="5">
        <f t="shared" si="120"/>
        <v>5356.7892391412443</v>
      </c>
      <c r="BN302" s="5">
        <f t="shared" si="92"/>
        <v>3599.5703838806558</v>
      </c>
      <c r="BO302" s="35">
        <f t="shared" si="93"/>
        <v>0.14851243602928837</v>
      </c>
      <c r="BP302" s="5">
        <f t="shared" si="94"/>
        <v>1757.2188552605887</v>
      </c>
      <c r="BQ302" s="35">
        <f t="shared" si="95"/>
        <v>7.2499999999999995E-2</v>
      </c>
      <c r="BR302" s="5">
        <f t="shared" si="121"/>
        <v>497999.55296143779</v>
      </c>
      <c r="BS302" s="5">
        <f t="shared" si="122"/>
        <v>1082253.2725852292</v>
      </c>
      <c r="BT302" s="5">
        <f t="shared" si="96"/>
        <v>287250.44703856163</v>
      </c>
      <c r="BU302" s="5">
        <f t="shared" si="97"/>
        <v>1580252.825546667</v>
      </c>
      <c r="BV302" s="150"/>
      <c r="BW302" s="2">
        <v>295</v>
      </c>
      <c r="BX302" s="118">
        <v>53813</v>
      </c>
      <c r="BY302" s="5">
        <f t="shared" si="123"/>
        <v>285503.87404968136</v>
      </c>
      <c r="BZ302" s="5">
        <f t="shared" si="124"/>
        <v>5224.2878433945316</v>
      </c>
      <c r="CA302" s="5">
        <f t="shared" si="98"/>
        <v>3558.8485781047239</v>
      </c>
      <c r="CB302" s="35">
        <f t="shared" si="99"/>
        <v>0.14958179842360131</v>
      </c>
      <c r="CC302" s="5">
        <f t="shared" si="100"/>
        <v>1665.439265289808</v>
      </c>
      <c r="CD302" s="35">
        <f t="shared" si="101"/>
        <v>7.0000000000000007E-2</v>
      </c>
      <c r="CE302" s="5">
        <f t="shared" si="125"/>
        <v>503304.9745284227</v>
      </c>
      <c r="CF302" s="5">
        <f t="shared" si="126"/>
        <v>1037859.9392729637</v>
      </c>
      <c r="CG302" s="5">
        <f t="shared" si="102"/>
        <v>281945.02547157661</v>
      </c>
      <c r="CH302" s="5">
        <f t="shared" si="103"/>
        <v>1541164.9138013865</v>
      </c>
    </row>
    <row r="303" spans="9:86" ht="14.25" customHeight="1">
      <c r="I303" s="150"/>
      <c r="J303" s="2">
        <v>296</v>
      </c>
      <c r="K303" s="118">
        <v>53844</v>
      </c>
      <c r="L303" s="5">
        <f t="shared" si="104"/>
        <v>308392.75797079876</v>
      </c>
      <c r="M303" s="5">
        <f t="shared" si="67"/>
        <v>5899.3210083098911</v>
      </c>
      <c r="N303" s="5">
        <f t="shared" si="68"/>
        <v>3779.1207972606494</v>
      </c>
      <c r="O303" s="35">
        <f t="shared" si="69"/>
        <v>0.14705095497547924</v>
      </c>
      <c r="P303" s="5">
        <f t="shared" si="70"/>
        <v>2120.2002110492417</v>
      </c>
      <c r="Q303" s="35">
        <f t="shared" si="71"/>
        <v>8.2500000000000018E-2</v>
      </c>
      <c r="R303" s="5">
        <f t="shared" si="105"/>
        <v>480636.36282646068</v>
      </c>
      <c r="S303" s="5">
        <f t="shared" si="106"/>
        <v>1265562.6556332679</v>
      </c>
      <c r="T303" s="5">
        <f t="shared" si="72"/>
        <v>304613.6371735381</v>
      </c>
      <c r="U303" s="5">
        <f t="shared" si="73"/>
        <v>1746199.0184597287</v>
      </c>
      <c r="V303" s="150"/>
      <c r="W303" s="2">
        <v>296</v>
      </c>
      <c r="X303" s="118">
        <v>53844</v>
      </c>
      <c r="Y303" s="5">
        <f t="shared" si="107"/>
        <v>303123.59048410552</v>
      </c>
      <c r="Z303" s="5">
        <f t="shared" si="108"/>
        <v>5761.8863163878123</v>
      </c>
      <c r="AA303" s="5">
        <f t="shared" si="74"/>
        <v>3741.062379827109</v>
      </c>
      <c r="AB303" s="35">
        <f t="shared" si="75"/>
        <v>0.14810047771679219</v>
      </c>
      <c r="AC303" s="5">
        <f t="shared" si="76"/>
        <v>2020.8239365607035</v>
      </c>
      <c r="AD303" s="35">
        <f t="shared" si="77"/>
        <v>0.08</v>
      </c>
      <c r="AE303" s="5">
        <f t="shared" si="109"/>
        <v>485867.4718957218</v>
      </c>
      <c r="AF303" s="5">
        <f t="shared" si="110"/>
        <v>1219650.8777550703</v>
      </c>
      <c r="AG303" s="5">
        <f t="shared" si="78"/>
        <v>299382.52810427843</v>
      </c>
      <c r="AH303" s="5">
        <f t="shared" si="79"/>
        <v>1705518.3496507921</v>
      </c>
      <c r="AI303" s="150"/>
      <c r="AJ303" s="2">
        <v>296</v>
      </c>
      <c r="AK303" s="118">
        <v>53844</v>
      </c>
      <c r="AL303" s="5">
        <f t="shared" si="111"/>
        <v>297842.01624118083</v>
      </c>
      <c r="AM303" s="5">
        <f t="shared" si="112"/>
        <v>5625.6271582523987</v>
      </c>
      <c r="AN303" s="5">
        <f t="shared" si="80"/>
        <v>3702.0641366947725</v>
      </c>
      <c r="AO303" s="35">
        <f t="shared" si="81"/>
        <v>0.14915548249701555</v>
      </c>
      <c r="AP303" s="5">
        <f t="shared" si="82"/>
        <v>1923.5630215576261</v>
      </c>
      <c r="AQ303" s="35">
        <f t="shared" si="83"/>
        <v>7.7499999999999999E-2</v>
      </c>
      <c r="AR303" s="5">
        <f t="shared" si="113"/>
        <v>491110.04789551324</v>
      </c>
      <c r="AS303" s="5">
        <f t="shared" si="114"/>
        <v>1174075.5909471964</v>
      </c>
      <c r="AT303" s="5">
        <f t="shared" si="84"/>
        <v>294139.95210448606</v>
      </c>
      <c r="AU303" s="5">
        <f t="shared" si="85"/>
        <v>1665185.6388427096</v>
      </c>
      <c r="AV303" s="150"/>
      <c r="AW303" s="2">
        <v>296</v>
      </c>
      <c r="AX303" s="118">
        <v>53844</v>
      </c>
      <c r="AY303" s="5">
        <f t="shared" si="115"/>
        <v>292550.21752284066</v>
      </c>
      <c r="AZ303" s="5">
        <f t="shared" si="116"/>
        <v>5490.5819284106856</v>
      </c>
      <c r="BA303" s="5">
        <f t="shared" si="86"/>
        <v>3662.1430688929313</v>
      </c>
      <c r="BB303" s="35">
        <f t="shared" si="87"/>
        <v>0.1502159772733177</v>
      </c>
      <c r="BC303" s="5">
        <f t="shared" si="88"/>
        <v>1828.4388595177541</v>
      </c>
      <c r="BD303" s="35">
        <f t="shared" si="89"/>
        <v>7.4999999999999997E-2</v>
      </c>
      <c r="BE303" s="5">
        <f t="shared" si="117"/>
        <v>496361.92554605269</v>
      </c>
      <c r="BF303" s="5">
        <f t="shared" si="118"/>
        <v>1128850.3252635107</v>
      </c>
      <c r="BG303" s="5">
        <f t="shared" si="90"/>
        <v>288888.07445394772</v>
      </c>
      <c r="BH303" s="5">
        <f t="shared" si="91"/>
        <v>1625212.2508095633</v>
      </c>
      <c r="BI303" s="150"/>
      <c r="BJ303" s="2">
        <v>296</v>
      </c>
      <c r="BK303" s="118">
        <v>53844</v>
      </c>
      <c r="BL303" s="5">
        <f t="shared" si="119"/>
        <v>287250.44703856163</v>
      </c>
      <c r="BM303" s="5">
        <f t="shared" si="120"/>
        <v>5356.7892391412443</v>
      </c>
      <c r="BN303" s="5">
        <f t="shared" si="92"/>
        <v>3621.3177882832679</v>
      </c>
      <c r="BO303" s="35">
        <f t="shared" si="93"/>
        <v>0.15128196981906014</v>
      </c>
      <c r="BP303" s="5">
        <f t="shared" si="94"/>
        <v>1735.4714508579764</v>
      </c>
      <c r="BQ303" s="35">
        <f t="shared" si="95"/>
        <v>7.2499999999999995E-2</v>
      </c>
      <c r="BR303" s="5">
        <f t="shared" si="121"/>
        <v>501620.87074972107</v>
      </c>
      <c r="BS303" s="5">
        <f t="shared" si="122"/>
        <v>1083988.7440360873</v>
      </c>
      <c r="BT303" s="5">
        <f t="shared" si="96"/>
        <v>283629.12925027835</v>
      </c>
      <c r="BU303" s="5">
        <f t="shared" si="97"/>
        <v>1585609.6147858084</v>
      </c>
      <c r="BV303" s="150"/>
      <c r="BW303" s="2">
        <v>296</v>
      </c>
      <c r="BX303" s="118">
        <v>53844</v>
      </c>
      <c r="BY303" s="5">
        <f t="shared" si="123"/>
        <v>281945.02547157661</v>
      </c>
      <c r="BZ303" s="5">
        <f t="shared" si="124"/>
        <v>5224.2878433945316</v>
      </c>
      <c r="CA303" s="5">
        <f t="shared" si="98"/>
        <v>3579.6085281436681</v>
      </c>
      <c r="CB303" s="35">
        <f t="shared" si="99"/>
        <v>0.15235346772257352</v>
      </c>
      <c r="CC303" s="5">
        <f t="shared" si="100"/>
        <v>1644.6793152508635</v>
      </c>
      <c r="CD303" s="35">
        <f t="shared" si="101"/>
        <v>7.0000000000000007E-2</v>
      </c>
      <c r="CE303" s="5">
        <f t="shared" si="125"/>
        <v>506884.58305656636</v>
      </c>
      <c r="CF303" s="5">
        <f t="shared" si="126"/>
        <v>1039504.6185882145</v>
      </c>
      <c r="CG303" s="5">
        <f t="shared" si="102"/>
        <v>278365.41694343294</v>
      </c>
      <c r="CH303" s="5">
        <f t="shared" si="103"/>
        <v>1546389.2016447808</v>
      </c>
    </row>
    <row r="304" spans="9:86" ht="14.25" customHeight="1">
      <c r="I304" s="150"/>
      <c r="J304" s="2">
        <v>297</v>
      </c>
      <c r="K304" s="118">
        <v>53874</v>
      </c>
      <c r="L304" s="5">
        <f t="shared" si="104"/>
        <v>304613.6371735381</v>
      </c>
      <c r="M304" s="5">
        <f t="shared" si="67"/>
        <v>5899.3210083098911</v>
      </c>
      <c r="N304" s="5">
        <f t="shared" si="68"/>
        <v>3805.1022527418168</v>
      </c>
      <c r="O304" s="35">
        <f t="shared" si="69"/>
        <v>0.1498988274345992</v>
      </c>
      <c r="P304" s="5">
        <f t="shared" si="70"/>
        <v>2094.2187555680744</v>
      </c>
      <c r="Q304" s="35">
        <f t="shared" si="71"/>
        <v>8.2500000000000004E-2</v>
      </c>
      <c r="R304" s="5">
        <f t="shared" si="105"/>
        <v>484441.46507920249</v>
      </c>
      <c r="S304" s="5">
        <f t="shared" si="106"/>
        <v>1267656.8743888361</v>
      </c>
      <c r="T304" s="5">
        <f t="shared" si="72"/>
        <v>300808.53492079629</v>
      </c>
      <c r="U304" s="5">
        <f t="shared" si="73"/>
        <v>1752098.3394680386</v>
      </c>
      <c r="V304" s="150"/>
      <c r="W304" s="2">
        <v>297</v>
      </c>
      <c r="X304" s="118">
        <v>53874</v>
      </c>
      <c r="Y304" s="5">
        <f t="shared" si="107"/>
        <v>299382.52810427843</v>
      </c>
      <c r="Z304" s="5">
        <f t="shared" si="108"/>
        <v>5761.8863163878123</v>
      </c>
      <c r="AA304" s="5">
        <f t="shared" si="74"/>
        <v>3766.0027956926224</v>
      </c>
      <c r="AB304" s="35">
        <f t="shared" si="75"/>
        <v>0.15095080475962364</v>
      </c>
      <c r="AC304" s="5">
        <f t="shared" si="76"/>
        <v>1995.8835206951896</v>
      </c>
      <c r="AD304" s="35">
        <f t="shared" si="77"/>
        <v>0.08</v>
      </c>
      <c r="AE304" s="5">
        <f t="shared" si="109"/>
        <v>489633.47469141445</v>
      </c>
      <c r="AF304" s="5">
        <f t="shared" si="110"/>
        <v>1221646.7612757655</v>
      </c>
      <c r="AG304" s="5">
        <f t="shared" si="78"/>
        <v>295616.52530858578</v>
      </c>
      <c r="AH304" s="5">
        <f t="shared" si="79"/>
        <v>1711280.23596718</v>
      </c>
      <c r="AI304" s="150"/>
      <c r="AJ304" s="2">
        <v>297</v>
      </c>
      <c r="AK304" s="118">
        <v>53874</v>
      </c>
      <c r="AL304" s="5">
        <f t="shared" si="111"/>
        <v>294139.95210448606</v>
      </c>
      <c r="AM304" s="5">
        <f t="shared" si="112"/>
        <v>5625.6271582523987</v>
      </c>
      <c r="AN304" s="5">
        <f t="shared" si="80"/>
        <v>3725.9733009109259</v>
      </c>
      <c r="AO304" s="35">
        <f t="shared" si="81"/>
        <v>0.15200818280900641</v>
      </c>
      <c r="AP304" s="5">
        <f t="shared" si="82"/>
        <v>1899.6538573414725</v>
      </c>
      <c r="AQ304" s="35">
        <f t="shared" si="83"/>
        <v>7.7499999999999999E-2</v>
      </c>
      <c r="AR304" s="5">
        <f t="shared" si="113"/>
        <v>494836.02119642415</v>
      </c>
      <c r="AS304" s="5">
        <f t="shared" si="114"/>
        <v>1175975.2448045379</v>
      </c>
      <c r="AT304" s="5">
        <f t="shared" si="84"/>
        <v>290413.97880357516</v>
      </c>
      <c r="AU304" s="5">
        <f t="shared" si="85"/>
        <v>1670811.2660009619</v>
      </c>
      <c r="AV304" s="150"/>
      <c r="AW304" s="2">
        <v>297</v>
      </c>
      <c r="AX304" s="118">
        <v>53874</v>
      </c>
      <c r="AY304" s="5">
        <f t="shared" si="115"/>
        <v>288888.07445394772</v>
      </c>
      <c r="AZ304" s="5">
        <f t="shared" si="116"/>
        <v>5490.5819284106856</v>
      </c>
      <c r="BA304" s="5">
        <f t="shared" si="86"/>
        <v>3685.0314630735124</v>
      </c>
      <c r="BB304" s="35">
        <f t="shared" si="87"/>
        <v>0.15307096923425068</v>
      </c>
      <c r="BC304" s="5">
        <f t="shared" si="88"/>
        <v>1805.5504653371731</v>
      </c>
      <c r="BD304" s="35">
        <f t="shared" si="89"/>
        <v>7.4999999999999997E-2</v>
      </c>
      <c r="BE304" s="5">
        <f t="shared" si="117"/>
        <v>500046.9570091262</v>
      </c>
      <c r="BF304" s="5">
        <f t="shared" si="118"/>
        <v>1130655.8757288479</v>
      </c>
      <c r="BG304" s="5">
        <f t="shared" si="90"/>
        <v>285203.04299087421</v>
      </c>
      <c r="BH304" s="5">
        <f t="shared" si="91"/>
        <v>1630702.8327379741</v>
      </c>
      <c r="BI304" s="150"/>
      <c r="BJ304" s="2">
        <v>297</v>
      </c>
      <c r="BK304" s="118">
        <v>53874</v>
      </c>
      <c r="BL304" s="5">
        <f t="shared" si="119"/>
        <v>283629.12925027835</v>
      </c>
      <c r="BM304" s="5">
        <f t="shared" si="120"/>
        <v>5356.7892391412443</v>
      </c>
      <c r="BN304" s="5">
        <f t="shared" si="92"/>
        <v>3643.1965832541459</v>
      </c>
      <c r="BO304" s="35">
        <f t="shared" si="93"/>
        <v>0.15413917151108994</v>
      </c>
      <c r="BP304" s="5">
        <f t="shared" si="94"/>
        <v>1713.5926558870983</v>
      </c>
      <c r="BQ304" s="35">
        <f t="shared" si="95"/>
        <v>7.2499999999999995E-2</v>
      </c>
      <c r="BR304" s="5">
        <f t="shared" si="121"/>
        <v>505264.06733297522</v>
      </c>
      <c r="BS304" s="5">
        <f t="shared" si="122"/>
        <v>1085702.3366919744</v>
      </c>
      <c r="BT304" s="5">
        <f t="shared" si="96"/>
        <v>279985.9326670242</v>
      </c>
      <c r="BU304" s="5">
        <f t="shared" si="97"/>
        <v>1590966.4040249498</v>
      </c>
      <c r="BV304" s="150"/>
      <c r="BW304" s="2">
        <v>297</v>
      </c>
      <c r="BX304" s="118">
        <v>53874</v>
      </c>
      <c r="BY304" s="5">
        <f t="shared" si="123"/>
        <v>278365.41694343294</v>
      </c>
      <c r="BZ304" s="5">
        <f t="shared" si="124"/>
        <v>5224.2878433945316</v>
      </c>
      <c r="CA304" s="5">
        <f t="shared" si="98"/>
        <v>3600.4895778911728</v>
      </c>
      <c r="CB304" s="35">
        <f t="shared" si="99"/>
        <v>0.15521279693832801</v>
      </c>
      <c r="CC304" s="5">
        <f t="shared" si="100"/>
        <v>1623.7982655033588</v>
      </c>
      <c r="CD304" s="35">
        <f t="shared" si="101"/>
        <v>7.0000000000000007E-2</v>
      </c>
      <c r="CE304" s="5">
        <f t="shared" si="125"/>
        <v>510485.07263445755</v>
      </c>
      <c r="CF304" s="5">
        <f t="shared" si="126"/>
        <v>1041128.4168537179</v>
      </c>
      <c r="CG304" s="5">
        <f t="shared" si="102"/>
        <v>274764.92736554175</v>
      </c>
      <c r="CH304" s="5">
        <f t="shared" si="103"/>
        <v>1551613.4894881754</v>
      </c>
    </row>
    <row r="305" spans="9:86" ht="14.25" customHeight="1">
      <c r="I305" s="150"/>
      <c r="J305" s="2">
        <v>298</v>
      </c>
      <c r="K305" s="118">
        <v>53905</v>
      </c>
      <c r="L305" s="5">
        <f t="shared" si="104"/>
        <v>300808.53492079629</v>
      </c>
      <c r="M305" s="5">
        <f t="shared" si="67"/>
        <v>5899.3210083098911</v>
      </c>
      <c r="N305" s="5">
        <f t="shared" si="68"/>
        <v>3831.2623307294166</v>
      </c>
      <c r="O305" s="35">
        <f t="shared" si="69"/>
        <v>0.15283857547744908</v>
      </c>
      <c r="P305" s="5">
        <f t="shared" si="70"/>
        <v>2068.0586775804745</v>
      </c>
      <c r="Q305" s="35">
        <f t="shared" si="71"/>
        <v>8.2500000000000004E-2</v>
      </c>
      <c r="R305" s="5">
        <f t="shared" si="105"/>
        <v>488272.72740993189</v>
      </c>
      <c r="S305" s="5">
        <f t="shared" si="106"/>
        <v>1269724.9330664165</v>
      </c>
      <c r="T305" s="5">
        <f t="shared" si="72"/>
        <v>296977.27259006689</v>
      </c>
      <c r="U305" s="5">
        <f t="shared" si="73"/>
        <v>1757997.6604763484</v>
      </c>
      <c r="V305" s="150"/>
      <c r="W305" s="2">
        <v>298</v>
      </c>
      <c r="X305" s="118">
        <v>53905</v>
      </c>
      <c r="Y305" s="5">
        <f t="shared" si="107"/>
        <v>295616.52530858578</v>
      </c>
      <c r="Z305" s="5">
        <f t="shared" si="108"/>
        <v>5761.8863163878123</v>
      </c>
      <c r="AA305" s="5">
        <f t="shared" si="74"/>
        <v>3791.1094809972401</v>
      </c>
      <c r="AB305" s="35">
        <f t="shared" si="75"/>
        <v>0.15389299946773169</v>
      </c>
      <c r="AC305" s="5">
        <f t="shared" si="76"/>
        <v>1970.7768353905719</v>
      </c>
      <c r="AD305" s="35">
        <f t="shared" si="77"/>
        <v>0.08</v>
      </c>
      <c r="AE305" s="5">
        <f t="shared" si="109"/>
        <v>493424.58417241171</v>
      </c>
      <c r="AF305" s="5">
        <f t="shared" si="110"/>
        <v>1223617.5381111561</v>
      </c>
      <c r="AG305" s="5">
        <f t="shared" si="78"/>
        <v>291825.41582758853</v>
      </c>
      <c r="AH305" s="5">
        <f t="shared" si="79"/>
        <v>1717042.1222835677</v>
      </c>
      <c r="AI305" s="150"/>
      <c r="AJ305" s="2">
        <v>298</v>
      </c>
      <c r="AK305" s="118">
        <v>53905</v>
      </c>
      <c r="AL305" s="5">
        <f t="shared" si="111"/>
        <v>290413.97880357516</v>
      </c>
      <c r="AM305" s="5">
        <f t="shared" si="112"/>
        <v>5625.6271582523987</v>
      </c>
      <c r="AN305" s="5">
        <f t="shared" si="80"/>
        <v>3750.0368784793091</v>
      </c>
      <c r="AO305" s="35">
        <f t="shared" si="81"/>
        <v>0.15495274272657611</v>
      </c>
      <c r="AP305" s="5">
        <f t="shared" si="82"/>
        <v>1875.5902797730896</v>
      </c>
      <c r="AQ305" s="35">
        <f t="shared" si="83"/>
        <v>7.7499999999999999E-2</v>
      </c>
      <c r="AR305" s="5">
        <f t="shared" si="113"/>
        <v>498586.05807490344</v>
      </c>
      <c r="AS305" s="5">
        <f t="shared" si="114"/>
        <v>1177850.835084311</v>
      </c>
      <c r="AT305" s="5">
        <f t="shared" si="84"/>
        <v>286663.94192509586</v>
      </c>
      <c r="AU305" s="5">
        <f t="shared" si="85"/>
        <v>1676436.8931592144</v>
      </c>
      <c r="AV305" s="150"/>
      <c r="AW305" s="2">
        <v>298</v>
      </c>
      <c r="AX305" s="118">
        <v>53905</v>
      </c>
      <c r="AY305" s="5">
        <f t="shared" si="115"/>
        <v>285203.04299087421</v>
      </c>
      <c r="AZ305" s="5">
        <f t="shared" si="116"/>
        <v>5490.5819284106856</v>
      </c>
      <c r="BA305" s="5">
        <f t="shared" si="86"/>
        <v>3708.0629097177216</v>
      </c>
      <c r="BB305" s="35">
        <f t="shared" si="87"/>
        <v>0.15601781260810896</v>
      </c>
      <c r="BC305" s="5">
        <f t="shared" si="88"/>
        <v>1782.5190186929638</v>
      </c>
      <c r="BD305" s="35">
        <f t="shared" si="89"/>
        <v>7.4999999999999997E-2</v>
      </c>
      <c r="BE305" s="5">
        <f t="shared" si="117"/>
        <v>503755.01991884393</v>
      </c>
      <c r="BF305" s="5">
        <f t="shared" si="118"/>
        <v>1132438.3947475408</v>
      </c>
      <c r="BG305" s="5">
        <f t="shared" si="90"/>
        <v>281494.98008115648</v>
      </c>
      <c r="BH305" s="5">
        <f t="shared" si="91"/>
        <v>1636193.4146663847</v>
      </c>
      <c r="BI305" s="150"/>
      <c r="BJ305" s="2">
        <v>298</v>
      </c>
      <c r="BK305" s="118">
        <v>53905</v>
      </c>
      <c r="BL305" s="5">
        <f t="shared" si="119"/>
        <v>279985.9326670242</v>
      </c>
      <c r="BM305" s="5">
        <f t="shared" si="120"/>
        <v>5356.7892391412443</v>
      </c>
      <c r="BN305" s="5">
        <f t="shared" si="92"/>
        <v>3665.2075626113065</v>
      </c>
      <c r="BO305" s="35">
        <f t="shared" si="93"/>
        <v>0.15708821629850331</v>
      </c>
      <c r="BP305" s="5">
        <f t="shared" si="94"/>
        <v>1691.5816765299378</v>
      </c>
      <c r="BQ305" s="35">
        <f t="shared" si="95"/>
        <v>7.2499999999999995E-2</v>
      </c>
      <c r="BR305" s="5">
        <f t="shared" si="121"/>
        <v>508929.27489558654</v>
      </c>
      <c r="BS305" s="5">
        <f t="shared" si="122"/>
        <v>1087393.9183685044</v>
      </c>
      <c r="BT305" s="5">
        <f t="shared" si="96"/>
        <v>276320.72510441288</v>
      </c>
      <c r="BU305" s="5">
        <f t="shared" si="97"/>
        <v>1596323.1932640909</v>
      </c>
      <c r="BV305" s="150"/>
      <c r="BW305" s="2">
        <v>298</v>
      </c>
      <c r="BX305" s="118">
        <v>53905</v>
      </c>
      <c r="BY305" s="5">
        <f t="shared" si="123"/>
        <v>274764.92736554175</v>
      </c>
      <c r="BZ305" s="5">
        <f t="shared" si="124"/>
        <v>5224.2878433945316</v>
      </c>
      <c r="CA305" s="5">
        <f t="shared" si="98"/>
        <v>3621.4924337622047</v>
      </c>
      <c r="CB305" s="35">
        <f t="shared" si="99"/>
        <v>0.15816396081487841</v>
      </c>
      <c r="CC305" s="5">
        <f t="shared" si="100"/>
        <v>1602.7954096323269</v>
      </c>
      <c r="CD305" s="35">
        <f t="shared" si="101"/>
        <v>7.0000000000000007E-2</v>
      </c>
      <c r="CE305" s="5">
        <f t="shared" si="125"/>
        <v>514106.56506821973</v>
      </c>
      <c r="CF305" s="5">
        <f t="shared" si="126"/>
        <v>1042731.2122633503</v>
      </c>
      <c r="CG305" s="5">
        <f t="shared" si="102"/>
        <v>271143.43493177957</v>
      </c>
      <c r="CH305" s="5">
        <f t="shared" si="103"/>
        <v>1556837.7773315699</v>
      </c>
    </row>
    <row r="306" spans="9:86" ht="14.25" customHeight="1">
      <c r="I306" s="150"/>
      <c r="J306" s="2">
        <v>299</v>
      </c>
      <c r="K306" s="118">
        <v>53936</v>
      </c>
      <c r="L306" s="5">
        <f t="shared" si="104"/>
        <v>296977.27259006689</v>
      </c>
      <c r="M306" s="5">
        <f t="shared" si="67"/>
        <v>5899.3210083098911</v>
      </c>
      <c r="N306" s="5">
        <f t="shared" si="68"/>
        <v>3857.6022592531813</v>
      </c>
      <c r="O306" s="35">
        <f t="shared" si="69"/>
        <v>0.15587464558251352</v>
      </c>
      <c r="P306" s="5">
        <f t="shared" si="70"/>
        <v>2041.7187490567098</v>
      </c>
      <c r="Q306" s="35">
        <f t="shared" si="71"/>
        <v>8.2500000000000004E-2</v>
      </c>
      <c r="R306" s="5">
        <f t="shared" si="105"/>
        <v>492130.3296691851</v>
      </c>
      <c r="S306" s="5">
        <f t="shared" si="106"/>
        <v>1271766.6518154733</v>
      </c>
      <c r="T306" s="5">
        <f t="shared" si="72"/>
        <v>293119.67033081368</v>
      </c>
      <c r="U306" s="5">
        <f t="shared" si="73"/>
        <v>1763896.9814846586</v>
      </c>
      <c r="V306" s="150"/>
      <c r="W306" s="2">
        <v>299</v>
      </c>
      <c r="X306" s="118">
        <v>53936</v>
      </c>
      <c r="Y306" s="5">
        <f t="shared" si="107"/>
        <v>291825.41582758853</v>
      </c>
      <c r="Z306" s="5">
        <f t="shared" si="108"/>
        <v>5761.8863163878123</v>
      </c>
      <c r="AA306" s="5">
        <f t="shared" si="74"/>
        <v>3816.3835442038885</v>
      </c>
      <c r="AB306" s="35">
        <f t="shared" si="75"/>
        <v>0.15693150783516216</v>
      </c>
      <c r="AC306" s="5">
        <f t="shared" si="76"/>
        <v>1945.5027721839238</v>
      </c>
      <c r="AD306" s="35">
        <f t="shared" si="77"/>
        <v>0.08</v>
      </c>
      <c r="AE306" s="5">
        <f t="shared" si="109"/>
        <v>497240.96771661559</v>
      </c>
      <c r="AF306" s="5">
        <f t="shared" si="110"/>
        <v>1225563.0408833399</v>
      </c>
      <c r="AG306" s="5">
        <f t="shared" si="78"/>
        <v>288009.03228338464</v>
      </c>
      <c r="AH306" s="5">
        <f t="shared" si="79"/>
        <v>1722804.0085999556</v>
      </c>
      <c r="AI306" s="150"/>
      <c r="AJ306" s="2">
        <v>299</v>
      </c>
      <c r="AK306" s="118">
        <v>53936</v>
      </c>
      <c r="AL306" s="5">
        <f t="shared" si="111"/>
        <v>286663.94192509586</v>
      </c>
      <c r="AM306" s="5">
        <f t="shared" si="112"/>
        <v>5625.6271582523987</v>
      </c>
      <c r="AN306" s="5">
        <f t="shared" si="80"/>
        <v>3774.2558666528212</v>
      </c>
      <c r="AO306" s="35">
        <f t="shared" si="81"/>
        <v>0.15799360776134247</v>
      </c>
      <c r="AP306" s="5">
        <f t="shared" si="82"/>
        <v>1851.3712915995775</v>
      </c>
      <c r="AQ306" s="35">
        <f t="shared" si="83"/>
        <v>7.7499999999999999E-2</v>
      </c>
      <c r="AR306" s="5">
        <f t="shared" si="113"/>
        <v>502360.31394155626</v>
      </c>
      <c r="AS306" s="5">
        <f t="shared" si="114"/>
        <v>1179702.2063759104</v>
      </c>
      <c r="AT306" s="5">
        <f t="shared" si="84"/>
        <v>282889.68605844304</v>
      </c>
      <c r="AU306" s="5">
        <f t="shared" si="85"/>
        <v>1682062.5203174667</v>
      </c>
      <c r="AV306" s="150"/>
      <c r="AW306" s="2">
        <v>299</v>
      </c>
      <c r="AX306" s="118">
        <v>53936</v>
      </c>
      <c r="AY306" s="5">
        <f t="shared" si="115"/>
        <v>281494.98008115648</v>
      </c>
      <c r="AZ306" s="5">
        <f t="shared" si="116"/>
        <v>5490.5819284106856</v>
      </c>
      <c r="BA306" s="5">
        <f t="shared" si="86"/>
        <v>3731.2383029034577</v>
      </c>
      <c r="BB306" s="35">
        <f t="shared" si="87"/>
        <v>0.15906095242598167</v>
      </c>
      <c r="BC306" s="5">
        <f t="shared" si="88"/>
        <v>1759.3436255072279</v>
      </c>
      <c r="BD306" s="35">
        <f t="shared" si="89"/>
        <v>7.4999999999999997E-2</v>
      </c>
      <c r="BE306" s="5">
        <f t="shared" si="117"/>
        <v>507486.25822174741</v>
      </c>
      <c r="BF306" s="5">
        <f t="shared" si="118"/>
        <v>1134197.7383730481</v>
      </c>
      <c r="BG306" s="5">
        <f t="shared" si="90"/>
        <v>277763.741778253</v>
      </c>
      <c r="BH306" s="5">
        <f t="shared" si="91"/>
        <v>1641683.9965947955</v>
      </c>
      <c r="BI306" s="150"/>
      <c r="BJ306" s="2">
        <v>299</v>
      </c>
      <c r="BK306" s="118">
        <v>53936</v>
      </c>
      <c r="BL306" s="5">
        <f t="shared" si="119"/>
        <v>276320.72510441288</v>
      </c>
      <c r="BM306" s="5">
        <f t="shared" si="120"/>
        <v>5356.7892391412443</v>
      </c>
      <c r="BN306" s="5">
        <f t="shared" si="92"/>
        <v>3687.3515249687498</v>
      </c>
      <c r="BO306" s="35">
        <f t="shared" si="93"/>
        <v>0.16013354873364996</v>
      </c>
      <c r="BP306" s="5">
        <f t="shared" si="94"/>
        <v>1669.4377141724945</v>
      </c>
      <c r="BQ306" s="35">
        <f t="shared" si="95"/>
        <v>7.2499999999999995E-2</v>
      </c>
      <c r="BR306" s="5">
        <f t="shared" si="121"/>
        <v>512616.62642055529</v>
      </c>
      <c r="BS306" s="5">
        <f t="shared" si="122"/>
        <v>1089063.3560826769</v>
      </c>
      <c r="BT306" s="5">
        <f t="shared" si="96"/>
        <v>272633.37357944413</v>
      </c>
      <c r="BU306" s="5">
        <f t="shared" si="97"/>
        <v>1601679.9825032321</v>
      </c>
      <c r="BV306" s="150"/>
      <c r="BW306" s="2">
        <v>299</v>
      </c>
      <c r="BX306" s="118">
        <v>53936</v>
      </c>
      <c r="BY306" s="5">
        <f t="shared" si="123"/>
        <v>271143.43493177957</v>
      </c>
      <c r="BZ306" s="5">
        <f t="shared" si="124"/>
        <v>5224.2878433945316</v>
      </c>
      <c r="CA306" s="5">
        <f t="shared" si="98"/>
        <v>3642.6178062924837</v>
      </c>
      <c r="CB306" s="35">
        <f t="shared" si="99"/>
        <v>0.16121140342751694</v>
      </c>
      <c r="CC306" s="5">
        <f t="shared" si="100"/>
        <v>1581.6700371020477</v>
      </c>
      <c r="CD306" s="35">
        <f t="shared" si="101"/>
        <v>7.0000000000000007E-2</v>
      </c>
      <c r="CE306" s="5">
        <f t="shared" si="125"/>
        <v>517749.18287451222</v>
      </c>
      <c r="CF306" s="5">
        <f t="shared" si="126"/>
        <v>1044312.8823004523</v>
      </c>
      <c r="CG306" s="5">
        <f t="shared" si="102"/>
        <v>267500.81712548708</v>
      </c>
      <c r="CH306" s="5">
        <f t="shared" si="103"/>
        <v>1562062.0651749645</v>
      </c>
    </row>
    <row r="307" spans="9:86" ht="14.25" customHeight="1">
      <c r="I307" s="150"/>
      <c r="J307" s="2">
        <v>300</v>
      </c>
      <c r="K307" s="118">
        <v>53966</v>
      </c>
      <c r="L307" s="5">
        <f t="shared" si="104"/>
        <v>293119.67033081368</v>
      </c>
      <c r="M307" s="5">
        <f t="shared" si="67"/>
        <v>5899.3210083098911</v>
      </c>
      <c r="N307" s="5">
        <f t="shared" si="68"/>
        <v>3884.123274785547</v>
      </c>
      <c r="O307" s="35">
        <f t="shared" si="69"/>
        <v>0.15901177578708139</v>
      </c>
      <c r="P307" s="5">
        <f t="shared" si="70"/>
        <v>2015.1977335243441</v>
      </c>
      <c r="Q307" s="35">
        <f t="shared" si="71"/>
        <v>8.2500000000000004E-2</v>
      </c>
      <c r="R307" s="5">
        <f t="shared" si="105"/>
        <v>496014.45294397062</v>
      </c>
      <c r="S307" s="5">
        <f t="shared" si="106"/>
        <v>1273781.8495489976</v>
      </c>
      <c r="T307" s="5">
        <f t="shared" si="72"/>
        <v>289235.54705602815</v>
      </c>
      <c r="U307" s="5">
        <f t="shared" si="73"/>
        <v>1769796.3024929683</v>
      </c>
      <c r="V307" s="150"/>
      <c r="W307" s="2">
        <v>300</v>
      </c>
      <c r="X307" s="118">
        <v>53966</v>
      </c>
      <c r="Y307" s="5">
        <f t="shared" si="107"/>
        <v>288009.03228338464</v>
      </c>
      <c r="Z307" s="5">
        <f t="shared" si="108"/>
        <v>5761.8863163878123</v>
      </c>
      <c r="AA307" s="5">
        <f t="shared" si="74"/>
        <v>3841.8261011652476</v>
      </c>
      <c r="AB307" s="35">
        <f t="shared" si="75"/>
        <v>0.16007106738451621</v>
      </c>
      <c r="AC307" s="5">
        <f t="shared" si="76"/>
        <v>1920.0602152225645</v>
      </c>
      <c r="AD307" s="35">
        <f t="shared" si="77"/>
        <v>0.08</v>
      </c>
      <c r="AE307" s="5">
        <f t="shared" si="109"/>
        <v>501082.79381778085</v>
      </c>
      <c r="AF307" s="5">
        <f t="shared" si="110"/>
        <v>1227483.1010985626</v>
      </c>
      <c r="AG307" s="5">
        <f t="shared" si="78"/>
        <v>284167.20618221938</v>
      </c>
      <c r="AH307" s="5">
        <f t="shared" si="79"/>
        <v>1728565.8949163435</v>
      </c>
      <c r="AI307" s="150"/>
      <c r="AJ307" s="2">
        <v>300</v>
      </c>
      <c r="AK307" s="118">
        <v>53966</v>
      </c>
      <c r="AL307" s="5">
        <f t="shared" si="111"/>
        <v>282889.68605844304</v>
      </c>
      <c r="AM307" s="5">
        <f t="shared" si="112"/>
        <v>5625.6271582523987</v>
      </c>
      <c r="AN307" s="5">
        <f t="shared" si="80"/>
        <v>3798.6312691249541</v>
      </c>
      <c r="AO307" s="35">
        <f t="shared" si="81"/>
        <v>0.16113551492323477</v>
      </c>
      <c r="AP307" s="5">
        <f t="shared" si="82"/>
        <v>1826.9958891274446</v>
      </c>
      <c r="AQ307" s="35">
        <f t="shared" si="83"/>
        <v>7.7499999999999999E-2</v>
      </c>
      <c r="AR307" s="5">
        <f t="shared" si="113"/>
        <v>506158.94521068124</v>
      </c>
      <c r="AS307" s="5">
        <f t="shared" si="114"/>
        <v>1181529.2022650379</v>
      </c>
      <c r="AT307" s="5">
        <f t="shared" si="84"/>
        <v>279091.05478931806</v>
      </c>
      <c r="AU307" s="5">
        <f t="shared" si="85"/>
        <v>1687688.1474757192</v>
      </c>
      <c r="AV307" s="150"/>
      <c r="AW307" s="2">
        <v>300</v>
      </c>
      <c r="AX307" s="118">
        <v>53966</v>
      </c>
      <c r="AY307" s="5">
        <f t="shared" si="115"/>
        <v>277763.741778253</v>
      </c>
      <c r="AZ307" s="5">
        <f t="shared" si="116"/>
        <v>5490.5819284106856</v>
      </c>
      <c r="BA307" s="5">
        <f t="shared" si="86"/>
        <v>3754.5585422966042</v>
      </c>
      <c r="BB307" s="35">
        <f t="shared" si="87"/>
        <v>0.16220512518702945</v>
      </c>
      <c r="BC307" s="5">
        <f t="shared" si="88"/>
        <v>1736.0233861140812</v>
      </c>
      <c r="BD307" s="35">
        <f t="shared" si="89"/>
        <v>7.4999999999999997E-2</v>
      </c>
      <c r="BE307" s="5">
        <f t="shared" si="117"/>
        <v>511240.81676404399</v>
      </c>
      <c r="BF307" s="5">
        <f t="shared" si="118"/>
        <v>1135933.7617591622</v>
      </c>
      <c r="BG307" s="5">
        <f t="shared" si="90"/>
        <v>274009.18323595641</v>
      </c>
      <c r="BH307" s="5">
        <f t="shared" si="91"/>
        <v>1647174.5785232061</v>
      </c>
      <c r="BI307" s="150"/>
      <c r="BJ307" s="2">
        <v>300</v>
      </c>
      <c r="BK307" s="118">
        <v>53966</v>
      </c>
      <c r="BL307" s="5">
        <f t="shared" si="119"/>
        <v>272633.37357944413</v>
      </c>
      <c r="BM307" s="5">
        <f t="shared" si="120"/>
        <v>5356.7892391412443</v>
      </c>
      <c r="BN307" s="5">
        <f t="shared" si="92"/>
        <v>3709.6292737654358</v>
      </c>
      <c r="BO307" s="35">
        <f t="shared" si="93"/>
        <v>0.16327990480671509</v>
      </c>
      <c r="BP307" s="5">
        <f t="shared" si="94"/>
        <v>1647.1599653758083</v>
      </c>
      <c r="BQ307" s="35">
        <f t="shared" si="95"/>
        <v>7.2499999999999995E-2</v>
      </c>
      <c r="BR307" s="5">
        <f t="shared" si="121"/>
        <v>516326.25569432072</v>
      </c>
      <c r="BS307" s="5">
        <f t="shared" si="122"/>
        <v>1090710.5160480528</v>
      </c>
      <c r="BT307" s="5">
        <f t="shared" si="96"/>
        <v>268923.7443056787</v>
      </c>
      <c r="BU307" s="5">
        <f t="shared" si="97"/>
        <v>1607036.7717423735</v>
      </c>
      <c r="BV307" s="150"/>
      <c r="BW307" s="2">
        <v>300</v>
      </c>
      <c r="BX307" s="118">
        <v>53966</v>
      </c>
      <c r="BY307" s="5">
        <f t="shared" si="123"/>
        <v>267500.81712548708</v>
      </c>
      <c r="BZ307" s="5">
        <f t="shared" si="124"/>
        <v>5224.2878433945316</v>
      </c>
      <c r="CA307" s="5">
        <f t="shared" si="98"/>
        <v>3663.8664101625236</v>
      </c>
      <c r="CB307" s="35">
        <f t="shared" si="99"/>
        <v>0.16435986025913799</v>
      </c>
      <c r="CC307" s="5">
        <f t="shared" si="100"/>
        <v>1560.421433232008</v>
      </c>
      <c r="CD307" s="35">
        <f t="shared" si="101"/>
        <v>7.0000000000000007E-2</v>
      </c>
      <c r="CE307" s="5">
        <f t="shared" si="125"/>
        <v>521413.04928467475</v>
      </c>
      <c r="CF307" s="5">
        <f t="shared" si="126"/>
        <v>1045873.3037336844</v>
      </c>
      <c r="CG307" s="5">
        <f t="shared" si="102"/>
        <v>263836.95071532455</v>
      </c>
      <c r="CH307" s="5">
        <f t="shared" si="103"/>
        <v>1567286.353018359</v>
      </c>
    </row>
    <row r="308" spans="9:86" ht="14.25" customHeight="1">
      <c r="I308" s="150"/>
      <c r="J308" s="2">
        <v>301</v>
      </c>
      <c r="K308" s="118">
        <v>53997</v>
      </c>
      <c r="L308" s="5">
        <f t="shared" si="104"/>
        <v>289235.54705602815</v>
      </c>
      <c r="M308" s="5">
        <f t="shared" si="67"/>
        <v>5899.3210083098911</v>
      </c>
      <c r="N308" s="5">
        <f t="shared" si="68"/>
        <v>3910.8266222996976</v>
      </c>
      <c r="O308" s="35">
        <f t="shared" si="69"/>
        <v>0.16225501998378339</v>
      </c>
      <c r="P308" s="5">
        <f t="shared" si="70"/>
        <v>1988.4943860101935</v>
      </c>
      <c r="Q308" s="35">
        <f t="shared" si="71"/>
        <v>8.2500000000000004E-2</v>
      </c>
      <c r="R308" s="5">
        <f t="shared" si="105"/>
        <v>499925.2795662703</v>
      </c>
      <c r="S308" s="5">
        <f t="shared" si="106"/>
        <v>1275770.3439350077</v>
      </c>
      <c r="T308" s="5">
        <f t="shared" si="72"/>
        <v>285324.72043372848</v>
      </c>
      <c r="U308" s="5">
        <f t="shared" si="73"/>
        <v>1775695.623501278</v>
      </c>
      <c r="V308" s="150"/>
      <c r="W308" s="2">
        <v>301</v>
      </c>
      <c r="X308" s="118">
        <v>53997</v>
      </c>
      <c r="Y308" s="5">
        <f t="shared" si="107"/>
        <v>284167.20618221938</v>
      </c>
      <c r="Z308" s="5">
        <f t="shared" si="108"/>
        <v>5761.8863163878123</v>
      </c>
      <c r="AA308" s="5">
        <f t="shared" si="74"/>
        <v>3867.4382751730163</v>
      </c>
      <c r="AB308" s="35">
        <f t="shared" si="75"/>
        <v>0.16331673146097203</v>
      </c>
      <c r="AC308" s="5">
        <f t="shared" si="76"/>
        <v>1894.4480412147959</v>
      </c>
      <c r="AD308" s="35">
        <f t="shared" si="77"/>
        <v>0.08</v>
      </c>
      <c r="AE308" s="5">
        <f t="shared" si="109"/>
        <v>504950.23209295387</v>
      </c>
      <c r="AF308" s="5">
        <f t="shared" si="110"/>
        <v>1229377.5491397774</v>
      </c>
      <c r="AG308" s="5">
        <f t="shared" si="78"/>
        <v>280299.76790704636</v>
      </c>
      <c r="AH308" s="5">
        <f t="shared" si="79"/>
        <v>1734327.7812327314</v>
      </c>
      <c r="AI308" s="150"/>
      <c r="AJ308" s="2">
        <v>301</v>
      </c>
      <c r="AK308" s="118">
        <v>53997</v>
      </c>
      <c r="AL308" s="5">
        <f t="shared" si="111"/>
        <v>279091.05478931806</v>
      </c>
      <c r="AM308" s="5">
        <f t="shared" si="112"/>
        <v>5625.6271582523987</v>
      </c>
      <c r="AN308" s="5">
        <f t="shared" si="80"/>
        <v>3823.1640960713862</v>
      </c>
      <c r="AO308" s="35">
        <f t="shared" si="81"/>
        <v>0.1643835170119991</v>
      </c>
      <c r="AP308" s="5">
        <f t="shared" si="82"/>
        <v>1802.4630621810124</v>
      </c>
      <c r="AQ308" s="35">
        <f t="shared" si="83"/>
        <v>7.7499999999999999E-2</v>
      </c>
      <c r="AR308" s="5">
        <f t="shared" si="113"/>
        <v>509982.10930675262</v>
      </c>
      <c r="AS308" s="5">
        <f t="shared" si="114"/>
        <v>1183331.6653272188</v>
      </c>
      <c r="AT308" s="5">
        <f t="shared" si="84"/>
        <v>275267.89069324668</v>
      </c>
      <c r="AU308" s="5">
        <f t="shared" si="85"/>
        <v>1693313.7746339715</v>
      </c>
      <c r="AV308" s="150"/>
      <c r="AW308" s="2">
        <v>301</v>
      </c>
      <c r="AX308" s="118">
        <v>53997</v>
      </c>
      <c r="AY308" s="5">
        <f t="shared" si="115"/>
        <v>274009.18323595641</v>
      </c>
      <c r="AZ308" s="5">
        <f t="shared" si="116"/>
        <v>5490.5819284106856</v>
      </c>
      <c r="BA308" s="5">
        <f t="shared" si="86"/>
        <v>3778.0245331859578</v>
      </c>
      <c r="BB308" s="35">
        <f t="shared" si="87"/>
        <v>0.16545538314747368</v>
      </c>
      <c r="BC308" s="5">
        <f t="shared" si="88"/>
        <v>1712.5573952247275</v>
      </c>
      <c r="BD308" s="35">
        <f t="shared" si="89"/>
        <v>7.4999999999999997E-2</v>
      </c>
      <c r="BE308" s="5">
        <f t="shared" si="117"/>
        <v>515018.84129722993</v>
      </c>
      <c r="BF308" s="5">
        <f t="shared" si="118"/>
        <v>1137646.3191543869</v>
      </c>
      <c r="BG308" s="5">
        <f t="shared" si="90"/>
        <v>270231.15870277048</v>
      </c>
      <c r="BH308" s="5">
        <f t="shared" si="91"/>
        <v>1652665.1604516169</v>
      </c>
      <c r="BI308" s="150"/>
      <c r="BJ308" s="2">
        <v>301</v>
      </c>
      <c r="BK308" s="118">
        <v>53997</v>
      </c>
      <c r="BL308" s="5">
        <f t="shared" si="119"/>
        <v>268923.7443056787</v>
      </c>
      <c r="BM308" s="5">
        <f t="shared" si="120"/>
        <v>5356.7892391412443</v>
      </c>
      <c r="BN308" s="5">
        <f t="shared" si="92"/>
        <v>3732.0416172944351</v>
      </c>
      <c r="BO308" s="35">
        <f t="shared" si="93"/>
        <v>0.16653233623219166</v>
      </c>
      <c r="BP308" s="5">
        <f t="shared" si="94"/>
        <v>1624.7476218468089</v>
      </c>
      <c r="BQ308" s="35">
        <f t="shared" si="95"/>
        <v>7.2499999999999995E-2</v>
      </c>
      <c r="BR308" s="5">
        <f t="shared" si="121"/>
        <v>520058.29731161514</v>
      </c>
      <c r="BS308" s="5">
        <f t="shared" si="122"/>
        <v>1092335.2636698997</v>
      </c>
      <c r="BT308" s="5">
        <f t="shared" si="96"/>
        <v>265191.70268838428</v>
      </c>
      <c r="BU308" s="5">
        <f t="shared" si="97"/>
        <v>1612393.5609815149</v>
      </c>
      <c r="BV308" s="150"/>
      <c r="BW308" s="2">
        <v>301</v>
      </c>
      <c r="BX308" s="118">
        <v>53997</v>
      </c>
      <c r="BY308" s="5">
        <f t="shared" si="123"/>
        <v>263836.95071532455</v>
      </c>
      <c r="BZ308" s="5">
        <f t="shared" si="124"/>
        <v>5224.2878433945316</v>
      </c>
      <c r="CA308" s="5">
        <f t="shared" si="98"/>
        <v>3685.238964221805</v>
      </c>
      <c r="CB308" s="35">
        <f t="shared" si="99"/>
        <v>0.16761438248419328</v>
      </c>
      <c r="CC308" s="5">
        <f t="shared" si="100"/>
        <v>1539.0488791727266</v>
      </c>
      <c r="CD308" s="35">
        <f t="shared" si="101"/>
        <v>7.0000000000000007E-2</v>
      </c>
      <c r="CE308" s="5">
        <f t="shared" si="125"/>
        <v>525098.2882488966</v>
      </c>
      <c r="CF308" s="5">
        <f t="shared" si="126"/>
        <v>1047412.3526128571</v>
      </c>
      <c r="CG308" s="5">
        <f t="shared" si="102"/>
        <v>260151.71175110273</v>
      </c>
      <c r="CH308" s="5">
        <f t="shared" si="103"/>
        <v>1572510.6408617538</v>
      </c>
    </row>
    <row r="309" spans="9:86" ht="14.25" customHeight="1">
      <c r="I309" s="150"/>
      <c r="J309" s="2">
        <v>302</v>
      </c>
      <c r="K309" s="118">
        <v>54027</v>
      </c>
      <c r="L309" s="5">
        <f t="shared" si="104"/>
        <v>285324.72043372848</v>
      </c>
      <c r="M309" s="5">
        <f t="shared" si="67"/>
        <v>5899.3210083098911</v>
      </c>
      <c r="N309" s="5">
        <f t="shared" si="68"/>
        <v>3937.7135553280077</v>
      </c>
      <c r="O309" s="35">
        <f t="shared" si="69"/>
        <v>0.16560977468796401</v>
      </c>
      <c r="P309" s="5">
        <f t="shared" si="70"/>
        <v>1961.6074529818834</v>
      </c>
      <c r="Q309" s="35">
        <f t="shared" si="71"/>
        <v>8.2500000000000004E-2</v>
      </c>
      <c r="R309" s="5">
        <f t="shared" si="105"/>
        <v>503862.99312159832</v>
      </c>
      <c r="S309" s="5">
        <f t="shared" si="106"/>
        <v>1277731.9513879896</v>
      </c>
      <c r="T309" s="5">
        <f t="shared" si="72"/>
        <v>281387.00687840045</v>
      </c>
      <c r="U309" s="5">
        <f t="shared" si="73"/>
        <v>1781594.9445095879</v>
      </c>
      <c r="V309" s="150"/>
      <c r="W309" s="2">
        <v>302</v>
      </c>
      <c r="X309" s="118">
        <v>54027</v>
      </c>
      <c r="Y309" s="5">
        <f t="shared" si="107"/>
        <v>280299.76790704636</v>
      </c>
      <c r="Z309" s="5">
        <f t="shared" si="108"/>
        <v>5761.8863163878123</v>
      </c>
      <c r="AA309" s="5">
        <f t="shared" si="74"/>
        <v>3893.2211970075032</v>
      </c>
      <c r="AB309" s="35">
        <f t="shared" si="75"/>
        <v>0.16667389599688495</v>
      </c>
      <c r="AC309" s="5">
        <f t="shared" si="76"/>
        <v>1868.6651193803093</v>
      </c>
      <c r="AD309" s="35">
        <f t="shared" si="77"/>
        <v>0.08</v>
      </c>
      <c r="AE309" s="5">
        <f t="shared" si="109"/>
        <v>508843.45328996138</v>
      </c>
      <c r="AF309" s="5">
        <f t="shared" si="110"/>
        <v>1231246.2142591577</v>
      </c>
      <c r="AG309" s="5">
        <f t="shared" si="78"/>
        <v>276406.54671003885</v>
      </c>
      <c r="AH309" s="5">
        <f t="shared" si="79"/>
        <v>1740089.6675491191</v>
      </c>
      <c r="AI309" s="150"/>
      <c r="AJ309" s="2">
        <v>302</v>
      </c>
      <c r="AK309" s="118">
        <v>54027</v>
      </c>
      <c r="AL309" s="5">
        <f t="shared" si="111"/>
        <v>275267.89069324668</v>
      </c>
      <c r="AM309" s="5">
        <f t="shared" si="112"/>
        <v>5625.6271582523987</v>
      </c>
      <c r="AN309" s="5">
        <f t="shared" si="80"/>
        <v>3847.855364191847</v>
      </c>
      <c r="AO309" s="35">
        <f t="shared" si="81"/>
        <v>0.16774300937902667</v>
      </c>
      <c r="AP309" s="5">
        <f t="shared" si="82"/>
        <v>1777.7717940605514</v>
      </c>
      <c r="AQ309" s="35">
        <f t="shared" si="83"/>
        <v>7.7499999999999999E-2</v>
      </c>
      <c r="AR309" s="5">
        <f t="shared" si="113"/>
        <v>513829.96467094449</v>
      </c>
      <c r="AS309" s="5">
        <f t="shared" si="114"/>
        <v>1185109.4371212793</v>
      </c>
      <c r="AT309" s="5">
        <f t="shared" si="84"/>
        <v>271420.03532905481</v>
      </c>
      <c r="AU309" s="5">
        <f t="shared" si="85"/>
        <v>1698939.4017922238</v>
      </c>
      <c r="AV309" s="150"/>
      <c r="AW309" s="2">
        <v>302</v>
      </c>
      <c r="AX309" s="118">
        <v>54027</v>
      </c>
      <c r="AY309" s="5">
        <f t="shared" si="115"/>
        <v>270231.15870277048</v>
      </c>
      <c r="AZ309" s="5">
        <f t="shared" si="116"/>
        <v>5490.5819284106856</v>
      </c>
      <c r="BA309" s="5">
        <f t="shared" si="86"/>
        <v>3801.6371865183701</v>
      </c>
      <c r="BB309" s="35">
        <f t="shared" si="87"/>
        <v>0.16881712107965269</v>
      </c>
      <c r="BC309" s="5">
        <f t="shared" si="88"/>
        <v>1688.9447418923153</v>
      </c>
      <c r="BD309" s="35">
        <f t="shared" si="89"/>
        <v>7.4999999999999997E-2</v>
      </c>
      <c r="BE309" s="5">
        <f t="shared" si="117"/>
        <v>518820.47848374827</v>
      </c>
      <c r="BF309" s="5">
        <f t="shared" si="118"/>
        <v>1139335.2638962793</v>
      </c>
      <c r="BG309" s="5">
        <f t="shared" si="90"/>
        <v>266429.52151625213</v>
      </c>
      <c r="BH309" s="5">
        <f t="shared" si="91"/>
        <v>1658155.7423800277</v>
      </c>
      <c r="BI309" s="150"/>
      <c r="BJ309" s="2">
        <v>302</v>
      </c>
      <c r="BK309" s="118">
        <v>54027</v>
      </c>
      <c r="BL309" s="5">
        <f t="shared" si="119"/>
        <v>265191.70268838428</v>
      </c>
      <c r="BM309" s="5">
        <f t="shared" si="120"/>
        <v>5356.7892391412443</v>
      </c>
      <c r="BN309" s="5">
        <f t="shared" si="92"/>
        <v>3754.5893687322559</v>
      </c>
      <c r="BO309" s="35">
        <f t="shared" si="93"/>
        <v>0.16989623720516403</v>
      </c>
      <c r="BP309" s="5">
        <f t="shared" si="94"/>
        <v>1602.1998704089883</v>
      </c>
      <c r="BQ309" s="35">
        <f t="shared" si="95"/>
        <v>7.2499999999999995E-2</v>
      </c>
      <c r="BR309" s="5">
        <f t="shared" si="121"/>
        <v>523812.88668034738</v>
      </c>
      <c r="BS309" s="5">
        <f t="shared" si="122"/>
        <v>1093937.4635403086</v>
      </c>
      <c r="BT309" s="5">
        <f t="shared" si="96"/>
        <v>261437.11331965201</v>
      </c>
      <c r="BU309" s="5">
        <f t="shared" si="97"/>
        <v>1617750.350220656</v>
      </c>
      <c r="BV309" s="150"/>
      <c r="BW309" s="2">
        <v>302</v>
      </c>
      <c r="BX309" s="118">
        <v>54027</v>
      </c>
      <c r="BY309" s="5">
        <f t="shared" si="123"/>
        <v>260151.71175110273</v>
      </c>
      <c r="BZ309" s="5">
        <f t="shared" si="124"/>
        <v>5224.2878433945316</v>
      </c>
      <c r="CA309" s="5">
        <f t="shared" si="98"/>
        <v>3706.7361915130987</v>
      </c>
      <c r="CB309" s="35">
        <f t="shared" si="99"/>
        <v>0.17098036372220271</v>
      </c>
      <c r="CC309" s="5">
        <f t="shared" si="100"/>
        <v>1517.5516518814327</v>
      </c>
      <c r="CD309" s="35">
        <f t="shared" si="101"/>
        <v>7.0000000000000007E-2</v>
      </c>
      <c r="CE309" s="5">
        <f t="shared" si="125"/>
        <v>528805.02444040973</v>
      </c>
      <c r="CF309" s="5">
        <f t="shared" si="126"/>
        <v>1048929.9042647386</v>
      </c>
      <c r="CG309" s="5">
        <f t="shared" si="102"/>
        <v>256444.97555958963</v>
      </c>
      <c r="CH309" s="5">
        <f t="shared" si="103"/>
        <v>1577734.9287051484</v>
      </c>
    </row>
    <row r="310" spans="9:86" ht="14.25" customHeight="1">
      <c r="I310" s="150"/>
      <c r="J310" s="2">
        <v>303</v>
      </c>
      <c r="K310" s="118">
        <v>54058</v>
      </c>
      <c r="L310" s="5">
        <f t="shared" si="104"/>
        <v>281387.00687840045</v>
      </c>
      <c r="M310" s="5">
        <f t="shared" si="67"/>
        <v>5899.3210083098911</v>
      </c>
      <c r="N310" s="5">
        <f t="shared" si="68"/>
        <v>3964.7853360208883</v>
      </c>
      <c r="O310" s="35">
        <f t="shared" si="69"/>
        <v>0.16908180857409286</v>
      </c>
      <c r="P310" s="5">
        <f t="shared" si="70"/>
        <v>1934.5356722890031</v>
      </c>
      <c r="Q310" s="35">
        <f t="shared" si="71"/>
        <v>8.2500000000000004E-2</v>
      </c>
      <c r="R310" s="5">
        <f t="shared" si="105"/>
        <v>507827.77845761919</v>
      </c>
      <c r="S310" s="5">
        <f t="shared" si="106"/>
        <v>1279666.4870602787</v>
      </c>
      <c r="T310" s="5">
        <f t="shared" si="72"/>
        <v>277422.22154237959</v>
      </c>
      <c r="U310" s="5">
        <f t="shared" si="73"/>
        <v>1787494.2655178979</v>
      </c>
      <c r="V310" s="150"/>
      <c r="W310" s="2">
        <v>303</v>
      </c>
      <c r="X310" s="118">
        <v>54058</v>
      </c>
      <c r="Y310" s="5">
        <f t="shared" si="107"/>
        <v>276406.54671003885</v>
      </c>
      <c r="Z310" s="5">
        <f t="shared" si="108"/>
        <v>5761.8863163878123</v>
      </c>
      <c r="AA310" s="5">
        <f t="shared" si="74"/>
        <v>3919.1760049875529</v>
      </c>
      <c r="AB310" s="35">
        <f t="shared" si="75"/>
        <v>0.17014832904514032</v>
      </c>
      <c r="AC310" s="5">
        <f t="shared" si="76"/>
        <v>1842.7103114002591</v>
      </c>
      <c r="AD310" s="35">
        <f t="shared" si="77"/>
        <v>0.08</v>
      </c>
      <c r="AE310" s="5">
        <f t="shared" si="109"/>
        <v>512762.62929494894</v>
      </c>
      <c r="AF310" s="5">
        <f t="shared" si="110"/>
        <v>1233088.9245705579</v>
      </c>
      <c r="AG310" s="5">
        <f t="shared" si="78"/>
        <v>272487.37070505129</v>
      </c>
      <c r="AH310" s="5">
        <f t="shared" si="79"/>
        <v>1745851.5538655068</v>
      </c>
      <c r="AI310" s="150"/>
      <c r="AJ310" s="2">
        <v>303</v>
      </c>
      <c r="AK310" s="118">
        <v>54058</v>
      </c>
      <c r="AL310" s="5">
        <f t="shared" si="111"/>
        <v>271420.03532905481</v>
      </c>
      <c r="AM310" s="5">
        <f t="shared" si="112"/>
        <v>5625.6271582523987</v>
      </c>
      <c r="AN310" s="5">
        <f t="shared" si="80"/>
        <v>3872.706096752253</v>
      </c>
      <c r="AO310" s="35">
        <f t="shared" si="81"/>
        <v>0.17121975945764781</v>
      </c>
      <c r="AP310" s="5">
        <f t="shared" si="82"/>
        <v>1752.9210615001457</v>
      </c>
      <c r="AQ310" s="35">
        <f t="shared" si="83"/>
        <v>7.7499999999999999E-2</v>
      </c>
      <c r="AR310" s="5">
        <f t="shared" si="113"/>
        <v>517702.67076769675</v>
      </c>
      <c r="AS310" s="5">
        <f t="shared" si="114"/>
        <v>1186862.3581827795</v>
      </c>
      <c r="AT310" s="5">
        <f t="shared" si="84"/>
        <v>267547.32923230255</v>
      </c>
      <c r="AU310" s="5">
        <f t="shared" si="85"/>
        <v>1704565.0289504763</v>
      </c>
      <c r="AV310" s="150"/>
      <c r="AW310" s="2">
        <v>303</v>
      </c>
      <c r="AX310" s="118">
        <v>54058</v>
      </c>
      <c r="AY310" s="5">
        <f t="shared" si="115"/>
        <v>266429.52151625213</v>
      </c>
      <c r="AZ310" s="5">
        <f t="shared" si="116"/>
        <v>5490.5819284106856</v>
      </c>
      <c r="BA310" s="5">
        <f t="shared" si="86"/>
        <v>3825.3974189341097</v>
      </c>
      <c r="BB310" s="35">
        <f t="shared" si="87"/>
        <v>0.17229610579925594</v>
      </c>
      <c r="BC310" s="5">
        <f t="shared" si="88"/>
        <v>1665.1845094765756</v>
      </c>
      <c r="BD310" s="35">
        <f t="shared" si="89"/>
        <v>7.4999999999999997E-2</v>
      </c>
      <c r="BE310" s="5">
        <f t="shared" si="117"/>
        <v>522645.87590268237</v>
      </c>
      <c r="BF310" s="5">
        <f t="shared" si="118"/>
        <v>1141000.4484057559</v>
      </c>
      <c r="BG310" s="5">
        <f t="shared" si="90"/>
        <v>262604.12409731804</v>
      </c>
      <c r="BH310" s="5">
        <f t="shared" si="91"/>
        <v>1663646.3243084382</v>
      </c>
      <c r="BI310" s="150"/>
      <c r="BJ310" s="2">
        <v>303</v>
      </c>
      <c r="BK310" s="118">
        <v>54058</v>
      </c>
      <c r="BL310" s="5">
        <f t="shared" si="119"/>
        <v>261437.11331965201</v>
      </c>
      <c r="BM310" s="5">
        <f t="shared" si="120"/>
        <v>5356.7892391412443</v>
      </c>
      <c r="BN310" s="5">
        <f t="shared" si="92"/>
        <v>3777.2733461683465</v>
      </c>
      <c r="BO310" s="35">
        <f t="shared" si="93"/>
        <v>0.17337737392548291</v>
      </c>
      <c r="BP310" s="5">
        <f t="shared" si="94"/>
        <v>1579.5158929728975</v>
      </c>
      <c r="BQ310" s="35">
        <f t="shared" si="95"/>
        <v>7.2499999999999995E-2</v>
      </c>
      <c r="BR310" s="5">
        <f t="shared" si="121"/>
        <v>527590.16002651572</v>
      </c>
      <c r="BS310" s="5">
        <f t="shared" si="122"/>
        <v>1095516.9794332816</v>
      </c>
      <c r="BT310" s="5">
        <f t="shared" si="96"/>
        <v>257659.83997348367</v>
      </c>
      <c r="BU310" s="5">
        <f t="shared" si="97"/>
        <v>1623107.1394597972</v>
      </c>
      <c r="BV310" s="150"/>
      <c r="BW310" s="2">
        <v>303</v>
      </c>
      <c r="BX310" s="118">
        <v>54058</v>
      </c>
      <c r="BY310" s="5">
        <f t="shared" si="123"/>
        <v>256444.97555958963</v>
      </c>
      <c r="BZ310" s="5">
        <f t="shared" si="124"/>
        <v>5224.2878433945316</v>
      </c>
      <c r="CA310" s="5">
        <f t="shared" si="98"/>
        <v>3728.3588192969255</v>
      </c>
      <c r="CB310" s="35">
        <f t="shared" si="99"/>
        <v>0.17446356955886971</v>
      </c>
      <c r="CC310" s="5">
        <f t="shared" si="100"/>
        <v>1495.9290240976063</v>
      </c>
      <c r="CD310" s="35">
        <f t="shared" si="101"/>
        <v>7.0000000000000007E-2</v>
      </c>
      <c r="CE310" s="5">
        <f t="shared" si="125"/>
        <v>532533.38325970666</v>
      </c>
      <c r="CF310" s="5">
        <f t="shared" si="126"/>
        <v>1050425.8332888361</v>
      </c>
      <c r="CG310" s="5">
        <f t="shared" si="102"/>
        <v>252716.61674029269</v>
      </c>
      <c r="CH310" s="5">
        <f t="shared" si="103"/>
        <v>1582959.2165485427</v>
      </c>
    </row>
    <row r="311" spans="9:86" ht="14.25" customHeight="1">
      <c r="I311" s="150"/>
      <c r="J311" s="2">
        <v>304</v>
      </c>
      <c r="K311" s="118">
        <v>54089</v>
      </c>
      <c r="L311" s="5">
        <f t="shared" si="104"/>
        <v>277422.22154237959</v>
      </c>
      <c r="M311" s="5">
        <f t="shared" si="67"/>
        <v>5899.3210083098911</v>
      </c>
      <c r="N311" s="5">
        <f t="shared" si="68"/>
        <v>3992.0432352060316</v>
      </c>
      <c r="O311" s="35">
        <f t="shared" si="69"/>
        <v>0.17267729512127197</v>
      </c>
      <c r="P311" s="5">
        <f t="shared" si="70"/>
        <v>1907.2777731038598</v>
      </c>
      <c r="Q311" s="35">
        <f t="shared" si="71"/>
        <v>8.2500000000000004E-2</v>
      </c>
      <c r="R311" s="5">
        <f t="shared" si="105"/>
        <v>511819.82169282524</v>
      </c>
      <c r="S311" s="5">
        <f t="shared" si="106"/>
        <v>1281573.7648333826</v>
      </c>
      <c r="T311" s="5">
        <f t="shared" si="72"/>
        <v>273430.17830717354</v>
      </c>
      <c r="U311" s="5">
        <f t="shared" si="73"/>
        <v>1793393.5865262079</v>
      </c>
      <c r="V311" s="150"/>
      <c r="W311" s="2">
        <v>304</v>
      </c>
      <c r="X311" s="118">
        <v>54089</v>
      </c>
      <c r="Y311" s="5">
        <f t="shared" si="107"/>
        <v>272487.37070505129</v>
      </c>
      <c r="Z311" s="5">
        <f t="shared" si="108"/>
        <v>5761.8863163878123</v>
      </c>
      <c r="AA311" s="5">
        <f t="shared" si="74"/>
        <v>3945.3038450208032</v>
      </c>
      <c r="AB311" s="35">
        <f t="shared" si="75"/>
        <v>0.17374620342128022</v>
      </c>
      <c r="AC311" s="5">
        <f t="shared" si="76"/>
        <v>1816.5824713670088</v>
      </c>
      <c r="AD311" s="35">
        <f t="shared" si="77"/>
        <v>0.08</v>
      </c>
      <c r="AE311" s="5">
        <f t="shared" si="109"/>
        <v>516707.93313996977</v>
      </c>
      <c r="AF311" s="5">
        <f t="shared" si="110"/>
        <v>1234905.5070419249</v>
      </c>
      <c r="AG311" s="5">
        <f t="shared" si="78"/>
        <v>268542.06686003046</v>
      </c>
      <c r="AH311" s="5">
        <f t="shared" si="79"/>
        <v>1751613.4401818947</v>
      </c>
      <c r="AI311" s="150"/>
      <c r="AJ311" s="2">
        <v>304</v>
      </c>
      <c r="AK311" s="118">
        <v>54089</v>
      </c>
      <c r="AL311" s="5">
        <f t="shared" si="111"/>
        <v>267547.32923230255</v>
      </c>
      <c r="AM311" s="5">
        <f t="shared" si="112"/>
        <v>5625.6271582523987</v>
      </c>
      <c r="AN311" s="5">
        <f t="shared" si="80"/>
        <v>3897.7173236271115</v>
      </c>
      <c r="AO311" s="35">
        <f t="shared" si="81"/>
        <v>0.17481993940187762</v>
      </c>
      <c r="AP311" s="5">
        <f t="shared" si="82"/>
        <v>1727.9098346252872</v>
      </c>
      <c r="AQ311" s="35">
        <f t="shared" si="83"/>
        <v>7.7499999999999999E-2</v>
      </c>
      <c r="AR311" s="5">
        <f t="shared" si="113"/>
        <v>521600.38809132384</v>
      </c>
      <c r="AS311" s="5">
        <f t="shared" si="114"/>
        <v>1188590.2680174047</v>
      </c>
      <c r="AT311" s="5">
        <f t="shared" si="84"/>
        <v>263649.61190867546</v>
      </c>
      <c r="AU311" s="5">
        <f t="shared" si="85"/>
        <v>1710190.6561087286</v>
      </c>
      <c r="AV311" s="150"/>
      <c r="AW311" s="2">
        <v>304</v>
      </c>
      <c r="AX311" s="118">
        <v>54089</v>
      </c>
      <c r="AY311" s="5">
        <f t="shared" si="115"/>
        <v>262604.12409731804</v>
      </c>
      <c r="AZ311" s="5">
        <f t="shared" si="116"/>
        <v>5490.5819284106856</v>
      </c>
      <c r="BA311" s="5">
        <f t="shared" si="86"/>
        <v>3849.3061528024482</v>
      </c>
      <c r="BB311" s="35">
        <f t="shared" si="87"/>
        <v>0.17589850880068919</v>
      </c>
      <c r="BC311" s="5">
        <f t="shared" si="88"/>
        <v>1641.2757756082376</v>
      </c>
      <c r="BD311" s="35">
        <f t="shared" si="89"/>
        <v>7.4999999999999997E-2</v>
      </c>
      <c r="BE311" s="5">
        <f t="shared" si="117"/>
        <v>526495.18205548485</v>
      </c>
      <c r="BF311" s="5">
        <f t="shared" si="118"/>
        <v>1142641.7241813641</v>
      </c>
      <c r="BG311" s="5">
        <f t="shared" si="90"/>
        <v>258754.81794451558</v>
      </c>
      <c r="BH311" s="5">
        <f t="shared" si="91"/>
        <v>1669136.9062368488</v>
      </c>
      <c r="BI311" s="150"/>
      <c r="BJ311" s="2">
        <v>304</v>
      </c>
      <c r="BK311" s="118">
        <v>54089</v>
      </c>
      <c r="BL311" s="5">
        <f t="shared" si="119"/>
        <v>257659.83997348367</v>
      </c>
      <c r="BM311" s="5">
        <f t="shared" si="120"/>
        <v>5356.7892391412443</v>
      </c>
      <c r="BN311" s="5">
        <f t="shared" si="92"/>
        <v>3800.0943726347805</v>
      </c>
      <c r="BO311" s="35">
        <f t="shared" si="93"/>
        <v>0.17698191722974863</v>
      </c>
      <c r="BP311" s="5">
        <f t="shared" si="94"/>
        <v>1556.6948665064638</v>
      </c>
      <c r="BQ311" s="35">
        <f t="shared" si="95"/>
        <v>7.2499999999999995E-2</v>
      </c>
      <c r="BR311" s="5">
        <f t="shared" si="121"/>
        <v>531390.25439915049</v>
      </c>
      <c r="BS311" s="5">
        <f t="shared" si="122"/>
        <v>1097073.674299788</v>
      </c>
      <c r="BT311" s="5">
        <f t="shared" si="96"/>
        <v>253859.7456008489</v>
      </c>
      <c r="BU311" s="5">
        <f t="shared" si="97"/>
        <v>1628463.9286989383</v>
      </c>
      <c r="BV311" s="150"/>
      <c r="BW311" s="2">
        <v>304</v>
      </c>
      <c r="BX311" s="118">
        <v>54089</v>
      </c>
      <c r="BY311" s="5">
        <f t="shared" si="123"/>
        <v>252716.61674029269</v>
      </c>
      <c r="BZ311" s="5">
        <f t="shared" si="124"/>
        <v>5224.2878433945316</v>
      </c>
      <c r="CA311" s="5">
        <f t="shared" si="98"/>
        <v>3750.1075790761574</v>
      </c>
      <c r="CB311" s="35">
        <f t="shared" si="99"/>
        <v>0.1780701701746823</v>
      </c>
      <c r="CC311" s="5">
        <f t="shared" si="100"/>
        <v>1474.1802643183742</v>
      </c>
      <c r="CD311" s="35">
        <f t="shared" si="101"/>
        <v>7.0000000000000007E-2</v>
      </c>
      <c r="CE311" s="5">
        <f t="shared" si="125"/>
        <v>536283.49083878286</v>
      </c>
      <c r="CF311" s="5">
        <f t="shared" si="126"/>
        <v>1051900.0135531544</v>
      </c>
      <c r="CG311" s="5">
        <f t="shared" si="102"/>
        <v>248966.50916121653</v>
      </c>
      <c r="CH311" s="5">
        <f t="shared" si="103"/>
        <v>1588183.5043919373</v>
      </c>
    </row>
    <row r="312" spans="9:86" ht="14.25" customHeight="1">
      <c r="I312" s="150"/>
      <c r="J312" s="2">
        <v>305</v>
      </c>
      <c r="K312" s="118">
        <v>54118</v>
      </c>
      <c r="L312" s="5">
        <f t="shared" si="104"/>
        <v>273430.17830717354</v>
      </c>
      <c r="M312" s="5">
        <f t="shared" si="67"/>
        <v>5899.3210083098911</v>
      </c>
      <c r="N312" s="5">
        <f t="shared" si="68"/>
        <v>4019.4885324480729</v>
      </c>
      <c r="O312" s="35">
        <f t="shared" si="69"/>
        <v>0.17640284875647699</v>
      </c>
      <c r="P312" s="5">
        <f t="shared" si="70"/>
        <v>1879.832475861818</v>
      </c>
      <c r="Q312" s="35">
        <f t="shared" si="71"/>
        <v>8.2500000000000004E-2</v>
      </c>
      <c r="R312" s="5">
        <f t="shared" si="105"/>
        <v>515839.31022527331</v>
      </c>
      <c r="S312" s="5">
        <f t="shared" si="106"/>
        <v>1283453.5973092443</v>
      </c>
      <c r="T312" s="5">
        <f t="shared" si="72"/>
        <v>269410.68977472547</v>
      </c>
      <c r="U312" s="5">
        <f t="shared" si="73"/>
        <v>1799292.9075345176</v>
      </c>
      <c r="V312" s="150"/>
      <c r="W312" s="2">
        <v>305</v>
      </c>
      <c r="X312" s="118">
        <v>54118</v>
      </c>
      <c r="Y312" s="5">
        <f t="shared" si="107"/>
        <v>268542.06686003046</v>
      </c>
      <c r="Z312" s="5">
        <f t="shared" si="108"/>
        <v>5761.8863163878123</v>
      </c>
      <c r="AA312" s="5">
        <f t="shared" si="74"/>
        <v>3971.6058706542758</v>
      </c>
      <c r="AB312" s="35">
        <f t="shared" si="75"/>
        <v>0.17747413284300179</v>
      </c>
      <c r="AC312" s="5">
        <f t="shared" si="76"/>
        <v>1790.2804457335365</v>
      </c>
      <c r="AD312" s="35">
        <f t="shared" si="77"/>
        <v>0.08</v>
      </c>
      <c r="AE312" s="5">
        <f t="shared" si="109"/>
        <v>520679.53901062405</v>
      </c>
      <c r="AF312" s="5">
        <f t="shared" si="110"/>
        <v>1236695.7874876584</v>
      </c>
      <c r="AG312" s="5">
        <f t="shared" si="78"/>
        <v>264570.46098937618</v>
      </c>
      <c r="AH312" s="5">
        <f t="shared" si="79"/>
        <v>1757375.3264982826</v>
      </c>
      <c r="AI312" s="150"/>
      <c r="AJ312" s="2">
        <v>305</v>
      </c>
      <c r="AK312" s="118">
        <v>54118</v>
      </c>
      <c r="AL312" s="5">
        <f t="shared" si="111"/>
        <v>263649.61190867546</v>
      </c>
      <c r="AM312" s="5">
        <f t="shared" si="112"/>
        <v>5625.6271582523987</v>
      </c>
      <c r="AN312" s="5">
        <f t="shared" si="80"/>
        <v>3922.8900813422033</v>
      </c>
      <c r="AO312" s="35">
        <f t="shared" si="81"/>
        <v>0.17855016222217104</v>
      </c>
      <c r="AP312" s="5">
        <f t="shared" si="82"/>
        <v>1702.7370769101956</v>
      </c>
      <c r="AQ312" s="35">
        <f t="shared" si="83"/>
        <v>7.7499999999999999E-2</v>
      </c>
      <c r="AR312" s="5">
        <f t="shared" si="113"/>
        <v>525523.27817266609</v>
      </c>
      <c r="AS312" s="5">
        <f t="shared" si="114"/>
        <v>1190293.0050943149</v>
      </c>
      <c r="AT312" s="5">
        <f t="shared" si="84"/>
        <v>259726.72182733327</v>
      </c>
      <c r="AU312" s="5">
        <f t="shared" si="85"/>
        <v>1715816.2832669811</v>
      </c>
      <c r="AV312" s="150"/>
      <c r="AW312" s="2">
        <v>305</v>
      </c>
      <c r="AX312" s="118">
        <v>54118</v>
      </c>
      <c r="AY312" s="5">
        <f t="shared" si="115"/>
        <v>258754.81794451558</v>
      </c>
      <c r="AZ312" s="5">
        <f t="shared" si="116"/>
        <v>5490.5819284106856</v>
      </c>
      <c r="BA312" s="5">
        <f t="shared" si="86"/>
        <v>3873.3643162574635</v>
      </c>
      <c r="BB312" s="35">
        <f t="shared" si="87"/>
        <v>0.17963094238908542</v>
      </c>
      <c r="BC312" s="5">
        <f t="shared" si="88"/>
        <v>1617.2176121532223</v>
      </c>
      <c r="BD312" s="35">
        <f t="shared" si="89"/>
        <v>7.4999999999999997E-2</v>
      </c>
      <c r="BE312" s="5">
        <f t="shared" si="117"/>
        <v>530368.54637174227</v>
      </c>
      <c r="BF312" s="5">
        <f t="shared" si="118"/>
        <v>1144258.9417935172</v>
      </c>
      <c r="BG312" s="5">
        <f t="shared" si="90"/>
        <v>254881.45362825811</v>
      </c>
      <c r="BH312" s="5">
        <f t="shared" si="91"/>
        <v>1674627.4881652594</v>
      </c>
      <c r="BI312" s="150"/>
      <c r="BJ312" s="2">
        <v>305</v>
      </c>
      <c r="BK312" s="118">
        <v>54118</v>
      </c>
      <c r="BL312" s="5">
        <f t="shared" si="119"/>
        <v>253859.7456008489</v>
      </c>
      <c r="BM312" s="5">
        <f t="shared" si="120"/>
        <v>5356.7892391412443</v>
      </c>
      <c r="BN312" s="5">
        <f t="shared" si="92"/>
        <v>3823.0532761361155</v>
      </c>
      <c r="BO312" s="35">
        <f t="shared" si="93"/>
        <v>0.18071647871957836</v>
      </c>
      <c r="BP312" s="5">
        <f t="shared" si="94"/>
        <v>1533.7359630051287</v>
      </c>
      <c r="BQ312" s="35">
        <f t="shared" si="95"/>
        <v>7.2499999999999995E-2</v>
      </c>
      <c r="BR312" s="5">
        <f t="shared" si="121"/>
        <v>535213.30767528666</v>
      </c>
      <c r="BS312" s="5">
        <f t="shared" si="122"/>
        <v>1098607.4102627931</v>
      </c>
      <c r="BT312" s="5">
        <f t="shared" si="96"/>
        <v>250036.69232471279</v>
      </c>
      <c r="BU312" s="5">
        <f t="shared" si="97"/>
        <v>1633820.7179380797</v>
      </c>
      <c r="BV312" s="150"/>
      <c r="BW312" s="2">
        <v>305</v>
      </c>
      <c r="BX312" s="118">
        <v>54118</v>
      </c>
      <c r="BY312" s="5">
        <f t="shared" si="123"/>
        <v>248966.50916121653</v>
      </c>
      <c r="BZ312" s="5">
        <f t="shared" si="124"/>
        <v>5224.2878433945316</v>
      </c>
      <c r="CA312" s="5">
        <f t="shared" si="98"/>
        <v>3771.9832066207682</v>
      </c>
      <c r="CB312" s="35">
        <f t="shared" si="99"/>
        <v>0.18180677646943655</v>
      </c>
      <c r="CC312" s="5">
        <f t="shared" si="100"/>
        <v>1452.3046367737631</v>
      </c>
      <c r="CD312" s="35">
        <f t="shared" si="101"/>
        <v>7.0000000000000007E-2</v>
      </c>
      <c r="CE312" s="5">
        <f t="shared" si="125"/>
        <v>540055.47404540365</v>
      </c>
      <c r="CF312" s="5">
        <f t="shared" si="126"/>
        <v>1053352.3181899281</v>
      </c>
      <c r="CG312" s="5">
        <f t="shared" si="102"/>
        <v>245194.52595459577</v>
      </c>
      <c r="CH312" s="5">
        <f t="shared" si="103"/>
        <v>1593407.7922353316</v>
      </c>
    </row>
    <row r="313" spans="9:86" ht="14.25" customHeight="1">
      <c r="I313" s="150"/>
      <c r="J313" s="2">
        <v>306</v>
      </c>
      <c r="K313" s="118">
        <v>54149</v>
      </c>
      <c r="L313" s="5">
        <f t="shared" si="104"/>
        <v>269410.68977472547</v>
      </c>
      <c r="M313" s="5">
        <f t="shared" si="67"/>
        <v>5899.3210083098911</v>
      </c>
      <c r="N313" s="5">
        <f t="shared" si="68"/>
        <v>4047.1225161086536</v>
      </c>
      <c r="O313" s="35">
        <f t="shared" si="69"/>
        <v>0.18026556494069734</v>
      </c>
      <c r="P313" s="5">
        <f t="shared" si="70"/>
        <v>1852.1984922012375</v>
      </c>
      <c r="Q313" s="35">
        <f t="shared" si="71"/>
        <v>8.2500000000000004E-2</v>
      </c>
      <c r="R313" s="5">
        <f t="shared" si="105"/>
        <v>519886.43274138198</v>
      </c>
      <c r="S313" s="5">
        <f t="shared" si="106"/>
        <v>1285305.7958014456</v>
      </c>
      <c r="T313" s="5">
        <f t="shared" si="72"/>
        <v>265363.56725861679</v>
      </c>
      <c r="U313" s="5">
        <f t="shared" si="73"/>
        <v>1805192.2285428275</v>
      </c>
      <c r="V313" s="150"/>
      <c r="W313" s="2">
        <v>306</v>
      </c>
      <c r="X313" s="118">
        <v>54149</v>
      </c>
      <c r="Y313" s="5">
        <f t="shared" si="107"/>
        <v>264570.46098937618</v>
      </c>
      <c r="Z313" s="5">
        <f t="shared" si="108"/>
        <v>5761.8863163878123</v>
      </c>
      <c r="AA313" s="5">
        <f t="shared" si="74"/>
        <v>3998.0832431253043</v>
      </c>
      <c r="AB313" s="35">
        <f t="shared" si="75"/>
        <v>0.18133921201214587</v>
      </c>
      <c r="AC313" s="5">
        <f t="shared" si="76"/>
        <v>1763.803073262508</v>
      </c>
      <c r="AD313" s="35">
        <f t="shared" si="77"/>
        <v>0.08</v>
      </c>
      <c r="AE313" s="5">
        <f t="shared" si="109"/>
        <v>524677.6222537494</v>
      </c>
      <c r="AF313" s="5">
        <f t="shared" si="110"/>
        <v>1238459.590560921</v>
      </c>
      <c r="AG313" s="5">
        <f t="shared" si="78"/>
        <v>260572.37774625089</v>
      </c>
      <c r="AH313" s="5">
        <f t="shared" si="79"/>
        <v>1763137.2128146705</v>
      </c>
      <c r="AI313" s="150"/>
      <c r="AJ313" s="2">
        <v>306</v>
      </c>
      <c r="AK313" s="118">
        <v>54149</v>
      </c>
      <c r="AL313" s="5">
        <f t="shared" si="111"/>
        <v>259726.72182733327</v>
      </c>
      <c r="AM313" s="5">
        <f t="shared" si="112"/>
        <v>5625.6271582523987</v>
      </c>
      <c r="AN313" s="5">
        <f t="shared" si="80"/>
        <v>3948.2254131175378</v>
      </c>
      <c r="AO313" s="35">
        <f t="shared" si="81"/>
        <v>0.18241752186326016</v>
      </c>
      <c r="AP313" s="5">
        <f t="shared" si="82"/>
        <v>1677.4017451348607</v>
      </c>
      <c r="AQ313" s="35">
        <f t="shared" si="83"/>
        <v>7.7499999999999999E-2</v>
      </c>
      <c r="AR313" s="5">
        <f t="shared" si="113"/>
        <v>529471.50358578365</v>
      </c>
      <c r="AS313" s="5">
        <f t="shared" si="114"/>
        <v>1191970.4068394499</v>
      </c>
      <c r="AT313" s="5">
        <f t="shared" si="84"/>
        <v>255778.49641421574</v>
      </c>
      <c r="AU313" s="5">
        <f t="shared" si="85"/>
        <v>1721441.9104252337</v>
      </c>
      <c r="AV313" s="150"/>
      <c r="AW313" s="2">
        <v>306</v>
      </c>
      <c r="AX313" s="118">
        <v>54149</v>
      </c>
      <c r="AY313" s="5">
        <f t="shared" si="115"/>
        <v>254881.45362825811</v>
      </c>
      <c r="AZ313" s="5">
        <f t="shared" si="116"/>
        <v>5490.5819284106856</v>
      </c>
      <c r="BA313" s="5">
        <f t="shared" si="86"/>
        <v>3897.5728432340725</v>
      </c>
      <c r="BB313" s="35">
        <f t="shared" si="87"/>
        <v>0.18350049975399033</v>
      </c>
      <c r="BC313" s="5">
        <f t="shared" si="88"/>
        <v>1593.0090851766131</v>
      </c>
      <c r="BD313" s="35">
        <f t="shared" si="89"/>
        <v>7.4999999999999997E-2</v>
      </c>
      <c r="BE313" s="5">
        <f t="shared" si="117"/>
        <v>534266.11921497632</v>
      </c>
      <c r="BF313" s="5">
        <f t="shared" si="118"/>
        <v>1145851.9508786937</v>
      </c>
      <c r="BG313" s="5">
        <f t="shared" si="90"/>
        <v>250983.88078502403</v>
      </c>
      <c r="BH313" s="5">
        <f t="shared" si="91"/>
        <v>1680118.0700936699</v>
      </c>
      <c r="BI313" s="150"/>
      <c r="BJ313" s="2">
        <v>306</v>
      </c>
      <c r="BK313" s="118">
        <v>54149</v>
      </c>
      <c r="BL313" s="5">
        <f t="shared" si="119"/>
        <v>250036.69232471279</v>
      </c>
      <c r="BM313" s="5">
        <f t="shared" si="120"/>
        <v>5356.7892391412443</v>
      </c>
      <c r="BN313" s="5">
        <f t="shared" si="92"/>
        <v>3846.1508896794376</v>
      </c>
      <c r="BO313" s="35">
        <f t="shared" si="93"/>
        <v>0.18458815083113927</v>
      </c>
      <c r="BP313" s="5">
        <f t="shared" si="94"/>
        <v>1510.6383494618065</v>
      </c>
      <c r="BQ313" s="35">
        <f t="shared" si="95"/>
        <v>7.2499999999999995E-2</v>
      </c>
      <c r="BR313" s="5">
        <f t="shared" si="121"/>
        <v>539059.4585649661</v>
      </c>
      <c r="BS313" s="5">
        <f t="shared" si="122"/>
        <v>1100118.0486122549</v>
      </c>
      <c r="BT313" s="5">
        <f t="shared" si="96"/>
        <v>246190.54143503334</v>
      </c>
      <c r="BU313" s="5">
        <f t="shared" si="97"/>
        <v>1639177.5071772211</v>
      </c>
      <c r="BV313" s="150"/>
      <c r="BW313" s="2">
        <v>306</v>
      </c>
      <c r="BX313" s="118">
        <v>54149</v>
      </c>
      <c r="BY313" s="5">
        <f t="shared" si="123"/>
        <v>245194.52595459577</v>
      </c>
      <c r="BZ313" s="5">
        <f t="shared" si="124"/>
        <v>5224.2878433945316</v>
      </c>
      <c r="CA313" s="5">
        <f t="shared" si="98"/>
        <v>3793.9864419927226</v>
      </c>
      <c r="CB313" s="35">
        <f t="shared" si="99"/>
        <v>0.18568048012761651</v>
      </c>
      <c r="CC313" s="5">
        <f t="shared" si="100"/>
        <v>1430.3014014018088</v>
      </c>
      <c r="CD313" s="35">
        <f t="shared" si="101"/>
        <v>7.0000000000000007E-2</v>
      </c>
      <c r="CE313" s="5">
        <f t="shared" si="125"/>
        <v>543849.46048739634</v>
      </c>
      <c r="CF313" s="5">
        <f t="shared" si="126"/>
        <v>1054782.6195913299</v>
      </c>
      <c r="CG313" s="5">
        <f t="shared" si="102"/>
        <v>241400.53951260305</v>
      </c>
      <c r="CH313" s="5">
        <f t="shared" si="103"/>
        <v>1598632.0800787262</v>
      </c>
    </row>
    <row r="314" spans="9:86" ht="14.25" customHeight="1">
      <c r="I314" s="150"/>
      <c r="J314" s="2">
        <v>307</v>
      </c>
      <c r="K314" s="118">
        <v>54179</v>
      </c>
      <c r="L314" s="5">
        <f t="shared" si="104"/>
        <v>265363.56725861679</v>
      </c>
      <c r="M314" s="5">
        <f t="shared" si="67"/>
        <v>5899.3210083098911</v>
      </c>
      <c r="N314" s="5">
        <f t="shared" si="68"/>
        <v>4074.9464834069004</v>
      </c>
      <c r="O314" s="35">
        <f t="shared" si="69"/>
        <v>0.18427306470909285</v>
      </c>
      <c r="P314" s="5">
        <f t="shared" si="70"/>
        <v>1824.3745249029905</v>
      </c>
      <c r="Q314" s="35">
        <f t="shared" si="71"/>
        <v>8.2500000000000004E-2</v>
      </c>
      <c r="R314" s="5">
        <f t="shared" si="105"/>
        <v>523961.37922478886</v>
      </c>
      <c r="S314" s="5">
        <f t="shared" si="106"/>
        <v>1287130.1703263486</v>
      </c>
      <c r="T314" s="5">
        <f t="shared" si="72"/>
        <v>261288.62077520989</v>
      </c>
      <c r="U314" s="5">
        <f t="shared" si="73"/>
        <v>1811091.5495511375</v>
      </c>
      <c r="V314" s="150"/>
      <c r="W314" s="2">
        <v>307</v>
      </c>
      <c r="X314" s="118">
        <v>54179</v>
      </c>
      <c r="Y314" s="5">
        <f t="shared" si="107"/>
        <v>260572.37774625089</v>
      </c>
      <c r="Z314" s="5">
        <f t="shared" si="108"/>
        <v>5761.8863163878123</v>
      </c>
      <c r="AA314" s="5">
        <f t="shared" si="74"/>
        <v>4024.7371314128063</v>
      </c>
      <c r="AB314" s="35">
        <f t="shared" si="75"/>
        <v>0.18534906115024147</v>
      </c>
      <c r="AC314" s="5">
        <f t="shared" si="76"/>
        <v>1737.1491849750059</v>
      </c>
      <c r="AD314" s="35">
        <f t="shared" si="77"/>
        <v>0.08</v>
      </c>
      <c r="AE314" s="5">
        <f t="shared" si="109"/>
        <v>528702.35938516224</v>
      </c>
      <c r="AF314" s="5">
        <f t="shared" si="110"/>
        <v>1240196.7397458961</v>
      </c>
      <c r="AG314" s="5">
        <f t="shared" si="78"/>
        <v>256547.64061483808</v>
      </c>
      <c r="AH314" s="5">
        <f t="shared" si="79"/>
        <v>1768899.0991310584</v>
      </c>
      <c r="AI314" s="150"/>
      <c r="AJ314" s="2">
        <v>307</v>
      </c>
      <c r="AK314" s="118">
        <v>54179</v>
      </c>
      <c r="AL314" s="5">
        <f t="shared" si="111"/>
        <v>255778.49641421574</v>
      </c>
      <c r="AM314" s="5">
        <f t="shared" si="112"/>
        <v>5625.6271582523987</v>
      </c>
      <c r="AN314" s="5">
        <f t="shared" si="80"/>
        <v>3973.724368910589</v>
      </c>
      <c r="AO314" s="35">
        <f t="shared" si="81"/>
        <v>0.18642963773508536</v>
      </c>
      <c r="AP314" s="5">
        <f t="shared" si="82"/>
        <v>1651.9027893418099</v>
      </c>
      <c r="AQ314" s="35">
        <f t="shared" si="83"/>
        <v>7.7499999999999999E-2</v>
      </c>
      <c r="AR314" s="5">
        <f t="shared" si="113"/>
        <v>533445.22795469419</v>
      </c>
      <c r="AS314" s="5">
        <f t="shared" si="114"/>
        <v>1193622.3096287916</v>
      </c>
      <c r="AT314" s="5">
        <f t="shared" si="84"/>
        <v>251804.77204530514</v>
      </c>
      <c r="AU314" s="5">
        <f t="shared" si="85"/>
        <v>1727067.5375834857</v>
      </c>
      <c r="AV314" s="150"/>
      <c r="AW314" s="2">
        <v>307</v>
      </c>
      <c r="AX314" s="118">
        <v>54179</v>
      </c>
      <c r="AY314" s="5">
        <f t="shared" si="115"/>
        <v>250983.88078502403</v>
      </c>
      <c r="AZ314" s="5">
        <f t="shared" si="116"/>
        <v>5490.5819284106856</v>
      </c>
      <c r="BA314" s="5">
        <f t="shared" si="86"/>
        <v>3921.9326735042855</v>
      </c>
      <c r="BB314" s="35">
        <f t="shared" si="87"/>
        <v>0.18751479949568001</v>
      </c>
      <c r="BC314" s="5">
        <f t="shared" si="88"/>
        <v>1568.6492549064001</v>
      </c>
      <c r="BD314" s="35">
        <f t="shared" si="89"/>
        <v>7.4999999999999997E-2</v>
      </c>
      <c r="BE314" s="5">
        <f t="shared" si="117"/>
        <v>538188.05188848067</v>
      </c>
      <c r="BF314" s="5">
        <f t="shared" si="118"/>
        <v>1147420.6001336002</v>
      </c>
      <c r="BG314" s="5">
        <f t="shared" si="90"/>
        <v>247061.94811151974</v>
      </c>
      <c r="BH314" s="5">
        <f t="shared" si="91"/>
        <v>1685608.652022081</v>
      </c>
      <c r="BI314" s="150"/>
      <c r="BJ314" s="2">
        <v>307</v>
      </c>
      <c r="BK314" s="118">
        <v>54179</v>
      </c>
      <c r="BL314" s="5">
        <f t="shared" si="119"/>
        <v>246190.54143503334</v>
      </c>
      <c r="BM314" s="5">
        <f t="shared" si="120"/>
        <v>5356.7892391412443</v>
      </c>
      <c r="BN314" s="5">
        <f t="shared" si="92"/>
        <v>3869.3880513045842</v>
      </c>
      <c r="BO314" s="35">
        <f t="shared" si="93"/>
        <v>0.18860455135685228</v>
      </c>
      <c r="BP314" s="5">
        <f t="shared" si="94"/>
        <v>1487.4011878366598</v>
      </c>
      <c r="BQ314" s="35">
        <f t="shared" si="95"/>
        <v>7.2499999999999995E-2</v>
      </c>
      <c r="BR314" s="5">
        <f t="shared" si="121"/>
        <v>542928.84661627072</v>
      </c>
      <c r="BS314" s="5">
        <f t="shared" si="122"/>
        <v>1101605.4498000916</v>
      </c>
      <c r="BT314" s="5">
        <f t="shared" si="96"/>
        <v>242321.15338372876</v>
      </c>
      <c r="BU314" s="5">
        <f t="shared" si="97"/>
        <v>1644534.2964163623</v>
      </c>
      <c r="BV314" s="150"/>
      <c r="BW314" s="2">
        <v>307</v>
      </c>
      <c r="BX314" s="118">
        <v>54179</v>
      </c>
      <c r="BY314" s="5">
        <f t="shared" si="123"/>
        <v>241400.53951260305</v>
      </c>
      <c r="BZ314" s="5">
        <f t="shared" si="124"/>
        <v>5224.2878433945316</v>
      </c>
      <c r="CA314" s="5">
        <f t="shared" si="98"/>
        <v>3816.1180295710137</v>
      </c>
      <c r="CB314" s="35">
        <f t="shared" si="99"/>
        <v>0.18969889813548402</v>
      </c>
      <c r="CC314" s="5">
        <f t="shared" si="100"/>
        <v>1408.1698138235179</v>
      </c>
      <c r="CD314" s="35">
        <f t="shared" si="101"/>
        <v>7.0000000000000007E-2</v>
      </c>
      <c r="CE314" s="5">
        <f t="shared" si="125"/>
        <v>547665.57851696736</v>
      </c>
      <c r="CF314" s="5">
        <f t="shared" si="126"/>
        <v>1056190.7894051534</v>
      </c>
      <c r="CG314" s="5">
        <f t="shared" si="102"/>
        <v>237584.42148303203</v>
      </c>
      <c r="CH314" s="5">
        <f t="shared" si="103"/>
        <v>1603856.3679221207</v>
      </c>
    </row>
    <row r="315" spans="9:86" ht="14.25" customHeight="1">
      <c r="I315" s="150"/>
      <c r="J315" s="2">
        <v>308</v>
      </c>
      <c r="K315" s="118">
        <v>54210</v>
      </c>
      <c r="L315" s="5">
        <f t="shared" si="104"/>
        <v>261288.62077520989</v>
      </c>
      <c r="M315" s="5">
        <f t="shared" si="67"/>
        <v>5899.3210083098911</v>
      </c>
      <c r="N315" s="5">
        <f t="shared" si="68"/>
        <v>4102.961740480323</v>
      </c>
      <c r="O315" s="35">
        <f t="shared" si="69"/>
        <v>0.18843354425343259</v>
      </c>
      <c r="P315" s="5">
        <f t="shared" si="70"/>
        <v>1796.3592678295679</v>
      </c>
      <c r="Q315" s="35">
        <f t="shared" si="71"/>
        <v>8.2500000000000004E-2</v>
      </c>
      <c r="R315" s="5">
        <f t="shared" si="105"/>
        <v>528064.34096526913</v>
      </c>
      <c r="S315" s="5">
        <f t="shared" si="106"/>
        <v>1288926.5295941781</v>
      </c>
      <c r="T315" s="5">
        <f t="shared" si="72"/>
        <v>257185.65903472956</v>
      </c>
      <c r="U315" s="5">
        <f t="shared" si="73"/>
        <v>1816990.8705594472</v>
      </c>
      <c r="V315" s="150"/>
      <c r="W315" s="2">
        <v>308</v>
      </c>
      <c r="X315" s="118">
        <v>54210</v>
      </c>
      <c r="Y315" s="5">
        <f t="shared" si="107"/>
        <v>256547.64061483808</v>
      </c>
      <c r="Z315" s="5">
        <f t="shared" si="108"/>
        <v>5761.8863163878123</v>
      </c>
      <c r="AA315" s="5">
        <f t="shared" si="74"/>
        <v>4051.5687122888917</v>
      </c>
      <c r="AB315" s="35">
        <f t="shared" si="75"/>
        <v>0.18951187557580956</v>
      </c>
      <c r="AC315" s="5">
        <f t="shared" si="76"/>
        <v>1710.3176040989206</v>
      </c>
      <c r="AD315" s="35">
        <f t="shared" si="77"/>
        <v>0.08</v>
      </c>
      <c r="AE315" s="5">
        <f t="shared" si="109"/>
        <v>532753.92809745111</v>
      </c>
      <c r="AF315" s="5">
        <f t="shared" si="110"/>
        <v>1241907.057349995</v>
      </c>
      <c r="AG315" s="5">
        <f t="shared" si="78"/>
        <v>252496.07190254919</v>
      </c>
      <c r="AH315" s="5">
        <f t="shared" si="79"/>
        <v>1774660.9854474461</v>
      </c>
      <c r="AI315" s="150"/>
      <c r="AJ315" s="2">
        <v>308</v>
      </c>
      <c r="AK315" s="118">
        <v>54210</v>
      </c>
      <c r="AL315" s="5">
        <f t="shared" si="111"/>
        <v>251804.77204530514</v>
      </c>
      <c r="AM315" s="5">
        <f t="shared" si="112"/>
        <v>5625.6271582523987</v>
      </c>
      <c r="AN315" s="5">
        <f t="shared" si="80"/>
        <v>3999.388005459803</v>
      </c>
      <c r="AO315" s="35">
        <f t="shared" si="81"/>
        <v>0.19059470428496375</v>
      </c>
      <c r="AP315" s="5">
        <f t="shared" si="82"/>
        <v>1626.2391527925956</v>
      </c>
      <c r="AQ315" s="35">
        <f t="shared" si="83"/>
        <v>7.7499999999999999E-2</v>
      </c>
      <c r="AR315" s="5">
        <f t="shared" si="113"/>
        <v>537444.61596015398</v>
      </c>
      <c r="AS315" s="5">
        <f t="shared" si="114"/>
        <v>1195248.5487815842</v>
      </c>
      <c r="AT315" s="5">
        <f t="shared" si="84"/>
        <v>247805.38403984535</v>
      </c>
      <c r="AU315" s="5">
        <f t="shared" si="85"/>
        <v>1732693.1647417382</v>
      </c>
      <c r="AV315" s="150"/>
      <c r="AW315" s="2">
        <v>308</v>
      </c>
      <c r="AX315" s="118">
        <v>54210</v>
      </c>
      <c r="AY315" s="5">
        <f t="shared" si="115"/>
        <v>247061.94811151974</v>
      </c>
      <c r="AZ315" s="5">
        <f t="shared" si="116"/>
        <v>5490.5819284106856</v>
      </c>
      <c r="BA315" s="5">
        <f t="shared" si="86"/>
        <v>3946.4447527136872</v>
      </c>
      <c r="BB315" s="35">
        <f t="shared" si="87"/>
        <v>0.19168203519219362</v>
      </c>
      <c r="BC315" s="5">
        <f t="shared" si="88"/>
        <v>1544.1371756969982</v>
      </c>
      <c r="BD315" s="35">
        <f t="shared" si="89"/>
        <v>7.4999999999999997E-2</v>
      </c>
      <c r="BE315" s="5">
        <f t="shared" si="117"/>
        <v>542134.49664119433</v>
      </c>
      <c r="BF315" s="5">
        <f t="shared" si="118"/>
        <v>1148964.7373092971</v>
      </c>
      <c r="BG315" s="5">
        <f t="shared" si="90"/>
        <v>243115.50335880605</v>
      </c>
      <c r="BH315" s="5">
        <f t="shared" si="91"/>
        <v>1691099.2339504915</v>
      </c>
      <c r="BI315" s="150"/>
      <c r="BJ315" s="2">
        <v>308</v>
      </c>
      <c r="BK315" s="118">
        <v>54210</v>
      </c>
      <c r="BL315" s="5">
        <f t="shared" si="119"/>
        <v>242321.15338372876</v>
      </c>
      <c r="BM315" s="5">
        <f t="shared" si="120"/>
        <v>5356.7892391412443</v>
      </c>
      <c r="BN315" s="5">
        <f t="shared" si="92"/>
        <v>3892.7656041145497</v>
      </c>
      <c r="BO315" s="35">
        <f t="shared" si="93"/>
        <v>0.19277387300728849</v>
      </c>
      <c r="BP315" s="5">
        <f t="shared" si="94"/>
        <v>1464.0236350266946</v>
      </c>
      <c r="BQ315" s="35">
        <f t="shared" si="95"/>
        <v>7.2499999999999995E-2</v>
      </c>
      <c r="BR315" s="5">
        <f t="shared" si="121"/>
        <v>546821.61222038523</v>
      </c>
      <c r="BS315" s="5">
        <f t="shared" si="122"/>
        <v>1103069.4734351183</v>
      </c>
      <c r="BT315" s="5">
        <f t="shared" si="96"/>
        <v>238428.38777961422</v>
      </c>
      <c r="BU315" s="5">
        <f t="shared" si="97"/>
        <v>1649891.0856555034</v>
      </c>
      <c r="BV315" s="150"/>
      <c r="BW315" s="2">
        <v>308</v>
      </c>
      <c r="BX315" s="118">
        <v>54210</v>
      </c>
      <c r="BY315" s="5">
        <f t="shared" si="123"/>
        <v>237584.42148303203</v>
      </c>
      <c r="BZ315" s="5">
        <f t="shared" si="124"/>
        <v>5224.2878433945316</v>
      </c>
      <c r="CA315" s="5">
        <f t="shared" si="98"/>
        <v>3838.378718076845</v>
      </c>
      <c r="CB315" s="35">
        <f t="shared" si="99"/>
        <v>0.19387022233783846</v>
      </c>
      <c r="CC315" s="5">
        <f t="shared" si="100"/>
        <v>1385.9091253176869</v>
      </c>
      <c r="CD315" s="35">
        <f t="shared" si="101"/>
        <v>7.0000000000000007E-2</v>
      </c>
      <c r="CE315" s="5">
        <f t="shared" si="125"/>
        <v>551503.95723504422</v>
      </c>
      <c r="CF315" s="5">
        <f t="shared" si="126"/>
        <v>1057576.698530471</v>
      </c>
      <c r="CG315" s="5">
        <f t="shared" si="102"/>
        <v>233746.04276495517</v>
      </c>
      <c r="CH315" s="5">
        <f t="shared" si="103"/>
        <v>1609080.6557655153</v>
      </c>
    </row>
    <row r="316" spans="9:86" ht="14.25" customHeight="1">
      <c r="I316" s="150"/>
      <c r="J316" s="2">
        <v>309</v>
      </c>
      <c r="K316" s="118">
        <v>54240</v>
      </c>
      <c r="L316" s="5">
        <f t="shared" si="104"/>
        <v>257185.65903472956</v>
      </c>
      <c r="M316" s="5">
        <f t="shared" si="67"/>
        <v>5899.3210083098911</v>
      </c>
      <c r="N316" s="5">
        <f t="shared" si="68"/>
        <v>4131.1696024461253</v>
      </c>
      <c r="O316" s="35">
        <f t="shared" si="69"/>
        <v>0.19275583022558496</v>
      </c>
      <c r="P316" s="5">
        <f t="shared" si="70"/>
        <v>1768.1514058637656</v>
      </c>
      <c r="Q316" s="35">
        <f t="shared" si="71"/>
        <v>8.2500000000000004E-2</v>
      </c>
      <c r="R316" s="5">
        <f t="shared" si="105"/>
        <v>532195.51056771528</v>
      </c>
      <c r="S316" s="5">
        <f t="shared" si="106"/>
        <v>1290694.6810000418</v>
      </c>
      <c r="T316" s="5">
        <f t="shared" si="72"/>
        <v>253054.48943228344</v>
      </c>
      <c r="U316" s="5">
        <f t="shared" si="73"/>
        <v>1822890.1915677572</v>
      </c>
      <c r="V316" s="150"/>
      <c r="W316" s="2">
        <v>309</v>
      </c>
      <c r="X316" s="118">
        <v>54240</v>
      </c>
      <c r="Y316" s="5">
        <f t="shared" si="107"/>
        <v>252496.07190254919</v>
      </c>
      <c r="Z316" s="5">
        <f t="shared" si="108"/>
        <v>5761.8863163878123</v>
      </c>
      <c r="AA316" s="5">
        <f t="shared" si="74"/>
        <v>4078.5791703708173</v>
      </c>
      <c r="AB316" s="35">
        <f t="shared" si="75"/>
        <v>0.19383648100212555</v>
      </c>
      <c r="AC316" s="5">
        <f t="shared" si="76"/>
        <v>1683.3071460169947</v>
      </c>
      <c r="AD316" s="35">
        <f t="shared" si="77"/>
        <v>0.08</v>
      </c>
      <c r="AE316" s="5">
        <f t="shared" si="109"/>
        <v>536832.50726782193</v>
      </c>
      <c r="AF316" s="5">
        <f t="shared" si="110"/>
        <v>1243590.364496012</v>
      </c>
      <c r="AG316" s="5">
        <f t="shared" si="78"/>
        <v>248417.49273217836</v>
      </c>
      <c r="AH316" s="5">
        <f t="shared" si="79"/>
        <v>1780422.8717638338</v>
      </c>
      <c r="AI316" s="150"/>
      <c r="AJ316" s="2">
        <v>309</v>
      </c>
      <c r="AK316" s="118">
        <v>54240</v>
      </c>
      <c r="AL316" s="5">
        <f t="shared" si="111"/>
        <v>247805.38403984535</v>
      </c>
      <c r="AM316" s="5">
        <f t="shared" si="112"/>
        <v>5625.6271582523987</v>
      </c>
      <c r="AN316" s="5">
        <f t="shared" si="80"/>
        <v>4025.2173863283974</v>
      </c>
      <c r="AO316" s="35">
        <f t="shared" si="81"/>
        <v>0.19492154628962399</v>
      </c>
      <c r="AP316" s="5">
        <f t="shared" si="82"/>
        <v>1600.4097719240012</v>
      </c>
      <c r="AQ316" s="35">
        <f t="shared" si="83"/>
        <v>7.7499999999999999E-2</v>
      </c>
      <c r="AR316" s="5">
        <f t="shared" si="113"/>
        <v>541469.83334648237</v>
      </c>
      <c r="AS316" s="5">
        <f t="shared" si="114"/>
        <v>1196848.9585535082</v>
      </c>
      <c r="AT316" s="5">
        <f t="shared" si="84"/>
        <v>243780.16665351694</v>
      </c>
      <c r="AU316" s="5">
        <f t="shared" si="85"/>
        <v>1738318.7918999905</v>
      </c>
      <c r="AV316" s="150"/>
      <c r="AW316" s="2">
        <v>309</v>
      </c>
      <c r="AX316" s="118">
        <v>54240</v>
      </c>
      <c r="AY316" s="5">
        <f t="shared" si="115"/>
        <v>243115.50335880605</v>
      </c>
      <c r="AZ316" s="5">
        <f t="shared" si="116"/>
        <v>5490.5819284106856</v>
      </c>
      <c r="BA316" s="5">
        <f t="shared" si="86"/>
        <v>3971.110032418148</v>
      </c>
      <c r="BB316" s="35">
        <f t="shared" si="87"/>
        <v>0.19601103068564013</v>
      </c>
      <c r="BC316" s="5">
        <f t="shared" si="88"/>
        <v>1519.4718959925376</v>
      </c>
      <c r="BD316" s="35">
        <f t="shared" si="89"/>
        <v>7.4999999999999997E-2</v>
      </c>
      <c r="BE316" s="5">
        <f t="shared" si="117"/>
        <v>546105.60667361249</v>
      </c>
      <c r="BF316" s="5">
        <f t="shared" si="118"/>
        <v>1150484.2092052896</v>
      </c>
      <c r="BG316" s="5">
        <f t="shared" si="90"/>
        <v>239144.39332638789</v>
      </c>
      <c r="BH316" s="5">
        <f t="shared" si="91"/>
        <v>1696589.8158789021</v>
      </c>
      <c r="BI316" s="150"/>
      <c r="BJ316" s="2">
        <v>309</v>
      </c>
      <c r="BK316" s="118">
        <v>54240</v>
      </c>
      <c r="BL316" s="5">
        <f t="shared" si="119"/>
        <v>238428.38777961422</v>
      </c>
      <c r="BM316" s="5">
        <f t="shared" si="120"/>
        <v>5356.7892391412443</v>
      </c>
      <c r="BN316" s="5">
        <f t="shared" si="92"/>
        <v>3916.284396306075</v>
      </c>
      <c r="BO316" s="35">
        <f t="shared" si="93"/>
        <v>0.19710493869174683</v>
      </c>
      <c r="BP316" s="5">
        <f t="shared" si="94"/>
        <v>1440.5048428351693</v>
      </c>
      <c r="BQ316" s="35">
        <f t="shared" si="95"/>
        <v>7.2499999999999995E-2</v>
      </c>
      <c r="BR316" s="5">
        <f t="shared" si="121"/>
        <v>550737.89661669126</v>
      </c>
      <c r="BS316" s="5">
        <f t="shared" si="122"/>
        <v>1104509.9782779536</v>
      </c>
      <c r="BT316" s="5">
        <f t="shared" si="96"/>
        <v>234512.10338330813</v>
      </c>
      <c r="BU316" s="5">
        <f t="shared" si="97"/>
        <v>1655247.8748946448</v>
      </c>
      <c r="BV316" s="150"/>
      <c r="BW316" s="2">
        <v>309</v>
      </c>
      <c r="BX316" s="118">
        <v>54240</v>
      </c>
      <c r="BY316" s="5">
        <f t="shared" si="123"/>
        <v>233746.04276495517</v>
      </c>
      <c r="BZ316" s="5">
        <f t="shared" si="124"/>
        <v>5224.2878433945316</v>
      </c>
      <c r="CA316" s="5">
        <f t="shared" si="98"/>
        <v>3860.7692605989596</v>
      </c>
      <c r="CB316" s="35">
        <f t="shared" si="99"/>
        <v>0.19820327471286509</v>
      </c>
      <c r="CC316" s="5">
        <f t="shared" si="100"/>
        <v>1363.518582795572</v>
      </c>
      <c r="CD316" s="35">
        <f t="shared" si="101"/>
        <v>7.0000000000000007E-2</v>
      </c>
      <c r="CE316" s="5">
        <f t="shared" si="125"/>
        <v>555364.72649564315</v>
      </c>
      <c r="CF316" s="5">
        <f t="shared" si="126"/>
        <v>1058940.2171132665</v>
      </c>
      <c r="CG316" s="5">
        <f t="shared" si="102"/>
        <v>229885.27350435621</v>
      </c>
      <c r="CH316" s="5">
        <f t="shared" si="103"/>
        <v>1614304.9436089096</v>
      </c>
    </row>
    <row r="317" spans="9:86" ht="14.25" customHeight="1">
      <c r="I317" s="150"/>
      <c r="J317" s="2">
        <v>310</v>
      </c>
      <c r="K317" s="118">
        <v>54271</v>
      </c>
      <c r="L317" s="5">
        <f t="shared" si="104"/>
        <v>253054.48943228344</v>
      </c>
      <c r="M317" s="5">
        <f t="shared" si="67"/>
        <v>5899.3210083098911</v>
      </c>
      <c r="N317" s="5">
        <f t="shared" si="68"/>
        <v>4159.5713934629421</v>
      </c>
      <c r="O317" s="35">
        <f t="shared" si="69"/>
        <v>0.19724944154730106</v>
      </c>
      <c r="P317" s="5">
        <f t="shared" si="70"/>
        <v>1739.7496148469486</v>
      </c>
      <c r="Q317" s="35">
        <f t="shared" si="71"/>
        <v>8.2500000000000004E-2</v>
      </c>
      <c r="R317" s="5">
        <f t="shared" si="105"/>
        <v>536355.08196117822</v>
      </c>
      <c r="S317" s="5">
        <f t="shared" si="106"/>
        <v>1292434.4306148887</v>
      </c>
      <c r="T317" s="5">
        <f t="shared" si="72"/>
        <v>248894.9180388205</v>
      </c>
      <c r="U317" s="5">
        <f t="shared" si="73"/>
        <v>1828789.5125760669</v>
      </c>
      <c r="V317" s="150"/>
      <c r="W317" s="2">
        <v>310</v>
      </c>
      <c r="X317" s="118">
        <v>54271</v>
      </c>
      <c r="Y317" s="5">
        <f t="shared" si="107"/>
        <v>248417.49273217836</v>
      </c>
      <c r="Z317" s="5">
        <f t="shared" si="108"/>
        <v>5761.8863163878123</v>
      </c>
      <c r="AA317" s="5">
        <f t="shared" si="74"/>
        <v>4105.7696981732897</v>
      </c>
      <c r="AB317" s="35">
        <f t="shared" si="75"/>
        <v>0.19833239534060182</v>
      </c>
      <c r="AC317" s="5">
        <f t="shared" si="76"/>
        <v>1656.1166182145225</v>
      </c>
      <c r="AD317" s="35">
        <f t="shared" si="77"/>
        <v>0.08</v>
      </c>
      <c r="AE317" s="5">
        <f t="shared" si="109"/>
        <v>540938.2769659952</v>
      </c>
      <c r="AF317" s="5">
        <f t="shared" si="110"/>
        <v>1245246.4811142264</v>
      </c>
      <c r="AG317" s="5">
        <f t="shared" si="78"/>
        <v>244311.72303400506</v>
      </c>
      <c r="AH317" s="5">
        <f t="shared" si="79"/>
        <v>1786184.7580802217</v>
      </c>
      <c r="AI317" s="150"/>
      <c r="AJ317" s="2">
        <v>310</v>
      </c>
      <c r="AK317" s="118">
        <v>54271</v>
      </c>
      <c r="AL317" s="5">
        <f t="shared" si="111"/>
        <v>243780.16665351694</v>
      </c>
      <c r="AM317" s="5">
        <f t="shared" si="112"/>
        <v>5625.6271582523987</v>
      </c>
      <c r="AN317" s="5">
        <f t="shared" si="80"/>
        <v>4051.2135819484351</v>
      </c>
      <c r="AO317" s="35">
        <f t="shared" si="81"/>
        <v>0.19941968065218679</v>
      </c>
      <c r="AP317" s="5">
        <f t="shared" si="82"/>
        <v>1574.4135763039635</v>
      </c>
      <c r="AQ317" s="35">
        <f t="shared" si="83"/>
        <v>7.7499999999999999E-2</v>
      </c>
      <c r="AR317" s="5">
        <f t="shared" si="113"/>
        <v>545521.04692843079</v>
      </c>
      <c r="AS317" s="5">
        <f t="shared" si="114"/>
        <v>1198423.3721298121</v>
      </c>
      <c r="AT317" s="5">
        <f t="shared" si="84"/>
        <v>239728.95307156851</v>
      </c>
      <c r="AU317" s="5">
        <f t="shared" si="85"/>
        <v>1743944.4190582428</v>
      </c>
      <c r="AV317" s="150"/>
      <c r="AW317" s="2">
        <v>310</v>
      </c>
      <c r="AX317" s="118">
        <v>54271</v>
      </c>
      <c r="AY317" s="5">
        <f t="shared" si="115"/>
        <v>239144.39332638789</v>
      </c>
      <c r="AZ317" s="5">
        <f t="shared" si="116"/>
        <v>5490.5819284106856</v>
      </c>
      <c r="BA317" s="5">
        <f t="shared" si="86"/>
        <v>3995.9294701207614</v>
      </c>
      <c r="BB317" s="35">
        <f t="shared" si="87"/>
        <v>0.20051130187277555</v>
      </c>
      <c r="BC317" s="5">
        <f t="shared" si="88"/>
        <v>1494.6524582899242</v>
      </c>
      <c r="BD317" s="35">
        <f t="shared" si="89"/>
        <v>7.4999999999999997E-2</v>
      </c>
      <c r="BE317" s="5">
        <f t="shared" si="117"/>
        <v>550101.5361437333</v>
      </c>
      <c r="BF317" s="5">
        <f t="shared" si="118"/>
        <v>1151978.8616635795</v>
      </c>
      <c r="BG317" s="5">
        <f t="shared" si="90"/>
        <v>235148.46385626713</v>
      </c>
      <c r="BH317" s="5">
        <f t="shared" si="91"/>
        <v>1702080.3978073127</v>
      </c>
      <c r="BI317" s="150"/>
      <c r="BJ317" s="2">
        <v>310</v>
      </c>
      <c r="BK317" s="118">
        <v>54271</v>
      </c>
      <c r="BL317" s="5">
        <f t="shared" si="119"/>
        <v>234512.10338330813</v>
      </c>
      <c r="BM317" s="5">
        <f t="shared" si="120"/>
        <v>5356.7892391412443</v>
      </c>
      <c r="BN317" s="5">
        <f t="shared" si="92"/>
        <v>3939.9452812004242</v>
      </c>
      <c r="BO317" s="35">
        <f t="shared" si="93"/>
        <v>0.20160726330242917</v>
      </c>
      <c r="BP317" s="5">
        <f t="shared" si="94"/>
        <v>1416.84395794082</v>
      </c>
      <c r="BQ317" s="35">
        <f t="shared" si="95"/>
        <v>7.2499999999999995E-2</v>
      </c>
      <c r="BR317" s="5">
        <f t="shared" si="121"/>
        <v>554677.84189789172</v>
      </c>
      <c r="BS317" s="5">
        <f t="shared" si="122"/>
        <v>1105926.8222358944</v>
      </c>
      <c r="BT317" s="5">
        <f t="shared" si="96"/>
        <v>230572.1581021077</v>
      </c>
      <c r="BU317" s="5">
        <f t="shared" si="97"/>
        <v>1660604.6641337862</v>
      </c>
      <c r="BV317" s="150"/>
      <c r="BW317" s="2">
        <v>310</v>
      </c>
      <c r="BX317" s="118">
        <v>54271</v>
      </c>
      <c r="BY317" s="5">
        <f t="shared" si="123"/>
        <v>229885.27350435621</v>
      </c>
      <c r="BZ317" s="5">
        <f t="shared" si="124"/>
        <v>5224.2878433945316</v>
      </c>
      <c r="CA317" s="5">
        <f t="shared" si="98"/>
        <v>3883.2904146191204</v>
      </c>
      <c r="CB317" s="35">
        <f t="shared" si="99"/>
        <v>0.20270756914990645</v>
      </c>
      <c r="CC317" s="5">
        <f t="shared" si="100"/>
        <v>1340.9974287754112</v>
      </c>
      <c r="CD317" s="35">
        <f t="shared" si="101"/>
        <v>7.0000000000000007E-2</v>
      </c>
      <c r="CE317" s="5">
        <f t="shared" si="125"/>
        <v>559248.01691026229</v>
      </c>
      <c r="CF317" s="5">
        <f t="shared" si="126"/>
        <v>1060281.2145420418</v>
      </c>
      <c r="CG317" s="5">
        <f t="shared" si="102"/>
        <v>226001.9830897371</v>
      </c>
      <c r="CH317" s="5">
        <f t="shared" si="103"/>
        <v>1619529.2314523039</v>
      </c>
    </row>
    <row r="318" spans="9:86" ht="14.25" customHeight="1">
      <c r="I318" s="150"/>
      <c r="J318" s="2">
        <v>311</v>
      </c>
      <c r="K318" s="118">
        <v>54302</v>
      </c>
      <c r="L318" s="5">
        <f t="shared" si="104"/>
        <v>248894.9180388205</v>
      </c>
      <c r="M318" s="5">
        <f t="shared" si="67"/>
        <v>5899.3210083098911</v>
      </c>
      <c r="N318" s="5">
        <f t="shared" si="68"/>
        <v>4188.1684467929999</v>
      </c>
      <c r="O318" s="35">
        <f t="shared" si="69"/>
        <v>0.20192465863717307</v>
      </c>
      <c r="P318" s="5">
        <f t="shared" si="70"/>
        <v>1711.152561516891</v>
      </c>
      <c r="Q318" s="35">
        <f t="shared" si="71"/>
        <v>8.2500000000000004E-2</v>
      </c>
      <c r="R318" s="5">
        <f t="shared" si="105"/>
        <v>540543.25040797121</v>
      </c>
      <c r="S318" s="5">
        <f t="shared" si="106"/>
        <v>1294145.5831764056</v>
      </c>
      <c r="T318" s="5">
        <f t="shared" si="72"/>
        <v>244706.74959202751</v>
      </c>
      <c r="U318" s="5">
        <f t="shared" si="73"/>
        <v>1834688.8335843768</v>
      </c>
      <c r="V318" s="150"/>
      <c r="W318" s="2">
        <v>311</v>
      </c>
      <c r="X318" s="118">
        <v>54302</v>
      </c>
      <c r="Y318" s="5">
        <f t="shared" si="107"/>
        <v>244311.72303400506</v>
      </c>
      <c r="Z318" s="5">
        <f t="shared" si="108"/>
        <v>5761.8863163878123</v>
      </c>
      <c r="AA318" s="5">
        <f t="shared" si="74"/>
        <v>4133.1414961611117</v>
      </c>
      <c r="AB318" s="35">
        <f t="shared" si="75"/>
        <v>0.20300989792057572</v>
      </c>
      <c r="AC318" s="5">
        <f t="shared" si="76"/>
        <v>1628.7448202267005</v>
      </c>
      <c r="AD318" s="35">
        <f t="shared" si="77"/>
        <v>0.08</v>
      </c>
      <c r="AE318" s="5">
        <f t="shared" si="109"/>
        <v>545071.41846215632</v>
      </c>
      <c r="AF318" s="5">
        <f t="shared" si="110"/>
        <v>1246875.2259344531</v>
      </c>
      <c r="AG318" s="5">
        <f t="shared" si="78"/>
        <v>240178.58153784394</v>
      </c>
      <c r="AH318" s="5">
        <f t="shared" si="79"/>
        <v>1791946.6443966094</v>
      </c>
      <c r="AI318" s="150"/>
      <c r="AJ318" s="2">
        <v>311</v>
      </c>
      <c r="AK318" s="118">
        <v>54302</v>
      </c>
      <c r="AL318" s="5">
        <f t="shared" si="111"/>
        <v>239728.95307156851</v>
      </c>
      <c r="AM318" s="5">
        <f t="shared" si="112"/>
        <v>5625.6271582523987</v>
      </c>
      <c r="AN318" s="5">
        <f t="shared" si="80"/>
        <v>4077.3776696651853</v>
      </c>
      <c r="AO318" s="35">
        <f t="shared" si="81"/>
        <v>0.20409938561478275</v>
      </c>
      <c r="AP318" s="5">
        <f t="shared" si="82"/>
        <v>1548.2494885872134</v>
      </c>
      <c r="AQ318" s="35">
        <f t="shared" si="83"/>
        <v>7.7499999999999999E-2</v>
      </c>
      <c r="AR318" s="5">
        <f t="shared" si="113"/>
        <v>549598.42459809594</v>
      </c>
      <c r="AS318" s="5">
        <f t="shared" si="114"/>
        <v>1199971.6216183994</v>
      </c>
      <c r="AT318" s="5">
        <f t="shared" si="84"/>
        <v>235651.57540190333</v>
      </c>
      <c r="AU318" s="5">
        <f t="shared" si="85"/>
        <v>1749570.0462164953</v>
      </c>
      <c r="AV318" s="150"/>
      <c r="AW318" s="2">
        <v>311</v>
      </c>
      <c r="AX318" s="118">
        <v>54302</v>
      </c>
      <c r="AY318" s="5">
        <f t="shared" si="115"/>
        <v>235148.46385626713</v>
      </c>
      <c r="AZ318" s="5">
        <f t="shared" si="116"/>
        <v>5490.5819284106856</v>
      </c>
      <c r="BA318" s="5">
        <f t="shared" si="86"/>
        <v>4020.9040293090161</v>
      </c>
      <c r="BB318" s="35">
        <f t="shared" si="87"/>
        <v>0.20519312591045114</v>
      </c>
      <c r="BC318" s="5">
        <f t="shared" si="88"/>
        <v>1469.6778991016695</v>
      </c>
      <c r="BD318" s="35">
        <f t="shared" si="89"/>
        <v>7.4999999999999997E-2</v>
      </c>
      <c r="BE318" s="5">
        <f t="shared" si="117"/>
        <v>554122.44017304236</v>
      </c>
      <c r="BF318" s="5">
        <f t="shared" si="118"/>
        <v>1153448.5395626812</v>
      </c>
      <c r="BG318" s="5">
        <f t="shared" si="90"/>
        <v>231127.55982695811</v>
      </c>
      <c r="BH318" s="5">
        <f t="shared" si="91"/>
        <v>1707570.9797357237</v>
      </c>
      <c r="BI318" s="150"/>
      <c r="BJ318" s="2">
        <v>311</v>
      </c>
      <c r="BK318" s="118">
        <v>54302</v>
      </c>
      <c r="BL318" s="5">
        <f t="shared" si="119"/>
        <v>230572.1581021077</v>
      </c>
      <c r="BM318" s="5">
        <f t="shared" si="120"/>
        <v>5356.7892391412443</v>
      </c>
      <c r="BN318" s="5">
        <f t="shared" si="92"/>
        <v>3963.7491172743439</v>
      </c>
      <c r="BO318" s="35">
        <f t="shared" si="93"/>
        <v>0.20629112291271617</v>
      </c>
      <c r="BP318" s="5">
        <f t="shared" si="94"/>
        <v>1393.0401218669006</v>
      </c>
      <c r="BQ318" s="35">
        <f t="shared" si="95"/>
        <v>7.2499999999999995E-2</v>
      </c>
      <c r="BR318" s="5">
        <f t="shared" si="121"/>
        <v>558641.59101516602</v>
      </c>
      <c r="BS318" s="5">
        <f t="shared" si="122"/>
        <v>1107319.8623577612</v>
      </c>
      <c r="BT318" s="5">
        <f t="shared" si="96"/>
        <v>226608.40898483337</v>
      </c>
      <c r="BU318" s="5">
        <f t="shared" si="97"/>
        <v>1665961.4533729274</v>
      </c>
      <c r="BV318" s="150"/>
      <c r="BW318" s="2">
        <v>311</v>
      </c>
      <c r="BX318" s="118">
        <v>54302</v>
      </c>
      <c r="BY318" s="5">
        <f t="shared" si="123"/>
        <v>226001.9830897371</v>
      </c>
      <c r="BZ318" s="5">
        <f t="shared" si="124"/>
        <v>5224.2878433945316</v>
      </c>
      <c r="CA318" s="5">
        <f t="shared" si="98"/>
        <v>3905.9429420377319</v>
      </c>
      <c r="CB318" s="35">
        <f t="shared" si="99"/>
        <v>0.20739338064056678</v>
      </c>
      <c r="CC318" s="5">
        <f t="shared" si="100"/>
        <v>1318.3449013567997</v>
      </c>
      <c r="CD318" s="35">
        <f t="shared" si="101"/>
        <v>7.0000000000000007E-2</v>
      </c>
      <c r="CE318" s="5">
        <f t="shared" si="125"/>
        <v>563153.9598523</v>
      </c>
      <c r="CF318" s="5">
        <f t="shared" si="126"/>
        <v>1061599.5594433986</v>
      </c>
      <c r="CG318" s="5">
        <f t="shared" si="102"/>
        <v>222096.04014769936</v>
      </c>
      <c r="CH318" s="5">
        <f t="shared" si="103"/>
        <v>1624753.5192956985</v>
      </c>
    </row>
    <row r="319" spans="9:86" ht="14.25" customHeight="1">
      <c r="I319" s="150"/>
      <c r="J319" s="2">
        <v>312</v>
      </c>
      <c r="K319" s="118">
        <v>54332</v>
      </c>
      <c r="L319" s="5">
        <f t="shared" si="104"/>
        <v>244706.74959202751</v>
      </c>
      <c r="M319" s="5">
        <f t="shared" si="67"/>
        <v>5899.3210083098911</v>
      </c>
      <c r="N319" s="5">
        <f t="shared" si="68"/>
        <v>4216.9621048647023</v>
      </c>
      <c r="O319" s="35">
        <f t="shared" si="69"/>
        <v>0.20679260111436287</v>
      </c>
      <c r="P319" s="5">
        <f t="shared" si="70"/>
        <v>1682.3589034451891</v>
      </c>
      <c r="Q319" s="35">
        <f t="shared" si="71"/>
        <v>8.2500000000000004E-2</v>
      </c>
      <c r="R319" s="5">
        <f t="shared" si="105"/>
        <v>544760.21251283586</v>
      </c>
      <c r="S319" s="5">
        <f t="shared" si="106"/>
        <v>1295827.9420798509</v>
      </c>
      <c r="T319" s="5">
        <f t="shared" si="72"/>
        <v>240489.7874871628</v>
      </c>
      <c r="U319" s="5">
        <f t="shared" si="73"/>
        <v>1840588.1545926868</v>
      </c>
      <c r="V319" s="150"/>
      <c r="W319" s="2">
        <v>312</v>
      </c>
      <c r="X319" s="118">
        <v>54332</v>
      </c>
      <c r="Y319" s="5">
        <f t="shared" si="107"/>
        <v>240178.58153784394</v>
      </c>
      <c r="Z319" s="5">
        <f t="shared" si="108"/>
        <v>5761.8863163878123</v>
      </c>
      <c r="AA319" s="5">
        <f t="shared" si="74"/>
        <v>4160.6957728021862</v>
      </c>
      <c r="AB319" s="35">
        <f t="shared" si="75"/>
        <v>0.20788010718499156</v>
      </c>
      <c r="AC319" s="5">
        <f t="shared" si="76"/>
        <v>1601.1905435856263</v>
      </c>
      <c r="AD319" s="35">
        <f t="shared" si="77"/>
        <v>0.08</v>
      </c>
      <c r="AE319" s="5">
        <f t="shared" si="109"/>
        <v>549232.11423495854</v>
      </c>
      <c r="AF319" s="5">
        <f t="shared" si="110"/>
        <v>1248476.4164780388</v>
      </c>
      <c r="AG319" s="5">
        <f t="shared" si="78"/>
        <v>236017.88576504175</v>
      </c>
      <c r="AH319" s="5">
        <f t="shared" si="79"/>
        <v>1797708.5307129973</v>
      </c>
      <c r="AI319" s="150"/>
      <c r="AJ319" s="2">
        <v>312</v>
      </c>
      <c r="AK319" s="118">
        <v>54332</v>
      </c>
      <c r="AL319" s="5">
        <f t="shared" si="111"/>
        <v>235651.57540190333</v>
      </c>
      <c r="AM319" s="5">
        <f t="shared" si="112"/>
        <v>5625.6271582523987</v>
      </c>
      <c r="AN319" s="5">
        <f t="shared" si="80"/>
        <v>4103.7107337817724</v>
      </c>
      <c r="AO319" s="35">
        <f t="shared" si="81"/>
        <v>0.20897177844618614</v>
      </c>
      <c r="AP319" s="5">
        <f t="shared" si="82"/>
        <v>1521.9164244706258</v>
      </c>
      <c r="AQ319" s="35">
        <f t="shared" si="83"/>
        <v>7.7499999999999999E-2</v>
      </c>
      <c r="AR319" s="5">
        <f t="shared" si="113"/>
        <v>553702.13533187774</v>
      </c>
      <c r="AS319" s="5">
        <f t="shared" si="114"/>
        <v>1201493.5380428701</v>
      </c>
      <c r="AT319" s="5">
        <f t="shared" si="84"/>
        <v>231547.86466812156</v>
      </c>
      <c r="AU319" s="5">
        <f t="shared" si="85"/>
        <v>1755195.6733747479</v>
      </c>
      <c r="AV319" s="150"/>
      <c r="AW319" s="2">
        <v>312</v>
      </c>
      <c r="AX319" s="118">
        <v>54332</v>
      </c>
      <c r="AY319" s="5">
        <f t="shared" si="115"/>
        <v>231127.55982695811</v>
      </c>
      <c r="AZ319" s="5">
        <f t="shared" si="116"/>
        <v>5490.5819284106856</v>
      </c>
      <c r="BA319" s="5">
        <f t="shared" si="86"/>
        <v>4046.0346794921975</v>
      </c>
      <c r="BB319" s="35">
        <f t="shared" si="87"/>
        <v>0.2100676188951974</v>
      </c>
      <c r="BC319" s="5">
        <f t="shared" si="88"/>
        <v>1444.5472489184881</v>
      </c>
      <c r="BD319" s="35">
        <f t="shared" si="89"/>
        <v>7.4999999999999997E-2</v>
      </c>
      <c r="BE319" s="5">
        <f t="shared" si="117"/>
        <v>558168.47485253459</v>
      </c>
      <c r="BF319" s="5">
        <f t="shared" si="118"/>
        <v>1154893.0868115998</v>
      </c>
      <c r="BG319" s="5">
        <f t="shared" si="90"/>
        <v>227081.5251474659</v>
      </c>
      <c r="BH319" s="5">
        <f t="shared" si="91"/>
        <v>1713061.5616641343</v>
      </c>
      <c r="BI319" s="150"/>
      <c r="BJ319" s="2">
        <v>312</v>
      </c>
      <c r="BK319" s="118">
        <v>54332</v>
      </c>
      <c r="BL319" s="5">
        <f t="shared" si="119"/>
        <v>226608.40898483337</v>
      </c>
      <c r="BM319" s="5">
        <f t="shared" si="120"/>
        <v>5356.7892391412443</v>
      </c>
      <c r="BN319" s="5">
        <f t="shared" si="92"/>
        <v>3987.6967681912092</v>
      </c>
      <c r="BO319" s="35">
        <f t="shared" si="93"/>
        <v>0.21116763244870235</v>
      </c>
      <c r="BP319" s="5">
        <f t="shared" si="94"/>
        <v>1369.0924709500348</v>
      </c>
      <c r="BQ319" s="35">
        <f t="shared" si="95"/>
        <v>7.2499999999999981E-2</v>
      </c>
      <c r="BR319" s="5">
        <f t="shared" si="121"/>
        <v>562629.2877833572</v>
      </c>
      <c r="BS319" s="5">
        <f t="shared" si="122"/>
        <v>1108688.9548287112</v>
      </c>
      <c r="BT319" s="5">
        <f t="shared" si="96"/>
        <v>222620.71221664216</v>
      </c>
      <c r="BU319" s="5">
        <f t="shared" si="97"/>
        <v>1671318.2426120685</v>
      </c>
      <c r="BV319" s="150"/>
      <c r="BW319" s="2">
        <v>312</v>
      </c>
      <c r="BX319" s="118">
        <v>54332</v>
      </c>
      <c r="BY319" s="5">
        <f t="shared" si="123"/>
        <v>222096.04014769936</v>
      </c>
      <c r="BZ319" s="5">
        <f t="shared" si="124"/>
        <v>5224.2878433945316</v>
      </c>
      <c r="CA319" s="5">
        <f t="shared" si="98"/>
        <v>3928.7276091996187</v>
      </c>
      <c r="CB319" s="35">
        <f t="shared" si="99"/>
        <v>0.2122718229421966</v>
      </c>
      <c r="CC319" s="5">
        <f t="shared" si="100"/>
        <v>1295.5602341949129</v>
      </c>
      <c r="CD319" s="35">
        <f t="shared" si="101"/>
        <v>7.0000000000000007E-2</v>
      </c>
      <c r="CE319" s="5">
        <f t="shared" si="125"/>
        <v>567082.68746149959</v>
      </c>
      <c r="CF319" s="5">
        <f t="shared" si="126"/>
        <v>1062895.1196775935</v>
      </c>
      <c r="CG319" s="5">
        <f t="shared" si="102"/>
        <v>218167.31253849974</v>
      </c>
      <c r="CH319" s="5">
        <f t="shared" si="103"/>
        <v>1629977.8071390931</v>
      </c>
    </row>
    <row r="320" spans="9:86" ht="14.25" customHeight="1">
      <c r="I320" s="150"/>
      <c r="J320" s="2">
        <v>313</v>
      </c>
      <c r="K320" s="118">
        <v>54363</v>
      </c>
      <c r="L320" s="5">
        <f t="shared" si="104"/>
        <v>240489.7874871628</v>
      </c>
      <c r="M320" s="5">
        <f t="shared" si="67"/>
        <v>5899.3210083098911</v>
      </c>
      <c r="N320" s="5">
        <f t="shared" si="68"/>
        <v>4245.9537193356464</v>
      </c>
      <c r="O320" s="35">
        <f t="shared" si="69"/>
        <v>0.21186531521529789</v>
      </c>
      <c r="P320" s="5">
        <f t="shared" si="70"/>
        <v>1653.3672889742443</v>
      </c>
      <c r="Q320" s="35">
        <f t="shared" si="71"/>
        <v>8.2500000000000004E-2</v>
      </c>
      <c r="R320" s="5">
        <f t="shared" si="105"/>
        <v>549006.16623217147</v>
      </c>
      <c r="S320" s="5">
        <f t="shared" si="106"/>
        <v>1297481.3093688253</v>
      </c>
      <c r="T320" s="5">
        <f t="shared" si="72"/>
        <v>236243.83376782716</v>
      </c>
      <c r="U320" s="5">
        <f t="shared" si="73"/>
        <v>1846487.4756009968</v>
      </c>
      <c r="V320" s="150"/>
      <c r="W320" s="2">
        <v>313</v>
      </c>
      <c r="X320" s="118">
        <v>54363</v>
      </c>
      <c r="Y320" s="5">
        <f t="shared" si="107"/>
        <v>236017.88576504175</v>
      </c>
      <c r="Z320" s="5">
        <f t="shared" si="108"/>
        <v>5761.8863163878123</v>
      </c>
      <c r="AA320" s="5">
        <f t="shared" si="74"/>
        <v>4188.4337446208674</v>
      </c>
      <c r="AB320" s="35">
        <f t="shared" si="75"/>
        <v>0.21295506809804218</v>
      </c>
      <c r="AC320" s="5">
        <f t="shared" si="76"/>
        <v>1573.4525717669451</v>
      </c>
      <c r="AD320" s="35">
        <f t="shared" si="77"/>
        <v>0.08</v>
      </c>
      <c r="AE320" s="5">
        <f t="shared" si="109"/>
        <v>553420.54797957942</v>
      </c>
      <c r="AF320" s="5">
        <f t="shared" si="110"/>
        <v>1250049.8690498057</v>
      </c>
      <c r="AG320" s="5">
        <f t="shared" si="78"/>
        <v>231829.45202042087</v>
      </c>
      <c r="AH320" s="5">
        <f t="shared" si="79"/>
        <v>1803470.417029385</v>
      </c>
      <c r="AI320" s="150"/>
      <c r="AJ320" s="2">
        <v>313</v>
      </c>
      <c r="AK320" s="118">
        <v>54363</v>
      </c>
      <c r="AL320" s="5">
        <f t="shared" si="111"/>
        <v>231547.86466812156</v>
      </c>
      <c r="AM320" s="5">
        <f t="shared" si="112"/>
        <v>5625.6271582523987</v>
      </c>
      <c r="AN320" s="5">
        <f t="shared" si="80"/>
        <v>4130.2138656041134</v>
      </c>
      <c r="AO320" s="35">
        <f t="shared" si="81"/>
        <v>0.21404890284040223</v>
      </c>
      <c r="AP320" s="5">
        <f t="shared" si="82"/>
        <v>1495.4132926482851</v>
      </c>
      <c r="AQ320" s="35">
        <f t="shared" si="83"/>
        <v>7.7499999999999999E-2</v>
      </c>
      <c r="AR320" s="5">
        <f t="shared" si="113"/>
        <v>557832.34919748188</v>
      </c>
      <c r="AS320" s="5">
        <f t="shared" si="114"/>
        <v>1202988.9513355184</v>
      </c>
      <c r="AT320" s="5">
        <f t="shared" si="84"/>
        <v>227417.65080251746</v>
      </c>
      <c r="AU320" s="5">
        <f t="shared" si="85"/>
        <v>1760821.3005330004</v>
      </c>
      <c r="AV320" s="150"/>
      <c r="AW320" s="2">
        <v>313</v>
      </c>
      <c r="AX320" s="118">
        <v>54363</v>
      </c>
      <c r="AY320" s="5">
        <f t="shared" si="115"/>
        <v>227081.5251474659</v>
      </c>
      <c r="AZ320" s="5">
        <f t="shared" si="116"/>
        <v>5490.5819284106856</v>
      </c>
      <c r="BA320" s="5">
        <f t="shared" si="86"/>
        <v>4071.3223962390239</v>
      </c>
      <c r="BB320" s="35">
        <f t="shared" si="87"/>
        <v>0.21514682325275677</v>
      </c>
      <c r="BC320" s="5">
        <f t="shared" si="88"/>
        <v>1419.2595321716617</v>
      </c>
      <c r="BD320" s="35">
        <f t="shared" si="89"/>
        <v>7.4999999999999997E-2</v>
      </c>
      <c r="BE320" s="5">
        <f t="shared" si="117"/>
        <v>562239.79724877363</v>
      </c>
      <c r="BF320" s="5">
        <f t="shared" si="118"/>
        <v>1156312.3463437716</v>
      </c>
      <c r="BG320" s="5">
        <f t="shared" si="90"/>
        <v>223010.20275122687</v>
      </c>
      <c r="BH320" s="5">
        <f t="shared" si="91"/>
        <v>1718552.1435925453</v>
      </c>
      <c r="BI320" s="150"/>
      <c r="BJ320" s="2">
        <v>313</v>
      </c>
      <c r="BK320" s="118">
        <v>54363</v>
      </c>
      <c r="BL320" s="5">
        <f t="shared" si="119"/>
        <v>222620.71221664216</v>
      </c>
      <c r="BM320" s="5">
        <f t="shared" si="120"/>
        <v>5356.7892391412443</v>
      </c>
      <c r="BN320" s="5">
        <f t="shared" si="92"/>
        <v>4011.7891028323647</v>
      </c>
      <c r="BO320" s="35">
        <f t="shared" si="93"/>
        <v>0.21624883306967305</v>
      </c>
      <c r="BP320" s="5">
        <f t="shared" si="94"/>
        <v>1345.0001363088797</v>
      </c>
      <c r="BQ320" s="35">
        <f t="shared" si="95"/>
        <v>7.2499999999999995E-2</v>
      </c>
      <c r="BR320" s="5">
        <f t="shared" si="121"/>
        <v>566641.07688618952</v>
      </c>
      <c r="BS320" s="5">
        <f t="shared" si="122"/>
        <v>1110033.9549650201</v>
      </c>
      <c r="BT320" s="5">
        <f t="shared" si="96"/>
        <v>218608.92311380978</v>
      </c>
      <c r="BU320" s="5">
        <f t="shared" si="97"/>
        <v>1676675.0318512097</v>
      </c>
      <c r="BV320" s="150"/>
      <c r="BW320" s="2">
        <v>313</v>
      </c>
      <c r="BX320" s="118">
        <v>54363</v>
      </c>
      <c r="BY320" s="5">
        <f t="shared" si="123"/>
        <v>218167.31253849974</v>
      </c>
      <c r="BZ320" s="5">
        <f t="shared" si="124"/>
        <v>5224.2878433945316</v>
      </c>
      <c r="CA320" s="5">
        <f t="shared" si="98"/>
        <v>3951.64518691995</v>
      </c>
      <c r="CB320" s="35">
        <f t="shared" si="99"/>
        <v>0.21735493594931315</v>
      </c>
      <c r="CC320" s="5">
        <f t="shared" si="100"/>
        <v>1272.6426564745818</v>
      </c>
      <c r="CD320" s="35">
        <f t="shared" si="101"/>
        <v>7.0000000000000007E-2</v>
      </c>
      <c r="CE320" s="5">
        <f t="shared" si="125"/>
        <v>571034.33264841954</v>
      </c>
      <c r="CF320" s="5">
        <f t="shared" si="126"/>
        <v>1064167.7623340681</v>
      </c>
      <c r="CG320" s="5">
        <f t="shared" si="102"/>
        <v>214215.66735157979</v>
      </c>
      <c r="CH320" s="5">
        <f t="shared" si="103"/>
        <v>1635202.0949824876</v>
      </c>
    </row>
    <row r="321" spans="9:86" ht="14.25" customHeight="1">
      <c r="I321" s="150"/>
      <c r="J321" s="2">
        <v>314</v>
      </c>
      <c r="K321" s="118">
        <v>54393</v>
      </c>
      <c r="L321" s="5">
        <f t="shared" si="104"/>
        <v>236243.83376782716</v>
      </c>
      <c r="M321" s="5">
        <f t="shared" si="67"/>
        <v>5899.3210083098911</v>
      </c>
      <c r="N321" s="5">
        <f t="shared" si="68"/>
        <v>4275.1446511560789</v>
      </c>
      <c r="O321" s="35">
        <f t="shared" si="69"/>
        <v>0.21715587236994571</v>
      </c>
      <c r="P321" s="5">
        <f t="shared" si="70"/>
        <v>1624.1763571538118</v>
      </c>
      <c r="Q321" s="35">
        <f t="shared" si="71"/>
        <v>8.2500000000000004E-2</v>
      </c>
      <c r="R321" s="5">
        <f t="shared" si="105"/>
        <v>553281.3108833275</v>
      </c>
      <c r="S321" s="5">
        <f t="shared" si="106"/>
        <v>1299105.4857259791</v>
      </c>
      <c r="T321" s="5">
        <f t="shared" si="72"/>
        <v>231968.6891166711</v>
      </c>
      <c r="U321" s="5">
        <f t="shared" si="73"/>
        <v>1852386.7966093067</v>
      </c>
      <c r="V321" s="150"/>
      <c r="W321" s="2">
        <v>314</v>
      </c>
      <c r="X321" s="118">
        <v>54393</v>
      </c>
      <c r="Y321" s="5">
        <f t="shared" si="107"/>
        <v>231829.45202042087</v>
      </c>
      <c r="Z321" s="5">
        <f t="shared" si="108"/>
        <v>5761.8863163878123</v>
      </c>
      <c r="AA321" s="5">
        <f t="shared" si="74"/>
        <v>4216.3566362516731</v>
      </c>
      <c r="AB321" s="35">
        <f t="shared" si="75"/>
        <v>0.21824785071123437</v>
      </c>
      <c r="AC321" s="5">
        <f t="shared" si="76"/>
        <v>1545.5296801361392</v>
      </c>
      <c r="AD321" s="35">
        <f t="shared" si="77"/>
        <v>0.08</v>
      </c>
      <c r="AE321" s="5">
        <f t="shared" si="109"/>
        <v>557636.9046158311</v>
      </c>
      <c r="AF321" s="5">
        <f t="shared" si="110"/>
        <v>1251595.3987299418</v>
      </c>
      <c r="AG321" s="5">
        <f t="shared" si="78"/>
        <v>227613.0953841692</v>
      </c>
      <c r="AH321" s="5">
        <f t="shared" si="79"/>
        <v>1809232.3033457729</v>
      </c>
      <c r="AI321" s="150"/>
      <c r="AJ321" s="2">
        <v>314</v>
      </c>
      <c r="AK321" s="118">
        <v>54393</v>
      </c>
      <c r="AL321" s="5">
        <f t="shared" si="111"/>
        <v>227417.65080251746</v>
      </c>
      <c r="AM321" s="5">
        <f t="shared" si="112"/>
        <v>5625.6271582523987</v>
      </c>
      <c r="AN321" s="5">
        <f t="shared" si="80"/>
        <v>4156.88816348614</v>
      </c>
      <c r="AO321" s="35">
        <f t="shared" si="81"/>
        <v>0.21934382747252218</v>
      </c>
      <c r="AP321" s="5">
        <f t="shared" si="82"/>
        <v>1468.7389947662587</v>
      </c>
      <c r="AQ321" s="35">
        <f t="shared" si="83"/>
        <v>7.7500000000000013E-2</v>
      </c>
      <c r="AR321" s="5">
        <f t="shared" si="113"/>
        <v>561989.23736096802</v>
      </c>
      <c r="AS321" s="5">
        <f t="shared" si="114"/>
        <v>1204457.6903302846</v>
      </c>
      <c r="AT321" s="5">
        <f t="shared" si="84"/>
        <v>223260.76263903131</v>
      </c>
      <c r="AU321" s="5">
        <f t="shared" si="85"/>
        <v>1766446.9276912527</v>
      </c>
      <c r="AV321" s="150"/>
      <c r="AW321" s="2">
        <v>314</v>
      </c>
      <c r="AX321" s="118">
        <v>54393</v>
      </c>
      <c r="AY321" s="5">
        <f t="shared" si="115"/>
        <v>223010.20275122687</v>
      </c>
      <c r="AZ321" s="5">
        <f t="shared" si="116"/>
        <v>5490.5819284106856</v>
      </c>
      <c r="BA321" s="5">
        <f t="shared" si="86"/>
        <v>4096.7681612155175</v>
      </c>
      <c r="BB321" s="35">
        <f t="shared" si="87"/>
        <v>0.22044380628372734</v>
      </c>
      <c r="BC321" s="5">
        <f t="shared" si="88"/>
        <v>1393.8137671951679</v>
      </c>
      <c r="BD321" s="35">
        <f t="shared" si="89"/>
        <v>7.4999999999999997E-2</v>
      </c>
      <c r="BE321" s="5">
        <f t="shared" si="117"/>
        <v>566336.5654099891</v>
      </c>
      <c r="BF321" s="5">
        <f t="shared" si="118"/>
        <v>1157706.1601109668</v>
      </c>
      <c r="BG321" s="5">
        <f t="shared" si="90"/>
        <v>218913.43459001134</v>
      </c>
      <c r="BH321" s="5">
        <f t="shared" si="91"/>
        <v>1724042.7255209559</v>
      </c>
      <c r="BI321" s="150"/>
      <c r="BJ321" s="2">
        <v>314</v>
      </c>
      <c r="BK321" s="118">
        <v>54393</v>
      </c>
      <c r="BL321" s="5">
        <f t="shared" si="119"/>
        <v>218608.92311380978</v>
      </c>
      <c r="BM321" s="5">
        <f t="shared" si="120"/>
        <v>5356.7892391412443</v>
      </c>
      <c r="BN321" s="5">
        <f t="shared" si="92"/>
        <v>4036.0269953286434</v>
      </c>
      <c r="BO321" s="35">
        <f t="shared" si="93"/>
        <v>0.22154779070353597</v>
      </c>
      <c r="BP321" s="5">
        <f t="shared" si="94"/>
        <v>1320.7622438126007</v>
      </c>
      <c r="BQ321" s="35">
        <f t="shared" si="95"/>
        <v>7.2499999999999995E-2</v>
      </c>
      <c r="BR321" s="5">
        <f t="shared" si="121"/>
        <v>570677.10388151812</v>
      </c>
      <c r="BS321" s="5">
        <f t="shared" si="122"/>
        <v>1111354.7172088327</v>
      </c>
      <c r="BT321" s="5">
        <f t="shared" si="96"/>
        <v>214572.89611848115</v>
      </c>
      <c r="BU321" s="5">
        <f t="shared" si="97"/>
        <v>1682031.8210903509</v>
      </c>
      <c r="BV321" s="150"/>
      <c r="BW321" s="2">
        <v>314</v>
      </c>
      <c r="BX321" s="118">
        <v>54393</v>
      </c>
      <c r="BY321" s="5">
        <f t="shared" si="123"/>
        <v>214215.66735157979</v>
      </c>
      <c r="BZ321" s="5">
        <f t="shared" si="124"/>
        <v>5224.2878433945316</v>
      </c>
      <c r="CA321" s="5">
        <f t="shared" si="98"/>
        <v>3974.696450510316</v>
      </c>
      <c r="CB321" s="35">
        <f t="shared" si="99"/>
        <v>0.22265578421881962</v>
      </c>
      <c r="CC321" s="5">
        <f t="shared" si="100"/>
        <v>1249.5913928842156</v>
      </c>
      <c r="CD321" s="35">
        <f t="shared" si="101"/>
        <v>7.0000000000000007E-2</v>
      </c>
      <c r="CE321" s="5">
        <f t="shared" si="125"/>
        <v>575009.02909892984</v>
      </c>
      <c r="CF321" s="5">
        <f t="shared" si="126"/>
        <v>1065417.3537269523</v>
      </c>
      <c r="CG321" s="5">
        <f t="shared" si="102"/>
        <v>210240.97090106946</v>
      </c>
      <c r="CH321" s="5">
        <f t="shared" si="103"/>
        <v>1640426.3828258822</v>
      </c>
    </row>
    <row r="322" spans="9:86" ht="14.25" customHeight="1">
      <c r="I322" s="150"/>
      <c r="J322" s="2">
        <v>315</v>
      </c>
      <c r="K322" s="118">
        <v>54424</v>
      </c>
      <c r="L322" s="5">
        <f t="shared" si="104"/>
        <v>231968.6891166711</v>
      </c>
      <c r="M322" s="5">
        <f t="shared" si="67"/>
        <v>5899.3210083098911</v>
      </c>
      <c r="N322" s="5">
        <f t="shared" si="68"/>
        <v>4304.5362706327778</v>
      </c>
      <c r="O322" s="35">
        <f t="shared" si="69"/>
        <v>0.22267848063586371</v>
      </c>
      <c r="P322" s="5">
        <f t="shared" si="70"/>
        <v>1594.7847376771138</v>
      </c>
      <c r="Q322" s="35">
        <f t="shared" si="71"/>
        <v>8.2500000000000004E-2</v>
      </c>
      <c r="R322" s="5">
        <f t="shared" si="105"/>
        <v>557585.84715396026</v>
      </c>
      <c r="S322" s="5">
        <f t="shared" si="106"/>
        <v>1300700.2704636562</v>
      </c>
      <c r="T322" s="5">
        <f t="shared" si="72"/>
        <v>227664.15284603831</v>
      </c>
      <c r="U322" s="5">
        <f t="shared" si="73"/>
        <v>1858286.1176176164</v>
      </c>
      <c r="V322" s="150"/>
      <c r="W322" s="2">
        <v>315</v>
      </c>
      <c r="X322" s="118">
        <v>54424</v>
      </c>
      <c r="Y322" s="5">
        <f t="shared" si="107"/>
        <v>227613.0953841692</v>
      </c>
      <c r="Z322" s="5">
        <f t="shared" si="108"/>
        <v>5761.8863163878123</v>
      </c>
      <c r="AA322" s="5">
        <f t="shared" si="74"/>
        <v>4244.4656804933511</v>
      </c>
      <c r="AB322" s="35">
        <f t="shared" si="75"/>
        <v>0.22377266158589709</v>
      </c>
      <c r="AC322" s="5">
        <f t="shared" si="76"/>
        <v>1517.4206358944614</v>
      </c>
      <c r="AD322" s="35">
        <f t="shared" si="77"/>
        <v>0.08</v>
      </c>
      <c r="AE322" s="5">
        <f t="shared" si="109"/>
        <v>561881.37029632449</v>
      </c>
      <c r="AF322" s="5">
        <f t="shared" si="110"/>
        <v>1253112.8193658362</v>
      </c>
      <c r="AG322" s="5">
        <f t="shared" si="78"/>
        <v>223368.62970367583</v>
      </c>
      <c r="AH322" s="5">
        <f t="shared" si="79"/>
        <v>1814994.1896621608</v>
      </c>
      <c r="AI322" s="150"/>
      <c r="AJ322" s="2">
        <v>315</v>
      </c>
      <c r="AK322" s="118">
        <v>54424</v>
      </c>
      <c r="AL322" s="5">
        <f t="shared" si="111"/>
        <v>223260.76263903131</v>
      </c>
      <c r="AM322" s="5">
        <f t="shared" si="112"/>
        <v>5625.6271582523987</v>
      </c>
      <c r="AN322" s="5">
        <f t="shared" si="80"/>
        <v>4183.7347328753212</v>
      </c>
      <c r="AO322" s="35">
        <f t="shared" si="81"/>
        <v>0.2248707574096894</v>
      </c>
      <c r="AP322" s="5">
        <f t="shared" si="82"/>
        <v>1441.8924253770772</v>
      </c>
      <c r="AQ322" s="35">
        <f t="shared" si="83"/>
        <v>7.7499999999999999E-2</v>
      </c>
      <c r="AR322" s="5">
        <f t="shared" si="113"/>
        <v>566172.97209384339</v>
      </c>
      <c r="AS322" s="5">
        <f t="shared" si="114"/>
        <v>1205899.5827556618</v>
      </c>
      <c r="AT322" s="5">
        <f t="shared" si="84"/>
        <v>219077.027906156</v>
      </c>
      <c r="AU322" s="5">
        <f t="shared" si="85"/>
        <v>1772072.5548495052</v>
      </c>
      <c r="AV322" s="150"/>
      <c r="AW322" s="2">
        <v>315</v>
      </c>
      <c r="AX322" s="118">
        <v>54424</v>
      </c>
      <c r="AY322" s="5">
        <f t="shared" si="115"/>
        <v>218913.43459001134</v>
      </c>
      <c r="AZ322" s="5">
        <f t="shared" si="116"/>
        <v>5490.5819284106856</v>
      </c>
      <c r="BA322" s="5">
        <f t="shared" si="86"/>
        <v>4122.3729622231149</v>
      </c>
      <c r="BB322" s="35">
        <f t="shared" si="87"/>
        <v>0.22597277156298629</v>
      </c>
      <c r="BC322" s="5">
        <f t="shared" si="88"/>
        <v>1368.2089661875707</v>
      </c>
      <c r="BD322" s="35">
        <f t="shared" si="89"/>
        <v>7.4999999999999997E-2</v>
      </c>
      <c r="BE322" s="5">
        <f t="shared" si="117"/>
        <v>570458.93837221223</v>
      </c>
      <c r="BF322" s="5">
        <f t="shared" si="118"/>
        <v>1159074.3690771544</v>
      </c>
      <c r="BG322" s="5">
        <f t="shared" si="90"/>
        <v>214791.06162778824</v>
      </c>
      <c r="BH322" s="5">
        <f t="shared" si="91"/>
        <v>1729533.3074493667</v>
      </c>
      <c r="BI322" s="150"/>
      <c r="BJ322" s="2">
        <v>315</v>
      </c>
      <c r="BK322" s="118">
        <v>54424</v>
      </c>
      <c r="BL322" s="5">
        <f t="shared" si="119"/>
        <v>214572.89611848115</v>
      </c>
      <c r="BM322" s="5">
        <f t="shared" si="120"/>
        <v>5356.7892391412443</v>
      </c>
      <c r="BN322" s="5">
        <f t="shared" si="92"/>
        <v>4060.4113250920873</v>
      </c>
      <c r="BO322" s="35">
        <f t="shared" si="93"/>
        <v>0.22707870743470088</v>
      </c>
      <c r="BP322" s="5">
        <f t="shared" si="94"/>
        <v>1296.377914049157</v>
      </c>
      <c r="BQ322" s="35">
        <f t="shared" si="95"/>
        <v>7.2499999999999995E-2</v>
      </c>
      <c r="BR322" s="5">
        <f t="shared" si="121"/>
        <v>574737.5152066102</v>
      </c>
      <c r="BS322" s="5">
        <f t="shared" si="122"/>
        <v>1112651.0951228819</v>
      </c>
      <c r="BT322" s="5">
        <f t="shared" si="96"/>
        <v>210512.48479338907</v>
      </c>
      <c r="BU322" s="5">
        <f t="shared" si="97"/>
        <v>1687388.610329492</v>
      </c>
      <c r="BV322" s="150"/>
      <c r="BW322" s="2">
        <v>315</v>
      </c>
      <c r="BX322" s="118">
        <v>54424</v>
      </c>
      <c r="BY322" s="5">
        <f t="shared" si="123"/>
        <v>210240.97090106946</v>
      </c>
      <c r="BZ322" s="5">
        <f t="shared" si="124"/>
        <v>5224.2878433945316</v>
      </c>
      <c r="CA322" s="5">
        <f t="shared" si="98"/>
        <v>3997.8821798049594</v>
      </c>
      <c r="CB322" s="35">
        <f t="shared" si="99"/>
        <v>0.22818856834633974</v>
      </c>
      <c r="CC322" s="5">
        <f t="shared" si="100"/>
        <v>1226.405663589572</v>
      </c>
      <c r="CD322" s="35">
        <f t="shared" si="101"/>
        <v>7.0000000000000007E-2</v>
      </c>
      <c r="CE322" s="5">
        <f t="shared" si="125"/>
        <v>579006.9112787348</v>
      </c>
      <c r="CF322" s="5">
        <f t="shared" si="126"/>
        <v>1066643.7593905418</v>
      </c>
      <c r="CG322" s="5">
        <f t="shared" si="102"/>
        <v>206243.0887212645</v>
      </c>
      <c r="CH322" s="5">
        <f t="shared" si="103"/>
        <v>1645650.6706692767</v>
      </c>
    </row>
    <row r="323" spans="9:86" ht="14.25" customHeight="1">
      <c r="I323" s="150"/>
      <c r="J323" s="2">
        <v>316</v>
      </c>
      <c r="K323" s="118">
        <v>54455</v>
      </c>
      <c r="L323" s="5">
        <f t="shared" si="104"/>
        <v>227664.15284603831</v>
      </c>
      <c r="M323" s="5">
        <f t="shared" si="67"/>
        <v>5899.3210083098911</v>
      </c>
      <c r="N323" s="5">
        <f t="shared" si="68"/>
        <v>4334.1299574933782</v>
      </c>
      <c r="O323" s="35">
        <f t="shared" si="69"/>
        <v>0.22844861099012312</v>
      </c>
      <c r="P323" s="5">
        <f t="shared" si="70"/>
        <v>1565.1910508165133</v>
      </c>
      <c r="Q323" s="35">
        <f t="shared" si="71"/>
        <v>8.2500000000000004E-2</v>
      </c>
      <c r="R323" s="5">
        <f t="shared" si="105"/>
        <v>561919.97711145366</v>
      </c>
      <c r="S323" s="5">
        <f t="shared" si="106"/>
        <v>1302265.4615144727</v>
      </c>
      <c r="T323" s="5">
        <f t="shared" si="72"/>
        <v>223330.02288854495</v>
      </c>
      <c r="U323" s="5">
        <f t="shared" si="73"/>
        <v>1864185.4386259264</v>
      </c>
      <c r="V323" s="150"/>
      <c r="W323" s="2">
        <v>316</v>
      </c>
      <c r="X323" s="118">
        <v>54455</v>
      </c>
      <c r="Y323" s="5">
        <f t="shared" si="107"/>
        <v>223368.62970367583</v>
      </c>
      <c r="Z323" s="5">
        <f t="shared" si="108"/>
        <v>5761.8863163878123</v>
      </c>
      <c r="AA323" s="5">
        <f t="shared" si="74"/>
        <v>4272.7621183633064</v>
      </c>
      <c r="AB323" s="35">
        <f t="shared" si="75"/>
        <v>0.22954497007202579</v>
      </c>
      <c r="AC323" s="5">
        <f t="shared" si="76"/>
        <v>1489.1241980245056</v>
      </c>
      <c r="AD323" s="35">
        <f t="shared" si="77"/>
        <v>0.08</v>
      </c>
      <c r="AE323" s="5">
        <f t="shared" si="109"/>
        <v>566154.13241468777</v>
      </c>
      <c r="AF323" s="5">
        <f t="shared" si="110"/>
        <v>1254601.9435638606</v>
      </c>
      <c r="AG323" s="5">
        <f t="shared" si="78"/>
        <v>219095.86758531252</v>
      </c>
      <c r="AH323" s="5">
        <f t="shared" si="79"/>
        <v>1820756.0759785483</v>
      </c>
      <c r="AI323" s="150"/>
      <c r="AJ323" s="2">
        <v>316</v>
      </c>
      <c r="AK323" s="118">
        <v>54455</v>
      </c>
      <c r="AL323" s="5">
        <f t="shared" si="111"/>
        <v>219077.027906156</v>
      </c>
      <c r="AM323" s="5">
        <f t="shared" si="112"/>
        <v>5625.6271582523987</v>
      </c>
      <c r="AN323" s="5">
        <f t="shared" si="80"/>
        <v>4210.7546863584748</v>
      </c>
      <c r="AO323" s="35">
        <f t="shared" si="81"/>
        <v>0.23064516037686233</v>
      </c>
      <c r="AP323" s="5">
        <f t="shared" si="82"/>
        <v>1414.8724718939241</v>
      </c>
      <c r="AQ323" s="35">
        <f t="shared" si="83"/>
        <v>7.7499999999999986E-2</v>
      </c>
      <c r="AR323" s="5">
        <f t="shared" si="113"/>
        <v>570383.72678020189</v>
      </c>
      <c r="AS323" s="5">
        <f t="shared" si="114"/>
        <v>1207314.4552275557</v>
      </c>
      <c r="AT323" s="5">
        <f t="shared" si="84"/>
        <v>214866.27321979753</v>
      </c>
      <c r="AU323" s="5">
        <f t="shared" si="85"/>
        <v>1777698.1820077575</v>
      </c>
      <c r="AV323" s="150"/>
      <c r="AW323" s="2">
        <v>316</v>
      </c>
      <c r="AX323" s="118">
        <v>54455</v>
      </c>
      <c r="AY323" s="5">
        <f t="shared" si="115"/>
        <v>214791.06162778824</v>
      </c>
      <c r="AZ323" s="5">
        <f t="shared" si="116"/>
        <v>5490.5819284106856</v>
      </c>
      <c r="BA323" s="5">
        <f t="shared" si="86"/>
        <v>4148.1377932370087</v>
      </c>
      <c r="BB323" s="35">
        <f t="shared" si="87"/>
        <v>0.23174918519237026</v>
      </c>
      <c r="BC323" s="5">
        <f t="shared" si="88"/>
        <v>1342.4441351736764</v>
      </c>
      <c r="BD323" s="35">
        <f t="shared" si="89"/>
        <v>7.4999999999999997E-2</v>
      </c>
      <c r="BE323" s="5">
        <f t="shared" si="117"/>
        <v>574607.07616544922</v>
      </c>
      <c r="BF323" s="5">
        <f t="shared" si="118"/>
        <v>1160416.8132123281</v>
      </c>
      <c r="BG323" s="5">
        <f t="shared" si="90"/>
        <v>210642.92383455124</v>
      </c>
      <c r="BH323" s="5">
        <f t="shared" si="91"/>
        <v>1735023.8893777775</v>
      </c>
      <c r="BI323" s="150"/>
      <c r="BJ323" s="2">
        <v>316</v>
      </c>
      <c r="BK323" s="118">
        <v>54455</v>
      </c>
      <c r="BL323" s="5">
        <f t="shared" si="119"/>
        <v>210512.48479338907</v>
      </c>
      <c r="BM323" s="5">
        <f t="shared" si="120"/>
        <v>5356.7892391412443</v>
      </c>
      <c r="BN323" s="5">
        <f t="shared" si="92"/>
        <v>4084.9429768478522</v>
      </c>
      <c r="BO323" s="35">
        <f t="shared" si="93"/>
        <v>0.23285704774367674</v>
      </c>
      <c r="BP323" s="5">
        <f t="shared" si="94"/>
        <v>1271.8462622933923</v>
      </c>
      <c r="BQ323" s="35">
        <f t="shared" si="95"/>
        <v>7.2499999999999995E-2</v>
      </c>
      <c r="BR323" s="5">
        <f t="shared" si="121"/>
        <v>578822.45818345807</v>
      </c>
      <c r="BS323" s="5">
        <f t="shared" si="122"/>
        <v>1113922.9413851753</v>
      </c>
      <c r="BT323" s="5">
        <f t="shared" si="96"/>
        <v>206427.54181654123</v>
      </c>
      <c r="BU323" s="5">
        <f t="shared" si="97"/>
        <v>1692745.3995686334</v>
      </c>
      <c r="BV323" s="150"/>
      <c r="BW323" s="2">
        <v>316</v>
      </c>
      <c r="BX323" s="118">
        <v>54455</v>
      </c>
      <c r="BY323" s="5">
        <f t="shared" si="123"/>
        <v>206243.0887212645</v>
      </c>
      <c r="BZ323" s="5">
        <f t="shared" si="124"/>
        <v>5224.2878433945316</v>
      </c>
      <c r="CA323" s="5">
        <f t="shared" si="98"/>
        <v>4021.2031591871555</v>
      </c>
      <c r="CB323" s="35">
        <f t="shared" si="99"/>
        <v>0.23396875119273092</v>
      </c>
      <c r="CC323" s="5">
        <f t="shared" si="100"/>
        <v>1203.0846842073763</v>
      </c>
      <c r="CD323" s="35">
        <f t="shared" si="101"/>
        <v>7.0000000000000007E-2</v>
      </c>
      <c r="CE323" s="5">
        <f t="shared" si="125"/>
        <v>583028.1144379219</v>
      </c>
      <c r="CF323" s="5">
        <f t="shared" si="126"/>
        <v>1067846.8440747492</v>
      </c>
      <c r="CG323" s="5">
        <f t="shared" si="102"/>
        <v>202221.88556207734</v>
      </c>
      <c r="CH323" s="5">
        <f t="shared" si="103"/>
        <v>1650874.9585126711</v>
      </c>
    </row>
    <row r="324" spans="9:86" ht="14.25" customHeight="1">
      <c r="I324" s="150"/>
      <c r="J324" s="2">
        <v>317</v>
      </c>
      <c r="K324" s="118">
        <v>54483</v>
      </c>
      <c r="L324" s="5">
        <f t="shared" si="104"/>
        <v>223330.02288854495</v>
      </c>
      <c r="M324" s="5">
        <f t="shared" si="67"/>
        <v>5899.3210083098911</v>
      </c>
      <c r="N324" s="5">
        <f t="shared" si="68"/>
        <v>4363.9271009511449</v>
      </c>
      <c r="O324" s="35">
        <f t="shared" si="69"/>
        <v>0.23448314084285957</v>
      </c>
      <c r="P324" s="5">
        <f t="shared" si="70"/>
        <v>1535.3939073587464</v>
      </c>
      <c r="Q324" s="35">
        <f t="shared" si="71"/>
        <v>8.2500000000000004E-2</v>
      </c>
      <c r="R324" s="5">
        <f t="shared" si="105"/>
        <v>566283.90421240486</v>
      </c>
      <c r="S324" s="5">
        <f t="shared" si="106"/>
        <v>1303800.8554218314</v>
      </c>
      <c r="T324" s="5">
        <f t="shared" si="72"/>
        <v>218966.0957875938</v>
      </c>
      <c r="U324" s="5">
        <f t="shared" si="73"/>
        <v>1870084.7596342363</v>
      </c>
      <c r="V324" s="150"/>
      <c r="W324" s="2">
        <v>317</v>
      </c>
      <c r="X324" s="118">
        <v>54483</v>
      </c>
      <c r="Y324" s="5">
        <f t="shared" si="107"/>
        <v>219095.86758531252</v>
      </c>
      <c r="Z324" s="5">
        <f t="shared" si="108"/>
        <v>5761.8863163878123</v>
      </c>
      <c r="AA324" s="5">
        <f t="shared" si="74"/>
        <v>4301.2471991523953</v>
      </c>
      <c r="AB324" s="35">
        <f t="shared" si="75"/>
        <v>0.23558165180696838</v>
      </c>
      <c r="AC324" s="5">
        <f t="shared" si="76"/>
        <v>1460.639117235417</v>
      </c>
      <c r="AD324" s="35">
        <f t="shared" si="77"/>
        <v>0.08</v>
      </c>
      <c r="AE324" s="5">
        <f t="shared" si="109"/>
        <v>570455.37961384014</v>
      </c>
      <c r="AF324" s="5">
        <f t="shared" si="110"/>
        <v>1256062.5826810959</v>
      </c>
      <c r="AG324" s="5">
        <f t="shared" si="78"/>
        <v>214794.62038616012</v>
      </c>
      <c r="AH324" s="5">
        <f t="shared" si="79"/>
        <v>1826517.9622949362</v>
      </c>
      <c r="AI324" s="150"/>
      <c r="AJ324" s="2">
        <v>317</v>
      </c>
      <c r="AK324" s="118">
        <v>54483</v>
      </c>
      <c r="AL324" s="5">
        <f t="shared" si="111"/>
        <v>214866.27321979753</v>
      </c>
      <c r="AM324" s="5">
        <f t="shared" si="112"/>
        <v>5625.6271582523987</v>
      </c>
      <c r="AN324" s="5">
        <f t="shared" si="80"/>
        <v>4237.9491437078732</v>
      </c>
      <c r="AO324" s="35">
        <f t="shared" si="81"/>
        <v>0.23668391024063579</v>
      </c>
      <c r="AP324" s="5">
        <f t="shared" si="82"/>
        <v>1387.6780145445257</v>
      </c>
      <c r="AQ324" s="35">
        <f t="shared" si="83"/>
        <v>7.7499999999999999E-2</v>
      </c>
      <c r="AR324" s="5">
        <f t="shared" si="113"/>
        <v>574621.67592390976</v>
      </c>
      <c r="AS324" s="5">
        <f t="shared" si="114"/>
        <v>1208702.1332421002</v>
      </c>
      <c r="AT324" s="5">
        <f t="shared" si="84"/>
        <v>210628.32407608966</v>
      </c>
      <c r="AU324" s="5">
        <f t="shared" si="85"/>
        <v>1783323.80916601</v>
      </c>
      <c r="AV324" s="150"/>
      <c r="AW324" s="2">
        <v>317</v>
      </c>
      <c r="AX324" s="118">
        <v>54483</v>
      </c>
      <c r="AY324" s="5">
        <f t="shared" si="115"/>
        <v>210642.92383455124</v>
      </c>
      <c r="AZ324" s="5">
        <f t="shared" si="116"/>
        <v>5490.5819284106856</v>
      </c>
      <c r="BA324" s="5">
        <f t="shared" si="86"/>
        <v>4174.0636544447407</v>
      </c>
      <c r="BB324" s="35">
        <f t="shared" si="87"/>
        <v>0.23778991926963058</v>
      </c>
      <c r="BC324" s="5">
        <f t="shared" si="88"/>
        <v>1316.5182739659451</v>
      </c>
      <c r="BD324" s="35">
        <f t="shared" si="89"/>
        <v>7.4999999999999997E-2</v>
      </c>
      <c r="BE324" s="5">
        <f t="shared" si="117"/>
        <v>578781.13981989399</v>
      </c>
      <c r="BF324" s="5">
        <f t="shared" si="118"/>
        <v>1161733.331486294</v>
      </c>
      <c r="BG324" s="5">
        <f t="shared" si="90"/>
        <v>206468.86018010651</v>
      </c>
      <c r="BH324" s="5">
        <f t="shared" si="91"/>
        <v>1740514.471306188</v>
      </c>
      <c r="BI324" s="150"/>
      <c r="BJ324" s="2">
        <v>317</v>
      </c>
      <c r="BK324" s="118">
        <v>54483</v>
      </c>
      <c r="BL324" s="5">
        <f t="shared" si="119"/>
        <v>206427.54181654123</v>
      </c>
      <c r="BM324" s="5">
        <f t="shared" si="120"/>
        <v>5356.7892391412443</v>
      </c>
      <c r="BN324" s="5">
        <f t="shared" si="92"/>
        <v>4109.6228406663076</v>
      </c>
      <c r="BO324" s="35">
        <f t="shared" si="93"/>
        <v>0.23889968196115968</v>
      </c>
      <c r="BP324" s="5">
        <f t="shared" si="94"/>
        <v>1247.1663984749366</v>
      </c>
      <c r="BQ324" s="35">
        <f t="shared" si="95"/>
        <v>7.2499999999999995E-2</v>
      </c>
      <c r="BR324" s="5">
        <f t="shared" si="121"/>
        <v>582932.0810241244</v>
      </c>
      <c r="BS324" s="5">
        <f t="shared" si="122"/>
        <v>1115170.1077836503</v>
      </c>
      <c r="BT324" s="5">
        <f t="shared" si="96"/>
        <v>202317.91897587493</v>
      </c>
      <c r="BU324" s="5">
        <f t="shared" si="97"/>
        <v>1698102.1888077748</v>
      </c>
      <c r="BV324" s="150"/>
      <c r="BW324" s="2">
        <v>317</v>
      </c>
      <c r="BX324" s="118">
        <v>54483</v>
      </c>
      <c r="BY324" s="5">
        <f t="shared" si="123"/>
        <v>202221.88556207734</v>
      </c>
      <c r="BZ324" s="5">
        <f t="shared" si="124"/>
        <v>5224.2878433945316</v>
      </c>
      <c r="CA324" s="5">
        <f t="shared" si="98"/>
        <v>4044.6601776157468</v>
      </c>
      <c r="CB324" s="35">
        <f t="shared" si="99"/>
        <v>0.24001320132330378</v>
      </c>
      <c r="CC324" s="5">
        <f t="shared" si="100"/>
        <v>1179.6276657787846</v>
      </c>
      <c r="CD324" s="35">
        <f t="shared" si="101"/>
        <v>7.0000000000000007E-2</v>
      </c>
      <c r="CE324" s="5">
        <f t="shared" si="125"/>
        <v>587072.77461553761</v>
      </c>
      <c r="CF324" s="5">
        <f t="shared" si="126"/>
        <v>1069026.471740528</v>
      </c>
      <c r="CG324" s="5">
        <f t="shared" si="102"/>
        <v>198177.22538446161</v>
      </c>
      <c r="CH324" s="5">
        <f t="shared" si="103"/>
        <v>1656099.2463560656</v>
      </c>
    </row>
    <row r="325" spans="9:86" ht="14.25" customHeight="1">
      <c r="I325" s="150"/>
      <c r="J325" s="2">
        <v>318</v>
      </c>
      <c r="K325" s="118">
        <v>54514</v>
      </c>
      <c r="L325" s="5">
        <f t="shared" si="104"/>
        <v>218966.0957875938</v>
      </c>
      <c r="M325" s="5">
        <f t="shared" si="67"/>
        <v>5899.3210083098911</v>
      </c>
      <c r="N325" s="5">
        <f t="shared" si="68"/>
        <v>4393.9290997701837</v>
      </c>
      <c r="O325" s="35">
        <f t="shared" si="69"/>
        <v>0.24080051757597087</v>
      </c>
      <c r="P325" s="5">
        <f t="shared" si="70"/>
        <v>1505.3919085397074</v>
      </c>
      <c r="Q325" s="35">
        <f t="shared" si="71"/>
        <v>8.2500000000000004E-2</v>
      </c>
      <c r="R325" s="5">
        <f t="shared" si="105"/>
        <v>570677.833312175</v>
      </c>
      <c r="S325" s="5">
        <f t="shared" si="106"/>
        <v>1305306.2473303711</v>
      </c>
      <c r="T325" s="5">
        <f t="shared" si="72"/>
        <v>214572.16668782363</v>
      </c>
      <c r="U325" s="5">
        <f t="shared" si="73"/>
        <v>1875984.0806425461</v>
      </c>
      <c r="V325" s="150"/>
      <c r="W325" s="2">
        <v>318</v>
      </c>
      <c r="X325" s="118">
        <v>54514</v>
      </c>
      <c r="Y325" s="5">
        <f t="shared" si="107"/>
        <v>214794.62038616012</v>
      </c>
      <c r="Z325" s="5">
        <f t="shared" si="108"/>
        <v>5761.8863163878123</v>
      </c>
      <c r="AA325" s="5">
        <f t="shared" si="74"/>
        <v>4329.9221804800782</v>
      </c>
      <c r="AB325" s="35">
        <f t="shared" si="75"/>
        <v>0.24190115223718525</v>
      </c>
      <c r="AC325" s="5">
        <f t="shared" si="76"/>
        <v>1431.9641359077343</v>
      </c>
      <c r="AD325" s="35">
        <f t="shared" si="77"/>
        <v>0.08</v>
      </c>
      <c r="AE325" s="5">
        <f t="shared" si="109"/>
        <v>574785.30179432023</v>
      </c>
      <c r="AF325" s="5">
        <f t="shared" si="110"/>
        <v>1257494.5468170037</v>
      </c>
      <c r="AG325" s="5">
        <f t="shared" si="78"/>
        <v>210464.69820568003</v>
      </c>
      <c r="AH325" s="5">
        <f t="shared" si="79"/>
        <v>1832279.8486113241</v>
      </c>
      <c r="AI325" s="150"/>
      <c r="AJ325" s="2">
        <v>318</v>
      </c>
      <c r="AK325" s="118">
        <v>54514</v>
      </c>
      <c r="AL325" s="5">
        <f t="shared" si="111"/>
        <v>210628.32407608966</v>
      </c>
      <c r="AM325" s="5">
        <f t="shared" si="112"/>
        <v>5625.6271582523987</v>
      </c>
      <c r="AN325" s="5">
        <f t="shared" si="80"/>
        <v>4265.3192319276532</v>
      </c>
      <c r="AO325" s="35">
        <f t="shared" si="81"/>
        <v>0.24300545051406114</v>
      </c>
      <c r="AP325" s="5">
        <f t="shared" si="82"/>
        <v>1360.3079263247457</v>
      </c>
      <c r="AQ325" s="35">
        <f t="shared" si="83"/>
        <v>7.7499999999999999E-2</v>
      </c>
      <c r="AR325" s="5">
        <f t="shared" si="113"/>
        <v>578886.99515583739</v>
      </c>
      <c r="AS325" s="5">
        <f t="shared" si="114"/>
        <v>1210062.4411684249</v>
      </c>
      <c r="AT325" s="5">
        <f t="shared" si="84"/>
        <v>206363.004844162</v>
      </c>
      <c r="AU325" s="5">
        <f t="shared" si="85"/>
        <v>1788949.4363242623</v>
      </c>
      <c r="AV325" s="150"/>
      <c r="AW325" s="2">
        <v>318</v>
      </c>
      <c r="AX325" s="118">
        <v>54514</v>
      </c>
      <c r="AY325" s="5">
        <f t="shared" si="115"/>
        <v>206468.86018010651</v>
      </c>
      <c r="AZ325" s="5">
        <f t="shared" si="116"/>
        <v>5490.5819284106856</v>
      </c>
      <c r="BA325" s="5">
        <f t="shared" si="86"/>
        <v>4200.1515522850204</v>
      </c>
      <c r="BB325" s="35">
        <f t="shared" si="87"/>
        <v>0.24411341537631304</v>
      </c>
      <c r="BC325" s="5">
        <f t="shared" si="88"/>
        <v>1290.4303761256656</v>
      </c>
      <c r="BD325" s="35">
        <f t="shared" si="89"/>
        <v>7.4999999999999997E-2</v>
      </c>
      <c r="BE325" s="5">
        <f t="shared" si="117"/>
        <v>582981.29137217905</v>
      </c>
      <c r="BF325" s="5">
        <f t="shared" si="118"/>
        <v>1163023.7618624198</v>
      </c>
      <c r="BG325" s="5">
        <f t="shared" si="90"/>
        <v>202268.7086278215</v>
      </c>
      <c r="BH325" s="5">
        <f t="shared" si="91"/>
        <v>1746005.0532345988</v>
      </c>
      <c r="BI325" s="150"/>
      <c r="BJ325" s="2">
        <v>318</v>
      </c>
      <c r="BK325" s="118">
        <v>54514</v>
      </c>
      <c r="BL325" s="5">
        <f t="shared" si="119"/>
        <v>202317.91897587493</v>
      </c>
      <c r="BM325" s="5">
        <f t="shared" si="120"/>
        <v>5356.7892391412443</v>
      </c>
      <c r="BN325" s="5">
        <f t="shared" si="92"/>
        <v>4134.4518119953336</v>
      </c>
      <c r="BO325" s="35">
        <f t="shared" si="93"/>
        <v>0.24522504973897086</v>
      </c>
      <c r="BP325" s="5">
        <f t="shared" si="94"/>
        <v>1222.3374271459111</v>
      </c>
      <c r="BQ325" s="35">
        <f t="shared" si="95"/>
        <v>7.2499999999999995E-2</v>
      </c>
      <c r="BR325" s="5">
        <f t="shared" si="121"/>
        <v>587066.53283611976</v>
      </c>
      <c r="BS325" s="5">
        <f t="shared" si="122"/>
        <v>1116392.4452107961</v>
      </c>
      <c r="BT325" s="5">
        <f t="shared" si="96"/>
        <v>198183.4671638796</v>
      </c>
      <c r="BU325" s="5">
        <f t="shared" si="97"/>
        <v>1703458.978046916</v>
      </c>
      <c r="BV325" s="150"/>
      <c r="BW325" s="2">
        <v>318</v>
      </c>
      <c r="BX325" s="118">
        <v>54514</v>
      </c>
      <c r="BY325" s="5">
        <f t="shared" si="123"/>
        <v>198177.22538446161</v>
      </c>
      <c r="BZ325" s="5">
        <f t="shared" si="124"/>
        <v>5224.2878433945316</v>
      </c>
      <c r="CA325" s="5">
        <f t="shared" si="98"/>
        <v>4068.2540286518388</v>
      </c>
      <c r="CB325" s="35">
        <f t="shared" si="99"/>
        <v>0.24634035646181673</v>
      </c>
      <c r="CC325" s="5">
        <f t="shared" si="100"/>
        <v>1156.0338147426928</v>
      </c>
      <c r="CD325" s="35">
        <f t="shared" si="101"/>
        <v>7.0000000000000007E-2</v>
      </c>
      <c r="CE325" s="5">
        <f t="shared" si="125"/>
        <v>591141.02864418947</v>
      </c>
      <c r="CF325" s="5">
        <f t="shared" si="126"/>
        <v>1070182.5055552707</v>
      </c>
      <c r="CG325" s="5">
        <f t="shared" si="102"/>
        <v>194108.97135580977</v>
      </c>
      <c r="CH325" s="5">
        <f t="shared" si="103"/>
        <v>1661323.5341994602</v>
      </c>
    </row>
    <row r="326" spans="9:86" ht="14.25" customHeight="1">
      <c r="I326" s="150"/>
      <c r="J326" s="2">
        <v>319</v>
      </c>
      <c r="K326" s="118">
        <v>54544</v>
      </c>
      <c r="L326" s="5">
        <f t="shared" si="104"/>
        <v>214572.16668782363</v>
      </c>
      <c r="M326" s="5">
        <f t="shared" si="67"/>
        <v>5899.3210083098911</v>
      </c>
      <c r="N326" s="5">
        <f t="shared" si="68"/>
        <v>4424.1373623311038</v>
      </c>
      <c r="O326" s="35">
        <f t="shared" si="69"/>
        <v>0.24742094544448634</v>
      </c>
      <c r="P326" s="5">
        <f t="shared" si="70"/>
        <v>1475.1836459787874</v>
      </c>
      <c r="Q326" s="35">
        <f t="shared" si="71"/>
        <v>8.249999999999999E-2</v>
      </c>
      <c r="R326" s="5">
        <f t="shared" si="105"/>
        <v>575101.97067450616</v>
      </c>
      <c r="S326" s="5">
        <f t="shared" si="106"/>
        <v>1306781.4309763499</v>
      </c>
      <c r="T326" s="5">
        <f t="shared" si="72"/>
        <v>210148.02932549253</v>
      </c>
      <c r="U326" s="5">
        <f t="shared" si="73"/>
        <v>1881883.401650856</v>
      </c>
      <c r="V326" s="150"/>
      <c r="W326" s="2">
        <v>319</v>
      </c>
      <c r="X326" s="118">
        <v>54544</v>
      </c>
      <c r="Y326" s="5">
        <f t="shared" si="107"/>
        <v>210464.69820568003</v>
      </c>
      <c r="Z326" s="5">
        <f t="shared" si="108"/>
        <v>5761.8863163878123</v>
      </c>
      <c r="AA326" s="5">
        <f t="shared" si="74"/>
        <v>4358.788328349945</v>
      </c>
      <c r="AB326" s="35">
        <f t="shared" si="75"/>
        <v>0.24852367350026078</v>
      </c>
      <c r="AC326" s="5">
        <f t="shared" si="76"/>
        <v>1403.097988037867</v>
      </c>
      <c r="AD326" s="35">
        <f t="shared" si="77"/>
        <v>0.08</v>
      </c>
      <c r="AE326" s="5">
        <f t="shared" si="109"/>
        <v>579144.09012267017</v>
      </c>
      <c r="AF326" s="5">
        <f t="shared" si="110"/>
        <v>1258897.6448050416</v>
      </c>
      <c r="AG326" s="5">
        <f t="shared" si="78"/>
        <v>206105.90987733009</v>
      </c>
      <c r="AH326" s="5">
        <f t="shared" si="79"/>
        <v>1838041.7349277118</v>
      </c>
      <c r="AI326" s="150"/>
      <c r="AJ326" s="2">
        <v>319</v>
      </c>
      <c r="AK326" s="118">
        <v>54544</v>
      </c>
      <c r="AL326" s="5">
        <f t="shared" si="111"/>
        <v>206363.004844162</v>
      </c>
      <c r="AM326" s="5">
        <f t="shared" si="112"/>
        <v>5625.6271582523987</v>
      </c>
      <c r="AN326" s="5">
        <f t="shared" si="80"/>
        <v>4292.8660853005185</v>
      </c>
      <c r="AO326" s="35">
        <f t="shared" si="81"/>
        <v>0.24962998121929877</v>
      </c>
      <c r="AP326" s="5">
        <f t="shared" si="82"/>
        <v>1332.7610729518797</v>
      </c>
      <c r="AQ326" s="35">
        <f t="shared" si="83"/>
        <v>7.7499999999999999E-2</v>
      </c>
      <c r="AR326" s="5">
        <f t="shared" si="113"/>
        <v>583179.86124113796</v>
      </c>
      <c r="AS326" s="5">
        <f t="shared" si="114"/>
        <v>1211395.2022413767</v>
      </c>
      <c r="AT326" s="5">
        <f t="shared" si="84"/>
        <v>202070.13875886149</v>
      </c>
      <c r="AU326" s="5">
        <f t="shared" si="85"/>
        <v>1794575.0634825146</v>
      </c>
      <c r="AV326" s="150"/>
      <c r="AW326" s="2">
        <v>319</v>
      </c>
      <c r="AX326" s="118">
        <v>54544</v>
      </c>
      <c r="AY326" s="5">
        <f t="shared" si="115"/>
        <v>202268.7086278215</v>
      </c>
      <c r="AZ326" s="5">
        <f t="shared" si="116"/>
        <v>5490.5819284106856</v>
      </c>
      <c r="BA326" s="5">
        <f t="shared" si="86"/>
        <v>4226.4024994868014</v>
      </c>
      <c r="BB326" s="35">
        <f t="shared" si="87"/>
        <v>0.25073987142104914</v>
      </c>
      <c r="BC326" s="5">
        <f t="shared" si="88"/>
        <v>1264.1794289238842</v>
      </c>
      <c r="BD326" s="35">
        <f t="shared" si="89"/>
        <v>7.4999999999999997E-2</v>
      </c>
      <c r="BE326" s="5">
        <f t="shared" si="117"/>
        <v>587207.69387166586</v>
      </c>
      <c r="BF326" s="5">
        <f t="shared" si="118"/>
        <v>1164287.9412913437</v>
      </c>
      <c r="BG326" s="5">
        <f t="shared" si="90"/>
        <v>198042.30612833469</v>
      </c>
      <c r="BH326" s="5">
        <f t="shared" si="91"/>
        <v>1751495.6351630096</v>
      </c>
      <c r="BI326" s="150"/>
      <c r="BJ326" s="2">
        <v>319</v>
      </c>
      <c r="BK326" s="118">
        <v>54544</v>
      </c>
      <c r="BL326" s="5">
        <f t="shared" si="119"/>
        <v>198183.4671638796</v>
      </c>
      <c r="BM326" s="5">
        <f t="shared" si="120"/>
        <v>5356.7892391412443</v>
      </c>
      <c r="BN326" s="5">
        <f t="shared" si="92"/>
        <v>4159.4307916928046</v>
      </c>
      <c r="BO326" s="35">
        <f t="shared" si="93"/>
        <v>0.25185334687398536</v>
      </c>
      <c r="BP326" s="5">
        <f t="shared" si="94"/>
        <v>1197.3584474484392</v>
      </c>
      <c r="BQ326" s="35">
        <f t="shared" si="95"/>
        <v>7.2499999999999995E-2</v>
      </c>
      <c r="BR326" s="5">
        <f t="shared" si="121"/>
        <v>591225.96362781257</v>
      </c>
      <c r="BS326" s="5">
        <f t="shared" si="122"/>
        <v>1117589.8036582444</v>
      </c>
      <c r="BT326" s="5">
        <f t="shared" si="96"/>
        <v>194024.03637218679</v>
      </c>
      <c r="BU326" s="5">
        <f t="shared" si="97"/>
        <v>1708815.7672860571</v>
      </c>
      <c r="BV326" s="150"/>
      <c r="BW326" s="2">
        <v>319</v>
      </c>
      <c r="BX326" s="118">
        <v>54544</v>
      </c>
      <c r="BY326" s="5">
        <f t="shared" si="123"/>
        <v>194108.97135580977</v>
      </c>
      <c r="BZ326" s="5">
        <f t="shared" si="124"/>
        <v>5224.2878433945316</v>
      </c>
      <c r="CA326" s="5">
        <f t="shared" si="98"/>
        <v>4091.9855104856415</v>
      </c>
      <c r="CB326" s="35">
        <f t="shared" si="99"/>
        <v>0.25297041029504175</v>
      </c>
      <c r="CC326" s="5">
        <f t="shared" si="100"/>
        <v>1132.3023329088903</v>
      </c>
      <c r="CD326" s="35">
        <f t="shared" si="101"/>
        <v>7.0000000000000007E-2</v>
      </c>
      <c r="CE326" s="5">
        <f t="shared" si="125"/>
        <v>595233.01415467507</v>
      </c>
      <c r="CF326" s="5">
        <f t="shared" si="126"/>
        <v>1071314.8078881796</v>
      </c>
      <c r="CG326" s="5">
        <f t="shared" si="102"/>
        <v>190016.98584532412</v>
      </c>
      <c r="CH326" s="5">
        <f t="shared" si="103"/>
        <v>1666547.8220428545</v>
      </c>
    </row>
    <row r="327" spans="9:86" ht="14.25" customHeight="1">
      <c r="I327" s="150"/>
      <c r="J327" s="2">
        <v>320</v>
      </c>
      <c r="K327" s="118">
        <v>54575</v>
      </c>
      <c r="L327" s="5">
        <f t="shared" si="104"/>
        <v>210148.02932549253</v>
      </c>
      <c r="M327" s="5">
        <f t="shared" si="67"/>
        <v>5899.3210083098911</v>
      </c>
      <c r="N327" s="5">
        <f t="shared" si="68"/>
        <v>4454.5533066971302</v>
      </c>
      <c r="O327" s="35">
        <f t="shared" si="69"/>
        <v>0.25436659982935711</v>
      </c>
      <c r="P327" s="5">
        <f t="shared" si="70"/>
        <v>1444.7677016127611</v>
      </c>
      <c r="Q327" s="35">
        <f t="shared" si="71"/>
        <v>8.2500000000000004E-2</v>
      </c>
      <c r="R327" s="5">
        <f t="shared" si="105"/>
        <v>579556.52398120333</v>
      </c>
      <c r="S327" s="5">
        <f t="shared" si="106"/>
        <v>1308226.1986779626</v>
      </c>
      <c r="T327" s="5">
        <f t="shared" si="72"/>
        <v>205693.47601879539</v>
      </c>
      <c r="U327" s="5">
        <f t="shared" si="73"/>
        <v>1887782.722659166</v>
      </c>
      <c r="V327" s="150"/>
      <c r="W327" s="2">
        <v>320</v>
      </c>
      <c r="X327" s="118">
        <v>54575</v>
      </c>
      <c r="Y327" s="5">
        <f t="shared" si="107"/>
        <v>206105.90987733009</v>
      </c>
      <c r="Z327" s="5">
        <f t="shared" si="108"/>
        <v>5761.8863163878123</v>
      </c>
      <c r="AA327" s="5">
        <f t="shared" si="74"/>
        <v>4387.846917205612</v>
      </c>
      <c r="AB327" s="35">
        <f t="shared" si="75"/>
        <v>0.2554713886555024</v>
      </c>
      <c r="AC327" s="5">
        <f t="shared" si="76"/>
        <v>1374.0393991822007</v>
      </c>
      <c r="AD327" s="35">
        <f t="shared" si="77"/>
        <v>0.08</v>
      </c>
      <c r="AE327" s="5">
        <f t="shared" si="109"/>
        <v>583531.93703987577</v>
      </c>
      <c r="AF327" s="5">
        <f t="shared" si="110"/>
        <v>1260271.6842042238</v>
      </c>
      <c r="AG327" s="5">
        <f t="shared" si="78"/>
        <v>201718.06296012449</v>
      </c>
      <c r="AH327" s="5">
        <f t="shared" si="79"/>
        <v>1843803.6212440995</v>
      </c>
      <c r="AI327" s="150"/>
      <c r="AJ327" s="2">
        <v>320</v>
      </c>
      <c r="AK327" s="118">
        <v>54575</v>
      </c>
      <c r="AL327" s="5">
        <f t="shared" si="111"/>
        <v>202070.13875886149</v>
      </c>
      <c r="AM327" s="5">
        <f t="shared" si="112"/>
        <v>5625.6271582523987</v>
      </c>
      <c r="AN327" s="5">
        <f t="shared" si="80"/>
        <v>4320.5908454347518</v>
      </c>
      <c r="AO327" s="35">
        <f t="shared" si="81"/>
        <v>0.25657967309602464</v>
      </c>
      <c r="AP327" s="5">
        <f t="shared" si="82"/>
        <v>1305.0363128176471</v>
      </c>
      <c r="AQ327" s="35">
        <f t="shared" si="83"/>
        <v>7.7499999999999999E-2</v>
      </c>
      <c r="AR327" s="5">
        <f t="shared" si="113"/>
        <v>587500.45208657277</v>
      </c>
      <c r="AS327" s="5">
        <f t="shared" si="114"/>
        <v>1212700.2385541943</v>
      </c>
      <c r="AT327" s="5">
        <f t="shared" si="84"/>
        <v>197749.54791342674</v>
      </c>
      <c r="AU327" s="5">
        <f t="shared" si="85"/>
        <v>1800200.6906407671</v>
      </c>
      <c r="AV327" s="150"/>
      <c r="AW327" s="2">
        <v>320</v>
      </c>
      <c r="AX327" s="118">
        <v>54575</v>
      </c>
      <c r="AY327" s="5">
        <f t="shared" si="115"/>
        <v>198042.30612833469</v>
      </c>
      <c r="AZ327" s="5">
        <f t="shared" si="116"/>
        <v>5490.5819284106856</v>
      </c>
      <c r="BA327" s="5">
        <f t="shared" si="86"/>
        <v>4252.8175151085943</v>
      </c>
      <c r="BB327" s="35">
        <f t="shared" si="87"/>
        <v>0.25769145582576874</v>
      </c>
      <c r="BC327" s="5">
        <f t="shared" si="88"/>
        <v>1237.7644133020917</v>
      </c>
      <c r="BD327" s="35">
        <f t="shared" si="89"/>
        <v>7.4999999999999997E-2</v>
      </c>
      <c r="BE327" s="5">
        <f t="shared" si="117"/>
        <v>591460.51138677448</v>
      </c>
      <c r="BF327" s="5">
        <f t="shared" si="118"/>
        <v>1165525.7057046457</v>
      </c>
      <c r="BG327" s="5">
        <f t="shared" si="90"/>
        <v>193789.4886132261</v>
      </c>
      <c r="BH327" s="5">
        <f t="shared" si="91"/>
        <v>1756986.2170914202</v>
      </c>
      <c r="BI327" s="150"/>
      <c r="BJ327" s="2">
        <v>320</v>
      </c>
      <c r="BK327" s="118">
        <v>54575</v>
      </c>
      <c r="BL327" s="5">
        <f t="shared" si="119"/>
        <v>194024.03637218679</v>
      </c>
      <c r="BM327" s="5">
        <f t="shared" si="120"/>
        <v>5356.7892391412443</v>
      </c>
      <c r="BN327" s="5">
        <f t="shared" si="92"/>
        <v>4184.5606860592825</v>
      </c>
      <c r="BO327" s="35">
        <f t="shared" si="93"/>
        <v>0.25880673947214938</v>
      </c>
      <c r="BP327" s="5">
        <f t="shared" si="94"/>
        <v>1172.2285530819618</v>
      </c>
      <c r="BQ327" s="35">
        <f t="shared" si="95"/>
        <v>7.2499999999999995E-2</v>
      </c>
      <c r="BR327" s="5">
        <f t="shared" si="121"/>
        <v>595410.52431387187</v>
      </c>
      <c r="BS327" s="5">
        <f t="shared" si="122"/>
        <v>1118762.0322113263</v>
      </c>
      <c r="BT327" s="5">
        <f t="shared" si="96"/>
        <v>189839.47568612749</v>
      </c>
      <c r="BU327" s="5">
        <f t="shared" si="97"/>
        <v>1714172.5565251983</v>
      </c>
      <c r="BV327" s="150"/>
      <c r="BW327" s="2">
        <v>320</v>
      </c>
      <c r="BX327" s="118">
        <v>54575</v>
      </c>
      <c r="BY327" s="5">
        <f t="shared" si="123"/>
        <v>190016.98584532412</v>
      </c>
      <c r="BZ327" s="5">
        <f t="shared" si="124"/>
        <v>5224.2878433945316</v>
      </c>
      <c r="CA327" s="5">
        <f t="shared" si="98"/>
        <v>4115.8554259634739</v>
      </c>
      <c r="CB327" s="35">
        <f t="shared" si="99"/>
        <v>0.25992552661458324</v>
      </c>
      <c r="CC327" s="5">
        <f t="shared" si="100"/>
        <v>1108.4324174310575</v>
      </c>
      <c r="CD327" s="35">
        <f t="shared" si="101"/>
        <v>7.0000000000000007E-2</v>
      </c>
      <c r="CE327" s="5">
        <f t="shared" si="125"/>
        <v>599348.86958063859</v>
      </c>
      <c r="CF327" s="5">
        <f t="shared" si="126"/>
        <v>1072423.2403056107</v>
      </c>
      <c r="CG327" s="5">
        <f t="shared" si="102"/>
        <v>185901.13041936065</v>
      </c>
      <c r="CH327" s="5">
        <f t="shared" si="103"/>
        <v>1671772.1098862493</v>
      </c>
    </row>
    <row r="328" spans="9:86" ht="14.25" customHeight="1">
      <c r="I328" s="150"/>
      <c r="J328" s="2">
        <v>321</v>
      </c>
      <c r="K328" s="118">
        <v>54605</v>
      </c>
      <c r="L328" s="5">
        <f t="shared" si="104"/>
        <v>205693.47601879539</v>
      </c>
      <c r="M328" s="5">
        <f t="shared" si="67"/>
        <v>5899.3210083098911</v>
      </c>
      <c r="N328" s="5">
        <f t="shared" si="68"/>
        <v>4485.178360680673</v>
      </c>
      <c r="O328" s="35">
        <f t="shared" si="69"/>
        <v>0.26166187362816523</v>
      </c>
      <c r="P328" s="5">
        <f t="shared" si="70"/>
        <v>1414.1426476292183</v>
      </c>
      <c r="Q328" s="35">
        <f t="shared" si="71"/>
        <v>8.2500000000000004E-2</v>
      </c>
      <c r="R328" s="5">
        <f t="shared" si="105"/>
        <v>584041.70234188403</v>
      </c>
      <c r="S328" s="5">
        <f t="shared" si="106"/>
        <v>1309640.3413255918</v>
      </c>
      <c r="T328" s="5">
        <f t="shared" si="72"/>
        <v>201208.29765811472</v>
      </c>
      <c r="U328" s="5">
        <f t="shared" si="73"/>
        <v>1893682.0436674757</v>
      </c>
      <c r="V328" s="150"/>
      <c r="W328" s="2">
        <v>321</v>
      </c>
      <c r="X328" s="118">
        <v>54605</v>
      </c>
      <c r="Y328" s="5">
        <f t="shared" si="107"/>
        <v>201718.06296012449</v>
      </c>
      <c r="Z328" s="5">
        <f t="shared" si="108"/>
        <v>5761.8863163878123</v>
      </c>
      <c r="AA328" s="5">
        <f t="shared" si="74"/>
        <v>4417.0992299869822</v>
      </c>
      <c r="AB328" s="35">
        <f t="shared" si="75"/>
        <v>0.26276868804913034</v>
      </c>
      <c r="AC328" s="5">
        <f t="shared" si="76"/>
        <v>1344.78708640083</v>
      </c>
      <c r="AD328" s="35">
        <f t="shared" si="77"/>
        <v>0.08</v>
      </c>
      <c r="AE328" s="5">
        <f t="shared" si="109"/>
        <v>587949.03626986279</v>
      </c>
      <c r="AF328" s="5">
        <f t="shared" si="110"/>
        <v>1261616.4712906247</v>
      </c>
      <c r="AG328" s="5">
        <f t="shared" si="78"/>
        <v>197300.9637301375</v>
      </c>
      <c r="AH328" s="5">
        <f t="shared" si="79"/>
        <v>1849565.5075604874</v>
      </c>
      <c r="AI328" s="150"/>
      <c r="AJ328" s="2">
        <v>321</v>
      </c>
      <c r="AK328" s="118">
        <v>54605</v>
      </c>
      <c r="AL328" s="5">
        <f t="shared" si="111"/>
        <v>197749.54791342674</v>
      </c>
      <c r="AM328" s="5">
        <f t="shared" si="112"/>
        <v>5625.6271582523987</v>
      </c>
      <c r="AN328" s="5">
        <f t="shared" si="80"/>
        <v>4348.4946613115171</v>
      </c>
      <c r="AO328" s="35">
        <f t="shared" si="81"/>
        <v>0.26387891394109819</v>
      </c>
      <c r="AP328" s="5">
        <f t="shared" si="82"/>
        <v>1277.1324969408811</v>
      </c>
      <c r="AQ328" s="35">
        <f t="shared" si="83"/>
        <v>7.7499999999999999E-2</v>
      </c>
      <c r="AR328" s="5">
        <f t="shared" si="113"/>
        <v>591848.94674788427</v>
      </c>
      <c r="AS328" s="5">
        <f t="shared" si="114"/>
        <v>1213977.3710511352</v>
      </c>
      <c r="AT328" s="5">
        <f t="shared" si="84"/>
        <v>193401.05325211521</v>
      </c>
      <c r="AU328" s="5">
        <f t="shared" si="85"/>
        <v>1805826.3177990196</v>
      </c>
      <c r="AV328" s="150"/>
      <c r="AW328" s="2">
        <v>321</v>
      </c>
      <c r="AX328" s="118">
        <v>54605</v>
      </c>
      <c r="AY328" s="5">
        <f t="shared" si="115"/>
        <v>193789.4886132261</v>
      </c>
      <c r="AZ328" s="5">
        <f t="shared" si="116"/>
        <v>5490.5819284106856</v>
      </c>
      <c r="BA328" s="5">
        <f t="shared" si="86"/>
        <v>4279.3976245780223</v>
      </c>
      <c r="BB328" s="35">
        <f t="shared" si="87"/>
        <v>0.26499255383984455</v>
      </c>
      <c r="BC328" s="5">
        <f t="shared" si="88"/>
        <v>1211.1843038326631</v>
      </c>
      <c r="BD328" s="35">
        <f t="shared" si="89"/>
        <v>7.4999999999999997E-2</v>
      </c>
      <c r="BE328" s="5">
        <f t="shared" si="117"/>
        <v>595739.90901135246</v>
      </c>
      <c r="BF328" s="5">
        <f t="shared" si="118"/>
        <v>1166736.8900084784</v>
      </c>
      <c r="BG328" s="5">
        <f t="shared" si="90"/>
        <v>189510.09098864807</v>
      </c>
      <c r="BH328" s="5">
        <f t="shared" si="91"/>
        <v>1762476.7990198308</v>
      </c>
      <c r="BI328" s="150"/>
      <c r="BJ328" s="2">
        <v>321</v>
      </c>
      <c r="BK328" s="118">
        <v>54605</v>
      </c>
      <c r="BL328" s="5">
        <f t="shared" si="119"/>
        <v>189839.47568612749</v>
      </c>
      <c r="BM328" s="5">
        <f t="shared" si="120"/>
        <v>5356.7892391412443</v>
      </c>
      <c r="BN328" s="5">
        <f t="shared" si="92"/>
        <v>4209.842406870891</v>
      </c>
      <c r="BO328" s="35">
        <f t="shared" si="93"/>
        <v>0.26610961023709934</v>
      </c>
      <c r="BP328" s="5">
        <f t="shared" si="94"/>
        <v>1146.9468322703535</v>
      </c>
      <c r="BQ328" s="35">
        <f t="shared" si="95"/>
        <v>7.2499999999999995E-2</v>
      </c>
      <c r="BR328" s="5">
        <f t="shared" si="121"/>
        <v>599620.36672074278</v>
      </c>
      <c r="BS328" s="5">
        <f t="shared" si="122"/>
        <v>1119908.9790435967</v>
      </c>
      <c r="BT328" s="5">
        <f t="shared" si="96"/>
        <v>185629.63327925661</v>
      </c>
      <c r="BU328" s="5">
        <f t="shared" si="97"/>
        <v>1719529.3457643394</v>
      </c>
      <c r="BV328" s="150"/>
      <c r="BW328" s="2">
        <v>321</v>
      </c>
      <c r="BX328" s="118">
        <v>54605</v>
      </c>
      <c r="BY328" s="5">
        <f t="shared" si="123"/>
        <v>185901.13041936065</v>
      </c>
      <c r="BZ328" s="5">
        <f t="shared" si="124"/>
        <v>5224.2878433945316</v>
      </c>
      <c r="CA328" s="5">
        <f t="shared" si="98"/>
        <v>4139.8645826149277</v>
      </c>
      <c r="CB328" s="35">
        <f t="shared" si="99"/>
        <v>0.26723008557997119</v>
      </c>
      <c r="CC328" s="5">
        <f t="shared" si="100"/>
        <v>1084.4232607796039</v>
      </c>
      <c r="CD328" s="35">
        <f t="shared" si="101"/>
        <v>7.0000000000000007E-2</v>
      </c>
      <c r="CE328" s="5">
        <f t="shared" si="125"/>
        <v>603488.73416325357</v>
      </c>
      <c r="CF328" s="5">
        <f t="shared" si="126"/>
        <v>1073507.6635663903</v>
      </c>
      <c r="CG328" s="5">
        <f t="shared" si="102"/>
        <v>181761.26583674573</v>
      </c>
      <c r="CH328" s="5">
        <f t="shared" si="103"/>
        <v>1676996.3977296439</v>
      </c>
    </row>
    <row r="329" spans="9:86" ht="14.25" customHeight="1">
      <c r="I329" s="150"/>
      <c r="J329" s="2">
        <v>322</v>
      </c>
      <c r="K329" s="118">
        <v>54636</v>
      </c>
      <c r="L329" s="5">
        <f t="shared" si="104"/>
        <v>201208.29765811472</v>
      </c>
      <c r="M329" s="5">
        <f t="shared" si="67"/>
        <v>5899.3210083098911</v>
      </c>
      <c r="N329" s="5">
        <f t="shared" si="68"/>
        <v>4516.013961910352</v>
      </c>
      <c r="O329" s="35">
        <f t="shared" si="69"/>
        <v>0.26933366155209681</v>
      </c>
      <c r="P329" s="5">
        <f t="shared" si="70"/>
        <v>1383.3070463995386</v>
      </c>
      <c r="Q329" s="35">
        <f t="shared" si="71"/>
        <v>8.2500000000000004E-2</v>
      </c>
      <c r="R329" s="5">
        <f t="shared" si="105"/>
        <v>588557.71630379441</v>
      </c>
      <c r="S329" s="5">
        <f t="shared" si="106"/>
        <v>1311023.6483719912</v>
      </c>
      <c r="T329" s="5">
        <f t="shared" si="72"/>
        <v>196692.28369620437</v>
      </c>
      <c r="U329" s="5">
        <f t="shared" si="73"/>
        <v>1899581.3646757856</v>
      </c>
      <c r="V329" s="150"/>
      <c r="W329" s="2">
        <v>322</v>
      </c>
      <c r="X329" s="118">
        <v>54636</v>
      </c>
      <c r="Y329" s="5">
        <f t="shared" si="107"/>
        <v>197300.9637301375</v>
      </c>
      <c r="Z329" s="5">
        <f t="shared" si="108"/>
        <v>5761.8863163878123</v>
      </c>
      <c r="AA329" s="5">
        <f t="shared" si="74"/>
        <v>4446.5465581868957</v>
      </c>
      <c r="AB329" s="35">
        <f t="shared" si="75"/>
        <v>0.27044246358180507</v>
      </c>
      <c r="AC329" s="5">
        <f t="shared" si="76"/>
        <v>1315.3397582009168</v>
      </c>
      <c r="AD329" s="35">
        <f t="shared" si="77"/>
        <v>0.08</v>
      </c>
      <c r="AE329" s="5">
        <f t="shared" si="109"/>
        <v>592395.58282804966</v>
      </c>
      <c r="AF329" s="5">
        <f t="shared" si="110"/>
        <v>1262931.8110488255</v>
      </c>
      <c r="AG329" s="5">
        <f t="shared" si="78"/>
        <v>192854.4171719506</v>
      </c>
      <c r="AH329" s="5">
        <f t="shared" si="79"/>
        <v>1855327.3938768753</v>
      </c>
      <c r="AI329" s="150"/>
      <c r="AJ329" s="2">
        <v>322</v>
      </c>
      <c r="AK329" s="118">
        <v>54636</v>
      </c>
      <c r="AL329" s="5">
        <f t="shared" si="111"/>
        <v>193401.05325211521</v>
      </c>
      <c r="AM329" s="5">
        <f t="shared" si="112"/>
        <v>5625.6271582523987</v>
      </c>
      <c r="AN329" s="5">
        <f t="shared" si="80"/>
        <v>4376.5786893324876</v>
      </c>
      <c r="AO329" s="35">
        <f t="shared" si="81"/>
        <v>0.27155459284664191</v>
      </c>
      <c r="AP329" s="5">
        <f t="shared" si="82"/>
        <v>1249.0484689199106</v>
      </c>
      <c r="AQ329" s="35">
        <f t="shared" si="83"/>
        <v>7.7499999999999999E-2</v>
      </c>
      <c r="AR329" s="5">
        <f t="shared" si="113"/>
        <v>596225.52543721674</v>
      </c>
      <c r="AS329" s="5">
        <f t="shared" si="114"/>
        <v>1215226.4195200552</v>
      </c>
      <c r="AT329" s="5">
        <f t="shared" si="84"/>
        <v>189024.47456278271</v>
      </c>
      <c r="AU329" s="5">
        <f t="shared" si="85"/>
        <v>1811451.9449572719</v>
      </c>
      <c r="AV329" s="150"/>
      <c r="AW329" s="2">
        <v>322</v>
      </c>
      <c r="AX329" s="118">
        <v>54636</v>
      </c>
      <c r="AY329" s="5">
        <f t="shared" si="115"/>
        <v>189510.09098864807</v>
      </c>
      <c r="AZ329" s="5">
        <f t="shared" si="116"/>
        <v>5490.5819284106856</v>
      </c>
      <c r="BA329" s="5">
        <f t="shared" si="86"/>
        <v>4306.1438597316355</v>
      </c>
      <c r="BB329" s="35">
        <f t="shared" si="87"/>
        <v>0.27267005174872172</v>
      </c>
      <c r="BC329" s="5">
        <f t="shared" si="88"/>
        <v>1184.4380686790503</v>
      </c>
      <c r="BD329" s="35">
        <f t="shared" si="89"/>
        <v>7.4999999999999997E-2</v>
      </c>
      <c r="BE329" s="5">
        <f t="shared" si="117"/>
        <v>600046.05287108407</v>
      </c>
      <c r="BF329" s="5">
        <f t="shared" si="118"/>
        <v>1167921.3280771575</v>
      </c>
      <c r="BG329" s="5">
        <f t="shared" si="90"/>
        <v>185203.94712891642</v>
      </c>
      <c r="BH329" s="5">
        <f t="shared" si="91"/>
        <v>1767967.3809482416</v>
      </c>
      <c r="BI329" s="150"/>
      <c r="BJ329" s="2">
        <v>322</v>
      </c>
      <c r="BK329" s="118">
        <v>54636</v>
      </c>
      <c r="BL329" s="5">
        <f t="shared" si="119"/>
        <v>185629.63327925661</v>
      </c>
      <c r="BM329" s="5">
        <f t="shared" si="120"/>
        <v>5356.7892391412443</v>
      </c>
      <c r="BN329" s="5">
        <f t="shared" si="92"/>
        <v>4235.2768714124022</v>
      </c>
      <c r="BO329" s="35">
        <f t="shared" si="93"/>
        <v>0.27378884264933867</v>
      </c>
      <c r="BP329" s="5">
        <f t="shared" si="94"/>
        <v>1121.512367728842</v>
      </c>
      <c r="BQ329" s="35">
        <f t="shared" si="95"/>
        <v>7.2499999999999995E-2</v>
      </c>
      <c r="BR329" s="5">
        <f t="shared" si="121"/>
        <v>603855.64359215519</v>
      </c>
      <c r="BS329" s="5">
        <f t="shared" si="122"/>
        <v>1121030.4914113255</v>
      </c>
      <c r="BT329" s="5">
        <f t="shared" si="96"/>
        <v>181394.3564078442</v>
      </c>
      <c r="BU329" s="5">
        <f t="shared" si="97"/>
        <v>1724886.1350034806</v>
      </c>
      <c r="BV329" s="150"/>
      <c r="BW329" s="2">
        <v>322</v>
      </c>
      <c r="BX329" s="118">
        <v>54636</v>
      </c>
      <c r="BY329" s="5">
        <f t="shared" si="123"/>
        <v>181761.26583674573</v>
      </c>
      <c r="BZ329" s="5">
        <f t="shared" si="124"/>
        <v>5224.2878433945316</v>
      </c>
      <c r="CA329" s="5">
        <f t="shared" si="98"/>
        <v>4164.0137926801817</v>
      </c>
      <c r="CB329" s="35">
        <f t="shared" si="99"/>
        <v>0.27491096786838276</v>
      </c>
      <c r="CC329" s="5">
        <f t="shared" si="100"/>
        <v>1060.2740507143501</v>
      </c>
      <c r="CD329" s="35">
        <f t="shared" si="101"/>
        <v>7.0000000000000007E-2</v>
      </c>
      <c r="CE329" s="5">
        <f t="shared" si="125"/>
        <v>607652.7479559338</v>
      </c>
      <c r="CF329" s="5">
        <f t="shared" si="126"/>
        <v>1074567.9376171047</v>
      </c>
      <c r="CG329" s="5">
        <f t="shared" si="102"/>
        <v>177597.25204406556</v>
      </c>
      <c r="CH329" s="5">
        <f t="shared" si="103"/>
        <v>1682220.6855730386</v>
      </c>
    </row>
    <row r="330" spans="9:86" ht="14.25" customHeight="1">
      <c r="I330" s="150"/>
      <c r="J330" s="2">
        <v>323</v>
      </c>
      <c r="K330" s="118">
        <v>54667</v>
      </c>
      <c r="L330" s="5">
        <f t="shared" si="104"/>
        <v>196692.28369620437</v>
      </c>
      <c r="M330" s="5">
        <f t="shared" si="67"/>
        <v>5899.3210083098911</v>
      </c>
      <c r="N330" s="5">
        <f t="shared" si="68"/>
        <v>4547.0615578984862</v>
      </c>
      <c r="O330" s="35">
        <f t="shared" si="69"/>
        <v>0.27741168931191168</v>
      </c>
      <c r="P330" s="5">
        <f t="shared" si="70"/>
        <v>1352.2594504114049</v>
      </c>
      <c r="Q330" s="35">
        <f t="shared" si="71"/>
        <v>8.2500000000000004E-2</v>
      </c>
      <c r="R330" s="5">
        <f t="shared" si="105"/>
        <v>593104.77786169294</v>
      </c>
      <c r="S330" s="5">
        <f t="shared" si="106"/>
        <v>1312375.9078224027</v>
      </c>
      <c r="T330" s="5">
        <f t="shared" si="72"/>
        <v>192145.22213830589</v>
      </c>
      <c r="U330" s="5">
        <f t="shared" si="73"/>
        <v>1905480.6856840956</v>
      </c>
      <c r="V330" s="150"/>
      <c r="W330" s="2">
        <v>323</v>
      </c>
      <c r="X330" s="118">
        <v>54667</v>
      </c>
      <c r="Y330" s="5">
        <f t="shared" si="107"/>
        <v>192854.4171719506</v>
      </c>
      <c r="Z330" s="5">
        <f t="shared" si="108"/>
        <v>5761.8863163878123</v>
      </c>
      <c r="AA330" s="5">
        <f t="shared" si="74"/>
        <v>4476.1902019081417</v>
      </c>
      <c r="AB330" s="35">
        <f t="shared" si="75"/>
        <v>0.27852243786050074</v>
      </c>
      <c r="AC330" s="5">
        <f t="shared" si="76"/>
        <v>1285.6961144796708</v>
      </c>
      <c r="AD330" s="35">
        <f t="shared" si="77"/>
        <v>0.08</v>
      </c>
      <c r="AE330" s="5">
        <f t="shared" si="109"/>
        <v>596871.77302995778</v>
      </c>
      <c r="AF330" s="5">
        <f t="shared" si="110"/>
        <v>1264217.5071633051</v>
      </c>
      <c r="AG330" s="5">
        <f t="shared" si="78"/>
        <v>188378.22697004245</v>
      </c>
      <c r="AH330" s="5">
        <f t="shared" si="79"/>
        <v>1861089.2801932627</v>
      </c>
      <c r="AI330" s="150"/>
      <c r="AJ330" s="2">
        <v>323</v>
      </c>
      <c r="AK330" s="118">
        <v>54667</v>
      </c>
      <c r="AL330" s="5">
        <f t="shared" si="111"/>
        <v>189024.47456278271</v>
      </c>
      <c r="AM330" s="5">
        <f t="shared" si="112"/>
        <v>5625.6271582523987</v>
      </c>
      <c r="AN330" s="5">
        <f t="shared" si="80"/>
        <v>4404.8440933677603</v>
      </c>
      <c r="AO330" s="35">
        <f t="shared" si="81"/>
        <v>0.27963642931781724</v>
      </c>
      <c r="AP330" s="5">
        <f t="shared" si="82"/>
        <v>1220.7830648846384</v>
      </c>
      <c r="AQ330" s="35">
        <f t="shared" si="83"/>
        <v>7.7500000000000013E-2</v>
      </c>
      <c r="AR330" s="5">
        <f t="shared" si="113"/>
        <v>600630.36953058455</v>
      </c>
      <c r="AS330" s="5">
        <f t="shared" si="114"/>
        <v>1216447.2025849398</v>
      </c>
      <c r="AT330" s="5">
        <f t="shared" si="84"/>
        <v>184619.63046941496</v>
      </c>
      <c r="AU330" s="5">
        <f t="shared" si="85"/>
        <v>1817077.5721155242</v>
      </c>
      <c r="AV330" s="150"/>
      <c r="AW330" s="2">
        <v>323</v>
      </c>
      <c r="AX330" s="118">
        <v>54667</v>
      </c>
      <c r="AY330" s="5">
        <f t="shared" si="115"/>
        <v>185203.94712891642</v>
      </c>
      <c r="AZ330" s="5">
        <f t="shared" si="116"/>
        <v>5490.5819284106856</v>
      </c>
      <c r="BA330" s="5">
        <f t="shared" si="86"/>
        <v>4333.0572588549585</v>
      </c>
      <c r="BB330" s="35">
        <f t="shared" si="87"/>
        <v>0.28075366595759293</v>
      </c>
      <c r="BC330" s="5">
        <f t="shared" si="88"/>
        <v>1157.5246695557275</v>
      </c>
      <c r="BD330" s="35">
        <f t="shared" si="89"/>
        <v>7.4999999999999997E-2</v>
      </c>
      <c r="BE330" s="5">
        <f t="shared" si="117"/>
        <v>604379.11012993904</v>
      </c>
      <c r="BF330" s="5">
        <f t="shared" si="118"/>
        <v>1169078.8527467132</v>
      </c>
      <c r="BG330" s="5">
        <f t="shared" si="90"/>
        <v>180870.88987006145</v>
      </c>
      <c r="BH330" s="5">
        <f t="shared" si="91"/>
        <v>1773457.9628766524</v>
      </c>
      <c r="BI330" s="150"/>
      <c r="BJ330" s="2">
        <v>323</v>
      </c>
      <c r="BK330" s="118">
        <v>54667</v>
      </c>
      <c r="BL330" s="5">
        <f t="shared" si="119"/>
        <v>181394.3564078442</v>
      </c>
      <c r="BM330" s="5">
        <f t="shared" si="120"/>
        <v>5356.7892391412443</v>
      </c>
      <c r="BN330" s="5">
        <f t="shared" si="92"/>
        <v>4260.8650025105189</v>
      </c>
      <c r="BO330" s="35">
        <f t="shared" si="93"/>
        <v>0.28187415001581134</v>
      </c>
      <c r="BP330" s="5">
        <f t="shared" si="94"/>
        <v>1095.9242366307253</v>
      </c>
      <c r="BQ330" s="35">
        <f t="shared" si="95"/>
        <v>7.2499999999999995E-2</v>
      </c>
      <c r="BR330" s="5">
        <f t="shared" si="121"/>
        <v>608116.50859466568</v>
      </c>
      <c r="BS330" s="5">
        <f t="shared" si="122"/>
        <v>1122126.4156479563</v>
      </c>
      <c r="BT330" s="5">
        <f t="shared" si="96"/>
        <v>177133.49140533368</v>
      </c>
      <c r="BU330" s="5">
        <f t="shared" si="97"/>
        <v>1730242.924242622</v>
      </c>
      <c r="BV330" s="150"/>
      <c r="BW330" s="2">
        <v>323</v>
      </c>
      <c r="BX330" s="118">
        <v>54667</v>
      </c>
      <c r="BY330" s="5">
        <f t="shared" si="123"/>
        <v>177597.25204406556</v>
      </c>
      <c r="BZ330" s="5">
        <f t="shared" si="124"/>
        <v>5224.2878433945316</v>
      </c>
      <c r="CA330" s="5">
        <f t="shared" si="98"/>
        <v>4188.3038731374827</v>
      </c>
      <c r="CB330" s="35">
        <f t="shared" si="99"/>
        <v>0.28299788369011097</v>
      </c>
      <c r="CC330" s="5">
        <f t="shared" si="100"/>
        <v>1035.9839702570491</v>
      </c>
      <c r="CD330" s="35">
        <f t="shared" si="101"/>
        <v>7.0000000000000007E-2</v>
      </c>
      <c r="CE330" s="5">
        <f t="shared" si="125"/>
        <v>611841.05182907125</v>
      </c>
      <c r="CF330" s="5">
        <f t="shared" si="126"/>
        <v>1075603.9215873617</v>
      </c>
      <c r="CG330" s="5">
        <f t="shared" si="102"/>
        <v>173408.94817092808</v>
      </c>
      <c r="CH330" s="5">
        <f t="shared" si="103"/>
        <v>1687444.973416433</v>
      </c>
    </row>
    <row r="331" spans="9:86" ht="14.25" customHeight="1">
      <c r="I331" s="150"/>
      <c r="J331" s="2">
        <v>324</v>
      </c>
      <c r="K331" s="118">
        <v>54697</v>
      </c>
      <c r="L331" s="5">
        <f t="shared" si="104"/>
        <v>192145.22213830589</v>
      </c>
      <c r="M331" s="5">
        <f t="shared" si="67"/>
        <v>5899.3210083098911</v>
      </c>
      <c r="N331" s="5">
        <f t="shared" si="68"/>
        <v>4578.3226061090381</v>
      </c>
      <c r="O331" s="35">
        <f t="shared" si="69"/>
        <v>0.28592889618542172</v>
      </c>
      <c r="P331" s="5">
        <f t="shared" si="70"/>
        <v>1320.998402200853</v>
      </c>
      <c r="Q331" s="35">
        <f t="shared" si="71"/>
        <v>8.2500000000000004E-2</v>
      </c>
      <c r="R331" s="5">
        <f t="shared" si="105"/>
        <v>597683.10046780203</v>
      </c>
      <c r="S331" s="5">
        <f t="shared" si="106"/>
        <v>1313696.9062246035</v>
      </c>
      <c r="T331" s="5">
        <f t="shared" si="72"/>
        <v>187566.89953219687</v>
      </c>
      <c r="U331" s="5">
        <f t="shared" si="73"/>
        <v>1911380.0066924056</v>
      </c>
      <c r="V331" s="150"/>
      <c r="W331" s="2">
        <v>324</v>
      </c>
      <c r="X331" s="118">
        <v>54697</v>
      </c>
      <c r="Y331" s="5">
        <f t="shared" si="107"/>
        <v>188378.22697004245</v>
      </c>
      <c r="Z331" s="5">
        <f t="shared" si="108"/>
        <v>5761.8863163878123</v>
      </c>
      <c r="AA331" s="5">
        <f t="shared" si="74"/>
        <v>4506.0314699208629</v>
      </c>
      <c r="AB331" s="35">
        <f t="shared" si="75"/>
        <v>0.28704154672636034</v>
      </c>
      <c r="AC331" s="5">
        <f t="shared" si="76"/>
        <v>1255.8548464669498</v>
      </c>
      <c r="AD331" s="35">
        <f t="shared" si="77"/>
        <v>0.08</v>
      </c>
      <c r="AE331" s="5">
        <f t="shared" si="109"/>
        <v>601377.80449987866</v>
      </c>
      <c r="AF331" s="5">
        <f t="shared" si="110"/>
        <v>1265473.3620097721</v>
      </c>
      <c r="AG331" s="5">
        <f t="shared" si="78"/>
        <v>183872.1955001216</v>
      </c>
      <c r="AH331" s="5">
        <f t="shared" si="79"/>
        <v>1866851.1665096506</v>
      </c>
      <c r="AI331" s="150"/>
      <c r="AJ331" s="2">
        <v>324</v>
      </c>
      <c r="AK331" s="118">
        <v>54697</v>
      </c>
      <c r="AL331" s="5">
        <f t="shared" si="111"/>
        <v>184619.63046941496</v>
      </c>
      <c r="AM331" s="5">
        <f t="shared" si="112"/>
        <v>5625.6271582523987</v>
      </c>
      <c r="AN331" s="5">
        <f t="shared" si="80"/>
        <v>4433.2920448040932</v>
      </c>
      <c r="AO331" s="35">
        <f t="shared" si="81"/>
        <v>0.28815735576105173</v>
      </c>
      <c r="AP331" s="5">
        <f t="shared" si="82"/>
        <v>1192.335113448305</v>
      </c>
      <c r="AQ331" s="35">
        <f t="shared" si="83"/>
        <v>7.7500000000000013E-2</v>
      </c>
      <c r="AR331" s="5">
        <f t="shared" si="113"/>
        <v>605063.66157538863</v>
      </c>
      <c r="AS331" s="5">
        <f t="shared" si="114"/>
        <v>1217639.5376983881</v>
      </c>
      <c r="AT331" s="5">
        <f t="shared" si="84"/>
        <v>180186.33842461088</v>
      </c>
      <c r="AU331" s="5">
        <f t="shared" si="85"/>
        <v>1822703.1992737767</v>
      </c>
      <c r="AV331" s="150"/>
      <c r="AW331" s="2">
        <v>324</v>
      </c>
      <c r="AX331" s="118">
        <v>54697</v>
      </c>
      <c r="AY331" s="5">
        <f t="shared" si="115"/>
        <v>180870.88987006145</v>
      </c>
      <c r="AZ331" s="5">
        <f t="shared" si="116"/>
        <v>5490.5819284106856</v>
      </c>
      <c r="BA331" s="5">
        <f t="shared" si="86"/>
        <v>4360.138866722802</v>
      </c>
      <c r="BB331" s="35">
        <f t="shared" si="87"/>
        <v>0.28927632543999626</v>
      </c>
      <c r="BC331" s="5">
        <f t="shared" si="88"/>
        <v>1130.443061687884</v>
      </c>
      <c r="BD331" s="35">
        <f t="shared" si="89"/>
        <v>7.4999999999999997E-2</v>
      </c>
      <c r="BE331" s="5">
        <f t="shared" si="117"/>
        <v>608739.24899666186</v>
      </c>
      <c r="BF331" s="5">
        <f t="shared" si="118"/>
        <v>1170209.2958084012</v>
      </c>
      <c r="BG331" s="5">
        <f t="shared" si="90"/>
        <v>176510.75100333866</v>
      </c>
      <c r="BH331" s="5">
        <f t="shared" si="91"/>
        <v>1778948.5448050629</v>
      </c>
      <c r="BI331" s="150"/>
      <c r="BJ331" s="2">
        <v>324</v>
      </c>
      <c r="BK331" s="118">
        <v>54697</v>
      </c>
      <c r="BL331" s="5">
        <f t="shared" si="119"/>
        <v>177133.49140533368</v>
      </c>
      <c r="BM331" s="5">
        <f t="shared" si="120"/>
        <v>5356.7892391412443</v>
      </c>
      <c r="BN331" s="5">
        <f t="shared" si="92"/>
        <v>4286.6077285673528</v>
      </c>
      <c r="BO331" s="35">
        <f t="shared" si="93"/>
        <v>0.29039845787886581</v>
      </c>
      <c r="BP331" s="5">
        <f t="shared" si="94"/>
        <v>1070.181510573891</v>
      </c>
      <c r="BQ331" s="35">
        <f t="shared" si="95"/>
        <v>7.2499999999999995E-2</v>
      </c>
      <c r="BR331" s="5">
        <f t="shared" si="121"/>
        <v>612403.116323233</v>
      </c>
      <c r="BS331" s="5">
        <f t="shared" si="122"/>
        <v>1123196.5971585303</v>
      </c>
      <c r="BT331" s="5">
        <f t="shared" si="96"/>
        <v>172846.88367676633</v>
      </c>
      <c r="BU331" s="5">
        <f t="shared" si="97"/>
        <v>1735599.7134817634</v>
      </c>
      <c r="BV331" s="150"/>
      <c r="BW331" s="2">
        <v>324</v>
      </c>
      <c r="BX331" s="118">
        <v>54697</v>
      </c>
      <c r="BY331" s="5">
        <f t="shared" si="123"/>
        <v>173408.94817092808</v>
      </c>
      <c r="BZ331" s="5">
        <f t="shared" si="124"/>
        <v>5224.2878433945316</v>
      </c>
      <c r="CA331" s="5">
        <f t="shared" si="98"/>
        <v>4212.7356457307842</v>
      </c>
      <c r="CB331" s="35">
        <f t="shared" si="99"/>
        <v>0.29152375515789308</v>
      </c>
      <c r="CC331" s="5">
        <f t="shared" si="100"/>
        <v>1011.5521976637472</v>
      </c>
      <c r="CD331" s="35">
        <f t="shared" si="101"/>
        <v>7.0000000000000007E-2</v>
      </c>
      <c r="CE331" s="5">
        <f t="shared" si="125"/>
        <v>616053.787474802</v>
      </c>
      <c r="CF331" s="5">
        <f t="shared" si="126"/>
        <v>1076615.4737850255</v>
      </c>
      <c r="CG331" s="5">
        <f t="shared" si="102"/>
        <v>169196.2125251973</v>
      </c>
      <c r="CH331" s="5">
        <f t="shared" si="103"/>
        <v>1692669.2612598275</v>
      </c>
    </row>
    <row r="332" spans="9:86" ht="14.25" customHeight="1">
      <c r="I332" s="150"/>
      <c r="J332" s="2">
        <v>325</v>
      </c>
      <c r="K332" s="118">
        <v>54728</v>
      </c>
      <c r="L332" s="5">
        <f t="shared" si="104"/>
        <v>187566.89953219687</v>
      </c>
      <c r="M332" s="5">
        <f t="shared" si="67"/>
        <v>5899.3210083098911</v>
      </c>
      <c r="N332" s="5">
        <f t="shared" si="68"/>
        <v>4609.7985740260374</v>
      </c>
      <c r="O332" s="35">
        <f t="shared" si="69"/>
        <v>0.29492188134621744</v>
      </c>
      <c r="P332" s="5">
        <f t="shared" si="70"/>
        <v>1289.5224342838535</v>
      </c>
      <c r="Q332" s="35">
        <f t="shared" si="71"/>
        <v>8.2500000000000004E-2</v>
      </c>
      <c r="R332" s="5">
        <f t="shared" si="105"/>
        <v>602292.89904182812</v>
      </c>
      <c r="S332" s="5">
        <f t="shared" si="106"/>
        <v>1314986.4286588873</v>
      </c>
      <c r="T332" s="5">
        <f t="shared" si="72"/>
        <v>182957.10095817083</v>
      </c>
      <c r="U332" s="5">
        <f t="shared" si="73"/>
        <v>1917279.3277007155</v>
      </c>
      <c r="V332" s="150"/>
      <c r="W332" s="2">
        <v>325</v>
      </c>
      <c r="X332" s="118">
        <v>54728</v>
      </c>
      <c r="Y332" s="5">
        <f t="shared" si="107"/>
        <v>183872.1955001216</v>
      </c>
      <c r="Z332" s="5">
        <f t="shared" si="108"/>
        <v>5761.8863163878123</v>
      </c>
      <c r="AA332" s="5">
        <f t="shared" si="74"/>
        <v>4536.0716797203349</v>
      </c>
      <c r="AB332" s="35">
        <f t="shared" si="75"/>
        <v>0.29603638553719247</v>
      </c>
      <c r="AC332" s="5">
        <f t="shared" si="76"/>
        <v>1225.8146366674773</v>
      </c>
      <c r="AD332" s="35">
        <f t="shared" si="77"/>
        <v>0.08</v>
      </c>
      <c r="AE332" s="5">
        <f t="shared" si="109"/>
        <v>605913.87617959897</v>
      </c>
      <c r="AF332" s="5">
        <f t="shared" si="110"/>
        <v>1266699.1766464396</v>
      </c>
      <c r="AG332" s="5">
        <f t="shared" si="78"/>
        <v>179336.12382040126</v>
      </c>
      <c r="AH332" s="5">
        <f t="shared" si="79"/>
        <v>1872613.0528260386</v>
      </c>
      <c r="AI332" s="150"/>
      <c r="AJ332" s="2">
        <v>325</v>
      </c>
      <c r="AK332" s="118">
        <v>54728</v>
      </c>
      <c r="AL332" s="5">
        <f t="shared" si="111"/>
        <v>180186.33842461088</v>
      </c>
      <c r="AM332" s="5">
        <f t="shared" si="112"/>
        <v>5625.6271582523987</v>
      </c>
      <c r="AN332" s="5">
        <f t="shared" si="80"/>
        <v>4461.9237225934539</v>
      </c>
      <c r="AO332" s="35">
        <f t="shared" si="81"/>
        <v>0.29715396372030511</v>
      </c>
      <c r="AP332" s="5">
        <f t="shared" si="82"/>
        <v>1163.7034356589452</v>
      </c>
      <c r="AQ332" s="35">
        <f t="shared" si="83"/>
        <v>7.7499999999999999E-2</v>
      </c>
      <c r="AR332" s="5">
        <f t="shared" si="113"/>
        <v>609525.58529798209</v>
      </c>
      <c r="AS332" s="5">
        <f t="shared" si="114"/>
        <v>1218803.241134047</v>
      </c>
      <c r="AT332" s="5">
        <f t="shared" si="84"/>
        <v>175724.41470201741</v>
      </c>
      <c r="AU332" s="5">
        <f t="shared" si="85"/>
        <v>1828328.8264320293</v>
      </c>
      <c r="AV332" s="150"/>
      <c r="AW332" s="2">
        <v>325</v>
      </c>
      <c r="AX332" s="118">
        <v>54728</v>
      </c>
      <c r="AY332" s="5">
        <f t="shared" si="115"/>
        <v>176510.75100333866</v>
      </c>
      <c r="AZ332" s="5">
        <f t="shared" si="116"/>
        <v>5490.5819284106856</v>
      </c>
      <c r="BA332" s="5">
        <f t="shared" si="86"/>
        <v>4387.3897346398189</v>
      </c>
      <c r="BB332" s="35">
        <f t="shared" si="87"/>
        <v>0.29827461792784499</v>
      </c>
      <c r="BC332" s="5">
        <f t="shared" si="88"/>
        <v>1103.1921937708667</v>
      </c>
      <c r="BD332" s="35">
        <f t="shared" si="89"/>
        <v>7.5000000000000011E-2</v>
      </c>
      <c r="BE332" s="5">
        <f t="shared" si="117"/>
        <v>613126.63873130165</v>
      </c>
      <c r="BF332" s="5">
        <f t="shared" si="118"/>
        <v>1171312.488002172</v>
      </c>
      <c r="BG332" s="5">
        <f t="shared" si="90"/>
        <v>172123.36126869885</v>
      </c>
      <c r="BH332" s="5">
        <f t="shared" si="91"/>
        <v>1784439.1267334735</v>
      </c>
      <c r="BI332" s="150"/>
      <c r="BJ332" s="2">
        <v>325</v>
      </c>
      <c r="BK332" s="118">
        <v>54728</v>
      </c>
      <c r="BL332" s="5">
        <f t="shared" si="119"/>
        <v>172846.88367676633</v>
      </c>
      <c r="BM332" s="5">
        <f t="shared" si="120"/>
        <v>5356.7892391412443</v>
      </c>
      <c r="BN332" s="5">
        <f t="shared" si="92"/>
        <v>4312.5059835941147</v>
      </c>
      <c r="BO332" s="35">
        <f t="shared" si="93"/>
        <v>0.2993983501600469</v>
      </c>
      <c r="BP332" s="5">
        <f t="shared" si="94"/>
        <v>1044.2832555471298</v>
      </c>
      <c r="BQ332" s="35">
        <f t="shared" si="95"/>
        <v>7.2499999999999981E-2</v>
      </c>
      <c r="BR332" s="5">
        <f t="shared" si="121"/>
        <v>616715.62230682711</v>
      </c>
      <c r="BS332" s="5">
        <f t="shared" si="122"/>
        <v>1124240.8804140773</v>
      </c>
      <c r="BT332" s="5">
        <f t="shared" si="96"/>
        <v>168534.37769317222</v>
      </c>
      <c r="BU332" s="5">
        <f t="shared" si="97"/>
        <v>1740956.5027209045</v>
      </c>
      <c r="BV332" s="150"/>
      <c r="BW332" s="2">
        <v>325</v>
      </c>
      <c r="BX332" s="118">
        <v>54728</v>
      </c>
      <c r="BY332" s="5">
        <f t="shared" si="123"/>
        <v>169196.2125251973</v>
      </c>
      <c r="BZ332" s="5">
        <f t="shared" si="124"/>
        <v>5224.2878433945316</v>
      </c>
      <c r="CA332" s="5">
        <f t="shared" si="98"/>
        <v>4237.3099369975471</v>
      </c>
      <c r="CB332" s="35">
        <f t="shared" si="99"/>
        <v>0.30052516238446025</v>
      </c>
      <c r="CC332" s="5">
        <f t="shared" si="100"/>
        <v>986.97790639698428</v>
      </c>
      <c r="CD332" s="35">
        <f t="shared" si="101"/>
        <v>7.0000000000000007E-2</v>
      </c>
      <c r="CE332" s="5">
        <f t="shared" si="125"/>
        <v>620291.09741179959</v>
      </c>
      <c r="CF332" s="5">
        <f t="shared" si="126"/>
        <v>1077602.4516914226</v>
      </c>
      <c r="CG332" s="5">
        <f t="shared" si="102"/>
        <v>164958.90258819977</v>
      </c>
      <c r="CH332" s="5">
        <f t="shared" si="103"/>
        <v>1697893.5491032223</v>
      </c>
    </row>
    <row r="333" spans="9:86" ht="14.25" customHeight="1">
      <c r="I333" s="150"/>
      <c r="J333" s="2">
        <v>326</v>
      </c>
      <c r="K333" s="118">
        <v>54758</v>
      </c>
      <c r="L333" s="5">
        <f t="shared" si="104"/>
        <v>182957.10095817083</v>
      </c>
      <c r="M333" s="5">
        <f t="shared" si="67"/>
        <v>5899.3210083098911</v>
      </c>
      <c r="N333" s="5">
        <f t="shared" si="68"/>
        <v>4641.4909392224663</v>
      </c>
      <c r="O333" s="35">
        <f t="shared" si="69"/>
        <v>0.30443142670589052</v>
      </c>
      <c r="P333" s="5">
        <f t="shared" si="70"/>
        <v>1257.8300690874246</v>
      </c>
      <c r="Q333" s="35">
        <f t="shared" si="71"/>
        <v>8.2500000000000018E-2</v>
      </c>
      <c r="R333" s="5">
        <f t="shared" si="105"/>
        <v>606934.38998105063</v>
      </c>
      <c r="S333" s="5">
        <f t="shared" si="106"/>
        <v>1316244.2587279747</v>
      </c>
      <c r="T333" s="5">
        <f t="shared" si="72"/>
        <v>178315.61001894835</v>
      </c>
      <c r="U333" s="5">
        <f t="shared" si="73"/>
        <v>1923178.6487090252</v>
      </c>
      <c r="V333" s="150"/>
      <c r="W333" s="2">
        <v>326</v>
      </c>
      <c r="X333" s="118">
        <v>54758</v>
      </c>
      <c r="Y333" s="5">
        <f t="shared" si="107"/>
        <v>179336.12382040126</v>
      </c>
      <c r="Z333" s="5">
        <f t="shared" si="108"/>
        <v>5761.8863163878123</v>
      </c>
      <c r="AA333" s="5">
        <f t="shared" si="74"/>
        <v>4566.3121575851374</v>
      </c>
      <c r="AB333" s="35">
        <f t="shared" si="75"/>
        <v>0.30554773195554086</v>
      </c>
      <c r="AC333" s="5">
        <f t="shared" si="76"/>
        <v>1195.5741588026751</v>
      </c>
      <c r="AD333" s="35">
        <f t="shared" si="77"/>
        <v>0.08</v>
      </c>
      <c r="AE333" s="5">
        <f t="shared" si="109"/>
        <v>610480.18833718414</v>
      </c>
      <c r="AF333" s="5">
        <f t="shared" si="110"/>
        <v>1267894.7508052422</v>
      </c>
      <c r="AG333" s="5">
        <f t="shared" si="78"/>
        <v>174769.81166281612</v>
      </c>
      <c r="AH333" s="5">
        <f t="shared" si="79"/>
        <v>1878374.9391424265</v>
      </c>
      <c r="AI333" s="150"/>
      <c r="AJ333" s="2">
        <v>326</v>
      </c>
      <c r="AK333" s="118">
        <v>54758</v>
      </c>
      <c r="AL333" s="5">
        <f t="shared" si="111"/>
        <v>175724.41470201741</v>
      </c>
      <c r="AM333" s="5">
        <f t="shared" si="112"/>
        <v>5625.6271582523987</v>
      </c>
      <c r="AN333" s="5">
        <f t="shared" si="80"/>
        <v>4490.7403133018697</v>
      </c>
      <c r="AO333" s="35">
        <f t="shared" si="81"/>
        <v>0.30666702661097989</v>
      </c>
      <c r="AP333" s="5">
        <f t="shared" si="82"/>
        <v>1134.8868449505292</v>
      </c>
      <c r="AQ333" s="35">
        <f t="shared" si="83"/>
        <v>7.7499999999999999E-2</v>
      </c>
      <c r="AR333" s="5">
        <f t="shared" si="113"/>
        <v>614016.325611284</v>
      </c>
      <c r="AS333" s="5">
        <f t="shared" si="114"/>
        <v>1219938.1279789975</v>
      </c>
      <c r="AT333" s="5">
        <f t="shared" si="84"/>
        <v>171233.67438871553</v>
      </c>
      <c r="AU333" s="5">
        <f t="shared" si="85"/>
        <v>1833954.4535902815</v>
      </c>
      <c r="AV333" s="150"/>
      <c r="AW333" s="2">
        <v>326</v>
      </c>
      <c r="AX333" s="118">
        <v>54758</v>
      </c>
      <c r="AY333" s="5">
        <f t="shared" si="115"/>
        <v>172123.36126869885</v>
      </c>
      <c r="AZ333" s="5">
        <f t="shared" si="116"/>
        <v>5490.5819284106856</v>
      </c>
      <c r="BA333" s="5">
        <f t="shared" si="86"/>
        <v>4414.8109204813181</v>
      </c>
      <c r="BB333" s="35">
        <f t="shared" si="87"/>
        <v>0.30778931259117803</v>
      </c>
      <c r="BC333" s="5">
        <f t="shared" si="88"/>
        <v>1075.7710079293677</v>
      </c>
      <c r="BD333" s="35">
        <f t="shared" si="89"/>
        <v>7.4999999999999997E-2</v>
      </c>
      <c r="BE333" s="5">
        <f t="shared" si="117"/>
        <v>617541.44965178298</v>
      </c>
      <c r="BF333" s="5">
        <f t="shared" si="118"/>
        <v>1172388.2590101014</v>
      </c>
      <c r="BG333" s="5">
        <f t="shared" si="90"/>
        <v>167708.55034821754</v>
      </c>
      <c r="BH333" s="5">
        <f t="shared" si="91"/>
        <v>1789929.7086618845</v>
      </c>
      <c r="BI333" s="150"/>
      <c r="BJ333" s="2">
        <v>326</v>
      </c>
      <c r="BK333" s="118">
        <v>54758</v>
      </c>
      <c r="BL333" s="5">
        <f t="shared" si="119"/>
        <v>168534.37769317222</v>
      </c>
      <c r="BM333" s="5">
        <f t="shared" si="120"/>
        <v>5356.7892391412443</v>
      </c>
      <c r="BN333" s="5">
        <f t="shared" si="92"/>
        <v>4338.5607072449957</v>
      </c>
      <c r="BO333" s="35">
        <f t="shared" si="93"/>
        <v>0.3089145917856802</v>
      </c>
      <c r="BP333" s="5">
        <f t="shared" si="94"/>
        <v>1018.2285318962488</v>
      </c>
      <c r="BQ333" s="35">
        <f t="shared" si="95"/>
        <v>7.2499999999999995E-2</v>
      </c>
      <c r="BR333" s="5">
        <f t="shared" si="121"/>
        <v>621054.18301407213</v>
      </c>
      <c r="BS333" s="5">
        <f t="shared" si="122"/>
        <v>1125259.1089459735</v>
      </c>
      <c r="BT333" s="5">
        <f t="shared" si="96"/>
        <v>164195.81698592723</v>
      </c>
      <c r="BU333" s="5">
        <f t="shared" si="97"/>
        <v>1746313.2919600457</v>
      </c>
      <c r="BV333" s="150"/>
      <c r="BW333" s="2">
        <v>326</v>
      </c>
      <c r="BX333" s="118">
        <v>54758</v>
      </c>
      <c r="BY333" s="5">
        <f t="shared" si="123"/>
        <v>164958.90258819977</v>
      </c>
      <c r="BZ333" s="5">
        <f t="shared" si="124"/>
        <v>5224.2878433945316</v>
      </c>
      <c r="CA333" s="5">
        <f t="shared" si="98"/>
        <v>4262.0275782967001</v>
      </c>
      <c r="CB333" s="35">
        <f t="shared" si="99"/>
        <v>0.31004286605395359</v>
      </c>
      <c r="CC333" s="5">
        <f t="shared" si="100"/>
        <v>962.26026509783196</v>
      </c>
      <c r="CD333" s="35">
        <f t="shared" si="101"/>
        <v>7.0000000000000007E-2</v>
      </c>
      <c r="CE333" s="5">
        <f t="shared" si="125"/>
        <v>624553.12499009632</v>
      </c>
      <c r="CF333" s="5">
        <f t="shared" si="126"/>
        <v>1078564.7119565203</v>
      </c>
      <c r="CG333" s="5">
        <f t="shared" si="102"/>
        <v>160696.87500990307</v>
      </c>
      <c r="CH333" s="5">
        <f t="shared" si="103"/>
        <v>1703117.8369466166</v>
      </c>
    </row>
    <row r="334" spans="9:86" ht="14.25" customHeight="1">
      <c r="I334" s="150"/>
      <c r="J334" s="2">
        <v>327</v>
      </c>
      <c r="K334" s="118">
        <v>54789</v>
      </c>
      <c r="L334" s="5">
        <f t="shared" si="104"/>
        <v>178315.61001894835</v>
      </c>
      <c r="M334" s="5">
        <f t="shared" si="67"/>
        <v>5899.3210083098911</v>
      </c>
      <c r="N334" s="5">
        <f t="shared" si="68"/>
        <v>4673.4011894296209</v>
      </c>
      <c r="O334" s="35">
        <f t="shared" si="69"/>
        <v>0.31450311202253206</v>
      </c>
      <c r="P334" s="5">
        <f t="shared" si="70"/>
        <v>1225.91981888027</v>
      </c>
      <c r="Q334" s="35">
        <f t="shared" si="71"/>
        <v>8.2500000000000004E-2</v>
      </c>
      <c r="R334" s="5">
        <f t="shared" si="105"/>
        <v>611607.7911704802</v>
      </c>
      <c r="S334" s="5">
        <f t="shared" si="106"/>
        <v>1317470.178546855</v>
      </c>
      <c r="T334" s="5">
        <f t="shared" si="72"/>
        <v>173642.20882951873</v>
      </c>
      <c r="U334" s="5">
        <f t="shared" si="73"/>
        <v>1929077.9697173352</v>
      </c>
      <c r="V334" s="150"/>
      <c r="W334" s="2">
        <v>327</v>
      </c>
      <c r="X334" s="118">
        <v>54789</v>
      </c>
      <c r="Y334" s="5">
        <f t="shared" si="107"/>
        <v>174769.81166281612</v>
      </c>
      <c r="Z334" s="5">
        <f t="shared" si="108"/>
        <v>5761.8863163878123</v>
      </c>
      <c r="AA334" s="5">
        <f t="shared" si="74"/>
        <v>4596.7542386357045</v>
      </c>
      <c r="AB334" s="35">
        <f t="shared" si="75"/>
        <v>0.31562116099347193</v>
      </c>
      <c r="AC334" s="5">
        <f t="shared" si="76"/>
        <v>1165.1320777521075</v>
      </c>
      <c r="AD334" s="35">
        <f t="shared" si="77"/>
        <v>0.08</v>
      </c>
      <c r="AE334" s="5">
        <f t="shared" si="109"/>
        <v>615076.94257581979</v>
      </c>
      <c r="AF334" s="5">
        <f t="shared" si="110"/>
        <v>1269059.8828829944</v>
      </c>
      <c r="AG334" s="5">
        <f t="shared" si="78"/>
        <v>170173.05742418041</v>
      </c>
      <c r="AH334" s="5">
        <f t="shared" si="79"/>
        <v>1884136.8254588142</v>
      </c>
      <c r="AI334" s="150"/>
      <c r="AJ334" s="2">
        <v>327</v>
      </c>
      <c r="AK334" s="118">
        <v>54789</v>
      </c>
      <c r="AL334" s="5">
        <f t="shared" si="111"/>
        <v>171233.67438871553</v>
      </c>
      <c r="AM334" s="5">
        <f t="shared" si="112"/>
        <v>5625.6271582523987</v>
      </c>
      <c r="AN334" s="5">
        <f t="shared" si="80"/>
        <v>4519.7430111586109</v>
      </c>
      <c r="AO334" s="35">
        <f t="shared" si="81"/>
        <v>0.31674211470099478</v>
      </c>
      <c r="AP334" s="5">
        <f t="shared" si="82"/>
        <v>1105.8841470937878</v>
      </c>
      <c r="AQ334" s="35">
        <f t="shared" si="83"/>
        <v>7.7499999999999999E-2</v>
      </c>
      <c r="AR334" s="5">
        <f t="shared" si="113"/>
        <v>618536.06862244266</v>
      </c>
      <c r="AS334" s="5">
        <f t="shared" si="114"/>
        <v>1221044.0121260914</v>
      </c>
      <c r="AT334" s="5">
        <f t="shared" si="84"/>
        <v>166713.93137755693</v>
      </c>
      <c r="AU334" s="5">
        <f t="shared" si="85"/>
        <v>1839580.0807485341</v>
      </c>
      <c r="AV334" s="150"/>
      <c r="AW334" s="2">
        <v>327</v>
      </c>
      <c r="AX334" s="118">
        <v>54789</v>
      </c>
      <c r="AY334" s="5">
        <f t="shared" si="115"/>
        <v>167708.55034821754</v>
      </c>
      <c r="AZ334" s="5">
        <f t="shared" si="116"/>
        <v>5490.5819284106856</v>
      </c>
      <c r="BA334" s="5">
        <f t="shared" si="86"/>
        <v>4442.4034887343259</v>
      </c>
      <c r="BB334" s="35">
        <f t="shared" si="87"/>
        <v>0.317865974955513</v>
      </c>
      <c r="BC334" s="5">
        <f t="shared" si="88"/>
        <v>1048.1784396763596</v>
      </c>
      <c r="BD334" s="35">
        <f t="shared" si="89"/>
        <v>7.5000000000000011E-2</v>
      </c>
      <c r="BE334" s="5">
        <f t="shared" si="117"/>
        <v>621983.85314051725</v>
      </c>
      <c r="BF334" s="5">
        <f t="shared" si="118"/>
        <v>1173436.4374497777</v>
      </c>
      <c r="BG334" s="5">
        <f t="shared" si="90"/>
        <v>163266.14685948321</v>
      </c>
      <c r="BH334" s="5">
        <f t="shared" si="91"/>
        <v>1795420.2905902951</v>
      </c>
      <c r="BI334" s="150"/>
      <c r="BJ334" s="2">
        <v>327</v>
      </c>
      <c r="BK334" s="118">
        <v>54789</v>
      </c>
      <c r="BL334" s="5">
        <f t="shared" si="119"/>
        <v>164195.81698592723</v>
      </c>
      <c r="BM334" s="5">
        <f t="shared" si="120"/>
        <v>5356.7892391412443</v>
      </c>
      <c r="BN334" s="5">
        <f t="shared" si="92"/>
        <v>4364.7728448512671</v>
      </c>
      <c r="BO334" s="35">
        <f t="shared" si="93"/>
        <v>0.31899274354050272</v>
      </c>
      <c r="BP334" s="5">
        <f t="shared" si="94"/>
        <v>992.01639428997703</v>
      </c>
      <c r="BQ334" s="35">
        <f t="shared" si="95"/>
        <v>7.2499999999999995E-2</v>
      </c>
      <c r="BR334" s="5">
        <f t="shared" si="121"/>
        <v>625418.95585892338</v>
      </c>
      <c r="BS334" s="5">
        <f t="shared" si="122"/>
        <v>1126251.1253402634</v>
      </c>
      <c r="BT334" s="5">
        <f t="shared" si="96"/>
        <v>159831.04414107595</v>
      </c>
      <c r="BU334" s="5">
        <f t="shared" si="97"/>
        <v>1751670.0811991869</v>
      </c>
      <c r="BV334" s="150"/>
      <c r="BW334" s="2">
        <v>327</v>
      </c>
      <c r="BX334" s="118">
        <v>54789</v>
      </c>
      <c r="BY334" s="5">
        <f t="shared" si="123"/>
        <v>160696.87500990307</v>
      </c>
      <c r="BZ334" s="5">
        <f t="shared" si="124"/>
        <v>5224.2878433945316</v>
      </c>
      <c r="CA334" s="5">
        <f t="shared" si="98"/>
        <v>4286.8894058367641</v>
      </c>
      <c r="CB334" s="35">
        <f t="shared" si="99"/>
        <v>0.32012242221182569</v>
      </c>
      <c r="CC334" s="5">
        <f t="shared" si="100"/>
        <v>937.39843755776792</v>
      </c>
      <c r="CD334" s="35">
        <f t="shared" si="101"/>
        <v>7.0000000000000007E-2</v>
      </c>
      <c r="CE334" s="5">
        <f t="shared" si="125"/>
        <v>628840.01439593313</v>
      </c>
      <c r="CF334" s="5">
        <f t="shared" si="126"/>
        <v>1079502.1103940781</v>
      </c>
      <c r="CG334" s="5">
        <f t="shared" si="102"/>
        <v>156409.98560406631</v>
      </c>
      <c r="CH334" s="5">
        <f t="shared" si="103"/>
        <v>1708342.1247900112</v>
      </c>
    </row>
    <row r="335" spans="9:86" ht="14.25" customHeight="1">
      <c r="I335" s="150"/>
      <c r="J335" s="2">
        <v>328</v>
      </c>
      <c r="K335" s="118">
        <v>54820</v>
      </c>
      <c r="L335" s="5">
        <f t="shared" si="104"/>
        <v>173642.20882951873</v>
      </c>
      <c r="M335" s="5">
        <f t="shared" si="67"/>
        <v>5899.3210083098911</v>
      </c>
      <c r="N335" s="5">
        <f t="shared" si="68"/>
        <v>4705.5308226069501</v>
      </c>
      <c r="O335" s="35">
        <f t="shared" si="69"/>
        <v>0.32518804184714023</v>
      </c>
      <c r="P335" s="5">
        <f t="shared" si="70"/>
        <v>1193.7901857029412</v>
      </c>
      <c r="Q335" s="35">
        <f t="shared" si="71"/>
        <v>8.2500000000000004E-2</v>
      </c>
      <c r="R335" s="5">
        <f t="shared" si="105"/>
        <v>616313.32199308719</v>
      </c>
      <c r="S335" s="5">
        <f t="shared" si="106"/>
        <v>1318663.968732558</v>
      </c>
      <c r="T335" s="5">
        <f t="shared" si="72"/>
        <v>168936.67800691177</v>
      </c>
      <c r="U335" s="5">
        <f t="shared" si="73"/>
        <v>1934977.2907256451</v>
      </c>
      <c r="V335" s="150"/>
      <c r="W335" s="2">
        <v>328</v>
      </c>
      <c r="X335" s="118">
        <v>54820</v>
      </c>
      <c r="Y335" s="5">
        <f t="shared" si="107"/>
        <v>170173.05742418041</v>
      </c>
      <c r="Z335" s="5">
        <f t="shared" si="108"/>
        <v>5761.8863163878123</v>
      </c>
      <c r="AA335" s="5">
        <f t="shared" si="74"/>
        <v>4627.399266893276</v>
      </c>
      <c r="AB335" s="35">
        <f t="shared" si="75"/>
        <v>0.32630777188368865</v>
      </c>
      <c r="AC335" s="5">
        <f t="shared" si="76"/>
        <v>1134.4870494945362</v>
      </c>
      <c r="AD335" s="35">
        <f t="shared" si="77"/>
        <v>0.08</v>
      </c>
      <c r="AE335" s="5">
        <f t="shared" si="109"/>
        <v>619704.34184271307</v>
      </c>
      <c r="AF335" s="5">
        <f t="shared" si="110"/>
        <v>1270194.369932489</v>
      </c>
      <c r="AG335" s="5">
        <f t="shared" si="78"/>
        <v>165545.65815728714</v>
      </c>
      <c r="AH335" s="5">
        <f t="shared" si="79"/>
        <v>1889898.7117752021</v>
      </c>
      <c r="AI335" s="150"/>
      <c r="AJ335" s="2">
        <v>328</v>
      </c>
      <c r="AK335" s="118">
        <v>54820</v>
      </c>
      <c r="AL335" s="5">
        <f t="shared" si="111"/>
        <v>166713.93137755693</v>
      </c>
      <c r="AM335" s="5">
        <f t="shared" si="112"/>
        <v>5625.6271582523987</v>
      </c>
      <c r="AN335" s="5">
        <f t="shared" si="80"/>
        <v>4548.9330181056766</v>
      </c>
      <c r="AO335" s="35">
        <f t="shared" si="81"/>
        <v>0.32743032190659899</v>
      </c>
      <c r="AP335" s="5">
        <f t="shared" si="82"/>
        <v>1076.6941401467218</v>
      </c>
      <c r="AQ335" s="35">
        <f t="shared" si="83"/>
        <v>7.7499999999999999E-2</v>
      </c>
      <c r="AR335" s="5">
        <f t="shared" si="113"/>
        <v>623085.00164054835</v>
      </c>
      <c r="AS335" s="5">
        <f t="shared" si="114"/>
        <v>1222120.7062662381</v>
      </c>
      <c r="AT335" s="5">
        <f t="shared" si="84"/>
        <v>162164.99835945125</v>
      </c>
      <c r="AU335" s="5">
        <f t="shared" si="85"/>
        <v>1845205.7079067864</v>
      </c>
      <c r="AV335" s="150"/>
      <c r="AW335" s="2">
        <v>328</v>
      </c>
      <c r="AX335" s="118">
        <v>54820</v>
      </c>
      <c r="AY335" s="5">
        <f t="shared" si="115"/>
        <v>163266.14685948321</v>
      </c>
      <c r="AZ335" s="5">
        <f t="shared" si="116"/>
        <v>5490.5819284106856</v>
      </c>
      <c r="BA335" s="5">
        <f t="shared" si="86"/>
        <v>4470.1685105389151</v>
      </c>
      <c r="BB335" s="35">
        <f t="shared" si="87"/>
        <v>0.3285556936223562</v>
      </c>
      <c r="BC335" s="5">
        <f t="shared" si="88"/>
        <v>1020.41341787177</v>
      </c>
      <c r="BD335" s="35">
        <f t="shared" si="89"/>
        <v>7.4999999999999997E-2</v>
      </c>
      <c r="BE335" s="5">
        <f t="shared" si="117"/>
        <v>626454.02165105613</v>
      </c>
      <c r="BF335" s="5">
        <f t="shared" si="118"/>
        <v>1174456.8508676495</v>
      </c>
      <c r="BG335" s="5">
        <f t="shared" si="90"/>
        <v>158795.97834894431</v>
      </c>
      <c r="BH335" s="5">
        <f t="shared" si="91"/>
        <v>1800910.8725187057</v>
      </c>
      <c r="BI335" s="150"/>
      <c r="BJ335" s="2">
        <v>328</v>
      </c>
      <c r="BK335" s="118">
        <v>54820</v>
      </c>
      <c r="BL335" s="5">
        <f t="shared" si="119"/>
        <v>159831.04414107595</v>
      </c>
      <c r="BM335" s="5">
        <f t="shared" si="120"/>
        <v>5356.7892391412443</v>
      </c>
      <c r="BN335" s="5">
        <f t="shared" si="92"/>
        <v>4391.143347455577</v>
      </c>
      <c r="BO335" s="35">
        <f t="shared" si="93"/>
        <v>0.32968388871286142</v>
      </c>
      <c r="BP335" s="5">
        <f t="shared" si="94"/>
        <v>965.64589168566715</v>
      </c>
      <c r="BQ335" s="35">
        <f t="shared" si="95"/>
        <v>7.2499999999999995E-2</v>
      </c>
      <c r="BR335" s="5">
        <f t="shared" si="121"/>
        <v>629810.09920637892</v>
      </c>
      <c r="BS335" s="5">
        <f t="shared" si="122"/>
        <v>1127216.7712319491</v>
      </c>
      <c r="BT335" s="5">
        <f t="shared" si="96"/>
        <v>155439.90079362039</v>
      </c>
      <c r="BU335" s="5">
        <f t="shared" si="97"/>
        <v>1757026.870438328</v>
      </c>
      <c r="BV335" s="150"/>
      <c r="BW335" s="2">
        <v>328</v>
      </c>
      <c r="BX335" s="118">
        <v>54820</v>
      </c>
      <c r="BY335" s="5">
        <f t="shared" si="123"/>
        <v>156409.98560406631</v>
      </c>
      <c r="BZ335" s="5">
        <f t="shared" si="124"/>
        <v>5224.2878433945316</v>
      </c>
      <c r="CA335" s="5">
        <f t="shared" si="98"/>
        <v>4311.8962607041449</v>
      </c>
      <c r="CB335" s="35">
        <f t="shared" si="99"/>
        <v>0.33081490883472431</v>
      </c>
      <c r="CC335" s="5">
        <f t="shared" si="100"/>
        <v>912.39158269038683</v>
      </c>
      <c r="CD335" s="35">
        <f t="shared" si="101"/>
        <v>7.0000000000000007E-2</v>
      </c>
      <c r="CE335" s="5">
        <f t="shared" si="125"/>
        <v>633151.91065663728</v>
      </c>
      <c r="CF335" s="5">
        <f t="shared" si="126"/>
        <v>1080414.5019767685</v>
      </c>
      <c r="CG335" s="5">
        <f t="shared" si="102"/>
        <v>152098.08934336217</v>
      </c>
      <c r="CH335" s="5">
        <f t="shared" si="103"/>
        <v>1713566.4126334058</v>
      </c>
    </row>
    <row r="336" spans="9:86" ht="14.25" customHeight="1">
      <c r="I336" s="150"/>
      <c r="J336" s="2">
        <v>329</v>
      </c>
      <c r="K336" s="118">
        <v>54848</v>
      </c>
      <c r="L336" s="5">
        <f t="shared" si="104"/>
        <v>168936.67800691177</v>
      </c>
      <c r="M336" s="5">
        <f t="shared" si="67"/>
        <v>5899.3210083098911</v>
      </c>
      <c r="N336" s="5">
        <f t="shared" si="68"/>
        <v>4737.8813470123732</v>
      </c>
      <c r="O336" s="35">
        <f t="shared" si="69"/>
        <v>0.3365437087724808</v>
      </c>
      <c r="P336" s="5">
        <f t="shared" si="70"/>
        <v>1161.4396612975183</v>
      </c>
      <c r="Q336" s="35">
        <f t="shared" si="71"/>
        <v>8.2500000000000004E-2</v>
      </c>
      <c r="R336" s="5">
        <f t="shared" si="105"/>
        <v>621051.20334009954</v>
      </c>
      <c r="S336" s="5">
        <f t="shared" si="106"/>
        <v>1319825.4083938554</v>
      </c>
      <c r="T336" s="5">
        <f t="shared" si="72"/>
        <v>164198.79665989938</v>
      </c>
      <c r="U336" s="5">
        <f t="shared" si="73"/>
        <v>1940876.6117339549</v>
      </c>
      <c r="V336" s="150"/>
      <c r="W336" s="2">
        <v>329</v>
      </c>
      <c r="X336" s="118">
        <v>54848</v>
      </c>
      <c r="Y336" s="5">
        <f t="shared" si="107"/>
        <v>165545.65815728714</v>
      </c>
      <c r="Z336" s="5">
        <f t="shared" si="108"/>
        <v>5761.8863163878123</v>
      </c>
      <c r="AA336" s="5">
        <f t="shared" si="74"/>
        <v>4658.2485953392315</v>
      </c>
      <c r="AB336" s="35">
        <f t="shared" si="75"/>
        <v>0.3376650512389785</v>
      </c>
      <c r="AC336" s="5">
        <f t="shared" si="76"/>
        <v>1103.6377210485809</v>
      </c>
      <c r="AD336" s="35">
        <f t="shared" si="77"/>
        <v>0.08</v>
      </c>
      <c r="AE336" s="5">
        <f t="shared" si="109"/>
        <v>624362.59043805231</v>
      </c>
      <c r="AF336" s="5">
        <f t="shared" si="110"/>
        <v>1271298.0076535377</v>
      </c>
      <c r="AG336" s="5">
        <f t="shared" si="78"/>
        <v>160887.40956194792</v>
      </c>
      <c r="AH336" s="5">
        <f t="shared" si="79"/>
        <v>1895660.59809159</v>
      </c>
      <c r="AI336" s="150"/>
      <c r="AJ336" s="2">
        <v>329</v>
      </c>
      <c r="AK336" s="118">
        <v>54848</v>
      </c>
      <c r="AL336" s="5">
        <f t="shared" si="111"/>
        <v>162164.99835945125</v>
      </c>
      <c r="AM336" s="5">
        <f t="shared" si="112"/>
        <v>5625.6271582523987</v>
      </c>
      <c r="AN336" s="5">
        <f t="shared" si="80"/>
        <v>4578.3115438476088</v>
      </c>
      <c r="AO336" s="35">
        <f t="shared" si="81"/>
        <v>0.33878912886240181</v>
      </c>
      <c r="AP336" s="5">
        <f t="shared" si="82"/>
        <v>1047.3156144047894</v>
      </c>
      <c r="AQ336" s="35">
        <f t="shared" si="83"/>
        <v>7.7500000000000013E-2</v>
      </c>
      <c r="AR336" s="5">
        <f t="shared" si="113"/>
        <v>627663.3131843959</v>
      </c>
      <c r="AS336" s="5">
        <f t="shared" si="114"/>
        <v>1223168.021880643</v>
      </c>
      <c r="AT336" s="5">
        <f t="shared" si="84"/>
        <v>157586.68681560364</v>
      </c>
      <c r="AU336" s="5">
        <f t="shared" si="85"/>
        <v>1850831.3350650389</v>
      </c>
      <c r="AV336" s="150"/>
      <c r="AW336" s="2">
        <v>329</v>
      </c>
      <c r="AX336" s="118">
        <v>54848</v>
      </c>
      <c r="AY336" s="5">
        <f t="shared" si="115"/>
        <v>158795.97834894431</v>
      </c>
      <c r="AZ336" s="5">
        <f t="shared" si="116"/>
        <v>5490.5819284106856</v>
      </c>
      <c r="BA336" s="5">
        <f t="shared" si="86"/>
        <v>4498.1070637297835</v>
      </c>
      <c r="BB336" s="35">
        <f t="shared" si="87"/>
        <v>0.33991594324980745</v>
      </c>
      <c r="BC336" s="5">
        <f t="shared" si="88"/>
        <v>992.47486468090187</v>
      </c>
      <c r="BD336" s="35">
        <f t="shared" si="89"/>
        <v>7.4999999999999997E-2</v>
      </c>
      <c r="BE336" s="5">
        <f t="shared" si="117"/>
        <v>630952.12871478591</v>
      </c>
      <c r="BF336" s="5">
        <f t="shared" si="118"/>
        <v>1175449.3257323303</v>
      </c>
      <c r="BG336" s="5">
        <f t="shared" si="90"/>
        <v>154297.87128521453</v>
      </c>
      <c r="BH336" s="5">
        <f t="shared" si="91"/>
        <v>1806401.4544471162</v>
      </c>
      <c r="BI336" s="150"/>
      <c r="BJ336" s="2">
        <v>329</v>
      </c>
      <c r="BK336" s="118">
        <v>54848</v>
      </c>
      <c r="BL336" s="5">
        <f t="shared" si="119"/>
        <v>155439.90079362039</v>
      </c>
      <c r="BM336" s="5">
        <f t="shared" si="120"/>
        <v>5356.7892391412443</v>
      </c>
      <c r="BN336" s="5">
        <f t="shared" si="92"/>
        <v>4417.6731718464544</v>
      </c>
      <c r="BO336" s="35">
        <f t="shared" si="93"/>
        <v>0.34104549598588774</v>
      </c>
      <c r="BP336" s="5">
        <f t="shared" si="94"/>
        <v>939.11606729478979</v>
      </c>
      <c r="BQ336" s="35">
        <f t="shared" si="95"/>
        <v>7.2499999999999995E-2</v>
      </c>
      <c r="BR336" s="5">
        <f t="shared" si="121"/>
        <v>634227.77237822535</v>
      </c>
      <c r="BS336" s="5">
        <f t="shared" si="122"/>
        <v>1128155.8872992438</v>
      </c>
      <c r="BT336" s="5">
        <f t="shared" si="96"/>
        <v>151022.22762177393</v>
      </c>
      <c r="BU336" s="5">
        <f t="shared" si="97"/>
        <v>1762383.6596774692</v>
      </c>
      <c r="BV336" s="150"/>
      <c r="BW336" s="2">
        <v>329</v>
      </c>
      <c r="BX336" s="118">
        <v>54848</v>
      </c>
      <c r="BY336" s="5">
        <f t="shared" si="123"/>
        <v>152098.08934336217</v>
      </c>
      <c r="BZ336" s="5">
        <f t="shared" si="124"/>
        <v>5224.2878433945316</v>
      </c>
      <c r="CA336" s="5">
        <f t="shared" si="98"/>
        <v>4337.0489888915854</v>
      </c>
      <c r="CB336" s="35">
        <f t="shared" si="99"/>
        <v>0.34217778863223008</v>
      </c>
      <c r="CC336" s="5">
        <f t="shared" si="100"/>
        <v>887.23885450294597</v>
      </c>
      <c r="CD336" s="35">
        <f t="shared" si="101"/>
        <v>7.0000000000000007E-2</v>
      </c>
      <c r="CE336" s="5">
        <f t="shared" si="125"/>
        <v>637488.95964552881</v>
      </c>
      <c r="CF336" s="5">
        <f t="shared" si="126"/>
        <v>1081301.7408312715</v>
      </c>
      <c r="CG336" s="5">
        <f t="shared" si="102"/>
        <v>147761.04035447058</v>
      </c>
      <c r="CH336" s="5">
        <f t="shared" si="103"/>
        <v>1718790.7004768003</v>
      </c>
    </row>
    <row r="337" spans="9:86" ht="14.25" customHeight="1">
      <c r="I337" s="150"/>
      <c r="J337" s="2">
        <v>330</v>
      </c>
      <c r="K337" s="118">
        <v>54879</v>
      </c>
      <c r="L337" s="5">
        <f t="shared" si="104"/>
        <v>164198.79665989938</v>
      </c>
      <c r="M337" s="5">
        <f t="shared" si="67"/>
        <v>5899.3210083098911</v>
      </c>
      <c r="N337" s="5">
        <f t="shared" si="68"/>
        <v>4770.4542812730833</v>
      </c>
      <c r="O337" s="35">
        <f t="shared" si="69"/>
        <v>0.34863502376237254</v>
      </c>
      <c r="P337" s="5">
        <f t="shared" si="70"/>
        <v>1128.8667270368082</v>
      </c>
      <c r="Q337" s="35">
        <f t="shared" si="71"/>
        <v>8.2500000000000004E-2</v>
      </c>
      <c r="R337" s="5">
        <f t="shared" si="105"/>
        <v>625821.65762137261</v>
      </c>
      <c r="S337" s="5">
        <f t="shared" si="106"/>
        <v>1320954.2751208923</v>
      </c>
      <c r="T337" s="5">
        <f t="shared" si="72"/>
        <v>159428.34237862629</v>
      </c>
      <c r="U337" s="5">
        <f t="shared" si="73"/>
        <v>1946775.9327422651</v>
      </c>
      <c r="V337" s="150"/>
      <c r="W337" s="2">
        <v>330</v>
      </c>
      <c r="X337" s="118">
        <v>54879</v>
      </c>
      <c r="Y337" s="5">
        <f t="shared" si="107"/>
        <v>160887.40956194792</v>
      </c>
      <c r="Z337" s="5">
        <f t="shared" si="108"/>
        <v>5761.8863163878123</v>
      </c>
      <c r="AA337" s="5">
        <f t="shared" si="74"/>
        <v>4689.3035859748261</v>
      </c>
      <c r="AB337" s="35">
        <f t="shared" si="75"/>
        <v>0.34975790327478135</v>
      </c>
      <c r="AC337" s="5">
        <f t="shared" si="76"/>
        <v>1072.5827304129862</v>
      </c>
      <c r="AD337" s="35">
        <f t="shared" si="77"/>
        <v>0.08</v>
      </c>
      <c r="AE337" s="5">
        <f t="shared" si="109"/>
        <v>629051.89402402716</v>
      </c>
      <c r="AF337" s="5">
        <f t="shared" si="110"/>
        <v>1272370.5903839506</v>
      </c>
      <c r="AG337" s="5">
        <f t="shared" si="78"/>
        <v>156198.1059759731</v>
      </c>
      <c r="AH337" s="5">
        <f t="shared" si="79"/>
        <v>1901422.4844079777</v>
      </c>
      <c r="AI337" s="150"/>
      <c r="AJ337" s="2">
        <v>330</v>
      </c>
      <c r="AK337" s="118">
        <v>54879</v>
      </c>
      <c r="AL337" s="5">
        <f t="shared" si="111"/>
        <v>157586.68681560364</v>
      </c>
      <c r="AM337" s="5">
        <f t="shared" si="112"/>
        <v>5625.6271582523987</v>
      </c>
      <c r="AN337" s="5">
        <f t="shared" si="80"/>
        <v>4607.8798059016253</v>
      </c>
      <c r="AO337" s="35">
        <f t="shared" si="81"/>
        <v>0.35088343303721548</v>
      </c>
      <c r="AP337" s="5">
        <f t="shared" si="82"/>
        <v>1017.7473523507734</v>
      </c>
      <c r="AQ337" s="35">
        <f t="shared" si="83"/>
        <v>7.7499999999999999E-2</v>
      </c>
      <c r="AR337" s="5">
        <f t="shared" si="113"/>
        <v>632271.19299029757</v>
      </c>
      <c r="AS337" s="5">
        <f t="shared" si="114"/>
        <v>1224185.7692329937</v>
      </c>
      <c r="AT337" s="5">
        <f t="shared" si="84"/>
        <v>152978.80700970202</v>
      </c>
      <c r="AU337" s="5">
        <f t="shared" si="85"/>
        <v>1856456.9622232914</v>
      </c>
      <c r="AV337" s="150"/>
      <c r="AW337" s="2">
        <v>330</v>
      </c>
      <c r="AX337" s="118">
        <v>54879</v>
      </c>
      <c r="AY337" s="5">
        <f t="shared" si="115"/>
        <v>154297.87128521453</v>
      </c>
      <c r="AZ337" s="5">
        <f t="shared" si="116"/>
        <v>5490.5819284106856</v>
      </c>
      <c r="BA337" s="5">
        <f t="shared" si="86"/>
        <v>4526.220232878095</v>
      </c>
      <c r="BB337" s="35">
        <f t="shared" si="87"/>
        <v>0.35201161456167018</v>
      </c>
      <c r="BC337" s="5">
        <f t="shared" si="88"/>
        <v>964.36169553259072</v>
      </c>
      <c r="BD337" s="35">
        <f t="shared" si="89"/>
        <v>7.4999999999999997E-2</v>
      </c>
      <c r="BE337" s="5">
        <f t="shared" si="117"/>
        <v>635478.34894766402</v>
      </c>
      <c r="BF337" s="5">
        <f t="shared" si="118"/>
        <v>1176413.687427863</v>
      </c>
      <c r="BG337" s="5">
        <f t="shared" si="90"/>
        <v>149771.65105233644</v>
      </c>
      <c r="BH337" s="5">
        <f t="shared" si="91"/>
        <v>1811892.036375527</v>
      </c>
      <c r="BI337" s="150"/>
      <c r="BJ337" s="2">
        <v>330</v>
      </c>
      <c r="BK337" s="118">
        <v>54879</v>
      </c>
      <c r="BL337" s="5">
        <f t="shared" si="119"/>
        <v>151022.22762177393</v>
      </c>
      <c r="BM337" s="5">
        <f t="shared" si="120"/>
        <v>5356.7892391412443</v>
      </c>
      <c r="BN337" s="5">
        <f t="shared" si="92"/>
        <v>4444.3632805930265</v>
      </c>
      <c r="BO337" s="35">
        <f t="shared" si="93"/>
        <v>0.35314244933986805</v>
      </c>
      <c r="BP337" s="5">
        <f t="shared" si="94"/>
        <v>912.42595854821741</v>
      </c>
      <c r="BQ337" s="35">
        <f t="shared" si="95"/>
        <v>7.2499999999999995E-2</v>
      </c>
      <c r="BR337" s="5">
        <f t="shared" si="121"/>
        <v>638672.13565881841</v>
      </c>
      <c r="BS337" s="5">
        <f t="shared" si="122"/>
        <v>1129068.313257792</v>
      </c>
      <c r="BT337" s="5">
        <f t="shared" si="96"/>
        <v>146577.86434118089</v>
      </c>
      <c r="BU337" s="5">
        <f t="shared" si="97"/>
        <v>1767740.4489166103</v>
      </c>
      <c r="BV337" s="150"/>
      <c r="BW337" s="2">
        <v>330</v>
      </c>
      <c r="BX337" s="118">
        <v>54879</v>
      </c>
      <c r="BY337" s="5">
        <f t="shared" si="123"/>
        <v>147761.04035447058</v>
      </c>
      <c r="BZ337" s="5">
        <f t="shared" si="124"/>
        <v>5224.2878433945316</v>
      </c>
      <c r="CA337" s="5">
        <f t="shared" si="98"/>
        <v>4362.348441326787</v>
      </c>
      <c r="CB337" s="35">
        <f t="shared" si="99"/>
        <v>0.35427593884247871</v>
      </c>
      <c r="CC337" s="5">
        <f t="shared" si="100"/>
        <v>861.93940206774505</v>
      </c>
      <c r="CD337" s="35">
        <f t="shared" si="101"/>
        <v>7.0000000000000007E-2</v>
      </c>
      <c r="CE337" s="5">
        <f t="shared" si="125"/>
        <v>641851.30808685557</v>
      </c>
      <c r="CF337" s="5">
        <f t="shared" si="126"/>
        <v>1082163.6802333393</v>
      </c>
      <c r="CG337" s="5">
        <f t="shared" si="102"/>
        <v>143398.69191314379</v>
      </c>
      <c r="CH337" s="5">
        <f t="shared" si="103"/>
        <v>1724014.9883201949</v>
      </c>
    </row>
    <row r="338" spans="9:86" ht="14.25" customHeight="1">
      <c r="I338" s="150"/>
      <c r="J338" s="2">
        <v>331</v>
      </c>
      <c r="K338" s="118">
        <v>54909</v>
      </c>
      <c r="L338" s="5">
        <f t="shared" si="104"/>
        <v>159428.34237862629</v>
      </c>
      <c r="M338" s="5">
        <f t="shared" si="67"/>
        <v>5899.3210083098911</v>
      </c>
      <c r="N338" s="5">
        <f t="shared" si="68"/>
        <v>4803.2511544568351</v>
      </c>
      <c r="O338" s="35">
        <f t="shared" si="69"/>
        <v>0.36153555254683112</v>
      </c>
      <c r="P338" s="5">
        <f t="shared" si="70"/>
        <v>1096.0698538530557</v>
      </c>
      <c r="Q338" s="35">
        <f t="shared" si="71"/>
        <v>8.2500000000000004E-2</v>
      </c>
      <c r="R338" s="5">
        <f t="shared" si="105"/>
        <v>630624.90877582948</v>
      </c>
      <c r="S338" s="5">
        <f t="shared" si="106"/>
        <v>1322050.3449747453</v>
      </c>
      <c r="T338" s="5">
        <f t="shared" si="72"/>
        <v>154625.09122416945</v>
      </c>
      <c r="U338" s="5">
        <f t="shared" si="73"/>
        <v>1952675.2537505748</v>
      </c>
      <c r="V338" s="150"/>
      <c r="W338" s="2">
        <v>331</v>
      </c>
      <c r="X338" s="118">
        <v>54909</v>
      </c>
      <c r="Y338" s="5">
        <f t="shared" si="107"/>
        <v>156198.1059759731</v>
      </c>
      <c r="Z338" s="5">
        <f t="shared" si="108"/>
        <v>5761.8863163878123</v>
      </c>
      <c r="AA338" s="5">
        <f t="shared" si="74"/>
        <v>4720.5656098813251</v>
      </c>
      <c r="AB338" s="35">
        <f t="shared" si="75"/>
        <v>0.3626598860762722</v>
      </c>
      <c r="AC338" s="5">
        <f t="shared" si="76"/>
        <v>1041.3207065064873</v>
      </c>
      <c r="AD338" s="35">
        <f t="shared" si="77"/>
        <v>0.08</v>
      </c>
      <c r="AE338" s="5">
        <f t="shared" si="109"/>
        <v>633772.45963390847</v>
      </c>
      <c r="AF338" s="5">
        <f t="shared" si="110"/>
        <v>1273411.9110904571</v>
      </c>
      <c r="AG338" s="5">
        <f t="shared" si="78"/>
        <v>151477.54036609177</v>
      </c>
      <c r="AH338" s="5">
        <f t="shared" si="79"/>
        <v>1907184.3707243656</v>
      </c>
      <c r="AI338" s="150"/>
      <c r="AJ338" s="2">
        <v>331</v>
      </c>
      <c r="AK338" s="118">
        <v>54909</v>
      </c>
      <c r="AL338" s="5">
        <f t="shared" si="111"/>
        <v>152978.80700970202</v>
      </c>
      <c r="AM338" s="5">
        <f t="shared" si="112"/>
        <v>5625.6271582523987</v>
      </c>
      <c r="AN338" s="5">
        <f t="shared" si="80"/>
        <v>4637.6390296480731</v>
      </c>
      <c r="AO338" s="35">
        <f t="shared" si="81"/>
        <v>0.36378678487306682</v>
      </c>
      <c r="AP338" s="5">
        <f t="shared" si="82"/>
        <v>987.98812860432554</v>
      </c>
      <c r="AQ338" s="35">
        <f t="shared" si="83"/>
        <v>7.7499999999999999E-2</v>
      </c>
      <c r="AR338" s="5">
        <f t="shared" si="113"/>
        <v>636908.83201994561</v>
      </c>
      <c r="AS338" s="5">
        <f t="shared" si="114"/>
        <v>1225173.7573615981</v>
      </c>
      <c r="AT338" s="5">
        <f t="shared" si="84"/>
        <v>148341.16798005396</v>
      </c>
      <c r="AU338" s="5">
        <f t="shared" si="85"/>
        <v>1862082.5893815437</v>
      </c>
      <c r="AV338" s="150"/>
      <c r="AW338" s="2">
        <v>331</v>
      </c>
      <c r="AX338" s="118">
        <v>54909</v>
      </c>
      <c r="AY338" s="5">
        <f t="shared" si="115"/>
        <v>149771.65105233644</v>
      </c>
      <c r="AZ338" s="5">
        <f t="shared" si="116"/>
        <v>5490.5819284106856</v>
      </c>
      <c r="BA338" s="5">
        <f t="shared" si="86"/>
        <v>4554.5091093335832</v>
      </c>
      <c r="BB338" s="35">
        <f t="shared" si="87"/>
        <v>0.36491625035838449</v>
      </c>
      <c r="BC338" s="5">
        <f t="shared" si="88"/>
        <v>936.07281907710274</v>
      </c>
      <c r="BD338" s="35">
        <f t="shared" si="89"/>
        <v>7.4999999999999997E-2</v>
      </c>
      <c r="BE338" s="5">
        <f t="shared" si="117"/>
        <v>640032.85805699765</v>
      </c>
      <c r="BF338" s="5">
        <f t="shared" si="118"/>
        <v>1177349.7602469402</v>
      </c>
      <c r="BG338" s="5">
        <f t="shared" si="90"/>
        <v>145217.14194300285</v>
      </c>
      <c r="BH338" s="5">
        <f t="shared" si="91"/>
        <v>1817382.6183039378</v>
      </c>
      <c r="BI338" s="150"/>
      <c r="BJ338" s="2">
        <v>331</v>
      </c>
      <c r="BK338" s="118">
        <v>54909</v>
      </c>
      <c r="BL338" s="5">
        <f t="shared" si="119"/>
        <v>146577.86434118089</v>
      </c>
      <c r="BM338" s="5">
        <f t="shared" si="120"/>
        <v>5356.7892391412443</v>
      </c>
      <c r="BN338" s="5">
        <f t="shared" si="92"/>
        <v>4471.2146420799427</v>
      </c>
      <c r="BO338" s="35">
        <f t="shared" si="93"/>
        <v>0.36604828393508743</v>
      </c>
      <c r="BP338" s="5">
        <f t="shared" si="94"/>
        <v>885.57459706130123</v>
      </c>
      <c r="BQ338" s="35">
        <f t="shared" si="95"/>
        <v>7.2499999999999995E-2</v>
      </c>
      <c r="BR338" s="5">
        <f t="shared" si="121"/>
        <v>643143.35030089831</v>
      </c>
      <c r="BS338" s="5">
        <f t="shared" si="122"/>
        <v>1129953.8878548534</v>
      </c>
      <c r="BT338" s="5">
        <f t="shared" si="96"/>
        <v>142106.64969910093</v>
      </c>
      <c r="BU338" s="5">
        <f t="shared" si="97"/>
        <v>1773097.2381557517</v>
      </c>
      <c r="BV338" s="150"/>
      <c r="BW338" s="2">
        <v>331</v>
      </c>
      <c r="BX338" s="118">
        <v>54909</v>
      </c>
      <c r="BY338" s="5">
        <f t="shared" si="123"/>
        <v>143398.69191314379</v>
      </c>
      <c r="BZ338" s="5">
        <f t="shared" si="124"/>
        <v>5224.2878433945316</v>
      </c>
      <c r="CA338" s="5">
        <f t="shared" si="98"/>
        <v>4387.795473901193</v>
      </c>
      <c r="CB338" s="35">
        <f t="shared" si="99"/>
        <v>0.36718288698690804</v>
      </c>
      <c r="CC338" s="5">
        <f t="shared" si="100"/>
        <v>836.49236949333886</v>
      </c>
      <c r="CD338" s="35">
        <f t="shared" si="101"/>
        <v>7.0000000000000007E-2</v>
      </c>
      <c r="CE338" s="5">
        <f t="shared" si="125"/>
        <v>646239.10356075678</v>
      </c>
      <c r="CF338" s="5">
        <f t="shared" si="126"/>
        <v>1083000.1726028326</v>
      </c>
      <c r="CG338" s="5">
        <f t="shared" si="102"/>
        <v>139010.89643924258</v>
      </c>
      <c r="CH338" s="5">
        <f t="shared" si="103"/>
        <v>1729239.2761635892</v>
      </c>
    </row>
    <row r="339" spans="9:86" ht="14.25" customHeight="1">
      <c r="I339" s="150"/>
      <c r="J339" s="2">
        <v>332</v>
      </c>
      <c r="K339" s="118">
        <v>54940</v>
      </c>
      <c r="L339" s="5">
        <f t="shared" si="104"/>
        <v>154625.09122416945</v>
      </c>
      <c r="M339" s="5">
        <f t="shared" si="67"/>
        <v>5899.3210083098911</v>
      </c>
      <c r="N339" s="5">
        <f t="shared" si="68"/>
        <v>4836.2735061437261</v>
      </c>
      <c r="O339" s="35">
        <f t="shared" si="69"/>
        <v>0.37532900782310563</v>
      </c>
      <c r="P339" s="5">
        <f t="shared" si="70"/>
        <v>1063.047502166165</v>
      </c>
      <c r="Q339" s="35">
        <f t="shared" si="71"/>
        <v>8.2500000000000018E-2</v>
      </c>
      <c r="R339" s="5">
        <f t="shared" si="105"/>
        <v>635461.18228197319</v>
      </c>
      <c r="S339" s="5">
        <f t="shared" si="106"/>
        <v>1323113.3924769114</v>
      </c>
      <c r="T339" s="5">
        <f t="shared" si="72"/>
        <v>149788.81771802573</v>
      </c>
      <c r="U339" s="5">
        <f t="shared" si="73"/>
        <v>1958574.5747588845</v>
      </c>
      <c r="V339" s="150"/>
      <c r="W339" s="2">
        <v>332</v>
      </c>
      <c r="X339" s="118">
        <v>54940</v>
      </c>
      <c r="Y339" s="5">
        <f t="shared" si="107"/>
        <v>151477.54036609177</v>
      </c>
      <c r="Z339" s="5">
        <f t="shared" si="108"/>
        <v>5761.8863163878123</v>
      </c>
      <c r="AA339" s="5">
        <f t="shared" si="74"/>
        <v>4752.0360472805341</v>
      </c>
      <c r="AB339" s="35">
        <f t="shared" si="75"/>
        <v>0.37645470364484029</v>
      </c>
      <c r="AC339" s="5">
        <f t="shared" si="76"/>
        <v>1009.8502691072785</v>
      </c>
      <c r="AD339" s="35">
        <f t="shared" si="77"/>
        <v>0.08</v>
      </c>
      <c r="AE339" s="5">
        <f t="shared" si="109"/>
        <v>638524.495681189</v>
      </c>
      <c r="AF339" s="5">
        <f t="shared" si="110"/>
        <v>1274421.7613595645</v>
      </c>
      <c r="AG339" s="5">
        <f t="shared" si="78"/>
        <v>146725.50431881123</v>
      </c>
      <c r="AH339" s="5">
        <f t="shared" si="79"/>
        <v>1912946.2570407535</v>
      </c>
      <c r="AI339" s="150"/>
      <c r="AJ339" s="2">
        <v>332</v>
      </c>
      <c r="AK339" s="118">
        <v>54940</v>
      </c>
      <c r="AL339" s="5">
        <f t="shared" si="111"/>
        <v>148341.16798005396</v>
      </c>
      <c r="AM339" s="5">
        <f t="shared" si="112"/>
        <v>5625.6271582523987</v>
      </c>
      <c r="AN339" s="5">
        <f t="shared" si="80"/>
        <v>4667.5904483812174</v>
      </c>
      <c r="AO339" s="35">
        <f t="shared" si="81"/>
        <v>0.37758287967710952</v>
      </c>
      <c r="AP339" s="5">
        <f t="shared" si="82"/>
        <v>958.03670987118176</v>
      </c>
      <c r="AQ339" s="35">
        <f t="shared" si="83"/>
        <v>7.7499999999999999E-2</v>
      </c>
      <c r="AR339" s="5">
        <f t="shared" si="113"/>
        <v>641576.42246832687</v>
      </c>
      <c r="AS339" s="5">
        <f t="shared" si="114"/>
        <v>1226131.7940714692</v>
      </c>
      <c r="AT339" s="5">
        <f t="shared" si="84"/>
        <v>143673.57753167275</v>
      </c>
      <c r="AU339" s="5">
        <f t="shared" si="85"/>
        <v>1867708.216539796</v>
      </c>
      <c r="AV339" s="150"/>
      <c r="AW339" s="2">
        <v>332</v>
      </c>
      <c r="AX339" s="118">
        <v>54940</v>
      </c>
      <c r="AY339" s="5">
        <f t="shared" si="115"/>
        <v>145217.14194300285</v>
      </c>
      <c r="AZ339" s="5">
        <f t="shared" si="116"/>
        <v>5490.5819284106856</v>
      </c>
      <c r="BA339" s="5">
        <f t="shared" si="86"/>
        <v>4582.9747912669181</v>
      </c>
      <c r="BB339" s="35">
        <f t="shared" si="87"/>
        <v>0.37871353725435952</v>
      </c>
      <c r="BC339" s="5">
        <f t="shared" si="88"/>
        <v>907.60713714376777</v>
      </c>
      <c r="BD339" s="35">
        <f t="shared" si="89"/>
        <v>7.4999999999999997E-2</v>
      </c>
      <c r="BE339" s="5">
        <f t="shared" si="117"/>
        <v>644615.8328482646</v>
      </c>
      <c r="BF339" s="5">
        <f t="shared" si="118"/>
        <v>1178257.367384084</v>
      </c>
      <c r="BG339" s="5">
        <f t="shared" si="90"/>
        <v>140634.16715173592</v>
      </c>
      <c r="BH339" s="5">
        <f t="shared" si="91"/>
        <v>1822873.2002323486</v>
      </c>
      <c r="BI339" s="150"/>
      <c r="BJ339" s="2">
        <v>332</v>
      </c>
      <c r="BK339" s="118">
        <v>54940</v>
      </c>
      <c r="BL339" s="5">
        <f t="shared" si="119"/>
        <v>142106.64969910093</v>
      </c>
      <c r="BM339" s="5">
        <f t="shared" si="120"/>
        <v>5356.7892391412443</v>
      </c>
      <c r="BN339" s="5">
        <f t="shared" si="92"/>
        <v>4498.2282305425097</v>
      </c>
      <c r="BO339" s="35">
        <f t="shared" si="93"/>
        <v>0.37984667769457392</v>
      </c>
      <c r="BP339" s="5">
        <f t="shared" si="94"/>
        <v>858.56100859873482</v>
      </c>
      <c r="BQ339" s="35">
        <f t="shared" si="95"/>
        <v>7.2499999999999995E-2</v>
      </c>
      <c r="BR339" s="5">
        <f t="shared" si="121"/>
        <v>647641.57853144081</v>
      </c>
      <c r="BS339" s="5">
        <f t="shared" si="122"/>
        <v>1130812.4488634521</v>
      </c>
      <c r="BT339" s="5">
        <f t="shared" si="96"/>
        <v>137608.42146855843</v>
      </c>
      <c r="BU339" s="5">
        <f t="shared" si="97"/>
        <v>1778454.0273948929</v>
      </c>
      <c r="BV339" s="150"/>
      <c r="BW339" s="2">
        <v>332</v>
      </c>
      <c r="BX339" s="118">
        <v>54940</v>
      </c>
      <c r="BY339" s="5">
        <f t="shared" si="123"/>
        <v>139010.89643924258</v>
      </c>
      <c r="BZ339" s="5">
        <f t="shared" si="124"/>
        <v>5224.2878433945316</v>
      </c>
      <c r="CA339" s="5">
        <f t="shared" si="98"/>
        <v>4413.3909474989496</v>
      </c>
      <c r="CB339" s="35">
        <f t="shared" si="99"/>
        <v>0.38098230229840213</v>
      </c>
      <c r="CC339" s="5">
        <f t="shared" si="100"/>
        <v>810.89689589558179</v>
      </c>
      <c r="CD339" s="35">
        <f t="shared" si="101"/>
        <v>7.0000000000000007E-2</v>
      </c>
      <c r="CE339" s="5">
        <f t="shared" si="125"/>
        <v>650652.49450825574</v>
      </c>
      <c r="CF339" s="5">
        <f t="shared" si="126"/>
        <v>1083811.069498728</v>
      </c>
      <c r="CG339" s="5">
        <f t="shared" si="102"/>
        <v>134597.50549174362</v>
      </c>
      <c r="CH339" s="5">
        <f t="shared" si="103"/>
        <v>1734463.5640069838</v>
      </c>
    </row>
    <row r="340" spans="9:86" ht="14.25" customHeight="1">
      <c r="I340" s="150"/>
      <c r="J340" s="2">
        <v>333</v>
      </c>
      <c r="K340" s="118">
        <v>54970</v>
      </c>
      <c r="L340" s="5">
        <f t="shared" si="104"/>
        <v>149788.81771802573</v>
      </c>
      <c r="M340" s="5">
        <f t="shared" si="67"/>
        <v>5899.3210083098911</v>
      </c>
      <c r="N340" s="5">
        <f t="shared" si="68"/>
        <v>4869.5228864984638</v>
      </c>
      <c r="O340" s="35">
        <f t="shared" si="69"/>
        <v>0.39011106121408101</v>
      </c>
      <c r="P340" s="5">
        <f t="shared" si="70"/>
        <v>1029.7981218114269</v>
      </c>
      <c r="Q340" s="35">
        <f t="shared" si="71"/>
        <v>8.2500000000000004E-2</v>
      </c>
      <c r="R340" s="5">
        <f t="shared" si="105"/>
        <v>640330.70516847167</v>
      </c>
      <c r="S340" s="5">
        <f t="shared" si="106"/>
        <v>1324143.1905987228</v>
      </c>
      <c r="T340" s="5">
        <f t="shared" si="72"/>
        <v>144919.29483152728</v>
      </c>
      <c r="U340" s="5">
        <f t="shared" si="73"/>
        <v>1964473.8957671945</v>
      </c>
      <c r="V340" s="150"/>
      <c r="W340" s="2">
        <v>333</v>
      </c>
      <c r="X340" s="118">
        <v>54970</v>
      </c>
      <c r="Y340" s="5">
        <f t="shared" si="107"/>
        <v>146725.50431881123</v>
      </c>
      <c r="Z340" s="5">
        <f t="shared" si="108"/>
        <v>5761.8863163878123</v>
      </c>
      <c r="AA340" s="5">
        <f t="shared" si="74"/>
        <v>4783.7162875957374</v>
      </c>
      <c r="AB340" s="35">
        <f t="shared" si="75"/>
        <v>0.39123801766881494</v>
      </c>
      <c r="AC340" s="5">
        <f t="shared" si="76"/>
        <v>978.17002879207496</v>
      </c>
      <c r="AD340" s="35">
        <f t="shared" si="77"/>
        <v>0.08</v>
      </c>
      <c r="AE340" s="5">
        <f t="shared" si="109"/>
        <v>643308.21196878469</v>
      </c>
      <c r="AF340" s="5">
        <f t="shared" si="110"/>
        <v>1275399.9313883565</v>
      </c>
      <c r="AG340" s="5">
        <f t="shared" si="78"/>
        <v>141941.78803121549</v>
      </c>
      <c r="AH340" s="5">
        <f t="shared" si="79"/>
        <v>1918708.1433571412</v>
      </c>
      <c r="AI340" s="150"/>
      <c r="AJ340" s="2">
        <v>333</v>
      </c>
      <c r="AK340" s="118">
        <v>54970</v>
      </c>
      <c r="AL340" s="5">
        <f t="shared" si="111"/>
        <v>143673.57753167275</v>
      </c>
      <c r="AM340" s="5">
        <f t="shared" si="112"/>
        <v>5625.6271582523987</v>
      </c>
      <c r="AN340" s="5">
        <f t="shared" si="80"/>
        <v>4697.7353033603458</v>
      </c>
      <c r="AO340" s="35">
        <f t="shared" si="81"/>
        <v>0.39236736920465975</v>
      </c>
      <c r="AP340" s="5">
        <f t="shared" si="82"/>
        <v>927.89185489205317</v>
      </c>
      <c r="AQ340" s="35">
        <f t="shared" si="83"/>
        <v>7.7499999999999999E-2</v>
      </c>
      <c r="AR340" s="5">
        <f t="shared" si="113"/>
        <v>646274.15777168726</v>
      </c>
      <c r="AS340" s="5">
        <f t="shared" si="114"/>
        <v>1227059.6859263612</v>
      </c>
      <c r="AT340" s="5">
        <f t="shared" si="84"/>
        <v>138975.84222831239</v>
      </c>
      <c r="AU340" s="5">
        <f t="shared" si="85"/>
        <v>1873333.8436980485</v>
      </c>
      <c r="AV340" s="150"/>
      <c r="AW340" s="2">
        <v>333</v>
      </c>
      <c r="AX340" s="118">
        <v>54970</v>
      </c>
      <c r="AY340" s="5">
        <f t="shared" si="115"/>
        <v>140634.16715173592</v>
      </c>
      <c r="AZ340" s="5">
        <f t="shared" si="116"/>
        <v>5490.5819284106856</v>
      </c>
      <c r="BA340" s="5">
        <f t="shared" si="86"/>
        <v>4611.6183837123363</v>
      </c>
      <c r="BB340" s="35">
        <f t="shared" si="87"/>
        <v>0.39349911707330754</v>
      </c>
      <c r="BC340" s="5">
        <f t="shared" si="88"/>
        <v>878.96354469834944</v>
      </c>
      <c r="BD340" s="35">
        <f t="shared" si="89"/>
        <v>7.4999999999999997E-2</v>
      </c>
      <c r="BE340" s="5">
        <f t="shared" si="117"/>
        <v>649227.45123197697</v>
      </c>
      <c r="BF340" s="5">
        <f t="shared" si="118"/>
        <v>1179136.3309287825</v>
      </c>
      <c r="BG340" s="5">
        <f t="shared" si="90"/>
        <v>136022.54876802358</v>
      </c>
      <c r="BH340" s="5">
        <f t="shared" si="91"/>
        <v>1828363.7821607594</v>
      </c>
      <c r="BI340" s="150"/>
      <c r="BJ340" s="2">
        <v>333</v>
      </c>
      <c r="BK340" s="118">
        <v>54970</v>
      </c>
      <c r="BL340" s="5">
        <f t="shared" si="119"/>
        <v>137608.42146855843</v>
      </c>
      <c r="BM340" s="5">
        <f t="shared" si="120"/>
        <v>5356.7892391412443</v>
      </c>
      <c r="BN340" s="5">
        <f t="shared" si="92"/>
        <v>4525.4050261020375</v>
      </c>
      <c r="BO340" s="35">
        <f t="shared" si="93"/>
        <v>0.39463326251171582</v>
      </c>
      <c r="BP340" s="5">
        <f t="shared" si="94"/>
        <v>831.38421303920711</v>
      </c>
      <c r="BQ340" s="35">
        <f t="shared" si="95"/>
        <v>7.2499999999999995E-2</v>
      </c>
      <c r="BR340" s="5">
        <f t="shared" si="121"/>
        <v>652166.9835575429</v>
      </c>
      <c r="BS340" s="5">
        <f t="shared" si="122"/>
        <v>1131643.8330764913</v>
      </c>
      <c r="BT340" s="5">
        <f t="shared" si="96"/>
        <v>133083.0164424564</v>
      </c>
      <c r="BU340" s="5">
        <f t="shared" si="97"/>
        <v>1783810.8166340343</v>
      </c>
      <c r="BV340" s="150"/>
      <c r="BW340" s="2">
        <v>333</v>
      </c>
      <c r="BX340" s="118">
        <v>54970</v>
      </c>
      <c r="BY340" s="5">
        <f t="shared" si="123"/>
        <v>134597.50549174362</v>
      </c>
      <c r="BZ340" s="5">
        <f t="shared" si="124"/>
        <v>5224.2878433945316</v>
      </c>
      <c r="CA340" s="5">
        <f t="shared" si="98"/>
        <v>4439.1357280260272</v>
      </c>
      <c r="CB340" s="35">
        <f t="shared" si="99"/>
        <v>0.39576980674118034</v>
      </c>
      <c r="CC340" s="5">
        <f t="shared" si="100"/>
        <v>785.1521153685045</v>
      </c>
      <c r="CD340" s="35">
        <f t="shared" si="101"/>
        <v>7.0000000000000007E-2</v>
      </c>
      <c r="CE340" s="5">
        <f t="shared" si="125"/>
        <v>655091.63023628178</v>
      </c>
      <c r="CF340" s="5">
        <f t="shared" si="126"/>
        <v>1084596.2216140965</v>
      </c>
      <c r="CG340" s="5">
        <f t="shared" si="102"/>
        <v>130158.36976371759</v>
      </c>
      <c r="CH340" s="5">
        <f t="shared" si="103"/>
        <v>1739687.8518503783</v>
      </c>
    </row>
    <row r="341" spans="9:86" ht="14.25" customHeight="1">
      <c r="I341" s="150"/>
      <c r="J341" s="2">
        <v>334</v>
      </c>
      <c r="K341" s="118">
        <v>55001</v>
      </c>
      <c r="L341" s="5">
        <f t="shared" si="104"/>
        <v>144919.29483152728</v>
      </c>
      <c r="M341" s="5">
        <f t="shared" si="67"/>
        <v>5899.3210083098911</v>
      </c>
      <c r="N341" s="5">
        <f t="shared" si="68"/>
        <v>4903.0008563431411</v>
      </c>
      <c r="O341" s="35">
        <f t="shared" si="69"/>
        <v>0.40599155788410507</v>
      </c>
      <c r="P341" s="5">
        <f t="shared" si="70"/>
        <v>996.32015196675002</v>
      </c>
      <c r="Q341" s="35">
        <f t="shared" si="71"/>
        <v>8.2500000000000004E-2</v>
      </c>
      <c r="R341" s="5">
        <f t="shared" si="105"/>
        <v>645233.70602481486</v>
      </c>
      <c r="S341" s="5">
        <f t="shared" si="106"/>
        <v>1325139.5107506895</v>
      </c>
      <c r="T341" s="5">
        <f t="shared" si="72"/>
        <v>140016.29397518415</v>
      </c>
      <c r="U341" s="5">
        <f t="shared" si="73"/>
        <v>1970373.2167755044</v>
      </c>
      <c r="V341" s="150"/>
      <c r="W341" s="2">
        <v>334</v>
      </c>
      <c r="X341" s="118">
        <v>55001</v>
      </c>
      <c r="Y341" s="5">
        <f t="shared" si="107"/>
        <v>141941.78803121549</v>
      </c>
      <c r="Z341" s="5">
        <f t="shared" si="108"/>
        <v>5761.8863163878123</v>
      </c>
      <c r="AA341" s="5">
        <f t="shared" si="74"/>
        <v>4815.6077295130426</v>
      </c>
      <c r="AB341" s="35">
        <f t="shared" si="75"/>
        <v>0.40711966190990967</v>
      </c>
      <c r="AC341" s="5">
        <f t="shared" si="76"/>
        <v>946.27858687476999</v>
      </c>
      <c r="AD341" s="35">
        <f t="shared" si="77"/>
        <v>0.08</v>
      </c>
      <c r="AE341" s="5">
        <f t="shared" si="109"/>
        <v>648123.81969829777</v>
      </c>
      <c r="AF341" s="5">
        <f t="shared" si="110"/>
        <v>1276346.2099752312</v>
      </c>
      <c r="AG341" s="5">
        <f t="shared" si="78"/>
        <v>137126.18030170244</v>
      </c>
      <c r="AH341" s="5">
        <f t="shared" si="79"/>
        <v>1924470.0296735289</v>
      </c>
      <c r="AI341" s="150"/>
      <c r="AJ341" s="2">
        <v>334</v>
      </c>
      <c r="AK341" s="118">
        <v>55001</v>
      </c>
      <c r="AL341" s="5">
        <f t="shared" si="111"/>
        <v>138975.84222831239</v>
      </c>
      <c r="AM341" s="5">
        <f t="shared" si="112"/>
        <v>5625.6271582523987</v>
      </c>
      <c r="AN341" s="5">
        <f t="shared" si="80"/>
        <v>4728.0748438612145</v>
      </c>
      <c r="AO341" s="35">
        <f t="shared" si="81"/>
        <v>0.40825007581624162</v>
      </c>
      <c r="AP341" s="5">
        <f t="shared" si="82"/>
        <v>897.55231439118415</v>
      </c>
      <c r="AQ341" s="35">
        <f t="shared" si="83"/>
        <v>7.7499999999999999E-2</v>
      </c>
      <c r="AR341" s="5">
        <f t="shared" si="113"/>
        <v>651002.23261554842</v>
      </c>
      <c r="AS341" s="5">
        <f t="shared" si="114"/>
        <v>1227957.2382407524</v>
      </c>
      <c r="AT341" s="5">
        <f t="shared" si="84"/>
        <v>134247.76738445117</v>
      </c>
      <c r="AU341" s="5">
        <f t="shared" si="85"/>
        <v>1878959.4708563008</v>
      </c>
      <c r="AV341" s="150"/>
      <c r="AW341" s="2">
        <v>334</v>
      </c>
      <c r="AX341" s="118">
        <v>55001</v>
      </c>
      <c r="AY341" s="5">
        <f t="shared" si="115"/>
        <v>136022.54876802358</v>
      </c>
      <c r="AZ341" s="5">
        <f t="shared" si="116"/>
        <v>5490.5819284106856</v>
      </c>
      <c r="BA341" s="5">
        <f t="shared" si="86"/>
        <v>4640.4409986105384</v>
      </c>
      <c r="BB341" s="35">
        <f t="shared" si="87"/>
        <v>0.40938280077587441</v>
      </c>
      <c r="BC341" s="5">
        <f t="shared" si="88"/>
        <v>850.14092980014732</v>
      </c>
      <c r="BD341" s="35">
        <f t="shared" si="89"/>
        <v>7.4999999999999997E-2</v>
      </c>
      <c r="BE341" s="5">
        <f t="shared" si="117"/>
        <v>653867.89223058755</v>
      </c>
      <c r="BF341" s="5">
        <f t="shared" si="118"/>
        <v>1179986.4718585827</v>
      </c>
      <c r="BG341" s="5">
        <f t="shared" si="90"/>
        <v>131382.10776941304</v>
      </c>
      <c r="BH341" s="5">
        <f t="shared" si="91"/>
        <v>1833854.3640891702</v>
      </c>
      <c r="BI341" s="150"/>
      <c r="BJ341" s="2">
        <v>334</v>
      </c>
      <c r="BK341" s="118">
        <v>55001</v>
      </c>
      <c r="BL341" s="5">
        <f t="shared" si="119"/>
        <v>133083.0164424564</v>
      </c>
      <c r="BM341" s="5">
        <f t="shared" si="120"/>
        <v>5356.7892391412443</v>
      </c>
      <c r="BN341" s="5">
        <f t="shared" si="92"/>
        <v>4552.7460148014034</v>
      </c>
      <c r="BO341" s="35">
        <f t="shared" si="93"/>
        <v>0.41051783794846219</v>
      </c>
      <c r="BP341" s="5">
        <f t="shared" si="94"/>
        <v>804.04322433984078</v>
      </c>
      <c r="BQ341" s="35">
        <f t="shared" si="95"/>
        <v>7.2499999999999995E-2</v>
      </c>
      <c r="BR341" s="5">
        <f t="shared" si="121"/>
        <v>656719.72957234434</v>
      </c>
      <c r="BS341" s="5">
        <f t="shared" si="122"/>
        <v>1132447.8763008311</v>
      </c>
      <c r="BT341" s="5">
        <f t="shared" si="96"/>
        <v>128530.27042765499</v>
      </c>
      <c r="BU341" s="5">
        <f t="shared" si="97"/>
        <v>1789167.6058731754</v>
      </c>
      <c r="BV341" s="150"/>
      <c r="BW341" s="2">
        <v>334</v>
      </c>
      <c r="BX341" s="118">
        <v>55001</v>
      </c>
      <c r="BY341" s="5">
        <f t="shared" si="123"/>
        <v>130158.36976371759</v>
      </c>
      <c r="BZ341" s="5">
        <f t="shared" si="124"/>
        <v>5224.2878433945316</v>
      </c>
      <c r="CA341" s="5">
        <f t="shared" si="98"/>
        <v>4465.0306864395125</v>
      </c>
      <c r="CB341" s="35">
        <f t="shared" si="99"/>
        <v>0.41165518847955013</v>
      </c>
      <c r="CC341" s="5">
        <f t="shared" si="100"/>
        <v>759.25715695501935</v>
      </c>
      <c r="CD341" s="35">
        <f t="shared" si="101"/>
        <v>7.0000000000000007E-2</v>
      </c>
      <c r="CE341" s="5">
        <f t="shared" si="125"/>
        <v>659556.66092272126</v>
      </c>
      <c r="CF341" s="5">
        <f t="shared" si="126"/>
        <v>1085355.4787710516</v>
      </c>
      <c r="CG341" s="5">
        <f t="shared" si="102"/>
        <v>125693.33907727808</v>
      </c>
      <c r="CH341" s="5">
        <f t="shared" si="103"/>
        <v>1744912.1396937729</v>
      </c>
    </row>
    <row r="342" spans="9:86" ht="14.25" customHeight="1">
      <c r="I342" s="150"/>
      <c r="J342" s="2">
        <v>335</v>
      </c>
      <c r="K342" s="118">
        <v>55032</v>
      </c>
      <c r="L342" s="5">
        <f t="shared" si="104"/>
        <v>140016.29397518415</v>
      </c>
      <c r="M342" s="5">
        <f t="shared" si="67"/>
        <v>5899.3210083098911</v>
      </c>
      <c r="N342" s="5">
        <f t="shared" si="68"/>
        <v>4936.7089872305005</v>
      </c>
      <c r="O342" s="35">
        <f t="shared" si="69"/>
        <v>0.42309724222000566</v>
      </c>
      <c r="P342" s="5">
        <f t="shared" si="70"/>
        <v>962.61202107939107</v>
      </c>
      <c r="Q342" s="35">
        <f t="shared" si="71"/>
        <v>8.2500000000000004E-2</v>
      </c>
      <c r="R342" s="5">
        <f t="shared" si="105"/>
        <v>650170.41501204541</v>
      </c>
      <c r="S342" s="5">
        <f t="shared" si="106"/>
        <v>1326102.1227717688</v>
      </c>
      <c r="T342" s="5">
        <f t="shared" si="72"/>
        <v>135079.58498795365</v>
      </c>
      <c r="U342" s="5">
        <f t="shared" si="73"/>
        <v>1976272.5377838141</v>
      </c>
      <c r="V342" s="150"/>
      <c r="W342" s="2">
        <v>335</v>
      </c>
      <c r="X342" s="118">
        <v>55032</v>
      </c>
      <c r="Y342" s="5">
        <f t="shared" si="107"/>
        <v>137126.18030170244</v>
      </c>
      <c r="Z342" s="5">
        <f t="shared" si="108"/>
        <v>5761.8863163878123</v>
      </c>
      <c r="AA342" s="5">
        <f t="shared" si="74"/>
        <v>4847.7117810431291</v>
      </c>
      <c r="AB342" s="35">
        <f t="shared" si="75"/>
        <v>0.42422636760192267</v>
      </c>
      <c r="AC342" s="5">
        <f t="shared" si="76"/>
        <v>914.17453534468291</v>
      </c>
      <c r="AD342" s="35">
        <f t="shared" si="77"/>
        <v>0.08</v>
      </c>
      <c r="AE342" s="5">
        <f t="shared" si="109"/>
        <v>652971.53147934086</v>
      </c>
      <c r="AF342" s="5">
        <f t="shared" si="110"/>
        <v>1277260.3845105758</v>
      </c>
      <c r="AG342" s="5">
        <f t="shared" si="78"/>
        <v>132278.46852065931</v>
      </c>
      <c r="AH342" s="5">
        <f t="shared" si="79"/>
        <v>1930231.9159899168</v>
      </c>
      <c r="AI342" s="150"/>
      <c r="AJ342" s="2">
        <v>335</v>
      </c>
      <c r="AK342" s="118">
        <v>55032</v>
      </c>
      <c r="AL342" s="5">
        <f t="shared" si="111"/>
        <v>134247.76738445117</v>
      </c>
      <c r="AM342" s="5">
        <f t="shared" si="112"/>
        <v>5625.6271582523987</v>
      </c>
      <c r="AN342" s="5">
        <f t="shared" si="80"/>
        <v>4758.6103272278178</v>
      </c>
      <c r="AO342" s="35">
        <f t="shared" si="81"/>
        <v>0.42535771759395102</v>
      </c>
      <c r="AP342" s="5">
        <f t="shared" si="82"/>
        <v>867.01683102458048</v>
      </c>
      <c r="AQ342" s="35">
        <f t="shared" si="83"/>
        <v>7.7499999999999999E-2</v>
      </c>
      <c r="AR342" s="5">
        <f t="shared" si="113"/>
        <v>655760.84294277627</v>
      </c>
      <c r="AS342" s="5">
        <f t="shared" si="114"/>
        <v>1228824.2550717769</v>
      </c>
      <c r="AT342" s="5">
        <f t="shared" si="84"/>
        <v>129489.15705722336</v>
      </c>
      <c r="AU342" s="5">
        <f t="shared" si="85"/>
        <v>1884585.0980145531</v>
      </c>
      <c r="AV342" s="150"/>
      <c r="AW342" s="2">
        <v>335</v>
      </c>
      <c r="AX342" s="118">
        <v>55032</v>
      </c>
      <c r="AY342" s="5">
        <f t="shared" si="115"/>
        <v>131382.10776941304</v>
      </c>
      <c r="AZ342" s="5">
        <f t="shared" si="116"/>
        <v>5490.5819284106856</v>
      </c>
      <c r="BA342" s="5">
        <f t="shared" si="86"/>
        <v>4669.4437548518545</v>
      </c>
      <c r="BB342" s="35">
        <f t="shared" si="87"/>
        <v>0.42649129329364688</v>
      </c>
      <c r="BC342" s="5">
        <f t="shared" si="88"/>
        <v>821.13817355883145</v>
      </c>
      <c r="BD342" s="35">
        <f t="shared" si="89"/>
        <v>7.4999999999999997E-2</v>
      </c>
      <c r="BE342" s="5">
        <f t="shared" si="117"/>
        <v>658537.33598543936</v>
      </c>
      <c r="BF342" s="5">
        <f t="shared" si="118"/>
        <v>1180807.6100321414</v>
      </c>
      <c r="BG342" s="5">
        <f t="shared" si="90"/>
        <v>126712.66401456119</v>
      </c>
      <c r="BH342" s="5">
        <f t="shared" si="91"/>
        <v>1839344.9460175808</v>
      </c>
      <c r="BI342" s="150"/>
      <c r="BJ342" s="2">
        <v>335</v>
      </c>
      <c r="BK342" s="118">
        <v>55032</v>
      </c>
      <c r="BL342" s="5">
        <f t="shared" si="119"/>
        <v>128530.27042765499</v>
      </c>
      <c r="BM342" s="5">
        <f t="shared" si="120"/>
        <v>5356.7892391412443</v>
      </c>
      <c r="BN342" s="5">
        <f t="shared" si="92"/>
        <v>4580.2521886408285</v>
      </c>
      <c r="BO342" s="35">
        <f t="shared" si="93"/>
        <v>0.42762709578695418</v>
      </c>
      <c r="BP342" s="5">
        <f t="shared" si="94"/>
        <v>776.5370505004156</v>
      </c>
      <c r="BQ342" s="35">
        <f t="shared" si="95"/>
        <v>7.2499999999999995E-2</v>
      </c>
      <c r="BR342" s="5">
        <f t="shared" si="121"/>
        <v>661299.98176098522</v>
      </c>
      <c r="BS342" s="5">
        <f t="shared" si="122"/>
        <v>1133224.4133513316</v>
      </c>
      <c r="BT342" s="5">
        <f t="shared" si="96"/>
        <v>123950.01823901417</v>
      </c>
      <c r="BU342" s="5">
        <f t="shared" si="97"/>
        <v>1794524.3951123168</v>
      </c>
      <c r="BV342" s="150"/>
      <c r="BW342" s="2">
        <v>335</v>
      </c>
      <c r="BX342" s="118">
        <v>55032</v>
      </c>
      <c r="BY342" s="5">
        <f t="shared" si="123"/>
        <v>125693.33907727808</v>
      </c>
      <c r="BZ342" s="5">
        <f t="shared" si="124"/>
        <v>5224.2878433945316</v>
      </c>
      <c r="CA342" s="5">
        <f t="shared" si="98"/>
        <v>4491.0766987770758</v>
      </c>
      <c r="CB342" s="35">
        <f t="shared" si="99"/>
        <v>0.42876512614714424</v>
      </c>
      <c r="CC342" s="5">
        <f t="shared" si="100"/>
        <v>733.21114461745549</v>
      </c>
      <c r="CD342" s="35">
        <f t="shared" si="101"/>
        <v>7.0000000000000007E-2</v>
      </c>
      <c r="CE342" s="5">
        <f t="shared" si="125"/>
        <v>664047.73762149829</v>
      </c>
      <c r="CF342" s="5">
        <f t="shared" si="126"/>
        <v>1086088.6899156692</v>
      </c>
      <c r="CG342" s="5">
        <f t="shared" si="102"/>
        <v>121202.26237850101</v>
      </c>
      <c r="CH342" s="5">
        <f t="shared" si="103"/>
        <v>1750136.4275371674</v>
      </c>
    </row>
    <row r="343" spans="9:86" ht="14.25" customHeight="1">
      <c r="I343" s="150"/>
      <c r="J343" s="2">
        <f t="shared" ref="J343:J367" si="127">J342+1</f>
        <v>336</v>
      </c>
      <c r="K343" s="118"/>
      <c r="L343" s="5">
        <f t="shared" si="104"/>
        <v>135079.58498795365</v>
      </c>
      <c r="M343" s="5">
        <f t="shared" si="67"/>
        <v>5899.3210083098911</v>
      </c>
      <c r="N343" s="5">
        <f t="shared" si="68"/>
        <v>4970.6488615177095</v>
      </c>
      <c r="O343" s="35">
        <f t="shared" si="69"/>
        <v>0.44157513767555534</v>
      </c>
      <c r="P343" s="5">
        <f t="shared" si="70"/>
        <v>928.67214679218137</v>
      </c>
      <c r="Q343" s="35">
        <f t="shared" si="71"/>
        <v>8.2500000000000004E-2</v>
      </c>
      <c r="R343" s="5">
        <f t="shared" si="105"/>
        <v>655141.06387356308</v>
      </c>
      <c r="S343" s="5">
        <f t="shared" si="106"/>
        <v>1327030.7949185611</v>
      </c>
      <c r="T343" s="5">
        <f t="shared" si="72"/>
        <v>130108.93612643595</v>
      </c>
      <c r="U343" s="5">
        <f t="shared" si="73"/>
        <v>1982171.8587921243</v>
      </c>
      <c r="V343" s="150"/>
      <c r="W343" s="2">
        <f t="shared" ref="W343:W367" si="128">W342+1</f>
        <v>336</v>
      </c>
      <c r="X343" s="118"/>
      <c r="Y343" s="5">
        <f t="shared" si="107"/>
        <v>132278.46852065931</v>
      </c>
      <c r="Z343" s="5">
        <f t="shared" si="108"/>
        <v>5761.8863163878123</v>
      </c>
      <c r="AA343" s="5">
        <f t="shared" si="74"/>
        <v>4880.0298595834165</v>
      </c>
      <c r="AB343" s="35">
        <f t="shared" si="75"/>
        <v>0.44270514294512719</v>
      </c>
      <c r="AC343" s="5">
        <f t="shared" si="76"/>
        <v>881.85645680439552</v>
      </c>
      <c r="AD343" s="35">
        <f t="shared" si="77"/>
        <v>0.08</v>
      </c>
      <c r="AE343" s="5">
        <f t="shared" si="109"/>
        <v>657851.56133892422</v>
      </c>
      <c r="AF343" s="5">
        <f t="shared" si="110"/>
        <v>1278142.2409673801</v>
      </c>
      <c r="AG343" s="5">
        <f t="shared" si="78"/>
        <v>127398.4386610759</v>
      </c>
      <c r="AH343" s="5">
        <f t="shared" si="79"/>
        <v>1935993.8023063042</v>
      </c>
      <c r="AI343" s="150"/>
      <c r="AJ343" s="2">
        <f t="shared" ref="AJ343:AJ367" si="129">AJ342+1</f>
        <v>336</v>
      </c>
      <c r="AK343" s="118"/>
      <c r="AL343" s="5">
        <f t="shared" si="111"/>
        <v>129489.15705722336</v>
      </c>
      <c r="AM343" s="5">
        <f t="shared" si="112"/>
        <v>5625.6271582523987</v>
      </c>
      <c r="AN343" s="5">
        <f t="shared" si="80"/>
        <v>4789.3430189244973</v>
      </c>
      <c r="AO343" s="35">
        <f t="shared" si="81"/>
        <v>0.44383728748574763</v>
      </c>
      <c r="AP343" s="5">
        <f t="shared" si="82"/>
        <v>836.2841393279009</v>
      </c>
      <c r="AQ343" s="35">
        <f t="shared" si="83"/>
        <v>7.7499999999999999E-2</v>
      </c>
      <c r="AR343" s="5">
        <f t="shared" si="113"/>
        <v>660550.18596170074</v>
      </c>
      <c r="AS343" s="5">
        <f t="shared" si="114"/>
        <v>1229660.5392111049</v>
      </c>
      <c r="AT343" s="5">
        <f t="shared" si="84"/>
        <v>124699.81403829886</v>
      </c>
      <c r="AU343" s="5">
        <f t="shared" si="85"/>
        <v>1890210.7251728056</v>
      </c>
      <c r="AV343" s="150"/>
      <c r="AW343" s="2">
        <f t="shared" ref="AW343:AW367" si="130">AW342+1</f>
        <v>336</v>
      </c>
      <c r="AX343" s="118"/>
      <c r="AY343" s="5">
        <f t="shared" si="115"/>
        <v>126712.66401456119</v>
      </c>
      <c r="AZ343" s="5">
        <f t="shared" si="116"/>
        <v>5490.5819284106856</v>
      </c>
      <c r="BA343" s="5">
        <f t="shared" si="86"/>
        <v>4698.6277783196783</v>
      </c>
      <c r="BB343" s="35">
        <f t="shared" si="87"/>
        <v>0.44497157232332218</v>
      </c>
      <c r="BC343" s="5">
        <f t="shared" si="88"/>
        <v>791.95415009100736</v>
      </c>
      <c r="BD343" s="35">
        <f t="shared" si="89"/>
        <v>7.4999999999999997E-2</v>
      </c>
      <c r="BE343" s="5">
        <f t="shared" si="117"/>
        <v>663235.96376375901</v>
      </c>
      <c r="BF343" s="5">
        <f t="shared" si="118"/>
        <v>1181599.5641822324</v>
      </c>
      <c r="BG343" s="5">
        <f t="shared" si="90"/>
        <v>122014.03623624152</v>
      </c>
      <c r="BH343" s="5">
        <f t="shared" si="91"/>
        <v>1844835.5279459914</v>
      </c>
      <c r="BI343" s="150"/>
      <c r="BJ343" s="2">
        <f t="shared" ref="BJ343:BJ367" si="131">BJ342+1</f>
        <v>336</v>
      </c>
      <c r="BK343" s="118"/>
      <c r="BL343" s="5">
        <f t="shared" si="119"/>
        <v>123950.01823901417</v>
      </c>
      <c r="BM343" s="5">
        <f t="shared" si="120"/>
        <v>5356.7892391412443</v>
      </c>
      <c r="BN343" s="5">
        <f t="shared" si="92"/>
        <v>4607.9245456138669</v>
      </c>
      <c r="BO343" s="35">
        <f t="shared" si="93"/>
        <v>0.44610799847354815</v>
      </c>
      <c r="BP343" s="5">
        <f t="shared" si="94"/>
        <v>748.86469352737731</v>
      </c>
      <c r="BQ343" s="35">
        <f t="shared" si="95"/>
        <v>7.2499999999999995E-2</v>
      </c>
      <c r="BR343" s="5">
        <f t="shared" si="121"/>
        <v>665907.90630659903</v>
      </c>
      <c r="BS343" s="5">
        <f t="shared" si="122"/>
        <v>1133973.2780448589</v>
      </c>
      <c r="BT343" s="5">
        <f t="shared" si="96"/>
        <v>119342.0936934003</v>
      </c>
      <c r="BU343" s="5">
        <f t="shared" si="97"/>
        <v>1799881.184351458</v>
      </c>
      <c r="BV343" s="150"/>
      <c r="BW343" s="2">
        <f t="shared" ref="BW343:BW367" si="132">BW342+1</f>
        <v>336</v>
      </c>
      <c r="BX343" s="118"/>
      <c r="BY343" s="5">
        <f t="shared" si="123"/>
        <v>121202.26237850101</v>
      </c>
      <c r="BZ343" s="5">
        <f t="shared" si="124"/>
        <v>5224.2878433945316</v>
      </c>
      <c r="CA343" s="5">
        <f t="shared" si="98"/>
        <v>4517.2746461866091</v>
      </c>
      <c r="CB343" s="35">
        <f t="shared" si="99"/>
        <v>0.44724656694077236</v>
      </c>
      <c r="CC343" s="5">
        <f t="shared" si="100"/>
        <v>707.01319720792253</v>
      </c>
      <c r="CD343" s="35">
        <f t="shared" si="101"/>
        <v>7.0000000000000007E-2</v>
      </c>
      <c r="CE343" s="5">
        <f t="shared" si="125"/>
        <v>668565.01226768491</v>
      </c>
      <c r="CF343" s="5">
        <f t="shared" si="126"/>
        <v>1086795.703112877</v>
      </c>
      <c r="CG343" s="5">
        <f t="shared" si="102"/>
        <v>116684.9877323144</v>
      </c>
      <c r="CH343" s="5">
        <f t="shared" si="103"/>
        <v>1755360.715380562</v>
      </c>
    </row>
    <row r="344" spans="9:86" ht="14.25" customHeight="1">
      <c r="I344" s="150"/>
      <c r="J344" s="2">
        <f t="shared" si="127"/>
        <v>337</v>
      </c>
      <c r="K344" s="118"/>
      <c r="L344" s="5">
        <f t="shared" si="104"/>
        <v>130108.93612643595</v>
      </c>
      <c r="M344" s="5">
        <f t="shared" si="67"/>
        <v>5899.3210083098911</v>
      </c>
      <c r="N344" s="5">
        <f t="shared" si="68"/>
        <v>5004.8220724406438</v>
      </c>
      <c r="O344" s="35">
        <f t="shared" si="69"/>
        <v>0.46159677157705215</v>
      </c>
      <c r="P344" s="5">
        <f t="shared" si="70"/>
        <v>894.49893586924713</v>
      </c>
      <c r="Q344" s="35">
        <f t="shared" si="71"/>
        <v>8.2500000000000004E-2</v>
      </c>
      <c r="R344" s="5">
        <f t="shared" si="105"/>
        <v>660145.88594600372</v>
      </c>
      <c r="S344" s="5">
        <f t="shared" si="106"/>
        <v>1327925.2938544303</v>
      </c>
      <c r="T344" s="5">
        <f t="shared" si="72"/>
        <v>125104.1140539953</v>
      </c>
      <c r="U344" s="5">
        <f t="shared" si="73"/>
        <v>1988071.179800434</v>
      </c>
      <c r="V344" s="150"/>
      <c r="W344" s="2">
        <f t="shared" si="128"/>
        <v>337</v>
      </c>
      <c r="X344" s="118"/>
      <c r="Y344" s="5">
        <f t="shared" si="107"/>
        <v>127398.4386610759</v>
      </c>
      <c r="Z344" s="5">
        <f t="shared" si="108"/>
        <v>5761.8863163878123</v>
      </c>
      <c r="AA344" s="5">
        <f t="shared" si="74"/>
        <v>4912.5633919806396</v>
      </c>
      <c r="AB344" s="35">
        <f t="shared" si="75"/>
        <v>0.46272749747426006</v>
      </c>
      <c r="AC344" s="5">
        <f t="shared" si="76"/>
        <v>849.32292440717265</v>
      </c>
      <c r="AD344" s="35">
        <f t="shared" si="77"/>
        <v>0.08</v>
      </c>
      <c r="AE344" s="5">
        <f t="shared" si="109"/>
        <v>662764.12473090482</v>
      </c>
      <c r="AF344" s="5">
        <f t="shared" si="110"/>
        <v>1278991.5638917873</v>
      </c>
      <c r="AG344" s="5">
        <f t="shared" si="78"/>
        <v>122485.87526909525</v>
      </c>
      <c r="AH344" s="5">
        <f t="shared" si="79"/>
        <v>1941755.6886226921</v>
      </c>
      <c r="AI344" s="150"/>
      <c r="AJ344" s="2">
        <f t="shared" si="129"/>
        <v>337</v>
      </c>
      <c r="AK344" s="118"/>
      <c r="AL344" s="5">
        <f t="shared" si="111"/>
        <v>124699.81403829886</v>
      </c>
      <c r="AM344" s="5">
        <f t="shared" si="112"/>
        <v>5625.6271582523987</v>
      </c>
      <c r="AN344" s="5">
        <f t="shared" si="80"/>
        <v>4820.2741925883856</v>
      </c>
      <c r="AO344" s="35">
        <f t="shared" si="81"/>
        <v>0.46386027723582091</v>
      </c>
      <c r="AP344" s="5">
        <f t="shared" si="82"/>
        <v>805.35296566401348</v>
      </c>
      <c r="AQ344" s="35">
        <f t="shared" si="83"/>
        <v>7.7499999999999999E-2</v>
      </c>
      <c r="AR344" s="5">
        <f t="shared" si="113"/>
        <v>665370.46015428915</v>
      </c>
      <c r="AS344" s="5">
        <f t="shared" si="114"/>
        <v>1230465.892176769</v>
      </c>
      <c r="AT344" s="5">
        <f t="shared" si="84"/>
        <v>119879.53984571047</v>
      </c>
      <c r="AU344" s="5">
        <f t="shared" si="85"/>
        <v>1895836.3523310581</v>
      </c>
      <c r="AV344" s="150"/>
      <c r="AW344" s="2">
        <f t="shared" si="130"/>
        <v>337</v>
      </c>
      <c r="AX344" s="118"/>
      <c r="AY344" s="5">
        <f t="shared" si="115"/>
        <v>122014.03623624152</v>
      </c>
      <c r="AZ344" s="5">
        <f t="shared" si="116"/>
        <v>5490.5819284106856</v>
      </c>
      <c r="BA344" s="5">
        <f t="shared" si="86"/>
        <v>4727.9942019341761</v>
      </c>
      <c r="BB344" s="35">
        <f t="shared" si="87"/>
        <v>0.46499511181942188</v>
      </c>
      <c r="BC344" s="5">
        <f t="shared" si="88"/>
        <v>762.58772647650937</v>
      </c>
      <c r="BD344" s="35">
        <f t="shared" si="89"/>
        <v>7.4999999999999997E-2</v>
      </c>
      <c r="BE344" s="5">
        <f t="shared" si="117"/>
        <v>667963.9579656932</v>
      </c>
      <c r="BF344" s="5">
        <f t="shared" si="118"/>
        <v>1182362.151908709</v>
      </c>
      <c r="BG344" s="5">
        <f t="shared" si="90"/>
        <v>117286.04203430735</v>
      </c>
      <c r="BH344" s="5">
        <f t="shared" si="91"/>
        <v>1850326.1098744022</v>
      </c>
      <c r="BI344" s="150"/>
      <c r="BJ344" s="2">
        <f t="shared" si="131"/>
        <v>337</v>
      </c>
      <c r="BK344" s="118"/>
      <c r="BL344" s="5">
        <f t="shared" si="119"/>
        <v>119342.0936934003</v>
      </c>
      <c r="BM344" s="5">
        <f t="shared" si="120"/>
        <v>5356.7892391412443</v>
      </c>
      <c r="BN344" s="5">
        <f t="shared" si="92"/>
        <v>4635.7640897436177</v>
      </c>
      <c r="BO344" s="35">
        <f t="shared" si="93"/>
        <v>0.46613200217384609</v>
      </c>
      <c r="BP344" s="5">
        <f t="shared" si="94"/>
        <v>721.02514939762682</v>
      </c>
      <c r="BQ344" s="35">
        <f t="shared" si="95"/>
        <v>7.2499999999999995E-2</v>
      </c>
      <c r="BR344" s="5">
        <f t="shared" si="121"/>
        <v>670543.67039634264</v>
      </c>
      <c r="BS344" s="5">
        <f t="shared" si="122"/>
        <v>1134694.3031942565</v>
      </c>
      <c r="BT344" s="5">
        <f t="shared" si="96"/>
        <v>114706.32960365668</v>
      </c>
      <c r="BU344" s="5">
        <f t="shared" si="97"/>
        <v>1805237.9735905991</v>
      </c>
      <c r="BV344" s="150"/>
      <c r="BW344" s="2">
        <f t="shared" si="132"/>
        <v>337</v>
      </c>
      <c r="BX344" s="118"/>
      <c r="BY344" s="5">
        <f t="shared" si="123"/>
        <v>116684.9877323144</v>
      </c>
      <c r="BZ344" s="5">
        <f t="shared" si="124"/>
        <v>5224.2878433945316</v>
      </c>
      <c r="CA344" s="5">
        <f t="shared" si="98"/>
        <v>4543.6254149560309</v>
      </c>
      <c r="CB344" s="35">
        <f t="shared" si="99"/>
        <v>0.46727094923773804</v>
      </c>
      <c r="CC344" s="5">
        <f t="shared" si="100"/>
        <v>680.66242843850068</v>
      </c>
      <c r="CD344" s="35">
        <f t="shared" si="101"/>
        <v>7.0000000000000007E-2</v>
      </c>
      <c r="CE344" s="5">
        <f t="shared" si="125"/>
        <v>673108.63768264093</v>
      </c>
      <c r="CF344" s="5">
        <f t="shared" si="126"/>
        <v>1087476.3655413154</v>
      </c>
      <c r="CG344" s="5">
        <f t="shared" si="102"/>
        <v>112141.36231735838</v>
      </c>
      <c r="CH344" s="5">
        <f t="shared" si="103"/>
        <v>1760585.0032239563</v>
      </c>
    </row>
    <row r="345" spans="9:86" ht="14.25" customHeight="1">
      <c r="I345" s="150"/>
      <c r="J345" s="2">
        <f t="shared" si="127"/>
        <v>338</v>
      </c>
      <c r="K345" s="118"/>
      <c r="L345" s="5">
        <f t="shared" si="104"/>
        <v>125104.1140539953</v>
      </c>
      <c r="M345" s="5">
        <f t="shared" si="67"/>
        <v>5899.3210083098911</v>
      </c>
      <c r="N345" s="5">
        <f t="shared" si="68"/>
        <v>5039.2302241886737</v>
      </c>
      <c r="O345" s="35">
        <f t="shared" si="69"/>
        <v>0.48336350205209661</v>
      </c>
      <c r="P345" s="5">
        <f t="shared" si="70"/>
        <v>860.09078412121778</v>
      </c>
      <c r="Q345" s="35">
        <f t="shared" si="71"/>
        <v>8.2500000000000018E-2</v>
      </c>
      <c r="R345" s="5">
        <f t="shared" si="105"/>
        <v>665185.11617019237</v>
      </c>
      <c r="S345" s="5">
        <f t="shared" si="106"/>
        <v>1328785.3846385516</v>
      </c>
      <c r="T345" s="5">
        <f t="shared" si="72"/>
        <v>120064.88382980663</v>
      </c>
      <c r="U345" s="5">
        <f t="shared" si="73"/>
        <v>1993970.500808744</v>
      </c>
      <c r="V345" s="150"/>
      <c r="W345" s="2">
        <f t="shared" si="128"/>
        <v>338</v>
      </c>
      <c r="X345" s="118"/>
      <c r="Y345" s="5">
        <f t="shared" si="107"/>
        <v>122485.87526909525</v>
      </c>
      <c r="Z345" s="5">
        <f t="shared" si="108"/>
        <v>5761.8863163878123</v>
      </c>
      <c r="AA345" s="5">
        <f t="shared" si="74"/>
        <v>4945.3138145938437</v>
      </c>
      <c r="AB345" s="35">
        <f t="shared" si="75"/>
        <v>0.48449476843555128</v>
      </c>
      <c r="AC345" s="5">
        <f t="shared" si="76"/>
        <v>816.5725017939684</v>
      </c>
      <c r="AD345" s="35">
        <f t="shared" si="77"/>
        <v>0.08</v>
      </c>
      <c r="AE345" s="5">
        <f t="shared" si="109"/>
        <v>667709.43854549865</v>
      </c>
      <c r="AF345" s="5">
        <f t="shared" si="110"/>
        <v>1279808.1363935813</v>
      </c>
      <c r="AG345" s="5">
        <f t="shared" si="78"/>
        <v>117540.56145450141</v>
      </c>
      <c r="AH345" s="5">
        <f t="shared" si="79"/>
        <v>1947517.57493908</v>
      </c>
      <c r="AI345" s="150"/>
      <c r="AJ345" s="2">
        <f t="shared" si="129"/>
        <v>338</v>
      </c>
      <c r="AK345" s="118"/>
      <c r="AL345" s="5">
        <f t="shared" si="111"/>
        <v>119879.53984571047</v>
      </c>
      <c r="AM345" s="5">
        <f t="shared" si="112"/>
        <v>5625.6271582523987</v>
      </c>
      <c r="AN345" s="5">
        <f t="shared" si="80"/>
        <v>4851.4051300821848</v>
      </c>
      <c r="AO345" s="35">
        <f t="shared" si="81"/>
        <v>0.4856280032098349</v>
      </c>
      <c r="AP345" s="5">
        <f t="shared" si="82"/>
        <v>774.22202817021343</v>
      </c>
      <c r="AQ345" s="35">
        <f t="shared" si="83"/>
        <v>7.7499999999999999E-2</v>
      </c>
      <c r="AR345" s="5">
        <f t="shared" si="113"/>
        <v>670221.86528437131</v>
      </c>
      <c r="AS345" s="5">
        <f t="shared" si="114"/>
        <v>1231240.1142049392</v>
      </c>
      <c r="AT345" s="5">
        <f t="shared" si="84"/>
        <v>115028.13471562829</v>
      </c>
      <c r="AU345" s="5">
        <f t="shared" si="85"/>
        <v>1901461.9794893106</v>
      </c>
      <c r="AV345" s="150"/>
      <c r="AW345" s="2">
        <f t="shared" si="130"/>
        <v>338</v>
      </c>
      <c r="AX345" s="118"/>
      <c r="AY345" s="5">
        <f t="shared" si="115"/>
        <v>117286.04203430735</v>
      </c>
      <c r="AZ345" s="5">
        <f t="shared" si="116"/>
        <v>5490.5819284106856</v>
      </c>
      <c r="BA345" s="5">
        <f t="shared" si="86"/>
        <v>4757.5441656962648</v>
      </c>
      <c r="BB345" s="35">
        <f t="shared" si="87"/>
        <v>0.48676320726771238</v>
      </c>
      <c r="BC345" s="5">
        <f t="shared" si="88"/>
        <v>733.03776271442086</v>
      </c>
      <c r="BD345" s="35">
        <f t="shared" si="89"/>
        <v>7.4999999999999997E-2</v>
      </c>
      <c r="BE345" s="5">
        <f t="shared" si="117"/>
        <v>672721.50213138945</v>
      </c>
      <c r="BF345" s="5">
        <f t="shared" si="118"/>
        <v>1183095.1896714233</v>
      </c>
      <c r="BG345" s="5">
        <f t="shared" si="90"/>
        <v>112528.49786861108</v>
      </c>
      <c r="BH345" s="5">
        <f t="shared" si="91"/>
        <v>1855816.6918028127</v>
      </c>
      <c r="BI345" s="150"/>
      <c r="BJ345" s="2">
        <f t="shared" si="131"/>
        <v>338</v>
      </c>
      <c r="BK345" s="118"/>
      <c r="BL345" s="5">
        <f t="shared" si="119"/>
        <v>114706.32960365668</v>
      </c>
      <c r="BM345" s="5">
        <f t="shared" si="120"/>
        <v>5356.7892391412443</v>
      </c>
      <c r="BN345" s="5">
        <f t="shared" si="92"/>
        <v>4663.771831119152</v>
      </c>
      <c r="BO345" s="35">
        <f t="shared" si="93"/>
        <v>0.48790038149425485</v>
      </c>
      <c r="BP345" s="5">
        <f t="shared" si="94"/>
        <v>693.01740802209235</v>
      </c>
      <c r="BQ345" s="35">
        <f t="shared" si="95"/>
        <v>7.2499999999999995E-2</v>
      </c>
      <c r="BR345" s="5">
        <f t="shared" si="121"/>
        <v>675207.44222746184</v>
      </c>
      <c r="BS345" s="5">
        <f t="shared" si="122"/>
        <v>1135387.3206022787</v>
      </c>
      <c r="BT345" s="5">
        <f t="shared" si="96"/>
        <v>110042.55777253752</v>
      </c>
      <c r="BU345" s="5">
        <f t="shared" si="97"/>
        <v>1810594.7628297405</v>
      </c>
      <c r="BV345" s="150"/>
      <c r="BW345" s="2">
        <f t="shared" si="132"/>
        <v>338</v>
      </c>
      <c r="BX345" s="118"/>
      <c r="BY345" s="5">
        <f t="shared" si="123"/>
        <v>112141.36231735838</v>
      </c>
      <c r="BZ345" s="5">
        <f t="shared" si="124"/>
        <v>5224.2878433945316</v>
      </c>
      <c r="CA345" s="5">
        <f t="shared" si="98"/>
        <v>4570.1298965432743</v>
      </c>
      <c r="CB345" s="35">
        <f t="shared" si="99"/>
        <v>0.48903952676549889</v>
      </c>
      <c r="CC345" s="5">
        <f t="shared" si="100"/>
        <v>654.15794685125718</v>
      </c>
      <c r="CD345" s="35">
        <f t="shared" si="101"/>
        <v>7.0000000000000007E-2</v>
      </c>
      <c r="CE345" s="5">
        <f t="shared" si="125"/>
        <v>677678.76757918415</v>
      </c>
      <c r="CF345" s="5">
        <f t="shared" si="126"/>
        <v>1088130.5234881667</v>
      </c>
      <c r="CG345" s="5">
        <f t="shared" si="102"/>
        <v>107571.2324208151</v>
      </c>
      <c r="CH345" s="5">
        <f t="shared" si="103"/>
        <v>1765809.2910673509</v>
      </c>
    </row>
    <row r="346" spans="9:86" ht="14.25" customHeight="1">
      <c r="I346" s="150"/>
      <c r="J346" s="2">
        <f t="shared" si="127"/>
        <v>339</v>
      </c>
      <c r="K346" s="118"/>
      <c r="L346" s="5">
        <f t="shared" si="104"/>
        <v>120064.88382980663</v>
      </c>
      <c r="M346" s="5">
        <f t="shared" si="67"/>
        <v>5899.3210083098911</v>
      </c>
      <c r="N346" s="5">
        <f t="shared" si="68"/>
        <v>5073.8749319799708</v>
      </c>
      <c r="O346" s="35">
        <f t="shared" si="69"/>
        <v>0.50711329775712743</v>
      </c>
      <c r="P346" s="5">
        <f t="shared" si="70"/>
        <v>825.44607632992052</v>
      </c>
      <c r="Q346" s="35">
        <f t="shared" si="71"/>
        <v>8.2500000000000004E-2</v>
      </c>
      <c r="R346" s="5">
        <f t="shared" si="105"/>
        <v>670258.99110217229</v>
      </c>
      <c r="S346" s="5">
        <f t="shared" si="106"/>
        <v>1329610.8307148817</v>
      </c>
      <c r="T346" s="5">
        <f t="shared" si="72"/>
        <v>114991.00889782666</v>
      </c>
      <c r="U346" s="5">
        <f t="shared" si="73"/>
        <v>1999869.8218170539</v>
      </c>
      <c r="V346" s="150"/>
      <c r="W346" s="2">
        <f t="shared" si="128"/>
        <v>339</v>
      </c>
      <c r="X346" s="118"/>
      <c r="Y346" s="5">
        <f t="shared" si="107"/>
        <v>117540.56145450141</v>
      </c>
      <c r="Z346" s="5">
        <f t="shared" si="108"/>
        <v>5761.8863163878123</v>
      </c>
      <c r="AA346" s="5">
        <f t="shared" si="74"/>
        <v>4978.2825733578029</v>
      </c>
      <c r="AB346" s="35">
        <f t="shared" si="75"/>
        <v>0.5082448998120368</v>
      </c>
      <c r="AC346" s="5">
        <f t="shared" si="76"/>
        <v>783.60374303000947</v>
      </c>
      <c r="AD346" s="35">
        <f t="shared" si="77"/>
        <v>0.08</v>
      </c>
      <c r="AE346" s="5">
        <f t="shared" si="109"/>
        <v>672687.72111885645</v>
      </c>
      <c r="AF346" s="5">
        <f t="shared" si="110"/>
        <v>1280591.7401366113</v>
      </c>
      <c r="AG346" s="5">
        <f t="shared" si="78"/>
        <v>112562.2788811436</v>
      </c>
      <c r="AH346" s="5">
        <f t="shared" si="79"/>
        <v>1953279.4612554677</v>
      </c>
      <c r="AI346" s="150"/>
      <c r="AJ346" s="2">
        <f t="shared" si="129"/>
        <v>339</v>
      </c>
      <c r="AK346" s="118"/>
      <c r="AL346" s="5">
        <f t="shared" si="111"/>
        <v>115028.13471562829</v>
      </c>
      <c r="AM346" s="5">
        <f t="shared" si="112"/>
        <v>5625.6271582523987</v>
      </c>
      <c r="AN346" s="5">
        <f t="shared" si="80"/>
        <v>4882.7371215472995</v>
      </c>
      <c r="AO346" s="35">
        <f t="shared" si="81"/>
        <v>0.50937838471796837</v>
      </c>
      <c r="AP346" s="5">
        <f t="shared" si="82"/>
        <v>742.89003670509931</v>
      </c>
      <c r="AQ346" s="35">
        <f t="shared" si="83"/>
        <v>7.7499999999999999E-2</v>
      </c>
      <c r="AR346" s="5">
        <f t="shared" si="113"/>
        <v>675104.60240591865</v>
      </c>
      <c r="AS346" s="5">
        <f t="shared" si="114"/>
        <v>1231983.0042416444</v>
      </c>
      <c r="AT346" s="5">
        <f t="shared" si="84"/>
        <v>110145.39759408099</v>
      </c>
      <c r="AU346" s="5">
        <f t="shared" si="85"/>
        <v>1907087.6066475632</v>
      </c>
      <c r="AV346" s="150"/>
      <c r="AW346" s="2">
        <f t="shared" si="130"/>
        <v>339</v>
      </c>
      <c r="AX346" s="118"/>
      <c r="AY346" s="5">
        <f t="shared" si="115"/>
        <v>112528.49786861108</v>
      </c>
      <c r="AZ346" s="5">
        <f t="shared" si="116"/>
        <v>5490.5819284106856</v>
      </c>
      <c r="BA346" s="5">
        <f t="shared" si="86"/>
        <v>4787.2788167318668</v>
      </c>
      <c r="BB346" s="35">
        <f t="shared" si="87"/>
        <v>0.51051375330592474</v>
      </c>
      <c r="BC346" s="5">
        <f t="shared" si="88"/>
        <v>703.30311167881916</v>
      </c>
      <c r="BD346" s="35">
        <f t="shared" si="89"/>
        <v>7.4999999999999983E-2</v>
      </c>
      <c r="BE346" s="5">
        <f t="shared" si="117"/>
        <v>677508.78094812133</v>
      </c>
      <c r="BF346" s="5">
        <f t="shared" si="118"/>
        <v>1183798.4927831022</v>
      </c>
      <c r="BG346" s="5">
        <f t="shared" si="90"/>
        <v>107741.21905187922</v>
      </c>
      <c r="BH346" s="5">
        <f t="shared" si="91"/>
        <v>1861307.2737312235</v>
      </c>
      <c r="BI346" s="150"/>
      <c r="BJ346" s="2">
        <f t="shared" si="131"/>
        <v>339</v>
      </c>
      <c r="BK346" s="118"/>
      <c r="BL346" s="5">
        <f t="shared" si="119"/>
        <v>110042.55777253752</v>
      </c>
      <c r="BM346" s="5">
        <f t="shared" si="120"/>
        <v>5356.7892391412443</v>
      </c>
      <c r="BN346" s="5">
        <f t="shared" si="92"/>
        <v>4691.9487859321634</v>
      </c>
      <c r="BO346" s="35">
        <f t="shared" si="93"/>
        <v>0.51165100640033612</v>
      </c>
      <c r="BP346" s="5">
        <f t="shared" si="94"/>
        <v>664.84045320908081</v>
      </c>
      <c r="BQ346" s="35">
        <f t="shared" si="95"/>
        <v>7.2499999999999995E-2</v>
      </c>
      <c r="BR346" s="5">
        <f t="shared" si="121"/>
        <v>679899.39101339399</v>
      </c>
      <c r="BS346" s="5">
        <f t="shared" si="122"/>
        <v>1136052.1610554878</v>
      </c>
      <c r="BT346" s="5">
        <f t="shared" si="96"/>
        <v>105350.60898660535</v>
      </c>
      <c r="BU346" s="5">
        <f t="shared" si="97"/>
        <v>1815951.5520688817</v>
      </c>
      <c r="BV346" s="150"/>
      <c r="BW346" s="2">
        <f t="shared" si="132"/>
        <v>339</v>
      </c>
      <c r="BX346" s="118"/>
      <c r="BY346" s="5">
        <f t="shared" si="123"/>
        <v>107571.2324208151</v>
      </c>
      <c r="BZ346" s="5">
        <f t="shared" si="124"/>
        <v>5224.2878433945316</v>
      </c>
      <c r="CA346" s="5">
        <f t="shared" si="98"/>
        <v>4596.7889876064437</v>
      </c>
      <c r="CB346" s="35">
        <f t="shared" si="99"/>
        <v>0.51279014481759855</v>
      </c>
      <c r="CC346" s="5">
        <f t="shared" si="100"/>
        <v>627.49885578808812</v>
      </c>
      <c r="CD346" s="35">
        <f t="shared" si="101"/>
        <v>7.0000000000000007E-2</v>
      </c>
      <c r="CE346" s="5">
        <f t="shared" si="125"/>
        <v>682275.55656679056</v>
      </c>
      <c r="CF346" s="5">
        <f t="shared" si="126"/>
        <v>1088758.0223439548</v>
      </c>
      <c r="CG346" s="5">
        <f t="shared" si="102"/>
        <v>102974.44343320865</v>
      </c>
      <c r="CH346" s="5">
        <f t="shared" si="103"/>
        <v>1771033.5789107452</v>
      </c>
    </row>
    <row r="347" spans="9:86" ht="14.25" customHeight="1">
      <c r="I347" s="150"/>
      <c r="J347" s="2">
        <f t="shared" si="127"/>
        <v>340</v>
      </c>
      <c r="K347" s="118"/>
      <c r="L347" s="5">
        <f t="shared" si="104"/>
        <v>114991.00889782666</v>
      </c>
      <c r="M347" s="5">
        <f t="shared" si="67"/>
        <v>5899.3210083098911</v>
      </c>
      <c r="N347" s="5">
        <f t="shared" si="68"/>
        <v>5108.7578221373333</v>
      </c>
      <c r="O347" s="35">
        <f t="shared" si="69"/>
        <v>0.53312945466997008</v>
      </c>
      <c r="P347" s="5">
        <f t="shared" si="70"/>
        <v>790.56318617255829</v>
      </c>
      <c r="Q347" s="35">
        <f t="shared" si="71"/>
        <v>8.2500000000000004E-2</v>
      </c>
      <c r="R347" s="5">
        <f t="shared" si="105"/>
        <v>675367.74892430962</v>
      </c>
      <c r="S347" s="5">
        <f t="shared" si="106"/>
        <v>1330401.3939010543</v>
      </c>
      <c r="T347" s="5">
        <f t="shared" si="72"/>
        <v>109882.25107568933</v>
      </c>
      <c r="U347" s="5">
        <f t="shared" si="73"/>
        <v>2005769.1428253639</v>
      </c>
      <c r="V347" s="150"/>
      <c r="W347" s="2">
        <f t="shared" si="128"/>
        <v>340</v>
      </c>
      <c r="X347" s="118"/>
      <c r="Y347" s="5">
        <f t="shared" si="107"/>
        <v>112562.2788811436</v>
      </c>
      <c r="Z347" s="5">
        <f t="shared" si="108"/>
        <v>5761.8863163878123</v>
      </c>
      <c r="AA347" s="5">
        <f t="shared" si="74"/>
        <v>5011.4711238468553</v>
      </c>
      <c r="AB347" s="35">
        <f t="shared" si="75"/>
        <v>0.53426115821324671</v>
      </c>
      <c r="AC347" s="5">
        <f t="shared" si="76"/>
        <v>750.41519254095738</v>
      </c>
      <c r="AD347" s="35">
        <f t="shared" si="77"/>
        <v>0.08</v>
      </c>
      <c r="AE347" s="5">
        <f t="shared" si="109"/>
        <v>677699.19224270328</v>
      </c>
      <c r="AF347" s="5">
        <f t="shared" si="110"/>
        <v>1281342.1553291522</v>
      </c>
      <c r="AG347" s="5">
        <f t="shared" si="78"/>
        <v>107550.80775729674</v>
      </c>
      <c r="AH347" s="5">
        <f t="shared" si="79"/>
        <v>1959041.3475718554</v>
      </c>
      <c r="AI347" s="150"/>
      <c r="AJ347" s="2">
        <f t="shared" si="129"/>
        <v>340</v>
      </c>
      <c r="AK347" s="118"/>
      <c r="AL347" s="5">
        <f t="shared" si="111"/>
        <v>110145.39759408099</v>
      </c>
      <c r="AM347" s="5">
        <f t="shared" si="112"/>
        <v>5625.6271582523987</v>
      </c>
      <c r="AN347" s="5">
        <f t="shared" si="80"/>
        <v>4914.2714654572919</v>
      </c>
      <c r="AO347" s="35">
        <f t="shared" si="81"/>
        <v>0.53539465900168048</v>
      </c>
      <c r="AP347" s="5">
        <f t="shared" si="82"/>
        <v>711.35569279510639</v>
      </c>
      <c r="AQ347" s="35">
        <f t="shared" si="83"/>
        <v>7.7499999999999999E-2</v>
      </c>
      <c r="AR347" s="5">
        <f t="shared" si="113"/>
        <v>680018.87387137592</v>
      </c>
      <c r="AS347" s="5">
        <f t="shared" si="114"/>
        <v>1232694.3599344394</v>
      </c>
      <c r="AT347" s="5">
        <f t="shared" si="84"/>
        <v>105231.1261286237</v>
      </c>
      <c r="AU347" s="5">
        <f t="shared" si="85"/>
        <v>1912713.2338058152</v>
      </c>
      <c r="AV347" s="150"/>
      <c r="AW347" s="2">
        <f t="shared" si="130"/>
        <v>340</v>
      </c>
      <c r="AX347" s="118"/>
      <c r="AY347" s="5">
        <f t="shared" si="115"/>
        <v>107741.21905187922</v>
      </c>
      <c r="AZ347" s="5">
        <f t="shared" si="116"/>
        <v>5490.5819284106856</v>
      </c>
      <c r="BA347" s="5">
        <f t="shared" si="86"/>
        <v>4817.1993093364408</v>
      </c>
      <c r="BB347" s="35">
        <f t="shared" si="87"/>
        <v>0.53652995780753643</v>
      </c>
      <c r="BC347" s="5">
        <f t="shared" si="88"/>
        <v>673.3826190742451</v>
      </c>
      <c r="BD347" s="35">
        <f t="shared" si="89"/>
        <v>7.4999999999999997E-2</v>
      </c>
      <c r="BE347" s="5">
        <f t="shared" si="117"/>
        <v>682325.98025745782</v>
      </c>
      <c r="BF347" s="5">
        <f t="shared" si="118"/>
        <v>1184471.8754021765</v>
      </c>
      <c r="BG347" s="5">
        <f t="shared" si="90"/>
        <v>102924.01974254278</v>
      </c>
      <c r="BH347" s="5">
        <f t="shared" si="91"/>
        <v>1866797.8556596343</v>
      </c>
      <c r="BI347" s="150"/>
      <c r="BJ347" s="2">
        <f t="shared" si="131"/>
        <v>340</v>
      </c>
      <c r="BK347" s="118"/>
      <c r="BL347" s="5">
        <f t="shared" si="119"/>
        <v>105350.60898660535</v>
      </c>
      <c r="BM347" s="5">
        <f t="shared" si="120"/>
        <v>5356.7892391412443</v>
      </c>
      <c r="BN347" s="5">
        <f t="shared" si="92"/>
        <v>4720.2959765138366</v>
      </c>
      <c r="BO347" s="35">
        <f t="shared" si="93"/>
        <v>0.53766705539754311</v>
      </c>
      <c r="BP347" s="5">
        <f t="shared" si="94"/>
        <v>636.49326262740738</v>
      </c>
      <c r="BQ347" s="35">
        <f t="shared" si="95"/>
        <v>7.2500000000000009E-2</v>
      </c>
      <c r="BR347" s="5">
        <f t="shared" si="121"/>
        <v>684619.68698990787</v>
      </c>
      <c r="BS347" s="5">
        <f t="shared" si="122"/>
        <v>1136688.6543181152</v>
      </c>
      <c r="BT347" s="5">
        <f t="shared" si="96"/>
        <v>100630.31301009152</v>
      </c>
      <c r="BU347" s="5">
        <f t="shared" si="97"/>
        <v>1821308.3413080231</v>
      </c>
      <c r="BV347" s="150"/>
      <c r="BW347" s="2">
        <f t="shared" si="132"/>
        <v>340</v>
      </c>
      <c r="BX347" s="118"/>
      <c r="BY347" s="5">
        <f t="shared" si="123"/>
        <v>102974.44343320865</v>
      </c>
      <c r="BZ347" s="5">
        <f t="shared" si="124"/>
        <v>5224.2878433945316</v>
      </c>
      <c r="CA347" s="5">
        <f t="shared" si="98"/>
        <v>4623.6035900341476</v>
      </c>
      <c r="CB347" s="35">
        <f t="shared" si="99"/>
        <v>0.53880595253129338</v>
      </c>
      <c r="CC347" s="5">
        <f t="shared" si="100"/>
        <v>600.68425336038388</v>
      </c>
      <c r="CD347" s="35">
        <f t="shared" si="101"/>
        <v>7.0000000000000007E-2</v>
      </c>
      <c r="CE347" s="5">
        <f t="shared" si="125"/>
        <v>686899.16015682474</v>
      </c>
      <c r="CF347" s="5">
        <f t="shared" si="126"/>
        <v>1089358.7065973151</v>
      </c>
      <c r="CG347" s="5">
        <f t="shared" si="102"/>
        <v>98350.839843174501</v>
      </c>
      <c r="CH347" s="5">
        <f t="shared" si="103"/>
        <v>1776257.8667541398</v>
      </c>
    </row>
    <row r="348" spans="9:86" ht="14.25" customHeight="1">
      <c r="I348" s="150"/>
      <c r="J348" s="2">
        <f t="shared" si="127"/>
        <v>341</v>
      </c>
      <c r="K348" s="118"/>
      <c r="L348" s="5">
        <f t="shared" si="104"/>
        <v>109882.25107568933</v>
      </c>
      <c r="M348" s="5">
        <f t="shared" si="67"/>
        <v>5899.3210083098911</v>
      </c>
      <c r="N348" s="5">
        <f t="shared" si="68"/>
        <v>5143.8805321645268</v>
      </c>
      <c r="O348" s="35">
        <f t="shared" si="69"/>
        <v>0.56175192792014883</v>
      </c>
      <c r="P348" s="5">
        <f t="shared" si="70"/>
        <v>755.44047614536419</v>
      </c>
      <c r="Q348" s="35">
        <f t="shared" si="71"/>
        <v>8.2500000000000004E-2</v>
      </c>
      <c r="R348" s="5">
        <f t="shared" si="105"/>
        <v>680511.6294564741</v>
      </c>
      <c r="S348" s="5">
        <f t="shared" si="106"/>
        <v>1331156.8343771996</v>
      </c>
      <c r="T348" s="5">
        <f t="shared" si="72"/>
        <v>104738.3705435248</v>
      </c>
      <c r="U348" s="5">
        <f t="shared" si="73"/>
        <v>2011668.4638336739</v>
      </c>
      <c r="V348" s="150"/>
      <c r="W348" s="2">
        <f t="shared" si="128"/>
        <v>341</v>
      </c>
      <c r="X348" s="118"/>
      <c r="Y348" s="5">
        <f t="shared" si="107"/>
        <v>107550.80775729674</v>
      </c>
      <c r="Z348" s="5">
        <f t="shared" si="108"/>
        <v>5761.8863163878123</v>
      </c>
      <c r="AA348" s="5">
        <f t="shared" si="74"/>
        <v>5044.8809313391675</v>
      </c>
      <c r="AB348" s="35">
        <f t="shared" si="75"/>
        <v>0.5628834635318003</v>
      </c>
      <c r="AC348" s="5">
        <f t="shared" si="76"/>
        <v>717.00538504864505</v>
      </c>
      <c r="AD348" s="35">
        <f t="shared" si="77"/>
        <v>0.08</v>
      </c>
      <c r="AE348" s="5">
        <f t="shared" si="109"/>
        <v>682744.07317404239</v>
      </c>
      <c r="AF348" s="5">
        <f t="shared" si="110"/>
        <v>1282059.1607142009</v>
      </c>
      <c r="AG348" s="5">
        <f t="shared" si="78"/>
        <v>102505.92682595758</v>
      </c>
      <c r="AH348" s="5">
        <f t="shared" si="79"/>
        <v>1964803.2338882433</v>
      </c>
      <c r="AI348" s="150"/>
      <c r="AJ348" s="2">
        <f t="shared" si="129"/>
        <v>341</v>
      </c>
      <c r="AK348" s="118"/>
      <c r="AL348" s="5">
        <f t="shared" si="111"/>
        <v>105231.1261286237</v>
      </c>
      <c r="AM348" s="5">
        <f t="shared" si="112"/>
        <v>5625.6271582523987</v>
      </c>
      <c r="AN348" s="5">
        <f t="shared" si="80"/>
        <v>4946.0094686717039</v>
      </c>
      <c r="AO348" s="35">
        <f t="shared" si="81"/>
        <v>0.56401671071650927</v>
      </c>
      <c r="AP348" s="5">
        <f t="shared" si="82"/>
        <v>679.61768958069467</v>
      </c>
      <c r="AQ348" s="35">
        <f t="shared" si="83"/>
        <v>7.7499999999999999E-2</v>
      </c>
      <c r="AR348" s="5">
        <f t="shared" si="113"/>
        <v>684964.88334004767</v>
      </c>
      <c r="AS348" s="5">
        <f t="shared" si="114"/>
        <v>1233373.9776240201</v>
      </c>
      <c r="AT348" s="5">
        <f t="shared" si="84"/>
        <v>100285.11665995199</v>
      </c>
      <c r="AU348" s="5">
        <f t="shared" si="85"/>
        <v>1918338.8609640677</v>
      </c>
      <c r="AV348" s="150"/>
      <c r="AW348" s="2">
        <f t="shared" si="130"/>
        <v>341</v>
      </c>
      <c r="AX348" s="118"/>
      <c r="AY348" s="5">
        <f t="shared" si="115"/>
        <v>102924.01974254278</v>
      </c>
      <c r="AZ348" s="5">
        <f t="shared" si="116"/>
        <v>5490.5819284106856</v>
      </c>
      <c r="BA348" s="5">
        <f t="shared" si="86"/>
        <v>4847.3068050197935</v>
      </c>
      <c r="BB348" s="35">
        <f t="shared" si="87"/>
        <v>0.56515167019068924</v>
      </c>
      <c r="BC348" s="5">
        <f t="shared" si="88"/>
        <v>643.2751233908923</v>
      </c>
      <c r="BD348" s="35">
        <f t="shared" si="89"/>
        <v>7.4999999999999997E-2</v>
      </c>
      <c r="BE348" s="5">
        <f t="shared" si="117"/>
        <v>687173.28706247767</v>
      </c>
      <c r="BF348" s="5">
        <f t="shared" si="118"/>
        <v>1185115.1505255674</v>
      </c>
      <c r="BG348" s="5">
        <f t="shared" si="90"/>
        <v>98076.712937522985</v>
      </c>
      <c r="BH348" s="5">
        <f t="shared" si="91"/>
        <v>1872288.4375880449</v>
      </c>
      <c r="BI348" s="150"/>
      <c r="BJ348" s="2">
        <f t="shared" si="131"/>
        <v>341</v>
      </c>
      <c r="BK348" s="118"/>
      <c r="BL348" s="5">
        <f t="shared" si="119"/>
        <v>100630.31301009152</v>
      </c>
      <c r="BM348" s="5">
        <f t="shared" si="120"/>
        <v>5356.7892391412443</v>
      </c>
      <c r="BN348" s="5">
        <f t="shared" si="92"/>
        <v>4748.8144313719413</v>
      </c>
      <c r="BO348" s="35">
        <f t="shared" si="93"/>
        <v>0.56628834266617645</v>
      </c>
      <c r="BP348" s="5">
        <f t="shared" si="94"/>
        <v>607.97480776930286</v>
      </c>
      <c r="BQ348" s="35">
        <f t="shared" si="95"/>
        <v>7.2499999999999995E-2</v>
      </c>
      <c r="BR348" s="5">
        <f t="shared" si="121"/>
        <v>689368.50142127986</v>
      </c>
      <c r="BS348" s="5">
        <f t="shared" si="122"/>
        <v>1137296.6291258845</v>
      </c>
      <c r="BT348" s="5">
        <f t="shared" si="96"/>
        <v>95881.498578719576</v>
      </c>
      <c r="BU348" s="5">
        <f t="shared" si="97"/>
        <v>1826665.1305471645</v>
      </c>
      <c r="BV348" s="150"/>
      <c r="BW348" s="2">
        <f t="shared" si="132"/>
        <v>341</v>
      </c>
      <c r="BX348" s="118"/>
      <c r="BY348" s="5">
        <f t="shared" si="123"/>
        <v>98350.839843174501</v>
      </c>
      <c r="BZ348" s="5">
        <f t="shared" si="124"/>
        <v>5224.2878433945316</v>
      </c>
      <c r="CA348" s="5">
        <f t="shared" si="98"/>
        <v>4650.5746109760139</v>
      </c>
      <c r="CB348" s="35">
        <f t="shared" si="99"/>
        <v>0.5674267288484689</v>
      </c>
      <c r="CC348" s="5">
        <f t="shared" si="100"/>
        <v>573.71323241851792</v>
      </c>
      <c r="CD348" s="35">
        <f t="shared" si="101"/>
        <v>7.0000000000000007E-2</v>
      </c>
      <c r="CE348" s="5">
        <f t="shared" si="125"/>
        <v>691549.73476780078</v>
      </c>
      <c r="CF348" s="5">
        <f t="shared" si="126"/>
        <v>1089932.4198297337</v>
      </c>
      <c r="CG348" s="5">
        <f t="shared" si="102"/>
        <v>93700.265232198493</v>
      </c>
      <c r="CH348" s="5">
        <f t="shared" si="103"/>
        <v>1781482.1545975343</v>
      </c>
    </row>
    <row r="349" spans="9:86" ht="14.25" customHeight="1">
      <c r="I349" s="150"/>
      <c r="J349" s="2">
        <f t="shared" si="127"/>
        <v>342</v>
      </c>
      <c r="K349" s="118"/>
      <c r="L349" s="5">
        <f t="shared" si="104"/>
        <v>104738.3705435248</v>
      </c>
      <c r="M349" s="5">
        <f t="shared" si="67"/>
        <v>5899.3210083098911</v>
      </c>
      <c r="N349" s="5">
        <f t="shared" si="68"/>
        <v>5179.2447108231581</v>
      </c>
      <c r="O349" s="35">
        <f t="shared" si="69"/>
        <v>0.59339224209193353</v>
      </c>
      <c r="P349" s="5">
        <f t="shared" si="70"/>
        <v>720.07629748673298</v>
      </c>
      <c r="Q349" s="35">
        <f t="shared" si="71"/>
        <v>8.2500000000000004E-2</v>
      </c>
      <c r="R349" s="5">
        <f t="shared" si="105"/>
        <v>685690.87416729727</v>
      </c>
      <c r="S349" s="5">
        <f t="shared" si="106"/>
        <v>1331876.9106746863</v>
      </c>
      <c r="T349" s="5">
        <f t="shared" si="72"/>
        <v>99559.12583270164</v>
      </c>
      <c r="U349" s="5">
        <f t="shared" si="73"/>
        <v>2017567.7848419836</v>
      </c>
      <c r="V349" s="150"/>
      <c r="W349" s="2">
        <f t="shared" si="128"/>
        <v>342</v>
      </c>
      <c r="X349" s="118"/>
      <c r="Y349" s="5">
        <f t="shared" si="107"/>
        <v>102505.92682595758</v>
      </c>
      <c r="Z349" s="5">
        <f t="shared" si="108"/>
        <v>5761.8863163878123</v>
      </c>
      <c r="AA349" s="5">
        <f t="shared" si="74"/>
        <v>5078.5134708814285</v>
      </c>
      <c r="AB349" s="35">
        <f t="shared" si="75"/>
        <v>0.59452329770208712</v>
      </c>
      <c r="AC349" s="5">
        <f t="shared" si="76"/>
        <v>683.3728455063839</v>
      </c>
      <c r="AD349" s="35">
        <f t="shared" si="77"/>
        <v>0.08</v>
      </c>
      <c r="AE349" s="5">
        <f t="shared" si="109"/>
        <v>687822.58664492378</v>
      </c>
      <c r="AF349" s="5">
        <f t="shared" si="110"/>
        <v>1282742.5335597072</v>
      </c>
      <c r="AG349" s="5">
        <f t="shared" si="78"/>
        <v>97427.413355076147</v>
      </c>
      <c r="AH349" s="5">
        <f t="shared" si="79"/>
        <v>1970565.120204631</v>
      </c>
      <c r="AI349" s="150"/>
      <c r="AJ349" s="2">
        <f t="shared" si="129"/>
        <v>342</v>
      </c>
      <c r="AK349" s="118"/>
      <c r="AL349" s="5">
        <f t="shared" si="111"/>
        <v>100285.11665995199</v>
      </c>
      <c r="AM349" s="5">
        <f t="shared" si="112"/>
        <v>5625.6271582523987</v>
      </c>
      <c r="AN349" s="5">
        <f t="shared" si="80"/>
        <v>4977.9524464902088</v>
      </c>
      <c r="AO349" s="35">
        <f t="shared" si="81"/>
        <v>0.59565597914627888</v>
      </c>
      <c r="AP349" s="5">
        <f t="shared" si="82"/>
        <v>647.67471176218999</v>
      </c>
      <c r="AQ349" s="35">
        <f t="shared" si="83"/>
        <v>7.7499999999999999E-2</v>
      </c>
      <c r="AR349" s="5">
        <f t="shared" si="113"/>
        <v>689942.83578653785</v>
      </c>
      <c r="AS349" s="5">
        <f t="shared" si="114"/>
        <v>1234021.6523357823</v>
      </c>
      <c r="AT349" s="5">
        <f t="shared" si="84"/>
        <v>95307.164213461787</v>
      </c>
      <c r="AU349" s="5">
        <f t="shared" si="85"/>
        <v>1923964.4881223203</v>
      </c>
      <c r="AV349" s="150"/>
      <c r="AW349" s="2">
        <f t="shared" si="130"/>
        <v>342</v>
      </c>
      <c r="AX349" s="118"/>
      <c r="AY349" s="5">
        <f t="shared" si="115"/>
        <v>98076.712937522985</v>
      </c>
      <c r="AZ349" s="5">
        <f t="shared" si="116"/>
        <v>5490.5819284106856</v>
      </c>
      <c r="BA349" s="5">
        <f t="shared" si="86"/>
        <v>4877.602472551167</v>
      </c>
      <c r="BB349" s="35">
        <f t="shared" si="87"/>
        <v>0.59679028708781945</v>
      </c>
      <c r="BC349" s="5">
        <f t="shared" si="88"/>
        <v>612.97945585951857</v>
      </c>
      <c r="BD349" s="35">
        <f t="shared" si="89"/>
        <v>7.4999999999999997E-2</v>
      </c>
      <c r="BE349" s="5">
        <f t="shared" si="117"/>
        <v>692050.88953502884</v>
      </c>
      <c r="BF349" s="5">
        <f t="shared" si="118"/>
        <v>1185728.129981427</v>
      </c>
      <c r="BG349" s="5">
        <f t="shared" si="90"/>
        <v>93199.110464971818</v>
      </c>
      <c r="BH349" s="5">
        <f t="shared" si="91"/>
        <v>1877779.0195164559</v>
      </c>
      <c r="BI349" s="150"/>
      <c r="BJ349" s="2">
        <f t="shared" si="131"/>
        <v>342</v>
      </c>
      <c r="BK349" s="118"/>
      <c r="BL349" s="5">
        <f t="shared" si="119"/>
        <v>95881.498578719576</v>
      </c>
      <c r="BM349" s="5">
        <f t="shared" si="120"/>
        <v>5356.7892391412443</v>
      </c>
      <c r="BN349" s="5">
        <f t="shared" si="92"/>
        <v>4777.5051852281467</v>
      </c>
      <c r="BO349" s="35">
        <f t="shared" si="93"/>
        <v>0.59792622218632996</v>
      </c>
      <c r="BP349" s="5">
        <f t="shared" si="94"/>
        <v>579.28405391309741</v>
      </c>
      <c r="BQ349" s="35">
        <f t="shared" si="95"/>
        <v>7.2499999999999995E-2</v>
      </c>
      <c r="BR349" s="5">
        <f t="shared" si="121"/>
        <v>694146.00660650805</v>
      </c>
      <c r="BS349" s="5">
        <f t="shared" si="122"/>
        <v>1137875.9131797976</v>
      </c>
      <c r="BT349" s="5">
        <f t="shared" si="96"/>
        <v>91103.99339349143</v>
      </c>
      <c r="BU349" s="5">
        <f t="shared" si="97"/>
        <v>1832021.9197863056</v>
      </c>
      <c r="BV349" s="150"/>
      <c r="BW349" s="2">
        <f t="shared" si="132"/>
        <v>342</v>
      </c>
      <c r="BX349" s="118"/>
      <c r="BY349" s="5">
        <f t="shared" si="123"/>
        <v>93700.265232198493</v>
      </c>
      <c r="BZ349" s="5">
        <f t="shared" si="124"/>
        <v>5224.2878433945316</v>
      </c>
      <c r="CA349" s="5">
        <f t="shared" si="98"/>
        <v>4677.7029628733735</v>
      </c>
      <c r="CB349" s="35">
        <f t="shared" si="99"/>
        <v>0.59906378509579217</v>
      </c>
      <c r="CC349" s="5">
        <f t="shared" si="100"/>
        <v>546.58488052115786</v>
      </c>
      <c r="CD349" s="35">
        <f t="shared" si="101"/>
        <v>6.9999999999999993E-2</v>
      </c>
      <c r="CE349" s="5">
        <f t="shared" si="125"/>
        <v>696227.43773067417</v>
      </c>
      <c r="CF349" s="5">
        <f t="shared" si="126"/>
        <v>1090479.0047102547</v>
      </c>
      <c r="CG349" s="5">
        <f t="shared" si="102"/>
        <v>89022.562269325121</v>
      </c>
      <c r="CH349" s="5">
        <f t="shared" si="103"/>
        <v>1786706.4424409289</v>
      </c>
    </row>
    <row r="350" spans="9:86" ht="14.25" customHeight="1">
      <c r="I350" s="150"/>
      <c r="J350" s="2">
        <f t="shared" si="127"/>
        <v>343</v>
      </c>
      <c r="K350" s="118"/>
      <c r="L350" s="5">
        <f t="shared" si="104"/>
        <v>99559.12583270164</v>
      </c>
      <c r="M350" s="5">
        <f t="shared" si="67"/>
        <v>5899.3210083098911</v>
      </c>
      <c r="N350" s="5">
        <f t="shared" si="68"/>
        <v>5214.8520182100674</v>
      </c>
      <c r="O350" s="35">
        <f t="shared" si="69"/>
        <v>0.62855337162840053</v>
      </c>
      <c r="P350" s="5">
        <f t="shared" si="70"/>
        <v>684.46899009982383</v>
      </c>
      <c r="Q350" s="35">
        <f t="shared" si="71"/>
        <v>8.2500000000000018E-2</v>
      </c>
      <c r="R350" s="5">
        <f t="shared" si="105"/>
        <v>690905.72618550737</v>
      </c>
      <c r="S350" s="5">
        <f t="shared" si="106"/>
        <v>1332561.3796647862</v>
      </c>
      <c r="T350" s="5">
        <f t="shared" si="72"/>
        <v>94344.273814491578</v>
      </c>
      <c r="U350" s="5">
        <f t="shared" si="73"/>
        <v>2023467.1058502935</v>
      </c>
      <c r="V350" s="150"/>
      <c r="W350" s="2">
        <f t="shared" si="128"/>
        <v>343</v>
      </c>
      <c r="X350" s="118"/>
      <c r="Y350" s="5">
        <f t="shared" si="107"/>
        <v>97427.413355076147</v>
      </c>
      <c r="Z350" s="5">
        <f t="shared" si="108"/>
        <v>5761.8863163878123</v>
      </c>
      <c r="AA350" s="5">
        <f t="shared" si="74"/>
        <v>5112.3702273539711</v>
      </c>
      <c r="AB350" s="35">
        <f t="shared" si="75"/>
        <v>0.62968358304517469</v>
      </c>
      <c r="AC350" s="5">
        <f t="shared" si="76"/>
        <v>649.51608903384101</v>
      </c>
      <c r="AD350" s="35">
        <f t="shared" si="77"/>
        <v>0.08</v>
      </c>
      <c r="AE350" s="5">
        <f t="shared" si="109"/>
        <v>692934.95687227778</v>
      </c>
      <c r="AF350" s="5">
        <f t="shared" si="110"/>
        <v>1283392.049648741</v>
      </c>
      <c r="AG350" s="5">
        <f t="shared" si="78"/>
        <v>92315.04312772218</v>
      </c>
      <c r="AH350" s="5">
        <f t="shared" si="79"/>
        <v>1976327.0065210187</v>
      </c>
      <c r="AI350" s="150"/>
      <c r="AJ350" s="2">
        <f t="shared" si="129"/>
        <v>343</v>
      </c>
      <c r="AK350" s="118"/>
      <c r="AL350" s="5">
        <f t="shared" si="111"/>
        <v>95307.164213461787</v>
      </c>
      <c r="AM350" s="5">
        <f t="shared" si="112"/>
        <v>5625.6271582523987</v>
      </c>
      <c r="AN350" s="5">
        <f t="shared" si="80"/>
        <v>5010.1017227071243</v>
      </c>
      <c r="AO350" s="35">
        <f t="shared" si="81"/>
        <v>0.63081533448871185</v>
      </c>
      <c r="AP350" s="5">
        <f t="shared" si="82"/>
        <v>615.52543554527404</v>
      </c>
      <c r="AQ350" s="35">
        <f t="shared" si="83"/>
        <v>7.7499999999999999E-2</v>
      </c>
      <c r="AR350" s="5">
        <f t="shared" si="113"/>
        <v>694952.93750924501</v>
      </c>
      <c r="AS350" s="5">
        <f t="shared" si="114"/>
        <v>1234637.1777713276</v>
      </c>
      <c r="AT350" s="5">
        <f t="shared" si="84"/>
        <v>90297.062490754659</v>
      </c>
      <c r="AU350" s="5">
        <f t="shared" si="85"/>
        <v>1929590.1152805726</v>
      </c>
      <c r="AV350" s="150"/>
      <c r="AW350" s="2">
        <f t="shared" si="130"/>
        <v>343</v>
      </c>
      <c r="AX350" s="118"/>
      <c r="AY350" s="5">
        <f t="shared" si="115"/>
        <v>93199.110464971818</v>
      </c>
      <c r="AZ350" s="5">
        <f t="shared" si="116"/>
        <v>5490.5819284106856</v>
      </c>
      <c r="BA350" s="5">
        <f t="shared" si="86"/>
        <v>4908.0874880046122</v>
      </c>
      <c r="BB350" s="35">
        <f t="shared" si="87"/>
        <v>0.63194862657183148</v>
      </c>
      <c r="BC350" s="5">
        <f t="shared" si="88"/>
        <v>582.49444040607386</v>
      </c>
      <c r="BD350" s="35">
        <f t="shared" si="89"/>
        <v>7.5000000000000011E-2</v>
      </c>
      <c r="BE350" s="5">
        <f t="shared" si="117"/>
        <v>696958.97702303343</v>
      </c>
      <c r="BF350" s="5">
        <f t="shared" si="118"/>
        <v>1186310.6244218331</v>
      </c>
      <c r="BG350" s="5">
        <f t="shared" si="90"/>
        <v>88291.022976967201</v>
      </c>
      <c r="BH350" s="5">
        <f t="shared" si="91"/>
        <v>1883269.6014448665</v>
      </c>
      <c r="BI350" s="150"/>
      <c r="BJ350" s="2">
        <f t="shared" si="131"/>
        <v>343</v>
      </c>
      <c r="BK350" s="118"/>
      <c r="BL350" s="5">
        <f t="shared" si="119"/>
        <v>91103.99339349143</v>
      </c>
      <c r="BM350" s="5">
        <f t="shared" si="120"/>
        <v>5356.7892391412443</v>
      </c>
      <c r="BN350" s="5">
        <f t="shared" si="92"/>
        <v>4806.3692790555669</v>
      </c>
      <c r="BO350" s="35">
        <f t="shared" si="93"/>
        <v>0.633083459904484</v>
      </c>
      <c r="BP350" s="5">
        <f t="shared" si="94"/>
        <v>550.41996008567742</v>
      </c>
      <c r="BQ350" s="35">
        <f t="shared" si="95"/>
        <v>7.2500000000000009E-2</v>
      </c>
      <c r="BR350" s="5">
        <f t="shared" si="121"/>
        <v>698952.37588556367</v>
      </c>
      <c r="BS350" s="5">
        <f t="shared" si="122"/>
        <v>1138426.3331398834</v>
      </c>
      <c r="BT350" s="5">
        <f t="shared" si="96"/>
        <v>86297.624114435865</v>
      </c>
      <c r="BU350" s="5">
        <f t="shared" si="97"/>
        <v>1837378.709025447</v>
      </c>
      <c r="BV350" s="150"/>
      <c r="BW350" s="2">
        <f t="shared" si="132"/>
        <v>343</v>
      </c>
      <c r="BX350" s="118"/>
      <c r="BY350" s="5">
        <f t="shared" si="123"/>
        <v>89022.562269325121</v>
      </c>
      <c r="BZ350" s="5">
        <f t="shared" si="124"/>
        <v>5224.2878433945316</v>
      </c>
      <c r="CA350" s="5">
        <f t="shared" si="98"/>
        <v>4704.989563490135</v>
      </c>
      <c r="CB350" s="35">
        <f t="shared" si="99"/>
        <v>0.63421983509158375</v>
      </c>
      <c r="CC350" s="5">
        <f t="shared" si="100"/>
        <v>519.29827990439651</v>
      </c>
      <c r="CD350" s="35">
        <f t="shared" si="101"/>
        <v>6.9999999999999993E-2</v>
      </c>
      <c r="CE350" s="5">
        <f t="shared" si="125"/>
        <v>700932.42729416431</v>
      </c>
      <c r="CF350" s="5">
        <f t="shared" si="126"/>
        <v>1090998.302990159</v>
      </c>
      <c r="CG350" s="5">
        <f t="shared" si="102"/>
        <v>84317.572705834988</v>
      </c>
      <c r="CH350" s="5">
        <f t="shared" si="103"/>
        <v>1791930.7302843235</v>
      </c>
    </row>
    <row r="351" spans="9:86" ht="14.25" customHeight="1">
      <c r="I351" s="150"/>
      <c r="J351" s="2">
        <f t="shared" si="127"/>
        <v>344</v>
      </c>
      <c r="K351" s="118"/>
      <c r="L351" s="5">
        <f t="shared" si="104"/>
        <v>94344.273814491578</v>
      </c>
      <c r="M351" s="5">
        <f t="shared" si="67"/>
        <v>5899.3210083098911</v>
      </c>
      <c r="N351" s="5">
        <f t="shared" si="68"/>
        <v>5250.7041258352619</v>
      </c>
      <c r="O351" s="35">
        <f t="shared" si="69"/>
        <v>0.66785663784869631</v>
      </c>
      <c r="P351" s="5">
        <f t="shared" si="70"/>
        <v>648.61688247462962</v>
      </c>
      <c r="Q351" s="35">
        <f t="shared" si="71"/>
        <v>8.2500000000000004E-2</v>
      </c>
      <c r="R351" s="5">
        <f t="shared" si="105"/>
        <v>696156.43031134258</v>
      </c>
      <c r="S351" s="5">
        <f t="shared" si="106"/>
        <v>1333209.9965472608</v>
      </c>
      <c r="T351" s="5">
        <f t="shared" si="72"/>
        <v>89093.569688656309</v>
      </c>
      <c r="U351" s="5">
        <f t="shared" si="73"/>
        <v>2029366.4268586035</v>
      </c>
      <c r="V351" s="150"/>
      <c r="W351" s="2">
        <f t="shared" si="128"/>
        <v>344</v>
      </c>
      <c r="X351" s="118"/>
      <c r="Y351" s="5">
        <f t="shared" si="107"/>
        <v>92315.04312772218</v>
      </c>
      <c r="Z351" s="5">
        <f t="shared" si="108"/>
        <v>5761.8863163878123</v>
      </c>
      <c r="AA351" s="5">
        <f t="shared" si="74"/>
        <v>5146.4526955363308</v>
      </c>
      <c r="AB351" s="35">
        <f t="shared" si="75"/>
        <v>0.66898557650015578</v>
      </c>
      <c r="AC351" s="5">
        <f t="shared" si="76"/>
        <v>615.43362085148124</v>
      </c>
      <c r="AD351" s="35">
        <f t="shared" si="77"/>
        <v>0.08</v>
      </c>
      <c r="AE351" s="5">
        <f t="shared" si="109"/>
        <v>698081.40956781409</v>
      </c>
      <c r="AF351" s="5">
        <f t="shared" si="110"/>
        <v>1284007.4832695925</v>
      </c>
      <c r="AG351" s="5">
        <f t="shared" si="78"/>
        <v>87168.590432185854</v>
      </c>
      <c r="AH351" s="5">
        <f t="shared" si="79"/>
        <v>1982088.8928374066</v>
      </c>
      <c r="AI351" s="150"/>
      <c r="AJ351" s="2">
        <f t="shared" si="129"/>
        <v>344</v>
      </c>
      <c r="AK351" s="118"/>
      <c r="AL351" s="5">
        <f t="shared" si="111"/>
        <v>90297.062490754659</v>
      </c>
      <c r="AM351" s="5">
        <f t="shared" si="112"/>
        <v>5625.6271582523987</v>
      </c>
      <c r="AN351" s="5">
        <f t="shared" si="80"/>
        <v>5042.4586296662746</v>
      </c>
      <c r="AO351" s="35">
        <f t="shared" si="81"/>
        <v>0.67011596930067074</v>
      </c>
      <c r="AP351" s="5">
        <f t="shared" si="82"/>
        <v>583.16852858612378</v>
      </c>
      <c r="AQ351" s="35">
        <f t="shared" si="83"/>
        <v>7.7499999999999986E-2</v>
      </c>
      <c r="AR351" s="5">
        <f t="shared" si="113"/>
        <v>699995.39613891125</v>
      </c>
      <c r="AS351" s="5">
        <f t="shared" si="114"/>
        <v>1235220.3462999137</v>
      </c>
      <c r="AT351" s="5">
        <f t="shared" si="84"/>
        <v>85254.603861088384</v>
      </c>
      <c r="AU351" s="5">
        <f t="shared" si="85"/>
        <v>1935215.7424388248</v>
      </c>
      <c r="AV351" s="150"/>
      <c r="AW351" s="2">
        <f t="shared" si="130"/>
        <v>344</v>
      </c>
      <c r="AX351" s="118"/>
      <c r="AY351" s="5">
        <f t="shared" si="115"/>
        <v>88291.022976967201</v>
      </c>
      <c r="AZ351" s="5">
        <f t="shared" si="116"/>
        <v>5490.5819284106856</v>
      </c>
      <c r="BA351" s="5">
        <f t="shared" si="86"/>
        <v>4938.7630348046405</v>
      </c>
      <c r="BB351" s="35">
        <f t="shared" si="87"/>
        <v>0.67124781681503909</v>
      </c>
      <c r="BC351" s="5">
        <f t="shared" si="88"/>
        <v>551.81889360604498</v>
      </c>
      <c r="BD351" s="35">
        <f t="shared" si="89"/>
        <v>7.4999999999999997E-2</v>
      </c>
      <c r="BE351" s="5">
        <f t="shared" si="117"/>
        <v>701897.74005783803</v>
      </c>
      <c r="BF351" s="5">
        <f t="shared" si="118"/>
        <v>1186862.4433154392</v>
      </c>
      <c r="BG351" s="5">
        <f t="shared" si="90"/>
        <v>83352.259942162564</v>
      </c>
      <c r="BH351" s="5">
        <f t="shared" si="91"/>
        <v>1888760.1833732771</v>
      </c>
      <c r="BI351" s="150"/>
      <c r="BJ351" s="2">
        <f t="shared" si="131"/>
        <v>344</v>
      </c>
      <c r="BK351" s="118"/>
      <c r="BL351" s="5">
        <f t="shared" si="119"/>
        <v>86297.624114435865</v>
      </c>
      <c r="BM351" s="5">
        <f t="shared" si="120"/>
        <v>5356.7892391412443</v>
      </c>
      <c r="BN351" s="5">
        <f t="shared" si="92"/>
        <v>4835.4077601165272</v>
      </c>
      <c r="BO351" s="35">
        <f t="shared" si="93"/>
        <v>0.67238111960595592</v>
      </c>
      <c r="BP351" s="5">
        <f t="shared" si="94"/>
        <v>521.38147902471667</v>
      </c>
      <c r="BQ351" s="35">
        <f t="shared" si="95"/>
        <v>7.2499999999999995E-2</v>
      </c>
      <c r="BR351" s="5">
        <f t="shared" si="121"/>
        <v>703787.78364568017</v>
      </c>
      <c r="BS351" s="5">
        <f t="shared" si="122"/>
        <v>1138947.714618908</v>
      </c>
      <c r="BT351" s="5">
        <f t="shared" si="96"/>
        <v>81462.216354319331</v>
      </c>
      <c r="BU351" s="5">
        <f t="shared" si="97"/>
        <v>1842735.4982645882</v>
      </c>
      <c r="BV351" s="150"/>
      <c r="BW351" s="2">
        <f t="shared" si="132"/>
        <v>344</v>
      </c>
      <c r="BX351" s="118"/>
      <c r="BY351" s="5">
        <f t="shared" si="123"/>
        <v>84317.572705834988</v>
      </c>
      <c r="BZ351" s="5">
        <f t="shared" si="124"/>
        <v>5224.2878433945316</v>
      </c>
      <c r="CA351" s="5">
        <f t="shared" si="98"/>
        <v>4732.4353359438273</v>
      </c>
      <c r="CB351" s="35">
        <f t="shared" si="99"/>
        <v>0.67351587823158443</v>
      </c>
      <c r="CC351" s="5">
        <f t="shared" si="100"/>
        <v>491.85250745070414</v>
      </c>
      <c r="CD351" s="35">
        <f t="shared" si="101"/>
        <v>7.0000000000000007E-2</v>
      </c>
      <c r="CE351" s="5">
        <f t="shared" si="125"/>
        <v>705664.86263010814</v>
      </c>
      <c r="CF351" s="5">
        <f t="shared" si="126"/>
        <v>1091490.1554976096</v>
      </c>
      <c r="CG351" s="5">
        <f t="shared" si="102"/>
        <v>79585.137369891163</v>
      </c>
      <c r="CH351" s="5">
        <f t="shared" si="103"/>
        <v>1797155.0181277178</v>
      </c>
    </row>
    <row r="352" spans="9:86" ht="14.25" customHeight="1">
      <c r="I352" s="150"/>
      <c r="J352" s="2">
        <f t="shared" si="127"/>
        <v>345</v>
      </c>
      <c r="K352" s="118"/>
      <c r="L352" s="5">
        <f t="shared" si="104"/>
        <v>89093.569688656309</v>
      </c>
      <c r="M352" s="5">
        <f t="shared" si="67"/>
        <v>5899.3210083098911</v>
      </c>
      <c r="N352" s="5">
        <f t="shared" si="68"/>
        <v>5286.8027167003793</v>
      </c>
      <c r="O352" s="35">
        <f t="shared" si="69"/>
        <v>0.7120786923467739</v>
      </c>
      <c r="P352" s="5">
        <f t="shared" si="70"/>
        <v>612.51829160951218</v>
      </c>
      <c r="Q352" s="35">
        <f t="shared" si="71"/>
        <v>8.2500000000000018E-2</v>
      </c>
      <c r="R352" s="5">
        <f t="shared" si="105"/>
        <v>701443.23302804295</v>
      </c>
      <c r="S352" s="5">
        <f t="shared" si="106"/>
        <v>1333822.5148388704</v>
      </c>
      <c r="T352" s="5">
        <f t="shared" si="72"/>
        <v>83806.766971955934</v>
      </c>
      <c r="U352" s="5">
        <f t="shared" si="73"/>
        <v>2035265.7478669132</v>
      </c>
      <c r="V352" s="150"/>
      <c r="W352" s="2">
        <f t="shared" si="128"/>
        <v>345</v>
      </c>
      <c r="X352" s="118"/>
      <c r="Y352" s="5">
        <f t="shared" si="107"/>
        <v>87168.590432185854</v>
      </c>
      <c r="Z352" s="5">
        <f t="shared" si="108"/>
        <v>5761.8863163878123</v>
      </c>
      <c r="AA352" s="5">
        <f t="shared" si="74"/>
        <v>5180.7623801732398</v>
      </c>
      <c r="AB352" s="35">
        <f t="shared" si="75"/>
        <v>0.71320584919225372</v>
      </c>
      <c r="AC352" s="5">
        <f t="shared" si="76"/>
        <v>581.12393621457238</v>
      </c>
      <c r="AD352" s="35">
        <f t="shared" si="77"/>
        <v>0.08</v>
      </c>
      <c r="AE352" s="5">
        <f t="shared" si="109"/>
        <v>703262.17194798728</v>
      </c>
      <c r="AF352" s="5">
        <f t="shared" si="110"/>
        <v>1284588.607205807</v>
      </c>
      <c r="AG352" s="5">
        <f t="shared" si="78"/>
        <v>81987.828052012614</v>
      </c>
      <c r="AH352" s="5">
        <f t="shared" si="79"/>
        <v>1987850.7791537943</v>
      </c>
      <c r="AI352" s="150"/>
      <c r="AJ352" s="2">
        <f t="shared" si="129"/>
        <v>345</v>
      </c>
      <c r="AK352" s="118"/>
      <c r="AL352" s="5">
        <f t="shared" si="111"/>
        <v>85254.603861088384</v>
      </c>
      <c r="AM352" s="5">
        <f t="shared" si="112"/>
        <v>5625.6271582523987</v>
      </c>
      <c r="AN352" s="5">
        <f t="shared" si="80"/>
        <v>5075.0245083162026</v>
      </c>
      <c r="AO352" s="35">
        <f t="shared" si="81"/>
        <v>0.71433437423536417</v>
      </c>
      <c r="AP352" s="5">
        <f t="shared" si="82"/>
        <v>550.6026499361958</v>
      </c>
      <c r="AQ352" s="35">
        <f t="shared" si="83"/>
        <v>7.7499999999999999E-2</v>
      </c>
      <c r="AR352" s="5">
        <f t="shared" si="113"/>
        <v>705070.42064722744</v>
      </c>
      <c r="AS352" s="5">
        <f t="shared" si="114"/>
        <v>1235770.9489498499</v>
      </c>
      <c r="AT352" s="5">
        <f t="shared" si="84"/>
        <v>80179.579352772183</v>
      </c>
      <c r="AU352" s="5">
        <f t="shared" si="85"/>
        <v>1940841.3695970774</v>
      </c>
      <c r="AV352" s="150"/>
      <c r="AW352" s="2">
        <f t="shared" si="130"/>
        <v>345</v>
      </c>
      <c r="AX352" s="118"/>
      <c r="AY352" s="5">
        <f t="shared" si="115"/>
        <v>83352.259942162564</v>
      </c>
      <c r="AZ352" s="5">
        <f t="shared" si="116"/>
        <v>5490.5819284106856</v>
      </c>
      <c r="BA352" s="5">
        <f t="shared" si="86"/>
        <v>4969.63030377217</v>
      </c>
      <c r="BB352" s="35">
        <f t="shared" si="87"/>
        <v>0.7154642679952129</v>
      </c>
      <c r="BC352" s="5">
        <f t="shared" si="88"/>
        <v>520.95162463851602</v>
      </c>
      <c r="BD352" s="35">
        <f t="shared" si="89"/>
        <v>7.5000000000000011E-2</v>
      </c>
      <c r="BE352" s="5">
        <f t="shared" si="117"/>
        <v>706867.3703616102</v>
      </c>
      <c r="BF352" s="5">
        <f t="shared" si="118"/>
        <v>1187383.3949400776</v>
      </c>
      <c r="BG352" s="5">
        <f t="shared" si="90"/>
        <v>78382.629638390397</v>
      </c>
      <c r="BH352" s="5">
        <f t="shared" si="91"/>
        <v>1894250.7653016876</v>
      </c>
      <c r="BI352" s="150"/>
      <c r="BJ352" s="2">
        <f t="shared" si="131"/>
        <v>345</v>
      </c>
      <c r="BK352" s="118"/>
      <c r="BL352" s="5">
        <f t="shared" si="119"/>
        <v>81462.216354319331</v>
      </c>
      <c r="BM352" s="5">
        <f t="shared" si="120"/>
        <v>5356.7892391412443</v>
      </c>
      <c r="BN352" s="5">
        <f t="shared" si="92"/>
        <v>4864.6216820005648</v>
      </c>
      <c r="BO352" s="35">
        <f t="shared" si="93"/>
        <v>0.71659553098952189</v>
      </c>
      <c r="BP352" s="5">
        <f t="shared" si="94"/>
        <v>492.16755714067926</v>
      </c>
      <c r="BQ352" s="35">
        <f t="shared" si="95"/>
        <v>7.2499999999999995E-2</v>
      </c>
      <c r="BR352" s="5">
        <f t="shared" si="121"/>
        <v>708652.40532768075</v>
      </c>
      <c r="BS352" s="5">
        <f t="shared" si="122"/>
        <v>1139439.8821760486</v>
      </c>
      <c r="BT352" s="5">
        <f t="shared" si="96"/>
        <v>76597.594672318766</v>
      </c>
      <c r="BU352" s="5">
        <f t="shared" si="97"/>
        <v>1848092.2875037293</v>
      </c>
      <c r="BV352" s="150"/>
      <c r="BW352" s="2">
        <f t="shared" si="132"/>
        <v>345</v>
      </c>
      <c r="BX352" s="118"/>
      <c r="BY352" s="5">
        <f t="shared" si="123"/>
        <v>79585.137369891163</v>
      </c>
      <c r="BZ352" s="5">
        <f t="shared" si="124"/>
        <v>5224.2878433945316</v>
      </c>
      <c r="CA352" s="5">
        <f t="shared" si="98"/>
        <v>4760.0412087368331</v>
      </c>
      <c r="CB352" s="35">
        <f t="shared" si="99"/>
        <v>0.71772816373188741</v>
      </c>
      <c r="CC352" s="5">
        <f t="shared" si="100"/>
        <v>464.24663465769845</v>
      </c>
      <c r="CD352" s="35">
        <f t="shared" si="101"/>
        <v>7.0000000000000007E-2</v>
      </c>
      <c r="CE352" s="5">
        <f t="shared" si="125"/>
        <v>710424.90383884497</v>
      </c>
      <c r="CF352" s="5">
        <f t="shared" si="126"/>
        <v>1091954.4021322674</v>
      </c>
      <c r="CG352" s="5">
        <f t="shared" si="102"/>
        <v>74825.096161154332</v>
      </c>
      <c r="CH352" s="5">
        <f t="shared" si="103"/>
        <v>1802379.3059711123</v>
      </c>
    </row>
    <row r="353" spans="9:86" ht="14.25" customHeight="1">
      <c r="I353" s="150"/>
      <c r="J353" s="2">
        <f t="shared" si="127"/>
        <v>346</v>
      </c>
      <c r="K353" s="118"/>
      <c r="L353" s="5">
        <f t="shared" si="104"/>
        <v>83806.766971955934</v>
      </c>
      <c r="M353" s="5">
        <f t="shared" si="67"/>
        <v>5899.3210083098911</v>
      </c>
      <c r="N353" s="5">
        <f t="shared" si="68"/>
        <v>5323.149485377694</v>
      </c>
      <c r="O353" s="35">
        <f t="shared" si="69"/>
        <v>0.7622032937496277</v>
      </c>
      <c r="P353" s="5">
        <f t="shared" si="70"/>
        <v>576.17152293219704</v>
      </c>
      <c r="Q353" s="35">
        <f t="shared" si="71"/>
        <v>8.2500000000000004E-2</v>
      </c>
      <c r="R353" s="5">
        <f t="shared" si="105"/>
        <v>706766.38251342066</v>
      </c>
      <c r="S353" s="5">
        <f t="shared" si="106"/>
        <v>1334398.6863618025</v>
      </c>
      <c r="T353" s="5">
        <f t="shared" si="72"/>
        <v>78483.617486578238</v>
      </c>
      <c r="U353" s="5">
        <f t="shared" si="73"/>
        <v>2041165.0688752232</v>
      </c>
      <c r="V353" s="150"/>
      <c r="W353" s="2">
        <f t="shared" si="128"/>
        <v>346</v>
      </c>
      <c r="X353" s="118"/>
      <c r="Y353" s="5">
        <f t="shared" si="107"/>
        <v>81987.828052012614</v>
      </c>
      <c r="Z353" s="5">
        <f t="shared" si="108"/>
        <v>5761.8863163878123</v>
      </c>
      <c r="AA353" s="5">
        <f t="shared" si="74"/>
        <v>5215.3007960410614</v>
      </c>
      <c r="AB353" s="35">
        <f t="shared" si="75"/>
        <v>0.76332805782816981</v>
      </c>
      <c r="AC353" s="5">
        <f t="shared" si="76"/>
        <v>546.58552034675074</v>
      </c>
      <c r="AD353" s="35">
        <f t="shared" si="77"/>
        <v>7.9999999999999988E-2</v>
      </c>
      <c r="AE353" s="5">
        <f t="shared" si="109"/>
        <v>708477.47274402832</v>
      </c>
      <c r="AF353" s="5">
        <f t="shared" si="110"/>
        <v>1285135.1927261536</v>
      </c>
      <c r="AG353" s="5">
        <f t="shared" si="78"/>
        <v>76772.527255971552</v>
      </c>
      <c r="AH353" s="5">
        <f t="shared" si="79"/>
        <v>1993612.665470182</v>
      </c>
      <c r="AI353" s="150"/>
      <c r="AJ353" s="2">
        <f t="shared" si="129"/>
        <v>346</v>
      </c>
      <c r="AK353" s="118"/>
      <c r="AL353" s="5">
        <f t="shared" si="111"/>
        <v>80179.579352772183</v>
      </c>
      <c r="AM353" s="5">
        <f t="shared" si="112"/>
        <v>5625.6271582523987</v>
      </c>
      <c r="AN353" s="5">
        <f t="shared" si="80"/>
        <v>5107.800708265745</v>
      </c>
      <c r="AO353" s="35">
        <f t="shared" si="81"/>
        <v>0.76445410407444014</v>
      </c>
      <c r="AP353" s="5">
        <f t="shared" si="82"/>
        <v>517.82644998665364</v>
      </c>
      <c r="AQ353" s="35">
        <f t="shared" si="83"/>
        <v>7.7499999999999986E-2</v>
      </c>
      <c r="AR353" s="5">
        <f t="shared" si="113"/>
        <v>710178.22135549318</v>
      </c>
      <c r="AS353" s="5">
        <f t="shared" si="114"/>
        <v>1236288.7753998365</v>
      </c>
      <c r="AT353" s="5">
        <f t="shared" si="84"/>
        <v>75071.778644506441</v>
      </c>
      <c r="AU353" s="5">
        <f t="shared" si="85"/>
        <v>1946466.9967553297</v>
      </c>
      <c r="AV353" s="150"/>
      <c r="AW353" s="2">
        <f t="shared" si="130"/>
        <v>346</v>
      </c>
      <c r="AX353" s="118"/>
      <c r="AY353" s="5">
        <f t="shared" si="115"/>
        <v>78382.629638390397</v>
      </c>
      <c r="AZ353" s="5">
        <f t="shared" si="116"/>
        <v>5490.5819284106856</v>
      </c>
      <c r="BA353" s="5">
        <f t="shared" si="86"/>
        <v>5000.6904931707459</v>
      </c>
      <c r="BB353" s="35">
        <f t="shared" si="87"/>
        <v>0.76558143296404513</v>
      </c>
      <c r="BC353" s="5">
        <f t="shared" si="88"/>
        <v>489.89143523993994</v>
      </c>
      <c r="BD353" s="35">
        <f t="shared" si="89"/>
        <v>7.4999999999999997E-2</v>
      </c>
      <c r="BE353" s="5">
        <f t="shared" si="117"/>
        <v>711868.06085478095</v>
      </c>
      <c r="BF353" s="5">
        <f t="shared" si="118"/>
        <v>1187873.2863753175</v>
      </c>
      <c r="BG353" s="5">
        <f t="shared" si="90"/>
        <v>73381.939145219658</v>
      </c>
      <c r="BH353" s="5">
        <f t="shared" si="91"/>
        <v>1899741.3472300984</v>
      </c>
      <c r="BI353" s="150"/>
      <c r="BJ353" s="2">
        <f t="shared" si="131"/>
        <v>346</v>
      </c>
      <c r="BK353" s="118"/>
      <c r="BL353" s="5">
        <f t="shared" si="119"/>
        <v>76597.594672318766</v>
      </c>
      <c r="BM353" s="5">
        <f t="shared" si="120"/>
        <v>5356.7892391412443</v>
      </c>
      <c r="BN353" s="5">
        <f t="shared" si="92"/>
        <v>4894.0121046626518</v>
      </c>
      <c r="BO353" s="35">
        <f t="shared" si="93"/>
        <v>0.76671004497188611</v>
      </c>
      <c r="BP353" s="5">
        <f t="shared" si="94"/>
        <v>462.77713447859253</v>
      </c>
      <c r="BQ353" s="35">
        <f t="shared" si="95"/>
        <v>7.2499999999999995E-2</v>
      </c>
      <c r="BR353" s="5">
        <f t="shared" si="121"/>
        <v>713546.41743234335</v>
      </c>
      <c r="BS353" s="5">
        <f t="shared" si="122"/>
        <v>1139902.6593105271</v>
      </c>
      <c r="BT353" s="5">
        <f t="shared" si="96"/>
        <v>71703.582567656122</v>
      </c>
      <c r="BU353" s="5">
        <f t="shared" si="97"/>
        <v>1853449.0767428705</v>
      </c>
      <c r="BV353" s="150"/>
      <c r="BW353" s="2">
        <f t="shared" si="132"/>
        <v>346</v>
      </c>
      <c r="BX353" s="118"/>
      <c r="BY353" s="5">
        <f t="shared" si="123"/>
        <v>74825.096161154332</v>
      </c>
      <c r="BZ353" s="5">
        <f t="shared" si="124"/>
        <v>5224.2878433945316</v>
      </c>
      <c r="CA353" s="5">
        <f t="shared" si="98"/>
        <v>4787.8081157877978</v>
      </c>
      <c r="CB353" s="35">
        <f t="shared" si="99"/>
        <v>0.7678399405690417</v>
      </c>
      <c r="CC353" s="5">
        <f t="shared" si="100"/>
        <v>436.4797276067336</v>
      </c>
      <c r="CD353" s="35">
        <f t="shared" si="101"/>
        <v>7.0000000000000007E-2</v>
      </c>
      <c r="CE353" s="5">
        <f t="shared" si="125"/>
        <v>715212.71195463277</v>
      </c>
      <c r="CF353" s="5">
        <f t="shared" si="126"/>
        <v>1092390.8818598741</v>
      </c>
      <c r="CG353" s="5">
        <f t="shared" si="102"/>
        <v>70037.288045366528</v>
      </c>
      <c r="CH353" s="5">
        <f t="shared" si="103"/>
        <v>1807603.5938145069</v>
      </c>
    </row>
    <row r="354" spans="9:86" ht="14.25" customHeight="1">
      <c r="I354" s="150"/>
      <c r="J354" s="2">
        <f t="shared" si="127"/>
        <v>347</v>
      </c>
      <c r="K354" s="118"/>
      <c r="L354" s="5">
        <f t="shared" si="104"/>
        <v>78483.617486578238</v>
      </c>
      <c r="M354" s="5">
        <f t="shared" si="67"/>
        <v>5899.3210083098911</v>
      </c>
      <c r="N354" s="5">
        <f t="shared" si="68"/>
        <v>5359.7461380896657</v>
      </c>
      <c r="O354" s="35">
        <f t="shared" si="69"/>
        <v>0.81949527451477455</v>
      </c>
      <c r="P354" s="5">
        <f t="shared" si="70"/>
        <v>539.57487022022542</v>
      </c>
      <c r="Q354" s="35">
        <f t="shared" si="71"/>
        <v>8.2500000000000004E-2</v>
      </c>
      <c r="R354" s="5">
        <f t="shared" si="105"/>
        <v>712126.12865151034</v>
      </c>
      <c r="S354" s="5">
        <f t="shared" si="106"/>
        <v>1334938.2612320227</v>
      </c>
      <c r="T354" s="5">
        <f t="shared" si="72"/>
        <v>73123.871348488567</v>
      </c>
      <c r="U354" s="5">
        <f t="shared" si="73"/>
        <v>2047064.3898835331</v>
      </c>
      <c r="V354" s="150"/>
      <c r="W354" s="2">
        <f t="shared" si="128"/>
        <v>347</v>
      </c>
      <c r="X354" s="118"/>
      <c r="Y354" s="5">
        <f t="shared" si="107"/>
        <v>76772.527255971552</v>
      </c>
      <c r="Z354" s="5">
        <f t="shared" si="108"/>
        <v>5761.8863163878123</v>
      </c>
      <c r="AA354" s="5">
        <f t="shared" si="74"/>
        <v>5250.0694680146689</v>
      </c>
      <c r="AB354" s="35">
        <f t="shared" si="75"/>
        <v>0.82061690383229724</v>
      </c>
      <c r="AC354" s="5">
        <f t="shared" si="76"/>
        <v>511.81684837314373</v>
      </c>
      <c r="AD354" s="35">
        <f t="shared" si="77"/>
        <v>0.08</v>
      </c>
      <c r="AE354" s="5">
        <f t="shared" si="109"/>
        <v>713727.54221204296</v>
      </c>
      <c r="AF354" s="5">
        <f t="shared" si="110"/>
        <v>1285647.0095745267</v>
      </c>
      <c r="AG354" s="5">
        <f t="shared" si="78"/>
        <v>71522.457787956882</v>
      </c>
      <c r="AH354" s="5">
        <f t="shared" si="79"/>
        <v>1999374.5517865696</v>
      </c>
      <c r="AI354" s="150"/>
      <c r="AJ354" s="2">
        <f t="shared" si="129"/>
        <v>347</v>
      </c>
      <c r="AK354" s="118"/>
      <c r="AL354" s="5">
        <f t="shared" si="111"/>
        <v>75071.778644506441</v>
      </c>
      <c r="AM354" s="5">
        <f t="shared" si="112"/>
        <v>5625.6271582523987</v>
      </c>
      <c r="AN354" s="5">
        <f t="shared" si="80"/>
        <v>5140.7885878399611</v>
      </c>
      <c r="AO354" s="35">
        <f t="shared" si="81"/>
        <v>0.82173972920240401</v>
      </c>
      <c r="AP354" s="5">
        <f t="shared" si="82"/>
        <v>484.83857041243743</v>
      </c>
      <c r="AQ354" s="35">
        <f t="shared" si="83"/>
        <v>7.7499999999999999E-2</v>
      </c>
      <c r="AR354" s="5">
        <f t="shared" si="113"/>
        <v>715319.00994333311</v>
      </c>
      <c r="AS354" s="5">
        <f t="shared" si="114"/>
        <v>1236773.613970249</v>
      </c>
      <c r="AT354" s="5">
        <f t="shared" si="84"/>
        <v>69930.990056666487</v>
      </c>
      <c r="AU354" s="5">
        <f t="shared" si="85"/>
        <v>1952092.6239135819</v>
      </c>
      <c r="AV354" s="150"/>
      <c r="AW354" s="2">
        <f t="shared" si="130"/>
        <v>347</v>
      </c>
      <c r="AX354" s="118"/>
      <c r="AY354" s="5">
        <f t="shared" si="115"/>
        <v>73381.939145219658</v>
      </c>
      <c r="AZ354" s="5">
        <f t="shared" si="116"/>
        <v>5490.5819284106856</v>
      </c>
      <c r="BA354" s="5">
        <f t="shared" si="86"/>
        <v>5031.9448087530627</v>
      </c>
      <c r="BB354" s="35">
        <f t="shared" si="87"/>
        <v>0.82286375105924581</v>
      </c>
      <c r="BC354" s="5">
        <f t="shared" si="88"/>
        <v>458.6371196576228</v>
      </c>
      <c r="BD354" s="35">
        <f t="shared" si="89"/>
        <v>7.4999999999999997E-2</v>
      </c>
      <c r="BE354" s="5">
        <f t="shared" si="117"/>
        <v>716900.00566353404</v>
      </c>
      <c r="BF354" s="5">
        <f t="shared" si="118"/>
        <v>1188331.9234949751</v>
      </c>
      <c r="BG354" s="5">
        <f t="shared" si="90"/>
        <v>68349.994336466596</v>
      </c>
      <c r="BH354" s="5">
        <f t="shared" si="91"/>
        <v>1905231.9291585092</v>
      </c>
      <c r="BI354" s="150"/>
      <c r="BJ354" s="2">
        <f t="shared" si="131"/>
        <v>347</v>
      </c>
      <c r="BK354" s="118"/>
      <c r="BL354" s="5">
        <f t="shared" si="119"/>
        <v>71703.582567656122</v>
      </c>
      <c r="BM354" s="5">
        <f t="shared" si="120"/>
        <v>5356.7892391412443</v>
      </c>
      <c r="BN354" s="5">
        <f t="shared" si="92"/>
        <v>4923.5800944616549</v>
      </c>
      <c r="BO354" s="35">
        <f t="shared" si="93"/>
        <v>0.82398896983692493</v>
      </c>
      <c r="BP354" s="5">
        <f t="shared" si="94"/>
        <v>433.20914467958909</v>
      </c>
      <c r="BQ354" s="35">
        <f t="shared" si="95"/>
        <v>7.2499999999999995E-2</v>
      </c>
      <c r="BR354" s="5">
        <f t="shared" si="121"/>
        <v>718469.99752680503</v>
      </c>
      <c r="BS354" s="5">
        <f t="shared" si="122"/>
        <v>1140335.8684552067</v>
      </c>
      <c r="BT354" s="5">
        <f t="shared" si="96"/>
        <v>66780.002473194472</v>
      </c>
      <c r="BU354" s="5">
        <f t="shared" si="97"/>
        <v>1858805.8659820119</v>
      </c>
      <c r="BV354" s="150"/>
      <c r="BW354" s="2">
        <f t="shared" si="132"/>
        <v>347</v>
      </c>
      <c r="BX354" s="118"/>
      <c r="BY354" s="5">
        <f t="shared" si="123"/>
        <v>70037.288045366528</v>
      </c>
      <c r="BZ354" s="5">
        <f t="shared" si="124"/>
        <v>5224.2878433945316</v>
      </c>
      <c r="CA354" s="5">
        <f t="shared" si="98"/>
        <v>4815.7369964632271</v>
      </c>
      <c r="CB354" s="35">
        <f t="shared" si="99"/>
        <v>0.82511538596591727</v>
      </c>
      <c r="CC354" s="5">
        <f t="shared" si="100"/>
        <v>408.55084693130476</v>
      </c>
      <c r="CD354" s="35">
        <f t="shared" si="101"/>
        <v>7.0000000000000007E-2</v>
      </c>
      <c r="CE354" s="5">
        <f t="shared" si="125"/>
        <v>720028.44895109604</v>
      </c>
      <c r="CF354" s="5">
        <f t="shared" si="126"/>
        <v>1092799.4327068054</v>
      </c>
      <c r="CG354" s="5">
        <f t="shared" si="102"/>
        <v>65221.551048903304</v>
      </c>
      <c r="CH354" s="5">
        <f t="shared" si="103"/>
        <v>1812827.8816579015</v>
      </c>
    </row>
    <row r="355" spans="9:86" ht="14.25" customHeight="1">
      <c r="I355" s="150"/>
      <c r="J355" s="2">
        <f t="shared" si="127"/>
        <v>348</v>
      </c>
      <c r="K355" s="118"/>
      <c r="L355" s="5">
        <f t="shared" si="104"/>
        <v>73123.871348488567</v>
      </c>
      <c r="M355" s="5">
        <f t="shared" si="67"/>
        <v>5899.3210083098911</v>
      </c>
      <c r="N355" s="5">
        <f t="shared" si="68"/>
        <v>5396.5943927890321</v>
      </c>
      <c r="O355" s="35">
        <f t="shared" si="69"/>
        <v>0.88560864624964797</v>
      </c>
      <c r="P355" s="5">
        <f t="shared" si="70"/>
        <v>502.7266155208589</v>
      </c>
      <c r="Q355" s="35">
        <f t="shared" si="71"/>
        <v>8.2500000000000004E-2</v>
      </c>
      <c r="R355" s="5">
        <f t="shared" si="105"/>
        <v>717522.7230442994</v>
      </c>
      <c r="S355" s="5">
        <f t="shared" si="106"/>
        <v>1335440.9878475436</v>
      </c>
      <c r="T355" s="5">
        <f t="shared" si="72"/>
        <v>67727.276955699534</v>
      </c>
      <c r="U355" s="5">
        <f t="shared" si="73"/>
        <v>2052963.7108918428</v>
      </c>
      <c r="V355" s="150"/>
      <c r="W355" s="2">
        <f t="shared" si="128"/>
        <v>348</v>
      </c>
      <c r="X355" s="118"/>
      <c r="Y355" s="5">
        <f t="shared" si="107"/>
        <v>71522.457787956882</v>
      </c>
      <c r="Z355" s="5">
        <f t="shared" si="108"/>
        <v>5761.8863163878123</v>
      </c>
      <c r="AA355" s="5">
        <f t="shared" si="74"/>
        <v>5285.0699311347662</v>
      </c>
      <c r="AB355" s="35">
        <f t="shared" si="75"/>
        <v>0.88672622746887964</v>
      </c>
      <c r="AC355" s="5">
        <f t="shared" si="76"/>
        <v>476.81638525304589</v>
      </c>
      <c r="AD355" s="35">
        <f t="shared" si="77"/>
        <v>0.08</v>
      </c>
      <c r="AE355" s="5">
        <f t="shared" si="109"/>
        <v>719012.61214317777</v>
      </c>
      <c r="AF355" s="5">
        <f t="shared" si="110"/>
        <v>1286123.8259597798</v>
      </c>
      <c r="AG355" s="5">
        <f t="shared" si="78"/>
        <v>66237.387856822112</v>
      </c>
      <c r="AH355" s="5">
        <f t="shared" si="79"/>
        <v>2005136.4381029576</v>
      </c>
      <c r="AI355" s="150"/>
      <c r="AJ355" s="2">
        <f t="shared" si="129"/>
        <v>348</v>
      </c>
      <c r="AK355" s="118"/>
      <c r="AL355" s="5">
        <f t="shared" si="111"/>
        <v>69930.990056666487</v>
      </c>
      <c r="AM355" s="5">
        <f t="shared" si="112"/>
        <v>5625.6271582523987</v>
      </c>
      <c r="AN355" s="5">
        <f t="shared" si="80"/>
        <v>5173.9895141364277</v>
      </c>
      <c r="AO355" s="35">
        <f t="shared" si="81"/>
        <v>0.88784491853076997</v>
      </c>
      <c r="AP355" s="5">
        <f t="shared" si="82"/>
        <v>451.63764411597106</v>
      </c>
      <c r="AQ355" s="35">
        <f t="shared" si="83"/>
        <v>7.7499999999999999E-2</v>
      </c>
      <c r="AR355" s="5">
        <f t="shared" si="113"/>
        <v>720492.99945746956</v>
      </c>
      <c r="AS355" s="5">
        <f t="shared" si="114"/>
        <v>1237225.251614365</v>
      </c>
      <c r="AT355" s="5">
        <f t="shared" si="84"/>
        <v>64757.000542530062</v>
      </c>
      <c r="AU355" s="5">
        <f t="shared" si="85"/>
        <v>1957718.2510718345</v>
      </c>
      <c r="AV355" s="150"/>
      <c r="AW355" s="2">
        <f t="shared" si="130"/>
        <v>348</v>
      </c>
      <c r="AX355" s="118"/>
      <c r="AY355" s="5">
        <f t="shared" si="115"/>
        <v>68349.994336466596</v>
      </c>
      <c r="AZ355" s="5">
        <f t="shared" si="116"/>
        <v>5490.5819284106856</v>
      </c>
      <c r="BA355" s="5">
        <f t="shared" si="86"/>
        <v>5063.3944638077692</v>
      </c>
      <c r="BB355" s="35">
        <f t="shared" si="87"/>
        <v>0.88896471982991399</v>
      </c>
      <c r="BC355" s="5">
        <f t="shared" si="88"/>
        <v>427.18746460291618</v>
      </c>
      <c r="BD355" s="35">
        <f t="shared" si="89"/>
        <v>7.4999999999999997E-2</v>
      </c>
      <c r="BE355" s="5">
        <f t="shared" si="117"/>
        <v>721963.40012734185</v>
      </c>
      <c r="BF355" s="5">
        <f t="shared" si="118"/>
        <v>1188759.1109595781</v>
      </c>
      <c r="BG355" s="5">
        <f t="shared" si="90"/>
        <v>63286.59987265883</v>
      </c>
      <c r="BH355" s="5">
        <f t="shared" si="91"/>
        <v>1910722.5110869198</v>
      </c>
      <c r="BI355" s="150"/>
      <c r="BJ355" s="2">
        <f t="shared" si="131"/>
        <v>348</v>
      </c>
      <c r="BK355" s="118"/>
      <c r="BL355" s="5">
        <f t="shared" si="119"/>
        <v>66780.002473194472</v>
      </c>
      <c r="BM355" s="5">
        <f t="shared" si="120"/>
        <v>5356.7892391412443</v>
      </c>
      <c r="BN355" s="5">
        <f t="shared" si="92"/>
        <v>4953.3267241990279</v>
      </c>
      <c r="BO355" s="35">
        <f t="shared" si="93"/>
        <v>0.89008563176150757</v>
      </c>
      <c r="BP355" s="5">
        <f t="shared" si="94"/>
        <v>403.46251494221661</v>
      </c>
      <c r="BQ355" s="35">
        <f t="shared" si="95"/>
        <v>7.2499999999999995E-2</v>
      </c>
      <c r="BR355" s="5">
        <f t="shared" si="121"/>
        <v>723423.32425100403</v>
      </c>
      <c r="BS355" s="5">
        <f t="shared" si="122"/>
        <v>1140739.330970149</v>
      </c>
      <c r="BT355" s="5">
        <f t="shared" si="96"/>
        <v>61826.675748995447</v>
      </c>
      <c r="BU355" s="5">
        <f t="shared" si="97"/>
        <v>1864162.6552211531</v>
      </c>
      <c r="BV355" s="150"/>
      <c r="BW355" s="2">
        <f t="shared" si="132"/>
        <v>348</v>
      </c>
      <c r="BX355" s="118"/>
      <c r="BY355" s="5">
        <f t="shared" si="123"/>
        <v>65221.551048903304</v>
      </c>
      <c r="BZ355" s="5">
        <f t="shared" si="124"/>
        <v>5224.2878433945316</v>
      </c>
      <c r="CA355" s="5">
        <f t="shared" si="98"/>
        <v>4843.8287956092627</v>
      </c>
      <c r="CB355" s="35">
        <f t="shared" si="99"/>
        <v>0.89120765471719854</v>
      </c>
      <c r="CC355" s="5">
        <f t="shared" si="100"/>
        <v>380.45904778526926</v>
      </c>
      <c r="CD355" s="35">
        <f t="shared" si="101"/>
        <v>7.0000000000000007E-2</v>
      </c>
      <c r="CE355" s="5">
        <f t="shared" si="125"/>
        <v>724872.27774670534</v>
      </c>
      <c r="CF355" s="5">
        <f t="shared" si="126"/>
        <v>1093179.8917545907</v>
      </c>
      <c r="CG355" s="5">
        <f t="shared" si="102"/>
        <v>60377.722253294043</v>
      </c>
      <c r="CH355" s="5">
        <f t="shared" si="103"/>
        <v>1818052.169501296</v>
      </c>
    </row>
    <row r="356" spans="9:86" ht="14.25" customHeight="1">
      <c r="I356" s="150"/>
      <c r="J356" s="2">
        <f t="shared" si="127"/>
        <v>349</v>
      </c>
      <c r="K356" s="118"/>
      <c r="L356" s="5">
        <f t="shared" si="104"/>
        <v>67727.276955699534</v>
      </c>
      <c r="M356" s="5">
        <f t="shared" si="67"/>
        <v>5899.3210083098911</v>
      </c>
      <c r="N356" s="5">
        <f t="shared" si="68"/>
        <v>5433.6959792394564</v>
      </c>
      <c r="O356" s="35">
        <f t="shared" si="69"/>
        <v>0.96274875769069657</v>
      </c>
      <c r="P356" s="5">
        <f t="shared" si="70"/>
        <v>465.62502907043432</v>
      </c>
      <c r="Q356" s="35">
        <f t="shared" si="71"/>
        <v>8.2500000000000004E-2</v>
      </c>
      <c r="R356" s="5">
        <f t="shared" si="105"/>
        <v>722956.41902353882</v>
      </c>
      <c r="S356" s="5">
        <f t="shared" si="106"/>
        <v>1335906.6128766141</v>
      </c>
      <c r="T356" s="5">
        <f t="shared" si="72"/>
        <v>62293.580976460078</v>
      </c>
      <c r="U356" s="5">
        <f t="shared" si="73"/>
        <v>2058863.031900153</v>
      </c>
      <c r="V356" s="150"/>
      <c r="W356" s="2">
        <f t="shared" si="128"/>
        <v>349</v>
      </c>
      <c r="X356" s="118"/>
      <c r="Y356" s="5">
        <f t="shared" si="107"/>
        <v>66237.387856822112</v>
      </c>
      <c r="Z356" s="5">
        <f t="shared" si="108"/>
        <v>5761.8863163878123</v>
      </c>
      <c r="AA356" s="5">
        <f t="shared" si="74"/>
        <v>5320.3037306756651</v>
      </c>
      <c r="AB356" s="35">
        <f t="shared" si="75"/>
        <v>0.96386114902525422</v>
      </c>
      <c r="AC356" s="5">
        <f t="shared" si="76"/>
        <v>441.58258571214742</v>
      </c>
      <c r="AD356" s="35">
        <f t="shared" si="77"/>
        <v>0.08</v>
      </c>
      <c r="AE356" s="5">
        <f t="shared" si="109"/>
        <v>724332.91587385349</v>
      </c>
      <c r="AF356" s="5">
        <f t="shared" si="110"/>
        <v>1286565.408545492</v>
      </c>
      <c r="AG356" s="5">
        <f t="shared" si="78"/>
        <v>60917.084126146445</v>
      </c>
      <c r="AH356" s="5">
        <f t="shared" si="79"/>
        <v>2010898.3244193455</v>
      </c>
      <c r="AI356" s="150"/>
      <c r="AJ356" s="2">
        <f t="shared" si="129"/>
        <v>349</v>
      </c>
      <c r="AK356" s="118"/>
      <c r="AL356" s="5">
        <f t="shared" si="111"/>
        <v>64757.000542530062</v>
      </c>
      <c r="AM356" s="5">
        <f t="shared" si="112"/>
        <v>5625.6271582523987</v>
      </c>
      <c r="AN356" s="5">
        <f t="shared" si="80"/>
        <v>5207.4048630818925</v>
      </c>
      <c r="AO356" s="35">
        <f t="shared" si="81"/>
        <v>0.96497456388429037</v>
      </c>
      <c r="AP356" s="5">
        <f t="shared" si="82"/>
        <v>418.22229517050664</v>
      </c>
      <c r="AQ356" s="35">
        <f t="shared" si="83"/>
        <v>7.7499999999999999E-2</v>
      </c>
      <c r="AR356" s="5">
        <f t="shared" si="113"/>
        <v>725700.40432055143</v>
      </c>
      <c r="AS356" s="5">
        <f t="shared" si="114"/>
        <v>1237643.4739095354</v>
      </c>
      <c r="AT356" s="5">
        <f t="shared" si="84"/>
        <v>59549.595679448168</v>
      </c>
      <c r="AU356" s="5">
        <f t="shared" si="85"/>
        <v>1963343.878230087</v>
      </c>
      <c r="AV356" s="150"/>
      <c r="AW356" s="2">
        <f t="shared" si="130"/>
        <v>349</v>
      </c>
      <c r="AX356" s="118"/>
      <c r="AY356" s="5">
        <f t="shared" si="115"/>
        <v>63286.59987265883</v>
      </c>
      <c r="AZ356" s="5">
        <f t="shared" si="116"/>
        <v>5490.5819284106856</v>
      </c>
      <c r="BA356" s="5">
        <f t="shared" si="86"/>
        <v>5095.0406792065678</v>
      </c>
      <c r="BB356" s="35">
        <f t="shared" si="87"/>
        <v>0.96608900262459541</v>
      </c>
      <c r="BC356" s="5">
        <f t="shared" si="88"/>
        <v>395.54124920411766</v>
      </c>
      <c r="BD356" s="35">
        <f t="shared" si="89"/>
        <v>7.4999999999999997E-2</v>
      </c>
      <c r="BE356" s="5">
        <f t="shared" si="117"/>
        <v>727058.44080654846</v>
      </c>
      <c r="BF356" s="5">
        <f t="shared" si="118"/>
        <v>1189154.6522087823</v>
      </c>
      <c r="BG356" s="5">
        <f t="shared" si="90"/>
        <v>58191.55919345226</v>
      </c>
      <c r="BH356" s="5">
        <f t="shared" si="91"/>
        <v>1916213.0930153308</v>
      </c>
      <c r="BI356" s="150"/>
      <c r="BJ356" s="2">
        <f t="shared" si="131"/>
        <v>349</v>
      </c>
      <c r="BK356" s="118"/>
      <c r="BL356" s="5">
        <f t="shared" si="119"/>
        <v>61826.675748995447</v>
      </c>
      <c r="BM356" s="5">
        <f t="shared" si="120"/>
        <v>5356.7892391412443</v>
      </c>
      <c r="BN356" s="5">
        <f t="shared" si="92"/>
        <v>4983.2530731577299</v>
      </c>
      <c r="BO356" s="35">
        <f t="shared" si="93"/>
        <v>0.96720446560422357</v>
      </c>
      <c r="BP356" s="5">
        <f t="shared" si="94"/>
        <v>373.53616598351414</v>
      </c>
      <c r="BQ356" s="35">
        <f t="shared" si="95"/>
        <v>7.2499999999999995E-2</v>
      </c>
      <c r="BR356" s="5">
        <f t="shared" si="121"/>
        <v>728406.57732416177</v>
      </c>
      <c r="BS356" s="5">
        <f t="shared" si="122"/>
        <v>1141112.8671361324</v>
      </c>
      <c r="BT356" s="5">
        <f t="shared" si="96"/>
        <v>56843.422675837719</v>
      </c>
      <c r="BU356" s="5">
        <f t="shared" si="97"/>
        <v>1869519.4444602942</v>
      </c>
      <c r="BV356" s="150"/>
      <c r="BW356" s="2">
        <f t="shared" si="132"/>
        <v>349</v>
      </c>
      <c r="BX356" s="118"/>
      <c r="BY356" s="5">
        <f t="shared" si="123"/>
        <v>60377.722253294043</v>
      </c>
      <c r="BZ356" s="5">
        <f t="shared" si="124"/>
        <v>5224.2878433945316</v>
      </c>
      <c r="CA356" s="5">
        <f t="shared" si="98"/>
        <v>4872.0844635836493</v>
      </c>
      <c r="CB356" s="35">
        <f t="shared" si="99"/>
        <v>0.96832095317762845</v>
      </c>
      <c r="CC356" s="5">
        <f t="shared" si="100"/>
        <v>352.20337981088193</v>
      </c>
      <c r="CD356" s="35">
        <f t="shared" si="101"/>
        <v>7.0000000000000007E-2</v>
      </c>
      <c r="CE356" s="5">
        <f t="shared" si="125"/>
        <v>729744.36221028899</v>
      </c>
      <c r="CF356" s="5">
        <f t="shared" si="126"/>
        <v>1093532.0951344015</v>
      </c>
      <c r="CG356" s="5">
        <f t="shared" si="102"/>
        <v>55505.637789710396</v>
      </c>
      <c r="CH356" s="5">
        <f t="shared" si="103"/>
        <v>1823276.4573446903</v>
      </c>
    </row>
    <row r="357" spans="9:86" ht="14.25" customHeight="1">
      <c r="I357" s="150"/>
      <c r="J357" s="2">
        <f t="shared" si="127"/>
        <v>350</v>
      </c>
      <c r="K357" s="118"/>
      <c r="L357" s="5">
        <f t="shared" si="104"/>
        <v>62293.580976460078</v>
      </c>
      <c r="M357" s="5">
        <f t="shared" si="67"/>
        <v>5899.3210083098911</v>
      </c>
      <c r="N357" s="5">
        <f t="shared" si="68"/>
        <v>5471.0526390967279</v>
      </c>
      <c r="O357" s="35">
        <f t="shared" si="69"/>
        <v>1.0539229024892629</v>
      </c>
      <c r="P357" s="5">
        <f t="shared" si="70"/>
        <v>428.26836921316306</v>
      </c>
      <c r="Q357" s="35">
        <f t="shared" si="71"/>
        <v>8.2500000000000004E-2</v>
      </c>
      <c r="R357" s="5">
        <f t="shared" si="105"/>
        <v>728427.47166263557</v>
      </c>
      <c r="S357" s="5">
        <f t="shared" si="106"/>
        <v>1336334.8812458273</v>
      </c>
      <c r="T357" s="5">
        <f t="shared" si="72"/>
        <v>56822.52833736335</v>
      </c>
      <c r="U357" s="5">
        <f t="shared" si="73"/>
        <v>2064762.3529084628</v>
      </c>
      <c r="V357" s="150"/>
      <c r="W357" s="2">
        <f t="shared" si="128"/>
        <v>350</v>
      </c>
      <c r="X357" s="118"/>
      <c r="Y357" s="5">
        <f t="shared" si="107"/>
        <v>60917.084126146445</v>
      </c>
      <c r="Z357" s="5">
        <f t="shared" si="108"/>
        <v>5761.8863163878123</v>
      </c>
      <c r="AA357" s="5">
        <f t="shared" si="74"/>
        <v>5355.772422213503</v>
      </c>
      <c r="AB357" s="35">
        <f t="shared" si="75"/>
        <v>1.0550286506404989</v>
      </c>
      <c r="AC357" s="5">
        <f t="shared" si="76"/>
        <v>406.11389417430968</v>
      </c>
      <c r="AD357" s="35">
        <f t="shared" si="77"/>
        <v>0.08</v>
      </c>
      <c r="AE357" s="5">
        <f t="shared" si="109"/>
        <v>729688.68829606695</v>
      </c>
      <c r="AF357" s="5">
        <f t="shared" si="110"/>
        <v>1286971.5224396663</v>
      </c>
      <c r="AG357" s="5">
        <f t="shared" si="78"/>
        <v>55561.311703932945</v>
      </c>
      <c r="AH357" s="5">
        <f t="shared" si="79"/>
        <v>2016660.2107357332</v>
      </c>
      <c r="AI357" s="150"/>
      <c r="AJ357" s="2">
        <f t="shared" si="129"/>
        <v>350</v>
      </c>
      <c r="AK357" s="118"/>
      <c r="AL357" s="5">
        <f t="shared" si="111"/>
        <v>59549.595679448168</v>
      </c>
      <c r="AM357" s="5">
        <f t="shared" si="112"/>
        <v>5625.6271582523987</v>
      </c>
      <c r="AN357" s="5">
        <f t="shared" si="80"/>
        <v>5241.0360194892955</v>
      </c>
      <c r="AO357" s="35">
        <f t="shared" si="81"/>
        <v>1.0561353358705854</v>
      </c>
      <c r="AP357" s="5">
        <f t="shared" si="82"/>
        <v>384.59113876310278</v>
      </c>
      <c r="AQ357" s="35">
        <f t="shared" si="83"/>
        <v>7.7500000000000013E-2</v>
      </c>
      <c r="AR357" s="5">
        <f t="shared" si="113"/>
        <v>730941.44034004072</v>
      </c>
      <c r="AS357" s="5">
        <f t="shared" si="114"/>
        <v>1238028.0650482986</v>
      </c>
      <c r="AT357" s="5">
        <f t="shared" si="84"/>
        <v>54308.559659958875</v>
      </c>
      <c r="AU357" s="5">
        <f t="shared" si="85"/>
        <v>1968969.5053883393</v>
      </c>
      <c r="AV357" s="150"/>
      <c r="AW357" s="2">
        <f t="shared" si="130"/>
        <v>350</v>
      </c>
      <c r="AX357" s="118"/>
      <c r="AY357" s="5">
        <f t="shared" si="115"/>
        <v>58191.55919345226</v>
      </c>
      <c r="AZ357" s="5">
        <f t="shared" si="116"/>
        <v>5490.5819284106856</v>
      </c>
      <c r="BA357" s="5">
        <f t="shared" si="86"/>
        <v>5126.8846834516089</v>
      </c>
      <c r="BB357" s="35">
        <f t="shared" si="87"/>
        <v>1.0572429585001024</v>
      </c>
      <c r="BC357" s="5">
        <f t="shared" si="88"/>
        <v>363.69724495907661</v>
      </c>
      <c r="BD357" s="35">
        <f t="shared" si="89"/>
        <v>7.4999999999999997E-2</v>
      </c>
      <c r="BE357" s="5">
        <f t="shared" si="117"/>
        <v>732185.32549000008</v>
      </c>
      <c r="BF357" s="5">
        <f t="shared" si="118"/>
        <v>1189518.3494537415</v>
      </c>
      <c r="BG357" s="5">
        <f t="shared" si="90"/>
        <v>53064.674510000652</v>
      </c>
      <c r="BH357" s="5">
        <f t="shared" si="91"/>
        <v>1921703.6749437414</v>
      </c>
      <c r="BI357" s="150"/>
      <c r="BJ357" s="2">
        <f t="shared" si="131"/>
        <v>350</v>
      </c>
      <c r="BK357" s="118"/>
      <c r="BL357" s="5">
        <f t="shared" si="119"/>
        <v>56843.422675837719</v>
      </c>
      <c r="BM357" s="5">
        <f t="shared" si="120"/>
        <v>5356.7892391412443</v>
      </c>
      <c r="BN357" s="5">
        <f t="shared" si="92"/>
        <v>5013.3602271413911</v>
      </c>
      <c r="BO357" s="35">
        <f t="shared" si="93"/>
        <v>1.0583515188516064</v>
      </c>
      <c r="BP357" s="5">
        <f t="shared" si="94"/>
        <v>343.42901199985289</v>
      </c>
      <c r="BQ357" s="35">
        <f t="shared" si="95"/>
        <v>7.2499999999999995E-2</v>
      </c>
      <c r="BR357" s="5">
        <f t="shared" si="121"/>
        <v>733419.93755130318</v>
      </c>
      <c r="BS357" s="5">
        <f t="shared" si="122"/>
        <v>1141456.2961481323</v>
      </c>
      <c r="BT357" s="5">
        <f t="shared" si="96"/>
        <v>51830.062448696328</v>
      </c>
      <c r="BU357" s="5">
        <f t="shared" si="97"/>
        <v>1874876.2336994354</v>
      </c>
      <c r="BV357" s="150"/>
      <c r="BW357" s="2">
        <f t="shared" si="132"/>
        <v>350</v>
      </c>
      <c r="BX357" s="118"/>
      <c r="BY357" s="5">
        <f t="shared" si="123"/>
        <v>55505.637789710396</v>
      </c>
      <c r="BZ357" s="5">
        <f t="shared" si="124"/>
        <v>5224.2878433945316</v>
      </c>
      <c r="CA357" s="5">
        <f t="shared" si="98"/>
        <v>4900.5049562878876</v>
      </c>
      <c r="CB357" s="35">
        <f t="shared" si="99"/>
        <v>1.059461017243839</v>
      </c>
      <c r="CC357" s="5">
        <f t="shared" si="100"/>
        <v>323.78288710664401</v>
      </c>
      <c r="CD357" s="35">
        <f t="shared" si="101"/>
        <v>7.0000000000000007E-2</v>
      </c>
      <c r="CE357" s="5">
        <f t="shared" si="125"/>
        <v>734644.86716657691</v>
      </c>
      <c r="CF357" s="5">
        <f t="shared" si="126"/>
        <v>1093855.878021508</v>
      </c>
      <c r="CG357" s="5">
        <f t="shared" si="102"/>
        <v>50605.132833422511</v>
      </c>
      <c r="CH357" s="5">
        <f t="shared" si="103"/>
        <v>1828500.7451880849</v>
      </c>
    </row>
    <row r="358" spans="9:86" ht="14.25" customHeight="1">
      <c r="I358" s="150"/>
      <c r="J358" s="2">
        <f t="shared" si="127"/>
        <v>351</v>
      </c>
      <c r="K358" s="118"/>
      <c r="L358" s="5">
        <f t="shared" si="104"/>
        <v>56822.52833736335</v>
      </c>
      <c r="M358" s="5">
        <f t="shared" si="67"/>
        <v>5899.3210083098911</v>
      </c>
      <c r="N358" s="5">
        <f t="shared" si="68"/>
        <v>5508.6661259905177</v>
      </c>
      <c r="O358" s="35">
        <f t="shared" si="69"/>
        <v>1.1633412916689927</v>
      </c>
      <c r="P358" s="5">
        <f t="shared" si="70"/>
        <v>390.65488231937303</v>
      </c>
      <c r="Q358" s="35">
        <f t="shared" si="71"/>
        <v>8.2500000000000004E-2</v>
      </c>
      <c r="R358" s="5">
        <f t="shared" si="105"/>
        <v>733936.13778862613</v>
      </c>
      <c r="S358" s="5">
        <f t="shared" si="106"/>
        <v>1336725.5361281466</v>
      </c>
      <c r="T358" s="5">
        <f t="shared" si="72"/>
        <v>51313.862211372834</v>
      </c>
      <c r="U358" s="5">
        <f t="shared" si="73"/>
        <v>2070661.6739167727</v>
      </c>
      <c r="V358" s="150"/>
      <c r="W358" s="2">
        <f t="shared" si="128"/>
        <v>351</v>
      </c>
      <c r="X358" s="118"/>
      <c r="Y358" s="5">
        <f t="shared" si="107"/>
        <v>55561.311703932945</v>
      </c>
      <c r="Z358" s="5">
        <f t="shared" si="108"/>
        <v>5761.8863163878123</v>
      </c>
      <c r="AA358" s="5">
        <f t="shared" si="74"/>
        <v>5391.4775716949262</v>
      </c>
      <c r="AB358" s="35">
        <f t="shared" si="75"/>
        <v>1.1644385072312726</v>
      </c>
      <c r="AC358" s="5">
        <f t="shared" si="76"/>
        <v>370.40874469288633</v>
      </c>
      <c r="AD358" s="35">
        <f t="shared" si="77"/>
        <v>0.08</v>
      </c>
      <c r="AE358" s="5">
        <f t="shared" si="109"/>
        <v>735080.16586776183</v>
      </c>
      <c r="AF358" s="5">
        <f t="shared" si="110"/>
        <v>1287341.9311843591</v>
      </c>
      <c r="AG358" s="5">
        <f t="shared" si="78"/>
        <v>50169.834132238015</v>
      </c>
      <c r="AH358" s="5">
        <f t="shared" si="79"/>
        <v>2022422.0970521211</v>
      </c>
      <c r="AI358" s="150"/>
      <c r="AJ358" s="2">
        <f t="shared" si="129"/>
        <v>351</v>
      </c>
      <c r="AK358" s="118"/>
      <c r="AL358" s="5">
        <f t="shared" si="111"/>
        <v>54308.559659958875</v>
      </c>
      <c r="AM358" s="5">
        <f t="shared" si="112"/>
        <v>5625.6271582523987</v>
      </c>
      <c r="AN358" s="5">
        <f t="shared" si="80"/>
        <v>5274.8843771151642</v>
      </c>
      <c r="AO358" s="35">
        <f t="shared" si="81"/>
        <v>1.1655365732715495</v>
      </c>
      <c r="AP358" s="5">
        <f t="shared" si="82"/>
        <v>350.74278113723437</v>
      </c>
      <c r="AQ358" s="35">
        <f t="shared" si="83"/>
        <v>7.7499999999999986E-2</v>
      </c>
      <c r="AR358" s="5">
        <f t="shared" si="113"/>
        <v>736216.32471715589</v>
      </c>
      <c r="AS358" s="5">
        <f t="shared" si="114"/>
        <v>1238378.8078294359</v>
      </c>
      <c r="AT358" s="5">
        <f t="shared" si="84"/>
        <v>49033.675282843709</v>
      </c>
      <c r="AU358" s="5">
        <f t="shared" si="85"/>
        <v>1974595.1325465918</v>
      </c>
      <c r="AV358" s="150"/>
      <c r="AW358" s="2">
        <f t="shared" si="130"/>
        <v>351</v>
      </c>
      <c r="AX358" s="118"/>
      <c r="AY358" s="5">
        <f t="shared" si="115"/>
        <v>53064.674510000652</v>
      </c>
      <c r="AZ358" s="5">
        <f t="shared" si="116"/>
        <v>5490.5819284106856</v>
      </c>
      <c r="BA358" s="5">
        <f t="shared" si="86"/>
        <v>5158.9277127231817</v>
      </c>
      <c r="BB358" s="35">
        <f t="shared" si="87"/>
        <v>1.1666354900756259</v>
      </c>
      <c r="BC358" s="5">
        <f t="shared" si="88"/>
        <v>331.65421568750406</v>
      </c>
      <c r="BD358" s="35">
        <f t="shared" si="89"/>
        <v>7.4999999999999997E-2</v>
      </c>
      <c r="BE358" s="5">
        <f t="shared" si="117"/>
        <v>737344.25320272322</v>
      </c>
      <c r="BF358" s="5">
        <f t="shared" si="118"/>
        <v>1189850.0036694289</v>
      </c>
      <c r="BG358" s="5">
        <f t="shared" si="90"/>
        <v>47905.746797277468</v>
      </c>
      <c r="BH358" s="5">
        <f t="shared" si="91"/>
        <v>1927194.256872152</v>
      </c>
      <c r="BI358" s="150"/>
      <c r="BJ358" s="2">
        <f t="shared" si="131"/>
        <v>351</v>
      </c>
      <c r="BK358" s="118"/>
      <c r="BL358" s="5">
        <f t="shared" si="119"/>
        <v>51830.062448696328</v>
      </c>
      <c r="BM358" s="5">
        <f t="shared" si="120"/>
        <v>5356.7892391412443</v>
      </c>
      <c r="BN358" s="5">
        <f t="shared" si="92"/>
        <v>5043.6492785137043</v>
      </c>
      <c r="BO358" s="35">
        <f t="shared" si="93"/>
        <v>1.1677352579320843</v>
      </c>
      <c r="BP358" s="5">
        <f t="shared" si="94"/>
        <v>313.13996062754029</v>
      </c>
      <c r="BQ358" s="35">
        <f t="shared" si="95"/>
        <v>7.2499999999999995E-2</v>
      </c>
      <c r="BR358" s="5">
        <f t="shared" si="121"/>
        <v>738463.58682981692</v>
      </c>
      <c r="BS358" s="5">
        <f t="shared" si="122"/>
        <v>1141769.4361087598</v>
      </c>
      <c r="BT358" s="5">
        <f t="shared" si="96"/>
        <v>46786.413170182626</v>
      </c>
      <c r="BU358" s="5">
        <f t="shared" si="97"/>
        <v>1880233.0229385768</v>
      </c>
      <c r="BV358" s="150"/>
      <c r="BW358" s="2">
        <f t="shared" si="132"/>
        <v>351</v>
      </c>
      <c r="BX358" s="118"/>
      <c r="BY358" s="5">
        <f t="shared" si="123"/>
        <v>50605.132833422511</v>
      </c>
      <c r="BZ358" s="5">
        <f t="shared" si="124"/>
        <v>5224.2878433945316</v>
      </c>
      <c r="CA358" s="5">
        <f t="shared" si="98"/>
        <v>4929.0912351995667</v>
      </c>
      <c r="CB358" s="35">
        <f t="shared" si="99"/>
        <v>1.1688358771252818</v>
      </c>
      <c r="CC358" s="5">
        <f t="shared" si="100"/>
        <v>295.19660819496465</v>
      </c>
      <c r="CD358" s="35">
        <f t="shared" si="101"/>
        <v>7.0000000000000007E-2</v>
      </c>
      <c r="CE358" s="5">
        <f t="shared" si="125"/>
        <v>739573.9584017765</v>
      </c>
      <c r="CF358" s="5">
        <f t="shared" si="126"/>
        <v>1094151.0746297028</v>
      </c>
      <c r="CG358" s="5">
        <f t="shared" si="102"/>
        <v>45676.041598222946</v>
      </c>
      <c r="CH358" s="5">
        <f t="shared" si="103"/>
        <v>1833725.0330314795</v>
      </c>
    </row>
    <row r="359" spans="9:86" ht="14.25" customHeight="1">
      <c r="I359" s="150"/>
      <c r="J359" s="2">
        <f t="shared" si="127"/>
        <v>352</v>
      </c>
      <c r="K359" s="118"/>
      <c r="L359" s="5">
        <f t="shared" si="104"/>
        <v>51313.862211372834</v>
      </c>
      <c r="M359" s="5">
        <f t="shared" si="67"/>
        <v>5899.3210083098911</v>
      </c>
      <c r="N359" s="5">
        <f t="shared" si="68"/>
        <v>5546.5382056067028</v>
      </c>
      <c r="O359" s="35">
        <f t="shared" si="69"/>
        <v>1.2970853410548564</v>
      </c>
      <c r="P359" s="5">
        <f t="shared" si="70"/>
        <v>352.78280270318822</v>
      </c>
      <c r="Q359" s="35">
        <f t="shared" si="71"/>
        <v>8.2500000000000004E-2</v>
      </c>
      <c r="R359" s="5">
        <f t="shared" si="105"/>
        <v>739482.67599423288</v>
      </c>
      <c r="S359" s="5">
        <f t="shared" si="106"/>
        <v>1337078.3189308497</v>
      </c>
      <c r="T359" s="5">
        <f t="shared" si="72"/>
        <v>45767.324005766131</v>
      </c>
      <c r="U359" s="5">
        <f t="shared" si="73"/>
        <v>2076560.9949250827</v>
      </c>
      <c r="V359" s="150"/>
      <c r="W359" s="2">
        <f t="shared" si="128"/>
        <v>352</v>
      </c>
      <c r="X359" s="118"/>
      <c r="Y359" s="5">
        <f t="shared" si="107"/>
        <v>50169.834132238015</v>
      </c>
      <c r="Z359" s="5">
        <f t="shared" si="108"/>
        <v>5761.8863163878123</v>
      </c>
      <c r="AA359" s="5">
        <f t="shared" si="74"/>
        <v>5427.4207555062258</v>
      </c>
      <c r="AB359" s="35">
        <f t="shared" si="75"/>
        <v>1.2981715047015521</v>
      </c>
      <c r="AC359" s="5">
        <f t="shared" si="76"/>
        <v>334.46556088158678</v>
      </c>
      <c r="AD359" s="35">
        <f t="shared" si="77"/>
        <v>0.08</v>
      </c>
      <c r="AE359" s="5">
        <f t="shared" si="109"/>
        <v>740507.58662326809</v>
      </c>
      <c r="AF359" s="5">
        <f t="shared" si="110"/>
        <v>1287676.3967452408</v>
      </c>
      <c r="AG359" s="5">
        <f t="shared" si="78"/>
        <v>44742.413376731791</v>
      </c>
      <c r="AH359" s="5">
        <f t="shared" si="79"/>
        <v>2028183.983368509</v>
      </c>
      <c r="AI359" s="150"/>
      <c r="AJ359" s="2">
        <f t="shared" si="129"/>
        <v>352</v>
      </c>
      <c r="AK359" s="118"/>
      <c r="AL359" s="5">
        <f t="shared" si="111"/>
        <v>49033.675282843709</v>
      </c>
      <c r="AM359" s="5">
        <f t="shared" si="112"/>
        <v>5625.6271582523987</v>
      </c>
      <c r="AN359" s="5">
        <f t="shared" si="80"/>
        <v>5308.9513387173665</v>
      </c>
      <c r="AO359" s="35">
        <f t="shared" si="81"/>
        <v>1.2992584320290357</v>
      </c>
      <c r="AP359" s="5">
        <f t="shared" si="82"/>
        <v>316.6758195350323</v>
      </c>
      <c r="AQ359" s="35">
        <f t="shared" si="83"/>
        <v>7.7499999999999999E-2</v>
      </c>
      <c r="AR359" s="5">
        <f t="shared" si="113"/>
        <v>741525.27605587326</v>
      </c>
      <c r="AS359" s="5">
        <f t="shared" si="114"/>
        <v>1238695.483648971</v>
      </c>
      <c r="AT359" s="5">
        <f t="shared" si="84"/>
        <v>43724.723944126345</v>
      </c>
      <c r="AU359" s="5">
        <f t="shared" si="85"/>
        <v>1980220.7597048441</v>
      </c>
      <c r="AV359" s="150"/>
      <c r="AW359" s="2">
        <f t="shared" si="130"/>
        <v>352</v>
      </c>
      <c r="AX359" s="118"/>
      <c r="AY359" s="5">
        <f t="shared" si="115"/>
        <v>47905.746797277468</v>
      </c>
      <c r="AZ359" s="5">
        <f t="shared" si="116"/>
        <v>5490.5819284106856</v>
      </c>
      <c r="BA359" s="5">
        <f t="shared" si="86"/>
        <v>5191.171010927701</v>
      </c>
      <c r="BB359" s="35">
        <f t="shared" si="87"/>
        <v>1.3003461232895894</v>
      </c>
      <c r="BC359" s="5">
        <f t="shared" si="88"/>
        <v>299.41091748298413</v>
      </c>
      <c r="BD359" s="35">
        <f t="shared" si="89"/>
        <v>7.4999999999999997E-2</v>
      </c>
      <c r="BE359" s="5">
        <f t="shared" si="117"/>
        <v>742535.42421365087</v>
      </c>
      <c r="BF359" s="5">
        <f t="shared" si="118"/>
        <v>1190149.4145869119</v>
      </c>
      <c r="BG359" s="5">
        <f t="shared" si="90"/>
        <v>42714.575786349771</v>
      </c>
      <c r="BH359" s="5">
        <f t="shared" si="91"/>
        <v>1932684.8388005628</v>
      </c>
      <c r="BI359" s="150"/>
      <c r="BJ359" s="2">
        <f t="shared" si="131"/>
        <v>352</v>
      </c>
      <c r="BK359" s="118"/>
      <c r="BL359" s="5">
        <f t="shared" si="119"/>
        <v>46786.413170182626</v>
      </c>
      <c r="BM359" s="5">
        <f t="shared" si="120"/>
        <v>5356.7892391412443</v>
      </c>
      <c r="BN359" s="5">
        <f t="shared" si="92"/>
        <v>5074.1213262380579</v>
      </c>
      <c r="BO359" s="35">
        <f t="shared" si="93"/>
        <v>1.301434578739241</v>
      </c>
      <c r="BP359" s="5">
        <f t="shared" si="94"/>
        <v>282.66791290318668</v>
      </c>
      <c r="BQ359" s="35">
        <f t="shared" si="95"/>
        <v>7.2499999999999995E-2</v>
      </c>
      <c r="BR359" s="5">
        <f t="shared" si="121"/>
        <v>743537.70815605496</v>
      </c>
      <c r="BS359" s="5">
        <f t="shared" si="122"/>
        <v>1142052.1040216631</v>
      </c>
      <c r="BT359" s="5">
        <f t="shared" si="96"/>
        <v>41712.291843944571</v>
      </c>
      <c r="BU359" s="5">
        <f t="shared" si="97"/>
        <v>1885589.8121777182</v>
      </c>
      <c r="BV359" s="150"/>
      <c r="BW359" s="2">
        <f t="shared" si="132"/>
        <v>352</v>
      </c>
      <c r="BX359" s="118"/>
      <c r="BY359" s="5">
        <f t="shared" si="123"/>
        <v>45676.041598222946</v>
      </c>
      <c r="BZ359" s="5">
        <f t="shared" si="124"/>
        <v>5224.2878433945316</v>
      </c>
      <c r="CA359" s="5">
        <f t="shared" si="98"/>
        <v>4957.8442674048974</v>
      </c>
      <c r="CB359" s="35">
        <f t="shared" si="99"/>
        <v>1.3025237986291138</v>
      </c>
      <c r="CC359" s="5">
        <f t="shared" si="100"/>
        <v>266.44357598963387</v>
      </c>
      <c r="CD359" s="35">
        <f t="shared" si="101"/>
        <v>7.0000000000000007E-2</v>
      </c>
      <c r="CE359" s="5">
        <f t="shared" si="125"/>
        <v>744531.80266918137</v>
      </c>
      <c r="CF359" s="5">
        <f t="shared" si="126"/>
        <v>1094417.5182056925</v>
      </c>
      <c r="CG359" s="5">
        <f t="shared" si="102"/>
        <v>40718.197330818046</v>
      </c>
      <c r="CH359" s="5">
        <f t="shared" si="103"/>
        <v>1838949.320874874</v>
      </c>
    </row>
    <row r="360" spans="9:86" ht="14.25" customHeight="1">
      <c r="I360" s="150"/>
      <c r="J360" s="2">
        <f t="shared" si="127"/>
        <v>353</v>
      </c>
      <c r="K360" s="118"/>
      <c r="L360" s="5">
        <f t="shared" si="104"/>
        <v>45767.324005766131</v>
      </c>
      <c r="M360" s="5">
        <f t="shared" si="67"/>
        <v>5899.3210083098911</v>
      </c>
      <c r="N360" s="5">
        <f t="shared" si="68"/>
        <v>5584.6706557702491</v>
      </c>
      <c r="O360" s="35">
        <f t="shared" si="69"/>
        <v>1.4642771742739378</v>
      </c>
      <c r="P360" s="5">
        <f t="shared" si="70"/>
        <v>314.65035253964214</v>
      </c>
      <c r="Q360" s="35">
        <f t="shared" si="71"/>
        <v>8.2500000000000004E-2</v>
      </c>
      <c r="R360" s="5">
        <f t="shared" si="105"/>
        <v>745067.34665000311</v>
      </c>
      <c r="S360" s="5">
        <f t="shared" si="106"/>
        <v>1337392.9692833894</v>
      </c>
      <c r="T360" s="5">
        <f t="shared" si="72"/>
        <v>40182.653349995882</v>
      </c>
      <c r="U360" s="5">
        <f t="shared" si="73"/>
        <v>2082460.3159333924</v>
      </c>
      <c r="V360" s="150"/>
      <c r="W360" s="2">
        <f t="shared" si="128"/>
        <v>353</v>
      </c>
      <c r="X360" s="118"/>
      <c r="Y360" s="5">
        <f t="shared" si="107"/>
        <v>44742.413376731791</v>
      </c>
      <c r="Z360" s="5">
        <f t="shared" si="108"/>
        <v>5761.8863163878123</v>
      </c>
      <c r="AA360" s="5">
        <f t="shared" si="74"/>
        <v>5463.6035605429333</v>
      </c>
      <c r="AB360" s="35">
        <f t="shared" si="75"/>
        <v>1.4653488218096711</v>
      </c>
      <c r="AC360" s="5">
        <f t="shared" si="76"/>
        <v>298.28275584487864</v>
      </c>
      <c r="AD360" s="35">
        <f t="shared" si="77"/>
        <v>0.08</v>
      </c>
      <c r="AE360" s="5">
        <f t="shared" si="109"/>
        <v>745971.19018381101</v>
      </c>
      <c r="AF360" s="5">
        <f t="shared" si="110"/>
        <v>1287974.6795010858</v>
      </c>
      <c r="AG360" s="5">
        <f t="shared" si="78"/>
        <v>39278.809816188856</v>
      </c>
      <c r="AH360" s="5">
        <f t="shared" si="79"/>
        <v>2033945.8696848969</v>
      </c>
      <c r="AI360" s="150"/>
      <c r="AJ360" s="2">
        <f t="shared" si="129"/>
        <v>353</v>
      </c>
      <c r="AK360" s="118"/>
      <c r="AL360" s="5">
        <f t="shared" si="111"/>
        <v>43724.723944126345</v>
      </c>
      <c r="AM360" s="5">
        <f t="shared" si="112"/>
        <v>5625.6271582523987</v>
      </c>
      <c r="AN360" s="5">
        <f t="shared" si="80"/>
        <v>5343.2383161132493</v>
      </c>
      <c r="AO360" s="35">
        <f t="shared" si="81"/>
        <v>1.466421145969802</v>
      </c>
      <c r="AP360" s="5">
        <f t="shared" si="82"/>
        <v>282.38884213914929</v>
      </c>
      <c r="AQ360" s="35">
        <f t="shared" si="83"/>
        <v>7.7499999999999999E-2</v>
      </c>
      <c r="AR360" s="5">
        <f t="shared" si="113"/>
        <v>746868.5143719865</v>
      </c>
      <c r="AS360" s="5">
        <f t="shared" si="114"/>
        <v>1238977.8724911101</v>
      </c>
      <c r="AT360" s="5">
        <f t="shared" si="84"/>
        <v>38381.485628013092</v>
      </c>
      <c r="AU360" s="5">
        <f t="shared" si="85"/>
        <v>1985846.3868630966</v>
      </c>
      <c r="AV360" s="150"/>
      <c r="AW360" s="2">
        <f t="shared" si="130"/>
        <v>353</v>
      </c>
      <c r="AX360" s="118"/>
      <c r="AY360" s="5">
        <f t="shared" si="115"/>
        <v>42714.575786349771</v>
      </c>
      <c r="AZ360" s="5">
        <f t="shared" si="116"/>
        <v>5490.5819284106856</v>
      </c>
      <c r="BA360" s="5">
        <f t="shared" si="86"/>
        <v>5223.6158297459997</v>
      </c>
      <c r="BB360" s="35">
        <f t="shared" si="87"/>
        <v>1.4674941469741489</v>
      </c>
      <c r="BC360" s="5">
        <f t="shared" si="88"/>
        <v>266.96609866468606</v>
      </c>
      <c r="BD360" s="35">
        <f t="shared" si="89"/>
        <v>7.4999999999999997E-2</v>
      </c>
      <c r="BE360" s="5">
        <f t="shared" si="117"/>
        <v>747759.04004339688</v>
      </c>
      <c r="BF360" s="5">
        <f t="shared" si="118"/>
        <v>1190416.3806855767</v>
      </c>
      <c r="BG360" s="5">
        <f t="shared" si="90"/>
        <v>37490.959956603772</v>
      </c>
      <c r="BH360" s="5">
        <f t="shared" si="91"/>
        <v>1938175.4207289736</v>
      </c>
      <c r="BI360" s="150"/>
      <c r="BJ360" s="2">
        <f t="shared" si="131"/>
        <v>353</v>
      </c>
      <c r="BK360" s="118"/>
      <c r="BL360" s="5">
        <f t="shared" si="119"/>
        <v>41712.291843944571</v>
      </c>
      <c r="BM360" s="5">
        <f t="shared" si="120"/>
        <v>5356.7892391412443</v>
      </c>
      <c r="BN360" s="5">
        <f t="shared" si="92"/>
        <v>5104.7774759174126</v>
      </c>
      <c r="BO360" s="35">
        <f t="shared" si="93"/>
        <v>1.4685678250475167</v>
      </c>
      <c r="BP360" s="5">
        <f t="shared" si="94"/>
        <v>252.01176322383179</v>
      </c>
      <c r="BQ360" s="35">
        <f t="shared" si="95"/>
        <v>7.2499999999999995E-2</v>
      </c>
      <c r="BR360" s="5">
        <f t="shared" si="121"/>
        <v>748642.48563197232</v>
      </c>
      <c r="BS360" s="5">
        <f t="shared" si="122"/>
        <v>1142304.115784887</v>
      </c>
      <c r="BT360" s="5">
        <f t="shared" si="96"/>
        <v>36607.514368027158</v>
      </c>
      <c r="BU360" s="5">
        <f t="shared" si="97"/>
        <v>1890946.6014168593</v>
      </c>
      <c r="BV360" s="150"/>
      <c r="BW360" s="2">
        <f t="shared" si="132"/>
        <v>353</v>
      </c>
      <c r="BX360" s="118"/>
      <c r="BY360" s="5">
        <f t="shared" si="123"/>
        <v>40718.197330818046</v>
      </c>
      <c r="BZ360" s="5">
        <f t="shared" si="124"/>
        <v>5224.2878433945316</v>
      </c>
      <c r="CA360" s="5">
        <f t="shared" si="98"/>
        <v>4986.7650256314264</v>
      </c>
      <c r="CB360" s="35">
        <f t="shared" si="99"/>
        <v>1.4696421804087485</v>
      </c>
      <c r="CC360" s="5">
        <f t="shared" si="100"/>
        <v>237.52281776310528</v>
      </c>
      <c r="CD360" s="35">
        <f t="shared" si="101"/>
        <v>7.0000000000000007E-2</v>
      </c>
      <c r="CE360" s="5">
        <f t="shared" si="125"/>
        <v>749518.56769481278</v>
      </c>
      <c r="CF360" s="5">
        <f t="shared" si="126"/>
        <v>1094655.0410234556</v>
      </c>
      <c r="CG360" s="5">
        <f t="shared" si="102"/>
        <v>35731.432305186623</v>
      </c>
      <c r="CH360" s="5">
        <f t="shared" si="103"/>
        <v>1844173.6087182683</v>
      </c>
    </row>
    <row r="361" spans="9:86" ht="14.25" customHeight="1">
      <c r="I361" s="150"/>
      <c r="J361" s="2">
        <f t="shared" si="127"/>
        <v>354</v>
      </c>
      <c r="K361" s="118"/>
      <c r="L361" s="5">
        <f t="shared" si="104"/>
        <v>40182.653349995882</v>
      </c>
      <c r="M361" s="5">
        <f t="shared" si="67"/>
        <v>5899.3210083098911</v>
      </c>
      <c r="N361" s="5">
        <f t="shared" si="68"/>
        <v>5623.0652665286698</v>
      </c>
      <c r="O361" s="35">
        <f t="shared" si="69"/>
        <v>1.6792515568997624</v>
      </c>
      <c r="P361" s="5">
        <f t="shared" si="70"/>
        <v>276.25574178122167</v>
      </c>
      <c r="Q361" s="35">
        <f t="shared" si="71"/>
        <v>8.249999999999999E-2</v>
      </c>
      <c r="R361" s="5">
        <f t="shared" si="105"/>
        <v>750690.41191653174</v>
      </c>
      <c r="S361" s="5">
        <f t="shared" si="106"/>
        <v>1337669.2250251707</v>
      </c>
      <c r="T361" s="5">
        <f t="shared" si="72"/>
        <v>34559.588083467213</v>
      </c>
      <c r="U361" s="5">
        <f t="shared" si="73"/>
        <v>2088359.6369417026</v>
      </c>
      <c r="V361" s="150"/>
      <c r="W361" s="2">
        <f t="shared" si="128"/>
        <v>354</v>
      </c>
      <c r="X361" s="118"/>
      <c r="Y361" s="5">
        <f t="shared" si="107"/>
        <v>39278.809816188856</v>
      </c>
      <c r="Z361" s="5">
        <f t="shared" si="108"/>
        <v>5761.8863163878123</v>
      </c>
      <c r="AA361" s="5">
        <f t="shared" si="74"/>
        <v>5500.0275842798865</v>
      </c>
      <c r="AB361" s="35">
        <f t="shared" si="75"/>
        <v>1.6803037393499751</v>
      </c>
      <c r="AC361" s="5">
        <f t="shared" si="76"/>
        <v>261.85873210792573</v>
      </c>
      <c r="AD361" s="35">
        <f t="shared" si="77"/>
        <v>0.08</v>
      </c>
      <c r="AE361" s="5">
        <f t="shared" si="109"/>
        <v>751471.21776809089</v>
      </c>
      <c r="AF361" s="5">
        <f t="shared" si="110"/>
        <v>1288236.5382331938</v>
      </c>
      <c r="AG361" s="5">
        <f t="shared" si="78"/>
        <v>33778.782231908968</v>
      </c>
      <c r="AH361" s="5">
        <f t="shared" si="79"/>
        <v>2039707.7560012848</v>
      </c>
      <c r="AI361" s="150"/>
      <c r="AJ361" s="2">
        <f t="shared" si="129"/>
        <v>354</v>
      </c>
      <c r="AK361" s="118"/>
      <c r="AL361" s="5">
        <f t="shared" si="111"/>
        <v>38381.485628013092</v>
      </c>
      <c r="AM361" s="5">
        <f t="shared" si="112"/>
        <v>5625.6271582523987</v>
      </c>
      <c r="AN361" s="5">
        <f t="shared" si="80"/>
        <v>5377.7467302381474</v>
      </c>
      <c r="AO361" s="35">
        <f t="shared" si="81"/>
        <v>1.6813565110089896</v>
      </c>
      <c r="AP361" s="5">
        <f t="shared" si="82"/>
        <v>247.88042801425121</v>
      </c>
      <c r="AQ361" s="35">
        <f t="shared" si="83"/>
        <v>7.7499999999999999E-2</v>
      </c>
      <c r="AR361" s="5">
        <f t="shared" si="113"/>
        <v>752246.2611022247</v>
      </c>
      <c r="AS361" s="5">
        <f t="shared" si="114"/>
        <v>1239225.7529191244</v>
      </c>
      <c r="AT361" s="5">
        <f t="shared" si="84"/>
        <v>33003.738897774943</v>
      </c>
      <c r="AU361" s="5">
        <f t="shared" si="85"/>
        <v>1991472.0140213491</v>
      </c>
      <c r="AV361" s="150"/>
      <c r="AW361" s="2">
        <f t="shared" si="130"/>
        <v>354</v>
      </c>
      <c r="AX361" s="118"/>
      <c r="AY361" s="5">
        <f t="shared" si="115"/>
        <v>37490.959956603772</v>
      </c>
      <c r="AZ361" s="5">
        <f t="shared" si="116"/>
        <v>5490.5819284106856</v>
      </c>
      <c r="BA361" s="5">
        <f t="shared" si="86"/>
        <v>5256.263428681912</v>
      </c>
      <c r="BB361" s="35">
        <f t="shared" si="87"/>
        <v>1.6824098720649774</v>
      </c>
      <c r="BC361" s="5">
        <f t="shared" si="88"/>
        <v>234.31849972877356</v>
      </c>
      <c r="BD361" s="35">
        <f t="shared" si="89"/>
        <v>7.4999999999999997E-2</v>
      </c>
      <c r="BE361" s="5">
        <f t="shared" si="117"/>
        <v>753015.30347207875</v>
      </c>
      <c r="BF361" s="5">
        <f t="shared" si="118"/>
        <v>1190650.6991853055</v>
      </c>
      <c r="BG361" s="5">
        <f t="shared" si="90"/>
        <v>32234.69652792186</v>
      </c>
      <c r="BH361" s="5">
        <f t="shared" si="91"/>
        <v>1943666.0026573841</v>
      </c>
      <c r="BI361" s="150"/>
      <c r="BJ361" s="2">
        <f t="shared" si="131"/>
        <v>354</v>
      </c>
      <c r="BK361" s="118"/>
      <c r="BL361" s="5">
        <f t="shared" si="119"/>
        <v>36607.514368027158</v>
      </c>
      <c r="BM361" s="5">
        <f t="shared" si="120"/>
        <v>5356.7892391412443</v>
      </c>
      <c r="BN361" s="5">
        <f t="shared" si="92"/>
        <v>5135.6188398344138</v>
      </c>
      <c r="BO361" s="35">
        <f t="shared" si="93"/>
        <v>1.6834638227128058</v>
      </c>
      <c r="BP361" s="5">
        <f t="shared" si="94"/>
        <v>221.17039930683075</v>
      </c>
      <c r="BQ361" s="35">
        <f t="shared" si="95"/>
        <v>7.2499999999999995E-2</v>
      </c>
      <c r="BR361" s="5">
        <f t="shared" si="121"/>
        <v>753778.10447180679</v>
      </c>
      <c r="BS361" s="5">
        <f t="shared" si="122"/>
        <v>1142525.2861841938</v>
      </c>
      <c r="BT361" s="5">
        <f t="shared" si="96"/>
        <v>31471.895528192745</v>
      </c>
      <c r="BU361" s="5">
        <f t="shared" si="97"/>
        <v>1896303.3906560005</v>
      </c>
      <c r="BV361" s="150"/>
      <c r="BW361" s="2">
        <f t="shared" si="132"/>
        <v>354</v>
      </c>
      <c r="BX361" s="118"/>
      <c r="BY361" s="5">
        <f t="shared" si="123"/>
        <v>35731.432305186623</v>
      </c>
      <c r="BZ361" s="5">
        <f t="shared" si="124"/>
        <v>5224.2878433945316</v>
      </c>
      <c r="CA361" s="5">
        <f t="shared" si="98"/>
        <v>5015.8544882809429</v>
      </c>
      <c r="CB361" s="35">
        <f t="shared" si="99"/>
        <v>1.6845183631397378</v>
      </c>
      <c r="CC361" s="5">
        <f t="shared" si="100"/>
        <v>208.43335511358865</v>
      </c>
      <c r="CD361" s="35">
        <f t="shared" si="101"/>
        <v>7.0000000000000007E-2</v>
      </c>
      <c r="CE361" s="5">
        <f t="shared" si="125"/>
        <v>754534.42218309373</v>
      </c>
      <c r="CF361" s="5">
        <f t="shared" si="126"/>
        <v>1094863.4743785691</v>
      </c>
      <c r="CG361" s="5">
        <f t="shared" si="102"/>
        <v>30715.577816905679</v>
      </c>
      <c r="CH361" s="5">
        <f t="shared" si="103"/>
        <v>1849397.8965616627</v>
      </c>
    </row>
    <row r="362" spans="9:86" ht="14.25" customHeight="1">
      <c r="I362" s="150"/>
      <c r="J362" s="2">
        <f t="shared" si="127"/>
        <v>355</v>
      </c>
      <c r="K362" s="118"/>
      <c r="L362" s="5">
        <f t="shared" si="104"/>
        <v>34559.588083467213</v>
      </c>
      <c r="M362" s="5">
        <f t="shared" si="67"/>
        <v>5899.3210083098911</v>
      </c>
      <c r="N362" s="5">
        <f t="shared" si="68"/>
        <v>5661.7238402360545</v>
      </c>
      <c r="O362" s="35">
        <f t="shared" si="69"/>
        <v>1.9658997647409593</v>
      </c>
      <c r="P362" s="5">
        <f t="shared" si="70"/>
        <v>237.59716807383708</v>
      </c>
      <c r="Q362" s="35">
        <f t="shared" si="71"/>
        <v>8.2500000000000004E-2</v>
      </c>
      <c r="R362" s="5">
        <f t="shared" si="105"/>
        <v>756352.13575676782</v>
      </c>
      <c r="S362" s="5">
        <f t="shared" si="106"/>
        <v>1337906.8221932445</v>
      </c>
      <c r="T362" s="5">
        <f t="shared" si="72"/>
        <v>28897.864243231161</v>
      </c>
      <c r="U362" s="5">
        <f t="shared" si="73"/>
        <v>2094258.9579500123</v>
      </c>
      <c r="V362" s="150"/>
      <c r="W362" s="2">
        <f t="shared" si="128"/>
        <v>355</v>
      </c>
      <c r="X362" s="118"/>
      <c r="Y362" s="5">
        <f t="shared" si="107"/>
        <v>33778.782231908968</v>
      </c>
      <c r="Z362" s="5">
        <f t="shared" si="108"/>
        <v>5761.8863163878123</v>
      </c>
      <c r="AA362" s="5">
        <f t="shared" si="74"/>
        <v>5536.6944348417528</v>
      </c>
      <c r="AB362" s="35">
        <f t="shared" si="75"/>
        <v>1.9669250585161264</v>
      </c>
      <c r="AC362" s="5">
        <f t="shared" si="76"/>
        <v>225.19188154605979</v>
      </c>
      <c r="AD362" s="35">
        <f t="shared" si="77"/>
        <v>0.08</v>
      </c>
      <c r="AE362" s="5">
        <f t="shared" si="109"/>
        <v>757007.91220293264</v>
      </c>
      <c r="AF362" s="5">
        <f t="shared" si="110"/>
        <v>1288461.7301147399</v>
      </c>
      <c r="AG362" s="5">
        <f t="shared" si="78"/>
        <v>28242.087797067215</v>
      </c>
      <c r="AH362" s="5">
        <f t="shared" si="79"/>
        <v>2045469.6423176725</v>
      </c>
      <c r="AI362" s="150"/>
      <c r="AJ362" s="2">
        <f t="shared" si="129"/>
        <v>355</v>
      </c>
      <c r="AK362" s="118"/>
      <c r="AL362" s="5">
        <f t="shared" si="111"/>
        <v>33003.738897774943</v>
      </c>
      <c r="AM362" s="5">
        <f t="shared" si="112"/>
        <v>5625.6271582523987</v>
      </c>
      <c r="AN362" s="5">
        <f t="shared" si="80"/>
        <v>5412.478011204269</v>
      </c>
      <c r="AO362" s="35">
        <f t="shared" si="81"/>
        <v>1.9679508535570807</v>
      </c>
      <c r="AP362" s="5">
        <f t="shared" si="82"/>
        <v>213.14914704812983</v>
      </c>
      <c r="AQ362" s="35">
        <f t="shared" si="83"/>
        <v>7.7499999999999999E-2</v>
      </c>
      <c r="AR362" s="5">
        <f t="shared" si="113"/>
        <v>757658.73911342898</v>
      </c>
      <c r="AS362" s="5">
        <f t="shared" si="114"/>
        <v>1239438.9020661726</v>
      </c>
      <c r="AT362" s="5">
        <f t="shared" si="84"/>
        <v>27591.260886570675</v>
      </c>
      <c r="AU362" s="5">
        <f t="shared" si="85"/>
        <v>1997097.6411796017</v>
      </c>
      <c r="AV362" s="150"/>
      <c r="AW362" s="2">
        <f t="shared" si="130"/>
        <v>355</v>
      </c>
      <c r="AX362" s="118"/>
      <c r="AY362" s="5">
        <f t="shared" si="115"/>
        <v>32234.69652792186</v>
      </c>
      <c r="AZ362" s="5">
        <f t="shared" si="116"/>
        <v>5490.5819284106856</v>
      </c>
      <c r="BA362" s="5">
        <f t="shared" si="86"/>
        <v>5289.1150751111736</v>
      </c>
      <c r="BB362" s="35">
        <f t="shared" si="87"/>
        <v>1.9689771500208348</v>
      </c>
      <c r="BC362" s="5">
        <f t="shared" si="88"/>
        <v>201.4668532995116</v>
      </c>
      <c r="BD362" s="35">
        <f t="shared" si="89"/>
        <v>7.4999999999999997E-2</v>
      </c>
      <c r="BE362" s="5">
        <f t="shared" si="117"/>
        <v>758304.41854718991</v>
      </c>
      <c r="BF362" s="5">
        <f t="shared" si="118"/>
        <v>1190852.1660386049</v>
      </c>
      <c r="BG362" s="5">
        <f t="shared" si="90"/>
        <v>26945.581452810686</v>
      </c>
      <c r="BH362" s="5">
        <f t="shared" si="91"/>
        <v>1949156.5845857947</v>
      </c>
      <c r="BI362" s="150"/>
      <c r="BJ362" s="2">
        <f t="shared" si="131"/>
        <v>355</v>
      </c>
      <c r="BK362" s="118"/>
      <c r="BL362" s="5">
        <f t="shared" si="119"/>
        <v>31471.895528192745</v>
      </c>
      <c r="BM362" s="5">
        <f t="shared" si="120"/>
        <v>5356.7892391412443</v>
      </c>
      <c r="BN362" s="5">
        <f t="shared" si="92"/>
        <v>5166.646536991746</v>
      </c>
      <c r="BO362" s="35">
        <f t="shared" si="93"/>
        <v>1.9700039480736435</v>
      </c>
      <c r="BP362" s="5">
        <f t="shared" si="94"/>
        <v>190.14270214949784</v>
      </c>
      <c r="BQ362" s="35">
        <f t="shared" si="95"/>
        <v>7.2499999999999995E-2</v>
      </c>
      <c r="BR362" s="5">
        <f t="shared" si="121"/>
        <v>758944.75100879848</v>
      </c>
      <c r="BS362" s="5">
        <f t="shared" si="122"/>
        <v>1142715.4288863433</v>
      </c>
      <c r="BT362" s="5">
        <f t="shared" si="96"/>
        <v>26305.248991200999</v>
      </c>
      <c r="BU362" s="5">
        <f t="shared" si="97"/>
        <v>1901660.1798951416</v>
      </c>
      <c r="BV362" s="150"/>
      <c r="BW362" s="2">
        <f t="shared" si="132"/>
        <v>355</v>
      </c>
      <c r="BX362" s="118"/>
      <c r="BY362" s="5">
        <f t="shared" si="123"/>
        <v>30715.577816905679</v>
      </c>
      <c r="BZ362" s="5">
        <f t="shared" si="124"/>
        <v>5224.2878433945316</v>
      </c>
      <c r="CA362" s="5">
        <f t="shared" si="98"/>
        <v>5045.1136394625819</v>
      </c>
      <c r="CB362" s="35">
        <f t="shared" si="99"/>
        <v>1.9710312478715397</v>
      </c>
      <c r="CC362" s="5">
        <f t="shared" si="100"/>
        <v>179.17420393194979</v>
      </c>
      <c r="CD362" s="35">
        <f t="shared" si="101"/>
        <v>6.9999999999999993E-2</v>
      </c>
      <c r="CE362" s="5">
        <f t="shared" si="125"/>
        <v>759579.53582255635</v>
      </c>
      <c r="CF362" s="5">
        <f t="shared" si="126"/>
        <v>1095042.6485825011</v>
      </c>
      <c r="CG362" s="5">
        <f t="shared" si="102"/>
        <v>25670.464177443097</v>
      </c>
      <c r="CH362" s="5">
        <f t="shared" si="103"/>
        <v>1854622.1844050575</v>
      </c>
    </row>
    <row r="363" spans="9:86" ht="14.25" customHeight="1">
      <c r="I363" s="150"/>
      <c r="J363" s="2">
        <f t="shared" si="127"/>
        <v>356</v>
      </c>
      <c r="K363" s="118"/>
      <c r="L363" s="5">
        <f t="shared" si="104"/>
        <v>28897.864243231161</v>
      </c>
      <c r="M363" s="5">
        <f t="shared" si="67"/>
        <v>5899.3210083098911</v>
      </c>
      <c r="N363" s="5">
        <f t="shared" si="68"/>
        <v>5700.648191637677</v>
      </c>
      <c r="O363" s="35">
        <f t="shared" si="69"/>
        <v>2.3672260940763294</v>
      </c>
      <c r="P363" s="5">
        <f t="shared" si="70"/>
        <v>198.67281667221422</v>
      </c>
      <c r="Q363" s="35">
        <f t="shared" si="71"/>
        <v>8.2500000000000004E-2</v>
      </c>
      <c r="R363" s="5">
        <f t="shared" si="105"/>
        <v>762052.78394840553</v>
      </c>
      <c r="S363" s="5">
        <f t="shared" si="106"/>
        <v>1338105.4950099166</v>
      </c>
      <c r="T363" s="5">
        <f t="shared" si="72"/>
        <v>23197.216051593485</v>
      </c>
      <c r="U363" s="5">
        <f t="shared" si="73"/>
        <v>2100158.278958322</v>
      </c>
      <c r="V363" s="150"/>
      <c r="W363" s="2">
        <f t="shared" si="128"/>
        <v>356</v>
      </c>
      <c r="X363" s="118"/>
      <c r="Y363" s="5">
        <f t="shared" si="107"/>
        <v>28242.087797067215</v>
      </c>
      <c r="Z363" s="5">
        <f t="shared" si="108"/>
        <v>5761.8863163878123</v>
      </c>
      <c r="AA363" s="5">
        <f t="shared" si="74"/>
        <v>5573.6057310740307</v>
      </c>
      <c r="AB363" s="35">
        <f t="shared" si="75"/>
        <v>2.3682126213003922</v>
      </c>
      <c r="AC363" s="5">
        <f t="shared" si="76"/>
        <v>188.28058531378144</v>
      </c>
      <c r="AD363" s="35">
        <f t="shared" si="77"/>
        <v>0.08</v>
      </c>
      <c r="AE363" s="5">
        <f t="shared" si="109"/>
        <v>762581.51793400664</v>
      </c>
      <c r="AF363" s="5">
        <f t="shared" si="110"/>
        <v>1288650.0107000535</v>
      </c>
      <c r="AG363" s="5">
        <f t="shared" si="78"/>
        <v>22668.482065993187</v>
      </c>
      <c r="AH363" s="5">
        <f t="shared" si="79"/>
        <v>2051231.5286340602</v>
      </c>
      <c r="AI363" s="150"/>
      <c r="AJ363" s="2">
        <f t="shared" si="129"/>
        <v>356</v>
      </c>
      <c r="AK363" s="118"/>
      <c r="AL363" s="5">
        <f t="shared" si="111"/>
        <v>27591.260886570675</v>
      </c>
      <c r="AM363" s="5">
        <f t="shared" si="112"/>
        <v>5625.6271582523987</v>
      </c>
      <c r="AN363" s="5">
        <f t="shared" si="80"/>
        <v>5447.4335983599631</v>
      </c>
      <c r="AO363" s="35">
        <f t="shared" si="81"/>
        <v>2.3691995610152166</v>
      </c>
      <c r="AP363" s="5">
        <f t="shared" si="82"/>
        <v>178.19355989243562</v>
      </c>
      <c r="AQ363" s="35">
        <f t="shared" si="83"/>
        <v>7.7499999999999999E-2</v>
      </c>
      <c r="AR363" s="5">
        <f t="shared" si="113"/>
        <v>763106.17271178891</v>
      </c>
      <c r="AS363" s="5">
        <f t="shared" si="114"/>
        <v>1239617.095626065</v>
      </c>
      <c r="AT363" s="5">
        <f t="shared" si="84"/>
        <v>22143.827288210712</v>
      </c>
      <c r="AU363" s="5">
        <f t="shared" si="85"/>
        <v>2002723.268337854</v>
      </c>
      <c r="AV363" s="150"/>
      <c r="AW363" s="2">
        <f t="shared" si="130"/>
        <v>356</v>
      </c>
      <c r="AX363" s="118"/>
      <c r="AY363" s="5">
        <f t="shared" si="115"/>
        <v>26945.581452810686</v>
      </c>
      <c r="AZ363" s="5">
        <f t="shared" si="116"/>
        <v>5490.5819284106856</v>
      </c>
      <c r="BA363" s="5">
        <f t="shared" si="86"/>
        <v>5322.1720443306185</v>
      </c>
      <c r="BB363" s="35">
        <f t="shared" si="87"/>
        <v>2.3701869133466249</v>
      </c>
      <c r="BC363" s="5">
        <f t="shared" si="88"/>
        <v>168.40988408006677</v>
      </c>
      <c r="BD363" s="35">
        <f t="shared" si="89"/>
        <v>7.4999999999999997E-2</v>
      </c>
      <c r="BE363" s="5">
        <f t="shared" si="117"/>
        <v>763626.59059152054</v>
      </c>
      <c r="BF363" s="5">
        <f t="shared" si="118"/>
        <v>1191020.575922685</v>
      </c>
      <c r="BG363" s="5">
        <f t="shared" si="90"/>
        <v>21623.409408480067</v>
      </c>
      <c r="BH363" s="5">
        <f t="shared" si="91"/>
        <v>1954647.1665142055</v>
      </c>
      <c r="BI363" s="150"/>
      <c r="BJ363" s="2">
        <f t="shared" si="131"/>
        <v>356</v>
      </c>
      <c r="BK363" s="118"/>
      <c r="BL363" s="5">
        <f t="shared" si="119"/>
        <v>26305.248991200999</v>
      </c>
      <c r="BM363" s="5">
        <f t="shared" si="120"/>
        <v>5356.7892391412443</v>
      </c>
      <c r="BN363" s="5">
        <f t="shared" si="92"/>
        <v>5197.8616931527386</v>
      </c>
      <c r="BO363" s="35">
        <f t="shared" si="93"/>
        <v>2.3711746784338299</v>
      </c>
      <c r="BP363" s="5">
        <f t="shared" si="94"/>
        <v>158.92754598850604</v>
      </c>
      <c r="BQ363" s="35">
        <f t="shared" si="95"/>
        <v>7.2499999999999995E-2</v>
      </c>
      <c r="BR363" s="5">
        <f t="shared" si="121"/>
        <v>764142.61270195118</v>
      </c>
      <c r="BS363" s="5">
        <f t="shared" si="122"/>
        <v>1142874.3564323317</v>
      </c>
      <c r="BT363" s="5">
        <f t="shared" si="96"/>
        <v>21107.387298048259</v>
      </c>
      <c r="BU363" s="5">
        <f t="shared" si="97"/>
        <v>1907016.9691342828</v>
      </c>
      <c r="BV363" s="150"/>
      <c r="BW363" s="2">
        <f t="shared" si="132"/>
        <v>356</v>
      </c>
      <c r="BX363" s="118"/>
      <c r="BY363" s="5">
        <f t="shared" si="123"/>
        <v>25670.464177443097</v>
      </c>
      <c r="BZ363" s="5">
        <f t="shared" si="124"/>
        <v>5224.2878433945316</v>
      </c>
      <c r="CA363" s="5">
        <f t="shared" si="98"/>
        <v>5074.5434690261136</v>
      </c>
      <c r="CB363" s="35">
        <f t="shared" si="99"/>
        <v>2.3721628564014052</v>
      </c>
      <c r="CC363" s="5">
        <f t="shared" si="100"/>
        <v>149.74437436841808</v>
      </c>
      <c r="CD363" s="35">
        <f t="shared" si="101"/>
        <v>7.0000000000000007E-2</v>
      </c>
      <c r="CE363" s="5">
        <f t="shared" si="125"/>
        <v>764654.07929158246</v>
      </c>
      <c r="CF363" s="5">
        <f t="shared" si="126"/>
        <v>1095192.3929568694</v>
      </c>
      <c r="CG363" s="5">
        <f t="shared" si="102"/>
        <v>20595.920708416983</v>
      </c>
      <c r="CH363" s="5">
        <f t="shared" si="103"/>
        <v>1859846.4722484518</v>
      </c>
    </row>
    <row r="364" spans="9:86" ht="14.25" customHeight="1">
      <c r="I364" s="150"/>
      <c r="J364" s="2">
        <f t="shared" si="127"/>
        <v>357</v>
      </c>
      <c r="K364" s="118"/>
      <c r="L364" s="5">
        <f t="shared" si="104"/>
        <v>23197.216051593485</v>
      </c>
      <c r="M364" s="5">
        <f t="shared" si="67"/>
        <v>5899.3210083098911</v>
      </c>
      <c r="N364" s="5">
        <f t="shared" si="68"/>
        <v>5739.8401479551858</v>
      </c>
      <c r="O364" s="35">
        <f t="shared" si="69"/>
        <v>2.9692391372425395</v>
      </c>
      <c r="P364" s="5">
        <f t="shared" si="70"/>
        <v>159.48086035470521</v>
      </c>
      <c r="Q364" s="35">
        <f t="shared" si="71"/>
        <v>8.2500000000000004E-2</v>
      </c>
      <c r="R364" s="5">
        <f t="shared" si="105"/>
        <v>767792.62409636076</v>
      </c>
      <c r="S364" s="5">
        <f t="shared" si="106"/>
        <v>1338264.9758702712</v>
      </c>
      <c r="T364" s="5">
        <f t="shared" si="72"/>
        <v>17457.375903638298</v>
      </c>
      <c r="U364" s="5">
        <f t="shared" si="73"/>
        <v>2106057.5999666322</v>
      </c>
      <c r="V364" s="150"/>
      <c r="W364" s="2">
        <f t="shared" si="128"/>
        <v>357</v>
      </c>
      <c r="X364" s="118"/>
      <c r="Y364" s="5">
        <f t="shared" si="107"/>
        <v>22668.482065993187</v>
      </c>
      <c r="Z364" s="5">
        <f t="shared" si="108"/>
        <v>5761.8863163878123</v>
      </c>
      <c r="AA364" s="5">
        <f t="shared" si="74"/>
        <v>5610.7631026145245</v>
      </c>
      <c r="AB364" s="35">
        <f t="shared" si="75"/>
        <v>2.9701661114918751</v>
      </c>
      <c r="AC364" s="5">
        <f t="shared" si="76"/>
        <v>151.12321377328792</v>
      </c>
      <c r="AD364" s="35">
        <f t="shared" si="77"/>
        <v>0.08</v>
      </c>
      <c r="AE364" s="5">
        <f t="shared" si="109"/>
        <v>768192.28103662119</v>
      </c>
      <c r="AF364" s="5">
        <f t="shared" si="110"/>
        <v>1288801.1339138269</v>
      </c>
      <c r="AG364" s="5">
        <f t="shared" si="78"/>
        <v>17057.718963378662</v>
      </c>
      <c r="AH364" s="5">
        <f t="shared" si="79"/>
        <v>2056993.4149504481</v>
      </c>
      <c r="AI364" s="150"/>
      <c r="AJ364" s="2">
        <f t="shared" si="129"/>
        <v>357</v>
      </c>
      <c r="AK364" s="118"/>
      <c r="AL364" s="5">
        <f t="shared" si="111"/>
        <v>22143.827288210712</v>
      </c>
      <c r="AM364" s="5">
        <f t="shared" si="112"/>
        <v>5625.6271582523987</v>
      </c>
      <c r="AN364" s="5">
        <f t="shared" si="80"/>
        <v>5482.614940349371</v>
      </c>
      <c r="AO364" s="35">
        <f t="shared" si="81"/>
        <v>2.9710934080135063</v>
      </c>
      <c r="AP364" s="5">
        <f t="shared" si="82"/>
        <v>143.0122179030275</v>
      </c>
      <c r="AQ364" s="35">
        <f t="shared" si="83"/>
        <v>7.7499999999999986E-2</v>
      </c>
      <c r="AR364" s="5">
        <f t="shared" si="113"/>
        <v>768588.78765213827</v>
      </c>
      <c r="AS364" s="5">
        <f t="shared" si="114"/>
        <v>1239760.1078439681</v>
      </c>
      <c r="AT364" s="5">
        <f t="shared" si="84"/>
        <v>16661.212347861343</v>
      </c>
      <c r="AU364" s="5">
        <f t="shared" si="85"/>
        <v>2008348.8954961062</v>
      </c>
      <c r="AV364" s="150"/>
      <c r="AW364" s="2">
        <f t="shared" si="130"/>
        <v>357</v>
      </c>
      <c r="AX364" s="118"/>
      <c r="AY364" s="5">
        <f t="shared" si="115"/>
        <v>21623.409408480067</v>
      </c>
      <c r="AZ364" s="5">
        <f t="shared" si="116"/>
        <v>5490.5819284106856</v>
      </c>
      <c r="BA364" s="5">
        <f t="shared" si="86"/>
        <v>5355.4356196076851</v>
      </c>
      <c r="BB364" s="35">
        <f t="shared" si="87"/>
        <v>2.9720210269010252</v>
      </c>
      <c r="BC364" s="5">
        <f t="shared" si="88"/>
        <v>135.14630880300041</v>
      </c>
      <c r="BD364" s="35">
        <f t="shared" si="89"/>
        <v>7.4999999999999997E-2</v>
      </c>
      <c r="BE364" s="5">
        <f t="shared" si="117"/>
        <v>768982.02621112822</v>
      </c>
      <c r="BF364" s="5">
        <f t="shared" si="118"/>
        <v>1191155.722231488</v>
      </c>
      <c r="BG364" s="5">
        <f t="shared" si="90"/>
        <v>16267.973788872383</v>
      </c>
      <c r="BH364" s="5">
        <f t="shared" si="91"/>
        <v>1960137.7484426163</v>
      </c>
      <c r="BI364" s="150"/>
      <c r="BJ364" s="2">
        <f t="shared" si="131"/>
        <v>357</v>
      </c>
      <c r="BK364" s="118"/>
      <c r="BL364" s="5">
        <f t="shared" si="119"/>
        <v>21107.387298048259</v>
      </c>
      <c r="BM364" s="5">
        <f t="shared" si="120"/>
        <v>5356.7892391412443</v>
      </c>
      <c r="BN364" s="5">
        <f t="shared" si="92"/>
        <v>5229.2654408822027</v>
      </c>
      <c r="BO364" s="35">
        <f t="shared" si="93"/>
        <v>2.9729489682689838</v>
      </c>
      <c r="BP364" s="5">
        <f t="shared" si="94"/>
        <v>127.52379825904157</v>
      </c>
      <c r="BQ364" s="35">
        <f t="shared" si="95"/>
        <v>7.2499999999999995E-2</v>
      </c>
      <c r="BR364" s="5">
        <f t="shared" si="121"/>
        <v>769371.87814283336</v>
      </c>
      <c r="BS364" s="5">
        <f t="shared" si="122"/>
        <v>1143001.8802305907</v>
      </c>
      <c r="BT364" s="5">
        <f t="shared" si="96"/>
        <v>15878.121857166057</v>
      </c>
      <c r="BU364" s="5">
        <f t="shared" si="97"/>
        <v>1912373.7583734239</v>
      </c>
      <c r="BV364" s="150"/>
      <c r="BW364" s="2">
        <f t="shared" si="132"/>
        <v>357</v>
      </c>
      <c r="BX364" s="118"/>
      <c r="BY364" s="5">
        <f t="shared" si="123"/>
        <v>20595.920708416983</v>
      </c>
      <c r="BZ364" s="5">
        <f t="shared" si="124"/>
        <v>5224.2878433945316</v>
      </c>
      <c r="CA364" s="5">
        <f t="shared" si="98"/>
        <v>5104.1449725954326</v>
      </c>
      <c r="CB364" s="35">
        <f t="shared" si="99"/>
        <v>2.9738772322091003</v>
      </c>
      <c r="CC364" s="5">
        <f t="shared" si="100"/>
        <v>120.14287079909907</v>
      </c>
      <c r="CD364" s="35">
        <f t="shared" si="101"/>
        <v>7.0000000000000007E-2</v>
      </c>
      <c r="CE364" s="5">
        <f t="shared" si="125"/>
        <v>769758.22426417784</v>
      </c>
      <c r="CF364" s="5">
        <f t="shared" si="126"/>
        <v>1095312.5358276686</v>
      </c>
      <c r="CG364" s="5">
        <f t="shared" si="102"/>
        <v>15491.775735821549</v>
      </c>
      <c r="CH364" s="5">
        <f t="shared" si="103"/>
        <v>1865070.7600918463</v>
      </c>
    </row>
    <row r="365" spans="9:86" ht="14.25" customHeight="1">
      <c r="I365" s="150"/>
      <c r="J365" s="2">
        <f t="shared" si="127"/>
        <v>358</v>
      </c>
      <c r="K365" s="118"/>
      <c r="L365" s="5">
        <f t="shared" si="104"/>
        <v>17457.375903638298</v>
      </c>
      <c r="M365" s="5">
        <f t="shared" si="67"/>
        <v>5899.3210083098911</v>
      </c>
      <c r="N365" s="5">
        <f t="shared" si="68"/>
        <v>5779.3015489723775</v>
      </c>
      <c r="O365" s="35">
        <f t="shared" si="69"/>
        <v>3.9726256093972823</v>
      </c>
      <c r="P365" s="5">
        <f t="shared" si="70"/>
        <v>120.0194593375133</v>
      </c>
      <c r="Q365" s="35">
        <f t="shared" si="71"/>
        <v>8.2500000000000004E-2</v>
      </c>
      <c r="R365" s="5">
        <f t="shared" si="105"/>
        <v>773571.92564533313</v>
      </c>
      <c r="S365" s="5">
        <f t="shared" si="106"/>
        <v>1338384.9953296087</v>
      </c>
      <c r="T365" s="5">
        <f t="shared" si="72"/>
        <v>11678.074354665921</v>
      </c>
      <c r="U365" s="5">
        <f t="shared" si="73"/>
        <v>2111956.9209749419</v>
      </c>
      <c r="V365" s="150"/>
      <c r="W365" s="2">
        <f t="shared" si="128"/>
        <v>358</v>
      </c>
      <c r="X365" s="118"/>
      <c r="Y365" s="5">
        <f t="shared" si="107"/>
        <v>17057.718963378662</v>
      </c>
      <c r="Z365" s="5">
        <f t="shared" si="108"/>
        <v>5761.8863163878123</v>
      </c>
      <c r="AA365" s="5">
        <f t="shared" si="74"/>
        <v>5648.1681899652876</v>
      </c>
      <c r="AB365" s="35">
        <f t="shared" si="75"/>
        <v>3.9734514576712487</v>
      </c>
      <c r="AC365" s="5">
        <f t="shared" si="76"/>
        <v>113.71812642252442</v>
      </c>
      <c r="AD365" s="35">
        <f t="shared" si="77"/>
        <v>0.08</v>
      </c>
      <c r="AE365" s="5">
        <f t="shared" si="109"/>
        <v>773840.4492265865</v>
      </c>
      <c r="AF365" s="5">
        <f t="shared" si="110"/>
        <v>1288914.8520402494</v>
      </c>
      <c r="AG365" s="5">
        <f t="shared" si="78"/>
        <v>11409.550773413375</v>
      </c>
      <c r="AH365" s="5">
        <f t="shared" si="79"/>
        <v>2062755.301266836</v>
      </c>
      <c r="AI365" s="150"/>
      <c r="AJ365" s="2">
        <f t="shared" si="129"/>
        <v>358</v>
      </c>
      <c r="AK365" s="118"/>
      <c r="AL365" s="5">
        <f t="shared" si="111"/>
        <v>16661.212347861343</v>
      </c>
      <c r="AM365" s="5">
        <f t="shared" si="112"/>
        <v>5625.6271582523987</v>
      </c>
      <c r="AN365" s="5">
        <f t="shared" si="80"/>
        <v>5518.0234951724606</v>
      </c>
      <c r="AO365" s="35">
        <f t="shared" si="81"/>
        <v>3.9742775351260162</v>
      </c>
      <c r="AP365" s="5">
        <f t="shared" si="82"/>
        <v>107.60366307993785</v>
      </c>
      <c r="AQ365" s="35">
        <f t="shared" si="83"/>
        <v>7.7499999999999999E-2</v>
      </c>
      <c r="AR365" s="5">
        <f t="shared" si="113"/>
        <v>774106.81114731077</v>
      </c>
      <c r="AS365" s="5">
        <f t="shared" si="114"/>
        <v>1239867.711507048</v>
      </c>
      <c r="AT365" s="5">
        <f t="shared" si="84"/>
        <v>11143.188852688883</v>
      </c>
      <c r="AU365" s="5">
        <f t="shared" si="85"/>
        <v>2013974.5226543588</v>
      </c>
      <c r="AV365" s="150"/>
      <c r="AW365" s="2">
        <f t="shared" si="130"/>
        <v>358</v>
      </c>
      <c r="AX365" s="118"/>
      <c r="AY365" s="5">
        <f t="shared" si="115"/>
        <v>16267.973788872383</v>
      </c>
      <c r="AZ365" s="5">
        <f t="shared" si="116"/>
        <v>5490.5819284106856</v>
      </c>
      <c r="BA365" s="5">
        <f t="shared" si="86"/>
        <v>5388.9070922302335</v>
      </c>
      <c r="BB365" s="35">
        <f t="shared" si="87"/>
        <v>3.9751038418193319</v>
      </c>
      <c r="BC365" s="5">
        <f t="shared" si="88"/>
        <v>101.67483618045239</v>
      </c>
      <c r="BD365" s="35">
        <f t="shared" si="89"/>
        <v>7.4999999999999997E-2</v>
      </c>
      <c r="BE365" s="5">
        <f t="shared" si="117"/>
        <v>774370.9333033585</v>
      </c>
      <c r="BF365" s="5">
        <f t="shared" si="118"/>
        <v>1191257.3970676684</v>
      </c>
      <c r="BG365" s="5">
        <f t="shared" si="90"/>
        <v>10879.066696642149</v>
      </c>
      <c r="BH365" s="5">
        <f t="shared" si="91"/>
        <v>1965628.3303710269</v>
      </c>
      <c r="BI365" s="150"/>
      <c r="BJ365" s="2">
        <f t="shared" si="131"/>
        <v>358</v>
      </c>
      <c r="BK365" s="118"/>
      <c r="BL365" s="5">
        <f t="shared" si="119"/>
        <v>15878.121857166057</v>
      </c>
      <c r="BM365" s="5">
        <f t="shared" si="120"/>
        <v>5356.7892391412443</v>
      </c>
      <c r="BN365" s="5">
        <f t="shared" si="92"/>
        <v>5260.8589195875329</v>
      </c>
      <c r="BO365" s="35">
        <f t="shared" si="93"/>
        <v>3.975930377846209</v>
      </c>
      <c r="BP365" s="5">
        <f t="shared" si="94"/>
        <v>95.930319553711598</v>
      </c>
      <c r="BQ365" s="35">
        <f t="shared" si="95"/>
        <v>7.2499999999999995E-2</v>
      </c>
      <c r="BR365" s="5">
        <f t="shared" si="121"/>
        <v>774632.73706242093</v>
      </c>
      <c r="BS365" s="5">
        <f t="shared" si="122"/>
        <v>1143097.8105501444</v>
      </c>
      <c r="BT365" s="5">
        <f t="shared" si="96"/>
        <v>10617.262937578525</v>
      </c>
      <c r="BU365" s="5">
        <f t="shared" si="97"/>
        <v>1917730.5476125653</v>
      </c>
      <c r="BV365" s="150"/>
      <c r="BW365" s="2">
        <f t="shared" si="132"/>
        <v>358</v>
      </c>
      <c r="BX365" s="118"/>
      <c r="BY365" s="5">
        <f t="shared" si="123"/>
        <v>15491.775735821549</v>
      </c>
      <c r="BZ365" s="5">
        <f t="shared" si="124"/>
        <v>5224.2878433945316</v>
      </c>
      <c r="CA365" s="5">
        <f t="shared" si="98"/>
        <v>5133.9191516022393</v>
      </c>
      <c r="CB365" s="35">
        <f t="shared" si="99"/>
        <v>3.9767571432610707</v>
      </c>
      <c r="CC365" s="5">
        <f t="shared" si="100"/>
        <v>90.368691792292381</v>
      </c>
      <c r="CD365" s="35">
        <f t="shared" si="101"/>
        <v>7.0000000000000007E-2</v>
      </c>
      <c r="CE365" s="5">
        <f t="shared" si="125"/>
        <v>774892.14341578004</v>
      </c>
      <c r="CF365" s="5">
        <f t="shared" si="126"/>
        <v>1095402.9045194609</v>
      </c>
      <c r="CG365" s="5">
        <f t="shared" si="102"/>
        <v>10357.856584219309</v>
      </c>
      <c r="CH365" s="5">
        <f t="shared" si="103"/>
        <v>1870295.0479352409</v>
      </c>
    </row>
    <row r="366" spans="9:86" ht="14.25" customHeight="1">
      <c r="I366" s="150"/>
      <c r="J366" s="2">
        <f t="shared" si="127"/>
        <v>359</v>
      </c>
      <c r="K366" s="118"/>
      <c r="L366" s="5">
        <f t="shared" si="104"/>
        <v>11678.074354665921</v>
      </c>
      <c r="M366" s="5">
        <f t="shared" si="67"/>
        <v>5899.3210083098911</v>
      </c>
      <c r="N366" s="5">
        <f t="shared" si="68"/>
        <v>5819.0342471215627</v>
      </c>
      <c r="O366" s="35">
        <f t="shared" si="69"/>
        <v>5.9794456555724125</v>
      </c>
      <c r="P366" s="5">
        <f t="shared" si="70"/>
        <v>80.286761188328214</v>
      </c>
      <c r="Q366" s="35">
        <f t="shared" si="71"/>
        <v>8.2500000000000004E-2</v>
      </c>
      <c r="R366" s="5">
        <f t="shared" si="105"/>
        <v>779390.95989245467</v>
      </c>
      <c r="S366" s="5">
        <f t="shared" si="106"/>
        <v>1338465.2820907971</v>
      </c>
      <c r="T366" s="5">
        <f t="shared" si="72"/>
        <v>5859.0401075443588</v>
      </c>
      <c r="U366" s="5">
        <f t="shared" si="73"/>
        <v>2117856.2419832516</v>
      </c>
      <c r="V366" s="150"/>
      <c r="W366" s="2">
        <f t="shared" si="128"/>
        <v>359</v>
      </c>
      <c r="X366" s="118"/>
      <c r="Y366" s="5">
        <f t="shared" si="107"/>
        <v>11409.550773413375</v>
      </c>
      <c r="Z366" s="5">
        <f t="shared" si="108"/>
        <v>5761.8863163878123</v>
      </c>
      <c r="AA366" s="5">
        <f t="shared" si="74"/>
        <v>5685.8226445650562</v>
      </c>
      <c r="AB366" s="35">
        <f t="shared" si="75"/>
        <v>5.9800664451899772</v>
      </c>
      <c r="AC366" s="5">
        <f t="shared" si="76"/>
        <v>76.063671822755836</v>
      </c>
      <c r="AD366" s="35">
        <f t="shared" si="77"/>
        <v>0.08</v>
      </c>
      <c r="AE366" s="5">
        <f t="shared" si="109"/>
        <v>779526.27187115152</v>
      </c>
      <c r="AF366" s="5">
        <f t="shared" si="110"/>
        <v>1288990.915712072</v>
      </c>
      <c r="AG366" s="5">
        <f t="shared" si="78"/>
        <v>5723.7281288483191</v>
      </c>
      <c r="AH366" s="5">
        <f t="shared" si="79"/>
        <v>2068517.1875832235</v>
      </c>
      <c r="AI366" s="150"/>
      <c r="AJ366" s="2">
        <f t="shared" si="129"/>
        <v>359</v>
      </c>
      <c r="AK366" s="118"/>
      <c r="AL366" s="5">
        <f t="shared" si="111"/>
        <v>11143.188852688883</v>
      </c>
      <c r="AM366" s="5">
        <f t="shared" si="112"/>
        <v>5625.6271582523987</v>
      </c>
      <c r="AN366" s="5">
        <f t="shared" si="80"/>
        <v>5553.6607302454495</v>
      </c>
      <c r="AO366" s="35">
        <f t="shared" si="81"/>
        <v>5.980687363731076</v>
      </c>
      <c r="AP366" s="5">
        <f t="shared" si="82"/>
        <v>71.966428006949045</v>
      </c>
      <c r="AQ366" s="35">
        <f t="shared" si="83"/>
        <v>7.7500000000000013E-2</v>
      </c>
      <c r="AR366" s="5">
        <f t="shared" si="113"/>
        <v>779660.47187755618</v>
      </c>
      <c r="AS366" s="5">
        <f t="shared" si="114"/>
        <v>1239939.677935055</v>
      </c>
      <c r="AT366" s="5">
        <f t="shared" si="84"/>
        <v>5589.5281224434339</v>
      </c>
      <c r="AU366" s="5">
        <f t="shared" si="85"/>
        <v>2019600.1498126113</v>
      </c>
      <c r="AV366" s="150"/>
      <c r="AW366" s="2">
        <f t="shared" si="130"/>
        <v>359</v>
      </c>
      <c r="AX366" s="118"/>
      <c r="AY366" s="5">
        <f t="shared" si="115"/>
        <v>10879.066696642149</v>
      </c>
      <c r="AZ366" s="5">
        <f t="shared" si="116"/>
        <v>5490.5819284106856</v>
      </c>
      <c r="BA366" s="5">
        <f t="shared" si="86"/>
        <v>5422.5877615566724</v>
      </c>
      <c r="BB366" s="35">
        <f t="shared" si="87"/>
        <v>5.9813084112044663</v>
      </c>
      <c r="BC366" s="5">
        <f t="shared" si="88"/>
        <v>67.994166854013429</v>
      </c>
      <c r="BD366" s="35">
        <f t="shared" si="89"/>
        <v>7.5000000000000011E-2</v>
      </c>
      <c r="BE366" s="5">
        <f t="shared" si="117"/>
        <v>779793.52106491523</v>
      </c>
      <c r="BF366" s="5">
        <f t="shared" si="118"/>
        <v>1191325.3912345225</v>
      </c>
      <c r="BG366" s="5">
        <f t="shared" si="90"/>
        <v>5456.4789350854762</v>
      </c>
      <c r="BH366" s="5">
        <f t="shared" si="91"/>
        <v>1971118.9122994377</v>
      </c>
      <c r="BI366" s="150"/>
      <c r="BJ366" s="2">
        <f t="shared" si="131"/>
        <v>359</v>
      </c>
      <c r="BK366" s="118"/>
      <c r="BL366" s="5">
        <f t="shared" si="119"/>
        <v>10617.262937578525</v>
      </c>
      <c r="BM366" s="5">
        <f t="shared" si="120"/>
        <v>5356.7892391412443</v>
      </c>
      <c r="BN366" s="5">
        <f t="shared" si="92"/>
        <v>5292.6432755600408</v>
      </c>
      <c r="BO366" s="35">
        <f t="shared" si="93"/>
        <v>5.9819295877027212</v>
      </c>
      <c r="BP366" s="5">
        <f t="shared" si="94"/>
        <v>64.145963581203588</v>
      </c>
      <c r="BQ366" s="35">
        <f t="shared" si="95"/>
        <v>7.2499999999999995E-2</v>
      </c>
      <c r="BR366" s="5">
        <f t="shared" si="121"/>
        <v>779925.38033798093</v>
      </c>
      <c r="BS366" s="5">
        <f t="shared" si="122"/>
        <v>1143161.9565137257</v>
      </c>
      <c r="BT366" s="5">
        <f t="shared" si="96"/>
        <v>5324.6196620184846</v>
      </c>
      <c r="BU366" s="5">
        <f t="shared" si="97"/>
        <v>1923087.3368517067</v>
      </c>
      <c r="BV366" s="150"/>
      <c r="BW366" s="2">
        <f t="shared" si="132"/>
        <v>359</v>
      </c>
      <c r="BX366" s="118"/>
      <c r="BY366" s="5">
        <f t="shared" si="123"/>
        <v>10357.856584219309</v>
      </c>
      <c r="BZ366" s="5">
        <f t="shared" si="124"/>
        <v>5224.2878433945316</v>
      </c>
      <c r="CA366" s="5">
        <f t="shared" si="98"/>
        <v>5163.8670133199194</v>
      </c>
      <c r="CB366" s="35">
        <f t="shared" si="99"/>
        <v>5.9825508932270619</v>
      </c>
      <c r="CC366" s="5">
        <f t="shared" si="100"/>
        <v>60.420830074612638</v>
      </c>
      <c r="CD366" s="35">
        <f t="shared" si="101"/>
        <v>7.0000000000000007E-2</v>
      </c>
      <c r="CE366" s="5">
        <f t="shared" si="125"/>
        <v>780056.0104290999</v>
      </c>
      <c r="CF366" s="5">
        <f t="shared" si="126"/>
        <v>1095463.3253495356</v>
      </c>
      <c r="CG366" s="5">
        <f t="shared" si="102"/>
        <v>5193.9895708993899</v>
      </c>
      <c r="CH366" s="5">
        <f t="shared" si="103"/>
        <v>1875519.3357786355</v>
      </c>
    </row>
    <row r="367" spans="9:86" ht="14.25" customHeight="1">
      <c r="I367" s="150"/>
      <c r="J367" s="2">
        <f t="shared" si="127"/>
        <v>360</v>
      </c>
      <c r="K367" s="118"/>
      <c r="L367" s="5">
        <f t="shared" si="104"/>
        <v>5859.0401075443588</v>
      </c>
      <c r="M367" s="5">
        <f t="shared" si="67"/>
        <v>5899.3210083098911</v>
      </c>
      <c r="N367" s="5">
        <f t="shared" si="68"/>
        <v>5859.040107570524</v>
      </c>
      <c r="O367" s="35">
        <f t="shared" si="69"/>
        <v>12.000000000053589</v>
      </c>
      <c r="P367" s="5">
        <f t="shared" si="70"/>
        <v>40.280900739367468</v>
      </c>
      <c r="Q367" s="35">
        <f t="shared" si="71"/>
        <v>8.2500000000000004E-2</v>
      </c>
      <c r="R367" s="5">
        <f t="shared" si="105"/>
        <v>785250.00000002515</v>
      </c>
      <c r="S367" s="166">
        <f t="shared" si="106"/>
        <v>1338505.5629915365</v>
      </c>
      <c r="T367" s="5">
        <f t="shared" si="72"/>
        <v>-2.6165253075305372E-8</v>
      </c>
      <c r="U367" s="166">
        <f t="shared" si="73"/>
        <v>2123755.5629915614</v>
      </c>
      <c r="V367" s="150"/>
      <c r="W367" s="2">
        <f t="shared" si="128"/>
        <v>360</v>
      </c>
      <c r="X367" s="118"/>
      <c r="Y367" s="5">
        <f t="shared" si="107"/>
        <v>5723.7281288483191</v>
      </c>
      <c r="Z367" s="5">
        <f t="shared" si="108"/>
        <v>5761.8863163878123</v>
      </c>
      <c r="AA367" s="5">
        <f t="shared" si="74"/>
        <v>5723.7281288621571</v>
      </c>
      <c r="AB367" s="35">
        <f t="shared" si="75"/>
        <v>12.000000000029011</v>
      </c>
      <c r="AC367" s="5">
        <f t="shared" si="76"/>
        <v>38.158187525655464</v>
      </c>
      <c r="AD367" s="35">
        <f t="shared" si="77"/>
        <v>0.08</v>
      </c>
      <c r="AE367" s="5">
        <f t="shared" si="109"/>
        <v>785250.00000001362</v>
      </c>
      <c r="AF367" s="166">
        <f t="shared" si="110"/>
        <v>1289029.0738995976</v>
      </c>
      <c r="AG367" s="5">
        <f t="shared" si="78"/>
        <v>-1.3837961887475103E-8</v>
      </c>
      <c r="AH367" s="166">
        <f t="shared" si="79"/>
        <v>2074279.0738996114</v>
      </c>
      <c r="AI367" s="150"/>
      <c r="AJ367" s="2">
        <f t="shared" si="129"/>
        <v>360</v>
      </c>
      <c r="AK367" s="118"/>
      <c r="AL367" s="5">
        <f t="shared" si="111"/>
        <v>5589.5281224434339</v>
      </c>
      <c r="AM367" s="5">
        <f t="shared" si="112"/>
        <v>5625.6271582523987</v>
      </c>
      <c r="AN367" s="5">
        <f t="shared" si="80"/>
        <v>5589.5281224616183</v>
      </c>
      <c r="AO367" s="35">
        <f t="shared" si="81"/>
        <v>12.000000000039041</v>
      </c>
      <c r="AP367" s="5">
        <f t="shared" si="82"/>
        <v>36.099035790780512</v>
      </c>
      <c r="AQ367" s="35">
        <f t="shared" si="83"/>
        <v>7.7499999999999999E-2</v>
      </c>
      <c r="AR367" s="5">
        <f t="shared" si="113"/>
        <v>785250.00000001781</v>
      </c>
      <c r="AS367" s="166">
        <f t="shared" si="114"/>
        <v>1239975.7769708459</v>
      </c>
      <c r="AT367" s="5">
        <f t="shared" si="84"/>
        <v>-1.8184437067247927E-8</v>
      </c>
      <c r="AU367" s="166">
        <f t="shared" si="85"/>
        <v>2025225.7769708638</v>
      </c>
      <c r="AV367" s="150"/>
      <c r="AW367" s="2">
        <f t="shared" si="130"/>
        <v>360</v>
      </c>
      <c r="AX367" s="118"/>
      <c r="AY367" s="5">
        <f t="shared" si="115"/>
        <v>5456.4789350854762</v>
      </c>
      <c r="AZ367" s="5">
        <f t="shared" si="116"/>
        <v>5490.5819284106856</v>
      </c>
      <c r="BA367" s="5">
        <f t="shared" si="86"/>
        <v>5456.4789350664014</v>
      </c>
      <c r="BB367" s="35">
        <f t="shared" si="87"/>
        <v>11.999999999958051</v>
      </c>
      <c r="BC367" s="5">
        <f t="shared" si="88"/>
        <v>34.102993344284222</v>
      </c>
      <c r="BD367" s="35">
        <f t="shared" si="89"/>
        <v>7.4999999999999997E-2</v>
      </c>
      <c r="BE367" s="5">
        <f t="shared" si="117"/>
        <v>785249.99999998161</v>
      </c>
      <c r="BF367" s="166">
        <f t="shared" si="118"/>
        <v>1191359.4942278666</v>
      </c>
      <c r="BG367" s="5">
        <f t="shared" si="90"/>
        <v>1.9074832380283624E-8</v>
      </c>
      <c r="BH367" s="166">
        <f t="shared" si="91"/>
        <v>1976609.4942278482</v>
      </c>
      <c r="BI367" s="150"/>
      <c r="BJ367" s="2">
        <f t="shared" si="131"/>
        <v>360</v>
      </c>
      <c r="BK367" s="118"/>
      <c r="BL367" s="5">
        <f t="shared" si="119"/>
        <v>5324.6196620184846</v>
      </c>
      <c r="BM367" s="5">
        <f t="shared" si="120"/>
        <v>5356.7892391412443</v>
      </c>
      <c r="BN367" s="5">
        <f t="shared" si="92"/>
        <v>5324.6196620165492</v>
      </c>
      <c r="BO367" s="35">
        <f t="shared" si="93"/>
        <v>11.999999999995637</v>
      </c>
      <c r="BP367" s="5">
        <f t="shared" si="94"/>
        <v>32.16957712469501</v>
      </c>
      <c r="BQ367" s="35">
        <f t="shared" si="95"/>
        <v>7.2499999999999995E-2</v>
      </c>
      <c r="BR367" s="5">
        <f t="shared" si="121"/>
        <v>785249.99999999744</v>
      </c>
      <c r="BS367" s="166">
        <f t="shared" si="122"/>
        <v>1143194.1260908504</v>
      </c>
      <c r="BT367" s="5">
        <f t="shared" si="96"/>
        <v>1.9354047253727913E-9</v>
      </c>
      <c r="BU367" s="166">
        <f t="shared" si="97"/>
        <v>1928444.1260908479</v>
      </c>
      <c r="BV367" s="150"/>
      <c r="BW367" s="2">
        <f t="shared" si="132"/>
        <v>360</v>
      </c>
      <c r="BX367" s="118"/>
      <c r="BY367" s="5">
        <f t="shared" si="123"/>
        <v>5193.9895708993899</v>
      </c>
      <c r="BZ367" s="5">
        <f t="shared" si="124"/>
        <v>5224.2878433945316</v>
      </c>
      <c r="CA367" s="5">
        <f t="shared" si="98"/>
        <v>5193.9895708976183</v>
      </c>
      <c r="CB367" s="35">
        <f t="shared" si="99"/>
        <v>11.999999999995907</v>
      </c>
      <c r="CC367" s="5">
        <f t="shared" si="100"/>
        <v>30.298272496913111</v>
      </c>
      <c r="CD367" s="35">
        <f t="shared" si="101"/>
        <v>7.0000000000000007E-2</v>
      </c>
      <c r="CE367" s="5">
        <f t="shared" si="125"/>
        <v>785249.99999999756</v>
      </c>
      <c r="CF367" s="166">
        <f t="shared" si="126"/>
        <v>1095493.6236220326</v>
      </c>
      <c r="CG367" s="5">
        <f t="shared" si="102"/>
        <v>1.7716956790536642E-9</v>
      </c>
      <c r="CH367" s="166">
        <f t="shared" si="103"/>
        <v>1880743.62362203</v>
      </c>
    </row>
  </sheetData>
  <mergeCells count="1">
    <mergeCell ref="A1:H2"/>
  </mergeCells>
  <pageMargins left="0.7" right="0.7" top="0.75" bottom="0.75" header="0" footer="0"/>
  <pageSetup orientation="landscape"/>
  <drawing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H365"/>
  <sheetViews>
    <sheetView topLeftCell="L1" workbookViewId="0">
      <selection activeCell="G53" sqref="G53:H53"/>
    </sheetView>
  </sheetViews>
  <sheetFormatPr defaultColWidth="12.6640625" defaultRowHeight="15" customHeight="1" outlineLevelCol="1"/>
  <cols>
    <col min="1" max="1" width="29.109375" customWidth="1"/>
    <col min="2" max="7" width="11.21875" customWidth="1"/>
    <col min="8" max="8" width="9.6640625" customWidth="1"/>
    <col min="9" max="9" width="8.88671875" customWidth="1"/>
    <col min="10" max="10" width="15.6640625" customWidth="1" outlineLevel="1"/>
    <col min="11" max="11" width="12.21875" customWidth="1" outlineLevel="1"/>
    <col min="12" max="12" width="14.33203125" customWidth="1" outlineLevel="1"/>
    <col min="13" max="13" width="16.44140625" customWidth="1" outlineLevel="1"/>
    <col min="14" max="14" width="16.33203125" customWidth="1" outlineLevel="1"/>
    <col min="15" max="15" width="19.44140625" customWidth="1" outlineLevel="1"/>
    <col min="16" max="17" width="15.44140625" customWidth="1" outlineLevel="1"/>
    <col min="18" max="18" width="18.33203125" customWidth="1" outlineLevel="1"/>
    <col min="19" max="19" width="17.6640625" customWidth="1" outlineLevel="1"/>
    <col min="20" max="20" width="13.6640625" customWidth="1" outlineLevel="1"/>
    <col min="21" max="21" width="20.109375" customWidth="1" outlineLevel="1"/>
    <col min="22" max="22" width="8.88671875" customWidth="1"/>
    <col min="23" max="23" width="15.6640625" customWidth="1" outlineLevel="1"/>
    <col min="24" max="24" width="12.21875" customWidth="1" outlineLevel="1"/>
    <col min="25" max="25" width="14.33203125" customWidth="1" outlineLevel="1"/>
    <col min="26" max="26" width="16.44140625" customWidth="1" outlineLevel="1"/>
    <col min="27" max="27" width="16.33203125" customWidth="1" outlineLevel="1"/>
    <col min="28" max="28" width="19.44140625" customWidth="1" outlineLevel="1"/>
    <col min="29" max="30" width="15.44140625" customWidth="1" outlineLevel="1"/>
    <col min="31" max="31" width="18.33203125" customWidth="1" outlineLevel="1"/>
    <col min="32" max="32" width="17.6640625" customWidth="1" outlineLevel="1"/>
    <col min="33" max="33" width="13.6640625" customWidth="1" outlineLevel="1"/>
    <col min="34" max="34" width="20.109375" customWidth="1" outlineLevel="1"/>
    <col min="35" max="35" width="8.88671875" customWidth="1"/>
    <col min="36" max="36" width="15.6640625" customWidth="1" outlineLevel="1"/>
    <col min="37" max="37" width="12.21875" customWidth="1" outlineLevel="1"/>
    <col min="38" max="38" width="14.33203125" customWidth="1" outlineLevel="1"/>
    <col min="39" max="39" width="16.44140625" customWidth="1" outlineLevel="1"/>
    <col min="40" max="40" width="16.33203125" customWidth="1" outlineLevel="1"/>
    <col min="41" max="41" width="19.44140625" customWidth="1" outlineLevel="1"/>
    <col min="42" max="43" width="15.44140625" customWidth="1" outlineLevel="1"/>
    <col min="44" max="44" width="18.33203125" customWidth="1" outlineLevel="1"/>
    <col min="45" max="45" width="17.6640625" customWidth="1" outlineLevel="1"/>
    <col min="46" max="46" width="13.6640625" customWidth="1" outlineLevel="1"/>
    <col min="47" max="47" width="20.109375" customWidth="1" outlineLevel="1"/>
    <col min="48" max="48" width="8.88671875" customWidth="1"/>
    <col min="49" max="49" width="15.6640625" customWidth="1" outlineLevel="1"/>
    <col min="50" max="50" width="12.21875" customWidth="1" outlineLevel="1"/>
    <col min="51" max="51" width="14.33203125" customWidth="1" outlineLevel="1"/>
    <col min="52" max="52" width="16.44140625" customWidth="1" outlineLevel="1"/>
    <col min="53" max="53" width="16.33203125" customWidth="1" outlineLevel="1"/>
    <col min="54" max="54" width="19.44140625" customWidth="1" outlineLevel="1"/>
    <col min="55" max="56" width="15.44140625" customWidth="1" outlineLevel="1"/>
    <col min="57" max="57" width="18.33203125" customWidth="1" outlineLevel="1"/>
    <col min="58" max="58" width="17.6640625" customWidth="1" outlineLevel="1"/>
    <col min="59" max="59" width="13.6640625" customWidth="1" outlineLevel="1"/>
    <col min="60" max="60" width="20.109375" customWidth="1" outlineLevel="1"/>
    <col min="61" max="61" width="8.88671875" customWidth="1"/>
    <col min="62" max="62" width="15.6640625" customWidth="1" outlineLevel="1"/>
    <col min="63" max="63" width="12.21875" customWidth="1" outlineLevel="1"/>
    <col min="64" max="64" width="14.33203125" customWidth="1" outlineLevel="1"/>
    <col min="65" max="65" width="16.44140625" customWidth="1" outlineLevel="1"/>
    <col min="66" max="66" width="16.33203125" customWidth="1" outlineLevel="1"/>
    <col min="67" max="67" width="19.44140625" customWidth="1" outlineLevel="1"/>
    <col min="68" max="69" width="15.44140625" customWidth="1" outlineLevel="1"/>
    <col min="70" max="70" width="18.33203125" customWidth="1" outlineLevel="1"/>
    <col min="71" max="71" width="17.6640625" customWidth="1" outlineLevel="1"/>
    <col min="72" max="72" width="13.6640625" customWidth="1" outlineLevel="1"/>
    <col min="73" max="73" width="20.109375" customWidth="1" outlineLevel="1"/>
    <col min="74" max="74" width="8.88671875" customWidth="1"/>
    <col min="75" max="75" width="15.6640625" customWidth="1" outlineLevel="1"/>
    <col min="76" max="76" width="12.21875" customWidth="1" outlineLevel="1"/>
    <col min="77" max="77" width="14.33203125" customWidth="1" outlineLevel="1"/>
    <col min="78" max="78" width="16.44140625" customWidth="1" outlineLevel="1"/>
    <col min="79" max="79" width="16.33203125" customWidth="1" outlineLevel="1"/>
    <col min="80" max="80" width="19.44140625" customWidth="1" outlineLevel="1"/>
    <col min="81" max="82" width="15.44140625" customWidth="1" outlineLevel="1"/>
    <col min="83" max="83" width="18.33203125" customWidth="1" outlineLevel="1"/>
    <col min="84" max="84" width="17.6640625" customWidth="1" outlineLevel="1"/>
    <col min="85" max="85" width="13.6640625" customWidth="1" outlineLevel="1"/>
    <col min="86" max="86" width="20.109375" customWidth="1" outlineLevel="1"/>
  </cols>
  <sheetData>
    <row r="1" spans="1:86" ht="14.25" customHeight="1">
      <c r="A1" s="2"/>
      <c r="B1" s="2"/>
      <c r="C1" s="2"/>
      <c r="I1" s="150"/>
      <c r="J1" s="2" t="s">
        <v>174</v>
      </c>
      <c r="K1" s="206">
        <f>'Interest Rate Comparison'!B3</f>
        <v>8.2500000000000004E-2</v>
      </c>
      <c r="N1" s="2">
        <f>K1/12</f>
        <v>6.875E-3</v>
      </c>
      <c r="O1" s="2" t="s">
        <v>175</v>
      </c>
      <c r="V1" s="150"/>
      <c r="W1" s="2" t="s">
        <v>174</v>
      </c>
      <c r="X1" s="206">
        <f>'Interest Rate Comparison'!B4</f>
        <v>0.08</v>
      </c>
      <c r="AA1" s="2">
        <f>X1/12</f>
        <v>6.6666666666666671E-3</v>
      </c>
      <c r="AB1" s="2" t="s">
        <v>175</v>
      </c>
      <c r="AI1" s="150"/>
      <c r="AJ1" s="2" t="s">
        <v>174</v>
      </c>
      <c r="AK1" s="206">
        <f>'Interest Rate Comparison'!B5</f>
        <v>7.7499999999999999E-2</v>
      </c>
      <c r="AN1" s="2">
        <f>AK1/12</f>
        <v>6.4583333333333333E-3</v>
      </c>
      <c r="AO1" s="2" t="s">
        <v>175</v>
      </c>
      <c r="AV1" s="150"/>
      <c r="AW1" s="2" t="s">
        <v>174</v>
      </c>
      <c r="AX1" s="206">
        <f>'Interest Rate Comparison'!B6</f>
        <v>7.4999999999999997E-2</v>
      </c>
      <c r="BA1" s="2">
        <f>AX1/12</f>
        <v>6.2499999999999995E-3</v>
      </c>
      <c r="BB1" s="2" t="s">
        <v>175</v>
      </c>
      <c r="BI1" s="150"/>
      <c r="BJ1" s="2" t="s">
        <v>174</v>
      </c>
      <c r="BK1" s="206">
        <f>'Interest Rate Comparison'!B7</f>
        <v>7.2499999999999995E-2</v>
      </c>
      <c r="BN1" s="2">
        <f>BK1/12</f>
        <v>6.0416666666666665E-3</v>
      </c>
      <c r="BO1" s="2" t="s">
        <v>175</v>
      </c>
      <c r="BV1" s="150"/>
      <c r="BW1" s="2" t="s">
        <v>174</v>
      </c>
      <c r="BX1" s="206">
        <f>'Interest Rate Comparison'!B8</f>
        <v>7.0000000000000007E-2</v>
      </c>
      <c r="CA1" s="2">
        <f>BX1/12</f>
        <v>5.8333333333333336E-3</v>
      </c>
      <c r="CB1" s="2" t="s">
        <v>175</v>
      </c>
    </row>
    <row r="2" spans="1:86" ht="14.25" customHeight="1">
      <c r="B2" s="205"/>
      <c r="C2" s="205"/>
      <c r="I2" s="150"/>
      <c r="J2" s="2" t="s">
        <v>177</v>
      </c>
      <c r="K2" s="2">
        <f>$L$2*12</f>
        <v>360</v>
      </c>
      <c r="L2" s="2">
        <f>'STR Calculator'!I9</f>
        <v>30</v>
      </c>
      <c r="M2" s="2" t="s">
        <v>178</v>
      </c>
      <c r="N2" s="2">
        <f>(1+N1)^K2</f>
        <v>11.781505620888151</v>
      </c>
      <c r="O2" s="2" t="s">
        <v>179</v>
      </c>
      <c r="V2" s="150"/>
      <c r="W2" s="2" t="s">
        <v>177</v>
      </c>
      <c r="X2" s="2">
        <f>$L$2*12</f>
        <v>360</v>
      </c>
      <c r="Y2" s="2">
        <v>30</v>
      </c>
      <c r="Z2" s="2" t="s">
        <v>178</v>
      </c>
      <c r="AA2" s="2">
        <f>(1+AA1)^X2</f>
        <v>10.935729657755621</v>
      </c>
      <c r="AB2" s="2" t="s">
        <v>179</v>
      </c>
      <c r="AI2" s="150"/>
      <c r="AJ2" s="2" t="s">
        <v>177</v>
      </c>
      <c r="AK2" s="2">
        <f>$L$2*12</f>
        <v>360</v>
      </c>
      <c r="AL2" s="2">
        <v>30</v>
      </c>
      <c r="AM2" s="2" t="s">
        <v>178</v>
      </c>
      <c r="AN2" s="2">
        <f>(1+AN1)^AK2</f>
        <v>10.150514126201864</v>
      </c>
      <c r="AO2" s="2" t="s">
        <v>179</v>
      </c>
      <c r="AV2" s="150"/>
      <c r="AW2" s="2" t="s">
        <v>177</v>
      </c>
      <c r="AX2" s="2">
        <f>$L$2*12</f>
        <v>360</v>
      </c>
      <c r="AY2" s="2">
        <v>30</v>
      </c>
      <c r="AZ2" s="2" t="s">
        <v>178</v>
      </c>
      <c r="BA2" s="2">
        <f>(1+BA1)^AX2</f>
        <v>9.4215339047287756</v>
      </c>
      <c r="BB2" s="2" t="s">
        <v>179</v>
      </c>
      <c r="BI2" s="150"/>
      <c r="BJ2" s="2" t="s">
        <v>177</v>
      </c>
      <c r="BK2" s="2">
        <f>$L$2*12</f>
        <v>360</v>
      </c>
      <c r="BL2" s="2">
        <v>30</v>
      </c>
      <c r="BM2" s="2" t="s">
        <v>178</v>
      </c>
      <c r="BN2" s="2">
        <f>(1+BN1)^BK2</f>
        <v>8.744771963551262</v>
      </c>
      <c r="BO2" s="2" t="s">
        <v>179</v>
      </c>
      <c r="BV2" s="150"/>
      <c r="BW2" s="2" t="s">
        <v>177</v>
      </c>
      <c r="BX2" s="2">
        <f>$L$2*12</f>
        <v>360</v>
      </c>
      <c r="BY2" s="2">
        <v>30</v>
      </c>
      <c r="BZ2" s="2" t="s">
        <v>178</v>
      </c>
      <c r="CA2" s="2">
        <f>(1+CA1)^BX2</f>
        <v>8.1164974753596617</v>
      </c>
      <c r="CB2" s="2" t="s">
        <v>179</v>
      </c>
    </row>
    <row r="3" spans="1:86" ht="14.25" customHeight="1">
      <c r="A3" s="2" t="s">
        <v>180</v>
      </c>
      <c r="B3" s="11">
        <f>'STR Calculator'!B5</f>
        <v>872500</v>
      </c>
      <c r="C3" s="29" t="e">
        <f>B3/B1</f>
        <v>#DIV/0!</v>
      </c>
      <c r="D3" s="2" t="s">
        <v>173</v>
      </c>
      <c r="I3" s="150"/>
      <c r="J3" s="2" t="s">
        <v>181</v>
      </c>
      <c r="V3" s="150"/>
      <c r="W3" s="2" t="s">
        <v>181</v>
      </c>
      <c r="AI3" s="150"/>
      <c r="AJ3" s="2" t="s">
        <v>181</v>
      </c>
      <c r="AV3" s="150"/>
      <c r="AW3" s="2" t="s">
        <v>181</v>
      </c>
      <c r="BI3" s="150"/>
      <c r="BJ3" s="2" t="s">
        <v>181</v>
      </c>
      <c r="BV3" s="150"/>
      <c r="BW3" s="2" t="s">
        <v>181</v>
      </c>
    </row>
    <row r="4" spans="1:86" ht="14.25" customHeight="1">
      <c r="A4" s="2" t="s">
        <v>149</v>
      </c>
      <c r="B4" s="9">
        <v>0.15</v>
      </c>
      <c r="I4" s="150"/>
      <c r="V4" s="150"/>
      <c r="AI4" s="150"/>
      <c r="AV4" s="150"/>
      <c r="BI4" s="150"/>
      <c r="BV4" s="150"/>
    </row>
    <row r="5" spans="1:86" ht="14.25" customHeight="1">
      <c r="A5" s="2" t="s">
        <v>182</v>
      </c>
      <c r="B5" s="11">
        <f>B3-(B3*B4)</f>
        <v>741625</v>
      </c>
      <c r="C5" s="2" t="s">
        <v>183</v>
      </c>
      <c r="I5" s="150"/>
      <c r="J5" s="2" t="s">
        <v>184</v>
      </c>
      <c r="K5" s="2" t="s">
        <v>185</v>
      </c>
      <c r="L5" s="2" t="s">
        <v>186</v>
      </c>
      <c r="M5" s="2" t="s">
        <v>181</v>
      </c>
      <c r="N5" s="2" t="s">
        <v>187</v>
      </c>
      <c r="O5" s="2" t="s">
        <v>188</v>
      </c>
      <c r="P5" s="2" t="s">
        <v>189</v>
      </c>
      <c r="Q5" s="2" t="s">
        <v>190</v>
      </c>
      <c r="R5" s="2" t="s">
        <v>191</v>
      </c>
      <c r="S5" s="2" t="s">
        <v>192</v>
      </c>
      <c r="T5" s="2" t="s">
        <v>193</v>
      </c>
      <c r="U5" s="107" t="s">
        <v>194</v>
      </c>
      <c r="V5" s="150"/>
      <c r="W5" s="2" t="s">
        <v>184</v>
      </c>
      <c r="X5" s="2" t="s">
        <v>185</v>
      </c>
      <c r="Y5" s="2" t="s">
        <v>186</v>
      </c>
      <c r="Z5" s="2" t="s">
        <v>181</v>
      </c>
      <c r="AA5" s="2" t="s">
        <v>187</v>
      </c>
      <c r="AB5" s="2" t="s">
        <v>188</v>
      </c>
      <c r="AC5" s="2" t="s">
        <v>189</v>
      </c>
      <c r="AD5" s="2" t="s">
        <v>190</v>
      </c>
      <c r="AE5" s="2" t="s">
        <v>191</v>
      </c>
      <c r="AF5" s="2" t="s">
        <v>192</v>
      </c>
      <c r="AG5" s="2" t="s">
        <v>193</v>
      </c>
      <c r="AH5" s="107" t="s">
        <v>194</v>
      </c>
      <c r="AI5" s="150"/>
      <c r="AJ5" s="2" t="s">
        <v>184</v>
      </c>
      <c r="AK5" s="2" t="s">
        <v>185</v>
      </c>
      <c r="AL5" s="2" t="s">
        <v>186</v>
      </c>
      <c r="AM5" s="2" t="s">
        <v>181</v>
      </c>
      <c r="AN5" s="2" t="s">
        <v>187</v>
      </c>
      <c r="AO5" s="2" t="s">
        <v>188</v>
      </c>
      <c r="AP5" s="2" t="s">
        <v>189</v>
      </c>
      <c r="AQ5" s="2" t="s">
        <v>190</v>
      </c>
      <c r="AR5" s="2" t="s">
        <v>191</v>
      </c>
      <c r="AS5" s="2" t="s">
        <v>192</v>
      </c>
      <c r="AT5" s="2" t="s">
        <v>193</v>
      </c>
      <c r="AU5" s="107" t="s">
        <v>194</v>
      </c>
      <c r="AV5" s="150"/>
      <c r="AW5" s="2" t="s">
        <v>184</v>
      </c>
      <c r="AX5" s="2" t="s">
        <v>185</v>
      </c>
      <c r="AY5" s="2" t="s">
        <v>186</v>
      </c>
      <c r="AZ5" s="2" t="s">
        <v>181</v>
      </c>
      <c r="BA5" s="2" t="s">
        <v>187</v>
      </c>
      <c r="BB5" s="2" t="s">
        <v>188</v>
      </c>
      <c r="BC5" s="2" t="s">
        <v>189</v>
      </c>
      <c r="BD5" s="2" t="s">
        <v>190</v>
      </c>
      <c r="BE5" s="2" t="s">
        <v>191</v>
      </c>
      <c r="BF5" s="2" t="s">
        <v>192</v>
      </c>
      <c r="BG5" s="2" t="s">
        <v>193</v>
      </c>
      <c r="BH5" s="107" t="s">
        <v>194</v>
      </c>
      <c r="BI5" s="150"/>
      <c r="BJ5" s="2" t="s">
        <v>184</v>
      </c>
      <c r="BK5" s="2" t="s">
        <v>185</v>
      </c>
      <c r="BL5" s="2" t="s">
        <v>186</v>
      </c>
      <c r="BM5" s="2" t="s">
        <v>181</v>
      </c>
      <c r="BN5" s="2" t="s">
        <v>187</v>
      </c>
      <c r="BO5" s="2" t="s">
        <v>188</v>
      </c>
      <c r="BP5" s="2" t="s">
        <v>189</v>
      </c>
      <c r="BQ5" s="2" t="s">
        <v>190</v>
      </c>
      <c r="BR5" s="2" t="s">
        <v>191</v>
      </c>
      <c r="BS5" s="2" t="s">
        <v>192</v>
      </c>
      <c r="BT5" s="2" t="s">
        <v>193</v>
      </c>
      <c r="BU5" s="107" t="s">
        <v>194</v>
      </c>
      <c r="BV5" s="150"/>
      <c r="BW5" s="2" t="s">
        <v>184</v>
      </c>
      <c r="BX5" s="2" t="s">
        <v>185</v>
      </c>
      <c r="BY5" s="2" t="s">
        <v>186</v>
      </c>
      <c r="BZ5" s="2" t="s">
        <v>181</v>
      </c>
      <c r="CA5" s="2" t="s">
        <v>187</v>
      </c>
      <c r="CB5" s="2" t="s">
        <v>188</v>
      </c>
      <c r="CC5" s="2" t="s">
        <v>189</v>
      </c>
      <c r="CD5" s="2" t="s">
        <v>190</v>
      </c>
      <c r="CE5" s="2" t="s">
        <v>191</v>
      </c>
      <c r="CF5" s="2" t="s">
        <v>192</v>
      </c>
      <c r="CG5" s="2" t="s">
        <v>193</v>
      </c>
      <c r="CH5" s="107" t="s">
        <v>194</v>
      </c>
    </row>
    <row r="6" spans="1:86" ht="14.25" customHeight="1">
      <c r="A6" s="2" t="s">
        <v>195</v>
      </c>
      <c r="B6" s="11">
        <f>B3-B5</f>
        <v>130875</v>
      </c>
      <c r="I6" s="150"/>
      <c r="J6" s="2">
        <v>1</v>
      </c>
      <c r="K6" s="118">
        <v>44866</v>
      </c>
      <c r="L6" s="11">
        <f>'Amoritization Scenario 15% DP'!$B$5</f>
        <v>741625</v>
      </c>
      <c r="M6" s="151">
        <f t="shared" ref="M6:M260" si="0">$L$6/((($N$2)-1)/($N$1*$N$2))</f>
        <v>5571.5809522926747</v>
      </c>
      <c r="N6" s="5">
        <f t="shared" ref="N6:N260" si="1">M6-P6</f>
        <v>472.90907729267474</v>
      </c>
      <c r="O6" s="35">
        <f t="shared" ref="O6:O260" si="2">(N6/L6)*12</f>
        <v>7.6519924861110367E-3</v>
      </c>
      <c r="P6" s="5">
        <f t="shared" ref="P6:P260" si="3">L6*($K$1/12)</f>
        <v>5098.671875</v>
      </c>
      <c r="Q6" s="35">
        <f t="shared" ref="Q6:Q260" si="4">(P6/L6)*12</f>
        <v>8.2500000000000004E-2</v>
      </c>
      <c r="R6" s="5">
        <f>N6</f>
        <v>472.90907729267474</v>
      </c>
      <c r="S6" s="5">
        <f>P6</f>
        <v>5098.671875</v>
      </c>
      <c r="T6" s="5">
        <f t="shared" ref="T6:T260" si="5">L6-N6</f>
        <v>741152.09092270734</v>
      </c>
      <c r="U6" s="5">
        <f t="shared" ref="U6:U260" si="6">R6+S6</f>
        <v>5571.5809522926747</v>
      </c>
      <c r="V6" s="150"/>
      <c r="W6" s="2">
        <v>1</v>
      </c>
      <c r="X6" s="118">
        <v>44866</v>
      </c>
      <c r="Y6" s="11">
        <f>'Amoritization Scenario 15% DP'!$B$5</f>
        <v>741625</v>
      </c>
      <c r="Z6" s="151">
        <f>$Y$6/((($AA$2)-1)/($AA$1*$AA$2))</f>
        <v>5441.7815210329336</v>
      </c>
      <c r="AA6" s="5">
        <f t="shared" ref="AA6:AA260" si="7">Z6-AC6</f>
        <v>497.61485436626663</v>
      </c>
      <c r="AB6" s="35">
        <f t="shared" ref="AB6:AB260" si="8">(AA6/Y6)*12</f>
        <v>8.0517488655252982E-3</v>
      </c>
      <c r="AC6" s="5">
        <f t="shared" ref="AC6:AC260" si="9">Y6*($X$1/12)</f>
        <v>4944.166666666667</v>
      </c>
      <c r="AD6" s="35">
        <f t="shared" ref="AD6:AD260" si="10">(AC6/Y6)*12</f>
        <v>0.08</v>
      </c>
      <c r="AE6" s="5">
        <f>AA6</f>
        <v>497.61485436626663</v>
      </c>
      <c r="AF6" s="5">
        <f>AC6</f>
        <v>4944.166666666667</v>
      </c>
      <c r="AG6" s="5">
        <f t="shared" ref="AG6:AG260" si="11">Y6-AA6</f>
        <v>741127.38514563371</v>
      </c>
      <c r="AH6" s="5">
        <f t="shared" ref="AH6:AH260" si="12">AE6+AF6</f>
        <v>5441.7815210329336</v>
      </c>
      <c r="AI6" s="150"/>
      <c r="AJ6" s="2">
        <v>1</v>
      </c>
      <c r="AK6" s="118">
        <v>44866</v>
      </c>
      <c r="AL6" s="11">
        <f>'Amoritization Scenario 15% DP'!$B$5</f>
        <v>741625</v>
      </c>
      <c r="AM6" s="151">
        <f>$AL$6/((($AN$2)-1)/($AN$1*$AN$2))</f>
        <v>5313.0923161272649</v>
      </c>
      <c r="AN6" s="5">
        <f t="shared" ref="AN6:AN260" si="13">AM6-AP6</f>
        <v>523.43085779393186</v>
      </c>
      <c r="AO6" s="35">
        <f t="shared" ref="AO6:AO260" si="14">(AN6/AL6)*12</f>
        <v>8.4694694670853637E-3</v>
      </c>
      <c r="AP6" s="5">
        <f t="shared" ref="AP6:AP260" si="15">AL6*($AK$1/12)</f>
        <v>4789.661458333333</v>
      </c>
      <c r="AQ6" s="35">
        <f t="shared" ref="AQ6:AQ260" si="16">(AP6/AL6)*12</f>
        <v>7.7499999999999999E-2</v>
      </c>
      <c r="AR6" s="5">
        <f>AN6</f>
        <v>523.43085779393186</v>
      </c>
      <c r="AS6" s="5">
        <f>AP6</f>
        <v>4789.661458333333</v>
      </c>
      <c r="AT6" s="5">
        <f t="shared" ref="AT6:AT260" si="17">AL6-AN6</f>
        <v>741101.56914220611</v>
      </c>
      <c r="AU6" s="5">
        <f t="shared" ref="AU6:AU260" si="18">AR6+AS6</f>
        <v>5313.0923161272649</v>
      </c>
      <c r="AV6" s="150"/>
      <c r="AW6" s="2">
        <v>1</v>
      </c>
      <c r="AX6" s="118">
        <v>44866</v>
      </c>
      <c r="AY6" s="11">
        <f>'Amoritization Scenario 15% DP'!$B$5</f>
        <v>741625</v>
      </c>
      <c r="AZ6" s="151">
        <f>$AY$6/((($BA$2)-1)/($BA$1*$BA$2))</f>
        <v>5185.5495990545369</v>
      </c>
      <c r="BA6" s="5">
        <f t="shared" ref="BA6:BA260" si="19">AZ6-BC6</f>
        <v>550.39334905453688</v>
      </c>
      <c r="BB6" s="35">
        <f t="shared" ref="BB6:BB260" si="20">(BA6/AY6)*12</f>
        <v>8.9057410263333123E-3</v>
      </c>
      <c r="BC6" s="5">
        <f t="shared" ref="BC6:BC260" si="21">AY6*($AX$1/12)</f>
        <v>4635.15625</v>
      </c>
      <c r="BD6" s="35">
        <f t="shared" ref="BD6:BD260" si="22">(BC6/AY6)*12</f>
        <v>7.5000000000000011E-2</v>
      </c>
      <c r="BE6" s="5">
        <f>BA6</f>
        <v>550.39334905453688</v>
      </c>
      <c r="BF6" s="5">
        <f>BC6</f>
        <v>4635.15625</v>
      </c>
      <c r="BG6" s="5">
        <f t="shared" ref="BG6:BG260" si="23">AY6-BA6</f>
        <v>741074.6066509455</v>
      </c>
      <c r="BH6" s="5">
        <f t="shared" ref="BH6:BH260" si="24">BE6+BF6</f>
        <v>5185.5495990545369</v>
      </c>
      <c r="BI6" s="150"/>
      <c r="BJ6" s="2">
        <v>1</v>
      </c>
      <c r="BK6" s="118">
        <v>44866</v>
      </c>
      <c r="BL6" s="11">
        <f>'Amoritization Scenario 15% DP'!$B$5</f>
        <v>741625</v>
      </c>
      <c r="BM6" s="151">
        <f>$BL$6/((($BN$2)-1)/($BN$1*$BN$2))</f>
        <v>5059.1898369667315</v>
      </c>
      <c r="BN6" s="5">
        <f t="shared" ref="BN6:BN260" si="25">BM6-BP6</f>
        <v>578.53879530006452</v>
      </c>
      <c r="BO6" s="35">
        <f t="shared" ref="BO6:BO260" si="26">(BN6/BL6)*12</f>
        <v>9.3611536067429967E-3</v>
      </c>
      <c r="BP6" s="5">
        <f t="shared" ref="BP6:BP260" si="27">BL6*($BK$1/12)</f>
        <v>4480.651041666667</v>
      </c>
      <c r="BQ6" s="35">
        <f t="shared" ref="BQ6:BQ260" si="28">(BP6/BL6)*12</f>
        <v>7.2500000000000009E-2</v>
      </c>
      <c r="BR6" s="5">
        <f>BN6</f>
        <v>578.53879530006452</v>
      </c>
      <c r="BS6" s="5">
        <f>BP6</f>
        <v>4480.651041666667</v>
      </c>
      <c r="BT6" s="5">
        <f t="shared" ref="BT6:BT260" si="29">BL6-BN6</f>
        <v>741046.46120469994</v>
      </c>
      <c r="BU6" s="5">
        <f t="shared" ref="BU6:BU260" si="30">BR6+BS6</f>
        <v>5059.1898369667315</v>
      </c>
      <c r="BV6" s="150"/>
      <c r="BW6" s="2">
        <v>1</v>
      </c>
      <c r="BX6" s="118">
        <v>44866</v>
      </c>
      <c r="BY6" s="11">
        <f>'Amoritization Scenario 15% DP'!$B$5</f>
        <v>741625</v>
      </c>
      <c r="BZ6" s="151">
        <f>$BY$6/((($CA$2)-1)/($CA$1*$CA$2))</f>
        <v>4934.049629872613</v>
      </c>
      <c r="CA6" s="5">
        <f t="shared" ref="CA6:CA260" si="31">BZ6-CC6</f>
        <v>607.90379653927903</v>
      </c>
      <c r="CB6" s="35">
        <f t="shared" ref="CB6:CB260" si="32">(CA6/BY6)*12</f>
        <v>9.8362994215019026E-3</v>
      </c>
      <c r="CC6" s="5">
        <f t="shared" ref="CC6:CC260" si="33">BY6*($BX$1/12)</f>
        <v>4326.1458333333339</v>
      </c>
      <c r="CD6" s="35">
        <f t="shared" ref="CD6:CD260" si="34">(CC6/BY6)*12</f>
        <v>7.0000000000000007E-2</v>
      </c>
      <c r="CE6" s="5">
        <f>CA6</f>
        <v>607.90379653927903</v>
      </c>
      <c r="CF6" s="5">
        <f>CC6</f>
        <v>4326.1458333333339</v>
      </c>
      <c r="CG6" s="5">
        <f t="shared" ref="CG6:CG260" si="35">BY6-CA6</f>
        <v>741017.09620346071</v>
      </c>
      <c r="CH6" s="5">
        <f t="shared" ref="CH6:CH260" si="36">CE6+CF6</f>
        <v>4934.049629872613</v>
      </c>
    </row>
    <row r="7" spans="1:86" ht="14.25" customHeight="1">
      <c r="I7" s="150"/>
      <c r="J7" s="2">
        <v>2</v>
      </c>
      <c r="K7" s="118">
        <v>44896</v>
      </c>
      <c r="L7" s="5">
        <f t="shared" ref="L7:L261" si="37">T6</f>
        <v>741152.09092270734</v>
      </c>
      <c r="M7" s="5">
        <f t="shared" si="0"/>
        <v>5571.5809522926747</v>
      </c>
      <c r="N7" s="5">
        <f t="shared" si="1"/>
        <v>476.16032719906161</v>
      </c>
      <c r="O7" s="35">
        <f t="shared" si="2"/>
        <v>7.7095160310147849E-3</v>
      </c>
      <c r="P7" s="5">
        <f t="shared" si="3"/>
        <v>5095.4206250936131</v>
      </c>
      <c r="Q7" s="35">
        <f t="shared" si="4"/>
        <v>8.2500000000000004E-2</v>
      </c>
      <c r="R7" s="5">
        <f t="shared" ref="R7:R261" si="38">R6+N7</f>
        <v>949.06940449173635</v>
      </c>
      <c r="S7" s="5">
        <f t="shared" ref="S7:S261" si="39">S6+P7</f>
        <v>10194.092500093613</v>
      </c>
      <c r="T7" s="5">
        <f t="shared" si="5"/>
        <v>740675.93059550831</v>
      </c>
      <c r="U7" s="5">
        <f t="shared" si="6"/>
        <v>11143.161904585349</v>
      </c>
      <c r="V7" s="150"/>
      <c r="W7" s="2">
        <v>2</v>
      </c>
      <c r="X7" s="118">
        <v>44896</v>
      </c>
      <c r="Y7" s="5">
        <f t="shared" ref="Y7:Y261" si="40">AG6</f>
        <v>741127.38514563371</v>
      </c>
      <c r="Z7" s="5">
        <f t="shared" ref="Z7:Z261" si="41">Z6</f>
        <v>5441.7815210329336</v>
      </c>
      <c r="AA7" s="5">
        <f t="shared" si="7"/>
        <v>500.93228672870828</v>
      </c>
      <c r="AB7" s="35">
        <f t="shared" si="8"/>
        <v>8.110869414929639E-3</v>
      </c>
      <c r="AC7" s="5">
        <f t="shared" si="9"/>
        <v>4940.8492343042253</v>
      </c>
      <c r="AD7" s="35">
        <f t="shared" si="10"/>
        <v>0.08</v>
      </c>
      <c r="AE7" s="5">
        <f t="shared" ref="AE7:AE261" si="42">AE6+AA7</f>
        <v>998.5471410949749</v>
      </c>
      <c r="AF7" s="5">
        <f t="shared" ref="AF7:AF261" si="43">AF6+AC7</f>
        <v>9885.0159009708914</v>
      </c>
      <c r="AG7" s="5">
        <f t="shared" si="11"/>
        <v>740626.45285890496</v>
      </c>
      <c r="AH7" s="5">
        <f t="shared" si="12"/>
        <v>10883.563042065867</v>
      </c>
      <c r="AI7" s="150"/>
      <c r="AJ7" s="2">
        <v>2</v>
      </c>
      <c r="AK7" s="118">
        <v>44896</v>
      </c>
      <c r="AL7" s="5">
        <f t="shared" ref="AL7:AL261" si="44">AT6</f>
        <v>741101.56914220611</v>
      </c>
      <c r="AM7" s="5">
        <f t="shared" ref="AM7:AM261" si="45">AM6</f>
        <v>5313.0923161272649</v>
      </c>
      <c r="AN7" s="5">
        <f t="shared" si="13"/>
        <v>526.81134875051703</v>
      </c>
      <c r="AO7" s="35">
        <f t="shared" si="14"/>
        <v>8.5301886384120708E-3</v>
      </c>
      <c r="AP7" s="5">
        <f t="shared" si="15"/>
        <v>4786.2809673767479</v>
      </c>
      <c r="AQ7" s="35">
        <f t="shared" si="16"/>
        <v>7.7499999999999999E-2</v>
      </c>
      <c r="AR7" s="5">
        <f t="shared" ref="AR7:AR261" si="46">AR6+AN7</f>
        <v>1050.2422065444489</v>
      </c>
      <c r="AS7" s="5">
        <f t="shared" ref="AS7:AS261" si="47">AS6+AP7</f>
        <v>9575.94242571008</v>
      </c>
      <c r="AT7" s="5">
        <f t="shared" si="17"/>
        <v>740574.75779345562</v>
      </c>
      <c r="AU7" s="5">
        <f t="shared" si="18"/>
        <v>10626.184632254528</v>
      </c>
      <c r="AV7" s="150"/>
      <c r="AW7" s="2">
        <v>2</v>
      </c>
      <c r="AX7" s="118">
        <v>44896</v>
      </c>
      <c r="AY7" s="5">
        <f t="shared" ref="AY7:AY261" si="48">BG6</f>
        <v>741074.6066509455</v>
      </c>
      <c r="AZ7" s="5">
        <f t="shared" ref="AZ7:AZ261" si="49">AZ6</f>
        <v>5185.5495990545369</v>
      </c>
      <c r="BA7" s="5">
        <f t="shared" si="19"/>
        <v>553.83330748612752</v>
      </c>
      <c r="BB7" s="35">
        <f t="shared" si="20"/>
        <v>8.9680575075538529E-3</v>
      </c>
      <c r="BC7" s="5">
        <f t="shared" si="21"/>
        <v>4631.7162915684094</v>
      </c>
      <c r="BD7" s="35">
        <f t="shared" si="22"/>
        <v>7.5000000000000011E-2</v>
      </c>
      <c r="BE7" s="5">
        <f t="shared" ref="BE7:BE261" si="50">BE6+BA7</f>
        <v>1104.2266565406644</v>
      </c>
      <c r="BF7" s="5">
        <f t="shared" ref="BF7:BF261" si="51">BF6+BC7</f>
        <v>9266.8725415684094</v>
      </c>
      <c r="BG7" s="5">
        <f t="shared" si="23"/>
        <v>740520.77334345935</v>
      </c>
      <c r="BH7" s="5">
        <f t="shared" si="24"/>
        <v>10371.099198109074</v>
      </c>
      <c r="BI7" s="150"/>
      <c r="BJ7" s="2">
        <v>2</v>
      </c>
      <c r="BK7" s="118">
        <v>44896</v>
      </c>
      <c r="BL7" s="5">
        <f t="shared" ref="BL7:BL261" si="52">BT6</f>
        <v>741046.46120469994</v>
      </c>
      <c r="BM7" s="5">
        <f t="shared" ref="BM7:BM261" si="53">BM6</f>
        <v>5059.1898369667315</v>
      </c>
      <c r="BN7" s="5">
        <f t="shared" si="25"/>
        <v>582.03413385500244</v>
      </c>
      <c r="BO7" s="35">
        <f t="shared" si="26"/>
        <v>9.4250630316831379E-3</v>
      </c>
      <c r="BP7" s="5">
        <f t="shared" si="27"/>
        <v>4477.1557031117291</v>
      </c>
      <c r="BQ7" s="35">
        <f t="shared" si="28"/>
        <v>7.2500000000000009E-2</v>
      </c>
      <c r="BR7" s="5">
        <f t="shared" ref="BR7:BR261" si="54">BR6+BN7</f>
        <v>1160.572929155067</v>
      </c>
      <c r="BS7" s="5">
        <f t="shared" ref="BS7:BS261" si="55">BS6+BP7</f>
        <v>8957.806744778396</v>
      </c>
      <c r="BT7" s="5">
        <f t="shared" si="29"/>
        <v>740464.42707084492</v>
      </c>
      <c r="BU7" s="5">
        <f t="shared" si="30"/>
        <v>10118.379673933463</v>
      </c>
      <c r="BV7" s="150"/>
      <c r="BW7" s="2">
        <v>2</v>
      </c>
      <c r="BX7" s="118">
        <v>44896</v>
      </c>
      <c r="BY7" s="5">
        <f t="shared" ref="BY7:BY261" si="56">CG6</f>
        <v>741017.09620346071</v>
      </c>
      <c r="BZ7" s="5">
        <f t="shared" ref="BZ7:BZ261" si="57">BZ6</f>
        <v>4934.049629872613</v>
      </c>
      <c r="CA7" s="5">
        <f t="shared" si="31"/>
        <v>611.44990201909241</v>
      </c>
      <c r="CB7" s="35">
        <f t="shared" si="32"/>
        <v>9.9017942525505276E-3</v>
      </c>
      <c r="CC7" s="5">
        <f t="shared" si="33"/>
        <v>4322.5997278535206</v>
      </c>
      <c r="CD7" s="35">
        <f t="shared" si="34"/>
        <v>6.9999999999999993E-2</v>
      </c>
      <c r="CE7" s="5">
        <f t="shared" ref="CE7:CE261" si="58">CE6+CA7</f>
        <v>1219.3536985583714</v>
      </c>
      <c r="CF7" s="5">
        <f t="shared" ref="CF7:CF261" si="59">CF6+CC7</f>
        <v>8648.7455611868536</v>
      </c>
      <c r="CG7" s="5">
        <f t="shared" si="35"/>
        <v>740405.64630144159</v>
      </c>
      <c r="CH7" s="5">
        <f t="shared" si="36"/>
        <v>9868.0992597452241</v>
      </c>
    </row>
    <row r="8" spans="1:86" ht="48" customHeight="1">
      <c r="A8" s="136" t="s">
        <v>106</v>
      </c>
      <c r="B8" s="152" t="str">
        <f>"Cum Interest @ "&amp;K1&amp;"%"</f>
        <v>Cum Interest @ 0.0825%</v>
      </c>
      <c r="C8" s="153" t="str">
        <f>"Cum Interest @ "&amp;X1&amp;"%"</f>
        <v>Cum Interest @ 0.08%</v>
      </c>
      <c r="D8" s="154" t="str">
        <f>"Cum Interest @ "&amp;AK1&amp;"%"</f>
        <v>Cum Interest @ 0.0775%</v>
      </c>
      <c r="E8" s="154" t="str">
        <f>"Cum Interest @ "&amp;AX1&amp;"%"</f>
        <v>Cum Interest @ 0.075%</v>
      </c>
      <c r="F8" s="154" t="str">
        <f>"Cum Interest @ "&amp;BK1&amp;"%"</f>
        <v>Cum Interest @ 0.0725%</v>
      </c>
      <c r="G8" s="155" t="str">
        <f>"Cum Interest @ "&amp;BX1&amp;"%"</f>
        <v>Cum Interest @ 0.07%</v>
      </c>
      <c r="H8" s="156"/>
      <c r="I8" s="150"/>
      <c r="J8" s="2">
        <v>3</v>
      </c>
      <c r="K8" s="118">
        <v>44927</v>
      </c>
      <c r="L8" s="5">
        <f t="shared" si="37"/>
        <v>740675.93059550831</v>
      </c>
      <c r="M8" s="5">
        <f t="shared" si="0"/>
        <v>5571.5809522926747</v>
      </c>
      <c r="N8" s="5">
        <f t="shared" si="1"/>
        <v>479.43392944855532</v>
      </c>
      <c r="O8" s="35">
        <f t="shared" si="2"/>
        <v>7.7675092651614142E-3</v>
      </c>
      <c r="P8" s="5">
        <f t="shared" si="3"/>
        <v>5092.1470228441194</v>
      </c>
      <c r="Q8" s="35">
        <f t="shared" si="4"/>
        <v>8.2500000000000004E-2</v>
      </c>
      <c r="R8" s="5">
        <f t="shared" si="38"/>
        <v>1428.5033339402917</v>
      </c>
      <c r="S8" s="5">
        <f t="shared" si="39"/>
        <v>15286.239522937733</v>
      </c>
      <c r="T8" s="5">
        <f t="shared" si="5"/>
        <v>740196.49666605971</v>
      </c>
      <c r="U8" s="5">
        <f t="shared" si="6"/>
        <v>16714.742856878023</v>
      </c>
      <c r="V8" s="150"/>
      <c r="W8" s="2">
        <v>3</v>
      </c>
      <c r="X8" s="118">
        <v>44927</v>
      </c>
      <c r="Y8" s="5">
        <f t="shared" si="40"/>
        <v>740626.45285890496</v>
      </c>
      <c r="Z8" s="5">
        <f t="shared" si="41"/>
        <v>5441.7815210329336</v>
      </c>
      <c r="AA8" s="5">
        <f t="shared" si="7"/>
        <v>504.27183530690036</v>
      </c>
      <c r="AB8" s="35">
        <f t="shared" si="8"/>
        <v>8.1704643418071595E-3</v>
      </c>
      <c r="AC8" s="5">
        <f t="shared" si="9"/>
        <v>4937.5096857260332</v>
      </c>
      <c r="AD8" s="35">
        <f t="shared" si="10"/>
        <v>0.08</v>
      </c>
      <c r="AE8" s="5">
        <f t="shared" si="42"/>
        <v>1502.8189764018753</v>
      </c>
      <c r="AF8" s="5">
        <f t="shared" si="43"/>
        <v>14822.525586696924</v>
      </c>
      <c r="AG8" s="5">
        <f t="shared" si="11"/>
        <v>740122.18102359807</v>
      </c>
      <c r="AH8" s="5">
        <f t="shared" si="12"/>
        <v>16325.344563098799</v>
      </c>
      <c r="AI8" s="150"/>
      <c r="AJ8" s="2">
        <v>3</v>
      </c>
      <c r="AK8" s="118">
        <v>44927</v>
      </c>
      <c r="AL8" s="5">
        <f t="shared" si="44"/>
        <v>740574.75779345562</v>
      </c>
      <c r="AM8" s="5">
        <f t="shared" si="45"/>
        <v>5313.0923161272649</v>
      </c>
      <c r="AN8" s="5">
        <f t="shared" si="13"/>
        <v>530.21367204453054</v>
      </c>
      <c r="AO8" s="35">
        <f t="shared" si="14"/>
        <v>8.5913866190789993E-3</v>
      </c>
      <c r="AP8" s="5">
        <f t="shared" si="15"/>
        <v>4782.8786440827344</v>
      </c>
      <c r="AQ8" s="35">
        <f t="shared" si="16"/>
        <v>7.7499999999999999E-2</v>
      </c>
      <c r="AR8" s="5">
        <f t="shared" si="46"/>
        <v>1580.4558785889794</v>
      </c>
      <c r="AS8" s="5">
        <f t="shared" si="47"/>
        <v>14358.821069792815</v>
      </c>
      <c r="AT8" s="5">
        <f t="shared" si="17"/>
        <v>740044.54412141105</v>
      </c>
      <c r="AU8" s="5">
        <f t="shared" si="18"/>
        <v>15939.276948381794</v>
      </c>
      <c r="AV8" s="150"/>
      <c r="AW8" s="2">
        <v>3</v>
      </c>
      <c r="AX8" s="118">
        <v>44927</v>
      </c>
      <c r="AY8" s="5">
        <f t="shared" si="48"/>
        <v>740520.77334345935</v>
      </c>
      <c r="AZ8" s="5">
        <f t="shared" si="49"/>
        <v>5185.5495990545369</v>
      </c>
      <c r="BA8" s="5">
        <f t="shared" si="19"/>
        <v>557.29476565791629</v>
      </c>
      <c r="BB8" s="35">
        <f t="shared" si="20"/>
        <v>9.0308569706973821E-3</v>
      </c>
      <c r="BC8" s="5">
        <f t="shared" si="21"/>
        <v>4628.2548333966206</v>
      </c>
      <c r="BD8" s="35">
        <f t="shared" si="22"/>
        <v>7.4999999999999997E-2</v>
      </c>
      <c r="BE8" s="5">
        <f t="shared" si="50"/>
        <v>1661.5214221985807</v>
      </c>
      <c r="BF8" s="5">
        <f t="shared" si="51"/>
        <v>13895.12737496503</v>
      </c>
      <c r="BG8" s="5">
        <f t="shared" si="23"/>
        <v>739963.47857780149</v>
      </c>
      <c r="BH8" s="5">
        <f t="shared" si="24"/>
        <v>15556.648797163611</v>
      </c>
      <c r="BI8" s="150"/>
      <c r="BJ8" s="2">
        <v>3</v>
      </c>
      <c r="BK8" s="118">
        <v>44927</v>
      </c>
      <c r="BL8" s="5">
        <f t="shared" si="52"/>
        <v>740464.42707084492</v>
      </c>
      <c r="BM8" s="5">
        <f t="shared" si="53"/>
        <v>5059.1898369667315</v>
      </c>
      <c r="BN8" s="5">
        <f t="shared" si="25"/>
        <v>585.55059008037642</v>
      </c>
      <c r="BO8" s="35">
        <f t="shared" si="26"/>
        <v>9.4894593502089161E-3</v>
      </c>
      <c r="BP8" s="5">
        <f t="shared" si="27"/>
        <v>4473.6392468863551</v>
      </c>
      <c r="BQ8" s="35">
        <f t="shared" si="28"/>
        <v>7.2500000000000009E-2</v>
      </c>
      <c r="BR8" s="5">
        <f t="shared" si="54"/>
        <v>1746.1235192354434</v>
      </c>
      <c r="BS8" s="5">
        <f t="shared" si="55"/>
        <v>13431.44599166475</v>
      </c>
      <c r="BT8" s="5">
        <f t="shared" si="29"/>
        <v>739878.87648076459</v>
      </c>
      <c r="BU8" s="5">
        <f t="shared" si="30"/>
        <v>15177.569510900194</v>
      </c>
      <c r="BV8" s="150"/>
      <c r="BW8" s="2">
        <v>3</v>
      </c>
      <c r="BX8" s="118">
        <v>44927</v>
      </c>
      <c r="BY8" s="5">
        <f t="shared" si="56"/>
        <v>740405.64630144159</v>
      </c>
      <c r="BZ8" s="5">
        <f t="shared" si="57"/>
        <v>4934.049629872613</v>
      </c>
      <c r="CA8" s="5">
        <f t="shared" si="31"/>
        <v>615.01669311420392</v>
      </c>
      <c r="CB8" s="35">
        <f t="shared" si="32"/>
        <v>9.9677796276093546E-3</v>
      </c>
      <c r="CC8" s="5">
        <f t="shared" si="33"/>
        <v>4319.0329367584091</v>
      </c>
      <c r="CD8" s="35">
        <f t="shared" si="34"/>
        <v>6.9999999999999993E-2</v>
      </c>
      <c r="CE8" s="5">
        <f t="shared" si="58"/>
        <v>1834.3703916725754</v>
      </c>
      <c r="CF8" s="5">
        <f t="shared" si="59"/>
        <v>12967.778497945263</v>
      </c>
      <c r="CG8" s="5">
        <f t="shared" si="35"/>
        <v>739790.62960832741</v>
      </c>
      <c r="CH8" s="5">
        <f t="shared" si="36"/>
        <v>14802.148889617838</v>
      </c>
    </row>
    <row r="9" spans="1:86" ht="14.25" customHeight="1">
      <c r="A9" s="157">
        <v>1</v>
      </c>
      <c r="B9" s="158">
        <f>VLOOKUP($A$9*12,$J$5:$U$365,10)</f>
        <v>60964.4855793803</v>
      </c>
      <c r="C9" s="159">
        <f t="shared" ref="C9:C38" si="60">VLOOKUP(A9*12,$W$5:$AH$365,10)</f>
        <v>59106.11012852149</v>
      </c>
      <c r="D9" s="158">
        <f t="shared" ref="D9:D38" si="61">VLOOKUP(A9*12,$AJ$5:$AU$365,10)</f>
        <v>57247.951460695484</v>
      </c>
      <c r="E9" s="158">
        <f t="shared" ref="E9:E38" si="62">VLOOKUP(A9*12,$AW$5:$BH$365,10)</f>
        <v>55390.040615825987</v>
      </c>
      <c r="F9" s="158">
        <f t="shared" ref="F9:F38" si="63">VLOOKUP(A9*12,$BJ$5:$BU$365,10)</f>
        <v>53532.410498020821</v>
      </c>
      <c r="G9" s="160">
        <f t="shared" ref="G9:G38" si="64">VLOOKUP(A9*12,$BW$5:$CH$365,10)</f>
        <v>51675.095911962126</v>
      </c>
      <c r="H9" s="11"/>
      <c r="I9" s="150"/>
      <c r="J9" s="2">
        <v>4</v>
      </c>
      <c r="K9" s="118">
        <v>44958</v>
      </c>
      <c r="L9" s="5">
        <f t="shared" si="37"/>
        <v>740196.49666605971</v>
      </c>
      <c r="M9" s="5">
        <f t="shared" si="0"/>
        <v>5571.5809522926747</v>
      </c>
      <c r="N9" s="5">
        <f t="shared" si="1"/>
        <v>482.73003771351432</v>
      </c>
      <c r="O9" s="35">
        <f t="shared" si="2"/>
        <v>7.8259765868299979E-3</v>
      </c>
      <c r="P9" s="5">
        <f t="shared" si="3"/>
        <v>5088.8509145791604</v>
      </c>
      <c r="Q9" s="35">
        <f t="shared" si="4"/>
        <v>8.2500000000000004E-2</v>
      </c>
      <c r="R9" s="5">
        <f t="shared" si="38"/>
        <v>1911.233371653806</v>
      </c>
      <c r="S9" s="5">
        <f t="shared" si="39"/>
        <v>20375.090437516894</v>
      </c>
      <c r="T9" s="5">
        <f t="shared" si="5"/>
        <v>739713.76662834617</v>
      </c>
      <c r="U9" s="5">
        <f t="shared" si="6"/>
        <v>22286.323809170699</v>
      </c>
      <c r="V9" s="150"/>
      <c r="W9" s="2">
        <v>4</v>
      </c>
      <c r="X9" s="118">
        <v>44958</v>
      </c>
      <c r="Y9" s="5">
        <f t="shared" si="40"/>
        <v>740122.18102359807</v>
      </c>
      <c r="Z9" s="5">
        <f t="shared" si="41"/>
        <v>5441.7815210329336</v>
      </c>
      <c r="AA9" s="5">
        <f t="shared" si="7"/>
        <v>507.6336475422795</v>
      </c>
      <c r="AB9" s="35">
        <f t="shared" si="8"/>
        <v>8.2305380472215972E-3</v>
      </c>
      <c r="AC9" s="5">
        <f t="shared" si="9"/>
        <v>4934.1478734906541</v>
      </c>
      <c r="AD9" s="35">
        <f t="shared" si="10"/>
        <v>0.08</v>
      </c>
      <c r="AE9" s="5">
        <f t="shared" si="42"/>
        <v>2010.4526239441548</v>
      </c>
      <c r="AF9" s="5">
        <f t="shared" si="43"/>
        <v>19756.67346018758</v>
      </c>
      <c r="AG9" s="5">
        <f t="shared" si="11"/>
        <v>739614.54737605574</v>
      </c>
      <c r="AH9" s="5">
        <f t="shared" si="12"/>
        <v>21767.126084131734</v>
      </c>
      <c r="AI9" s="150"/>
      <c r="AJ9" s="2">
        <v>4</v>
      </c>
      <c r="AK9" s="118">
        <v>44958</v>
      </c>
      <c r="AL9" s="5">
        <f t="shared" si="44"/>
        <v>740044.54412141105</v>
      </c>
      <c r="AM9" s="5">
        <f t="shared" si="45"/>
        <v>5313.0923161272649</v>
      </c>
      <c r="AN9" s="5">
        <f t="shared" si="13"/>
        <v>533.63796867648489</v>
      </c>
      <c r="AO9" s="35">
        <f t="shared" si="14"/>
        <v>8.6530678119116581E-3</v>
      </c>
      <c r="AP9" s="5">
        <f t="shared" si="15"/>
        <v>4779.45434745078</v>
      </c>
      <c r="AQ9" s="35">
        <f t="shared" si="16"/>
        <v>7.7500000000000013E-2</v>
      </c>
      <c r="AR9" s="5">
        <f t="shared" si="46"/>
        <v>2114.0938472654643</v>
      </c>
      <c r="AS9" s="5">
        <f t="shared" si="47"/>
        <v>19138.275417243596</v>
      </c>
      <c r="AT9" s="5">
        <f t="shared" si="17"/>
        <v>739510.90615273453</v>
      </c>
      <c r="AU9" s="5">
        <f t="shared" si="18"/>
        <v>21252.36926450906</v>
      </c>
      <c r="AV9" s="150"/>
      <c r="AW9" s="2">
        <v>4</v>
      </c>
      <c r="AX9" s="118">
        <v>44958</v>
      </c>
      <c r="AY9" s="5">
        <f t="shared" si="48"/>
        <v>739963.47857780149</v>
      </c>
      <c r="AZ9" s="5">
        <f t="shared" si="49"/>
        <v>5185.5495990545369</v>
      </c>
      <c r="BA9" s="5">
        <f t="shared" si="19"/>
        <v>560.77785794327792</v>
      </c>
      <c r="BB9" s="35">
        <f t="shared" si="20"/>
        <v>9.0941438194395933E-3</v>
      </c>
      <c r="BC9" s="5">
        <f t="shared" si="21"/>
        <v>4624.771741111259</v>
      </c>
      <c r="BD9" s="35">
        <f t="shared" si="22"/>
        <v>7.4999999999999997E-2</v>
      </c>
      <c r="BE9" s="5">
        <f t="shared" si="50"/>
        <v>2222.2992801418586</v>
      </c>
      <c r="BF9" s="5">
        <f t="shared" si="51"/>
        <v>18519.899116076289</v>
      </c>
      <c r="BG9" s="5">
        <f t="shared" si="23"/>
        <v>739402.70071985817</v>
      </c>
      <c r="BH9" s="5">
        <f t="shared" si="24"/>
        <v>20742.198396218148</v>
      </c>
      <c r="BI9" s="150"/>
      <c r="BJ9" s="2">
        <v>4</v>
      </c>
      <c r="BK9" s="118">
        <v>44958</v>
      </c>
      <c r="BL9" s="5">
        <f t="shared" si="52"/>
        <v>739878.87648076459</v>
      </c>
      <c r="BM9" s="5">
        <f t="shared" si="53"/>
        <v>5059.1898369667315</v>
      </c>
      <c r="BN9" s="5">
        <f t="shared" si="25"/>
        <v>589.08829156211232</v>
      </c>
      <c r="BO9" s="35">
        <f t="shared" si="26"/>
        <v>9.5543469660457729E-3</v>
      </c>
      <c r="BP9" s="5">
        <f t="shared" si="27"/>
        <v>4470.1015454046192</v>
      </c>
      <c r="BQ9" s="35">
        <f t="shared" si="28"/>
        <v>7.2499999999999995E-2</v>
      </c>
      <c r="BR9" s="5">
        <f t="shared" si="54"/>
        <v>2335.2118107975557</v>
      </c>
      <c r="BS9" s="5">
        <f t="shared" si="55"/>
        <v>17901.547537069368</v>
      </c>
      <c r="BT9" s="5">
        <f t="shared" si="29"/>
        <v>739289.78818920243</v>
      </c>
      <c r="BU9" s="5">
        <f t="shared" si="30"/>
        <v>20236.759347866922</v>
      </c>
      <c r="BV9" s="150"/>
      <c r="BW9" s="2">
        <v>4</v>
      </c>
      <c r="BX9" s="118">
        <v>44958</v>
      </c>
      <c r="BY9" s="5">
        <f t="shared" si="56"/>
        <v>739790.62960832741</v>
      </c>
      <c r="BZ9" s="5">
        <f t="shared" si="57"/>
        <v>4934.049629872613</v>
      </c>
      <c r="CA9" s="5">
        <f t="shared" si="31"/>
        <v>618.60429049070262</v>
      </c>
      <c r="CB9" s="35">
        <f t="shared" si="32"/>
        <v>1.003425994976251E-2</v>
      </c>
      <c r="CC9" s="5">
        <f t="shared" si="33"/>
        <v>4315.4453393819103</v>
      </c>
      <c r="CD9" s="35">
        <f t="shared" si="34"/>
        <v>7.0000000000000007E-2</v>
      </c>
      <c r="CE9" s="5">
        <f t="shared" si="58"/>
        <v>2452.974682163278</v>
      </c>
      <c r="CF9" s="5">
        <f t="shared" si="59"/>
        <v>17283.223837327172</v>
      </c>
      <c r="CG9" s="5">
        <f t="shared" si="35"/>
        <v>739172.02531783667</v>
      </c>
      <c r="CH9" s="5">
        <f t="shared" si="36"/>
        <v>19736.198519490448</v>
      </c>
    </row>
    <row r="10" spans="1:86" ht="14.25" customHeight="1">
      <c r="A10" s="161">
        <f t="shared" ref="A10:A38" si="65">A9+1</f>
        <v>2</v>
      </c>
      <c r="B10" s="11">
        <f t="shared" ref="B10:B38" si="66">VLOOKUP(A10*12,$J$5:$U$365,10)</f>
        <v>121423.86006037029</v>
      </c>
      <c r="C10" s="162">
        <f t="shared" si="60"/>
        <v>117698.01605822115</v>
      </c>
      <c r="D10" s="11">
        <f t="shared" si="61"/>
        <v>113973.13306332962</v>
      </c>
      <c r="E10" s="11">
        <f t="shared" si="62"/>
        <v>110249.34173294222</v>
      </c>
      <c r="F10" s="11">
        <f t="shared" si="63"/>
        <v>106526.78026570918</v>
      </c>
      <c r="G10" s="22">
        <f t="shared" si="64"/>
        <v>102805.59452534768</v>
      </c>
      <c r="H10" s="11"/>
      <c r="I10" s="150"/>
      <c r="J10" s="2">
        <v>5</v>
      </c>
      <c r="K10" s="118">
        <v>44986</v>
      </c>
      <c r="L10" s="5">
        <f t="shared" si="37"/>
        <v>739713.76662834617</v>
      </c>
      <c r="M10" s="5">
        <f t="shared" si="0"/>
        <v>5571.5809522926747</v>
      </c>
      <c r="N10" s="5">
        <f t="shared" si="1"/>
        <v>486.04880672279432</v>
      </c>
      <c r="O10" s="35">
        <f t="shared" si="2"/>
        <v>7.8849224440674676E-3</v>
      </c>
      <c r="P10" s="5">
        <f t="shared" si="3"/>
        <v>5085.5321455698804</v>
      </c>
      <c r="Q10" s="35">
        <f t="shared" si="4"/>
        <v>8.2500000000000018E-2</v>
      </c>
      <c r="R10" s="5">
        <f t="shared" si="38"/>
        <v>2397.2821783766003</v>
      </c>
      <c r="S10" s="5">
        <f t="shared" si="39"/>
        <v>25460.622583086773</v>
      </c>
      <c r="T10" s="5">
        <f t="shared" si="5"/>
        <v>739227.71782162343</v>
      </c>
      <c r="U10" s="5">
        <f t="shared" si="6"/>
        <v>27857.904761463375</v>
      </c>
      <c r="V10" s="150"/>
      <c r="W10" s="2">
        <v>5</v>
      </c>
      <c r="X10" s="118">
        <v>44986</v>
      </c>
      <c r="Y10" s="5">
        <f t="shared" si="40"/>
        <v>739614.54737605574</v>
      </c>
      <c r="Z10" s="5">
        <f t="shared" si="41"/>
        <v>5441.7815210329336</v>
      </c>
      <c r="AA10" s="5">
        <f t="shared" si="7"/>
        <v>511.01787185922876</v>
      </c>
      <c r="AB10" s="35">
        <f t="shared" si="8"/>
        <v>8.2910949819282442E-3</v>
      </c>
      <c r="AC10" s="5">
        <f t="shared" si="9"/>
        <v>4930.7636491737048</v>
      </c>
      <c r="AD10" s="35">
        <f t="shared" si="10"/>
        <v>7.9999999999999988E-2</v>
      </c>
      <c r="AE10" s="5">
        <f t="shared" si="42"/>
        <v>2521.4704958033835</v>
      </c>
      <c r="AF10" s="5">
        <f t="shared" si="43"/>
        <v>24687.437109361286</v>
      </c>
      <c r="AG10" s="5">
        <f t="shared" si="11"/>
        <v>739103.52950419649</v>
      </c>
      <c r="AH10" s="5">
        <f t="shared" si="12"/>
        <v>27208.90760516467</v>
      </c>
      <c r="AI10" s="150"/>
      <c r="AJ10" s="2">
        <v>5</v>
      </c>
      <c r="AK10" s="118">
        <v>44986</v>
      </c>
      <c r="AL10" s="5">
        <f t="shared" si="44"/>
        <v>739510.90615273453</v>
      </c>
      <c r="AM10" s="5">
        <f t="shared" si="45"/>
        <v>5313.0923161272649</v>
      </c>
      <c r="AN10" s="5">
        <f t="shared" si="13"/>
        <v>537.0843805575214</v>
      </c>
      <c r="AO10" s="35">
        <f t="shared" si="14"/>
        <v>8.7152366693549997E-3</v>
      </c>
      <c r="AP10" s="5">
        <f t="shared" si="15"/>
        <v>4776.0079355697435</v>
      </c>
      <c r="AQ10" s="35">
        <f t="shared" si="16"/>
        <v>7.7499999999999986E-2</v>
      </c>
      <c r="AR10" s="5">
        <f t="shared" si="46"/>
        <v>2651.1782278229857</v>
      </c>
      <c r="AS10" s="5">
        <f t="shared" si="47"/>
        <v>23914.283352813341</v>
      </c>
      <c r="AT10" s="5">
        <f t="shared" si="17"/>
        <v>738973.82177217701</v>
      </c>
      <c r="AU10" s="5">
        <f t="shared" si="18"/>
        <v>26565.461580636329</v>
      </c>
      <c r="AV10" s="150"/>
      <c r="AW10" s="2">
        <v>5</v>
      </c>
      <c r="AX10" s="118">
        <v>44986</v>
      </c>
      <c r="AY10" s="5">
        <f t="shared" si="48"/>
        <v>739402.70071985817</v>
      </c>
      <c r="AZ10" s="5">
        <f t="shared" si="49"/>
        <v>5185.5495990545369</v>
      </c>
      <c r="BA10" s="5">
        <f t="shared" si="19"/>
        <v>564.28271955542368</v>
      </c>
      <c r="BB10" s="35">
        <f t="shared" si="20"/>
        <v>9.1579225070082624E-3</v>
      </c>
      <c r="BC10" s="5">
        <f t="shared" si="21"/>
        <v>4621.2668794991132</v>
      </c>
      <c r="BD10" s="35">
        <f t="shared" si="22"/>
        <v>7.4999999999999997E-2</v>
      </c>
      <c r="BE10" s="5">
        <f t="shared" si="50"/>
        <v>2786.5819996972823</v>
      </c>
      <c r="BF10" s="5">
        <f t="shared" si="51"/>
        <v>23141.1659955754</v>
      </c>
      <c r="BG10" s="5">
        <f t="shared" si="23"/>
        <v>738838.41800030274</v>
      </c>
      <c r="BH10" s="5">
        <f t="shared" si="24"/>
        <v>25927.747995272683</v>
      </c>
      <c r="BI10" s="150"/>
      <c r="BJ10" s="2">
        <v>5</v>
      </c>
      <c r="BK10" s="118">
        <v>44986</v>
      </c>
      <c r="BL10" s="5">
        <f t="shared" si="52"/>
        <v>739289.78818920243</v>
      </c>
      <c r="BM10" s="5">
        <f t="shared" si="53"/>
        <v>5059.1898369667315</v>
      </c>
      <c r="BN10" s="5">
        <f t="shared" si="25"/>
        <v>592.64736665696728</v>
      </c>
      <c r="BO10" s="35">
        <f t="shared" si="26"/>
        <v>9.619730332408611E-3</v>
      </c>
      <c r="BP10" s="5">
        <f t="shared" si="27"/>
        <v>4466.5424703097642</v>
      </c>
      <c r="BQ10" s="35">
        <f t="shared" si="28"/>
        <v>7.2499999999999981E-2</v>
      </c>
      <c r="BR10" s="5">
        <f t="shared" si="54"/>
        <v>2927.859177454523</v>
      </c>
      <c r="BS10" s="5">
        <f t="shared" si="55"/>
        <v>22368.090007379131</v>
      </c>
      <c r="BT10" s="5">
        <f t="shared" si="29"/>
        <v>738697.14082254551</v>
      </c>
      <c r="BU10" s="5">
        <f t="shared" si="30"/>
        <v>25295.949184833655</v>
      </c>
      <c r="BV10" s="150"/>
      <c r="BW10" s="2">
        <v>5</v>
      </c>
      <c r="BX10" s="118">
        <v>44986</v>
      </c>
      <c r="BY10" s="5">
        <f t="shared" si="56"/>
        <v>739172.02531783667</v>
      </c>
      <c r="BZ10" s="5">
        <f t="shared" si="57"/>
        <v>4934.049629872613</v>
      </c>
      <c r="CA10" s="5">
        <f t="shared" si="31"/>
        <v>622.21281551856555</v>
      </c>
      <c r="CB10" s="35">
        <f t="shared" si="32"/>
        <v>1.0101239671526045E-2</v>
      </c>
      <c r="CC10" s="5">
        <f t="shared" si="33"/>
        <v>4311.8368143540474</v>
      </c>
      <c r="CD10" s="35">
        <f t="shared" si="34"/>
        <v>7.0000000000000007E-2</v>
      </c>
      <c r="CE10" s="5">
        <f t="shared" si="58"/>
        <v>3075.1874976818435</v>
      </c>
      <c r="CF10" s="5">
        <f t="shared" si="59"/>
        <v>21595.060651681219</v>
      </c>
      <c r="CG10" s="5">
        <f t="shared" si="35"/>
        <v>738549.81250231806</v>
      </c>
      <c r="CH10" s="5">
        <f t="shared" si="36"/>
        <v>24670.248149363062</v>
      </c>
    </row>
    <row r="11" spans="1:86" ht="14.25" customHeight="1">
      <c r="A11" s="161">
        <f t="shared" si="65"/>
        <v>3</v>
      </c>
      <c r="B11" s="11">
        <f t="shared" si="66"/>
        <v>181334.83939270832</v>
      </c>
      <c r="C11" s="162">
        <f t="shared" si="60"/>
        <v>175733.03909419844</v>
      </c>
      <c r="D11" s="11">
        <f t="shared" si="61"/>
        <v>170133.55959345624</v>
      </c>
      <c r="E11" s="11">
        <f t="shared" si="62"/>
        <v>164536.70066474835</v>
      </c>
      <c r="F11" s="11">
        <f t="shared" si="63"/>
        <v>158942.77868597602</v>
      </c>
      <c r="G11" s="22">
        <f t="shared" si="64"/>
        <v>153352.12685740847</v>
      </c>
      <c r="H11" s="11"/>
      <c r="I11" s="150"/>
      <c r="J11" s="2">
        <v>6</v>
      </c>
      <c r="K11" s="118">
        <v>45017</v>
      </c>
      <c r="L11" s="5">
        <f t="shared" si="37"/>
        <v>739227.71782162343</v>
      </c>
      <c r="M11" s="5">
        <f t="shared" si="0"/>
        <v>5571.5809522926747</v>
      </c>
      <c r="N11" s="5">
        <f t="shared" si="1"/>
        <v>489.39039226901332</v>
      </c>
      <c r="O11" s="35">
        <f t="shared" si="2"/>
        <v>7.9443513353827551E-3</v>
      </c>
      <c r="P11" s="5">
        <f t="shared" si="3"/>
        <v>5082.1905600236614</v>
      </c>
      <c r="Q11" s="35">
        <f t="shared" si="4"/>
        <v>8.2500000000000004E-2</v>
      </c>
      <c r="R11" s="5">
        <f t="shared" si="38"/>
        <v>2886.6725706456136</v>
      </c>
      <c r="S11" s="5">
        <f t="shared" si="39"/>
        <v>30542.813143110434</v>
      </c>
      <c r="T11" s="5">
        <f t="shared" si="5"/>
        <v>738738.32742935442</v>
      </c>
      <c r="U11" s="5">
        <f t="shared" si="6"/>
        <v>33429.485713756047</v>
      </c>
      <c r="V11" s="150"/>
      <c r="W11" s="2">
        <v>6</v>
      </c>
      <c r="X11" s="118">
        <v>45017</v>
      </c>
      <c r="Y11" s="5">
        <f t="shared" si="40"/>
        <v>739103.52950419649</v>
      </c>
      <c r="Z11" s="5">
        <f t="shared" si="41"/>
        <v>5441.7815210329336</v>
      </c>
      <c r="AA11" s="5">
        <f t="shared" si="7"/>
        <v>514.42465767162321</v>
      </c>
      <c r="AB11" s="35">
        <f t="shared" si="8"/>
        <v>8.3521396470674393E-3</v>
      </c>
      <c r="AC11" s="5">
        <f t="shared" si="9"/>
        <v>4927.3568633613104</v>
      </c>
      <c r="AD11" s="35">
        <f t="shared" si="10"/>
        <v>0.08</v>
      </c>
      <c r="AE11" s="5">
        <f t="shared" si="42"/>
        <v>3035.8951534750067</v>
      </c>
      <c r="AF11" s="5">
        <f t="shared" si="43"/>
        <v>29614.793972722597</v>
      </c>
      <c r="AG11" s="5">
        <f t="shared" si="11"/>
        <v>738589.10484652489</v>
      </c>
      <c r="AH11" s="5">
        <f t="shared" si="12"/>
        <v>32650.689126197605</v>
      </c>
      <c r="AI11" s="150"/>
      <c r="AJ11" s="2">
        <v>6</v>
      </c>
      <c r="AK11" s="118">
        <v>45017</v>
      </c>
      <c r="AL11" s="5">
        <f t="shared" si="44"/>
        <v>738973.82177217701</v>
      </c>
      <c r="AM11" s="5">
        <f t="shared" si="45"/>
        <v>5313.0923161272649</v>
      </c>
      <c r="AN11" s="5">
        <f t="shared" si="13"/>
        <v>540.55305051528831</v>
      </c>
      <c r="AO11" s="35">
        <f t="shared" si="14"/>
        <v>8.7778976941665816E-3</v>
      </c>
      <c r="AP11" s="5">
        <f t="shared" si="15"/>
        <v>4772.5392656119766</v>
      </c>
      <c r="AQ11" s="35">
        <f t="shared" si="16"/>
        <v>7.7499999999999999E-2</v>
      </c>
      <c r="AR11" s="5">
        <f t="shared" si="46"/>
        <v>3191.731278338274</v>
      </c>
      <c r="AS11" s="5">
        <f t="shared" si="47"/>
        <v>28686.822618425318</v>
      </c>
      <c r="AT11" s="5">
        <f t="shared" si="17"/>
        <v>738433.26872166176</v>
      </c>
      <c r="AU11" s="5">
        <f t="shared" si="18"/>
        <v>31878.553896763591</v>
      </c>
      <c r="AV11" s="150"/>
      <c r="AW11" s="2">
        <v>6</v>
      </c>
      <c r="AX11" s="118">
        <v>45017</v>
      </c>
      <c r="AY11" s="5">
        <f t="shared" si="48"/>
        <v>738838.41800030274</v>
      </c>
      <c r="AZ11" s="5">
        <f t="shared" si="49"/>
        <v>5185.5495990545369</v>
      </c>
      <c r="BA11" s="5">
        <f t="shared" si="19"/>
        <v>567.80948655264547</v>
      </c>
      <c r="BB11" s="35">
        <f t="shared" si="20"/>
        <v>9.2221975368759895E-3</v>
      </c>
      <c r="BC11" s="5">
        <f t="shared" si="21"/>
        <v>4617.7401125018914</v>
      </c>
      <c r="BD11" s="35">
        <f t="shared" si="22"/>
        <v>7.4999999999999983E-2</v>
      </c>
      <c r="BE11" s="5">
        <f t="shared" si="50"/>
        <v>3354.3914862499278</v>
      </c>
      <c r="BF11" s="5">
        <f t="shared" si="51"/>
        <v>27758.906108077292</v>
      </c>
      <c r="BG11" s="5">
        <f t="shared" si="23"/>
        <v>738270.60851375014</v>
      </c>
      <c r="BH11" s="5">
        <f t="shared" si="24"/>
        <v>31113.297594327218</v>
      </c>
      <c r="BI11" s="150"/>
      <c r="BJ11" s="2">
        <v>6</v>
      </c>
      <c r="BK11" s="118">
        <v>45017</v>
      </c>
      <c r="BL11" s="5">
        <f t="shared" si="52"/>
        <v>738697.14082254551</v>
      </c>
      <c r="BM11" s="5">
        <f t="shared" si="53"/>
        <v>5059.1898369667315</v>
      </c>
      <c r="BN11" s="5">
        <f t="shared" si="25"/>
        <v>596.22794449718549</v>
      </c>
      <c r="BO11" s="35">
        <f t="shared" si="26"/>
        <v>9.6856139526942907E-3</v>
      </c>
      <c r="BP11" s="5">
        <f t="shared" si="27"/>
        <v>4462.961892469546</v>
      </c>
      <c r="BQ11" s="35">
        <f t="shared" si="28"/>
        <v>7.2499999999999995E-2</v>
      </c>
      <c r="BR11" s="5">
        <f t="shared" si="54"/>
        <v>3524.0871219517085</v>
      </c>
      <c r="BS11" s="5">
        <f t="shared" si="55"/>
        <v>26831.051899848677</v>
      </c>
      <c r="BT11" s="5">
        <f t="shared" si="29"/>
        <v>738100.91287804837</v>
      </c>
      <c r="BU11" s="5">
        <f t="shared" si="30"/>
        <v>30355.139021800387</v>
      </c>
      <c r="BV11" s="150"/>
      <c r="BW11" s="2">
        <v>6</v>
      </c>
      <c r="BX11" s="118">
        <v>45017</v>
      </c>
      <c r="BY11" s="5">
        <f t="shared" si="56"/>
        <v>738549.81250231806</v>
      </c>
      <c r="BZ11" s="5">
        <f t="shared" si="57"/>
        <v>4934.049629872613</v>
      </c>
      <c r="CA11" s="5">
        <f t="shared" si="31"/>
        <v>625.84239027575768</v>
      </c>
      <c r="CB11" s="35">
        <f t="shared" si="32"/>
        <v>1.0168723295540097E-2</v>
      </c>
      <c r="CC11" s="5">
        <f t="shared" si="33"/>
        <v>4308.2072395968553</v>
      </c>
      <c r="CD11" s="35">
        <f t="shared" si="34"/>
        <v>7.0000000000000007E-2</v>
      </c>
      <c r="CE11" s="5">
        <f t="shared" si="58"/>
        <v>3701.0298879576012</v>
      </c>
      <c r="CF11" s="5">
        <f t="shared" si="59"/>
        <v>25903.267891278076</v>
      </c>
      <c r="CG11" s="5">
        <f t="shared" si="35"/>
        <v>737923.97011204227</v>
      </c>
      <c r="CH11" s="5">
        <f t="shared" si="36"/>
        <v>29604.297779235676</v>
      </c>
    </row>
    <row r="12" spans="1:86" ht="14.25" customHeight="1">
      <c r="A12" s="161">
        <f t="shared" si="65"/>
        <v>4</v>
      </c>
      <c r="B12" s="11">
        <f t="shared" si="66"/>
        <v>240650.43042329772</v>
      </c>
      <c r="C12" s="162">
        <f t="shared" si="60"/>
        <v>233164.95823092482</v>
      </c>
      <c r="D12" s="11">
        <f t="shared" si="61"/>
        <v>225683.87387819495</v>
      </c>
      <c r="E12" s="11">
        <f t="shared" si="62"/>
        <v>218207.71605300339</v>
      </c>
      <c r="F12" s="11">
        <f t="shared" si="63"/>
        <v>210737.05202734127</v>
      </c>
      <c r="G12" s="22">
        <f t="shared" si="64"/>
        <v>203272.47793845026</v>
      </c>
      <c r="H12" s="11"/>
      <c r="I12" s="150"/>
      <c r="J12" s="2">
        <v>7</v>
      </c>
      <c r="K12" s="118">
        <v>45047</v>
      </c>
      <c r="L12" s="5">
        <f t="shared" si="37"/>
        <v>738738.32742935442</v>
      </c>
      <c r="M12" s="5">
        <f t="shared" si="0"/>
        <v>5571.5809522926747</v>
      </c>
      <c r="N12" s="5">
        <f t="shared" si="1"/>
        <v>492.754951215863</v>
      </c>
      <c r="O12" s="35">
        <f t="shared" si="2"/>
        <v>8.0042678104525738E-3</v>
      </c>
      <c r="P12" s="5">
        <f t="shared" si="3"/>
        <v>5078.8260010768117</v>
      </c>
      <c r="Q12" s="35">
        <f t="shared" si="4"/>
        <v>8.2500000000000004E-2</v>
      </c>
      <c r="R12" s="5">
        <f t="shared" si="38"/>
        <v>3379.4275218614766</v>
      </c>
      <c r="S12" s="5">
        <f t="shared" si="39"/>
        <v>35621.639144187247</v>
      </c>
      <c r="T12" s="5">
        <f t="shared" si="5"/>
        <v>738245.57247813861</v>
      </c>
      <c r="U12" s="5">
        <f t="shared" si="6"/>
        <v>39001.066666048726</v>
      </c>
      <c r="V12" s="150"/>
      <c r="W12" s="2">
        <v>7</v>
      </c>
      <c r="X12" s="118">
        <v>45047</v>
      </c>
      <c r="Y12" s="5">
        <f t="shared" si="40"/>
        <v>738589.10484652489</v>
      </c>
      <c r="Z12" s="5">
        <f t="shared" si="41"/>
        <v>5441.7815210329336</v>
      </c>
      <c r="AA12" s="5">
        <f t="shared" si="7"/>
        <v>517.8541553894338</v>
      </c>
      <c r="AB12" s="35">
        <f t="shared" si="8"/>
        <v>8.4136765948700197E-3</v>
      </c>
      <c r="AC12" s="5">
        <f t="shared" si="9"/>
        <v>4923.9273656434998</v>
      </c>
      <c r="AD12" s="35">
        <f t="shared" si="10"/>
        <v>0.08</v>
      </c>
      <c r="AE12" s="5">
        <f t="shared" si="42"/>
        <v>3553.7493088644405</v>
      </c>
      <c r="AF12" s="5">
        <f t="shared" si="43"/>
        <v>34538.7213383661</v>
      </c>
      <c r="AG12" s="5">
        <f t="shared" si="11"/>
        <v>738071.25069113541</v>
      </c>
      <c r="AH12" s="5">
        <f t="shared" si="12"/>
        <v>38092.470647230541</v>
      </c>
      <c r="AI12" s="150"/>
      <c r="AJ12" s="2">
        <v>7</v>
      </c>
      <c r="AK12" s="118">
        <v>45047</v>
      </c>
      <c r="AL12" s="5">
        <f t="shared" si="44"/>
        <v>738433.26872166176</v>
      </c>
      <c r="AM12" s="5">
        <f t="shared" si="45"/>
        <v>5313.0923161272649</v>
      </c>
      <c r="AN12" s="5">
        <f t="shared" si="13"/>
        <v>544.0441222998661</v>
      </c>
      <c r="AO12" s="35">
        <f t="shared" si="14"/>
        <v>8.8410554401215594E-3</v>
      </c>
      <c r="AP12" s="5">
        <f t="shared" si="15"/>
        <v>4769.0481938273988</v>
      </c>
      <c r="AQ12" s="35">
        <f t="shared" si="16"/>
        <v>7.7499999999999999E-2</v>
      </c>
      <c r="AR12" s="5">
        <f t="shared" si="46"/>
        <v>3735.7754006381401</v>
      </c>
      <c r="AS12" s="5">
        <f t="shared" si="47"/>
        <v>33455.870812252717</v>
      </c>
      <c r="AT12" s="5">
        <f t="shared" si="17"/>
        <v>737889.22459936189</v>
      </c>
      <c r="AU12" s="5">
        <f t="shared" si="18"/>
        <v>37191.646212890861</v>
      </c>
      <c r="AV12" s="150"/>
      <c r="AW12" s="2">
        <v>7</v>
      </c>
      <c r="AX12" s="118">
        <v>45047</v>
      </c>
      <c r="AY12" s="5">
        <f t="shared" si="48"/>
        <v>738270.60851375014</v>
      </c>
      <c r="AZ12" s="5">
        <f t="shared" si="49"/>
        <v>5185.5495990545369</v>
      </c>
      <c r="BA12" s="5">
        <f t="shared" si="19"/>
        <v>571.35829584359908</v>
      </c>
      <c r="BB12" s="35">
        <f t="shared" si="20"/>
        <v>9.286973463464774E-3</v>
      </c>
      <c r="BC12" s="5">
        <f t="shared" si="21"/>
        <v>4614.1913032109378</v>
      </c>
      <c r="BD12" s="35">
        <f t="shared" si="22"/>
        <v>7.4999999999999997E-2</v>
      </c>
      <c r="BE12" s="5">
        <f t="shared" si="50"/>
        <v>3925.7497820935268</v>
      </c>
      <c r="BF12" s="5">
        <f t="shared" si="51"/>
        <v>32373.097411288229</v>
      </c>
      <c r="BG12" s="5">
        <f t="shared" si="23"/>
        <v>737699.25021790655</v>
      </c>
      <c r="BH12" s="5">
        <f t="shared" si="24"/>
        <v>36298.847193381756</v>
      </c>
      <c r="BI12" s="150"/>
      <c r="BJ12" s="2">
        <v>7</v>
      </c>
      <c r="BK12" s="118">
        <v>45047</v>
      </c>
      <c r="BL12" s="5">
        <f t="shared" si="52"/>
        <v>738100.91287804837</v>
      </c>
      <c r="BM12" s="5">
        <f t="shared" si="53"/>
        <v>5059.1898369667315</v>
      </c>
      <c r="BN12" s="5">
        <f t="shared" si="25"/>
        <v>599.83015499518933</v>
      </c>
      <c r="BO12" s="35">
        <f t="shared" si="26"/>
        <v>9.7520023811859778E-3</v>
      </c>
      <c r="BP12" s="5">
        <f t="shared" si="27"/>
        <v>4459.3596819715422</v>
      </c>
      <c r="BQ12" s="35">
        <f t="shared" si="28"/>
        <v>7.2499999999999995E-2</v>
      </c>
      <c r="BR12" s="5">
        <f t="shared" si="54"/>
        <v>4123.9172769468978</v>
      </c>
      <c r="BS12" s="5">
        <f t="shared" si="55"/>
        <v>31290.411581820219</v>
      </c>
      <c r="BT12" s="5">
        <f t="shared" si="29"/>
        <v>737501.08272305317</v>
      </c>
      <c r="BU12" s="5">
        <f t="shared" si="30"/>
        <v>35414.32885876712</v>
      </c>
      <c r="BV12" s="150"/>
      <c r="BW12" s="2">
        <v>7</v>
      </c>
      <c r="BX12" s="118">
        <v>45047</v>
      </c>
      <c r="BY12" s="5">
        <f t="shared" si="56"/>
        <v>737923.97011204227</v>
      </c>
      <c r="BZ12" s="5">
        <f t="shared" si="57"/>
        <v>4934.049629872613</v>
      </c>
      <c r="CA12" s="5">
        <f t="shared" si="31"/>
        <v>629.49313755236653</v>
      </c>
      <c r="CB12" s="35">
        <f t="shared" si="32"/>
        <v>1.0236715375272949E-2</v>
      </c>
      <c r="CC12" s="5">
        <f t="shared" si="33"/>
        <v>4304.5564923202464</v>
      </c>
      <c r="CD12" s="35">
        <f t="shared" si="34"/>
        <v>6.9999999999999993E-2</v>
      </c>
      <c r="CE12" s="5">
        <f t="shared" si="58"/>
        <v>4330.5230255099677</v>
      </c>
      <c r="CF12" s="5">
        <f t="shared" si="59"/>
        <v>30207.824383598323</v>
      </c>
      <c r="CG12" s="5">
        <f t="shared" si="35"/>
        <v>737294.47697448987</v>
      </c>
      <c r="CH12" s="5">
        <f t="shared" si="36"/>
        <v>34538.34740910829</v>
      </c>
    </row>
    <row r="13" spans="1:86" ht="14.25" customHeight="1">
      <c r="A13" s="161">
        <f t="shared" si="65"/>
        <v>5</v>
      </c>
      <c r="B13" s="11">
        <f t="shared" si="66"/>
        <v>299319.61305525235</v>
      </c>
      <c r="C13" s="162">
        <f t="shared" si="60"/>
        <v>289943.71614220884</v>
      </c>
      <c r="D13" s="11">
        <f t="shared" si="61"/>
        <v>280575.07597414067</v>
      </c>
      <c r="E13" s="11">
        <f t="shared" si="62"/>
        <v>271214.5395466332</v>
      </c>
      <c r="F13" s="11">
        <f t="shared" si="63"/>
        <v>261862.99683642649</v>
      </c>
      <c r="G13" s="22">
        <f t="shared" si="64"/>
        <v>252521.38107520615</v>
      </c>
      <c r="H13" s="11"/>
      <c r="I13" s="150"/>
      <c r="J13" s="2">
        <v>8</v>
      </c>
      <c r="K13" s="118">
        <v>45078</v>
      </c>
      <c r="L13" s="5">
        <f t="shared" si="37"/>
        <v>738245.57247813861</v>
      </c>
      <c r="M13" s="5">
        <f t="shared" si="0"/>
        <v>5571.5809522926747</v>
      </c>
      <c r="N13" s="5">
        <f t="shared" si="1"/>
        <v>496.14264150547206</v>
      </c>
      <c r="O13" s="35">
        <f t="shared" si="2"/>
        <v>8.064676470839206E-3</v>
      </c>
      <c r="P13" s="5">
        <f t="shared" si="3"/>
        <v>5075.4383107872027</v>
      </c>
      <c r="Q13" s="35">
        <f t="shared" si="4"/>
        <v>8.2500000000000004E-2</v>
      </c>
      <c r="R13" s="5">
        <f t="shared" si="38"/>
        <v>3875.5701633669487</v>
      </c>
      <c r="S13" s="5">
        <f t="shared" si="39"/>
        <v>40697.077454974453</v>
      </c>
      <c r="T13" s="5">
        <f t="shared" si="5"/>
        <v>737749.42983663315</v>
      </c>
      <c r="U13" s="5">
        <f t="shared" si="6"/>
        <v>44572.647618341405</v>
      </c>
      <c r="V13" s="150"/>
      <c r="W13" s="2">
        <v>8</v>
      </c>
      <c r="X13" s="118">
        <v>45078</v>
      </c>
      <c r="Y13" s="5">
        <f t="shared" si="40"/>
        <v>738071.25069113541</v>
      </c>
      <c r="Z13" s="5">
        <f t="shared" si="41"/>
        <v>5441.7815210329336</v>
      </c>
      <c r="AA13" s="5">
        <f t="shared" si="7"/>
        <v>521.30651642536395</v>
      </c>
      <c r="AB13" s="35">
        <f t="shared" si="8"/>
        <v>8.4757104293745403E-3</v>
      </c>
      <c r="AC13" s="5">
        <f t="shared" si="9"/>
        <v>4920.4750046075696</v>
      </c>
      <c r="AD13" s="35">
        <f t="shared" si="10"/>
        <v>0.08</v>
      </c>
      <c r="AE13" s="5">
        <f t="shared" si="42"/>
        <v>4075.0558252898045</v>
      </c>
      <c r="AF13" s="5">
        <f t="shared" si="43"/>
        <v>39459.196342973672</v>
      </c>
      <c r="AG13" s="5">
        <f t="shared" si="11"/>
        <v>737549.94417471008</v>
      </c>
      <c r="AH13" s="5">
        <f t="shared" si="12"/>
        <v>43534.252168263476</v>
      </c>
      <c r="AI13" s="150"/>
      <c r="AJ13" s="2">
        <v>8</v>
      </c>
      <c r="AK13" s="118">
        <v>45078</v>
      </c>
      <c r="AL13" s="5">
        <f t="shared" si="44"/>
        <v>737889.22459936189</v>
      </c>
      <c r="AM13" s="5">
        <f t="shared" si="45"/>
        <v>5313.0923161272649</v>
      </c>
      <c r="AN13" s="5">
        <f t="shared" si="13"/>
        <v>547.55774058971929</v>
      </c>
      <c r="AO13" s="35">
        <f t="shared" si="14"/>
        <v>8.9047145127294676E-3</v>
      </c>
      <c r="AP13" s="5">
        <f t="shared" si="15"/>
        <v>4765.5345755375456</v>
      </c>
      <c r="AQ13" s="35">
        <f t="shared" si="16"/>
        <v>7.7499999999999999E-2</v>
      </c>
      <c r="AR13" s="5">
        <f t="shared" si="46"/>
        <v>4283.3331412278594</v>
      </c>
      <c r="AS13" s="5">
        <f t="shared" si="47"/>
        <v>38221.405387790262</v>
      </c>
      <c r="AT13" s="5">
        <f t="shared" si="17"/>
        <v>737341.66685877217</v>
      </c>
      <c r="AU13" s="5">
        <f t="shared" si="18"/>
        <v>42504.738529018119</v>
      </c>
      <c r="AV13" s="150"/>
      <c r="AW13" s="2">
        <v>8</v>
      </c>
      <c r="AX13" s="118">
        <v>45078</v>
      </c>
      <c r="AY13" s="5">
        <f t="shared" si="48"/>
        <v>737699.25021790655</v>
      </c>
      <c r="AZ13" s="5">
        <f t="shared" si="49"/>
        <v>5185.5495990545369</v>
      </c>
      <c r="BA13" s="5">
        <f t="shared" si="19"/>
        <v>574.92928519262114</v>
      </c>
      <c r="BB13" s="35">
        <f t="shared" si="20"/>
        <v>9.3522548928625521E-3</v>
      </c>
      <c r="BC13" s="5">
        <f t="shared" si="21"/>
        <v>4610.6203138619157</v>
      </c>
      <c r="BD13" s="35">
        <f t="shared" si="22"/>
        <v>7.4999999999999997E-2</v>
      </c>
      <c r="BE13" s="5">
        <f t="shared" si="50"/>
        <v>4500.679067286148</v>
      </c>
      <c r="BF13" s="5">
        <f t="shared" si="51"/>
        <v>36983.717725150142</v>
      </c>
      <c r="BG13" s="5">
        <f t="shared" si="23"/>
        <v>737124.32093271392</v>
      </c>
      <c r="BH13" s="5">
        <f t="shared" si="24"/>
        <v>41484.396792436288</v>
      </c>
      <c r="BI13" s="150"/>
      <c r="BJ13" s="2">
        <v>8</v>
      </c>
      <c r="BK13" s="118">
        <v>45078</v>
      </c>
      <c r="BL13" s="5">
        <f t="shared" si="52"/>
        <v>737501.08272305317</v>
      </c>
      <c r="BM13" s="5">
        <f t="shared" si="53"/>
        <v>5059.1898369667315</v>
      </c>
      <c r="BN13" s="5">
        <f t="shared" si="25"/>
        <v>603.45412884828511</v>
      </c>
      <c r="BO13" s="35">
        <f t="shared" si="26"/>
        <v>9.81890022376921E-3</v>
      </c>
      <c r="BP13" s="5">
        <f t="shared" si="27"/>
        <v>4455.7357081184464</v>
      </c>
      <c r="BQ13" s="35">
        <f t="shared" si="28"/>
        <v>7.2499999999999995E-2</v>
      </c>
      <c r="BR13" s="5">
        <f t="shared" si="54"/>
        <v>4727.3714057951829</v>
      </c>
      <c r="BS13" s="5">
        <f t="shared" si="55"/>
        <v>35746.147289938664</v>
      </c>
      <c r="BT13" s="5">
        <f t="shared" si="29"/>
        <v>736897.6285942049</v>
      </c>
      <c r="BU13" s="5">
        <f t="shared" si="30"/>
        <v>40473.518695733845</v>
      </c>
      <c r="BV13" s="150"/>
      <c r="BW13" s="2">
        <v>8</v>
      </c>
      <c r="BX13" s="118">
        <v>45078</v>
      </c>
      <c r="BY13" s="5">
        <f t="shared" si="56"/>
        <v>737294.47697448987</v>
      </c>
      <c r="BZ13" s="5">
        <f t="shared" si="57"/>
        <v>4934.049629872613</v>
      </c>
      <c r="CA13" s="5">
        <f t="shared" si="31"/>
        <v>633.16518085475491</v>
      </c>
      <c r="CB13" s="35">
        <f t="shared" si="32"/>
        <v>1.0305220515736952E-2</v>
      </c>
      <c r="CC13" s="5">
        <f t="shared" si="33"/>
        <v>4300.8844490178581</v>
      </c>
      <c r="CD13" s="35">
        <f t="shared" si="34"/>
        <v>7.0000000000000007E-2</v>
      </c>
      <c r="CE13" s="5">
        <f t="shared" si="58"/>
        <v>4963.6882063647226</v>
      </c>
      <c r="CF13" s="5">
        <f t="shared" si="59"/>
        <v>34508.708832616183</v>
      </c>
      <c r="CG13" s="5">
        <f t="shared" si="35"/>
        <v>736661.31179363513</v>
      </c>
      <c r="CH13" s="5">
        <f t="shared" si="36"/>
        <v>39472.397038980904</v>
      </c>
    </row>
    <row r="14" spans="1:86" ht="14.25" customHeight="1">
      <c r="A14" s="161">
        <f t="shared" si="65"/>
        <v>6</v>
      </c>
      <c r="B14" s="11">
        <f t="shared" si="66"/>
        <v>357286.99517047161</v>
      </c>
      <c r="C14" s="162">
        <f t="shared" si="60"/>
        <v>346015.10076847306</v>
      </c>
      <c r="D14" s="11">
        <f t="shared" si="61"/>
        <v>334754.23060554295</v>
      </c>
      <c r="E14" s="11">
        <f t="shared" si="62"/>
        <v>323505.60820271895</v>
      </c>
      <c r="F14" s="11">
        <f t="shared" si="63"/>
        <v>312270.51634433377</v>
      </c>
      <c r="G14" s="22">
        <f t="shared" si="64"/>
        <v>301050.29724149307</v>
      </c>
      <c r="H14" s="11"/>
      <c r="I14" s="150"/>
      <c r="J14" s="2">
        <v>9</v>
      </c>
      <c r="K14" s="118">
        <v>45108</v>
      </c>
      <c r="L14" s="5">
        <f t="shared" si="37"/>
        <v>737749.42983663315</v>
      </c>
      <c r="M14" s="5">
        <f t="shared" si="0"/>
        <v>5571.5809522926747</v>
      </c>
      <c r="N14" s="5">
        <f t="shared" si="1"/>
        <v>499.55362216582216</v>
      </c>
      <c r="O14" s="35">
        <f t="shared" si="2"/>
        <v>8.1255819707204881E-3</v>
      </c>
      <c r="P14" s="5">
        <f t="shared" si="3"/>
        <v>5072.0273301268526</v>
      </c>
      <c r="Q14" s="35">
        <f t="shared" si="4"/>
        <v>8.249999999999999E-2</v>
      </c>
      <c r="R14" s="5">
        <f t="shared" si="38"/>
        <v>4375.1237855327709</v>
      </c>
      <c r="S14" s="5">
        <f t="shared" si="39"/>
        <v>45769.104785101306</v>
      </c>
      <c r="T14" s="5">
        <f t="shared" si="5"/>
        <v>737249.87621446734</v>
      </c>
      <c r="U14" s="5">
        <f t="shared" si="6"/>
        <v>50144.228570634077</v>
      </c>
      <c r="V14" s="150"/>
      <c r="W14" s="2">
        <v>9</v>
      </c>
      <c r="X14" s="118">
        <v>45108</v>
      </c>
      <c r="Y14" s="5">
        <f t="shared" si="40"/>
        <v>737549.94417471008</v>
      </c>
      <c r="Z14" s="5">
        <f t="shared" si="41"/>
        <v>5441.7815210329336</v>
      </c>
      <c r="AA14" s="5">
        <f t="shared" si="7"/>
        <v>524.78189320153251</v>
      </c>
      <c r="AB14" s="35">
        <f t="shared" si="8"/>
        <v>8.5382458071567198E-3</v>
      </c>
      <c r="AC14" s="5">
        <f t="shared" si="9"/>
        <v>4916.9996278314011</v>
      </c>
      <c r="AD14" s="35">
        <f t="shared" si="10"/>
        <v>0.08</v>
      </c>
      <c r="AE14" s="5">
        <f t="shared" si="42"/>
        <v>4599.837718491337</v>
      </c>
      <c r="AF14" s="5">
        <f t="shared" si="43"/>
        <v>44376.195970805071</v>
      </c>
      <c r="AG14" s="5">
        <f t="shared" si="11"/>
        <v>737025.16228150856</v>
      </c>
      <c r="AH14" s="5">
        <f t="shared" si="12"/>
        <v>48976.033689296411</v>
      </c>
      <c r="AI14" s="150"/>
      <c r="AJ14" s="2">
        <v>9</v>
      </c>
      <c r="AK14" s="118">
        <v>45108</v>
      </c>
      <c r="AL14" s="5">
        <f t="shared" si="44"/>
        <v>737341.66685877217</v>
      </c>
      <c r="AM14" s="5">
        <f t="shared" si="45"/>
        <v>5313.0923161272649</v>
      </c>
      <c r="AN14" s="5">
        <f t="shared" si="13"/>
        <v>551.09405099769447</v>
      </c>
      <c r="AO14" s="35">
        <f t="shared" si="14"/>
        <v>8.9688795699633082E-3</v>
      </c>
      <c r="AP14" s="5">
        <f t="shared" si="15"/>
        <v>4761.9982651295704</v>
      </c>
      <c r="AQ14" s="35">
        <f t="shared" si="16"/>
        <v>7.7499999999999999E-2</v>
      </c>
      <c r="AR14" s="5">
        <f t="shared" si="46"/>
        <v>4834.4271922255539</v>
      </c>
      <c r="AS14" s="5">
        <f t="shared" si="47"/>
        <v>42983.403652919835</v>
      </c>
      <c r="AT14" s="5">
        <f t="shared" si="17"/>
        <v>736790.57280777441</v>
      </c>
      <c r="AU14" s="5">
        <f t="shared" si="18"/>
        <v>47817.830845145392</v>
      </c>
      <c r="AV14" s="150"/>
      <c r="AW14" s="2">
        <v>9</v>
      </c>
      <c r="AX14" s="118">
        <v>45108</v>
      </c>
      <c r="AY14" s="5">
        <f t="shared" si="48"/>
        <v>737124.32093271392</v>
      </c>
      <c r="AZ14" s="5">
        <f t="shared" si="49"/>
        <v>5185.5495990545369</v>
      </c>
      <c r="BA14" s="5">
        <f t="shared" si="19"/>
        <v>578.52259322507507</v>
      </c>
      <c r="BB14" s="35">
        <f t="shared" si="20"/>
        <v>9.4180464835518611E-3</v>
      </c>
      <c r="BC14" s="5">
        <f t="shared" si="21"/>
        <v>4607.0270058294618</v>
      </c>
      <c r="BD14" s="35">
        <f t="shared" si="22"/>
        <v>7.4999999999999997E-2</v>
      </c>
      <c r="BE14" s="5">
        <f t="shared" si="50"/>
        <v>5079.2016605112231</v>
      </c>
      <c r="BF14" s="5">
        <f t="shared" si="51"/>
        <v>41590.744730979604</v>
      </c>
      <c r="BG14" s="5">
        <f t="shared" si="23"/>
        <v>736545.7983394888</v>
      </c>
      <c r="BH14" s="5">
        <f t="shared" si="24"/>
        <v>46669.946391490826</v>
      </c>
      <c r="BI14" s="150"/>
      <c r="BJ14" s="2">
        <v>9</v>
      </c>
      <c r="BK14" s="118">
        <v>45108</v>
      </c>
      <c r="BL14" s="5">
        <f t="shared" si="52"/>
        <v>736897.6285942049</v>
      </c>
      <c r="BM14" s="5">
        <f t="shared" si="53"/>
        <v>5059.1898369667315</v>
      </c>
      <c r="BN14" s="5">
        <f t="shared" si="25"/>
        <v>607.09999754341061</v>
      </c>
      <c r="BO14" s="35">
        <f t="shared" si="26"/>
        <v>9.8863121386603674E-3</v>
      </c>
      <c r="BP14" s="5">
        <f t="shared" si="27"/>
        <v>4452.0898394233209</v>
      </c>
      <c r="BQ14" s="35">
        <f t="shared" si="28"/>
        <v>7.2499999999999995E-2</v>
      </c>
      <c r="BR14" s="5">
        <f t="shared" si="54"/>
        <v>5334.4714033385935</v>
      </c>
      <c r="BS14" s="5">
        <f t="shared" si="55"/>
        <v>40198.237129361987</v>
      </c>
      <c r="BT14" s="5">
        <f t="shared" si="29"/>
        <v>736290.52859666152</v>
      </c>
      <c r="BU14" s="5">
        <f t="shared" si="30"/>
        <v>45532.708532700577</v>
      </c>
      <c r="BV14" s="150"/>
      <c r="BW14" s="2">
        <v>9</v>
      </c>
      <c r="BX14" s="118">
        <v>45108</v>
      </c>
      <c r="BY14" s="5">
        <f t="shared" si="56"/>
        <v>736661.31179363513</v>
      </c>
      <c r="BZ14" s="5">
        <f t="shared" si="57"/>
        <v>4934.049629872613</v>
      </c>
      <c r="CA14" s="5">
        <f t="shared" si="31"/>
        <v>636.85864440974092</v>
      </c>
      <c r="CB14" s="35">
        <f t="shared" si="32"/>
        <v>1.0374243374216685E-2</v>
      </c>
      <c r="CC14" s="5">
        <f t="shared" si="33"/>
        <v>4297.190985462872</v>
      </c>
      <c r="CD14" s="35">
        <f t="shared" si="34"/>
        <v>7.0000000000000007E-2</v>
      </c>
      <c r="CE14" s="5">
        <f t="shared" si="58"/>
        <v>5600.5468507744636</v>
      </c>
      <c r="CF14" s="5">
        <f t="shared" si="59"/>
        <v>38805.899818079051</v>
      </c>
      <c r="CG14" s="5">
        <f t="shared" si="35"/>
        <v>736024.45314922545</v>
      </c>
      <c r="CH14" s="5">
        <f t="shared" si="36"/>
        <v>44406.446668853518</v>
      </c>
    </row>
    <row r="15" spans="1:86" ht="14.25" customHeight="1">
      <c r="A15" s="161">
        <f t="shared" si="65"/>
        <v>7</v>
      </c>
      <c r="B15" s="11">
        <f t="shared" si="66"/>
        <v>414492.43798179197</v>
      </c>
      <c r="C15" s="162">
        <f t="shared" si="60"/>
        <v>401320.40047593188</v>
      </c>
      <c r="D15" s="11">
        <f t="shared" si="61"/>
        <v>388164.15110596764</v>
      </c>
      <c r="E15" s="11">
        <f t="shared" si="62"/>
        <v>375025.35611307836</v>
      </c>
      <c r="F15" s="11">
        <f t="shared" si="63"/>
        <v>361905.75861366244</v>
      </c>
      <c r="G15" s="22">
        <f t="shared" si="64"/>
        <v>348807.17852100031</v>
      </c>
      <c r="H15" s="11"/>
      <c r="I15" s="150"/>
      <c r="J15" s="2">
        <v>10</v>
      </c>
      <c r="K15" s="118">
        <v>45139</v>
      </c>
      <c r="L15" s="5">
        <f t="shared" si="37"/>
        <v>737249.87621446734</v>
      </c>
      <c r="M15" s="5">
        <f t="shared" si="0"/>
        <v>5571.5809522926747</v>
      </c>
      <c r="N15" s="5">
        <f t="shared" si="1"/>
        <v>502.98805331821131</v>
      </c>
      <c r="O15" s="35">
        <f t="shared" si="2"/>
        <v>8.1869890176321913E-3</v>
      </c>
      <c r="P15" s="5">
        <f t="shared" si="3"/>
        <v>5068.5928989744634</v>
      </c>
      <c r="Q15" s="35">
        <f t="shared" si="4"/>
        <v>8.2500000000000018E-2</v>
      </c>
      <c r="R15" s="5">
        <f t="shared" si="38"/>
        <v>4878.1118388509822</v>
      </c>
      <c r="S15" s="5">
        <f t="shared" si="39"/>
        <v>50837.697684075771</v>
      </c>
      <c r="T15" s="5">
        <f t="shared" si="5"/>
        <v>736746.88816114911</v>
      </c>
      <c r="U15" s="5">
        <f t="shared" si="6"/>
        <v>55715.809522926749</v>
      </c>
      <c r="V15" s="150"/>
      <c r="W15" s="2">
        <v>10</v>
      </c>
      <c r="X15" s="118">
        <v>45139</v>
      </c>
      <c r="Y15" s="5">
        <f t="shared" si="40"/>
        <v>737025.16228150856</v>
      </c>
      <c r="Z15" s="5">
        <f t="shared" si="41"/>
        <v>5441.7815210329336</v>
      </c>
      <c r="AA15" s="5">
        <f t="shared" si="7"/>
        <v>528.28043915620947</v>
      </c>
      <c r="AB15" s="35">
        <f t="shared" si="8"/>
        <v>8.6012874380714532E-3</v>
      </c>
      <c r="AC15" s="5">
        <f t="shared" si="9"/>
        <v>4913.5010818767241</v>
      </c>
      <c r="AD15" s="35">
        <f t="shared" si="10"/>
        <v>0.08</v>
      </c>
      <c r="AE15" s="5">
        <f t="shared" si="42"/>
        <v>5128.1181576475465</v>
      </c>
      <c r="AF15" s="5">
        <f t="shared" si="43"/>
        <v>49289.697052681797</v>
      </c>
      <c r="AG15" s="5">
        <f t="shared" si="11"/>
        <v>736496.88184235233</v>
      </c>
      <c r="AH15" s="5">
        <f t="shared" si="12"/>
        <v>54417.81521032934</v>
      </c>
      <c r="AI15" s="150"/>
      <c r="AJ15" s="2">
        <v>10</v>
      </c>
      <c r="AK15" s="118">
        <v>45139</v>
      </c>
      <c r="AL15" s="5">
        <f t="shared" si="44"/>
        <v>736790.57280777441</v>
      </c>
      <c r="AM15" s="5">
        <f t="shared" si="45"/>
        <v>5313.0923161272649</v>
      </c>
      <c r="AN15" s="5">
        <f t="shared" si="13"/>
        <v>554.65320007705486</v>
      </c>
      <c r="AO15" s="35">
        <f t="shared" si="14"/>
        <v>9.0335553230010447E-3</v>
      </c>
      <c r="AP15" s="5">
        <f t="shared" si="15"/>
        <v>4758.43911605021</v>
      </c>
      <c r="AQ15" s="35">
        <f t="shared" si="16"/>
        <v>7.7499999999999999E-2</v>
      </c>
      <c r="AR15" s="5">
        <f t="shared" si="46"/>
        <v>5389.0803923026087</v>
      </c>
      <c r="AS15" s="5">
        <f t="shared" si="47"/>
        <v>47741.842768970047</v>
      </c>
      <c r="AT15" s="5">
        <f t="shared" si="17"/>
        <v>736235.9196076974</v>
      </c>
      <c r="AU15" s="5">
        <f t="shared" si="18"/>
        <v>53130.923161272658</v>
      </c>
      <c r="AV15" s="150"/>
      <c r="AW15" s="2">
        <v>10</v>
      </c>
      <c r="AX15" s="118">
        <v>45139</v>
      </c>
      <c r="AY15" s="5">
        <f t="shared" si="48"/>
        <v>736545.7983394888</v>
      </c>
      <c r="AZ15" s="5">
        <f t="shared" si="49"/>
        <v>5185.5495990545369</v>
      </c>
      <c r="BA15" s="5">
        <f t="shared" si="19"/>
        <v>582.13835943273261</v>
      </c>
      <c r="BB15" s="35">
        <f t="shared" si="20"/>
        <v>9.484352947150965E-3</v>
      </c>
      <c r="BC15" s="5">
        <f t="shared" si="21"/>
        <v>4603.4112396218043</v>
      </c>
      <c r="BD15" s="35">
        <f t="shared" si="22"/>
        <v>7.4999999999999983E-2</v>
      </c>
      <c r="BE15" s="5">
        <f t="shared" si="50"/>
        <v>5661.3400199439557</v>
      </c>
      <c r="BF15" s="5">
        <f t="shared" si="51"/>
        <v>46194.155970601409</v>
      </c>
      <c r="BG15" s="5">
        <f t="shared" si="23"/>
        <v>735963.65998005611</v>
      </c>
      <c r="BH15" s="5">
        <f t="shared" si="24"/>
        <v>51855.495990545365</v>
      </c>
      <c r="BI15" s="150"/>
      <c r="BJ15" s="2">
        <v>10</v>
      </c>
      <c r="BK15" s="118">
        <v>45139</v>
      </c>
      <c r="BL15" s="5">
        <f t="shared" si="52"/>
        <v>736290.52859666152</v>
      </c>
      <c r="BM15" s="5">
        <f t="shared" si="53"/>
        <v>5059.1898369667315</v>
      </c>
      <c r="BN15" s="5">
        <f t="shared" si="25"/>
        <v>610.76789336190177</v>
      </c>
      <c r="BO15" s="35">
        <f t="shared" si="26"/>
        <v>9.9542428371474419E-3</v>
      </c>
      <c r="BP15" s="5">
        <f t="shared" si="27"/>
        <v>4448.4219436048297</v>
      </c>
      <c r="BQ15" s="35">
        <f t="shared" si="28"/>
        <v>7.2499999999999995E-2</v>
      </c>
      <c r="BR15" s="5">
        <f t="shared" si="54"/>
        <v>5945.2392967004953</v>
      </c>
      <c r="BS15" s="5">
        <f t="shared" si="55"/>
        <v>44646.659072966817</v>
      </c>
      <c r="BT15" s="5">
        <f t="shared" si="29"/>
        <v>735679.76070329966</v>
      </c>
      <c r="BU15" s="5">
        <f t="shared" si="30"/>
        <v>50591.898369667309</v>
      </c>
      <c r="BV15" s="150"/>
      <c r="BW15" s="2">
        <v>10</v>
      </c>
      <c r="BX15" s="118">
        <v>45139</v>
      </c>
      <c r="BY15" s="5">
        <f t="shared" si="56"/>
        <v>736024.45314922545</v>
      </c>
      <c r="BZ15" s="5">
        <f t="shared" si="57"/>
        <v>4934.049629872613</v>
      </c>
      <c r="CA15" s="5">
        <f t="shared" si="31"/>
        <v>640.57365316879805</v>
      </c>
      <c r="CB15" s="35">
        <f t="shared" si="32"/>
        <v>1.044378866100947E-2</v>
      </c>
      <c r="CC15" s="5">
        <f t="shared" si="33"/>
        <v>4293.4759767038149</v>
      </c>
      <c r="CD15" s="35">
        <f t="shared" si="34"/>
        <v>6.9999999999999993E-2</v>
      </c>
      <c r="CE15" s="5">
        <f t="shared" si="58"/>
        <v>6241.1205039432616</v>
      </c>
      <c r="CF15" s="5">
        <f t="shared" si="59"/>
        <v>43099.375794782864</v>
      </c>
      <c r="CG15" s="5">
        <f t="shared" si="35"/>
        <v>735383.8794960567</v>
      </c>
      <c r="CH15" s="5">
        <f t="shared" si="36"/>
        <v>49340.496298726124</v>
      </c>
    </row>
    <row r="16" spans="1:86" ht="14.25" customHeight="1">
      <c r="A16" s="161">
        <f t="shared" si="65"/>
        <v>8</v>
      </c>
      <c r="B16" s="11">
        <f t="shared" si="66"/>
        <v>470870.6492807637</v>
      </c>
      <c r="C16" s="162">
        <f t="shared" si="60"/>
        <v>455796.03059415187</v>
      </c>
      <c r="D16" s="11">
        <f t="shared" si="61"/>
        <v>440743.05797636701</v>
      </c>
      <c r="E16" s="11">
        <f t="shared" si="62"/>
        <v>425713.90364366904</v>
      </c>
      <c r="F16" s="11">
        <f t="shared" si="63"/>
        <v>410710.8350574713</v>
      </c>
      <c r="G16" s="22">
        <f t="shared" si="64"/>
        <v>395736.21444933867</v>
      </c>
      <c r="H16" s="11"/>
      <c r="I16" s="150"/>
      <c r="J16" s="2">
        <v>11</v>
      </c>
      <c r="K16" s="118">
        <v>45170</v>
      </c>
      <c r="L16" s="5">
        <f t="shared" si="37"/>
        <v>736746.88816114911</v>
      </c>
      <c r="M16" s="5">
        <f t="shared" si="0"/>
        <v>5571.5809522926747</v>
      </c>
      <c r="N16" s="5">
        <f t="shared" si="1"/>
        <v>506.44609618477443</v>
      </c>
      <c r="O16" s="35">
        <f t="shared" si="2"/>
        <v>8.248902373223177E-3</v>
      </c>
      <c r="P16" s="5">
        <f t="shared" si="3"/>
        <v>5065.1348561079003</v>
      </c>
      <c r="Q16" s="35">
        <f t="shared" si="4"/>
        <v>8.2500000000000004E-2</v>
      </c>
      <c r="R16" s="5">
        <f t="shared" si="38"/>
        <v>5384.5579350357566</v>
      </c>
      <c r="S16" s="5">
        <f t="shared" si="39"/>
        <v>55902.83254018367</v>
      </c>
      <c r="T16" s="5">
        <f t="shared" si="5"/>
        <v>736240.44206496433</v>
      </c>
      <c r="U16" s="5">
        <f t="shared" si="6"/>
        <v>61287.390475219428</v>
      </c>
      <c r="V16" s="150"/>
      <c r="W16" s="2">
        <v>11</v>
      </c>
      <c r="X16" s="118">
        <v>45170</v>
      </c>
      <c r="Y16" s="5">
        <f t="shared" si="40"/>
        <v>736496.88184235233</v>
      </c>
      <c r="Z16" s="5">
        <f t="shared" si="41"/>
        <v>5441.7815210329336</v>
      </c>
      <c r="AA16" s="5">
        <f t="shared" si="7"/>
        <v>531.80230875058442</v>
      </c>
      <c r="AB16" s="35">
        <f t="shared" si="8"/>
        <v>8.6648400860073228E-3</v>
      </c>
      <c r="AC16" s="5">
        <f t="shared" si="9"/>
        <v>4909.9792122823492</v>
      </c>
      <c r="AD16" s="35">
        <f t="shared" si="10"/>
        <v>0.08</v>
      </c>
      <c r="AE16" s="5">
        <f t="shared" si="42"/>
        <v>5659.9204663981309</v>
      </c>
      <c r="AF16" s="5">
        <f t="shared" si="43"/>
        <v>54199.676264964146</v>
      </c>
      <c r="AG16" s="5">
        <f t="shared" si="11"/>
        <v>735965.07953360176</v>
      </c>
      <c r="AH16" s="5">
        <f t="shared" si="12"/>
        <v>59859.596731362275</v>
      </c>
      <c r="AI16" s="150"/>
      <c r="AJ16" s="2">
        <v>11</v>
      </c>
      <c r="AK16" s="118">
        <v>45170</v>
      </c>
      <c r="AL16" s="5">
        <f t="shared" si="44"/>
        <v>736235.9196076974</v>
      </c>
      <c r="AM16" s="5">
        <f t="shared" si="45"/>
        <v>5313.0923161272649</v>
      </c>
      <c r="AN16" s="5">
        <f t="shared" si="13"/>
        <v>558.23533532755209</v>
      </c>
      <c r="AO16" s="35">
        <f t="shared" si="14"/>
        <v>9.0987465369797311E-3</v>
      </c>
      <c r="AP16" s="5">
        <f t="shared" si="15"/>
        <v>4754.8569807997128</v>
      </c>
      <c r="AQ16" s="35">
        <f t="shared" si="16"/>
        <v>7.7500000000000013E-2</v>
      </c>
      <c r="AR16" s="5">
        <f t="shared" si="46"/>
        <v>5947.3157276301608</v>
      </c>
      <c r="AS16" s="5">
        <f t="shared" si="47"/>
        <v>52496.699749769759</v>
      </c>
      <c r="AT16" s="5">
        <f t="shared" si="17"/>
        <v>735677.68427236984</v>
      </c>
      <c r="AU16" s="5">
        <f t="shared" si="18"/>
        <v>58444.015477399924</v>
      </c>
      <c r="AV16" s="150"/>
      <c r="AW16" s="2">
        <v>11</v>
      </c>
      <c r="AX16" s="118">
        <v>45170</v>
      </c>
      <c r="AY16" s="5">
        <f t="shared" si="48"/>
        <v>735963.65998005611</v>
      </c>
      <c r="AZ16" s="5">
        <f t="shared" si="49"/>
        <v>5185.5495990545369</v>
      </c>
      <c r="BA16" s="5">
        <f t="shared" si="19"/>
        <v>585.7767241791862</v>
      </c>
      <c r="BB16" s="35">
        <f t="shared" si="20"/>
        <v>9.5511790491676213E-3</v>
      </c>
      <c r="BC16" s="5">
        <f t="shared" si="21"/>
        <v>4599.7728748753507</v>
      </c>
      <c r="BD16" s="35">
        <f t="shared" si="22"/>
        <v>7.5000000000000011E-2</v>
      </c>
      <c r="BE16" s="5">
        <f t="shared" si="50"/>
        <v>6247.1167441231419</v>
      </c>
      <c r="BF16" s="5">
        <f t="shared" si="51"/>
        <v>50793.928845476759</v>
      </c>
      <c r="BG16" s="5">
        <f t="shared" si="23"/>
        <v>735377.88325587695</v>
      </c>
      <c r="BH16" s="5">
        <f t="shared" si="24"/>
        <v>57041.045589599904</v>
      </c>
      <c r="BI16" s="150"/>
      <c r="BJ16" s="2">
        <v>11</v>
      </c>
      <c r="BK16" s="118">
        <v>45170</v>
      </c>
      <c r="BL16" s="5">
        <f t="shared" si="52"/>
        <v>735679.76070329966</v>
      </c>
      <c r="BM16" s="5">
        <f t="shared" si="53"/>
        <v>5059.1898369667315</v>
      </c>
      <c r="BN16" s="5">
        <f t="shared" si="25"/>
        <v>614.45794938429572</v>
      </c>
      <c r="BO16" s="35">
        <f t="shared" si="26"/>
        <v>1.0022697084343585E-2</v>
      </c>
      <c r="BP16" s="5">
        <f t="shared" si="27"/>
        <v>4444.7318875824358</v>
      </c>
      <c r="BQ16" s="35">
        <f t="shared" si="28"/>
        <v>7.2500000000000009E-2</v>
      </c>
      <c r="BR16" s="5">
        <f t="shared" si="54"/>
        <v>6559.697246084791</v>
      </c>
      <c r="BS16" s="5">
        <f t="shared" si="55"/>
        <v>49091.390960549252</v>
      </c>
      <c r="BT16" s="5">
        <f t="shared" si="29"/>
        <v>735065.30275391531</v>
      </c>
      <c r="BU16" s="5">
        <f t="shared" si="30"/>
        <v>55651.088206634042</v>
      </c>
      <c r="BV16" s="150"/>
      <c r="BW16" s="2">
        <v>11</v>
      </c>
      <c r="BX16" s="118">
        <v>45170</v>
      </c>
      <c r="BY16" s="5">
        <f t="shared" si="56"/>
        <v>735383.8794960567</v>
      </c>
      <c r="BZ16" s="5">
        <f t="shared" si="57"/>
        <v>4934.049629872613</v>
      </c>
      <c r="CA16" s="5">
        <f t="shared" si="31"/>
        <v>644.31033281228156</v>
      </c>
      <c r="CB16" s="35">
        <f t="shared" si="32"/>
        <v>1.0513861140178608E-2</v>
      </c>
      <c r="CC16" s="5">
        <f t="shared" si="33"/>
        <v>4289.7392970603314</v>
      </c>
      <c r="CD16" s="35">
        <f t="shared" si="34"/>
        <v>7.0000000000000007E-2</v>
      </c>
      <c r="CE16" s="5">
        <f t="shared" si="58"/>
        <v>6885.4308367555432</v>
      </c>
      <c r="CF16" s="5">
        <f t="shared" si="59"/>
        <v>47389.115091843196</v>
      </c>
      <c r="CG16" s="5">
        <f t="shared" si="35"/>
        <v>734739.56916324445</v>
      </c>
      <c r="CH16" s="5">
        <f t="shared" si="36"/>
        <v>54274.545928598738</v>
      </c>
    </row>
    <row r="17" spans="1:86" ht="14.25" customHeight="1">
      <c r="A17" s="161">
        <f t="shared" si="65"/>
        <v>9</v>
      </c>
      <c r="B17" s="11">
        <f t="shared" si="66"/>
        <v>526350.74182996014</v>
      </c>
      <c r="C17" s="162">
        <f t="shared" si="60"/>
        <v>509373.1289564129</v>
      </c>
      <c r="D17" s="11">
        <f t="shared" si="61"/>
        <v>492424.21002092364</v>
      </c>
      <c r="E17" s="11">
        <f t="shared" si="62"/>
        <v>475506.72254883958</v>
      </c>
      <c r="F17" s="11">
        <f t="shared" si="63"/>
        <v>458623.51785890211</v>
      </c>
      <c r="G17" s="22">
        <f t="shared" si="64"/>
        <v>441777.56001913565</v>
      </c>
      <c r="H17" s="11"/>
      <c r="I17" s="150"/>
      <c r="J17" s="2">
        <v>12</v>
      </c>
      <c r="K17" s="118">
        <v>45200</v>
      </c>
      <c r="L17" s="5">
        <f t="shared" si="37"/>
        <v>736240.44206496433</v>
      </c>
      <c r="M17" s="5">
        <f t="shared" si="0"/>
        <v>5571.5809522926747</v>
      </c>
      <c r="N17" s="5">
        <f t="shared" si="1"/>
        <v>509.9279130960449</v>
      </c>
      <c r="O17" s="35">
        <f t="shared" si="2"/>
        <v>8.3113268540233216E-3</v>
      </c>
      <c r="P17" s="5">
        <f t="shared" si="3"/>
        <v>5061.6530391966298</v>
      </c>
      <c r="Q17" s="35">
        <f t="shared" si="4"/>
        <v>8.2500000000000004E-2</v>
      </c>
      <c r="R17" s="5">
        <f t="shared" si="38"/>
        <v>5894.4858481318015</v>
      </c>
      <c r="S17" s="5">
        <f t="shared" si="39"/>
        <v>60964.4855793803</v>
      </c>
      <c r="T17" s="5">
        <f t="shared" si="5"/>
        <v>735730.51415186829</v>
      </c>
      <c r="U17" s="5">
        <f t="shared" si="6"/>
        <v>66858.971427512108</v>
      </c>
      <c r="V17" s="150"/>
      <c r="W17" s="2">
        <v>12</v>
      </c>
      <c r="X17" s="118">
        <v>45200</v>
      </c>
      <c r="Y17" s="5">
        <f t="shared" si="40"/>
        <v>735965.07953360176</v>
      </c>
      <c r="Z17" s="5">
        <f t="shared" si="41"/>
        <v>5441.7815210329336</v>
      </c>
      <c r="AA17" s="5">
        <f t="shared" si="7"/>
        <v>535.34765747558777</v>
      </c>
      <c r="AB17" s="35">
        <f t="shared" si="8"/>
        <v>8.728908569654149E-3</v>
      </c>
      <c r="AC17" s="5">
        <f t="shared" si="9"/>
        <v>4906.4338635573458</v>
      </c>
      <c r="AD17" s="35">
        <f t="shared" si="10"/>
        <v>8.0000000000000016E-2</v>
      </c>
      <c r="AE17" s="5">
        <f t="shared" si="42"/>
        <v>6195.2681238737187</v>
      </c>
      <c r="AF17" s="5">
        <f t="shared" si="43"/>
        <v>59106.11012852149</v>
      </c>
      <c r="AG17" s="5">
        <f t="shared" si="11"/>
        <v>735429.73187612614</v>
      </c>
      <c r="AH17" s="5">
        <f t="shared" si="12"/>
        <v>65301.37825239521</v>
      </c>
      <c r="AI17" s="150"/>
      <c r="AJ17" s="2">
        <v>12</v>
      </c>
      <c r="AK17" s="118">
        <v>45200</v>
      </c>
      <c r="AL17" s="5">
        <f t="shared" si="44"/>
        <v>735677.68427236984</v>
      </c>
      <c r="AM17" s="5">
        <f t="shared" si="45"/>
        <v>5313.0923161272649</v>
      </c>
      <c r="AN17" s="5">
        <f t="shared" si="13"/>
        <v>561.84060520154344</v>
      </c>
      <c r="AO17" s="35">
        <f t="shared" si="14"/>
        <v>9.1644580317627247E-3</v>
      </c>
      <c r="AP17" s="5">
        <f t="shared" si="15"/>
        <v>4751.2517109257215</v>
      </c>
      <c r="AQ17" s="35">
        <f t="shared" si="16"/>
        <v>7.7499999999999986E-2</v>
      </c>
      <c r="AR17" s="5">
        <f t="shared" si="46"/>
        <v>6509.1563328317043</v>
      </c>
      <c r="AS17" s="5">
        <f t="shared" si="47"/>
        <v>57247.951460695484</v>
      </c>
      <c r="AT17" s="5">
        <f t="shared" si="17"/>
        <v>735115.84366716829</v>
      </c>
      <c r="AU17" s="5">
        <f t="shared" si="18"/>
        <v>63757.10779352719</v>
      </c>
      <c r="AV17" s="150"/>
      <c r="AW17" s="2">
        <v>12</v>
      </c>
      <c r="AX17" s="118">
        <v>45200</v>
      </c>
      <c r="AY17" s="5">
        <f t="shared" si="48"/>
        <v>735377.88325587695</v>
      </c>
      <c r="AZ17" s="5">
        <f t="shared" si="49"/>
        <v>5185.5495990545369</v>
      </c>
      <c r="BA17" s="5">
        <f t="shared" si="19"/>
        <v>589.43782870530595</v>
      </c>
      <c r="BB17" s="35">
        <f t="shared" si="20"/>
        <v>9.6185296097659641E-3</v>
      </c>
      <c r="BC17" s="5">
        <f t="shared" si="21"/>
        <v>4596.1117703492309</v>
      </c>
      <c r="BD17" s="35">
        <f t="shared" si="22"/>
        <v>7.5000000000000011E-2</v>
      </c>
      <c r="BE17" s="5">
        <f t="shared" si="50"/>
        <v>6836.5545728284478</v>
      </c>
      <c r="BF17" s="5">
        <f t="shared" si="51"/>
        <v>55390.040615825987</v>
      </c>
      <c r="BG17" s="5">
        <f t="shared" si="23"/>
        <v>734788.44542717165</v>
      </c>
      <c r="BH17" s="5">
        <f t="shared" si="24"/>
        <v>62226.595188654435</v>
      </c>
      <c r="BI17" s="150"/>
      <c r="BJ17" s="2">
        <v>12</v>
      </c>
      <c r="BK17" s="118">
        <v>45200</v>
      </c>
      <c r="BL17" s="5">
        <f t="shared" si="52"/>
        <v>735065.30275391531</v>
      </c>
      <c r="BM17" s="5">
        <f t="shared" si="53"/>
        <v>5059.1898369667315</v>
      </c>
      <c r="BN17" s="5">
        <f t="shared" si="25"/>
        <v>618.17029949516018</v>
      </c>
      <c r="BO17" s="35">
        <f t="shared" si="26"/>
        <v>1.0091679699953584E-2</v>
      </c>
      <c r="BP17" s="5">
        <f t="shared" si="27"/>
        <v>4441.0195374715713</v>
      </c>
      <c r="BQ17" s="35">
        <f t="shared" si="28"/>
        <v>7.2499999999999995E-2</v>
      </c>
      <c r="BR17" s="5">
        <f t="shared" si="54"/>
        <v>7177.8675455799512</v>
      </c>
      <c r="BS17" s="5">
        <f t="shared" si="55"/>
        <v>53532.410498020821</v>
      </c>
      <c r="BT17" s="5">
        <f t="shared" si="29"/>
        <v>734447.13245442021</v>
      </c>
      <c r="BU17" s="5">
        <f t="shared" si="30"/>
        <v>60710.278043600774</v>
      </c>
      <c r="BV17" s="150"/>
      <c r="BW17" s="2">
        <v>12</v>
      </c>
      <c r="BX17" s="118">
        <v>45200</v>
      </c>
      <c r="BY17" s="5">
        <f t="shared" si="56"/>
        <v>734739.56916324445</v>
      </c>
      <c r="BZ17" s="5">
        <f t="shared" si="57"/>
        <v>4934.049629872613</v>
      </c>
      <c r="CA17" s="5">
        <f t="shared" si="31"/>
        <v>648.06880975368676</v>
      </c>
      <c r="CB17" s="35">
        <f t="shared" si="32"/>
        <v>1.0584465630319667E-2</v>
      </c>
      <c r="CC17" s="5">
        <f t="shared" si="33"/>
        <v>4285.9808201189262</v>
      </c>
      <c r="CD17" s="35">
        <f t="shared" si="34"/>
        <v>7.0000000000000007E-2</v>
      </c>
      <c r="CE17" s="5">
        <f t="shared" si="58"/>
        <v>7533.4996465092299</v>
      </c>
      <c r="CF17" s="5">
        <f t="shared" si="59"/>
        <v>51675.095911962126</v>
      </c>
      <c r="CG17" s="5">
        <f t="shared" si="35"/>
        <v>734091.50035349082</v>
      </c>
      <c r="CH17" s="5">
        <f t="shared" si="36"/>
        <v>59208.595558471352</v>
      </c>
    </row>
    <row r="18" spans="1:86" ht="14.25" customHeight="1">
      <c r="A18" s="161">
        <f t="shared" si="65"/>
        <v>10</v>
      </c>
      <c r="B18" s="11">
        <f t="shared" si="66"/>
        <v>580855.75391297834</v>
      </c>
      <c r="C18" s="162">
        <f t="shared" si="60"/>
        <v>561977.11787011963</v>
      </c>
      <c r="D18" s="11">
        <f t="shared" si="61"/>
        <v>543135.50585830898</v>
      </c>
      <c r="E18" s="11">
        <f t="shared" si="62"/>
        <v>524334.27508752875</v>
      </c>
      <c r="F18" s="11">
        <f t="shared" si="63"/>
        <v>505576.91470989247</v>
      </c>
      <c r="G18" s="22">
        <f t="shared" si="64"/>
        <v>486867.04402259714</v>
      </c>
      <c r="H18" s="11"/>
      <c r="I18" s="150"/>
      <c r="J18" s="2">
        <v>13</v>
      </c>
      <c r="K18" s="118">
        <v>45231</v>
      </c>
      <c r="L18" s="5">
        <f t="shared" si="37"/>
        <v>735730.51415186829</v>
      </c>
      <c r="M18" s="5">
        <f t="shared" si="0"/>
        <v>5571.5809522926747</v>
      </c>
      <c r="N18" s="5">
        <f t="shared" si="1"/>
        <v>513.43366749857978</v>
      </c>
      <c r="O18" s="35">
        <f t="shared" si="2"/>
        <v>8.3742673322248148E-3</v>
      </c>
      <c r="P18" s="5">
        <f t="shared" si="3"/>
        <v>5058.147284794095</v>
      </c>
      <c r="Q18" s="35">
        <f t="shared" si="4"/>
        <v>8.2500000000000018E-2</v>
      </c>
      <c r="R18" s="5">
        <f t="shared" si="38"/>
        <v>6407.9195156303813</v>
      </c>
      <c r="S18" s="5">
        <f t="shared" si="39"/>
        <v>66022.632864174389</v>
      </c>
      <c r="T18" s="5">
        <f t="shared" si="5"/>
        <v>735217.08048436977</v>
      </c>
      <c r="U18" s="5">
        <f t="shared" si="6"/>
        <v>72430.552379804765</v>
      </c>
      <c r="V18" s="150"/>
      <c r="W18" s="2">
        <v>13</v>
      </c>
      <c r="X18" s="118">
        <v>45231</v>
      </c>
      <c r="Y18" s="5">
        <f t="shared" si="40"/>
        <v>735429.73187612614</v>
      </c>
      <c r="Z18" s="5">
        <f t="shared" si="41"/>
        <v>5441.7815210329336</v>
      </c>
      <c r="AA18" s="5">
        <f t="shared" si="7"/>
        <v>538.91664185875925</v>
      </c>
      <c r="AB18" s="35">
        <f t="shared" si="8"/>
        <v>8.7934977632837877E-3</v>
      </c>
      <c r="AC18" s="5">
        <f t="shared" si="9"/>
        <v>4902.8648791741743</v>
      </c>
      <c r="AD18" s="35">
        <f t="shared" si="10"/>
        <v>0.08</v>
      </c>
      <c r="AE18" s="5">
        <f t="shared" si="42"/>
        <v>6734.1847657324779</v>
      </c>
      <c r="AF18" s="5">
        <f t="shared" si="43"/>
        <v>64008.975007695662</v>
      </c>
      <c r="AG18" s="5">
        <f t="shared" si="11"/>
        <v>734890.81523426739</v>
      </c>
      <c r="AH18" s="5">
        <f t="shared" si="12"/>
        <v>70743.159773428139</v>
      </c>
      <c r="AI18" s="150"/>
      <c r="AJ18" s="2">
        <v>13</v>
      </c>
      <c r="AK18" s="118">
        <v>45231</v>
      </c>
      <c r="AL18" s="5">
        <f t="shared" si="44"/>
        <v>735115.84366716829</v>
      </c>
      <c r="AM18" s="5">
        <f t="shared" si="45"/>
        <v>5313.0923161272649</v>
      </c>
      <c r="AN18" s="5">
        <f t="shared" si="13"/>
        <v>565.46915911013639</v>
      </c>
      <c r="AO18" s="35">
        <f t="shared" si="14"/>
        <v>9.2306946827198366E-3</v>
      </c>
      <c r="AP18" s="5">
        <f t="shared" si="15"/>
        <v>4747.6231570171285</v>
      </c>
      <c r="AQ18" s="35">
        <f t="shared" si="16"/>
        <v>7.7499999999999999E-2</v>
      </c>
      <c r="AR18" s="5">
        <f t="shared" si="46"/>
        <v>7074.6254919418407</v>
      </c>
      <c r="AS18" s="5">
        <f t="shared" si="47"/>
        <v>61995.574617712613</v>
      </c>
      <c r="AT18" s="5">
        <f t="shared" si="17"/>
        <v>734550.37450805819</v>
      </c>
      <c r="AU18" s="5">
        <f t="shared" si="18"/>
        <v>69070.200109654455</v>
      </c>
      <c r="AV18" s="150"/>
      <c r="AW18" s="2">
        <v>13</v>
      </c>
      <c r="AX18" s="118">
        <v>45231</v>
      </c>
      <c r="AY18" s="5">
        <f t="shared" si="48"/>
        <v>734788.44542717165</v>
      </c>
      <c r="AZ18" s="5">
        <f t="shared" si="49"/>
        <v>5185.5495990545369</v>
      </c>
      <c r="BA18" s="5">
        <f t="shared" si="19"/>
        <v>593.12181513471478</v>
      </c>
      <c r="BB18" s="35">
        <f t="shared" si="20"/>
        <v>9.6864095045463301E-3</v>
      </c>
      <c r="BC18" s="5">
        <f t="shared" si="21"/>
        <v>4592.4277839198221</v>
      </c>
      <c r="BD18" s="35">
        <f t="shared" si="22"/>
        <v>7.4999999999999983E-2</v>
      </c>
      <c r="BE18" s="5">
        <f t="shared" si="50"/>
        <v>7429.6763879631626</v>
      </c>
      <c r="BF18" s="5">
        <f t="shared" si="51"/>
        <v>59982.468399745805</v>
      </c>
      <c r="BG18" s="5">
        <f t="shared" si="23"/>
        <v>734195.32361203688</v>
      </c>
      <c r="BH18" s="5">
        <f t="shared" si="24"/>
        <v>67412.144787708967</v>
      </c>
      <c r="BI18" s="150"/>
      <c r="BJ18" s="2">
        <v>13</v>
      </c>
      <c r="BK18" s="118">
        <v>45231</v>
      </c>
      <c r="BL18" s="5">
        <f t="shared" si="52"/>
        <v>734447.13245442021</v>
      </c>
      <c r="BM18" s="5">
        <f t="shared" si="53"/>
        <v>5059.1898369667315</v>
      </c>
      <c r="BN18" s="5">
        <f t="shared" si="25"/>
        <v>621.90507838794292</v>
      </c>
      <c r="BO18" s="35">
        <f t="shared" si="26"/>
        <v>1.0161195559053341E-2</v>
      </c>
      <c r="BP18" s="5">
        <f t="shared" si="27"/>
        <v>4437.2847585787886</v>
      </c>
      <c r="BQ18" s="35">
        <f t="shared" si="28"/>
        <v>7.2499999999999995E-2</v>
      </c>
      <c r="BR18" s="5">
        <f t="shared" si="54"/>
        <v>7799.7726239678941</v>
      </c>
      <c r="BS18" s="5">
        <f t="shared" si="55"/>
        <v>57969.695256599611</v>
      </c>
      <c r="BT18" s="5">
        <f t="shared" si="29"/>
        <v>733825.22737603227</v>
      </c>
      <c r="BU18" s="5">
        <f t="shared" si="30"/>
        <v>65769.467880567507</v>
      </c>
      <c r="BV18" s="150"/>
      <c r="BW18" s="2">
        <v>13</v>
      </c>
      <c r="BX18" s="118">
        <v>45231</v>
      </c>
      <c r="BY18" s="5">
        <f t="shared" si="56"/>
        <v>734091.50035349082</v>
      </c>
      <c r="BZ18" s="5">
        <f t="shared" si="57"/>
        <v>4934.049629872613</v>
      </c>
      <c r="CA18" s="5">
        <f t="shared" si="31"/>
        <v>651.84921114391636</v>
      </c>
      <c r="CB18" s="35">
        <f t="shared" si="32"/>
        <v>1.0655607005339712E-2</v>
      </c>
      <c r="CC18" s="5">
        <f t="shared" si="33"/>
        <v>4282.2004187286966</v>
      </c>
      <c r="CD18" s="35">
        <f t="shared" si="34"/>
        <v>7.0000000000000007E-2</v>
      </c>
      <c r="CE18" s="5">
        <f t="shared" si="58"/>
        <v>8185.3488576531463</v>
      </c>
      <c r="CF18" s="5">
        <f t="shared" si="59"/>
        <v>55957.29633069082</v>
      </c>
      <c r="CG18" s="5">
        <f t="shared" si="35"/>
        <v>733439.65114234691</v>
      </c>
      <c r="CH18" s="5">
        <f t="shared" si="36"/>
        <v>64142.645188343966</v>
      </c>
    </row>
    <row r="19" spans="1:86" ht="14.25" customHeight="1">
      <c r="A19" s="161">
        <f t="shared" si="65"/>
        <v>11</v>
      </c>
      <c r="B19" s="11">
        <f t="shared" si="66"/>
        <v>634302.12879934546</v>
      </c>
      <c r="C19" s="162">
        <f t="shared" si="60"/>
        <v>613527.22973097221</v>
      </c>
      <c r="D19" s="11">
        <f t="shared" si="61"/>
        <v>592799.05342911673</v>
      </c>
      <c r="E19" s="11">
        <f t="shared" si="62"/>
        <v>572121.6251231184</v>
      </c>
      <c r="F19" s="11">
        <f t="shared" si="63"/>
        <v>551499.11916885735</v>
      </c>
      <c r="G19" s="22">
        <f t="shared" si="64"/>
        <v>530935.8563101287</v>
      </c>
      <c r="H19" s="11"/>
      <c r="I19" s="150"/>
      <c r="J19" s="2">
        <v>14</v>
      </c>
      <c r="K19" s="118">
        <v>45261</v>
      </c>
      <c r="L19" s="5">
        <f t="shared" si="37"/>
        <v>735217.08048436977</v>
      </c>
      <c r="M19" s="5">
        <f t="shared" si="0"/>
        <v>5571.5809522926747</v>
      </c>
      <c r="N19" s="5">
        <f t="shared" si="1"/>
        <v>516.96352396263228</v>
      </c>
      <c r="O19" s="35">
        <f t="shared" si="2"/>
        <v>8.4377287364768606E-3</v>
      </c>
      <c r="P19" s="5">
        <f t="shared" si="3"/>
        <v>5054.6174283300425</v>
      </c>
      <c r="Q19" s="35">
        <f t="shared" si="4"/>
        <v>8.2500000000000004E-2</v>
      </c>
      <c r="R19" s="5">
        <f t="shared" si="38"/>
        <v>6924.8830395930136</v>
      </c>
      <c r="S19" s="5">
        <f t="shared" si="39"/>
        <v>71077.250292504439</v>
      </c>
      <c r="T19" s="5">
        <f t="shared" si="5"/>
        <v>734700.11696040712</v>
      </c>
      <c r="U19" s="5">
        <f t="shared" si="6"/>
        <v>78002.133332097452</v>
      </c>
      <c r="V19" s="150"/>
      <c r="W19" s="2">
        <v>14</v>
      </c>
      <c r="X19" s="118">
        <v>45261</v>
      </c>
      <c r="Y19" s="5">
        <f t="shared" si="40"/>
        <v>734890.81523426739</v>
      </c>
      <c r="Z19" s="5">
        <f t="shared" si="41"/>
        <v>5441.7815210329336</v>
      </c>
      <c r="AA19" s="5">
        <f t="shared" si="7"/>
        <v>542.50941947115098</v>
      </c>
      <c r="AB19" s="35">
        <f t="shared" si="8"/>
        <v>8.8586125975442052E-3</v>
      </c>
      <c r="AC19" s="5">
        <f t="shared" si="9"/>
        <v>4899.2721015617826</v>
      </c>
      <c r="AD19" s="35">
        <f t="shared" si="10"/>
        <v>0.08</v>
      </c>
      <c r="AE19" s="5">
        <f t="shared" si="42"/>
        <v>7276.6941852036289</v>
      </c>
      <c r="AF19" s="5">
        <f t="shared" si="43"/>
        <v>68908.247109257441</v>
      </c>
      <c r="AG19" s="5">
        <f t="shared" si="11"/>
        <v>734348.30581479624</v>
      </c>
      <c r="AH19" s="5">
        <f t="shared" si="12"/>
        <v>76184.941294461067</v>
      </c>
      <c r="AI19" s="150"/>
      <c r="AJ19" s="2">
        <v>14</v>
      </c>
      <c r="AK19" s="118">
        <v>45261</v>
      </c>
      <c r="AL19" s="5">
        <f t="shared" si="44"/>
        <v>734550.37450805819</v>
      </c>
      <c r="AM19" s="5">
        <f t="shared" si="45"/>
        <v>5313.0923161272649</v>
      </c>
      <c r="AN19" s="5">
        <f t="shared" si="13"/>
        <v>569.12114742938957</v>
      </c>
      <c r="AO19" s="35">
        <f t="shared" si="14"/>
        <v>9.2974614215212727E-3</v>
      </c>
      <c r="AP19" s="5">
        <f t="shared" si="15"/>
        <v>4743.9711686978753</v>
      </c>
      <c r="AQ19" s="35">
        <f t="shared" si="16"/>
        <v>7.7499999999999986E-2</v>
      </c>
      <c r="AR19" s="5">
        <f t="shared" si="46"/>
        <v>7643.7466393712302</v>
      </c>
      <c r="AS19" s="5">
        <f t="shared" si="47"/>
        <v>66739.545786410483</v>
      </c>
      <c r="AT19" s="5">
        <f t="shared" si="17"/>
        <v>733981.25336062885</v>
      </c>
      <c r="AU19" s="5">
        <f t="shared" si="18"/>
        <v>74383.292425781707</v>
      </c>
      <c r="AV19" s="150"/>
      <c r="AW19" s="2">
        <v>14</v>
      </c>
      <c r="AX19" s="118">
        <v>45261</v>
      </c>
      <c r="AY19" s="5">
        <f t="shared" si="48"/>
        <v>734195.32361203688</v>
      </c>
      <c r="AZ19" s="5">
        <f t="shared" si="49"/>
        <v>5185.5495990545369</v>
      </c>
      <c r="BA19" s="5">
        <f t="shared" si="19"/>
        <v>596.82882647930637</v>
      </c>
      <c r="BB19" s="35">
        <f t="shared" si="20"/>
        <v>9.7548236653386654E-3</v>
      </c>
      <c r="BC19" s="5">
        <f t="shared" si="21"/>
        <v>4588.7207725752305</v>
      </c>
      <c r="BD19" s="35">
        <f t="shared" si="22"/>
        <v>7.5000000000000011E-2</v>
      </c>
      <c r="BE19" s="5">
        <f t="shared" si="50"/>
        <v>8026.505214442469</v>
      </c>
      <c r="BF19" s="5">
        <f t="shared" si="51"/>
        <v>64571.189172321036</v>
      </c>
      <c r="BG19" s="5">
        <f t="shared" si="23"/>
        <v>733598.49478555762</v>
      </c>
      <c r="BH19" s="5">
        <f t="shared" si="24"/>
        <v>72597.694386763498</v>
      </c>
      <c r="BI19" s="150"/>
      <c r="BJ19" s="2">
        <v>14</v>
      </c>
      <c r="BK19" s="118">
        <v>45261</v>
      </c>
      <c r="BL19" s="5">
        <f t="shared" si="52"/>
        <v>733825.22737603227</v>
      </c>
      <c r="BM19" s="5">
        <f t="shared" si="53"/>
        <v>5059.1898369667315</v>
      </c>
      <c r="BN19" s="5">
        <f t="shared" si="25"/>
        <v>625.66242156987028</v>
      </c>
      <c r="BO19" s="35">
        <f t="shared" si="26"/>
        <v>1.0231249592883188E-2</v>
      </c>
      <c r="BP19" s="5">
        <f t="shared" si="27"/>
        <v>4433.5274153968612</v>
      </c>
      <c r="BQ19" s="35">
        <f t="shared" si="28"/>
        <v>7.2499999999999981E-2</v>
      </c>
      <c r="BR19" s="5">
        <f t="shared" si="54"/>
        <v>8425.4350455377644</v>
      </c>
      <c r="BS19" s="5">
        <f t="shared" si="55"/>
        <v>62403.222671996475</v>
      </c>
      <c r="BT19" s="5">
        <f t="shared" si="29"/>
        <v>733199.56495446234</v>
      </c>
      <c r="BU19" s="5">
        <f t="shared" si="30"/>
        <v>70828.657717534239</v>
      </c>
      <c r="BV19" s="150"/>
      <c r="BW19" s="2">
        <v>14</v>
      </c>
      <c r="BX19" s="118">
        <v>45261</v>
      </c>
      <c r="BY19" s="5">
        <f t="shared" si="56"/>
        <v>733439.65114234691</v>
      </c>
      <c r="BZ19" s="5">
        <f t="shared" si="57"/>
        <v>4934.049629872613</v>
      </c>
      <c r="CA19" s="5">
        <f t="shared" si="31"/>
        <v>655.65166487558872</v>
      </c>
      <c r="CB19" s="35">
        <f t="shared" si="32"/>
        <v>1.0727290195250254E-2</v>
      </c>
      <c r="CC19" s="5">
        <f t="shared" si="33"/>
        <v>4278.3979649970242</v>
      </c>
      <c r="CD19" s="35">
        <f t="shared" si="34"/>
        <v>7.0000000000000007E-2</v>
      </c>
      <c r="CE19" s="5">
        <f t="shared" si="58"/>
        <v>8841.000522528735</v>
      </c>
      <c r="CF19" s="5">
        <f t="shared" si="59"/>
        <v>60235.694295687848</v>
      </c>
      <c r="CG19" s="5">
        <f t="shared" si="35"/>
        <v>732783.99947747134</v>
      </c>
      <c r="CH19" s="5">
        <f t="shared" si="36"/>
        <v>69076.69481821658</v>
      </c>
    </row>
    <row r="20" spans="1:86" ht="14.25" customHeight="1">
      <c r="A20" s="161">
        <f t="shared" si="65"/>
        <v>12</v>
      </c>
      <c r="B20" s="11">
        <f t="shared" si="66"/>
        <v>686599.14960365766</v>
      </c>
      <c r="C20" s="162">
        <f t="shared" si="60"/>
        <v>663935.99326334801</v>
      </c>
      <c r="D20" s="11">
        <f t="shared" si="61"/>
        <v>641330.70492914668</v>
      </c>
      <c r="E20" s="11">
        <f t="shared" si="62"/>
        <v>618788.01903195621</v>
      </c>
      <c r="F20" s="11">
        <f t="shared" si="63"/>
        <v>596312.83480977674</v>
      </c>
      <c r="G20" s="22">
        <f t="shared" si="64"/>
        <v>573910.21244085813</v>
      </c>
      <c r="H20" s="11"/>
      <c r="I20" s="150"/>
      <c r="J20" s="2">
        <v>15</v>
      </c>
      <c r="K20" s="118">
        <v>45292</v>
      </c>
      <c r="L20" s="5">
        <f t="shared" si="37"/>
        <v>734700.11696040712</v>
      </c>
      <c r="M20" s="5">
        <f t="shared" si="0"/>
        <v>5571.5809522926747</v>
      </c>
      <c r="N20" s="5">
        <f t="shared" si="1"/>
        <v>520.51764818987613</v>
      </c>
      <c r="O20" s="35">
        <f t="shared" si="2"/>
        <v>8.5017160526940829E-3</v>
      </c>
      <c r="P20" s="5">
        <f t="shared" si="3"/>
        <v>5051.0633041027986</v>
      </c>
      <c r="Q20" s="35">
        <f t="shared" si="4"/>
        <v>8.249999999999999E-2</v>
      </c>
      <c r="R20" s="5">
        <f t="shared" si="38"/>
        <v>7445.4006877828897</v>
      </c>
      <c r="S20" s="5">
        <f t="shared" si="39"/>
        <v>76128.313596607244</v>
      </c>
      <c r="T20" s="5">
        <f t="shared" si="5"/>
        <v>734179.59931221721</v>
      </c>
      <c r="U20" s="5">
        <f t="shared" si="6"/>
        <v>83573.714284390138</v>
      </c>
      <c r="V20" s="150"/>
      <c r="W20" s="2">
        <v>15</v>
      </c>
      <c r="X20" s="118">
        <v>45292</v>
      </c>
      <c r="Y20" s="5">
        <f t="shared" si="40"/>
        <v>734348.30581479624</v>
      </c>
      <c r="Z20" s="5">
        <f t="shared" si="41"/>
        <v>5441.7815210329336</v>
      </c>
      <c r="AA20" s="5">
        <f t="shared" si="7"/>
        <v>546.12614893429145</v>
      </c>
      <c r="AB20" s="35">
        <f t="shared" si="8"/>
        <v>8.9242580602675262E-3</v>
      </c>
      <c r="AC20" s="5">
        <f t="shared" si="9"/>
        <v>4895.6553720986421</v>
      </c>
      <c r="AD20" s="35">
        <f t="shared" si="10"/>
        <v>0.08</v>
      </c>
      <c r="AE20" s="5">
        <f t="shared" si="42"/>
        <v>7822.8203341379203</v>
      </c>
      <c r="AF20" s="5">
        <f t="shared" si="43"/>
        <v>73803.902481356083</v>
      </c>
      <c r="AG20" s="5">
        <f t="shared" si="11"/>
        <v>733802.179665862</v>
      </c>
      <c r="AH20" s="5">
        <f t="shared" si="12"/>
        <v>81626.722815494009</v>
      </c>
      <c r="AI20" s="150"/>
      <c r="AJ20" s="2">
        <v>15</v>
      </c>
      <c r="AK20" s="118">
        <v>45292</v>
      </c>
      <c r="AL20" s="5">
        <f t="shared" si="44"/>
        <v>733981.25336062885</v>
      </c>
      <c r="AM20" s="5">
        <f t="shared" si="45"/>
        <v>5313.0923161272649</v>
      </c>
      <c r="AN20" s="5">
        <f t="shared" si="13"/>
        <v>572.79672150653732</v>
      </c>
      <c r="AO20" s="35">
        <f t="shared" si="14"/>
        <v>9.3647632369450243E-3</v>
      </c>
      <c r="AP20" s="5">
        <f t="shared" si="15"/>
        <v>4740.2955946207276</v>
      </c>
      <c r="AQ20" s="35">
        <f t="shared" si="16"/>
        <v>7.7499999999999986E-2</v>
      </c>
      <c r="AR20" s="5">
        <f t="shared" si="46"/>
        <v>8216.5433608777676</v>
      </c>
      <c r="AS20" s="5">
        <f t="shared" si="47"/>
        <v>71479.841381031205</v>
      </c>
      <c r="AT20" s="5">
        <f t="shared" si="17"/>
        <v>733408.45663912233</v>
      </c>
      <c r="AU20" s="5">
        <f t="shared" si="18"/>
        <v>79696.384741908973</v>
      </c>
      <c r="AV20" s="150"/>
      <c r="AW20" s="2">
        <v>15</v>
      </c>
      <c r="AX20" s="118">
        <v>45292</v>
      </c>
      <c r="AY20" s="5">
        <f t="shared" si="48"/>
        <v>733598.49478555762</v>
      </c>
      <c r="AZ20" s="5">
        <f t="shared" si="49"/>
        <v>5185.5495990545369</v>
      </c>
      <c r="BA20" s="5">
        <f t="shared" si="19"/>
        <v>600.55900664480214</v>
      </c>
      <c r="BB20" s="35">
        <f t="shared" si="20"/>
        <v>9.8237770810097689E-3</v>
      </c>
      <c r="BC20" s="5">
        <f t="shared" si="21"/>
        <v>4584.9905924097347</v>
      </c>
      <c r="BD20" s="35">
        <f t="shared" si="22"/>
        <v>7.4999999999999997E-2</v>
      </c>
      <c r="BE20" s="5">
        <f t="shared" si="50"/>
        <v>8627.064221087272</v>
      </c>
      <c r="BF20" s="5">
        <f t="shared" si="51"/>
        <v>69156.179764730769</v>
      </c>
      <c r="BG20" s="5">
        <f t="shared" si="23"/>
        <v>732997.93577891286</v>
      </c>
      <c r="BH20" s="5">
        <f t="shared" si="24"/>
        <v>77783.243985818044</v>
      </c>
      <c r="BI20" s="150"/>
      <c r="BJ20" s="2">
        <v>15</v>
      </c>
      <c r="BK20" s="118">
        <v>45292</v>
      </c>
      <c r="BL20" s="5">
        <f t="shared" si="52"/>
        <v>733199.56495446234</v>
      </c>
      <c r="BM20" s="5">
        <f t="shared" si="53"/>
        <v>5059.1898369667315</v>
      </c>
      <c r="BN20" s="5">
        <f t="shared" si="25"/>
        <v>629.44246536685478</v>
      </c>
      <c r="BO20" s="35">
        <f t="shared" si="26"/>
        <v>1.0301846789654573E-2</v>
      </c>
      <c r="BP20" s="5">
        <f t="shared" si="27"/>
        <v>4429.7473715998767</v>
      </c>
      <c r="BQ20" s="35">
        <f t="shared" si="28"/>
        <v>7.2499999999999995E-2</v>
      </c>
      <c r="BR20" s="5">
        <f t="shared" si="54"/>
        <v>9054.8775109046182</v>
      </c>
      <c r="BS20" s="5">
        <f t="shared" si="55"/>
        <v>66832.970043596346</v>
      </c>
      <c r="BT20" s="5">
        <f t="shared" si="29"/>
        <v>732570.12248909543</v>
      </c>
      <c r="BU20" s="5">
        <f t="shared" si="30"/>
        <v>75887.847554500971</v>
      </c>
      <c r="BV20" s="150"/>
      <c r="BW20" s="2">
        <v>15</v>
      </c>
      <c r="BX20" s="118">
        <v>45292</v>
      </c>
      <c r="BY20" s="5">
        <f t="shared" si="56"/>
        <v>732783.99947747134</v>
      </c>
      <c r="BZ20" s="5">
        <f t="shared" si="57"/>
        <v>4934.049629872613</v>
      </c>
      <c r="CA20" s="5">
        <f t="shared" si="31"/>
        <v>659.47629958736343</v>
      </c>
      <c r="CB20" s="35">
        <f t="shared" si="32"/>
        <v>1.0799520186973815E-2</v>
      </c>
      <c r="CC20" s="5">
        <f t="shared" si="33"/>
        <v>4274.5733302852495</v>
      </c>
      <c r="CD20" s="35">
        <f t="shared" si="34"/>
        <v>7.0000000000000007E-2</v>
      </c>
      <c r="CE20" s="5">
        <f t="shared" si="58"/>
        <v>9500.4768221160994</v>
      </c>
      <c r="CF20" s="5">
        <f t="shared" si="59"/>
        <v>64510.267625973094</v>
      </c>
      <c r="CG20" s="5">
        <f t="shared" si="35"/>
        <v>732124.52317788394</v>
      </c>
      <c r="CH20" s="5">
        <f t="shared" si="36"/>
        <v>74010.744448089186</v>
      </c>
    </row>
    <row r="21" spans="1:86" ht="14.25" customHeight="1">
      <c r="A21" s="161">
        <f t="shared" si="65"/>
        <v>13</v>
      </c>
      <c r="B21" s="11">
        <f t="shared" si="66"/>
        <v>737648.32571659272</v>
      </c>
      <c r="C21" s="162">
        <f t="shared" si="60"/>
        <v>713108.67711888824</v>
      </c>
      <c r="D21" s="11">
        <f t="shared" si="61"/>
        <v>688639.55439178774</v>
      </c>
      <c r="E21" s="11">
        <f t="shared" si="62"/>
        <v>664246.43407671887</v>
      </c>
      <c r="F21" s="11">
        <f t="shared" si="63"/>
        <v>639934.97119813913</v>
      </c>
      <c r="G21" s="22">
        <f t="shared" si="64"/>
        <v>615710.9940907167</v>
      </c>
      <c r="H21" s="11"/>
      <c r="I21" s="150"/>
      <c r="J21" s="2">
        <v>16</v>
      </c>
      <c r="K21" s="118">
        <v>45323</v>
      </c>
      <c r="L21" s="5">
        <f t="shared" si="37"/>
        <v>734179.59931221721</v>
      </c>
      <c r="M21" s="5">
        <f t="shared" si="0"/>
        <v>5571.5809522926747</v>
      </c>
      <c r="N21" s="5">
        <f t="shared" si="1"/>
        <v>524.09620702118173</v>
      </c>
      <c r="O21" s="35">
        <f t="shared" si="2"/>
        <v>8.5662343248789387E-3</v>
      </c>
      <c r="P21" s="5">
        <f t="shared" si="3"/>
        <v>5047.484745271493</v>
      </c>
      <c r="Q21" s="35">
        <f t="shared" si="4"/>
        <v>8.2500000000000004E-2</v>
      </c>
      <c r="R21" s="5">
        <f t="shared" si="38"/>
        <v>7969.4968948040714</v>
      </c>
      <c r="S21" s="5">
        <f t="shared" si="39"/>
        <v>81175.798341878733</v>
      </c>
      <c r="T21" s="5">
        <f t="shared" si="5"/>
        <v>733655.50310519605</v>
      </c>
      <c r="U21" s="5">
        <f t="shared" si="6"/>
        <v>89145.29523668281</v>
      </c>
      <c r="V21" s="150"/>
      <c r="W21" s="2">
        <v>16</v>
      </c>
      <c r="X21" s="118">
        <v>45323</v>
      </c>
      <c r="Y21" s="5">
        <f t="shared" si="40"/>
        <v>733802.179665862</v>
      </c>
      <c r="Z21" s="5">
        <f t="shared" si="41"/>
        <v>5441.7815210329336</v>
      </c>
      <c r="AA21" s="5">
        <f t="shared" si="7"/>
        <v>549.76698992718684</v>
      </c>
      <c r="AB21" s="35">
        <f t="shared" si="8"/>
        <v>8.9904391972919599E-3</v>
      </c>
      <c r="AC21" s="5">
        <f t="shared" si="9"/>
        <v>4892.0145311057468</v>
      </c>
      <c r="AD21" s="35">
        <f t="shared" si="10"/>
        <v>0.08</v>
      </c>
      <c r="AE21" s="5">
        <f t="shared" si="42"/>
        <v>8372.5873240651072</v>
      </c>
      <c r="AF21" s="5">
        <f t="shared" si="43"/>
        <v>78695.917012461825</v>
      </c>
      <c r="AG21" s="5">
        <f t="shared" si="11"/>
        <v>733252.41267593484</v>
      </c>
      <c r="AH21" s="5">
        <f t="shared" si="12"/>
        <v>87068.504336526938</v>
      </c>
      <c r="AI21" s="150"/>
      <c r="AJ21" s="2">
        <v>16</v>
      </c>
      <c r="AK21" s="118">
        <v>45323</v>
      </c>
      <c r="AL21" s="5">
        <f t="shared" si="44"/>
        <v>733408.45663912233</v>
      </c>
      <c r="AM21" s="5">
        <f t="shared" si="45"/>
        <v>5313.0923161272649</v>
      </c>
      <c r="AN21" s="5">
        <f t="shared" si="13"/>
        <v>576.49603366626616</v>
      </c>
      <c r="AO21" s="35">
        <f t="shared" si="14"/>
        <v>9.4326051756984455E-3</v>
      </c>
      <c r="AP21" s="5">
        <f t="shared" si="15"/>
        <v>4736.5962824609987</v>
      </c>
      <c r="AQ21" s="35">
        <f t="shared" si="16"/>
        <v>7.7500000000000013E-2</v>
      </c>
      <c r="AR21" s="5">
        <f t="shared" si="46"/>
        <v>8793.0393945440337</v>
      </c>
      <c r="AS21" s="5">
        <f t="shared" si="47"/>
        <v>76216.437663492208</v>
      </c>
      <c r="AT21" s="5">
        <f t="shared" si="17"/>
        <v>732831.96060545603</v>
      </c>
      <c r="AU21" s="5">
        <f t="shared" si="18"/>
        <v>85009.477058036238</v>
      </c>
      <c r="AV21" s="150"/>
      <c r="AW21" s="2">
        <v>16</v>
      </c>
      <c r="AX21" s="118">
        <v>45323</v>
      </c>
      <c r="AY21" s="5">
        <f t="shared" si="48"/>
        <v>732997.93577891286</v>
      </c>
      <c r="AZ21" s="5">
        <f t="shared" si="49"/>
        <v>5185.5495990545369</v>
      </c>
      <c r="BA21" s="5">
        <f t="shared" si="19"/>
        <v>604.3125004363319</v>
      </c>
      <c r="BB21" s="35">
        <f t="shared" si="20"/>
        <v>9.8932747982843679E-3</v>
      </c>
      <c r="BC21" s="5">
        <f t="shared" si="21"/>
        <v>4581.237098618205</v>
      </c>
      <c r="BD21" s="35">
        <f t="shared" si="22"/>
        <v>7.4999999999999997E-2</v>
      </c>
      <c r="BE21" s="5">
        <f t="shared" si="50"/>
        <v>9231.3767215236039</v>
      </c>
      <c r="BF21" s="5">
        <f t="shared" si="51"/>
        <v>73737.416863348975</v>
      </c>
      <c r="BG21" s="5">
        <f t="shared" si="23"/>
        <v>732393.62327847653</v>
      </c>
      <c r="BH21" s="5">
        <f t="shared" si="24"/>
        <v>82968.793584872576</v>
      </c>
      <c r="BI21" s="150"/>
      <c r="BJ21" s="2">
        <v>16</v>
      </c>
      <c r="BK21" s="118">
        <v>45323</v>
      </c>
      <c r="BL21" s="5">
        <f t="shared" si="52"/>
        <v>732570.12248909543</v>
      </c>
      <c r="BM21" s="5">
        <f t="shared" si="53"/>
        <v>5059.1898369667315</v>
      </c>
      <c r="BN21" s="5">
        <f t="shared" si="25"/>
        <v>633.24534692844645</v>
      </c>
      <c r="BO21" s="35">
        <f t="shared" si="26"/>
        <v>1.0372992195370991E-2</v>
      </c>
      <c r="BP21" s="5">
        <f t="shared" si="27"/>
        <v>4425.944490038285</v>
      </c>
      <c r="BQ21" s="35">
        <f t="shared" si="28"/>
        <v>7.2499999999999995E-2</v>
      </c>
      <c r="BR21" s="5">
        <f t="shared" si="54"/>
        <v>9688.1228578330647</v>
      </c>
      <c r="BS21" s="5">
        <f t="shared" si="55"/>
        <v>71258.914533634626</v>
      </c>
      <c r="BT21" s="5">
        <f t="shared" si="29"/>
        <v>731936.87714216695</v>
      </c>
      <c r="BU21" s="5">
        <f t="shared" si="30"/>
        <v>80947.037391467689</v>
      </c>
      <c r="BV21" s="150"/>
      <c r="BW21" s="2">
        <v>16</v>
      </c>
      <c r="BX21" s="118">
        <v>45323</v>
      </c>
      <c r="BY21" s="5">
        <f t="shared" si="56"/>
        <v>732124.52317788394</v>
      </c>
      <c r="BZ21" s="5">
        <f t="shared" si="57"/>
        <v>4934.049629872613</v>
      </c>
      <c r="CA21" s="5">
        <f t="shared" si="31"/>
        <v>663.32324466828959</v>
      </c>
      <c r="CB21" s="35">
        <f t="shared" si="32"/>
        <v>1.0872302025164465E-2</v>
      </c>
      <c r="CC21" s="5">
        <f t="shared" si="33"/>
        <v>4270.7263852043234</v>
      </c>
      <c r="CD21" s="35">
        <f t="shared" si="34"/>
        <v>7.0000000000000007E-2</v>
      </c>
      <c r="CE21" s="5">
        <f t="shared" si="58"/>
        <v>10163.800066784388</v>
      </c>
      <c r="CF21" s="5">
        <f t="shared" si="59"/>
        <v>68780.994011177419</v>
      </c>
      <c r="CG21" s="5">
        <f t="shared" si="35"/>
        <v>731461.19993321563</v>
      </c>
      <c r="CH21" s="5">
        <f t="shared" si="36"/>
        <v>78944.794077961807</v>
      </c>
    </row>
    <row r="22" spans="1:86" ht="14.25" customHeight="1">
      <c r="A22" s="161">
        <f t="shared" si="65"/>
        <v>14</v>
      </c>
      <c r="B22" s="11">
        <f t="shared" si="66"/>
        <v>787342.72665788105</v>
      </c>
      <c r="C22" s="162">
        <f t="shared" si="60"/>
        <v>760942.68729404011</v>
      </c>
      <c r="D22" s="11">
        <f t="shared" si="61"/>
        <v>734627.39491973433</v>
      </c>
      <c r="E22" s="11">
        <f t="shared" si="62"/>
        <v>708403.09171882516</v>
      </c>
      <c r="F22" s="11">
        <f t="shared" si="63"/>
        <v>682276.20958193019</v>
      </c>
      <c r="G22" s="22">
        <f t="shared" si="64"/>
        <v>656253.36346559133</v>
      </c>
      <c r="H22" s="11"/>
      <c r="I22" s="150"/>
      <c r="J22" s="2">
        <v>17</v>
      </c>
      <c r="K22" s="118">
        <v>45352</v>
      </c>
      <c r="L22" s="5">
        <f t="shared" si="37"/>
        <v>733655.50310519605</v>
      </c>
      <c r="M22" s="5">
        <f t="shared" si="0"/>
        <v>5571.5809522926747</v>
      </c>
      <c r="N22" s="5">
        <f t="shared" si="1"/>
        <v>527.69936844445147</v>
      </c>
      <c r="O22" s="35">
        <f t="shared" si="2"/>
        <v>8.6312886559585175E-3</v>
      </c>
      <c r="P22" s="5">
        <f t="shared" si="3"/>
        <v>5043.8815838482233</v>
      </c>
      <c r="Q22" s="35">
        <f t="shared" si="4"/>
        <v>8.2500000000000018E-2</v>
      </c>
      <c r="R22" s="5">
        <f t="shared" si="38"/>
        <v>8497.1962632485229</v>
      </c>
      <c r="S22" s="5">
        <f t="shared" si="39"/>
        <v>86219.679925726959</v>
      </c>
      <c r="T22" s="5">
        <f t="shared" si="5"/>
        <v>733127.80373675155</v>
      </c>
      <c r="U22" s="5">
        <f t="shared" si="6"/>
        <v>94716.876188975482</v>
      </c>
      <c r="V22" s="150"/>
      <c r="W22" s="2">
        <v>17</v>
      </c>
      <c r="X22" s="118">
        <v>45352</v>
      </c>
      <c r="Y22" s="5">
        <f t="shared" si="40"/>
        <v>733252.41267593484</v>
      </c>
      <c r="Z22" s="5">
        <f t="shared" si="41"/>
        <v>5441.7815210329336</v>
      </c>
      <c r="AA22" s="5">
        <f t="shared" si="7"/>
        <v>553.43210319336777</v>
      </c>
      <c r="AB22" s="35">
        <f t="shared" si="8"/>
        <v>9.0571611132979988E-3</v>
      </c>
      <c r="AC22" s="5">
        <f t="shared" si="9"/>
        <v>4888.3494178395658</v>
      </c>
      <c r="AD22" s="35">
        <f t="shared" si="10"/>
        <v>0.08</v>
      </c>
      <c r="AE22" s="5">
        <f t="shared" si="42"/>
        <v>8926.019427258474</v>
      </c>
      <c r="AF22" s="5">
        <f t="shared" si="43"/>
        <v>83584.266430301388</v>
      </c>
      <c r="AG22" s="5">
        <f t="shared" si="11"/>
        <v>732698.98057274148</v>
      </c>
      <c r="AH22" s="5">
        <f t="shared" si="12"/>
        <v>92510.285857559866</v>
      </c>
      <c r="AI22" s="150"/>
      <c r="AJ22" s="2">
        <v>17</v>
      </c>
      <c r="AK22" s="118">
        <v>45352</v>
      </c>
      <c r="AL22" s="5">
        <f t="shared" si="44"/>
        <v>732831.96060545603</v>
      </c>
      <c r="AM22" s="5">
        <f t="shared" si="45"/>
        <v>5313.0923161272649</v>
      </c>
      <c r="AN22" s="5">
        <f t="shared" si="13"/>
        <v>580.21923721702842</v>
      </c>
      <c r="AO22" s="35">
        <f t="shared" si="14"/>
        <v>9.5009923432541193E-3</v>
      </c>
      <c r="AP22" s="5">
        <f t="shared" si="15"/>
        <v>4732.8730789102365</v>
      </c>
      <c r="AQ22" s="35">
        <f t="shared" si="16"/>
        <v>7.7499999999999986E-2</v>
      </c>
      <c r="AR22" s="5">
        <f t="shared" si="46"/>
        <v>9373.2586317610621</v>
      </c>
      <c r="AS22" s="5">
        <f t="shared" si="47"/>
        <v>80949.310742402449</v>
      </c>
      <c r="AT22" s="5">
        <f t="shared" si="17"/>
        <v>732251.74136823905</v>
      </c>
      <c r="AU22" s="5">
        <f t="shared" si="18"/>
        <v>90322.569374163519</v>
      </c>
      <c r="AV22" s="150"/>
      <c r="AW22" s="2">
        <v>17</v>
      </c>
      <c r="AX22" s="118">
        <v>45352</v>
      </c>
      <c r="AY22" s="5">
        <f t="shared" si="48"/>
        <v>732393.62327847653</v>
      </c>
      <c r="AZ22" s="5">
        <f t="shared" si="49"/>
        <v>5185.5495990545369</v>
      </c>
      <c r="BA22" s="5">
        <f t="shared" si="19"/>
        <v>608.08945356405911</v>
      </c>
      <c r="BB22" s="35">
        <f t="shared" si="20"/>
        <v>9.9633219225806358E-3</v>
      </c>
      <c r="BC22" s="5">
        <f t="shared" si="21"/>
        <v>4577.4601454904778</v>
      </c>
      <c r="BD22" s="35">
        <f t="shared" si="22"/>
        <v>7.4999999999999997E-2</v>
      </c>
      <c r="BE22" s="5">
        <f t="shared" si="50"/>
        <v>9839.4661750876621</v>
      </c>
      <c r="BF22" s="5">
        <f t="shared" si="51"/>
        <v>78314.877008839452</v>
      </c>
      <c r="BG22" s="5">
        <f t="shared" si="23"/>
        <v>731785.53382491251</v>
      </c>
      <c r="BH22" s="5">
        <f t="shared" si="24"/>
        <v>88154.343183927122</v>
      </c>
      <c r="BI22" s="150"/>
      <c r="BJ22" s="2">
        <v>17</v>
      </c>
      <c r="BK22" s="118">
        <v>45352</v>
      </c>
      <c r="BL22" s="5">
        <f t="shared" si="52"/>
        <v>731936.87714216695</v>
      </c>
      <c r="BM22" s="5">
        <f t="shared" si="53"/>
        <v>5059.1898369667315</v>
      </c>
      <c r="BN22" s="5">
        <f t="shared" si="25"/>
        <v>637.07120423280594</v>
      </c>
      <c r="BO22" s="35">
        <f t="shared" si="26"/>
        <v>1.0444690914663098E-2</v>
      </c>
      <c r="BP22" s="5">
        <f t="shared" si="27"/>
        <v>4422.1186327339256</v>
      </c>
      <c r="BQ22" s="35">
        <f t="shared" si="28"/>
        <v>7.2499999999999995E-2</v>
      </c>
      <c r="BR22" s="5">
        <f t="shared" si="54"/>
        <v>10325.194062065872</v>
      </c>
      <c r="BS22" s="5">
        <f t="shared" si="55"/>
        <v>75681.03316636855</v>
      </c>
      <c r="BT22" s="5">
        <f t="shared" si="29"/>
        <v>731299.8059379342</v>
      </c>
      <c r="BU22" s="5">
        <f t="shared" si="30"/>
        <v>86006.227228434422</v>
      </c>
      <c r="BV22" s="150"/>
      <c r="BW22" s="2">
        <v>17</v>
      </c>
      <c r="BX22" s="118">
        <v>45352</v>
      </c>
      <c r="BY22" s="5">
        <f t="shared" si="56"/>
        <v>731461.19993321563</v>
      </c>
      <c r="BZ22" s="5">
        <f t="shared" si="57"/>
        <v>4934.049629872613</v>
      </c>
      <c r="CA22" s="5">
        <f t="shared" si="31"/>
        <v>667.19263026218869</v>
      </c>
      <c r="CB22" s="35">
        <f t="shared" si="32"/>
        <v>1.0945640813042799E-2</v>
      </c>
      <c r="CC22" s="5">
        <f t="shared" si="33"/>
        <v>4266.8569996104243</v>
      </c>
      <c r="CD22" s="35">
        <f t="shared" si="34"/>
        <v>6.9999999999999993E-2</v>
      </c>
      <c r="CE22" s="5">
        <f t="shared" si="58"/>
        <v>10830.992697046577</v>
      </c>
      <c r="CF22" s="5">
        <f t="shared" si="59"/>
        <v>73047.851010787839</v>
      </c>
      <c r="CG22" s="5">
        <f t="shared" si="35"/>
        <v>730794.0073029534</v>
      </c>
      <c r="CH22" s="5">
        <f t="shared" si="36"/>
        <v>83878.843707834414</v>
      </c>
    </row>
    <row r="23" spans="1:86" ht="14.25" customHeight="1">
      <c r="A23" s="161">
        <f t="shared" si="65"/>
        <v>15</v>
      </c>
      <c r="B23" s="11">
        <f t="shared" si="66"/>
        <v>835566.25884571532</v>
      </c>
      <c r="C23" s="162">
        <f t="shared" si="60"/>
        <v>807326.91453355574</v>
      </c>
      <c r="D23" s="11">
        <f t="shared" si="61"/>
        <v>779188.13232535648</v>
      </c>
      <c r="E23" s="11">
        <f t="shared" si="62"/>
        <v>751156.93314802682</v>
      </c>
      <c r="F23" s="11">
        <f t="shared" si="63"/>
        <v>723240.53602755745</v>
      </c>
      <c r="G23" s="22">
        <f t="shared" si="64"/>
        <v>695446.34984037303</v>
      </c>
      <c r="H23" s="11"/>
      <c r="I23" s="150"/>
      <c r="J23" s="2">
        <v>18</v>
      </c>
      <c r="K23" s="118">
        <v>45383</v>
      </c>
      <c r="L23" s="5">
        <f t="shared" si="37"/>
        <v>733127.80373675155</v>
      </c>
      <c r="M23" s="5">
        <f t="shared" si="0"/>
        <v>5571.5809522926747</v>
      </c>
      <c r="N23" s="5">
        <f t="shared" si="1"/>
        <v>531.32730160250776</v>
      </c>
      <c r="O23" s="35">
        <f t="shared" si="2"/>
        <v>8.6968842086359265E-3</v>
      </c>
      <c r="P23" s="5">
        <f t="shared" si="3"/>
        <v>5040.253650690167</v>
      </c>
      <c r="Q23" s="35">
        <f t="shared" si="4"/>
        <v>8.2500000000000004E-2</v>
      </c>
      <c r="R23" s="5">
        <f t="shared" si="38"/>
        <v>9028.5235648510316</v>
      </c>
      <c r="S23" s="5">
        <f t="shared" si="39"/>
        <v>91259.933576417126</v>
      </c>
      <c r="T23" s="5">
        <f t="shared" si="5"/>
        <v>732596.47643514909</v>
      </c>
      <c r="U23" s="5">
        <f t="shared" si="6"/>
        <v>100288.45714126815</v>
      </c>
      <c r="V23" s="150"/>
      <c r="W23" s="2">
        <v>18</v>
      </c>
      <c r="X23" s="118">
        <v>45383</v>
      </c>
      <c r="Y23" s="5">
        <f t="shared" si="40"/>
        <v>732698.98057274148</v>
      </c>
      <c r="Z23" s="5">
        <f t="shared" si="41"/>
        <v>5441.7815210329336</v>
      </c>
      <c r="AA23" s="5">
        <f t="shared" si="7"/>
        <v>557.1216505479897</v>
      </c>
      <c r="AB23" s="35">
        <f t="shared" si="8"/>
        <v>9.1244289726593285E-3</v>
      </c>
      <c r="AC23" s="5">
        <f t="shared" si="9"/>
        <v>4884.6598704849439</v>
      </c>
      <c r="AD23" s="35">
        <f t="shared" si="10"/>
        <v>8.0000000000000016E-2</v>
      </c>
      <c r="AE23" s="5">
        <f t="shared" si="42"/>
        <v>9483.1410778064637</v>
      </c>
      <c r="AF23" s="5">
        <f t="shared" si="43"/>
        <v>88468.926300786334</v>
      </c>
      <c r="AG23" s="5">
        <f t="shared" si="11"/>
        <v>732141.85892219353</v>
      </c>
      <c r="AH23" s="5">
        <f t="shared" si="12"/>
        <v>97952.067378592794</v>
      </c>
      <c r="AI23" s="150"/>
      <c r="AJ23" s="2">
        <v>18</v>
      </c>
      <c r="AK23" s="118">
        <v>45383</v>
      </c>
      <c r="AL23" s="5">
        <f t="shared" si="44"/>
        <v>732251.74136823905</v>
      </c>
      <c r="AM23" s="5">
        <f t="shared" si="45"/>
        <v>5313.0923161272649</v>
      </c>
      <c r="AN23" s="5">
        <f t="shared" si="13"/>
        <v>583.96648645738787</v>
      </c>
      <c r="AO23" s="35">
        <f t="shared" si="14"/>
        <v>9.5699299047001269E-3</v>
      </c>
      <c r="AP23" s="5">
        <f t="shared" si="15"/>
        <v>4729.125829669877</v>
      </c>
      <c r="AQ23" s="35">
        <f t="shared" si="16"/>
        <v>7.7499999999999999E-2</v>
      </c>
      <c r="AR23" s="5">
        <f t="shared" si="46"/>
        <v>9957.22511821845</v>
      </c>
      <c r="AS23" s="5">
        <f t="shared" si="47"/>
        <v>85678.436572072329</v>
      </c>
      <c r="AT23" s="5">
        <f t="shared" si="17"/>
        <v>731667.77488178166</v>
      </c>
      <c r="AU23" s="5">
        <f t="shared" si="18"/>
        <v>95635.661690290784</v>
      </c>
      <c r="AV23" s="150"/>
      <c r="AW23" s="2">
        <v>18</v>
      </c>
      <c r="AX23" s="118">
        <v>45383</v>
      </c>
      <c r="AY23" s="5">
        <f t="shared" si="48"/>
        <v>731785.53382491251</v>
      </c>
      <c r="AZ23" s="5">
        <f t="shared" si="49"/>
        <v>5185.5495990545369</v>
      </c>
      <c r="BA23" s="5">
        <f t="shared" si="19"/>
        <v>611.89001264883427</v>
      </c>
      <c r="BB23" s="35">
        <f t="shared" si="20"/>
        <v>1.0033923618860203E-2</v>
      </c>
      <c r="BC23" s="5">
        <f t="shared" si="21"/>
        <v>4573.6595864057026</v>
      </c>
      <c r="BD23" s="35">
        <f t="shared" si="22"/>
        <v>7.4999999999999997E-2</v>
      </c>
      <c r="BE23" s="5">
        <f t="shared" si="50"/>
        <v>10451.356187736495</v>
      </c>
      <c r="BF23" s="5">
        <f t="shared" si="51"/>
        <v>82888.536595245154</v>
      </c>
      <c r="BG23" s="5">
        <f t="shared" si="23"/>
        <v>731173.64381226362</v>
      </c>
      <c r="BH23" s="5">
        <f t="shared" si="24"/>
        <v>93339.892782981653</v>
      </c>
      <c r="BI23" s="150"/>
      <c r="BJ23" s="2">
        <v>18</v>
      </c>
      <c r="BK23" s="118">
        <v>45383</v>
      </c>
      <c r="BL23" s="5">
        <f t="shared" si="52"/>
        <v>731299.8059379342</v>
      </c>
      <c r="BM23" s="5">
        <f t="shared" si="53"/>
        <v>5059.1898369667315</v>
      </c>
      <c r="BN23" s="5">
        <f t="shared" si="25"/>
        <v>640.92017609171216</v>
      </c>
      <c r="BO23" s="35">
        <f t="shared" si="26"/>
        <v>1.0516948111638483E-2</v>
      </c>
      <c r="BP23" s="5">
        <f t="shared" si="27"/>
        <v>4418.2696608750193</v>
      </c>
      <c r="BQ23" s="35">
        <f t="shared" si="28"/>
        <v>7.2499999999999995E-2</v>
      </c>
      <c r="BR23" s="5">
        <f t="shared" si="54"/>
        <v>10966.114238157585</v>
      </c>
      <c r="BS23" s="5">
        <f t="shared" si="55"/>
        <v>80099.302827243577</v>
      </c>
      <c r="BT23" s="5">
        <f t="shared" si="29"/>
        <v>730658.88576184248</v>
      </c>
      <c r="BU23" s="5">
        <f t="shared" si="30"/>
        <v>91065.417065401154</v>
      </c>
      <c r="BV23" s="150"/>
      <c r="BW23" s="2">
        <v>18</v>
      </c>
      <c r="BX23" s="118">
        <v>45383</v>
      </c>
      <c r="BY23" s="5">
        <f t="shared" si="56"/>
        <v>730794.0073029534</v>
      </c>
      <c r="BZ23" s="5">
        <f t="shared" si="57"/>
        <v>4934.049629872613</v>
      </c>
      <c r="CA23" s="5">
        <f t="shared" si="31"/>
        <v>671.08458727205107</v>
      </c>
      <c r="CB23" s="35">
        <f t="shared" si="32"/>
        <v>1.1019541713245339E-2</v>
      </c>
      <c r="CC23" s="5">
        <f t="shared" si="33"/>
        <v>4262.9650426005619</v>
      </c>
      <c r="CD23" s="35">
        <f t="shared" si="34"/>
        <v>7.0000000000000007E-2</v>
      </c>
      <c r="CE23" s="5">
        <f t="shared" si="58"/>
        <v>11502.077284318628</v>
      </c>
      <c r="CF23" s="5">
        <f t="shared" si="59"/>
        <v>77310.816053388407</v>
      </c>
      <c r="CG23" s="5">
        <f t="shared" si="35"/>
        <v>730122.92271568137</v>
      </c>
      <c r="CH23" s="5">
        <f t="shared" si="36"/>
        <v>88812.893337707035</v>
      </c>
    </row>
    <row r="24" spans="1:86" ht="14.25" customHeight="1">
      <c r="A24" s="161">
        <f t="shared" si="65"/>
        <v>16</v>
      </c>
      <c r="B24" s="11">
        <f t="shared" si="66"/>
        <v>882192.88039098284</v>
      </c>
      <c r="C24" s="162">
        <f t="shared" si="60"/>
        <v>852141.02756879909</v>
      </c>
      <c r="D24" s="11">
        <f t="shared" si="61"/>
        <v>822207.15167876962</v>
      </c>
      <c r="E24" s="11">
        <f t="shared" si="62"/>
        <v>792399.05409599841</v>
      </c>
      <c r="F24" s="11">
        <f t="shared" si="63"/>
        <v>762724.73956043634</v>
      </c>
      <c r="G24" s="22">
        <f t="shared" si="64"/>
        <v>733192.40620887908</v>
      </c>
      <c r="H24" s="11"/>
      <c r="I24" s="150"/>
      <c r="J24" s="2">
        <v>19</v>
      </c>
      <c r="K24" s="118">
        <v>45413</v>
      </c>
      <c r="L24" s="5">
        <f t="shared" si="37"/>
        <v>732596.47643514909</v>
      </c>
      <c r="M24" s="5">
        <f t="shared" si="0"/>
        <v>5571.5809522926747</v>
      </c>
      <c r="N24" s="5">
        <f t="shared" si="1"/>
        <v>534.98017680102475</v>
      </c>
      <c r="O24" s="35">
        <f t="shared" si="2"/>
        <v>8.7630262062563802E-3</v>
      </c>
      <c r="P24" s="5">
        <f t="shared" si="3"/>
        <v>5036.60077549165</v>
      </c>
      <c r="Q24" s="35">
        <f t="shared" si="4"/>
        <v>8.2500000000000004E-2</v>
      </c>
      <c r="R24" s="5">
        <f t="shared" si="38"/>
        <v>9563.5037416520572</v>
      </c>
      <c r="S24" s="5">
        <f t="shared" si="39"/>
        <v>96296.534351908776</v>
      </c>
      <c r="T24" s="5">
        <f t="shared" si="5"/>
        <v>732061.49625834811</v>
      </c>
      <c r="U24" s="5">
        <f t="shared" si="6"/>
        <v>105860.03809356084</v>
      </c>
      <c r="V24" s="150"/>
      <c r="W24" s="2">
        <v>19</v>
      </c>
      <c r="X24" s="118">
        <v>45413</v>
      </c>
      <c r="Y24" s="5">
        <f t="shared" si="40"/>
        <v>732141.85892219353</v>
      </c>
      <c r="Z24" s="5">
        <f t="shared" si="41"/>
        <v>5441.7815210329336</v>
      </c>
      <c r="AA24" s="5">
        <f t="shared" si="7"/>
        <v>560.83579488497617</v>
      </c>
      <c r="AB24" s="35">
        <f t="shared" si="8"/>
        <v>9.1922480003085449E-3</v>
      </c>
      <c r="AC24" s="5">
        <f t="shared" si="9"/>
        <v>4880.9457261479574</v>
      </c>
      <c r="AD24" s="35">
        <f t="shared" si="10"/>
        <v>0.08</v>
      </c>
      <c r="AE24" s="5">
        <f t="shared" si="42"/>
        <v>10043.976872691441</v>
      </c>
      <c r="AF24" s="5">
        <f t="shared" si="43"/>
        <v>93349.872026934288</v>
      </c>
      <c r="AG24" s="5">
        <f t="shared" si="11"/>
        <v>731581.02312730858</v>
      </c>
      <c r="AH24" s="5">
        <f t="shared" si="12"/>
        <v>103393.84889962574</v>
      </c>
      <c r="AI24" s="150"/>
      <c r="AJ24" s="2">
        <v>19</v>
      </c>
      <c r="AK24" s="118">
        <v>45413</v>
      </c>
      <c r="AL24" s="5">
        <f t="shared" si="44"/>
        <v>731667.77488178166</v>
      </c>
      <c r="AM24" s="5">
        <f t="shared" si="45"/>
        <v>5313.0923161272649</v>
      </c>
      <c r="AN24" s="5">
        <f t="shared" si="13"/>
        <v>587.73793668242524</v>
      </c>
      <c r="AO24" s="35">
        <f t="shared" si="14"/>
        <v>9.6394230856055672E-3</v>
      </c>
      <c r="AP24" s="5">
        <f t="shared" si="15"/>
        <v>4725.3543794448397</v>
      </c>
      <c r="AQ24" s="35">
        <f t="shared" si="16"/>
        <v>7.7499999999999999E-2</v>
      </c>
      <c r="AR24" s="5">
        <f t="shared" si="46"/>
        <v>10544.963054900876</v>
      </c>
      <c r="AS24" s="5">
        <f t="shared" si="47"/>
        <v>90403.790951517163</v>
      </c>
      <c r="AT24" s="5">
        <f t="shared" si="17"/>
        <v>731080.03694509924</v>
      </c>
      <c r="AU24" s="5">
        <f t="shared" si="18"/>
        <v>100948.75400641804</v>
      </c>
      <c r="AV24" s="150"/>
      <c r="AW24" s="2">
        <v>19</v>
      </c>
      <c r="AX24" s="118">
        <v>45413</v>
      </c>
      <c r="AY24" s="5">
        <f t="shared" si="48"/>
        <v>731173.64381226362</v>
      </c>
      <c r="AZ24" s="5">
        <f t="shared" si="49"/>
        <v>5185.5495990545369</v>
      </c>
      <c r="BA24" s="5">
        <f t="shared" si="19"/>
        <v>615.71432522788928</v>
      </c>
      <c r="BB24" s="35">
        <f t="shared" si="20"/>
        <v>1.0105085112493147E-2</v>
      </c>
      <c r="BC24" s="5">
        <f t="shared" si="21"/>
        <v>4569.8352738266476</v>
      </c>
      <c r="BD24" s="35">
        <f t="shared" si="22"/>
        <v>7.5000000000000011E-2</v>
      </c>
      <c r="BE24" s="5">
        <f t="shared" si="50"/>
        <v>11067.070512964385</v>
      </c>
      <c r="BF24" s="5">
        <f t="shared" si="51"/>
        <v>87458.371869071794</v>
      </c>
      <c r="BG24" s="5">
        <f t="shared" si="23"/>
        <v>730557.92948703573</v>
      </c>
      <c r="BH24" s="5">
        <f t="shared" si="24"/>
        <v>98525.442382036184</v>
      </c>
      <c r="BI24" s="150"/>
      <c r="BJ24" s="2">
        <v>19</v>
      </c>
      <c r="BK24" s="118">
        <v>45413</v>
      </c>
      <c r="BL24" s="5">
        <f t="shared" si="52"/>
        <v>730658.88576184248</v>
      </c>
      <c r="BM24" s="5">
        <f t="shared" si="53"/>
        <v>5059.1898369667315</v>
      </c>
      <c r="BN24" s="5">
        <f t="shared" si="25"/>
        <v>644.79240215560003</v>
      </c>
      <c r="BO24" s="35">
        <f t="shared" si="26"/>
        <v>1.0589769010746326E-2</v>
      </c>
      <c r="BP24" s="5">
        <f t="shared" si="27"/>
        <v>4414.3974348111315</v>
      </c>
      <c r="BQ24" s="35">
        <f t="shared" si="28"/>
        <v>7.2499999999999995E-2</v>
      </c>
      <c r="BR24" s="5">
        <f t="shared" si="54"/>
        <v>11610.906640313184</v>
      </c>
      <c r="BS24" s="5">
        <f t="shared" si="55"/>
        <v>84513.700262054714</v>
      </c>
      <c r="BT24" s="5">
        <f t="shared" si="29"/>
        <v>730014.0933596869</v>
      </c>
      <c r="BU24" s="5">
        <f t="shared" si="30"/>
        <v>96124.606902367901</v>
      </c>
      <c r="BV24" s="150"/>
      <c r="BW24" s="2">
        <v>19</v>
      </c>
      <c r="BX24" s="118">
        <v>45413</v>
      </c>
      <c r="BY24" s="5">
        <f t="shared" si="56"/>
        <v>730122.92271568137</v>
      </c>
      <c r="BZ24" s="5">
        <f t="shared" si="57"/>
        <v>4934.049629872613</v>
      </c>
      <c r="CA24" s="5">
        <f t="shared" si="31"/>
        <v>674.99924736447156</v>
      </c>
      <c r="CB24" s="35">
        <f t="shared" si="32"/>
        <v>1.1094009948689001E-2</v>
      </c>
      <c r="CC24" s="5">
        <f t="shared" si="33"/>
        <v>4259.0503825081414</v>
      </c>
      <c r="CD24" s="35">
        <f t="shared" si="34"/>
        <v>7.0000000000000007E-2</v>
      </c>
      <c r="CE24" s="5">
        <f t="shared" si="58"/>
        <v>12177.076531683098</v>
      </c>
      <c r="CF24" s="5">
        <f t="shared" si="59"/>
        <v>81569.866435896547</v>
      </c>
      <c r="CG24" s="5">
        <f t="shared" si="35"/>
        <v>729447.92346831691</v>
      </c>
      <c r="CH24" s="5">
        <f t="shared" si="36"/>
        <v>93746.942967579642</v>
      </c>
    </row>
    <row r="25" spans="1:86" ht="14.25" customHeight="1">
      <c r="A25" s="161">
        <f t="shared" si="65"/>
        <v>17</v>
      </c>
      <c r="B25" s="11">
        <f t="shared" si="66"/>
        <v>927085.74860553769</v>
      </c>
      <c r="C25" s="162">
        <f t="shared" si="60"/>
        <v>895254.70769518416</v>
      </c>
      <c r="D25" s="11">
        <f t="shared" si="61"/>
        <v>863560.63298148022</v>
      </c>
      <c r="E25" s="11">
        <f t="shared" si="62"/>
        <v>832012.09577303845</v>
      </c>
      <c r="F25" s="11">
        <f t="shared" si="63"/>
        <v>800617.8726870534</v>
      </c>
      <c r="G25" s="22">
        <f t="shared" si="64"/>
        <v>769386.93388396222</v>
      </c>
      <c r="H25" s="11"/>
      <c r="I25" s="150"/>
      <c r="J25" s="2">
        <v>20</v>
      </c>
      <c r="K25" s="118">
        <v>45444</v>
      </c>
      <c r="L25" s="5">
        <f t="shared" si="37"/>
        <v>732061.49625834811</v>
      </c>
      <c r="M25" s="5">
        <f t="shared" si="0"/>
        <v>5571.5809522926747</v>
      </c>
      <c r="N25" s="5">
        <f t="shared" si="1"/>
        <v>538.65816551653188</v>
      </c>
      <c r="O25" s="35">
        <f t="shared" si="2"/>
        <v>8.8297199336887962E-3</v>
      </c>
      <c r="P25" s="5">
        <f t="shared" si="3"/>
        <v>5032.9227867761429</v>
      </c>
      <c r="Q25" s="35">
        <f t="shared" si="4"/>
        <v>8.249999999999999E-2</v>
      </c>
      <c r="R25" s="5">
        <f t="shared" si="38"/>
        <v>10102.161907168589</v>
      </c>
      <c r="S25" s="5">
        <f t="shared" si="39"/>
        <v>101329.45713868491</v>
      </c>
      <c r="T25" s="5">
        <f t="shared" si="5"/>
        <v>731522.83809283155</v>
      </c>
      <c r="U25" s="5">
        <f t="shared" si="6"/>
        <v>111431.6190458535</v>
      </c>
      <c r="V25" s="150"/>
      <c r="W25" s="2">
        <v>20</v>
      </c>
      <c r="X25" s="118">
        <v>45444</v>
      </c>
      <c r="Y25" s="5">
        <f t="shared" si="40"/>
        <v>731581.02312730858</v>
      </c>
      <c r="Z25" s="5">
        <f t="shared" si="41"/>
        <v>5441.7815210329336</v>
      </c>
      <c r="AA25" s="5">
        <f t="shared" si="7"/>
        <v>564.57470018420918</v>
      </c>
      <c r="AB25" s="35">
        <f t="shared" si="8"/>
        <v>9.2606234826180731E-3</v>
      </c>
      <c r="AC25" s="5">
        <f t="shared" si="9"/>
        <v>4877.2068208487244</v>
      </c>
      <c r="AD25" s="35">
        <f t="shared" si="10"/>
        <v>0.08</v>
      </c>
      <c r="AE25" s="5">
        <f t="shared" si="42"/>
        <v>10608.551572875651</v>
      </c>
      <c r="AF25" s="5">
        <f t="shared" si="43"/>
        <v>98227.078847783006</v>
      </c>
      <c r="AG25" s="5">
        <f t="shared" si="11"/>
        <v>731016.44842712441</v>
      </c>
      <c r="AH25" s="5">
        <f t="shared" si="12"/>
        <v>108835.63042065865</v>
      </c>
      <c r="AI25" s="150"/>
      <c r="AJ25" s="2">
        <v>20</v>
      </c>
      <c r="AK25" s="118">
        <v>45444</v>
      </c>
      <c r="AL25" s="5">
        <f t="shared" si="44"/>
        <v>731080.03694509924</v>
      </c>
      <c r="AM25" s="5">
        <f t="shared" si="45"/>
        <v>5313.0923161272649</v>
      </c>
      <c r="AN25" s="5">
        <f t="shared" si="13"/>
        <v>591.53374419016563</v>
      </c>
      <c r="AO25" s="35">
        <f t="shared" si="14"/>
        <v>9.7094771729008995E-3</v>
      </c>
      <c r="AP25" s="5">
        <f t="shared" si="15"/>
        <v>4721.5585719370993</v>
      </c>
      <c r="AQ25" s="35">
        <f t="shared" si="16"/>
        <v>7.7499999999999999E-2</v>
      </c>
      <c r="AR25" s="5">
        <f t="shared" si="46"/>
        <v>11136.496799091041</v>
      </c>
      <c r="AS25" s="5">
        <f t="shared" si="47"/>
        <v>95125.349523454264</v>
      </c>
      <c r="AT25" s="5">
        <f t="shared" si="17"/>
        <v>730488.50320090912</v>
      </c>
      <c r="AU25" s="5">
        <f t="shared" si="18"/>
        <v>106261.8463225453</v>
      </c>
      <c r="AV25" s="150"/>
      <c r="AW25" s="2">
        <v>20</v>
      </c>
      <c r="AX25" s="118">
        <v>45444</v>
      </c>
      <c r="AY25" s="5">
        <f t="shared" si="48"/>
        <v>730557.92948703573</v>
      </c>
      <c r="AZ25" s="5">
        <f t="shared" si="49"/>
        <v>5185.5495990545369</v>
      </c>
      <c r="BA25" s="5">
        <f t="shared" si="19"/>
        <v>619.5625397605636</v>
      </c>
      <c r="BB25" s="35">
        <f t="shared" si="20"/>
        <v>1.0176811690138118E-2</v>
      </c>
      <c r="BC25" s="5">
        <f t="shared" si="21"/>
        <v>4565.9870592939733</v>
      </c>
      <c r="BD25" s="35">
        <f t="shared" si="22"/>
        <v>7.5000000000000011E-2</v>
      </c>
      <c r="BE25" s="5">
        <f t="shared" si="50"/>
        <v>11686.633052724948</v>
      </c>
      <c r="BF25" s="5">
        <f t="shared" si="51"/>
        <v>92024.358928365764</v>
      </c>
      <c r="BG25" s="5">
        <f t="shared" si="23"/>
        <v>729938.36694727512</v>
      </c>
      <c r="BH25" s="5">
        <f t="shared" si="24"/>
        <v>103710.99198109072</v>
      </c>
      <c r="BI25" s="150"/>
      <c r="BJ25" s="2">
        <v>20</v>
      </c>
      <c r="BK25" s="118">
        <v>45444</v>
      </c>
      <c r="BL25" s="5">
        <f t="shared" si="52"/>
        <v>730014.0933596869</v>
      </c>
      <c r="BM25" s="5">
        <f t="shared" si="53"/>
        <v>5059.1898369667315</v>
      </c>
      <c r="BN25" s="5">
        <f t="shared" si="25"/>
        <v>648.68802291862357</v>
      </c>
      <c r="BO25" s="35">
        <f t="shared" si="26"/>
        <v>1.0663158897657178E-2</v>
      </c>
      <c r="BP25" s="5">
        <f t="shared" si="27"/>
        <v>4410.5018140481079</v>
      </c>
      <c r="BQ25" s="35">
        <f t="shared" si="28"/>
        <v>7.2499999999999981E-2</v>
      </c>
      <c r="BR25" s="5">
        <f t="shared" si="54"/>
        <v>12259.594663231808</v>
      </c>
      <c r="BS25" s="5">
        <f t="shared" si="55"/>
        <v>88924.202076102825</v>
      </c>
      <c r="BT25" s="5">
        <f t="shared" si="29"/>
        <v>729365.40533676825</v>
      </c>
      <c r="BU25" s="5">
        <f t="shared" si="30"/>
        <v>101183.79673933463</v>
      </c>
      <c r="BV25" s="150"/>
      <c r="BW25" s="2">
        <v>20</v>
      </c>
      <c r="BX25" s="118">
        <v>45444</v>
      </c>
      <c r="BY25" s="5">
        <f t="shared" si="56"/>
        <v>729447.92346831691</v>
      </c>
      <c r="BZ25" s="5">
        <f t="shared" si="57"/>
        <v>4934.049629872613</v>
      </c>
      <c r="CA25" s="5">
        <f t="shared" si="31"/>
        <v>678.9367429740978</v>
      </c>
      <c r="CB25" s="35">
        <f t="shared" si="32"/>
        <v>1.1169050803450596E-2</v>
      </c>
      <c r="CC25" s="5">
        <f t="shared" si="33"/>
        <v>4255.1128868985152</v>
      </c>
      <c r="CD25" s="35">
        <f t="shared" si="34"/>
        <v>7.0000000000000007E-2</v>
      </c>
      <c r="CE25" s="5">
        <f t="shared" si="58"/>
        <v>12856.013274657196</v>
      </c>
      <c r="CF25" s="5">
        <f t="shared" si="59"/>
        <v>85824.979322795058</v>
      </c>
      <c r="CG25" s="5">
        <f t="shared" si="35"/>
        <v>728768.98672534281</v>
      </c>
      <c r="CH25" s="5">
        <f t="shared" si="36"/>
        <v>98680.992597452248</v>
      </c>
    </row>
    <row r="26" spans="1:86" ht="14.25" customHeight="1">
      <c r="A26" s="161">
        <f t="shared" si="65"/>
        <v>18</v>
      </c>
      <c r="B26" s="11">
        <f t="shared" si="66"/>
        <v>970096.29445863189</v>
      </c>
      <c r="C26" s="162">
        <f t="shared" si="60"/>
        <v>936526.81981991651</v>
      </c>
      <c r="D26" s="11">
        <f t="shared" si="61"/>
        <v>903114.81187973195</v>
      </c>
      <c r="E26" s="11">
        <f t="shared" si="62"/>
        <v>869869.58852160198</v>
      </c>
      <c r="F26" s="11">
        <f t="shared" si="63"/>
        <v>836800.67147867789</v>
      </c>
      <c r="G26" s="22">
        <f t="shared" si="64"/>
        <v>803917.77273092419</v>
      </c>
      <c r="H26" s="11"/>
      <c r="I26" s="150"/>
      <c r="J26" s="2">
        <v>21</v>
      </c>
      <c r="K26" s="118">
        <v>45474</v>
      </c>
      <c r="L26" s="5">
        <f t="shared" si="37"/>
        <v>731522.83809283155</v>
      </c>
      <c r="M26" s="5">
        <f t="shared" si="0"/>
        <v>5571.5809522926747</v>
      </c>
      <c r="N26" s="5">
        <f t="shared" si="1"/>
        <v>542.36144040445743</v>
      </c>
      <c r="O26" s="35">
        <f t="shared" si="2"/>
        <v>8.8969707382226242E-3</v>
      </c>
      <c r="P26" s="5">
        <f t="shared" si="3"/>
        <v>5029.2195118882173</v>
      </c>
      <c r="Q26" s="35">
        <f t="shared" si="4"/>
        <v>8.2500000000000018E-2</v>
      </c>
      <c r="R26" s="5">
        <f t="shared" si="38"/>
        <v>10644.523347573046</v>
      </c>
      <c r="S26" s="5">
        <f t="shared" si="39"/>
        <v>106358.67665057314</v>
      </c>
      <c r="T26" s="5">
        <f t="shared" si="5"/>
        <v>730980.47665242711</v>
      </c>
      <c r="U26" s="5">
        <f t="shared" si="6"/>
        <v>117003.19999814618</v>
      </c>
      <c r="V26" s="150"/>
      <c r="W26" s="2">
        <v>21</v>
      </c>
      <c r="X26" s="118">
        <v>45474</v>
      </c>
      <c r="Y26" s="5">
        <f t="shared" si="40"/>
        <v>731016.44842712441</v>
      </c>
      <c r="Z26" s="5">
        <f t="shared" si="41"/>
        <v>5441.7815210329336</v>
      </c>
      <c r="AA26" s="5">
        <f t="shared" si="7"/>
        <v>568.33853151877065</v>
      </c>
      <c r="AB26" s="35">
        <f t="shared" si="8"/>
        <v>9.3295607682966457E-3</v>
      </c>
      <c r="AC26" s="5">
        <f t="shared" si="9"/>
        <v>4873.4429895141629</v>
      </c>
      <c r="AD26" s="35">
        <f t="shared" si="10"/>
        <v>0.08</v>
      </c>
      <c r="AE26" s="5">
        <f t="shared" si="42"/>
        <v>11176.890104394421</v>
      </c>
      <c r="AF26" s="5">
        <f t="shared" si="43"/>
        <v>103100.52183729717</v>
      </c>
      <c r="AG26" s="5">
        <f t="shared" si="11"/>
        <v>730448.10989560559</v>
      </c>
      <c r="AH26" s="5">
        <f t="shared" si="12"/>
        <v>114277.41194169159</v>
      </c>
      <c r="AI26" s="150"/>
      <c r="AJ26" s="2">
        <v>21</v>
      </c>
      <c r="AK26" s="118">
        <v>45474</v>
      </c>
      <c r="AL26" s="5">
        <f t="shared" si="44"/>
        <v>730488.50320090912</v>
      </c>
      <c r="AM26" s="5">
        <f t="shared" si="45"/>
        <v>5313.0923161272649</v>
      </c>
      <c r="AN26" s="5">
        <f t="shared" si="13"/>
        <v>595.35406628806049</v>
      </c>
      <c r="AO26" s="35">
        <f t="shared" si="14"/>
        <v>9.7800975157740638E-3</v>
      </c>
      <c r="AP26" s="5">
        <f t="shared" si="15"/>
        <v>4717.7382498392044</v>
      </c>
      <c r="AQ26" s="35">
        <f t="shared" si="16"/>
        <v>7.7499999999999986E-2</v>
      </c>
      <c r="AR26" s="5">
        <f t="shared" si="46"/>
        <v>11731.850865379101</v>
      </c>
      <c r="AS26" s="5">
        <f t="shared" si="47"/>
        <v>99843.087773293475</v>
      </c>
      <c r="AT26" s="5">
        <f t="shared" si="17"/>
        <v>729893.14913462102</v>
      </c>
      <c r="AU26" s="5">
        <f t="shared" si="18"/>
        <v>111574.93863867258</v>
      </c>
      <c r="AV26" s="150"/>
      <c r="AW26" s="2">
        <v>21</v>
      </c>
      <c r="AX26" s="118">
        <v>45474</v>
      </c>
      <c r="AY26" s="5">
        <f t="shared" si="48"/>
        <v>729938.36694727512</v>
      </c>
      <c r="AZ26" s="5">
        <f t="shared" si="49"/>
        <v>5185.5495990545369</v>
      </c>
      <c r="BA26" s="5">
        <f t="shared" si="19"/>
        <v>623.43480563406774</v>
      </c>
      <c r="BB26" s="35">
        <f t="shared" si="20"/>
        <v>1.0249108700638004E-2</v>
      </c>
      <c r="BC26" s="5">
        <f t="shared" si="21"/>
        <v>4562.1147934204691</v>
      </c>
      <c r="BD26" s="35">
        <f t="shared" si="22"/>
        <v>7.4999999999999997E-2</v>
      </c>
      <c r="BE26" s="5">
        <f t="shared" si="50"/>
        <v>12310.067858359016</v>
      </c>
      <c r="BF26" s="5">
        <f t="shared" si="51"/>
        <v>96586.473721786228</v>
      </c>
      <c r="BG26" s="5">
        <f t="shared" si="23"/>
        <v>729314.93214164104</v>
      </c>
      <c r="BH26" s="5">
        <f t="shared" si="24"/>
        <v>108896.54158014525</v>
      </c>
      <c r="BI26" s="150"/>
      <c r="BJ26" s="2">
        <v>21</v>
      </c>
      <c r="BK26" s="118">
        <v>45474</v>
      </c>
      <c r="BL26" s="5">
        <f t="shared" si="52"/>
        <v>729365.40533676825</v>
      </c>
      <c r="BM26" s="5">
        <f t="shared" si="53"/>
        <v>5059.1898369667315</v>
      </c>
      <c r="BN26" s="5">
        <f t="shared" si="25"/>
        <v>652.60717972375642</v>
      </c>
      <c r="BO26" s="35">
        <f t="shared" si="26"/>
        <v>1.0737123120158345E-2</v>
      </c>
      <c r="BP26" s="5">
        <f t="shared" si="27"/>
        <v>4406.5826572429751</v>
      </c>
      <c r="BQ26" s="35">
        <f t="shared" si="28"/>
        <v>7.2500000000000009E-2</v>
      </c>
      <c r="BR26" s="5">
        <f t="shared" si="54"/>
        <v>12912.201842955565</v>
      </c>
      <c r="BS26" s="5">
        <f t="shared" si="55"/>
        <v>93330.784733345805</v>
      </c>
      <c r="BT26" s="5">
        <f t="shared" si="29"/>
        <v>728712.79815704445</v>
      </c>
      <c r="BU26" s="5">
        <f t="shared" si="30"/>
        <v>106242.98657630137</v>
      </c>
      <c r="BV26" s="150"/>
      <c r="BW26" s="2">
        <v>21</v>
      </c>
      <c r="BX26" s="118">
        <v>45474</v>
      </c>
      <c r="BY26" s="5">
        <f t="shared" si="56"/>
        <v>728768.98672534281</v>
      </c>
      <c r="BZ26" s="5">
        <f t="shared" si="57"/>
        <v>4934.049629872613</v>
      </c>
      <c r="CA26" s="5">
        <f t="shared" si="31"/>
        <v>682.89720730811314</v>
      </c>
      <c r="CB26" s="35">
        <f t="shared" si="32"/>
        <v>1.1244669623661946E-2</v>
      </c>
      <c r="CC26" s="5">
        <f t="shared" si="33"/>
        <v>4251.1524225644998</v>
      </c>
      <c r="CD26" s="35">
        <f t="shared" si="34"/>
        <v>7.0000000000000007E-2</v>
      </c>
      <c r="CE26" s="5">
        <f t="shared" si="58"/>
        <v>13538.910481965309</v>
      </c>
      <c r="CF26" s="5">
        <f t="shared" si="59"/>
        <v>90076.131745359555</v>
      </c>
      <c r="CG26" s="5">
        <f t="shared" si="35"/>
        <v>728086.08951803471</v>
      </c>
      <c r="CH26" s="5">
        <f t="shared" si="36"/>
        <v>103615.04222732487</v>
      </c>
    </row>
    <row r="27" spans="1:86" ht="14.25" customHeight="1">
      <c r="A27" s="161">
        <f t="shared" si="65"/>
        <v>19</v>
      </c>
      <c r="B27" s="11">
        <f t="shared" si="66"/>
        <v>1011063.2177215402</v>
      </c>
      <c r="C27" s="162">
        <f t="shared" si="60"/>
        <v>975804.51470710628</v>
      </c>
      <c r="D27" s="11">
        <f t="shared" si="61"/>
        <v>940725.18100352283</v>
      </c>
      <c r="E27" s="11">
        <f t="shared" si="62"/>
        <v>905835.24451595265</v>
      </c>
      <c r="F27" s="11">
        <f t="shared" si="63"/>
        <v>871144.93218553707</v>
      </c>
      <c r="G27" s="22">
        <f t="shared" si="64"/>
        <v>836664.65454986074</v>
      </c>
      <c r="H27" s="11"/>
      <c r="I27" s="150"/>
      <c r="J27" s="2">
        <v>22</v>
      </c>
      <c r="K27" s="118">
        <v>45505</v>
      </c>
      <c r="L27" s="5">
        <f t="shared" si="37"/>
        <v>730980.47665242711</v>
      </c>
      <c r="M27" s="5">
        <f t="shared" si="0"/>
        <v>5571.5809522926747</v>
      </c>
      <c r="N27" s="5">
        <f t="shared" si="1"/>
        <v>546.0901753072385</v>
      </c>
      <c r="O27" s="35">
        <f t="shared" si="2"/>
        <v>8.9647840304807186E-3</v>
      </c>
      <c r="P27" s="5">
        <f t="shared" si="3"/>
        <v>5025.4907769854362</v>
      </c>
      <c r="Q27" s="35">
        <f t="shared" si="4"/>
        <v>8.2500000000000004E-2</v>
      </c>
      <c r="R27" s="5">
        <f t="shared" si="38"/>
        <v>11190.613522880285</v>
      </c>
      <c r="S27" s="5">
        <f t="shared" si="39"/>
        <v>111384.16742755857</v>
      </c>
      <c r="T27" s="5">
        <f t="shared" si="5"/>
        <v>730434.38647711987</v>
      </c>
      <c r="U27" s="5">
        <f t="shared" si="6"/>
        <v>122574.78095043886</v>
      </c>
      <c r="V27" s="150"/>
      <c r="W27" s="2">
        <v>22</v>
      </c>
      <c r="X27" s="118">
        <v>45505</v>
      </c>
      <c r="Y27" s="5">
        <f t="shared" si="40"/>
        <v>730448.10989560559</v>
      </c>
      <c r="Z27" s="5">
        <f t="shared" si="41"/>
        <v>5441.7815210329336</v>
      </c>
      <c r="AA27" s="5">
        <f t="shared" si="7"/>
        <v>572.12745506222927</v>
      </c>
      <c r="AB27" s="35">
        <f t="shared" si="8"/>
        <v>9.3990652693015549E-3</v>
      </c>
      <c r="AC27" s="5">
        <f t="shared" si="9"/>
        <v>4869.6540659707043</v>
      </c>
      <c r="AD27" s="35">
        <f t="shared" si="10"/>
        <v>0.08</v>
      </c>
      <c r="AE27" s="5">
        <f t="shared" si="42"/>
        <v>11749.01755945665</v>
      </c>
      <c r="AF27" s="5">
        <f t="shared" si="43"/>
        <v>107970.17590326788</v>
      </c>
      <c r="AG27" s="5">
        <f t="shared" si="11"/>
        <v>729875.98244054336</v>
      </c>
      <c r="AH27" s="5">
        <f t="shared" si="12"/>
        <v>119719.19346272454</v>
      </c>
      <c r="AI27" s="150"/>
      <c r="AJ27" s="2">
        <v>22</v>
      </c>
      <c r="AK27" s="118">
        <v>45505</v>
      </c>
      <c r="AL27" s="5">
        <f t="shared" si="44"/>
        <v>729893.14913462102</v>
      </c>
      <c r="AM27" s="5">
        <f t="shared" si="45"/>
        <v>5313.0923161272649</v>
      </c>
      <c r="AN27" s="5">
        <f t="shared" si="13"/>
        <v>599.19906129950414</v>
      </c>
      <c r="AO27" s="35">
        <f t="shared" si="14"/>
        <v>9.8512895265822787E-3</v>
      </c>
      <c r="AP27" s="5">
        <f t="shared" si="15"/>
        <v>4713.8932548277608</v>
      </c>
      <c r="AQ27" s="35">
        <f t="shared" si="16"/>
        <v>7.7499999999999999E-2</v>
      </c>
      <c r="AR27" s="5">
        <f t="shared" si="46"/>
        <v>12331.049926678606</v>
      </c>
      <c r="AS27" s="5">
        <f t="shared" si="47"/>
        <v>104556.98102812124</v>
      </c>
      <c r="AT27" s="5">
        <f t="shared" si="17"/>
        <v>729293.95007332147</v>
      </c>
      <c r="AU27" s="5">
        <f t="shared" si="18"/>
        <v>116888.03095479985</v>
      </c>
      <c r="AV27" s="150"/>
      <c r="AW27" s="2">
        <v>22</v>
      </c>
      <c r="AX27" s="118">
        <v>45505</v>
      </c>
      <c r="AY27" s="5">
        <f t="shared" si="48"/>
        <v>729314.93214164104</v>
      </c>
      <c r="AZ27" s="5">
        <f t="shared" si="49"/>
        <v>5185.5495990545369</v>
      </c>
      <c r="BA27" s="5">
        <f t="shared" si="19"/>
        <v>627.33127316928039</v>
      </c>
      <c r="BB27" s="35">
        <f t="shared" si="20"/>
        <v>1.032198155593138E-2</v>
      </c>
      <c r="BC27" s="5">
        <f t="shared" si="21"/>
        <v>4558.2183258852565</v>
      </c>
      <c r="BD27" s="35">
        <f t="shared" si="22"/>
        <v>7.5000000000000011E-2</v>
      </c>
      <c r="BE27" s="5">
        <f t="shared" si="50"/>
        <v>12937.399131528296</v>
      </c>
      <c r="BF27" s="5">
        <f t="shared" si="51"/>
        <v>101144.69204767149</v>
      </c>
      <c r="BG27" s="5">
        <f t="shared" si="23"/>
        <v>728687.60086847178</v>
      </c>
      <c r="BH27" s="5">
        <f t="shared" si="24"/>
        <v>114082.09117919978</v>
      </c>
      <c r="BI27" s="150"/>
      <c r="BJ27" s="2">
        <v>22</v>
      </c>
      <c r="BK27" s="118">
        <v>45505</v>
      </c>
      <c r="BL27" s="5">
        <f t="shared" si="52"/>
        <v>728712.79815704445</v>
      </c>
      <c r="BM27" s="5">
        <f t="shared" si="53"/>
        <v>5059.1898369667315</v>
      </c>
      <c r="BN27" s="5">
        <f t="shared" si="25"/>
        <v>656.55001476792131</v>
      </c>
      <c r="BO27" s="35">
        <f t="shared" si="26"/>
        <v>1.08116670890651E-2</v>
      </c>
      <c r="BP27" s="5">
        <f t="shared" si="27"/>
        <v>4402.6398221988102</v>
      </c>
      <c r="BQ27" s="35">
        <f t="shared" si="28"/>
        <v>7.2499999999999995E-2</v>
      </c>
      <c r="BR27" s="5">
        <f t="shared" si="54"/>
        <v>13568.751857723486</v>
      </c>
      <c r="BS27" s="5">
        <f t="shared" si="55"/>
        <v>97733.42455554461</v>
      </c>
      <c r="BT27" s="5">
        <f t="shared" si="29"/>
        <v>728056.24814227654</v>
      </c>
      <c r="BU27" s="5">
        <f t="shared" si="30"/>
        <v>111302.1764132681</v>
      </c>
      <c r="BV27" s="150"/>
      <c r="BW27" s="2">
        <v>22</v>
      </c>
      <c r="BX27" s="118">
        <v>45505</v>
      </c>
      <c r="BY27" s="5">
        <f t="shared" si="56"/>
        <v>728086.08951803471</v>
      </c>
      <c r="BZ27" s="5">
        <f t="shared" si="57"/>
        <v>4934.049629872613</v>
      </c>
      <c r="CA27" s="5">
        <f t="shared" si="31"/>
        <v>686.8807743507432</v>
      </c>
      <c r="CB27" s="35">
        <f t="shared" si="32"/>
        <v>1.1320871818420793E-2</v>
      </c>
      <c r="CC27" s="5">
        <f t="shared" si="33"/>
        <v>4247.1688555218698</v>
      </c>
      <c r="CD27" s="35">
        <f t="shared" si="34"/>
        <v>7.0000000000000007E-2</v>
      </c>
      <c r="CE27" s="5">
        <f t="shared" si="58"/>
        <v>14225.791256316053</v>
      </c>
      <c r="CF27" s="5">
        <f t="shared" si="59"/>
        <v>94323.300600881426</v>
      </c>
      <c r="CG27" s="5">
        <f t="shared" si="35"/>
        <v>727399.20874368399</v>
      </c>
      <c r="CH27" s="5">
        <f t="shared" si="36"/>
        <v>108549.09185719748</v>
      </c>
    </row>
    <row r="28" spans="1:86" ht="14.25" customHeight="1">
      <c r="A28" s="161">
        <f t="shared" si="65"/>
        <v>20</v>
      </c>
      <c r="B28" s="11">
        <f t="shared" si="66"/>
        <v>1049811.3960039776</v>
      </c>
      <c r="C28" s="162">
        <f t="shared" si="60"/>
        <v>1012922.2567096694</v>
      </c>
      <c r="D28" s="11">
        <f t="shared" si="61"/>
        <v>976235.6271627656</v>
      </c>
      <c r="E28" s="11">
        <f t="shared" si="62"/>
        <v>939762.19555224932</v>
      </c>
      <c r="F28" s="11">
        <f t="shared" si="63"/>
        <v>903512.84112305287</v>
      </c>
      <c r="G28" s="22">
        <f t="shared" si="64"/>
        <v>867498.61694297183</v>
      </c>
      <c r="H28" s="11"/>
      <c r="I28" s="150"/>
      <c r="J28" s="2">
        <v>23</v>
      </c>
      <c r="K28" s="118">
        <v>45536</v>
      </c>
      <c r="L28" s="5">
        <f t="shared" si="37"/>
        <v>730434.38647711987</v>
      </c>
      <c r="M28" s="5">
        <f t="shared" si="0"/>
        <v>5571.5809522926747</v>
      </c>
      <c r="N28" s="5">
        <f t="shared" si="1"/>
        <v>549.84454526247555</v>
      </c>
      <c r="O28" s="35">
        <f t="shared" si="2"/>
        <v>9.033165285348168E-3</v>
      </c>
      <c r="P28" s="5">
        <f t="shared" si="3"/>
        <v>5021.7364070301992</v>
      </c>
      <c r="Q28" s="35">
        <f t="shared" si="4"/>
        <v>8.2500000000000004E-2</v>
      </c>
      <c r="R28" s="5">
        <f t="shared" si="38"/>
        <v>11740.458068142761</v>
      </c>
      <c r="S28" s="5">
        <f t="shared" si="39"/>
        <v>116405.90383458877</v>
      </c>
      <c r="T28" s="5">
        <f t="shared" si="5"/>
        <v>729884.54193185735</v>
      </c>
      <c r="U28" s="5">
        <f t="shared" si="6"/>
        <v>128146.36190273153</v>
      </c>
      <c r="V28" s="150"/>
      <c r="W28" s="2">
        <v>23</v>
      </c>
      <c r="X28" s="118">
        <v>45536</v>
      </c>
      <c r="Y28" s="5">
        <f t="shared" si="40"/>
        <v>729875.98244054336</v>
      </c>
      <c r="Z28" s="5">
        <f t="shared" si="41"/>
        <v>5441.7815210329336</v>
      </c>
      <c r="AA28" s="5">
        <f t="shared" si="7"/>
        <v>575.9416380959774</v>
      </c>
      <c r="AB28" s="35">
        <f t="shared" si="8"/>
        <v>9.4691424617671018E-3</v>
      </c>
      <c r="AC28" s="5">
        <f t="shared" si="9"/>
        <v>4865.8398829369562</v>
      </c>
      <c r="AD28" s="35">
        <f t="shared" si="10"/>
        <v>0.08</v>
      </c>
      <c r="AE28" s="5">
        <f t="shared" si="42"/>
        <v>12324.959197552627</v>
      </c>
      <c r="AF28" s="5">
        <f t="shared" si="43"/>
        <v>112836.01578620484</v>
      </c>
      <c r="AG28" s="5">
        <f t="shared" si="11"/>
        <v>729300.04080244736</v>
      </c>
      <c r="AH28" s="5">
        <f t="shared" si="12"/>
        <v>125160.97498375746</v>
      </c>
      <c r="AI28" s="150"/>
      <c r="AJ28" s="2">
        <v>23</v>
      </c>
      <c r="AK28" s="118">
        <v>45536</v>
      </c>
      <c r="AL28" s="5">
        <f t="shared" si="44"/>
        <v>729293.95007332147</v>
      </c>
      <c r="AM28" s="5">
        <f t="shared" si="45"/>
        <v>5313.0923161272649</v>
      </c>
      <c r="AN28" s="5">
        <f t="shared" si="13"/>
        <v>603.06888857039758</v>
      </c>
      <c r="AO28" s="35">
        <f t="shared" si="14"/>
        <v>9.9230586817800944E-3</v>
      </c>
      <c r="AP28" s="5">
        <f t="shared" si="15"/>
        <v>4710.0234275568673</v>
      </c>
      <c r="AQ28" s="35">
        <f t="shared" si="16"/>
        <v>7.7499999999999986E-2</v>
      </c>
      <c r="AR28" s="5">
        <f t="shared" si="46"/>
        <v>12934.118815249003</v>
      </c>
      <c r="AS28" s="5">
        <f t="shared" si="47"/>
        <v>109267.00445567811</v>
      </c>
      <c r="AT28" s="5">
        <f t="shared" si="17"/>
        <v>728690.88118475105</v>
      </c>
      <c r="AU28" s="5">
        <f t="shared" si="18"/>
        <v>122201.12327092711</v>
      </c>
      <c r="AV28" s="150"/>
      <c r="AW28" s="2">
        <v>23</v>
      </c>
      <c r="AX28" s="118">
        <v>45536</v>
      </c>
      <c r="AY28" s="5">
        <f t="shared" si="48"/>
        <v>728687.60086847178</v>
      </c>
      <c r="AZ28" s="5">
        <f t="shared" si="49"/>
        <v>5185.5495990545369</v>
      </c>
      <c r="BA28" s="5">
        <f t="shared" si="19"/>
        <v>631.25209362658825</v>
      </c>
      <c r="BB28" s="35">
        <f t="shared" si="20"/>
        <v>1.039543573198023E-2</v>
      </c>
      <c r="BC28" s="5">
        <f t="shared" si="21"/>
        <v>4554.2975054279486</v>
      </c>
      <c r="BD28" s="35">
        <f t="shared" si="22"/>
        <v>7.5000000000000011E-2</v>
      </c>
      <c r="BE28" s="5">
        <f t="shared" si="50"/>
        <v>13568.651225154885</v>
      </c>
      <c r="BF28" s="5">
        <f t="shared" si="51"/>
        <v>105698.98955309944</v>
      </c>
      <c r="BG28" s="5">
        <f t="shared" si="23"/>
        <v>728056.34877484525</v>
      </c>
      <c r="BH28" s="5">
        <f t="shared" si="24"/>
        <v>119267.64077825432</v>
      </c>
      <c r="BI28" s="150"/>
      <c r="BJ28" s="2">
        <v>23</v>
      </c>
      <c r="BK28" s="118">
        <v>45536</v>
      </c>
      <c r="BL28" s="5">
        <f t="shared" si="52"/>
        <v>728056.24814227654</v>
      </c>
      <c r="BM28" s="5">
        <f t="shared" si="53"/>
        <v>5059.1898369667315</v>
      </c>
      <c r="BN28" s="5">
        <f t="shared" si="25"/>
        <v>660.51667110714425</v>
      </c>
      <c r="BO28" s="35">
        <f t="shared" si="26"/>
        <v>1.0886796279147921E-2</v>
      </c>
      <c r="BP28" s="5">
        <f t="shared" si="27"/>
        <v>4398.6731658595872</v>
      </c>
      <c r="BQ28" s="35">
        <f t="shared" si="28"/>
        <v>7.2499999999999995E-2</v>
      </c>
      <c r="BR28" s="5">
        <f t="shared" si="54"/>
        <v>14229.268528830631</v>
      </c>
      <c r="BS28" s="5">
        <f t="shared" si="55"/>
        <v>102132.09772140419</v>
      </c>
      <c r="BT28" s="5">
        <f t="shared" si="29"/>
        <v>727395.73147116939</v>
      </c>
      <c r="BU28" s="5">
        <f t="shared" si="30"/>
        <v>116361.36625023483</v>
      </c>
      <c r="BV28" s="150"/>
      <c r="BW28" s="2">
        <v>23</v>
      </c>
      <c r="BX28" s="118">
        <v>45536</v>
      </c>
      <c r="BY28" s="5">
        <f t="shared" si="56"/>
        <v>727399.20874368399</v>
      </c>
      <c r="BZ28" s="5">
        <f t="shared" si="57"/>
        <v>4934.049629872613</v>
      </c>
      <c r="CA28" s="5">
        <f t="shared" si="31"/>
        <v>690.88757886778967</v>
      </c>
      <c r="CB28" s="35">
        <f t="shared" si="32"/>
        <v>1.1397662860717903E-2</v>
      </c>
      <c r="CC28" s="5">
        <f t="shared" si="33"/>
        <v>4243.1620510048233</v>
      </c>
      <c r="CD28" s="35">
        <f t="shared" si="34"/>
        <v>7.0000000000000007E-2</v>
      </c>
      <c r="CE28" s="5">
        <f t="shared" si="58"/>
        <v>14916.678835183844</v>
      </c>
      <c r="CF28" s="5">
        <f t="shared" si="59"/>
        <v>98566.46265188625</v>
      </c>
      <c r="CG28" s="5">
        <f t="shared" si="35"/>
        <v>726708.32116481615</v>
      </c>
      <c r="CH28" s="5">
        <f t="shared" si="36"/>
        <v>113483.1414870701</v>
      </c>
    </row>
    <row r="29" spans="1:86" ht="14.25" customHeight="1">
      <c r="A29" s="161">
        <f t="shared" si="65"/>
        <v>21</v>
      </c>
      <c r="B29" s="11">
        <f t="shared" si="66"/>
        <v>1086150.7003035159</v>
      </c>
      <c r="C29" s="162">
        <f t="shared" si="60"/>
        <v>1047700.7708034539</v>
      </c>
      <c r="D29" s="11">
        <f t="shared" si="61"/>
        <v>1009477.4992490859</v>
      </c>
      <c r="E29" s="11">
        <f t="shared" si="62"/>
        <v>971492.17166629748</v>
      </c>
      <c r="F29" s="11">
        <f t="shared" si="63"/>
        <v>933756.25432748976</v>
      </c>
      <c r="G29" s="22">
        <f t="shared" si="64"/>
        <v>896281.3748102932</v>
      </c>
      <c r="I29" s="150"/>
      <c r="J29" s="2">
        <v>24</v>
      </c>
      <c r="K29" s="118">
        <v>45566</v>
      </c>
      <c r="L29" s="5">
        <f t="shared" si="37"/>
        <v>729884.54193185735</v>
      </c>
      <c r="M29" s="5">
        <f t="shared" si="0"/>
        <v>5571.5809522926747</v>
      </c>
      <c r="N29" s="5">
        <f t="shared" si="1"/>
        <v>553.62472651115513</v>
      </c>
      <c r="O29" s="35">
        <f t="shared" si="2"/>
        <v>9.1021200429178342E-3</v>
      </c>
      <c r="P29" s="5">
        <f t="shared" si="3"/>
        <v>5017.9562257815196</v>
      </c>
      <c r="Q29" s="35">
        <f t="shared" si="4"/>
        <v>8.2500000000000004E-2</v>
      </c>
      <c r="R29" s="5">
        <f t="shared" si="38"/>
        <v>12294.082794653918</v>
      </c>
      <c r="S29" s="5">
        <f t="shared" si="39"/>
        <v>121423.86006037029</v>
      </c>
      <c r="T29" s="5">
        <f t="shared" si="5"/>
        <v>729330.91720534617</v>
      </c>
      <c r="U29" s="5">
        <f t="shared" si="6"/>
        <v>133717.94285502422</v>
      </c>
      <c r="V29" s="150"/>
      <c r="W29" s="2">
        <v>24</v>
      </c>
      <c r="X29" s="118">
        <v>45566</v>
      </c>
      <c r="Y29" s="5">
        <f t="shared" si="40"/>
        <v>729300.04080244736</v>
      </c>
      <c r="Z29" s="5">
        <f t="shared" si="41"/>
        <v>5441.7815210329336</v>
      </c>
      <c r="AA29" s="5">
        <f t="shared" si="7"/>
        <v>579.78124901661795</v>
      </c>
      <c r="AB29" s="35">
        <f t="shared" si="8"/>
        <v>9.5397978869495598E-3</v>
      </c>
      <c r="AC29" s="5">
        <f t="shared" si="9"/>
        <v>4862.0002720163156</v>
      </c>
      <c r="AD29" s="35">
        <f t="shared" si="10"/>
        <v>7.9999999999999988E-2</v>
      </c>
      <c r="AE29" s="5">
        <f t="shared" si="42"/>
        <v>12904.740446569245</v>
      </c>
      <c r="AF29" s="5">
        <f t="shared" si="43"/>
        <v>117698.01605822115</v>
      </c>
      <c r="AG29" s="5">
        <f t="shared" si="11"/>
        <v>728720.25955343072</v>
      </c>
      <c r="AH29" s="5">
        <f t="shared" si="12"/>
        <v>130602.75650479039</v>
      </c>
      <c r="AI29" s="150"/>
      <c r="AJ29" s="2">
        <v>24</v>
      </c>
      <c r="AK29" s="118">
        <v>45566</v>
      </c>
      <c r="AL29" s="5">
        <f t="shared" si="44"/>
        <v>728690.88118475105</v>
      </c>
      <c r="AM29" s="5">
        <f t="shared" si="45"/>
        <v>5313.0923161272649</v>
      </c>
      <c r="AN29" s="5">
        <f t="shared" si="13"/>
        <v>606.96370847574781</v>
      </c>
      <c r="AO29" s="35">
        <f t="shared" si="14"/>
        <v>9.9954105228638249E-3</v>
      </c>
      <c r="AP29" s="5">
        <f t="shared" si="15"/>
        <v>4706.1286076515171</v>
      </c>
      <c r="AQ29" s="35">
        <f t="shared" si="16"/>
        <v>7.7499999999999999E-2</v>
      </c>
      <c r="AR29" s="5">
        <f t="shared" si="46"/>
        <v>13541.082523724752</v>
      </c>
      <c r="AS29" s="5">
        <f t="shared" si="47"/>
        <v>113973.13306332962</v>
      </c>
      <c r="AT29" s="5">
        <f t="shared" si="17"/>
        <v>728083.91747627535</v>
      </c>
      <c r="AU29" s="5">
        <f t="shared" si="18"/>
        <v>127514.21558705436</v>
      </c>
      <c r="AV29" s="150"/>
      <c r="AW29" s="2">
        <v>24</v>
      </c>
      <c r="AX29" s="118">
        <v>45566</v>
      </c>
      <c r="AY29" s="5">
        <f t="shared" si="48"/>
        <v>728056.34877484525</v>
      </c>
      <c r="AZ29" s="5">
        <f t="shared" si="49"/>
        <v>5185.5495990545369</v>
      </c>
      <c r="BA29" s="5">
        <f t="shared" si="19"/>
        <v>635.1974192117541</v>
      </c>
      <c r="BB29" s="35">
        <f t="shared" si="20"/>
        <v>1.0469476769714018E-2</v>
      </c>
      <c r="BC29" s="5">
        <f t="shared" si="21"/>
        <v>4550.3521798427828</v>
      </c>
      <c r="BD29" s="35">
        <f t="shared" si="22"/>
        <v>7.5000000000000011E-2</v>
      </c>
      <c r="BE29" s="5">
        <f t="shared" si="50"/>
        <v>14203.848644366639</v>
      </c>
      <c r="BF29" s="5">
        <f t="shared" si="51"/>
        <v>110249.34173294222</v>
      </c>
      <c r="BG29" s="5">
        <f t="shared" si="23"/>
        <v>727421.15135563351</v>
      </c>
      <c r="BH29" s="5">
        <f t="shared" si="24"/>
        <v>124453.19037730886</v>
      </c>
      <c r="BI29" s="150"/>
      <c r="BJ29" s="2">
        <v>24</v>
      </c>
      <c r="BK29" s="118">
        <v>45566</v>
      </c>
      <c r="BL29" s="5">
        <f t="shared" si="52"/>
        <v>727395.73147116939</v>
      </c>
      <c r="BM29" s="5">
        <f t="shared" si="53"/>
        <v>5059.1898369667315</v>
      </c>
      <c r="BN29" s="5">
        <f t="shared" si="25"/>
        <v>664.50729266174949</v>
      </c>
      <c r="BO29" s="35">
        <f t="shared" si="26"/>
        <v>1.0962516230076406E-2</v>
      </c>
      <c r="BP29" s="5">
        <f t="shared" si="27"/>
        <v>4394.682544304982</v>
      </c>
      <c r="BQ29" s="35">
        <f t="shared" si="28"/>
        <v>7.2500000000000009E-2</v>
      </c>
      <c r="BR29" s="5">
        <f t="shared" si="54"/>
        <v>14893.775821492382</v>
      </c>
      <c r="BS29" s="5">
        <f t="shared" si="55"/>
        <v>106526.78026570918</v>
      </c>
      <c r="BT29" s="5">
        <f t="shared" si="29"/>
        <v>726731.22417850769</v>
      </c>
      <c r="BU29" s="5">
        <f t="shared" si="30"/>
        <v>121420.55608720156</v>
      </c>
      <c r="BV29" s="150"/>
      <c r="BW29" s="2">
        <v>24</v>
      </c>
      <c r="BX29" s="118">
        <v>45566</v>
      </c>
      <c r="BY29" s="5">
        <f t="shared" si="56"/>
        <v>726708.32116481615</v>
      </c>
      <c r="BZ29" s="5">
        <f t="shared" si="57"/>
        <v>4934.049629872613</v>
      </c>
      <c r="CA29" s="5">
        <f t="shared" si="31"/>
        <v>694.91775641118511</v>
      </c>
      <c r="CB29" s="35">
        <f t="shared" si="32"/>
        <v>1.1475048288380543E-2</v>
      </c>
      <c r="CC29" s="5">
        <f t="shared" si="33"/>
        <v>4239.1318734614279</v>
      </c>
      <c r="CD29" s="35">
        <f t="shared" si="34"/>
        <v>7.0000000000000007E-2</v>
      </c>
      <c r="CE29" s="5">
        <f t="shared" si="58"/>
        <v>15611.596591595029</v>
      </c>
      <c r="CF29" s="5">
        <f t="shared" si="59"/>
        <v>102805.59452534768</v>
      </c>
      <c r="CG29" s="5">
        <f t="shared" si="35"/>
        <v>726013.40340840502</v>
      </c>
      <c r="CH29" s="5">
        <f t="shared" si="36"/>
        <v>118417.1911169427</v>
      </c>
    </row>
    <row r="30" spans="1:86" ht="14.25" customHeight="1">
      <c r="A30" s="161">
        <f t="shared" si="65"/>
        <v>22</v>
      </c>
      <c r="B30" s="11">
        <f t="shared" si="66"/>
        <v>1119874.7090568955</v>
      </c>
      <c r="C30" s="162">
        <f t="shared" si="60"/>
        <v>1079945.9022257212</v>
      </c>
      <c r="D30" s="11">
        <f t="shared" si="61"/>
        <v>1040268.6012780176</v>
      </c>
      <c r="E30" s="11">
        <f t="shared" si="62"/>
        <v>1000854.6159852617</v>
      </c>
      <c r="F30" s="11">
        <f t="shared" si="63"/>
        <v>961715.92321581719</v>
      </c>
      <c r="G30" s="22">
        <f t="shared" si="64"/>
        <v>922864.64641080238</v>
      </c>
      <c r="I30" s="150"/>
      <c r="J30" s="2">
        <v>25</v>
      </c>
      <c r="K30" s="118">
        <v>45597</v>
      </c>
      <c r="L30" s="5">
        <f t="shared" si="37"/>
        <v>729330.91720534617</v>
      </c>
      <c r="M30" s="5">
        <f t="shared" si="0"/>
        <v>5571.5809522926747</v>
      </c>
      <c r="N30" s="5">
        <f t="shared" si="1"/>
        <v>557.43089650591992</v>
      </c>
      <c r="O30" s="35">
        <f t="shared" si="2"/>
        <v>9.1716539094525654E-3</v>
      </c>
      <c r="P30" s="5">
        <f t="shared" si="3"/>
        <v>5014.1500557867548</v>
      </c>
      <c r="Q30" s="35">
        <f t="shared" si="4"/>
        <v>8.2500000000000004E-2</v>
      </c>
      <c r="R30" s="5">
        <f t="shared" si="38"/>
        <v>12851.513691159838</v>
      </c>
      <c r="S30" s="5">
        <f t="shared" si="39"/>
        <v>126438.01011615705</v>
      </c>
      <c r="T30" s="5">
        <f t="shared" si="5"/>
        <v>728773.48630884022</v>
      </c>
      <c r="U30" s="5">
        <f t="shared" si="6"/>
        <v>139289.5238073169</v>
      </c>
      <c r="V30" s="150"/>
      <c r="W30" s="2">
        <v>25</v>
      </c>
      <c r="X30" s="118">
        <v>45597</v>
      </c>
      <c r="Y30" s="5">
        <f t="shared" si="40"/>
        <v>728720.25955343072</v>
      </c>
      <c r="Z30" s="5">
        <f t="shared" si="41"/>
        <v>5441.7815210329336</v>
      </c>
      <c r="AA30" s="5">
        <f t="shared" si="7"/>
        <v>583.64645734339501</v>
      </c>
      <c r="AB30" s="35">
        <f t="shared" si="8"/>
        <v>9.611037152188872E-3</v>
      </c>
      <c r="AC30" s="5">
        <f t="shared" si="9"/>
        <v>4858.1350636895386</v>
      </c>
      <c r="AD30" s="35">
        <f t="shared" si="10"/>
        <v>0.08</v>
      </c>
      <c r="AE30" s="5">
        <f t="shared" si="42"/>
        <v>13488.38690391264</v>
      </c>
      <c r="AF30" s="5">
        <f t="shared" si="43"/>
        <v>122556.15112191069</v>
      </c>
      <c r="AG30" s="5">
        <f t="shared" si="11"/>
        <v>728136.61309608736</v>
      </c>
      <c r="AH30" s="5">
        <f t="shared" si="12"/>
        <v>136044.53802582333</v>
      </c>
      <c r="AI30" s="150"/>
      <c r="AJ30" s="2">
        <v>25</v>
      </c>
      <c r="AK30" s="118">
        <v>45597</v>
      </c>
      <c r="AL30" s="5">
        <f t="shared" si="44"/>
        <v>728083.91747627535</v>
      </c>
      <c r="AM30" s="5">
        <f t="shared" si="45"/>
        <v>5313.0923161272649</v>
      </c>
      <c r="AN30" s="5">
        <f t="shared" si="13"/>
        <v>610.88368242631987</v>
      </c>
      <c r="AO30" s="35">
        <f t="shared" si="14"/>
        <v>1.0068350657332994E-2</v>
      </c>
      <c r="AP30" s="5">
        <f t="shared" si="15"/>
        <v>4702.208633700945</v>
      </c>
      <c r="AQ30" s="35">
        <f t="shared" si="16"/>
        <v>7.7499999999999999E-2</v>
      </c>
      <c r="AR30" s="5">
        <f t="shared" si="46"/>
        <v>14151.966206151072</v>
      </c>
      <c r="AS30" s="5">
        <f t="shared" si="47"/>
        <v>118675.34169703056</v>
      </c>
      <c r="AT30" s="5">
        <f t="shared" si="17"/>
        <v>727473.03379384906</v>
      </c>
      <c r="AU30" s="5">
        <f t="shared" si="18"/>
        <v>132827.30790318162</v>
      </c>
      <c r="AV30" s="150"/>
      <c r="AW30" s="2">
        <v>25</v>
      </c>
      <c r="AX30" s="118">
        <v>45597</v>
      </c>
      <c r="AY30" s="5">
        <f t="shared" si="48"/>
        <v>727421.15135563351</v>
      </c>
      <c r="AZ30" s="5">
        <f t="shared" si="49"/>
        <v>5185.5495990545369</v>
      </c>
      <c r="BA30" s="5">
        <f t="shared" si="19"/>
        <v>639.16740308182762</v>
      </c>
      <c r="BB30" s="35">
        <f t="shared" si="20"/>
        <v>1.0544110275990714E-2</v>
      </c>
      <c r="BC30" s="5">
        <f t="shared" si="21"/>
        <v>4546.3821959727093</v>
      </c>
      <c r="BD30" s="35">
        <f t="shared" si="22"/>
        <v>7.4999999999999997E-2</v>
      </c>
      <c r="BE30" s="5">
        <f t="shared" si="50"/>
        <v>14843.016047448466</v>
      </c>
      <c r="BF30" s="5">
        <f t="shared" si="51"/>
        <v>114795.72392891493</v>
      </c>
      <c r="BG30" s="5">
        <f t="shared" si="23"/>
        <v>726781.98395255173</v>
      </c>
      <c r="BH30" s="5">
        <f t="shared" si="24"/>
        <v>129638.7399763634</v>
      </c>
      <c r="BI30" s="150"/>
      <c r="BJ30" s="2">
        <v>25</v>
      </c>
      <c r="BK30" s="118">
        <v>45597</v>
      </c>
      <c r="BL30" s="5">
        <f t="shared" si="52"/>
        <v>726731.22417850769</v>
      </c>
      <c r="BM30" s="5">
        <f t="shared" si="53"/>
        <v>5059.1898369667315</v>
      </c>
      <c r="BN30" s="5">
        <f t="shared" si="25"/>
        <v>668.52202422158098</v>
      </c>
      <c r="BO30" s="35">
        <f t="shared" si="26"/>
        <v>1.1038832547379931E-2</v>
      </c>
      <c r="BP30" s="5">
        <f t="shared" si="27"/>
        <v>4390.6678127451505</v>
      </c>
      <c r="BQ30" s="35">
        <f t="shared" si="28"/>
        <v>7.2499999999999995E-2</v>
      </c>
      <c r="BR30" s="5">
        <f t="shared" si="54"/>
        <v>15562.297845713962</v>
      </c>
      <c r="BS30" s="5">
        <f t="shared" si="55"/>
        <v>110917.44807845433</v>
      </c>
      <c r="BT30" s="5">
        <f t="shared" si="29"/>
        <v>726062.70215428609</v>
      </c>
      <c r="BU30" s="5">
        <f t="shared" si="30"/>
        <v>126479.7459241683</v>
      </c>
      <c r="BV30" s="150"/>
      <c r="BW30" s="2">
        <v>25</v>
      </c>
      <c r="BX30" s="118">
        <v>45597</v>
      </c>
      <c r="BY30" s="5">
        <f t="shared" si="56"/>
        <v>726013.40340840502</v>
      </c>
      <c r="BZ30" s="5">
        <f t="shared" si="57"/>
        <v>4934.049629872613</v>
      </c>
      <c r="CA30" s="5">
        <f t="shared" si="31"/>
        <v>698.97144332358312</v>
      </c>
      <c r="CB30" s="35">
        <f t="shared" si="32"/>
        <v>1.1553033705032965E-2</v>
      </c>
      <c r="CC30" s="5">
        <f t="shared" si="33"/>
        <v>4235.0781865490299</v>
      </c>
      <c r="CD30" s="35">
        <f t="shared" si="34"/>
        <v>7.0000000000000007E-2</v>
      </c>
      <c r="CE30" s="5">
        <f t="shared" si="58"/>
        <v>16310.568034918611</v>
      </c>
      <c r="CF30" s="5">
        <f t="shared" si="59"/>
        <v>107040.67271189671</v>
      </c>
      <c r="CG30" s="5">
        <f t="shared" si="35"/>
        <v>725314.43196508149</v>
      </c>
      <c r="CH30" s="5">
        <f t="shared" si="36"/>
        <v>123351.24074681533</v>
      </c>
    </row>
    <row r="31" spans="1:86" ht="14.25" customHeight="1">
      <c r="A31" s="161">
        <f t="shared" si="65"/>
        <v>23</v>
      </c>
      <c r="B31" s="11">
        <f t="shared" si="66"/>
        <v>1150759.311995642</v>
      </c>
      <c r="C31" s="162">
        <f t="shared" si="60"/>
        <v>1109447.3814641801</v>
      </c>
      <c r="D31" s="11">
        <f t="shared" si="61"/>
        <v>1068412.1045594008</v>
      </c>
      <c r="E31" s="11">
        <f t="shared" si="62"/>
        <v>1027665.7308630153</v>
      </c>
      <c r="F31" s="11">
        <f t="shared" si="63"/>
        <v>987220.66220235405</v>
      </c>
      <c r="G31" s="22">
        <f t="shared" si="64"/>
        <v>947089.43070442986</v>
      </c>
      <c r="I31" s="150"/>
      <c r="J31" s="2">
        <v>26</v>
      </c>
      <c r="K31" s="118">
        <v>45627</v>
      </c>
      <c r="L31" s="5">
        <f t="shared" si="37"/>
        <v>728773.48630884022</v>
      </c>
      <c r="M31" s="5">
        <f t="shared" si="0"/>
        <v>5571.5809522926747</v>
      </c>
      <c r="N31" s="5">
        <f t="shared" si="1"/>
        <v>561.26323391939786</v>
      </c>
      <c r="O31" s="35">
        <f t="shared" si="2"/>
        <v>9.2417725583646484E-3</v>
      </c>
      <c r="P31" s="5">
        <f t="shared" si="3"/>
        <v>5010.3177183732769</v>
      </c>
      <c r="Q31" s="35">
        <f t="shared" si="4"/>
        <v>8.2500000000000018E-2</v>
      </c>
      <c r="R31" s="5">
        <f t="shared" si="38"/>
        <v>13412.776925079237</v>
      </c>
      <c r="S31" s="5">
        <f t="shared" si="39"/>
        <v>131448.32783453033</v>
      </c>
      <c r="T31" s="5">
        <f t="shared" si="5"/>
        <v>728212.22307492082</v>
      </c>
      <c r="U31" s="5">
        <f t="shared" si="6"/>
        <v>144861.10475960956</v>
      </c>
      <c r="V31" s="150"/>
      <c r="W31" s="2">
        <v>26</v>
      </c>
      <c r="X31" s="118">
        <v>45627</v>
      </c>
      <c r="Y31" s="5">
        <f t="shared" si="40"/>
        <v>728136.61309608736</v>
      </c>
      <c r="Z31" s="5">
        <f t="shared" si="41"/>
        <v>5441.7815210329336</v>
      </c>
      <c r="AA31" s="5">
        <f t="shared" si="7"/>
        <v>587.53743372568442</v>
      </c>
      <c r="AB31" s="35">
        <f t="shared" si="8"/>
        <v>9.6828659318877186E-3</v>
      </c>
      <c r="AC31" s="5">
        <f t="shared" si="9"/>
        <v>4854.2440873072492</v>
      </c>
      <c r="AD31" s="35">
        <f t="shared" si="10"/>
        <v>0.08</v>
      </c>
      <c r="AE31" s="5">
        <f t="shared" si="42"/>
        <v>14075.924337638324</v>
      </c>
      <c r="AF31" s="5">
        <f t="shared" si="43"/>
        <v>127410.39520921794</v>
      </c>
      <c r="AG31" s="5">
        <f t="shared" si="11"/>
        <v>727549.07566236169</v>
      </c>
      <c r="AH31" s="5">
        <f t="shared" si="12"/>
        <v>141486.31954685628</v>
      </c>
      <c r="AI31" s="150"/>
      <c r="AJ31" s="2">
        <v>26</v>
      </c>
      <c r="AK31" s="118">
        <v>45627</v>
      </c>
      <c r="AL31" s="5">
        <f t="shared" si="44"/>
        <v>727473.03379384906</v>
      </c>
      <c r="AM31" s="5">
        <f t="shared" si="45"/>
        <v>5313.0923161272649</v>
      </c>
      <c r="AN31" s="5">
        <f t="shared" si="13"/>
        <v>614.82897287532342</v>
      </c>
      <c r="AO31" s="35">
        <f t="shared" si="14"/>
        <v>1.0141884759668825E-2</v>
      </c>
      <c r="AP31" s="5">
        <f t="shared" si="15"/>
        <v>4698.2633432519415</v>
      </c>
      <c r="AQ31" s="35">
        <f t="shared" si="16"/>
        <v>7.7499999999999999E-2</v>
      </c>
      <c r="AR31" s="5">
        <f t="shared" si="46"/>
        <v>14766.795179026394</v>
      </c>
      <c r="AS31" s="5">
        <f t="shared" si="47"/>
        <v>123373.60504028249</v>
      </c>
      <c r="AT31" s="5">
        <f t="shared" si="17"/>
        <v>726858.20482097368</v>
      </c>
      <c r="AU31" s="5">
        <f t="shared" si="18"/>
        <v>138140.40021930888</v>
      </c>
      <c r="AV31" s="150"/>
      <c r="AW31" s="2">
        <v>26</v>
      </c>
      <c r="AX31" s="118">
        <v>45627</v>
      </c>
      <c r="AY31" s="5">
        <f t="shared" si="48"/>
        <v>726781.98395255173</v>
      </c>
      <c r="AZ31" s="5">
        <f t="shared" si="49"/>
        <v>5185.5495990545369</v>
      </c>
      <c r="BA31" s="5">
        <f t="shared" si="19"/>
        <v>643.16219935108893</v>
      </c>
      <c r="BB31" s="35">
        <f t="shared" si="20"/>
        <v>1.0619341924574918E-2</v>
      </c>
      <c r="BC31" s="5">
        <f t="shared" si="21"/>
        <v>4542.387399703448</v>
      </c>
      <c r="BD31" s="35">
        <f t="shared" si="22"/>
        <v>7.4999999999999997E-2</v>
      </c>
      <c r="BE31" s="5">
        <f t="shared" si="50"/>
        <v>15486.178246799554</v>
      </c>
      <c r="BF31" s="5">
        <f t="shared" si="51"/>
        <v>119338.11132861838</v>
      </c>
      <c r="BG31" s="5">
        <f t="shared" si="23"/>
        <v>726138.82175320061</v>
      </c>
      <c r="BH31" s="5">
        <f t="shared" si="24"/>
        <v>134824.28957541793</v>
      </c>
      <c r="BI31" s="150"/>
      <c r="BJ31" s="2">
        <v>26</v>
      </c>
      <c r="BK31" s="118">
        <v>45627</v>
      </c>
      <c r="BL31" s="5">
        <f t="shared" si="52"/>
        <v>726062.70215428609</v>
      </c>
      <c r="BM31" s="5">
        <f t="shared" si="53"/>
        <v>5059.1898369667315</v>
      </c>
      <c r="BN31" s="5">
        <f t="shared" si="25"/>
        <v>672.56101145125285</v>
      </c>
      <c r="BO31" s="35">
        <f t="shared" si="26"/>
        <v>1.1115750903425457E-2</v>
      </c>
      <c r="BP31" s="5">
        <f t="shared" si="27"/>
        <v>4386.6288255154786</v>
      </c>
      <c r="BQ31" s="35">
        <f t="shared" si="28"/>
        <v>7.2499999999999995E-2</v>
      </c>
      <c r="BR31" s="5">
        <f t="shared" si="54"/>
        <v>16234.858857165214</v>
      </c>
      <c r="BS31" s="5">
        <f t="shared" si="55"/>
        <v>115304.07690396981</v>
      </c>
      <c r="BT31" s="5">
        <f t="shared" si="29"/>
        <v>725390.14114283479</v>
      </c>
      <c r="BU31" s="5">
        <f t="shared" si="30"/>
        <v>131538.93576113501</v>
      </c>
      <c r="BV31" s="150"/>
      <c r="BW31" s="2">
        <v>26</v>
      </c>
      <c r="BX31" s="118">
        <v>45627</v>
      </c>
      <c r="BY31" s="5">
        <f t="shared" si="56"/>
        <v>725314.43196508149</v>
      </c>
      <c r="BZ31" s="5">
        <f t="shared" si="57"/>
        <v>4934.049629872613</v>
      </c>
      <c r="CA31" s="5">
        <f t="shared" si="31"/>
        <v>703.0487767429704</v>
      </c>
      <c r="CB31" s="35">
        <f t="shared" si="32"/>
        <v>1.1631624781073989E-2</v>
      </c>
      <c r="CC31" s="5">
        <f t="shared" si="33"/>
        <v>4231.0008531296426</v>
      </c>
      <c r="CD31" s="35">
        <f t="shared" si="34"/>
        <v>7.0000000000000007E-2</v>
      </c>
      <c r="CE31" s="5">
        <f t="shared" si="58"/>
        <v>17013.616811661581</v>
      </c>
      <c r="CF31" s="5">
        <f t="shared" si="59"/>
        <v>111271.67356502636</v>
      </c>
      <c r="CG31" s="5">
        <f t="shared" si="35"/>
        <v>724611.38318833848</v>
      </c>
      <c r="CH31" s="5">
        <f t="shared" si="36"/>
        <v>128285.29037668795</v>
      </c>
    </row>
    <row r="32" spans="1:86" ht="14.25" customHeight="1">
      <c r="A32" s="161">
        <f t="shared" si="65"/>
        <v>24</v>
      </c>
      <c r="B32" s="11">
        <f t="shared" si="66"/>
        <v>1178561.1943630911</v>
      </c>
      <c r="C32" s="162">
        <f t="shared" si="60"/>
        <v>1135977.486740724</v>
      </c>
      <c r="D32" s="11">
        <f t="shared" si="61"/>
        <v>1093695.3725009195</v>
      </c>
      <c r="E32" s="11">
        <f t="shared" si="62"/>
        <v>1051727.4499644989</v>
      </c>
      <c r="F32" s="11">
        <f t="shared" si="63"/>
        <v>1010086.4539213732</v>
      </c>
      <c r="G32" s="22">
        <f t="shared" si="64"/>
        <v>968785.23245306232</v>
      </c>
      <c r="I32" s="150"/>
      <c r="J32" s="2">
        <v>27</v>
      </c>
      <c r="K32" s="118">
        <v>45658</v>
      </c>
      <c r="L32" s="5">
        <f t="shared" si="37"/>
        <v>728212.22307492082</v>
      </c>
      <c r="M32" s="5">
        <f t="shared" si="0"/>
        <v>5571.5809522926747</v>
      </c>
      <c r="N32" s="5">
        <f t="shared" si="1"/>
        <v>565.1219186525941</v>
      </c>
      <c r="O32" s="35">
        <f t="shared" si="2"/>
        <v>9.3124817312128932E-3</v>
      </c>
      <c r="P32" s="5">
        <f t="shared" si="3"/>
        <v>5006.4590336400806</v>
      </c>
      <c r="Q32" s="35">
        <f t="shared" si="4"/>
        <v>8.2500000000000004E-2</v>
      </c>
      <c r="R32" s="5">
        <f t="shared" si="38"/>
        <v>13977.898843731831</v>
      </c>
      <c r="S32" s="5">
        <f t="shared" si="39"/>
        <v>136454.7868681704</v>
      </c>
      <c r="T32" s="5">
        <f t="shared" si="5"/>
        <v>727647.10115626827</v>
      </c>
      <c r="U32" s="5">
        <f t="shared" si="6"/>
        <v>150432.68571190222</v>
      </c>
      <c r="V32" s="150"/>
      <c r="W32" s="2">
        <v>27</v>
      </c>
      <c r="X32" s="118">
        <v>45658</v>
      </c>
      <c r="Y32" s="5">
        <f t="shared" si="40"/>
        <v>727549.07566236169</v>
      </c>
      <c r="Z32" s="5">
        <f t="shared" si="41"/>
        <v>5441.7815210329336</v>
      </c>
      <c r="AA32" s="5">
        <f t="shared" si="7"/>
        <v>591.45434995052165</v>
      </c>
      <c r="AB32" s="35">
        <f t="shared" si="8"/>
        <v>9.7552899685079374E-3</v>
      </c>
      <c r="AC32" s="5">
        <f t="shared" si="9"/>
        <v>4850.327171082412</v>
      </c>
      <c r="AD32" s="35">
        <f t="shared" si="10"/>
        <v>8.0000000000000016E-2</v>
      </c>
      <c r="AE32" s="5">
        <f t="shared" si="42"/>
        <v>14667.378687588845</v>
      </c>
      <c r="AF32" s="5">
        <f t="shared" si="43"/>
        <v>132260.72238030034</v>
      </c>
      <c r="AG32" s="5">
        <f t="shared" si="11"/>
        <v>726957.62131241115</v>
      </c>
      <c r="AH32" s="5">
        <f t="shared" si="12"/>
        <v>146928.10106788919</v>
      </c>
      <c r="AI32" s="150"/>
      <c r="AJ32" s="2">
        <v>27</v>
      </c>
      <c r="AK32" s="118">
        <v>45658</v>
      </c>
      <c r="AL32" s="5">
        <f t="shared" si="44"/>
        <v>726858.20482097368</v>
      </c>
      <c r="AM32" s="5">
        <f t="shared" si="45"/>
        <v>5313.0923161272649</v>
      </c>
      <c r="AN32" s="5">
        <f t="shared" si="13"/>
        <v>618.79974332514303</v>
      </c>
      <c r="AO32" s="35">
        <f t="shared" si="14"/>
        <v>1.0216018572330284E-2</v>
      </c>
      <c r="AP32" s="5">
        <f t="shared" si="15"/>
        <v>4694.2925728021219</v>
      </c>
      <c r="AQ32" s="35">
        <f t="shared" si="16"/>
        <v>7.7499999999999999E-2</v>
      </c>
      <c r="AR32" s="5">
        <f t="shared" si="46"/>
        <v>15385.594922351538</v>
      </c>
      <c r="AS32" s="5">
        <f t="shared" si="47"/>
        <v>128067.89761308461</v>
      </c>
      <c r="AT32" s="5">
        <f t="shared" si="17"/>
        <v>726239.40507764858</v>
      </c>
      <c r="AU32" s="5">
        <f t="shared" si="18"/>
        <v>143453.49253543615</v>
      </c>
      <c r="AV32" s="150"/>
      <c r="AW32" s="2">
        <v>27</v>
      </c>
      <c r="AX32" s="118">
        <v>45658</v>
      </c>
      <c r="AY32" s="5">
        <f t="shared" si="48"/>
        <v>726138.82175320061</v>
      </c>
      <c r="AZ32" s="5">
        <f t="shared" si="49"/>
        <v>5185.5495990545369</v>
      </c>
      <c r="BA32" s="5">
        <f t="shared" si="19"/>
        <v>647.18196309703308</v>
      </c>
      <c r="BB32" s="35">
        <f t="shared" si="20"/>
        <v>1.0695177457133616E-2</v>
      </c>
      <c r="BC32" s="5">
        <f t="shared" si="21"/>
        <v>4538.3676359575038</v>
      </c>
      <c r="BD32" s="35">
        <f t="shared" si="22"/>
        <v>7.5000000000000011E-2</v>
      </c>
      <c r="BE32" s="5">
        <f t="shared" si="50"/>
        <v>16133.360209896588</v>
      </c>
      <c r="BF32" s="5">
        <f t="shared" si="51"/>
        <v>123876.47896457589</v>
      </c>
      <c r="BG32" s="5">
        <f t="shared" si="23"/>
        <v>725491.63979010354</v>
      </c>
      <c r="BH32" s="5">
        <f t="shared" si="24"/>
        <v>140009.83917447246</v>
      </c>
      <c r="BI32" s="150"/>
      <c r="BJ32" s="2">
        <v>27</v>
      </c>
      <c r="BK32" s="118">
        <v>45658</v>
      </c>
      <c r="BL32" s="5">
        <f t="shared" si="52"/>
        <v>725390.14114283479</v>
      </c>
      <c r="BM32" s="5">
        <f t="shared" si="53"/>
        <v>5059.1898369667315</v>
      </c>
      <c r="BN32" s="5">
        <f t="shared" si="25"/>
        <v>676.62440089543816</v>
      </c>
      <c r="BO32" s="35">
        <f t="shared" si="26"/>
        <v>1.1193277038413E-2</v>
      </c>
      <c r="BP32" s="5">
        <f t="shared" si="27"/>
        <v>4382.5654360712933</v>
      </c>
      <c r="BQ32" s="35">
        <f t="shared" si="28"/>
        <v>7.2499999999999995E-2</v>
      </c>
      <c r="BR32" s="5">
        <f t="shared" si="54"/>
        <v>16911.483258060653</v>
      </c>
      <c r="BS32" s="5">
        <f t="shared" si="55"/>
        <v>119686.6423400411</v>
      </c>
      <c r="BT32" s="5">
        <f t="shared" si="29"/>
        <v>724713.51674193935</v>
      </c>
      <c r="BU32" s="5">
        <f t="shared" si="30"/>
        <v>136598.12559810176</v>
      </c>
      <c r="BV32" s="150"/>
      <c r="BW32" s="2">
        <v>27</v>
      </c>
      <c r="BX32" s="118">
        <v>45658</v>
      </c>
      <c r="BY32" s="5">
        <f t="shared" si="56"/>
        <v>724611.38318833848</v>
      </c>
      <c r="BZ32" s="5">
        <f t="shared" si="57"/>
        <v>4934.049629872613</v>
      </c>
      <c r="CA32" s="5">
        <f t="shared" si="31"/>
        <v>707.14989460730521</v>
      </c>
      <c r="CB32" s="35">
        <f t="shared" si="32"/>
        <v>1.1710827254672127E-2</v>
      </c>
      <c r="CC32" s="5">
        <f t="shared" si="33"/>
        <v>4226.8997352653078</v>
      </c>
      <c r="CD32" s="35">
        <f t="shared" si="34"/>
        <v>7.0000000000000007E-2</v>
      </c>
      <c r="CE32" s="5">
        <f t="shared" si="58"/>
        <v>17720.766706268885</v>
      </c>
      <c r="CF32" s="5">
        <f t="shared" si="59"/>
        <v>115498.57330029167</v>
      </c>
      <c r="CG32" s="5">
        <f t="shared" si="35"/>
        <v>723904.23329373123</v>
      </c>
      <c r="CH32" s="5">
        <f t="shared" si="36"/>
        <v>133219.34000656055</v>
      </c>
    </row>
    <row r="33" spans="1:86" ht="14.25" customHeight="1">
      <c r="A33" s="161">
        <f t="shared" si="65"/>
        <v>25</v>
      </c>
      <c r="B33" s="11">
        <f t="shared" si="66"/>
        <v>1203016.1912407218</v>
      </c>
      <c r="C33" s="162">
        <f t="shared" si="60"/>
        <v>1159289.5954819727</v>
      </c>
      <c r="D33" s="11">
        <f t="shared" si="61"/>
        <v>1115888.6910280935</v>
      </c>
      <c r="E33" s="11">
        <f t="shared" si="62"/>
        <v>1072826.3305503174</v>
      </c>
      <c r="F33" s="11">
        <f t="shared" si="63"/>
        <v>1030115.4873787169</v>
      </c>
      <c r="G33" s="22">
        <f t="shared" si="64"/>
        <v>987769.23130403832</v>
      </c>
      <c r="I33" s="150"/>
      <c r="J33" s="2">
        <v>28</v>
      </c>
      <c r="K33" s="118">
        <v>45689</v>
      </c>
      <c r="L33" s="5">
        <f t="shared" si="37"/>
        <v>727647.10115626827</v>
      </c>
      <c r="M33" s="5">
        <f t="shared" si="0"/>
        <v>5571.5809522926747</v>
      </c>
      <c r="N33" s="5">
        <f t="shared" si="1"/>
        <v>569.00713184333017</v>
      </c>
      <c r="O33" s="35">
        <f t="shared" si="2"/>
        <v>9.3837872387174861E-3</v>
      </c>
      <c r="P33" s="5">
        <f t="shared" si="3"/>
        <v>5002.5738204493446</v>
      </c>
      <c r="Q33" s="35">
        <f t="shared" si="4"/>
        <v>8.2500000000000004E-2</v>
      </c>
      <c r="R33" s="5">
        <f t="shared" si="38"/>
        <v>14546.905975575162</v>
      </c>
      <c r="S33" s="5">
        <f t="shared" si="39"/>
        <v>141457.36068861975</v>
      </c>
      <c r="T33" s="5">
        <f t="shared" si="5"/>
        <v>727078.09402442491</v>
      </c>
      <c r="U33" s="5">
        <f t="shared" si="6"/>
        <v>156004.2666641949</v>
      </c>
      <c r="V33" s="150"/>
      <c r="W33" s="2">
        <v>28</v>
      </c>
      <c r="X33" s="118">
        <v>45689</v>
      </c>
      <c r="Y33" s="5">
        <f t="shared" si="40"/>
        <v>726957.62131241115</v>
      </c>
      <c r="Z33" s="5">
        <f t="shared" si="41"/>
        <v>5441.7815210329336</v>
      </c>
      <c r="AA33" s="5">
        <f t="shared" si="7"/>
        <v>595.39737895019243</v>
      </c>
      <c r="AB33" s="35">
        <f t="shared" si="8"/>
        <v>9.8283150735850588E-3</v>
      </c>
      <c r="AC33" s="5">
        <f t="shared" si="9"/>
        <v>4846.3841420827412</v>
      </c>
      <c r="AD33" s="35">
        <f t="shared" si="10"/>
        <v>0.08</v>
      </c>
      <c r="AE33" s="5">
        <f t="shared" si="42"/>
        <v>15262.776066539038</v>
      </c>
      <c r="AF33" s="5">
        <f t="shared" si="43"/>
        <v>137107.10652238308</v>
      </c>
      <c r="AG33" s="5">
        <f t="shared" si="11"/>
        <v>726362.22393346101</v>
      </c>
      <c r="AH33" s="5">
        <f t="shared" si="12"/>
        <v>152369.8825889221</v>
      </c>
      <c r="AI33" s="150"/>
      <c r="AJ33" s="2">
        <v>28</v>
      </c>
      <c r="AK33" s="118">
        <v>45689</v>
      </c>
      <c r="AL33" s="5">
        <f t="shared" si="44"/>
        <v>726239.40507764858</v>
      </c>
      <c r="AM33" s="5">
        <f t="shared" si="45"/>
        <v>5313.0923161272649</v>
      </c>
      <c r="AN33" s="5">
        <f t="shared" si="13"/>
        <v>622.79615833411754</v>
      </c>
      <c r="AO33" s="35">
        <f t="shared" si="14"/>
        <v>1.0290757906768151E-2</v>
      </c>
      <c r="AP33" s="5">
        <f t="shared" si="15"/>
        <v>4690.2961577931474</v>
      </c>
      <c r="AQ33" s="35">
        <f t="shared" si="16"/>
        <v>7.7499999999999999E-2</v>
      </c>
      <c r="AR33" s="5">
        <f t="shared" si="46"/>
        <v>16008.391080685655</v>
      </c>
      <c r="AS33" s="5">
        <f t="shared" si="47"/>
        <v>132758.19377087776</v>
      </c>
      <c r="AT33" s="5">
        <f t="shared" si="17"/>
        <v>725616.60891931446</v>
      </c>
      <c r="AU33" s="5">
        <f t="shared" si="18"/>
        <v>148766.58485156341</v>
      </c>
      <c r="AV33" s="150"/>
      <c r="AW33" s="2">
        <v>28</v>
      </c>
      <c r="AX33" s="118">
        <v>45689</v>
      </c>
      <c r="AY33" s="5">
        <f t="shared" si="48"/>
        <v>725491.63979010354</v>
      </c>
      <c r="AZ33" s="5">
        <f t="shared" si="49"/>
        <v>5185.5495990545369</v>
      </c>
      <c r="BA33" s="5">
        <f t="shared" si="19"/>
        <v>651.22685036638995</v>
      </c>
      <c r="BB33" s="35">
        <f t="shared" si="20"/>
        <v>1.0771622684249822E-2</v>
      </c>
      <c r="BC33" s="5">
        <f t="shared" si="21"/>
        <v>4534.3227486881469</v>
      </c>
      <c r="BD33" s="35">
        <f t="shared" si="22"/>
        <v>7.4999999999999997E-2</v>
      </c>
      <c r="BE33" s="5">
        <f t="shared" si="50"/>
        <v>16784.587060262977</v>
      </c>
      <c r="BF33" s="5">
        <f t="shared" si="51"/>
        <v>128410.80171326404</v>
      </c>
      <c r="BG33" s="5">
        <f t="shared" si="23"/>
        <v>724840.4129397372</v>
      </c>
      <c r="BH33" s="5">
        <f t="shared" si="24"/>
        <v>145195.38877352703</v>
      </c>
      <c r="BI33" s="150"/>
      <c r="BJ33" s="2">
        <v>28</v>
      </c>
      <c r="BK33" s="118">
        <v>45689</v>
      </c>
      <c r="BL33" s="5">
        <f t="shared" si="52"/>
        <v>724713.51674193935</v>
      </c>
      <c r="BM33" s="5">
        <f t="shared" si="53"/>
        <v>5059.1898369667315</v>
      </c>
      <c r="BN33" s="5">
        <f t="shared" si="25"/>
        <v>680.7123399841812</v>
      </c>
      <c r="BO33" s="35">
        <f t="shared" si="26"/>
        <v>1.1271416761388878E-2</v>
      </c>
      <c r="BP33" s="5">
        <f t="shared" si="27"/>
        <v>4378.4774969825503</v>
      </c>
      <c r="BQ33" s="35">
        <f t="shared" si="28"/>
        <v>7.2499999999999995E-2</v>
      </c>
      <c r="BR33" s="5">
        <f t="shared" si="54"/>
        <v>17592.195598044833</v>
      </c>
      <c r="BS33" s="5">
        <f t="shared" si="55"/>
        <v>124065.11983702365</v>
      </c>
      <c r="BT33" s="5">
        <f t="shared" si="29"/>
        <v>724032.80440195522</v>
      </c>
      <c r="BU33" s="5">
        <f t="shared" si="30"/>
        <v>141657.31543506848</v>
      </c>
      <c r="BV33" s="150"/>
      <c r="BW33" s="2">
        <v>28</v>
      </c>
      <c r="BX33" s="118">
        <v>45689</v>
      </c>
      <c r="BY33" s="5">
        <f t="shared" si="56"/>
        <v>723904.23329373123</v>
      </c>
      <c r="BZ33" s="5">
        <f t="shared" si="57"/>
        <v>4934.049629872613</v>
      </c>
      <c r="CA33" s="5">
        <f t="shared" si="31"/>
        <v>711.2749356591803</v>
      </c>
      <c r="CB33" s="35">
        <f t="shared" si="32"/>
        <v>1.1790646932778582E-2</v>
      </c>
      <c r="CC33" s="5">
        <f t="shared" si="33"/>
        <v>4222.7746942134327</v>
      </c>
      <c r="CD33" s="35">
        <f t="shared" si="34"/>
        <v>7.0000000000000007E-2</v>
      </c>
      <c r="CE33" s="5">
        <f t="shared" si="58"/>
        <v>18432.041641928066</v>
      </c>
      <c r="CF33" s="5">
        <f t="shared" si="59"/>
        <v>119721.34799450511</v>
      </c>
      <c r="CG33" s="5">
        <f t="shared" si="35"/>
        <v>723192.95835807209</v>
      </c>
      <c r="CH33" s="5">
        <f t="shared" si="36"/>
        <v>138153.38963643316</v>
      </c>
    </row>
    <row r="34" spans="1:86" ht="14.25" customHeight="1">
      <c r="A34" s="161">
        <f t="shared" si="65"/>
        <v>26</v>
      </c>
      <c r="B34" s="11">
        <f t="shared" si="66"/>
        <v>1223837.5008531946</v>
      </c>
      <c r="C34" s="162">
        <f t="shared" si="60"/>
        <v>1179116.6155625891</v>
      </c>
      <c r="D34" s="11">
        <f t="shared" si="61"/>
        <v>1134743.8970404908</v>
      </c>
      <c r="E34" s="11">
        <f t="shared" si="62"/>
        <v>1090732.3597665085</v>
      </c>
      <c r="F34" s="11">
        <f t="shared" si="63"/>
        <v>1047095.1240048945</v>
      </c>
      <c r="G34" s="22">
        <f t="shared" si="64"/>
        <v>1003845.3908066199</v>
      </c>
      <c r="I34" s="150"/>
      <c r="J34" s="2">
        <v>29</v>
      </c>
      <c r="K34" s="118">
        <v>45717</v>
      </c>
      <c r="L34" s="5">
        <f t="shared" si="37"/>
        <v>727078.09402442491</v>
      </c>
      <c r="M34" s="5">
        <f t="shared" si="0"/>
        <v>5571.5809522926747</v>
      </c>
      <c r="N34" s="5">
        <f t="shared" si="1"/>
        <v>572.91905587475321</v>
      </c>
      <c r="O34" s="35">
        <f t="shared" si="2"/>
        <v>9.4556949617933123E-3</v>
      </c>
      <c r="P34" s="5">
        <f t="shared" si="3"/>
        <v>4998.6618964179215</v>
      </c>
      <c r="Q34" s="35">
        <f t="shared" si="4"/>
        <v>8.2500000000000004E-2</v>
      </c>
      <c r="R34" s="5">
        <f t="shared" si="38"/>
        <v>15119.825031449916</v>
      </c>
      <c r="S34" s="5">
        <f t="shared" si="39"/>
        <v>146456.02258503769</v>
      </c>
      <c r="T34" s="5">
        <f t="shared" si="5"/>
        <v>726505.1749685501</v>
      </c>
      <c r="U34" s="5">
        <f t="shared" si="6"/>
        <v>161575.84761648759</v>
      </c>
      <c r="V34" s="150"/>
      <c r="W34" s="2">
        <v>29</v>
      </c>
      <c r="X34" s="118">
        <v>45717</v>
      </c>
      <c r="Y34" s="5">
        <f t="shared" si="40"/>
        <v>726362.22393346101</v>
      </c>
      <c r="Z34" s="5">
        <f t="shared" si="41"/>
        <v>5441.7815210329336</v>
      </c>
      <c r="AA34" s="5">
        <f t="shared" si="7"/>
        <v>599.36669480985984</v>
      </c>
      <c r="AB34" s="35">
        <f t="shared" si="8"/>
        <v>9.9019471287609025E-3</v>
      </c>
      <c r="AC34" s="5">
        <f t="shared" si="9"/>
        <v>4842.4148262230738</v>
      </c>
      <c r="AD34" s="35">
        <f t="shared" si="10"/>
        <v>0.08</v>
      </c>
      <c r="AE34" s="5">
        <f t="shared" si="42"/>
        <v>15862.142761348898</v>
      </c>
      <c r="AF34" s="5">
        <f t="shared" si="43"/>
        <v>141949.52134860615</v>
      </c>
      <c r="AG34" s="5">
        <f t="shared" si="11"/>
        <v>725762.85723865114</v>
      </c>
      <c r="AH34" s="5">
        <f t="shared" si="12"/>
        <v>157811.66410995505</v>
      </c>
      <c r="AI34" s="150"/>
      <c r="AJ34" s="2">
        <v>29</v>
      </c>
      <c r="AK34" s="118">
        <v>45717</v>
      </c>
      <c r="AL34" s="5">
        <f t="shared" si="44"/>
        <v>725616.60891931446</v>
      </c>
      <c r="AM34" s="5">
        <f t="shared" si="45"/>
        <v>5313.0923161272649</v>
      </c>
      <c r="AN34" s="5">
        <f t="shared" si="13"/>
        <v>626.81838352335944</v>
      </c>
      <c r="AO34" s="35">
        <f t="shared" si="14"/>
        <v>1.0366108644457323E-2</v>
      </c>
      <c r="AP34" s="5">
        <f t="shared" si="15"/>
        <v>4686.2739326039055</v>
      </c>
      <c r="AQ34" s="35">
        <f t="shared" si="16"/>
        <v>7.7499999999999986E-2</v>
      </c>
      <c r="AR34" s="5">
        <f t="shared" si="46"/>
        <v>16635.209464209016</v>
      </c>
      <c r="AS34" s="5">
        <f t="shared" si="47"/>
        <v>137444.46770348167</v>
      </c>
      <c r="AT34" s="5">
        <f t="shared" si="17"/>
        <v>724989.79053579108</v>
      </c>
      <c r="AU34" s="5">
        <f t="shared" si="18"/>
        <v>154079.67716769068</v>
      </c>
      <c r="AV34" s="150"/>
      <c r="AW34" s="2">
        <v>29</v>
      </c>
      <c r="AX34" s="118">
        <v>45717</v>
      </c>
      <c r="AY34" s="5">
        <f t="shared" si="48"/>
        <v>724840.4129397372</v>
      </c>
      <c r="AZ34" s="5">
        <f t="shared" si="49"/>
        <v>5185.5495990545369</v>
      </c>
      <c r="BA34" s="5">
        <f t="shared" si="19"/>
        <v>655.29701818117974</v>
      </c>
      <c r="BB34" s="35">
        <f t="shared" si="20"/>
        <v>1.0848683486454458E-2</v>
      </c>
      <c r="BC34" s="5">
        <f t="shared" si="21"/>
        <v>4530.2525808733571</v>
      </c>
      <c r="BD34" s="35">
        <f t="shared" si="22"/>
        <v>7.4999999999999997E-2</v>
      </c>
      <c r="BE34" s="5">
        <f t="shared" si="50"/>
        <v>17439.884078444156</v>
      </c>
      <c r="BF34" s="5">
        <f t="shared" si="51"/>
        <v>132941.0542941374</v>
      </c>
      <c r="BG34" s="5">
        <f t="shared" si="23"/>
        <v>724185.11592155602</v>
      </c>
      <c r="BH34" s="5">
        <f t="shared" si="24"/>
        <v>150380.93837258156</v>
      </c>
      <c r="BI34" s="150"/>
      <c r="BJ34" s="2">
        <v>29</v>
      </c>
      <c r="BK34" s="118">
        <v>45717</v>
      </c>
      <c r="BL34" s="5">
        <f t="shared" si="52"/>
        <v>724032.80440195522</v>
      </c>
      <c r="BM34" s="5">
        <f t="shared" si="53"/>
        <v>5059.1898369667315</v>
      </c>
      <c r="BN34" s="5">
        <f t="shared" si="25"/>
        <v>684.82497703825175</v>
      </c>
      <c r="BO34" s="35">
        <f t="shared" si="26"/>
        <v>1.135017595127742E-2</v>
      </c>
      <c r="BP34" s="5">
        <f t="shared" si="27"/>
        <v>4374.3648599284797</v>
      </c>
      <c r="BQ34" s="35">
        <f t="shared" si="28"/>
        <v>7.2500000000000009E-2</v>
      </c>
      <c r="BR34" s="5">
        <f t="shared" si="54"/>
        <v>18277.020575083086</v>
      </c>
      <c r="BS34" s="5">
        <f t="shared" si="55"/>
        <v>128439.48469695213</v>
      </c>
      <c r="BT34" s="5">
        <f t="shared" si="29"/>
        <v>723347.97942491702</v>
      </c>
      <c r="BU34" s="5">
        <f t="shared" si="30"/>
        <v>146716.50527203523</v>
      </c>
      <c r="BV34" s="150"/>
      <c r="BW34" s="2">
        <v>29</v>
      </c>
      <c r="BX34" s="118">
        <v>45717</v>
      </c>
      <c r="BY34" s="5">
        <f t="shared" si="56"/>
        <v>723192.95835807209</v>
      </c>
      <c r="BZ34" s="5">
        <f t="shared" si="57"/>
        <v>4934.049629872613</v>
      </c>
      <c r="CA34" s="5">
        <f t="shared" si="31"/>
        <v>715.42403945052592</v>
      </c>
      <c r="CB34" s="35">
        <f t="shared" si="32"/>
        <v>1.1871089692158764E-2</v>
      </c>
      <c r="CC34" s="5">
        <f t="shared" si="33"/>
        <v>4218.625590422087</v>
      </c>
      <c r="CD34" s="35">
        <f t="shared" si="34"/>
        <v>6.9999999999999993E-2</v>
      </c>
      <c r="CE34" s="5">
        <f t="shared" si="58"/>
        <v>19147.465681378591</v>
      </c>
      <c r="CF34" s="5">
        <f t="shared" si="59"/>
        <v>123939.9735849272</v>
      </c>
      <c r="CG34" s="5">
        <f t="shared" si="35"/>
        <v>722477.53431862162</v>
      </c>
      <c r="CH34" s="5">
        <f t="shared" si="36"/>
        <v>143087.4392663058</v>
      </c>
    </row>
    <row r="35" spans="1:86" ht="14.25" customHeight="1">
      <c r="A35" s="161">
        <f t="shared" si="65"/>
        <v>27</v>
      </c>
      <c r="B35" s="11">
        <f t="shared" si="66"/>
        <v>1240713.7447676836</v>
      </c>
      <c r="C35" s="162">
        <f t="shared" si="60"/>
        <v>1195169.2863425598</v>
      </c>
      <c r="D35" s="11">
        <f t="shared" si="61"/>
        <v>1149992.896715147</v>
      </c>
      <c r="E35" s="11">
        <f t="shared" si="62"/>
        <v>1105197.6682634866</v>
      </c>
      <c r="F35" s="11">
        <f t="shared" si="63"/>
        <v>1060796.7862052792</v>
      </c>
      <c r="G35" s="22">
        <f t="shared" si="64"/>
        <v>1016803.5030191949</v>
      </c>
      <c r="I35" s="150"/>
      <c r="J35" s="2">
        <v>30</v>
      </c>
      <c r="K35" s="118">
        <v>45748</v>
      </c>
      <c r="L35" s="5">
        <f t="shared" si="37"/>
        <v>726505.1749685501</v>
      </c>
      <c r="M35" s="5">
        <f t="shared" si="0"/>
        <v>5571.5809522926747</v>
      </c>
      <c r="N35" s="5">
        <f t="shared" si="1"/>
        <v>576.85787438389252</v>
      </c>
      <c r="O35" s="35">
        <f t="shared" si="2"/>
        <v>9.5282108526018022E-3</v>
      </c>
      <c r="P35" s="5">
        <f t="shared" si="3"/>
        <v>4994.7230779087822</v>
      </c>
      <c r="Q35" s="35">
        <f t="shared" si="4"/>
        <v>8.2500000000000004E-2</v>
      </c>
      <c r="R35" s="5">
        <f t="shared" si="38"/>
        <v>15696.682905833808</v>
      </c>
      <c r="S35" s="5">
        <f t="shared" si="39"/>
        <v>151450.74566294646</v>
      </c>
      <c r="T35" s="5">
        <f t="shared" si="5"/>
        <v>725928.31709416618</v>
      </c>
      <c r="U35" s="5">
        <f t="shared" si="6"/>
        <v>167147.42856878028</v>
      </c>
      <c r="V35" s="150"/>
      <c r="W35" s="2">
        <v>30</v>
      </c>
      <c r="X35" s="118">
        <v>45748</v>
      </c>
      <c r="Y35" s="5">
        <f t="shared" si="40"/>
        <v>725762.85723865114</v>
      </c>
      <c r="Z35" s="5">
        <f t="shared" si="41"/>
        <v>5441.7815210329336</v>
      </c>
      <c r="AA35" s="5">
        <f t="shared" si="7"/>
        <v>603.36247277525945</v>
      </c>
      <c r="AB35" s="35">
        <f t="shared" si="8"/>
        <v>9.9761920868351693E-3</v>
      </c>
      <c r="AC35" s="5">
        <f t="shared" si="9"/>
        <v>4838.4190482576741</v>
      </c>
      <c r="AD35" s="35">
        <f t="shared" si="10"/>
        <v>7.9999999999999988E-2</v>
      </c>
      <c r="AE35" s="5">
        <f t="shared" si="42"/>
        <v>16465.505234124157</v>
      </c>
      <c r="AF35" s="5">
        <f t="shared" si="43"/>
        <v>146787.94039686382</v>
      </c>
      <c r="AG35" s="5">
        <f t="shared" si="11"/>
        <v>725159.49476587586</v>
      </c>
      <c r="AH35" s="5">
        <f t="shared" si="12"/>
        <v>163253.44563098799</v>
      </c>
      <c r="AI35" s="150"/>
      <c r="AJ35" s="2">
        <v>30</v>
      </c>
      <c r="AK35" s="118">
        <v>45748</v>
      </c>
      <c r="AL35" s="5">
        <f t="shared" si="44"/>
        <v>724989.79053579108</v>
      </c>
      <c r="AM35" s="5">
        <f t="shared" si="45"/>
        <v>5313.0923161272649</v>
      </c>
      <c r="AN35" s="5">
        <f t="shared" si="13"/>
        <v>630.86658558361432</v>
      </c>
      <c r="AO35" s="35">
        <f t="shared" si="14"/>
        <v>1.0442076737947718E-2</v>
      </c>
      <c r="AP35" s="5">
        <f t="shared" si="15"/>
        <v>4682.2257305436506</v>
      </c>
      <c r="AQ35" s="35">
        <f t="shared" si="16"/>
        <v>7.7499999999999999E-2</v>
      </c>
      <c r="AR35" s="5">
        <f t="shared" si="46"/>
        <v>17266.076049792631</v>
      </c>
      <c r="AS35" s="5">
        <f t="shared" si="47"/>
        <v>142126.69343402534</v>
      </c>
      <c r="AT35" s="5">
        <f t="shared" si="17"/>
        <v>724358.92395020742</v>
      </c>
      <c r="AU35" s="5">
        <f t="shared" si="18"/>
        <v>159392.76948381797</v>
      </c>
      <c r="AV35" s="150"/>
      <c r="AW35" s="2">
        <v>30</v>
      </c>
      <c r="AX35" s="118">
        <v>45748</v>
      </c>
      <c r="AY35" s="5">
        <f t="shared" si="48"/>
        <v>724185.11592155602</v>
      </c>
      <c r="AZ35" s="5">
        <f t="shared" si="49"/>
        <v>5185.5495990545369</v>
      </c>
      <c r="BA35" s="5">
        <f t="shared" si="19"/>
        <v>659.39262454481195</v>
      </c>
      <c r="BB35" s="35">
        <f t="shared" si="20"/>
        <v>1.0926365815277058E-2</v>
      </c>
      <c r="BC35" s="5">
        <f t="shared" si="21"/>
        <v>4526.1569745097249</v>
      </c>
      <c r="BD35" s="35">
        <f t="shared" si="22"/>
        <v>7.4999999999999997E-2</v>
      </c>
      <c r="BE35" s="5">
        <f t="shared" si="50"/>
        <v>18099.276702988969</v>
      </c>
      <c r="BF35" s="5">
        <f t="shared" si="51"/>
        <v>137467.21126864714</v>
      </c>
      <c r="BG35" s="5">
        <f t="shared" si="23"/>
        <v>723525.72329701122</v>
      </c>
      <c r="BH35" s="5">
        <f t="shared" si="24"/>
        <v>155566.48797163612</v>
      </c>
      <c r="BI35" s="150"/>
      <c r="BJ35" s="2">
        <v>30</v>
      </c>
      <c r="BK35" s="118">
        <v>45748</v>
      </c>
      <c r="BL35" s="5">
        <f t="shared" si="52"/>
        <v>723347.97942491702</v>
      </c>
      <c r="BM35" s="5">
        <f t="shared" si="53"/>
        <v>5059.1898369667315</v>
      </c>
      <c r="BN35" s="5">
        <f t="shared" si="25"/>
        <v>688.96246127452468</v>
      </c>
      <c r="BO35" s="35">
        <f t="shared" si="26"/>
        <v>1.142956055793125E-2</v>
      </c>
      <c r="BP35" s="5">
        <f t="shared" si="27"/>
        <v>4370.2273756922068</v>
      </c>
      <c r="BQ35" s="35">
        <f t="shared" si="28"/>
        <v>7.2499999999999995E-2</v>
      </c>
      <c r="BR35" s="5">
        <f t="shared" si="54"/>
        <v>18965.983036357611</v>
      </c>
      <c r="BS35" s="5">
        <f t="shared" si="55"/>
        <v>132809.71207264432</v>
      </c>
      <c r="BT35" s="5">
        <f t="shared" si="29"/>
        <v>722659.01696364256</v>
      </c>
      <c r="BU35" s="5">
        <f t="shared" si="30"/>
        <v>151775.69510900194</v>
      </c>
      <c r="BV35" s="150"/>
      <c r="BW35" s="2">
        <v>30</v>
      </c>
      <c r="BX35" s="118">
        <v>45748</v>
      </c>
      <c r="BY35" s="5">
        <f t="shared" si="56"/>
        <v>722477.53431862162</v>
      </c>
      <c r="BZ35" s="5">
        <f t="shared" si="57"/>
        <v>4934.049629872613</v>
      </c>
      <c r="CA35" s="5">
        <f t="shared" si="31"/>
        <v>719.59734634732013</v>
      </c>
      <c r="CB35" s="35">
        <f t="shared" si="32"/>
        <v>1.1952161480442137E-2</v>
      </c>
      <c r="CC35" s="5">
        <f t="shared" si="33"/>
        <v>4214.4522835252928</v>
      </c>
      <c r="CD35" s="35">
        <f t="shared" si="34"/>
        <v>7.0000000000000007E-2</v>
      </c>
      <c r="CE35" s="5">
        <f t="shared" si="58"/>
        <v>19867.063027725912</v>
      </c>
      <c r="CF35" s="5">
        <f t="shared" si="59"/>
        <v>128154.42586845248</v>
      </c>
      <c r="CG35" s="5">
        <f t="shared" si="35"/>
        <v>721757.93697227433</v>
      </c>
      <c r="CH35" s="5">
        <f t="shared" si="36"/>
        <v>148021.4888961784</v>
      </c>
    </row>
    <row r="36" spans="1:86" ht="14.25" customHeight="1">
      <c r="A36" s="161">
        <f t="shared" si="65"/>
        <v>28</v>
      </c>
      <c r="B36" s="11">
        <f t="shared" si="66"/>
        <v>1253306.8618675331</v>
      </c>
      <c r="C36" s="162">
        <f t="shared" si="60"/>
        <v>1207134.3386914115</v>
      </c>
      <c r="D36" s="11">
        <f t="shared" si="61"/>
        <v>1161346.0648104909</v>
      </c>
      <c r="E36" s="11">
        <f t="shared" si="62"/>
        <v>1115955.1439498828</v>
      </c>
      <c r="F36" s="11">
        <f t="shared" si="63"/>
        <v>1070974.7625979232</v>
      </c>
      <c r="G36" s="22">
        <f t="shared" si="64"/>
        <v>1026418.1640510551</v>
      </c>
      <c r="I36" s="150"/>
      <c r="J36" s="2">
        <v>31</v>
      </c>
      <c r="K36" s="118">
        <v>45778</v>
      </c>
      <c r="L36" s="5">
        <f t="shared" si="37"/>
        <v>725928.31709416618</v>
      </c>
      <c r="M36" s="5">
        <f t="shared" si="0"/>
        <v>5571.5809522926747</v>
      </c>
      <c r="N36" s="5">
        <f t="shared" si="1"/>
        <v>580.82377227028246</v>
      </c>
      <c r="O36" s="35">
        <f t="shared" si="2"/>
        <v>9.6013409356219791E-3</v>
      </c>
      <c r="P36" s="5">
        <f t="shared" si="3"/>
        <v>4990.7571800223923</v>
      </c>
      <c r="Q36" s="35">
        <f t="shared" si="4"/>
        <v>8.2500000000000004E-2</v>
      </c>
      <c r="R36" s="5">
        <f t="shared" si="38"/>
        <v>16277.506678104091</v>
      </c>
      <c r="S36" s="5">
        <f t="shared" si="39"/>
        <v>156441.50284296885</v>
      </c>
      <c r="T36" s="5">
        <f t="shared" si="5"/>
        <v>725347.49332189595</v>
      </c>
      <c r="U36" s="5">
        <f t="shared" si="6"/>
        <v>172719.00952107293</v>
      </c>
      <c r="V36" s="150"/>
      <c r="W36" s="2">
        <v>31</v>
      </c>
      <c r="X36" s="118">
        <v>45778</v>
      </c>
      <c r="Y36" s="5">
        <f t="shared" si="40"/>
        <v>725159.49476587586</v>
      </c>
      <c r="Z36" s="5">
        <f t="shared" si="41"/>
        <v>5441.7815210329336</v>
      </c>
      <c r="AA36" s="5">
        <f t="shared" si="7"/>
        <v>607.38488926042737</v>
      </c>
      <c r="AB36" s="35">
        <f t="shared" si="8"/>
        <v>1.0051055972835773E-2</v>
      </c>
      <c r="AC36" s="5">
        <f t="shared" si="9"/>
        <v>4834.3966317725062</v>
      </c>
      <c r="AD36" s="35">
        <f t="shared" si="10"/>
        <v>0.08</v>
      </c>
      <c r="AE36" s="5">
        <f t="shared" si="42"/>
        <v>17072.890123384583</v>
      </c>
      <c r="AF36" s="5">
        <f t="shared" si="43"/>
        <v>151622.33702863634</v>
      </c>
      <c r="AG36" s="5">
        <f t="shared" si="11"/>
        <v>724552.10987661546</v>
      </c>
      <c r="AH36" s="5">
        <f t="shared" si="12"/>
        <v>168695.2271520209</v>
      </c>
      <c r="AI36" s="150"/>
      <c r="AJ36" s="2">
        <v>31</v>
      </c>
      <c r="AK36" s="118">
        <v>45778</v>
      </c>
      <c r="AL36" s="5">
        <f t="shared" si="44"/>
        <v>724358.92395020742</v>
      </c>
      <c r="AM36" s="5">
        <f t="shared" si="45"/>
        <v>5313.0923161272649</v>
      </c>
      <c r="AN36" s="5">
        <f t="shared" si="13"/>
        <v>634.94093228217571</v>
      </c>
      <c r="AO36" s="35">
        <f t="shared" si="14"/>
        <v>1.0518668211934475E-2</v>
      </c>
      <c r="AP36" s="5">
        <f t="shared" si="15"/>
        <v>4678.1513838450892</v>
      </c>
      <c r="AQ36" s="35">
        <f t="shared" si="16"/>
        <v>7.7499999999999986E-2</v>
      </c>
      <c r="AR36" s="5">
        <f t="shared" si="46"/>
        <v>17901.016982074805</v>
      </c>
      <c r="AS36" s="5">
        <f t="shared" si="47"/>
        <v>146804.84481787041</v>
      </c>
      <c r="AT36" s="5">
        <f t="shared" si="17"/>
        <v>723723.98301792529</v>
      </c>
      <c r="AU36" s="5">
        <f t="shared" si="18"/>
        <v>164705.86179994521</v>
      </c>
      <c r="AV36" s="150"/>
      <c r="AW36" s="2">
        <v>31</v>
      </c>
      <c r="AX36" s="118">
        <v>45778</v>
      </c>
      <c r="AY36" s="5">
        <f t="shared" si="48"/>
        <v>723525.72329701122</v>
      </c>
      <c r="AZ36" s="5">
        <f t="shared" si="49"/>
        <v>5185.5495990545369</v>
      </c>
      <c r="BA36" s="5">
        <f t="shared" si="19"/>
        <v>663.51382844821728</v>
      </c>
      <c r="BB36" s="35">
        <f t="shared" si="20"/>
        <v>1.1004675694315425E-2</v>
      </c>
      <c r="BC36" s="5">
        <f t="shared" si="21"/>
        <v>4522.0357706063196</v>
      </c>
      <c r="BD36" s="35">
        <f t="shared" si="22"/>
        <v>7.4999999999999997E-2</v>
      </c>
      <c r="BE36" s="5">
        <f t="shared" si="50"/>
        <v>18762.790531437186</v>
      </c>
      <c r="BF36" s="5">
        <f t="shared" si="51"/>
        <v>141989.24703925345</v>
      </c>
      <c r="BG36" s="5">
        <f t="shared" si="23"/>
        <v>722862.20946856297</v>
      </c>
      <c r="BH36" s="5">
        <f t="shared" si="24"/>
        <v>160752.03757069062</v>
      </c>
      <c r="BI36" s="150"/>
      <c r="BJ36" s="2">
        <v>31</v>
      </c>
      <c r="BK36" s="118">
        <v>45778</v>
      </c>
      <c r="BL36" s="5">
        <f t="shared" si="52"/>
        <v>722659.01696364256</v>
      </c>
      <c r="BM36" s="5">
        <f t="shared" si="53"/>
        <v>5059.1898369667315</v>
      </c>
      <c r="BN36" s="5">
        <f t="shared" si="25"/>
        <v>693.12494281139152</v>
      </c>
      <c r="BO36" s="35">
        <f t="shared" si="26"/>
        <v>1.1509576603200618E-2</v>
      </c>
      <c r="BP36" s="5">
        <f t="shared" si="27"/>
        <v>4366.06489415534</v>
      </c>
      <c r="BQ36" s="35">
        <f t="shared" si="28"/>
        <v>7.2499999999999981E-2</v>
      </c>
      <c r="BR36" s="5">
        <f t="shared" si="54"/>
        <v>19659.107979169003</v>
      </c>
      <c r="BS36" s="5">
        <f t="shared" si="55"/>
        <v>137175.77696679966</v>
      </c>
      <c r="BT36" s="5">
        <f t="shared" si="29"/>
        <v>721965.89202083112</v>
      </c>
      <c r="BU36" s="5">
        <f t="shared" si="30"/>
        <v>156834.88494596866</v>
      </c>
      <c r="BV36" s="150"/>
      <c r="BW36" s="2">
        <v>31</v>
      </c>
      <c r="BX36" s="118">
        <v>45778</v>
      </c>
      <c r="BY36" s="5">
        <f t="shared" si="56"/>
        <v>721757.93697227433</v>
      </c>
      <c r="BZ36" s="5">
        <f t="shared" si="57"/>
        <v>4934.049629872613</v>
      </c>
      <c r="CA36" s="5">
        <f t="shared" si="31"/>
        <v>723.79499753434629</v>
      </c>
      <c r="CB36" s="35">
        <f t="shared" si="32"/>
        <v>1.2033868317191505E-2</v>
      </c>
      <c r="CC36" s="5">
        <f t="shared" si="33"/>
        <v>4210.2546323382667</v>
      </c>
      <c r="CD36" s="35">
        <f t="shared" si="34"/>
        <v>6.9999999999999993E-2</v>
      </c>
      <c r="CE36" s="5">
        <f t="shared" si="58"/>
        <v>20590.858025260259</v>
      </c>
      <c r="CF36" s="5">
        <f t="shared" si="59"/>
        <v>132364.68050079074</v>
      </c>
      <c r="CG36" s="5">
        <f t="shared" si="35"/>
        <v>721034.14197473996</v>
      </c>
      <c r="CH36" s="5">
        <f t="shared" si="36"/>
        <v>152955.53852605101</v>
      </c>
    </row>
    <row r="37" spans="1:86" ht="14.25" customHeight="1">
      <c r="A37" s="161">
        <f t="shared" si="65"/>
        <v>29</v>
      </c>
      <c r="B37" s="11">
        <f t="shared" si="66"/>
        <v>1261249.8218560168</v>
      </c>
      <c r="C37" s="162">
        <f t="shared" si="60"/>
        <v>1214672.5022953446</v>
      </c>
      <c r="D37" s="11">
        <f t="shared" si="61"/>
        <v>1168490.5154135702</v>
      </c>
      <c r="E37" s="11">
        <f t="shared" si="62"/>
        <v>1122716.9381284867</v>
      </c>
      <c r="F37" s="11">
        <f t="shared" si="63"/>
        <v>1077364.9236940304</v>
      </c>
      <c r="G37" s="22">
        <f t="shared" si="64"/>
        <v>1032447.6755460077</v>
      </c>
      <c r="I37" s="150"/>
      <c r="J37" s="2">
        <v>32</v>
      </c>
      <c r="K37" s="118">
        <v>45809</v>
      </c>
      <c r="L37" s="5">
        <f t="shared" si="37"/>
        <v>725347.49332189595</v>
      </c>
      <c r="M37" s="5">
        <f t="shared" si="0"/>
        <v>5571.5809522926747</v>
      </c>
      <c r="N37" s="5">
        <f t="shared" si="1"/>
        <v>584.81693570463995</v>
      </c>
      <c r="O37" s="35">
        <f t="shared" si="2"/>
        <v>9.6750913087409081E-3</v>
      </c>
      <c r="P37" s="5">
        <f t="shared" si="3"/>
        <v>4986.7640165880348</v>
      </c>
      <c r="Q37" s="35">
        <f t="shared" si="4"/>
        <v>8.2500000000000004E-2</v>
      </c>
      <c r="R37" s="5">
        <f t="shared" si="38"/>
        <v>16862.32361380873</v>
      </c>
      <c r="S37" s="5">
        <f t="shared" si="39"/>
        <v>161428.2668595569</v>
      </c>
      <c r="T37" s="5">
        <f t="shared" si="5"/>
        <v>724762.67638619128</v>
      </c>
      <c r="U37" s="5">
        <f t="shared" si="6"/>
        <v>178290.59047336562</v>
      </c>
      <c r="V37" s="150"/>
      <c r="W37" s="2">
        <v>32</v>
      </c>
      <c r="X37" s="118">
        <v>45809</v>
      </c>
      <c r="Y37" s="5">
        <f t="shared" si="40"/>
        <v>724552.10987661546</v>
      </c>
      <c r="Z37" s="5">
        <f t="shared" si="41"/>
        <v>5441.7815210329336</v>
      </c>
      <c r="AA37" s="5">
        <f t="shared" si="7"/>
        <v>611.43412185549732</v>
      </c>
      <c r="AB37" s="35">
        <f t="shared" si="8"/>
        <v>1.0126544885108991E-2</v>
      </c>
      <c r="AC37" s="5">
        <f t="shared" si="9"/>
        <v>4830.3473991774363</v>
      </c>
      <c r="AD37" s="35">
        <f t="shared" si="10"/>
        <v>7.9999999999999988E-2</v>
      </c>
      <c r="AE37" s="5">
        <f t="shared" si="42"/>
        <v>17684.324245240081</v>
      </c>
      <c r="AF37" s="5">
        <f t="shared" si="43"/>
        <v>156452.68442781377</v>
      </c>
      <c r="AG37" s="5">
        <f t="shared" si="11"/>
        <v>723940.67575475993</v>
      </c>
      <c r="AH37" s="5">
        <f t="shared" si="12"/>
        <v>174137.00867305385</v>
      </c>
      <c r="AI37" s="150"/>
      <c r="AJ37" s="2">
        <v>32</v>
      </c>
      <c r="AK37" s="118">
        <v>45809</v>
      </c>
      <c r="AL37" s="5">
        <f t="shared" si="44"/>
        <v>723723.98301792529</v>
      </c>
      <c r="AM37" s="5">
        <f t="shared" si="45"/>
        <v>5313.0923161272649</v>
      </c>
      <c r="AN37" s="5">
        <f t="shared" si="13"/>
        <v>639.0415924698309</v>
      </c>
      <c r="AO37" s="35">
        <f t="shared" si="14"/>
        <v>1.0595889164347392E-2</v>
      </c>
      <c r="AP37" s="5">
        <f t="shared" si="15"/>
        <v>4674.050723657434</v>
      </c>
      <c r="AQ37" s="35">
        <f t="shared" si="16"/>
        <v>7.7499999999999999E-2</v>
      </c>
      <c r="AR37" s="5">
        <f t="shared" si="46"/>
        <v>18540.058574544637</v>
      </c>
      <c r="AS37" s="5">
        <f t="shared" si="47"/>
        <v>151478.89554152783</v>
      </c>
      <c r="AT37" s="5">
        <f t="shared" si="17"/>
        <v>723084.9414254555</v>
      </c>
      <c r="AU37" s="5">
        <f t="shared" si="18"/>
        <v>170018.95411607248</v>
      </c>
      <c r="AV37" s="150"/>
      <c r="AW37" s="2">
        <v>32</v>
      </c>
      <c r="AX37" s="118">
        <v>45809</v>
      </c>
      <c r="AY37" s="5">
        <f t="shared" si="48"/>
        <v>722862.20946856297</v>
      </c>
      <c r="AZ37" s="5">
        <f t="shared" si="49"/>
        <v>5185.5495990545369</v>
      </c>
      <c r="BA37" s="5">
        <f t="shared" si="19"/>
        <v>667.6607898760185</v>
      </c>
      <c r="BB37" s="35">
        <f t="shared" si="20"/>
        <v>1.1083619220324808E-2</v>
      </c>
      <c r="BC37" s="5">
        <f t="shared" si="21"/>
        <v>4517.8888091785184</v>
      </c>
      <c r="BD37" s="35">
        <f t="shared" si="22"/>
        <v>7.4999999999999997E-2</v>
      </c>
      <c r="BE37" s="5">
        <f t="shared" si="50"/>
        <v>19430.451321313205</v>
      </c>
      <c r="BF37" s="5">
        <f t="shared" si="51"/>
        <v>146507.13584843196</v>
      </c>
      <c r="BG37" s="5">
        <f t="shared" si="23"/>
        <v>722194.54867868696</v>
      </c>
      <c r="BH37" s="5">
        <f t="shared" si="24"/>
        <v>165937.58716974518</v>
      </c>
      <c r="BI37" s="150"/>
      <c r="BJ37" s="2">
        <v>32</v>
      </c>
      <c r="BK37" s="118">
        <v>45809</v>
      </c>
      <c r="BL37" s="5">
        <f t="shared" si="52"/>
        <v>721965.89202083112</v>
      </c>
      <c r="BM37" s="5">
        <f t="shared" si="53"/>
        <v>5059.1898369667315</v>
      </c>
      <c r="BN37" s="5">
        <f t="shared" si="25"/>
        <v>697.31257267421006</v>
      </c>
      <c r="BO37" s="35">
        <f t="shared" si="26"/>
        <v>1.1590230182022343E-2</v>
      </c>
      <c r="BP37" s="5">
        <f t="shared" si="27"/>
        <v>4361.8772642925214</v>
      </c>
      <c r="BQ37" s="35">
        <f t="shared" si="28"/>
        <v>7.2499999999999995E-2</v>
      </c>
      <c r="BR37" s="5">
        <f t="shared" si="54"/>
        <v>20356.420551843214</v>
      </c>
      <c r="BS37" s="5">
        <f t="shared" si="55"/>
        <v>141537.65423109219</v>
      </c>
      <c r="BT37" s="5">
        <f t="shared" si="29"/>
        <v>721268.57944815687</v>
      </c>
      <c r="BU37" s="5">
        <f t="shared" si="30"/>
        <v>161894.07478293541</v>
      </c>
      <c r="BV37" s="150"/>
      <c r="BW37" s="2">
        <v>32</v>
      </c>
      <c r="BX37" s="118">
        <v>45809</v>
      </c>
      <c r="BY37" s="5">
        <f t="shared" si="56"/>
        <v>721034.14197473996</v>
      </c>
      <c r="BZ37" s="5">
        <f t="shared" si="57"/>
        <v>4934.049629872613</v>
      </c>
      <c r="CA37" s="5">
        <f t="shared" si="31"/>
        <v>728.01713501996255</v>
      </c>
      <c r="CB37" s="35">
        <f t="shared" si="32"/>
        <v>1.2116216294991489E-2</v>
      </c>
      <c r="CC37" s="5">
        <f t="shared" si="33"/>
        <v>4206.0324948526504</v>
      </c>
      <c r="CD37" s="35">
        <f t="shared" si="34"/>
        <v>7.0000000000000007E-2</v>
      </c>
      <c r="CE37" s="5">
        <f t="shared" si="58"/>
        <v>21318.875160280222</v>
      </c>
      <c r="CF37" s="5">
        <f t="shared" si="59"/>
        <v>136570.71299564338</v>
      </c>
      <c r="CG37" s="5">
        <f t="shared" si="35"/>
        <v>720306.12483971997</v>
      </c>
      <c r="CH37" s="5">
        <f t="shared" si="36"/>
        <v>157889.58815592359</v>
      </c>
    </row>
    <row r="38" spans="1:86" ht="14.25" customHeight="1">
      <c r="A38" s="163">
        <f t="shared" si="65"/>
        <v>30</v>
      </c>
      <c r="B38" s="164">
        <f t="shared" si="66"/>
        <v>1264144.1428253436</v>
      </c>
      <c r="C38" s="165">
        <f t="shared" si="60"/>
        <v>1217416.3475718391</v>
      </c>
      <c r="D38" s="164">
        <f t="shared" si="61"/>
        <v>1171088.2338058022</v>
      </c>
      <c r="E38" s="164">
        <f t="shared" si="62"/>
        <v>1125172.8556596478</v>
      </c>
      <c r="F38" s="164">
        <f t="shared" si="63"/>
        <v>1079683.3413080263</v>
      </c>
      <c r="G38" s="26">
        <f t="shared" si="64"/>
        <v>1034632.8667541478</v>
      </c>
      <c r="I38" s="150"/>
      <c r="J38" s="2">
        <v>33</v>
      </c>
      <c r="K38" s="118">
        <v>45839</v>
      </c>
      <c r="L38" s="5">
        <f t="shared" si="37"/>
        <v>724762.67638619128</v>
      </c>
      <c r="M38" s="5">
        <f t="shared" si="0"/>
        <v>5571.5809522926747</v>
      </c>
      <c r="N38" s="5">
        <f t="shared" si="1"/>
        <v>588.83755213760924</v>
      </c>
      <c r="O38" s="35">
        <f t="shared" si="2"/>
        <v>9.7494681443641984E-3</v>
      </c>
      <c r="P38" s="5">
        <f t="shared" si="3"/>
        <v>4982.7434001550655</v>
      </c>
      <c r="Q38" s="35">
        <f t="shared" si="4"/>
        <v>8.2500000000000018E-2</v>
      </c>
      <c r="R38" s="5">
        <f t="shared" si="38"/>
        <v>17451.161165946338</v>
      </c>
      <c r="S38" s="5">
        <f t="shared" si="39"/>
        <v>166411.01025971197</v>
      </c>
      <c r="T38" s="5">
        <f t="shared" si="5"/>
        <v>724173.83883405372</v>
      </c>
      <c r="U38" s="5">
        <f t="shared" si="6"/>
        <v>183862.17142565831</v>
      </c>
      <c r="V38" s="150"/>
      <c r="W38" s="2">
        <v>33</v>
      </c>
      <c r="X38" s="118">
        <v>45839</v>
      </c>
      <c r="Y38" s="5">
        <f t="shared" si="40"/>
        <v>723940.67575475993</v>
      </c>
      <c r="Z38" s="5">
        <f t="shared" si="41"/>
        <v>5441.7815210329336</v>
      </c>
      <c r="AA38" s="5">
        <f t="shared" si="7"/>
        <v>615.51034933453411</v>
      </c>
      <c r="AB38" s="35">
        <f t="shared" si="8"/>
        <v>1.0202664996429228E-2</v>
      </c>
      <c r="AC38" s="5">
        <f t="shared" si="9"/>
        <v>4826.2711716983995</v>
      </c>
      <c r="AD38" s="35">
        <f t="shared" si="10"/>
        <v>7.9999999999999988E-2</v>
      </c>
      <c r="AE38" s="5">
        <f t="shared" si="42"/>
        <v>18299.834594574615</v>
      </c>
      <c r="AF38" s="5">
        <f t="shared" si="43"/>
        <v>161278.95559951218</v>
      </c>
      <c r="AG38" s="5">
        <f t="shared" si="11"/>
        <v>723325.16540542536</v>
      </c>
      <c r="AH38" s="5">
        <f t="shared" si="12"/>
        <v>179578.79019408679</v>
      </c>
      <c r="AI38" s="150"/>
      <c r="AJ38" s="2">
        <v>33</v>
      </c>
      <c r="AK38" s="118">
        <v>45839</v>
      </c>
      <c r="AL38" s="5">
        <f t="shared" si="44"/>
        <v>723084.9414254555</v>
      </c>
      <c r="AM38" s="5">
        <f t="shared" si="45"/>
        <v>5313.0923161272649</v>
      </c>
      <c r="AN38" s="5">
        <f t="shared" si="13"/>
        <v>643.168736087865</v>
      </c>
      <c r="AO38" s="35">
        <f t="shared" si="14"/>
        <v>1.0673745767460502E-2</v>
      </c>
      <c r="AP38" s="5">
        <f t="shared" si="15"/>
        <v>4669.9235800393999</v>
      </c>
      <c r="AQ38" s="35">
        <f t="shared" si="16"/>
        <v>7.7499999999999999E-2</v>
      </c>
      <c r="AR38" s="5">
        <f t="shared" si="46"/>
        <v>19183.227310632501</v>
      </c>
      <c r="AS38" s="5">
        <f t="shared" si="47"/>
        <v>156148.81912156724</v>
      </c>
      <c r="AT38" s="5">
        <f t="shared" si="17"/>
        <v>722441.77268936764</v>
      </c>
      <c r="AU38" s="5">
        <f t="shared" si="18"/>
        <v>175332.04643219974</v>
      </c>
      <c r="AV38" s="150"/>
      <c r="AW38" s="2">
        <v>33</v>
      </c>
      <c r="AX38" s="118">
        <v>45839</v>
      </c>
      <c r="AY38" s="5">
        <f t="shared" si="48"/>
        <v>722194.54867868696</v>
      </c>
      <c r="AZ38" s="5">
        <f t="shared" si="49"/>
        <v>5185.5495990545369</v>
      </c>
      <c r="BA38" s="5">
        <f t="shared" si="19"/>
        <v>671.83366981274412</v>
      </c>
      <c r="BB38" s="35">
        <f t="shared" si="20"/>
        <v>1.1163202564327042E-2</v>
      </c>
      <c r="BC38" s="5">
        <f t="shared" si="21"/>
        <v>4513.7159292417928</v>
      </c>
      <c r="BD38" s="35">
        <f t="shared" si="22"/>
        <v>7.4999999999999983E-2</v>
      </c>
      <c r="BE38" s="5">
        <f t="shared" si="50"/>
        <v>20102.284991125947</v>
      </c>
      <c r="BF38" s="5">
        <f t="shared" si="51"/>
        <v>151020.85177767376</v>
      </c>
      <c r="BG38" s="5">
        <f t="shared" si="23"/>
        <v>721522.71500887419</v>
      </c>
      <c r="BH38" s="5">
        <f t="shared" si="24"/>
        <v>171123.13676879971</v>
      </c>
      <c r="BI38" s="150"/>
      <c r="BJ38" s="2">
        <v>33</v>
      </c>
      <c r="BK38" s="118">
        <v>45839</v>
      </c>
      <c r="BL38" s="5">
        <f t="shared" si="52"/>
        <v>721268.57944815687</v>
      </c>
      <c r="BM38" s="5">
        <f t="shared" si="53"/>
        <v>5059.1898369667315</v>
      </c>
      <c r="BN38" s="5">
        <f t="shared" si="25"/>
        <v>701.52550280078412</v>
      </c>
      <c r="BO38" s="35">
        <f t="shared" si="26"/>
        <v>1.1671527463528581E-2</v>
      </c>
      <c r="BP38" s="5">
        <f t="shared" si="27"/>
        <v>4357.6643341659474</v>
      </c>
      <c r="BQ38" s="35">
        <f t="shared" si="28"/>
        <v>7.2499999999999981E-2</v>
      </c>
      <c r="BR38" s="5">
        <f t="shared" si="54"/>
        <v>21057.946054643999</v>
      </c>
      <c r="BS38" s="5">
        <f t="shared" si="55"/>
        <v>145895.31856525815</v>
      </c>
      <c r="BT38" s="5">
        <f t="shared" si="29"/>
        <v>720567.05394535605</v>
      </c>
      <c r="BU38" s="5">
        <f t="shared" si="30"/>
        <v>166953.26461990215</v>
      </c>
      <c r="BV38" s="150"/>
      <c r="BW38" s="2">
        <v>33</v>
      </c>
      <c r="BX38" s="118">
        <v>45839</v>
      </c>
      <c r="BY38" s="5">
        <f t="shared" si="56"/>
        <v>720306.12483971997</v>
      </c>
      <c r="BZ38" s="5">
        <f t="shared" si="57"/>
        <v>4934.049629872613</v>
      </c>
      <c r="CA38" s="5">
        <f t="shared" si="31"/>
        <v>732.26390164091299</v>
      </c>
      <c r="CB38" s="35">
        <f t="shared" si="32"/>
        <v>1.2199211580557149E-2</v>
      </c>
      <c r="CC38" s="5">
        <f t="shared" si="33"/>
        <v>4201.7857282317</v>
      </c>
      <c r="CD38" s="35">
        <f t="shared" si="34"/>
        <v>7.0000000000000007E-2</v>
      </c>
      <c r="CE38" s="5">
        <f t="shared" si="58"/>
        <v>22051.139061921134</v>
      </c>
      <c r="CF38" s="5">
        <f t="shared" si="59"/>
        <v>140772.49872387509</v>
      </c>
      <c r="CG38" s="5">
        <f t="shared" si="35"/>
        <v>719573.86093807907</v>
      </c>
      <c r="CH38" s="5">
        <f t="shared" si="36"/>
        <v>162823.63778579622</v>
      </c>
    </row>
    <row r="39" spans="1:86" ht="14.25" customHeight="1">
      <c r="I39" s="150"/>
      <c r="J39" s="2">
        <v>34</v>
      </c>
      <c r="K39" s="118">
        <v>45870</v>
      </c>
      <c r="L39" s="5">
        <f t="shared" si="37"/>
        <v>724173.83883405372</v>
      </c>
      <c r="M39" s="5">
        <f t="shared" si="0"/>
        <v>5571.5809522926747</v>
      </c>
      <c r="N39" s="5">
        <f t="shared" si="1"/>
        <v>592.88581030855494</v>
      </c>
      <c r="O39" s="35">
        <f t="shared" si="2"/>
        <v>9.8244776905466128E-3</v>
      </c>
      <c r="P39" s="5">
        <f t="shared" si="3"/>
        <v>4978.6951419841198</v>
      </c>
      <c r="Q39" s="35">
        <f t="shared" si="4"/>
        <v>8.2500000000000018E-2</v>
      </c>
      <c r="R39" s="5">
        <f t="shared" si="38"/>
        <v>18044.046976254893</v>
      </c>
      <c r="S39" s="5">
        <f t="shared" si="39"/>
        <v>171389.70540169609</v>
      </c>
      <c r="T39" s="5">
        <f t="shared" si="5"/>
        <v>723580.95302374521</v>
      </c>
      <c r="U39" s="5">
        <f t="shared" si="6"/>
        <v>189433.75237795099</v>
      </c>
      <c r="V39" s="150"/>
      <c r="W39" s="2">
        <v>34</v>
      </c>
      <c r="X39" s="118">
        <v>45870</v>
      </c>
      <c r="Y39" s="5">
        <f t="shared" si="40"/>
        <v>723325.16540542536</v>
      </c>
      <c r="Z39" s="5">
        <f t="shared" si="41"/>
        <v>5441.7815210329336</v>
      </c>
      <c r="AA39" s="5">
        <f t="shared" si="7"/>
        <v>619.61375166343078</v>
      </c>
      <c r="AB39" s="35">
        <f t="shared" si="8"/>
        <v>1.027942255512931E-2</v>
      </c>
      <c r="AC39" s="5">
        <f t="shared" si="9"/>
        <v>4822.1677693695028</v>
      </c>
      <c r="AD39" s="35">
        <f t="shared" si="10"/>
        <v>0.08</v>
      </c>
      <c r="AE39" s="5">
        <f t="shared" si="42"/>
        <v>18919.448346238045</v>
      </c>
      <c r="AF39" s="5">
        <f t="shared" si="43"/>
        <v>166101.12336888167</v>
      </c>
      <c r="AG39" s="5">
        <f t="shared" si="11"/>
        <v>722705.55165376188</v>
      </c>
      <c r="AH39" s="5">
        <f t="shared" si="12"/>
        <v>185020.5717151197</v>
      </c>
      <c r="AI39" s="150"/>
      <c r="AJ39" s="2">
        <v>34</v>
      </c>
      <c r="AK39" s="118">
        <v>45870</v>
      </c>
      <c r="AL39" s="5">
        <f t="shared" si="44"/>
        <v>722441.77268936764</v>
      </c>
      <c r="AM39" s="5">
        <f t="shared" si="45"/>
        <v>5313.0923161272649</v>
      </c>
      <c r="AN39" s="5">
        <f t="shared" si="13"/>
        <v>647.32253417509855</v>
      </c>
      <c r="AO39" s="35">
        <f t="shared" si="14"/>
        <v>1.0752244269021771E-2</v>
      </c>
      <c r="AP39" s="5">
        <f t="shared" si="15"/>
        <v>4665.7697819521663</v>
      </c>
      <c r="AQ39" s="35">
        <f t="shared" si="16"/>
        <v>7.7500000000000013E-2</v>
      </c>
      <c r="AR39" s="5">
        <f t="shared" si="46"/>
        <v>19830.5498448076</v>
      </c>
      <c r="AS39" s="5">
        <f t="shared" si="47"/>
        <v>160814.58890351941</v>
      </c>
      <c r="AT39" s="5">
        <f t="shared" si="17"/>
        <v>721794.45015519252</v>
      </c>
      <c r="AU39" s="5">
        <f t="shared" si="18"/>
        <v>180645.13874832701</v>
      </c>
      <c r="AV39" s="150"/>
      <c r="AW39" s="2">
        <v>34</v>
      </c>
      <c r="AX39" s="118">
        <v>45870</v>
      </c>
      <c r="AY39" s="5">
        <f t="shared" si="48"/>
        <v>721522.71500887419</v>
      </c>
      <c r="AZ39" s="5">
        <f t="shared" si="49"/>
        <v>5185.5495990545369</v>
      </c>
      <c r="BA39" s="5">
        <f t="shared" si="19"/>
        <v>676.03263024907392</v>
      </c>
      <c r="BB39" s="35">
        <f t="shared" si="20"/>
        <v>1.1243431972739916E-2</v>
      </c>
      <c r="BC39" s="5">
        <f t="shared" si="21"/>
        <v>4509.516968805463</v>
      </c>
      <c r="BD39" s="35">
        <f t="shared" si="22"/>
        <v>7.4999999999999983E-2</v>
      </c>
      <c r="BE39" s="5">
        <f t="shared" si="50"/>
        <v>20778.317621375019</v>
      </c>
      <c r="BF39" s="5">
        <f t="shared" si="51"/>
        <v>155530.36874647922</v>
      </c>
      <c r="BG39" s="5">
        <f t="shared" si="23"/>
        <v>720846.68237862515</v>
      </c>
      <c r="BH39" s="5">
        <f t="shared" si="24"/>
        <v>176308.68636785424</v>
      </c>
      <c r="BI39" s="150"/>
      <c r="BJ39" s="2">
        <v>34</v>
      </c>
      <c r="BK39" s="118">
        <v>45870</v>
      </c>
      <c r="BL39" s="5">
        <f t="shared" si="52"/>
        <v>720567.05394535605</v>
      </c>
      <c r="BM39" s="5">
        <f t="shared" si="53"/>
        <v>5059.1898369667315</v>
      </c>
      <c r="BN39" s="5">
        <f t="shared" si="25"/>
        <v>705.76388604687236</v>
      </c>
      <c r="BO39" s="35">
        <f t="shared" si="26"/>
        <v>1.1753474692175872E-2</v>
      </c>
      <c r="BP39" s="5">
        <f t="shared" si="27"/>
        <v>4353.4259509198591</v>
      </c>
      <c r="BQ39" s="35">
        <f t="shared" si="28"/>
        <v>7.2499999999999995E-2</v>
      </c>
      <c r="BR39" s="5">
        <f t="shared" si="54"/>
        <v>21763.709940690871</v>
      </c>
      <c r="BS39" s="5">
        <f t="shared" si="55"/>
        <v>150248.74451617801</v>
      </c>
      <c r="BT39" s="5">
        <f t="shared" si="29"/>
        <v>719861.29005930922</v>
      </c>
      <c r="BU39" s="5">
        <f t="shared" si="30"/>
        <v>172012.45445686887</v>
      </c>
      <c r="BV39" s="150"/>
      <c r="BW39" s="2">
        <v>34</v>
      </c>
      <c r="BX39" s="118">
        <v>45870</v>
      </c>
      <c r="BY39" s="5">
        <f t="shared" si="56"/>
        <v>719573.86093807907</v>
      </c>
      <c r="BZ39" s="5">
        <f t="shared" si="57"/>
        <v>4934.049629872613</v>
      </c>
      <c r="CA39" s="5">
        <f t="shared" si="31"/>
        <v>736.53544106715162</v>
      </c>
      <c r="CB39" s="35">
        <f t="shared" si="32"/>
        <v>1.2282860415862695E-2</v>
      </c>
      <c r="CC39" s="5">
        <f t="shared" si="33"/>
        <v>4197.5141888054613</v>
      </c>
      <c r="CD39" s="35">
        <f t="shared" si="34"/>
        <v>7.0000000000000007E-2</v>
      </c>
      <c r="CE39" s="5">
        <f t="shared" si="58"/>
        <v>22787.674502988288</v>
      </c>
      <c r="CF39" s="5">
        <f t="shared" si="59"/>
        <v>144970.01291268054</v>
      </c>
      <c r="CG39" s="5">
        <f t="shared" si="35"/>
        <v>718837.32549701189</v>
      </c>
      <c r="CH39" s="5">
        <f t="shared" si="36"/>
        <v>167757.68741566883</v>
      </c>
    </row>
    <row r="40" spans="1:86" ht="14.25" customHeight="1">
      <c r="I40" s="150"/>
      <c r="J40" s="2">
        <v>35</v>
      </c>
      <c r="K40" s="118">
        <v>45901</v>
      </c>
      <c r="L40" s="5">
        <f t="shared" si="37"/>
        <v>723580.95302374521</v>
      </c>
      <c r="M40" s="5">
        <f t="shared" si="0"/>
        <v>5571.5809522926747</v>
      </c>
      <c r="N40" s="5">
        <f t="shared" si="1"/>
        <v>596.96190025442593</v>
      </c>
      <c r="O40" s="35">
        <f t="shared" si="2"/>
        <v>9.9001262721436362E-3</v>
      </c>
      <c r="P40" s="5">
        <f t="shared" si="3"/>
        <v>4974.6190520382488</v>
      </c>
      <c r="Q40" s="35">
        <f t="shared" si="4"/>
        <v>8.2500000000000018E-2</v>
      </c>
      <c r="R40" s="5">
        <f t="shared" si="38"/>
        <v>18641.008876509317</v>
      </c>
      <c r="S40" s="5">
        <f t="shared" si="39"/>
        <v>176364.32445373433</v>
      </c>
      <c r="T40" s="5">
        <f t="shared" si="5"/>
        <v>722983.99112349073</v>
      </c>
      <c r="U40" s="5">
        <f t="shared" si="6"/>
        <v>195005.33333024365</v>
      </c>
      <c r="V40" s="150"/>
      <c r="W40" s="2">
        <v>35</v>
      </c>
      <c r="X40" s="118">
        <v>45901</v>
      </c>
      <c r="Y40" s="5">
        <f t="shared" si="40"/>
        <v>722705.55165376188</v>
      </c>
      <c r="Z40" s="5">
        <f t="shared" si="41"/>
        <v>5441.7815210329336</v>
      </c>
      <c r="AA40" s="5">
        <f t="shared" si="7"/>
        <v>623.74451000785393</v>
      </c>
      <c r="AB40" s="35">
        <f t="shared" si="8"/>
        <v>1.0356823886251499E-2</v>
      </c>
      <c r="AC40" s="5">
        <f t="shared" si="9"/>
        <v>4818.0370110250797</v>
      </c>
      <c r="AD40" s="35">
        <f t="shared" si="10"/>
        <v>0.08</v>
      </c>
      <c r="AE40" s="5">
        <f t="shared" si="42"/>
        <v>19543.1928562459</v>
      </c>
      <c r="AF40" s="5">
        <f t="shared" si="43"/>
        <v>170919.16037990674</v>
      </c>
      <c r="AG40" s="5">
        <f t="shared" si="11"/>
        <v>722081.80714375398</v>
      </c>
      <c r="AH40" s="5">
        <f t="shared" si="12"/>
        <v>190462.35323615264</v>
      </c>
      <c r="AI40" s="150"/>
      <c r="AJ40" s="2">
        <v>35</v>
      </c>
      <c r="AK40" s="118">
        <v>45901</v>
      </c>
      <c r="AL40" s="5">
        <f t="shared" si="44"/>
        <v>721794.45015519252</v>
      </c>
      <c r="AM40" s="5">
        <f t="shared" si="45"/>
        <v>5313.0923161272649</v>
      </c>
      <c r="AN40" s="5">
        <f t="shared" si="13"/>
        <v>651.50315887497982</v>
      </c>
      <c r="AO40" s="35">
        <f t="shared" si="14"/>
        <v>1.0831390993403741E-2</v>
      </c>
      <c r="AP40" s="5">
        <f t="shared" si="15"/>
        <v>4661.5891572522851</v>
      </c>
      <c r="AQ40" s="35">
        <f t="shared" si="16"/>
        <v>7.7499999999999999E-2</v>
      </c>
      <c r="AR40" s="5">
        <f t="shared" si="46"/>
        <v>20482.05300368258</v>
      </c>
      <c r="AS40" s="5">
        <f t="shared" si="47"/>
        <v>165476.17806077169</v>
      </c>
      <c r="AT40" s="5">
        <f t="shared" si="17"/>
        <v>721142.94699631759</v>
      </c>
      <c r="AU40" s="5">
        <f t="shared" si="18"/>
        <v>185958.23106445427</v>
      </c>
      <c r="AV40" s="150"/>
      <c r="AW40" s="2">
        <v>35</v>
      </c>
      <c r="AX40" s="118">
        <v>45901</v>
      </c>
      <c r="AY40" s="5">
        <f t="shared" si="48"/>
        <v>720846.68237862515</v>
      </c>
      <c r="AZ40" s="5">
        <f t="shared" si="49"/>
        <v>5185.5495990545369</v>
      </c>
      <c r="BA40" s="5">
        <f t="shared" si="19"/>
        <v>680.25783418812989</v>
      </c>
      <c r="BB40" s="35">
        <f t="shared" si="20"/>
        <v>1.1324313768527394E-2</v>
      </c>
      <c r="BC40" s="5">
        <f t="shared" si="21"/>
        <v>4505.291764866407</v>
      </c>
      <c r="BD40" s="35">
        <f t="shared" si="22"/>
        <v>7.4999999999999997E-2</v>
      </c>
      <c r="BE40" s="5">
        <f t="shared" si="50"/>
        <v>21458.57545556315</v>
      </c>
      <c r="BF40" s="5">
        <f t="shared" si="51"/>
        <v>160035.66051134563</v>
      </c>
      <c r="BG40" s="5">
        <f t="shared" si="23"/>
        <v>720166.42454443697</v>
      </c>
      <c r="BH40" s="5">
        <f t="shared" si="24"/>
        <v>181494.23596690877</v>
      </c>
      <c r="BI40" s="150"/>
      <c r="BJ40" s="2">
        <v>35</v>
      </c>
      <c r="BK40" s="118">
        <v>45901</v>
      </c>
      <c r="BL40" s="5">
        <f t="shared" si="52"/>
        <v>719861.29005930922</v>
      </c>
      <c r="BM40" s="5">
        <f t="shared" si="53"/>
        <v>5059.1898369667315</v>
      </c>
      <c r="BN40" s="5">
        <f t="shared" si="25"/>
        <v>710.02787619173796</v>
      </c>
      <c r="BO40" s="35">
        <f t="shared" si="26"/>
        <v>1.1836078188895068E-2</v>
      </c>
      <c r="BP40" s="5">
        <f t="shared" si="27"/>
        <v>4349.1619607749935</v>
      </c>
      <c r="BQ40" s="35">
        <f t="shared" si="28"/>
        <v>7.2500000000000009E-2</v>
      </c>
      <c r="BR40" s="5">
        <f t="shared" si="54"/>
        <v>22473.737816882611</v>
      </c>
      <c r="BS40" s="5">
        <f t="shared" si="55"/>
        <v>154597.90647695301</v>
      </c>
      <c r="BT40" s="5">
        <f t="shared" si="29"/>
        <v>719151.26218311745</v>
      </c>
      <c r="BU40" s="5">
        <f t="shared" si="30"/>
        <v>177071.64429383562</v>
      </c>
      <c r="BV40" s="150"/>
      <c r="BW40" s="2">
        <v>35</v>
      </c>
      <c r="BX40" s="118">
        <v>45901</v>
      </c>
      <c r="BY40" s="5">
        <f t="shared" si="56"/>
        <v>718837.32549701189</v>
      </c>
      <c r="BZ40" s="5">
        <f t="shared" si="57"/>
        <v>4934.049629872613</v>
      </c>
      <c r="CA40" s="5">
        <f t="shared" si="31"/>
        <v>740.83189780671</v>
      </c>
      <c r="CB40" s="35">
        <f t="shared" si="32"/>
        <v>1.2367169119291197E-2</v>
      </c>
      <c r="CC40" s="5">
        <f t="shared" si="33"/>
        <v>4193.217732065903</v>
      </c>
      <c r="CD40" s="35">
        <f t="shared" si="34"/>
        <v>7.0000000000000007E-2</v>
      </c>
      <c r="CE40" s="5">
        <f t="shared" si="58"/>
        <v>23528.506400794999</v>
      </c>
      <c r="CF40" s="5">
        <f t="shared" si="59"/>
        <v>149163.23064474645</v>
      </c>
      <c r="CG40" s="5">
        <f t="shared" si="35"/>
        <v>718096.49359920516</v>
      </c>
      <c r="CH40" s="5">
        <f t="shared" si="36"/>
        <v>172691.73704554146</v>
      </c>
    </row>
    <row r="41" spans="1:86" ht="14.25" customHeight="1">
      <c r="I41" s="150"/>
      <c r="J41" s="2">
        <v>36</v>
      </c>
      <c r="K41" s="118">
        <v>45931</v>
      </c>
      <c r="L41" s="5">
        <f t="shared" si="37"/>
        <v>722983.99112349073</v>
      </c>
      <c r="M41" s="5">
        <f t="shared" si="0"/>
        <v>5571.5809522926747</v>
      </c>
      <c r="N41" s="5">
        <f t="shared" si="1"/>
        <v>601.06601331867569</v>
      </c>
      <c r="O41" s="35">
        <f t="shared" si="2"/>
        <v>9.9764202919841866E-3</v>
      </c>
      <c r="P41" s="5">
        <f t="shared" si="3"/>
        <v>4970.5149389739991</v>
      </c>
      <c r="Q41" s="35">
        <f t="shared" si="4"/>
        <v>8.2500000000000004E-2</v>
      </c>
      <c r="R41" s="5">
        <f t="shared" si="38"/>
        <v>19242.074889827993</v>
      </c>
      <c r="S41" s="5">
        <f t="shared" si="39"/>
        <v>181334.83939270832</v>
      </c>
      <c r="T41" s="5">
        <f t="shared" si="5"/>
        <v>722382.92511017201</v>
      </c>
      <c r="U41" s="5">
        <f t="shared" si="6"/>
        <v>200576.91428253631</v>
      </c>
      <c r="V41" s="150"/>
      <c r="W41" s="2">
        <v>36</v>
      </c>
      <c r="X41" s="118">
        <v>45931</v>
      </c>
      <c r="Y41" s="5">
        <f t="shared" si="40"/>
        <v>722081.80714375398</v>
      </c>
      <c r="Z41" s="5">
        <f t="shared" si="41"/>
        <v>5441.7815210329336</v>
      </c>
      <c r="AA41" s="5">
        <f t="shared" si="7"/>
        <v>627.90280674124006</v>
      </c>
      <c r="AB41" s="35">
        <f t="shared" si="8"/>
        <v>1.0434875392719631E-2</v>
      </c>
      <c r="AC41" s="5">
        <f t="shared" si="9"/>
        <v>4813.8787142916935</v>
      </c>
      <c r="AD41" s="35">
        <f t="shared" si="10"/>
        <v>0.08</v>
      </c>
      <c r="AE41" s="5">
        <f t="shared" si="42"/>
        <v>20171.09566298714</v>
      </c>
      <c r="AF41" s="5">
        <f t="shared" si="43"/>
        <v>175733.03909419844</v>
      </c>
      <c r="AG41" s="5">
        <f t="shared" si="11"/>
        <v>721453.90433701279</v>
      </c>
      <c r="AH41" s="5">
        <f t="shared" si="12"/>
        <v>195904.13475718559</v>
      </c>
      <c r="AI41" s="150"/>
      <c r="AJ41" s="2">
        <v>36</v>
      </c>
      <c r="AK41" s="118">
        <v>45931</v>
      </c>
      <c r="AL41" s="5">
        <f t="shared" si="44"/>
        <v>721142.94699631759</v>
      </c>
      <c r="AM41" s="5">
        <f t="shared" si="45"/>
        <v>5313.0923161272649</v>
      </c>
      <c r="AN41" s="5">
        <f t="shared" si="13"/>
        <v>655.71078344271336</v>
      </c>
      <c r="AO41" s="35">
        <f t="shared" si="14"/>
        <v>1.0911192342775197E-2</v>
      </c>
      <c r="AP41" s="5">
        <f t="shared" si="15"/>
        <v>4657.3815326845515</v>
      </c>
      <c r="AQ41" s="35">
        <f t="shared" si="16"/>
        <v>7.7500000000000013E-2</v>
      </c>
      <c r="AR41" s="5">
        <f t="shared" si="46"/>
        <v>21137.763787125295</v>
      </c>
      <c r="AS41" s="5">
        <f t="shared" si="47"/>
        <v>170133.55959345624</v>
      </c>
      <c r="AT41" s="5">
        <f t="shared" si="17"/>
        <v>720487.23621287488</v>
      </c>
      <c r="AU41" s="5">
        <f t="shared" si="18"/>
        <v>191271.32338058154</v>
      </c>
      <c r="AV41" s="150"/>
      <c r="AW41" s="2">
        <v>36</v>
      </c>
      <c r="AX41" s="118">
        <v>45931</v>
      </c>
      <c r="AY41" s="5">
        <f t="shared" si="48"/>
        <v>720166.42454443697</v>
      </c>
      <c r="AZ41" s="5">
        <f t="shared" si="49"/>
        <v>5185.5495990545369</v>
      </c>
      <c r="BA41" s="5">
        <f t="shared" si="19"/>
        <v>684.50944565180635</v>
      </c>
      <c r="BB41" s="35">
        <f t="shared" si="20"/>
        <v>1.1405854352371066E-2</v>
      </c>
      <c r="BC41" s="5">
        <f t="shared" si="21"/>
        <v>4501.0401534027305</v>
      </c>
      <c r="BD41" s="35">
        <f t="shared" si="22"/>
        <v>7.4999999999999997E-2</v>
      </c>
      <c r="BE41" s="5">
        <f t="shared" si="50"/>
        <v>22143.084901214956</v>
      </c>
      <c r="BF41" s="5">
        <f t="shared" si="51"/>
        <v>164536.70066474835</v>
      </c>
      <c r="BG41" s="5">
        <f t="shared" si="23"/>
        <v>719481.91509878519</v>
      </c>
      <c r="BH41" s="5">
        <f t="shared" si="24"/>
        <v>186679.78556596331</v>
      </c>
      <c r="BI41" s="150"/>
      <c r="BJ41" s="2">
        <v>36</v>
      </c>
      <c r="BK41" s="118">
        <v>45931</v>
      </c>
      <c r="BL41" s="5">
        <f t="shared" si="52"/>
        <v>719151.26218311745</v>
      </c>
      <c r="BM41" s="5">
        <f t="shared" si="53"/>
        <v>5059.1898369667315</v>
      </c>
      <c r="BN41" s="5">
        <f t="shared" si="25"/>
        <v>714.31762794373026</v>
      </c>
      <c r="BO41" s="35">
        <f t="shared" si="26"/>
        <v>1.1919344352262462E-2</v>
      </c>
      <c r="BP41" s="5">
        <f t="shared" si="27"/>
        <v>4344.8722090230012</v>
      </c>
      <c r="BQ41" s="35">
        <f t="shared" si="28"/>
        <v>7.2499999999999995E-2</v>
      </c>
      <c r="BR41" s="5">
        <f t="shared" si="54"/>
        <v>23188.055444826343</v>
      </c>
      <c r="BS41" s="5">
        <f t="shared" si="55"/>
        <v>158942.77868597602</v>
      </c>
      <c r="BT41" s="5">
        <f t="shared" si="29"/>
        <v>718436.94455517374</v>
      </c>
      <c r="BU41" s="5">
        <f t="shared" si="30"/>
        <v>182130.83413080237</v>
      </c>
      <c r="BV41" s="150"/>
      <c r="BW41" s="2">
        <v>36</v>
      </c>
      <c r="BX41" s="118">
        <v>45931</v>
      </c>
      <c r="BY41" s="5">
        <f t="shared" si="56"/>
        <v>718096.49359920516</v>
      </c>
      <c r="BZ41" s="5">
        <f t="shared" si="57"/>
        <v>4934.049629872613</v>
      </c>
      <c r="CA41" s="5">
        <f t="shared" si="31"/>
        <v>745.15341721058303</v>
      </c>
      <c r="CB41" s="35">
        <f t="shared" si="32"/>
        <v>1.2452144086805348E-2</v>
      </c>
      <c r="CC41" s="5">
        <f t="shared" si="33"/>
        <v>4188.8962126620299</v>
      </c>
      <c r="CD41" s="35">
        <f t="shared" si="34"/>
        <v>6.9999999999999993E-2</v>
      </c>
      <c r="CE41" s="5">
        <f t="shared" si="58"/>
        <v>24273.659818005581</v>
      </c>
      <c r="CF41" s="5">
        <f t="shared" si="59"/>
        <v>153352.12685740847</v>
      </c>
      <c r="CG41" s="5">
        <f t="shared" si="35"/>
        <v>717351.3401819946</v>
      </c>
      <c r="CH41" s="5">
        <f t="shared" si="36"/>
        <v>177625.78667541404</v>
      </c>
    </row>
    <row r="42" spans="1:86" ht="14.25" customHeight="1">
      <c r="I42" s="150"/>
      <c r="J42" s="2">
        <v>37</v>
      </c>
      <c r="K42" s="118">
        <v>45962</v>
      </c>
      <c r="L42" s="5">
        <f t="shared" si="37"/>
        <v>722382.92511017201</v>
      </c>
      <c r="M42" s="5">
        <f t="shared" si="0"/>
        <v>5571.5809522926747</v>
      </c>
      <c r="N42" s="5">
        <f t="shared" si="1"/>
        <v>605.19834216024174</v>
      </c>
      <c r="O42" s="35">
        <f t="shared" si="2"/>
        <v>1.0053366232064941E-2</v>
      </c>
      <c r="P42" s="5">
        <f t="shared" si="3"/>
        <v>4966.382610132433</v>
      </c>
      <c r="Q42" s="35">
        <f t="shared" si="4"/>
        <v>8.2500000000000018E-2</v>
      </c>
      <c r="R42" s="5">
        <f t="shared" si="38"/>
        <v>19847.273231988234</v>
      </c>
      <c r="S42" s="5">
        <f t="shared" si="39"/>
        <v>186301.22200284075</v>
      </c>
      <c r="T42" s="5">
        <f t="shared" si="5"/>
        <v>721777.72676801181</v>
      </c>
      <c r="U42" s="5">
        <f t="shared" si="6"/>
        <v>206148.49523482897</v>
      </c>
      <c r="V42" s="150"/>
      <c r="W42" s="2">
        <v>37</v>
      </c>
      <c r="X42" s="118">
        <v>45962</v>
      </c>
      <c r="Y42" s="5">
        <f t="shared" si="40"/>
        <v>721453.90433701279</v>
      </c>
      <c r="Z42" s="5">
        <f t="shared" si="41"/>
        <v>5441.7815210329336</v>
      </c>
      <c r="AA42" s="5">
        <f t="shared" si="7"/>
        <v>632.08882545284814</v>
      </c>
      <c r="AB42" s="35">
        <f t="shared" si="8"/>
        <v>1.0513583556533038E-2</v>
      </c>
      <c r="AC42" s="5">
        <f t="shared" si="9"/>
        <v>4809.6926955800855</v>
      </c>
      <c r="AD42" s="35">
        <f t="shared" si="10"/>
        <v>0.08</v>
      </c>
      <c r="AE42" s="5">
        <f t="shared" si="42"/>
        <v>20803.184488439987</v>
      </c>
      <c r="AF42" s="5">
        <f t="shared" si="43"/>
        <v>180542.73178977851</v>
      </c>
      <c r="AG42" s="5">
        <f t="shared" si="11"/>
        <v>720821.81551155995</v>
      </c>
      <c r="AH42" s="5">
        <f t="shared" si="12"/>
        <v>201345.9162782185</v>
      </c>
      <c r="AI42" s="150"/>
      <c r="AJ42" s="2">
        <v>37</v>
      </c>
      <c r="AK42" s="118">
        <v>45962</v>
      </c>
      <c r="AL42" s="5">
        <f t="shared" si="44"/>
        <v>720487.23621287488</v>
      </c>
      <c r="AM42" s="5">
        <f t="shared" si="45"/>
        <v>5313.0923161272649</v>
      </c>
      <c r="AN42" s="5">
        <f t="shared" si="13"/>
        <v>659.94558225244782</v>
      </c>
      <c r="AO42" s="35">
        <f t="shared" si="14"/>
        <v>1.0991654798294757E-2</v>
      </c>
      <c r="AP42" s="5">
        <f t="shared" si="15"/>
        <v>4653.1467338748171</v>
      </c>
      <c r="AQ42" s="35">
        <f t="shared" si="16"/>
        <v>7.7499999999999999E-2</v>
      </c>
      <c r="AR42" s="5">
        <f t="shared" si="46"/>
        <v>21797.709369377742</v>
      </c>
      <c r="AS42" s="5">
        <f t="shared" si="47"/>
        <v>174786.70632733105</v>
      </c>
      <c r="AT42" s="5">
        <f t="shared" si="17"/>
        <v>719827.29063062242</v>
      </c>
      <c r="AU42" s="5">
        <f t="shared" si="18"/>
        <v>196584.41569670878</v>
      </c>
      <c r="AV42" s="150"/>
      <c r="AW42" s="2">
        <v>37</v>
      </c>
      <c r="AX42" s="118">
        <v>45962</v>
      </c>
      <c r="AY42" s="5">
        <f t="shared" si="48"/>
        <v>719481.91509878519</v>
      </c>
      <c r="AZ42" s="5">
        <f t="shared" si="49"/>
        <v>5185.5495990545369</v>
      </c>
      <c r="BA42" s="5">
        <f t="shared" si="19"/>
        <v>688.78762968712999</v>
      </c>
      <c r="BB42" s="35">
        <f t="shared" si="20"/>
        <v>1.1488060203863094E-2</v>
      </c>
      <c r="BC42" s="5">
        <f t="shared" si="21"/>
        <v>4496.7619693674069</v>
      </c>
      <c r="BD42" s="35">
        <f t="shared" si="22"/>
        <v>7.4999999999999997E-2</v>
      </c>
      <c r="BE42" s="5">
        <f t="shared" si="50"/>
        <v>22831.872530902085</v>
      </c>
      <c r="BF42" s="5">
        <f t="shared" si="51"/>
        <v>169033.46263411577</v>
      </c>
      <c r="BG42" s="5">
        <f t="shared" si="23"/>
        <v>718793.12746909808</v>
      </c>
      <c r="BH42" s="5">
        <f t="shared" si="24"/>
        <v>191865.33516501787</v>
      </c>
      <c r="BI42" s="150"/>
      <c r="BJ42" s="2">
        <v>37</v>
      </c>
      <c r="BK42" s="118">
        <v>45962</v>
      </c>
      <c r="BL42" s="5">
        <f t="shared" si="52"/>
        <v>718436.94455517374</v>
      </c>
      <c r="BM42" s="5">
        <f t="shared" si="53"/>
        <v>5059.1898369667315</v>
      </c>
      <c r="BN42" s="5">
        <f t="shared" si="25"/>
        <v>718.63329694588992</v>
      </c>
      <c r="BO42" s="35">
        <f t="shared" si="26"/>
        <v>1.2003279659692407E-2</v>
      </c>
      <c r="BP42" s="5">
        <f t="shared" si="27"/>
        <v>4340.5565400208416</v>
      </c>
      <c r="BQ42" s="35">
        <f t="shared" si="28"/>
        <v>7.2499999999999995E-2</v>
      </c>
      <c r="BR42" s="5">
        <f t="shared" si="54"/>
        <v>23906.688741772232</v>
      </c>
      <c r="BS42" s="5">
        <f t="shared" si="55"/>
        <v>163283.33522599685</v>
      </c>
      <c r="BT42" s="5">
        <f t="shared" si="29"/>
        <v>717718.3112582278</v>
      </c>
      <c r="BU42" s="5">
        <f t="shared" si="30"/>
        <v>187190.02396776908</v>
      </c>
      <c r="BV42" s="150"/>
      <c r="BW42" s="2">
        <v>37</v>
      </c>
      <c r="BX42" s="118">
        <v>45962</v>
      </c>
      <c r="BY42" s="5">
        <f t="shared" si="56"/>
        <v>717351.3401819946</v>
      </c>
      <c r="BZ42" s="5">
        <f t="shared" si="57"/>
        <v>4934.049629872613</v>
      </c>
      <c r="CA42" s="5">
        <f t="shared" si="31"/>
        <v>749.50014547764385</v>
      </c>
      <c r="CB42" s="35">
        <f t="shared" si="32"/>
        <v>1.2537791793139909E-2</v>
      </c>
      <c r="CC42" s="5">
        <f t="shared" si="33"/>
        <v>4184.5494843949691</v>
      </c>
      <c r="CD42" s="35">
        <f t="shared" si="34"/>
        <v>7.0000000000000007E-2</v>
      </c>
      <c r="CE42" s="5">
        <f t="shared" si="58"/>
        <v>25023.159963483224</v>
      </c>
      <c r="CF42" s="5">
        <f t="shared" si="59"/>
        <v>157536.67634180342</v>
      </c>
      <c r="CG42" s="5">
        <f t="shared" si="35"/>
        <v>716601.84003651701</v>
      </c>
      <c r="CH42" s="5">
        <f t="shared" si="36"/>
        <v>182559.83630528665</v>
      </c>
    </row>
    <row r="43" spans="1:86" ht="14.25" customHeight="1">
      <c r="I43" s="150"/>
      <c r="J43" s="2">
        <v>38</v>
      </c>
      <c r="K43" s="118">
        <v>45992</v>
      </c>
      <c r="L43" s="5">
        <f t="shared" si="37"/>
        <v>721777.72676801181</v>
      </c>
      <c r="M43" s="5">
        <f t="shared" si="0"/>
        <v>5571.5809522926747</v>
      </c>
      <c r="N43" s="5">
        <f t="shared" si="1"/>
        <v>609.35908076259329</v>
      </c>
      <c r="O43" s="35">
        <f t="shared" si="2"/>
        <v>1.0130970654766942E-2</v>
      </c>
      <c r="P43" s="5">
        <f t="shared" si="3"/>
        <v>4962.2218715300814</v>
      </c>
      <c r="Q43" s="35">
        <f t="shared" si="4"/>
        <v>8.2500000000000004E-2</v>
      </c>
      <c r="R43" s="5">
        <f t="shared" si="38"/>
        <v>20456.632312750829</v>
      </c>
      <c r="S43" s="5">
        <f t="shared" si="39"/>
        <v>191263.44387437083</v>
      </c>
      <c r="T43" s="5">
        <f t="shared" si="5"/>
        <v>721168.36768724921</v>
      </c>
      <c r="U43" s="5">
        <f t="shared" si="6"/>
        <v>211720.07618712165</v>
      </c>
      <c r="V43" s="150"/>
      <c r="W43" s="2">
        <v>38</v>
      </c>
      <c r="X43" s="118">
        <v>45992</v>
      </c>
      <c r="Y43" s="5">
        <f t="shared" si="40"/>
        <v>720821.81551155995</v>
      </c>
      <c r="Z43" s="5">
        <f t="shared" si="41"/>
        <v>5441.7815210329336</v>
      </c>
      <c r="AA43" s="5">
        <f t="shared" si="7"/>
        <v>636.30275095586694</v>
      </c>
      <c r="AB43" s="35">
        <f t="shared" si="8"/>
        <v>1.0592954939982597E-2</v>
      </c>
      <c r="AC43" s="5">
        <f t="shared" si="9"/>
        <v>4805.4787700770667</v>
      </c>
      <c r="AD43" s="35">
        <f t="shared" si="10"/>
        <v>0.08</v>
      </c>
      <c r="AE43" s="5">
        <f t="shared" si="42"/>
        <v>21439.487239395854</v>
      </c>
      <c r="AF43" s="5">
        <f t="shared" si="43"/>
        <v>185348.21055985556</v>
      </c>
      <c r="AG43" s="5">
        <f t="shared" si="11"/>
        <v>720185.51276060403</v>
      </c>
      <c r="AH43" s="5">
        <f t="shared" si="12"/>
        <v>206787.69779925141</v>
      </c>
      <c r="AI43" s="150"/>
      <c r="AJ43" s="2">
        <v>38</v>
      </c>
      <c r="AK43" s="118">
        <v>45992</v>
      </c>
      <c r="AL43" s="5">
        <f t="shared" si="44"/>
        <v>719827.29063062242</v>
      </c>
      <c r="AM43" s="5">
        <f t="shared" si="45"/>
        <v>5313.0923161272649</v>
      </c>
      <c r="AN43" s="5">
        <f t="shared" si="13"/>
        <v>664.20773080449544</v>
      </c>
      <c r="AO43" s="35">
        <f t="shared" si="14"/>
        <v>1.1072784921326335E-2</v>
      </c>
      <c r="AP43" s="5">
        <f t="shared" si="15"/>
        <v>4648.8845853227695</v>
      </c>
      <c r="AQ43" s="35">
        <f t="shared" si="16"/>
        <v>7.7499999999999999E-2</v>
      </c>
      <c r="AR43" s="5">
        <f t="shared" si="46"/>
        <v>22461.91710018224</v>
      </c>
      <c r="AS43" s="5">
        <f t="shared" si="47"/>
        <v>179435.59091265383</v>
      </c>
      <c r="AT43" s="5">
        <f t="shared" si="17"/>
        <v>719163.08289981796</v>
      </c>
      <c r="AU43" s="5">
        <f t="shared" si="18"/>
        <v>201897.50801283607</v>
      </c>
      <c r="AV43" s="150"/>
      <c r="AW43" s="2">
        <v>38</v>
      </c>
      <c r="AX43" s="118">
        <v>45992</v>
      </c>
      <c r="AY43" s="5">
        <f t="shared" si="48"/>
        <v>718793.12746909808</v>
      </c>
      <c r="AZ43" s="5">
        <f t="shared" si="49"/>
        <v>5185.5495990545369</v>
      </c>
      <c r="BA43" s="5">
        <f t="shared" si="19"/>
        <v>693.09255237267462</v>
      </c>
      <c r="BB43" s="35">
        <f t="shared" si="20"/>
        <v>1.1570937882721562E-2</v>
      </c>
      <c r="BC43" s="5">
        <f t="shared" si="21"/>
        <v>4492.4570466818623</v>
      </c>
      <c r="BD43" s="35">
        <f t="shared" si="22"/>
        <v>7.4999999999999983E-2</v>
      </c>
      <c r="BE43" s="5">
        <f t="shared" si="50"/>
        <v>23524.965083274757</v>
      </c>
      <c r="BF43" s="5">
        <f t="shared" si="51"/>
        <v>173525.91968079764</v>
      </c>
      <c r="BG43" s="5">
        <f t="shared" si="23"/>
        <v>718100.03491672536</v>
      </c>
      <c r="BH43" s="5">
        <f t="shared" si="24"/>
        <v>197050.8847640724</v>
      </c>
      <c r="BI43" s="150"/>
      <c r="BJ43" s="2">
        <v>38</v>
      </c>
      <c r="BK43" s="118">
        <v>45992</v>
      </c>
      <c r="BL43" s="5">
        <f t="shared" si="52"/>
        <v>717718.3112582278</v>
      </c>
      <c r="BM43" s="5">
        <f t="shared" si="53"/>
        <v>5059.1898369667315</v>
      </c>
      <c r="BN43" s="5">
        <f t="shared" si="25"/>
        <v>722.97503978160512</v>
      </c>
      <c r="BO43" s="35">
        <f t="shared" si="26"/>
        <v>1.208789066865236E-2</v>
      </c>
      <c r="BP43" s="5">
        <f t="shared" si="27"/>
        <v>4336.2147971851264</v>
      </c>
      <c r="BQ43" s="35">
        <f t="shared" si="28"/>
        <v>7.2499999999999995E-2</v>
      </c>
      <c r="BR43" s="5">
        <f t="shared" si="54"/>
        <v>24629.663781553838</v>
      </c>
      <c r="BS43" s="5">
        <f t="shared" si="55"/>
        <v>167619.55002318198</v>
      </c>
      <c r="BT43" s="5">
        <f t="shared" si="29"/>
        <v>716995.33621844614</v>
      </c>
      <c r="BU43" s="5">
        <f t="shared" si="30"/>
        <v>192249.2138047358</v>
      </c>
      <c r="BV43" s="150"/>
      <c r="BW43" s="2">
        <v>38</v>
      </c>
      <c r="BX43" s="118">
        <v>45992</v>
      </c>
      <c r="BY43" s="5">
        <f t="shared" si="56"/>
        <v>716601.84003651701</v>
      </c>
      <c r="BZ43" s="5">
        <f t="shared" si="57"/>
        <v>4934.049629872613</v>
      </c>
      <c r="CA43" s="5">
        <f t="shared" si="31"/>
        <v>753.872229659597</v>
      </c>
      <c r="CB43" s="35">
        <f t="shared" si="32"/>
        <v>1.2624118793016451E-2</v>
      </c>
      <c r="CC43" s="5">
        <f t="shared" si="33"/>
        <v>4180.177400213016</v>
      </c>
      <c r="CD43" s="35">
        <f t="shared" si="34"/>
        <v>7.0000000000000007E-2</v>
      </c>
      <c r="CE43" s="5">
        <f t="shared" si="58"/>
        <v>25777.032193142819</v>
      </c>
      <c r="CF43" s="5">
        <f t="shared" si="59"/>
        <v>161716.85374201645</v>
      </c>
      <c r="CG43" s="5">
        <f t="shared" si="35"/>
        <v>715847.96780685743</v>
      </c>
      <c r="CH43" s="5">
        <f t="shared" si="36"/>
        <v>187493.88593515928</v>
      </c>
    </row>
    <row r="44" spans="1:86" ht="14.25" customHeight="1">
      <c r="I44" s="150"/>
      <c r="J44" s="2">
        <v>39</v>
      </c>
      <c r="K44" s="118">
        <v>46023</v>
      </c>
      <c r="L44" s="5">
        <f t="shared" si="37"/>
        <v>721168.36768724921</v>
      </c>
      <c r="M44" s="5">
        <f t="shared" si="0"/>
        <v>5571.5809522926747</v>
      </c>
      <c r="N44" s="5">
        <f t="shared" si="1"/>
        <v>613.54842444283622</v>
      </c>
      <c r="O44" s="35">
        <f t="shared" si="2"/>
        <v>1.0209240204094729E-2</v>
      </c>
      <c r="P44" s="5">
        <f t="shared" si="3"/>
        <v>4958.0325278498385</v>
      </c>
      <c r="Q44" s="35">
        <f t="shared" si="4"/>
        <v>8.2500000000000004E-2</v>
      </c>
      <c r="R44" s="5">
        <f t="shared" si="38"/>
        <v>21070.180737193667</v>
      </c>
      <c r="S44" s="5">
        <f t="shared" si="39"/>
        <v>196221.47640222067</v>
      </c>
      <c r="T44" s="5">
        <f t="shared" si="5"/>
        <v>720554.81926280633</v>
      </c>
      <c r="U44" s="5">
        <f t="shared" si="6"/>
        <v>217291.65713941434</v>
      </c>
      <c r="V44" s="150"/>
      <c r="W44" s="2">
        <v>39</v>
      </c>
      <c r="X44" s="118">
        <v>46023</v>
      </c>
      <c r="Y44" s="5">
        <f t="shared" si="40"/>
        <v>720185.51276060403</v>
      </c>
      <c r="Z44" s="5">
        <f t="shared" si="41"/>
        <v>5441.7815210329336</v>
      </c>
      <c r="AA44" s="5">
        <f t="shared" si="7"/>
        <v>640.54476929557313</v>
      </c>
      <c r="AB44" s="35">
        <f t="shared" si="8"/>
        <v>1.0672996186889348E-2</v>
      </c>
      <c r="AC44" s="5">
        <f t="shared" si="9"/>
        <v>4801.2367517373605</v>
      </c>
      <c r="AD44" s="35">
        <f t="shared" si="10"/>
        <v>0.08</v>
      </c>
      <c r="AE44" s="5">
        <f t="shared" si="42"/>
        <v>22080.032008691429</v>
      </c>
      <c r="AF44" s="5">
        <f t="shared" si="43"/>
        <v>190149.44731159293</v>
      </c>
      <c r="AG44" s="5">
        <f t="shared" si="11"/>
        <v>719544.96799130843</v>
      </c>
      <c r="AH44" s="5">
        <f t="shared" si="12"/>
        <v>212229.47932028436</v>
      </c>
      <c r="AI44" s="150"/>
      <c r="AJ44" s="2">
        <v>39</v>
      </c>
      <c r="AK44" s="118">
        <v>46023</v>
      </c>
      <c r="AL44" s="5">
        <f t="shared" si="44"/>
        <v>719163.08289981796</v>
      </c>
      <c r="AM44" s="5">
        <f t="shared" si="45"/>
        <v>5313.0923161272649</v>
      </c>
      <c r="AN44" s="5">
        <f t="shared" si="13"/>
        <v>668.49740573260715</v>
      </c>
      <c r="AO44" s="35">
        <f t="shared" si="14"/>
        <v>1.1154589354677395E-2</v>
      </c>
      <c r="AP44" s="5">
        <f t="shared" si="15"/>
        <v>4644.5949103946577</v>
      </c>
      <c r="AQ44" s="35">
        <f t="shared" si="16"/>
        <v>7.7499999999999999E-2</v>
      </c>
      <c r="AR44" s="5">
        <f t="shared" si="46"/>
        <v>23130.414505914847</v>
      </c>
      <c r="AS44" s="5">
        <f t="shared" si="47"/>
        <v>184080.18582304849</v>
      </c>
      <c r="AT44" s="5">
        <f t="shared" si="17"/>
        <v>718494.58549408533</v>
      </c>
      <c r="AU44" s="5">
        <f t="shared" si="18"/>
        <v>207210.60032896334</v>
      </c>
      <c r="AV44" s="150"/>
      <c r="AW44" s="2">
        <v>39</v>
      </c>
      <c r="AX44" s="118">
        <v>46023</v>
      </c>
      <c r="AY44" s="5">
        <f t="shared" si="48"/>
        <v>718100.03491672536</v>
      </c>
      <c r="AZ44" s="5">
        <f t="shared" si="49"/>
        <v>5185.5495990545369</v>
      </c>
      <c r="BA44" s="5">
        <f t="shared" si="19"/>
        <v>697.42438082500394</v>
      </c>
      <c r="BB44" s="35">
        <f t="shared" si="20"/>
        <v>1.1654494030028242E-2</v>
      </c>
      <c r="BC44" s="5">
        <f t="shared" si="21"/>
        <v>4488.1252182295329</v>
      </c>
      <c r="BD44" s="35">
        <f t="shared" si="22"/>
        <v>7.4999999999999997E-2</v>
      </c>
      <c r="BE44" s="5">
        <f t="shared" si="50"/>
        <v>24222.389464099761</v>
      </c>
      <c r="BF44" s="5">
        <f t="shared" si="51"/>
        <v>178014.04489902718</v>
      </c>
      <c r="BG44" s="5">
        <f t="shared" si="23"/>
        <v>717402.61053590034</v>
      </c>
      <c r="BH44" s="5">
        <f t="shared" si="24"/>
        <v>202236.43436312693</v>
      </c>
      <c r="BI44" s="150"/>
      <c r="BJ44" s="2">
        <v>39</v>
      </c>
      <c r="BK44" s="118">
        <v>46023</v>
      </c>
      <c r="BL44" s="5">
        <f t="shared" si="52"/>
        <v>716995.33621844614</v>
      </c>
      <c r="BM44" s="5">
        <f t="shared" si="53"/>
        <v>5059.1898369667315</v>
      </c>
      <c r="BN44" s="5">
        <f t="shared" si="25"/>
        <v>727.34301398028583</v>
      </c>
      <c r="BO44" s="35">
        <f t="shared" si="26"/>
        <v>1.2173184017900286E-2</v>
      </c>
      <c r="BP44" s="5">
        <f t="shared" si="27"/>
        <v>4331.8468229864457</v>
      </c>
      <c r="BQ44" s="35">
        <f t="shared" si="28"/>
        <v>7.2499999999999995E-2</v>
      </c>
      <c r="BR44" s="5">
        <f t="shared" si="54"/>
        <v>25357.006795534122</v>
      </c>
      <c r="BS44" s="5">
        <f t="shared" si="55"/>
        <v>171951.39684616841</v>
      </c>
      <c r="BT44" s="5">
        <f t="shared" si="29"/>
        <v>716267.99320446583</v>
      </c>
      <c r="BU44" s="5">
        <f t="shared" si="30"/>
        <v>197308.40364170255</v>
      </c>
      <c r="BV44" s="150"/>
      <c r="BW44" s="2">
        <v>39</v>
      </c>
      <c r="BX44" s="118">
        <v>46023</v>
      </c>
      <c r="BY44" s="5">
        <f t="shared" si="56"/>
        <v>715847.96780685743</v>
      </c>
      <c r="BZ44" s="5">
        <f t="shared" si="57"/>
        <v>4934.049629872613</v>
      </c>
      <c r="CA44" s="5">
        <f t="shared" si="31"/>
        <v>758.26981766594417</v>
      </c>
      <c r="CB44" s="35">
        <f t="shared" si="32"/>
        <v>1.2711131722380458E-2</v>
      </c>
      <c r="CC44" s="5">
        <f t="shared" si="33"/>
        <v>4175.7798122066688</v>
      </c>
      <c r="CD44" s="35">
        <f t="shared" si="34"/>
        <v>7.0000000000000007E-2</v>
      </c>
      <c r="CE44" s="5">
        <f t="shared" si="58"/>
        <v>26535.302010808762</v>
      </c>
      <c r="CF44" s="5">
        <f t="shared" si="59"/>
        <v>165892.63355422311</v>
      </c>
      <c r="CG44" s="5">
        <f t="shared" si="35"/>
        <v>715089.69798919151</v>
      </c>
      <c r="CH44" s="5">
        <f t="shared" si="36"/>
        <v>192427.93556503186</v>
      </c>
    </row>
    <row r="45" spans="1:86" ht="14.25" customHeight="1">
      <c r="I45" s="150"/>
      <c r="J45" s="2">
        <v>40</v>
      </c>
      <c r="K45" s="118">
        <v>46054</v>
      </c>
      <c r="L45" s="5">
        <f t="shared" si="37"/>
        <v>720554.81926280633</v>
      </c>
      <c r="M45" s="5">
        <f t="shared" si="0"/>
        <v>5571.5809522926747</v>
      </c>
      <c r="N45" s="5">
        <f t="shared" si="1"/>
        <v>617.76656986088165</v>
      </c>
      <c r="O45" s="35">
        <f t="shared" si="2"/>
        <v>1.0288181606938613E-2</v>
      </c>
      <c r="P45" s="5">
        <f t="shared" si="3"/>
        <v>4953.8143824317931</v>
      </c>
      <c r="Q45" s="35">
        <f t="shared" si="4"/>
        <v>8.249999999999999E-2</v>
      </c>
      <c r="R45" s="5">
        <f t="shared" si="38"/>
        <v>21687.94730705455</v>
      </c>
      <c r="S45" s="5">
        <f t="shared" si="39"/>
        <v>201175.29078465246</v>
      </c>
      <c r="T45" s="5">
        <f t="shared" si="5"/>
        <v>719937.05269294546</v>
      </c>
      <c r="U45" s="5">
        <f t="shared" si="6"/>
        <v>222863.238091707</v>
      </c>
      <c r="V45" s="150"/>
      <c r="W45" s="2">
        <v>40</v>
      </c>
      <c r="X45" s="118">
        <v>46054</v>
      </c>
      <c r="Y45" s="5">
        <f t="shared" si="40"/>
        <v>719544.96799130843</v>
      </c>
      <c r="Z45" s="5">
        <f t="shared" si="41"/>
        <v>5441.7815210329336</v>
      </c>
      <c r="AA45" s="5">
        <f t="shared" si="7"/>
        <v>644.81506775754406</v>
      </c>
      <c r="AB45" s="35">
        <f t="shared" si="8"/>
        <v>1.0753714023866254E-2</v>
      </c>
      <c r="AC45" s="5">
        <f t="shared" si="9"/>
        <v>4796.9664532753895</v>
      </c>
      <c r="AD45" s="35">
        <f t="shared" si="10"/>
        <v>0.08</v>
      </c>
      <c r="AE45" s="5">
        <f t="shared" si="42"/>
        <v>22724.847076448972</v>
      </c>
      <c r="AF45" s="5">
        <f t="shared" si="43"/>
        <v>194946.41376486831</v>
      </c>
      <c r="AG45" s="5">
        <f t="shared" si="11"/>
        <v>718900.15292355092</v>
      </c>
      <c r="AH45" s="5">
        <f t="shared" si="12"/>
        <v>217671.26084131727</v>
      </c>
      <c r="AI45" s="150"/>
      <c r="AJ45" s="2">
        <v>40</v>
      </c>
      <c r="AK45" s="118">
        <v>46054</v>
      </c>
      <c r="AL45" s="5">
        <f t="shared" si="44"/>
        <v>718494.58549408533</v>
      </c>
      <c r="AM45" s="5">
        <f t="shared" si="45"/>
        <v>5313.0923161272649</v>
      </c>
      <c r="AN45" s="5">
        <f t="shared" si="13"/>
        <v>672.81478481129761</v>
      </c>
      <c r="AO45" s="35">
        <f t="shared" si="14"/>
        <v>1.123707482386036E-2</v>
      </c>
      <c r="AP45" s="5">
        <f t="shared" si="15"/>
        <v>4640.2775313159673</v>
      </c>
      <c r="AQ45" s="35">
        <f t="shared" si="16"/>
        <v>7.7499999999999986E-2</v>
      </c>
      <c r="AR45" s="5">
        <f t="shared" si="46"/>
        <v>23803.229290726144</v>
      </c>
      <c r="AS45" s="5">
        <f t="shared" si="47"/>
        <v>188720.46335436447</v>
      </c>
      <c r="AT45" s="5">
        <f t="shared" si="17"/>
        <v>717821.77070927399</v>
      </c>
      <c r="AU45" s="5">
        <f t="shared" si="18"/>
        <v>212523.69264509063</v>
      </c>
      <c r="AV45" s="150"/>
      <c r="AW45" s="2">
        <v>40</v>
      </c>
      <c r="AX45" s="118">
        <v>46054</v>
      </c>
      <c r="AY45" s="5">
        <f t="shared" si="48"/>
        <v>717402.61053590034</v>
      </c>
      <c r="AZ45" s="5">
        <f t="shared" si="49"/>
        <v>5185.5495990545369</v>
      </c>
      <c r="BA45" s="5">
        <f t="shared" si="19"/>
        <v>701.78328320515993</v>
      </c>
      <c r="BB45" s="35">
        <f t="shared" si="20"/>
        <v>1.1738735369489562E-2</v>
      </c>
      <c r="BC45" s="5">
        <f t="shared" si="21"/>
        <v>4483.766315849377</v>
      </c>
      <c r="BD45" s="35">
        <f t="shared" si="22"/>
        <v>7.4999999999999997E-2</v>
      </c>
      <c r="BE45" s="5">
        <f t="shared" si="50"/>
        <v>24924.172747304921</v>
      </c>
      <c r="BF45" s="5">
        <f t="shared" si="51"/>
        <v>182497.81121487656</v>
      </c>
      <c r="BG45" s="5">
        <f t="shared" si="23"/>
        <v>716700.82725269522</v>
      </c>
      <c r="BH45" s="5">
        <f t="shared" si="24"/>
        <v>207421.98396218149</v>
      </c>
      <c r="BI45" s="150"/>
      <c r="BJ45" s="2">
        <v>40</v>
      </c>
      <c r="BK45" s="118">
        <v>46054</v>
      </c>
      <c r="BL45" s="5">
        <f t="shared" si="52"/>
        <v>716267.99320446583</v>
      </c>
      <c r="BM45" s="5">
        <f t="shared" si="53"/>
        <v>5059.1898369667315</v>
      </c>
      <c r="BN45" s="5">
        <f t="shared" si="25"/>
        <v>731.73737802308369</v>
      </c>
      <c r="BO45" s="35">
        <f t="shared" si="26"/>
        <v>1.2259166428745371E-2</v>
      </c>
      <c r="BP45" s="5">
        <f t="shared" si="27"/>
        <v>4327.4524589436478</v>
      </c>
      <c r="BQ45" s="35">
        <f t="shared" si="28"/>
        <v>7.2499999999999995E-2</v>
      </c>
      <c r="BR45" s="5">
        <f t="shared" si="54"/>
        <v>26088.744173557207</v>
      </c>
      <c r="BS45" s="5">
        <f t="shared" si="55"/>
        <v>176278.84930511206</v>
      </c>
      <c r="BT45" s="5">
        <f t="shared" si="29"/>
        <v>715536.25582644274</v>
      </c>
      <c r="BU45" s="5">
        <f t="shared" si="30"/>
        <v>202367.59347866927</v>
      </c>
      <c r="BV45" s="150"/>
      <c r="BW45" s="2">
        <v>40</v>
      </c>
      <c r="BX45" s="118">
        <v>46054</v>
      </c>
      <c r="BY45" s="5">
        <f t="shared" si="56"/>
        <v>715089.69798919151</v>
      </c>
      <c r="BZ45" s="5">
        <f t="shared" si="57"/>
        <v>4934.049629872613</v>
      </c>
      <c r="CA45" s="5">
        <f t="shared" si="31"/>
        <v>762.69305826899563</v>
      </c>
      <c r="CB45" s="35">
        <f t="shared" si="32"/>
        <v>1.2798837299661789E-2</v>
      </c>
      <c r="CC45" s="5">
        <f t="shared" si="33"/>
        <v>4171.3565716036173</v>
      </c>
      <c r="CD45" s="35">
        <f t="shared" si="34"/>
        <v>7.0000000000000007E-2</v>
      </c>
      <c r="CE45" s="5">
        <f t="shared" si="58"/>
        <v>27297.995069077759</v>
      </c>
      <c r="CF45" s="5">
        <f t="shared" si="59"/>
        <v>170063.99012582673</v>
      </c>
      <c r="CG45" s="5">
        <f t="shared" si="35"/>
        <v>714327.00493092253</v>
      </c>
      <c r="CH45" s="5">
        <f t="shared" si="36"/>
        <v>197361.9851949045</v>
      </c>
    </row>
    <row r="46" spans="1:86" ht="14.25" customHeight="1">
      <c r="I46" s="150"/>
      <c r="J46" s="2">
        <v>41</v>
      </c>
      <c r="K46" s="118">
        <v>46082</v>
      </c>
      <c r="L46" s="5">
        <f t="shared" si="37"/>
        <v>719937.05269294546</v>
      </c>
      <c r="M46" s="5">
        <f t="shared" si="0"/>
        <v>5571.5809522926747</v>
      </c>
      <c r="N46" s="5">
        <f t="shared" si="1"/>
        <v>622.0137150286746</v>
      </c>
      <c r="O46" s="35">
        <f t="shared" si="2"/>
        <v>1.0367801674360515E-2</v>
      </c>
      <c r="P46" s="5">
        <f t="shared" si="3"/>
        <v>4949.5672372640001</v>
      </c>
      <c r="Q46" s="35">
        <f t="shared" si="4"/>
        <v>8.2500000000000004E-2</v>
      </c>
      <c r="R46" s="5">
        <f t="shared" si="38"/>
        <v>22309.961022083226</v>
      </c>
      <c r="S46" s="5">
        <f t="shared" si="39"/>
        <v>206124.85802191647</v>
      </c>
      <c r="T46" s="5">
        <f t="shared" si="5"/>
        <v>719315.03897791682</v>
      </c>
      <c r="U46" s="5">
        <f t="shared" si="6"/>
        <v>228434.81904399971</v>
      </c>
      <c r="V46" s="150"/>
      <c r="W46" s="2">
        <v>41</v>
      </c>
      <c r="X46" s="118">
        <v>46082</v>
      </c>
      <c r="Y46" s="5">
        <f t="shared" si="40"/>
        <v>718900.15292355092</v>
      </c>
      <c r="Z46" s="5">
        <f t="shared" si="41"/>
        <v>5441.7815210329336</v>
      </c>
      <c r="AA46" s="5">
        <f t="shared" si="7"/>
        <v>649.11383487592684</v>
      </c>
      <c r="AB46" s="35">
        <f t="shared" si="8"/>
        <v>1.0835115261603591E-2</v>
      </c>
      <c r="AC46" s="5">
        <f t="shared" si="9"/>
        <v>4792.6676861570068</v>
      </c>
      <c r="AD46" s="35">
        <f t="shared" si="10"/>
        <v>0.08</v>
      </c>
      <c r="AE46" s="5">
        <f t="shared" si="42"/>
        <v>23373.960911324899</v>
      </c>
      <c r="AF46" s="5">
        <f t="shared" si="43"/>
        <v>199739.08145102533</v>
      </c>
      <c r="AG46" s="5">
        <f t="shared" si="11"/>
        <v>718251.03908867505</v>
      </c>
      <c r="AH46" s="5">
        <f t="shared" si="12"/>
        <v>223113.04236235021</v>
      </c>
      <c r="AI46" s="150"/>
      <c r="AJ46" s="2">
        <v>41</v>
      </c>
      <c r="AK46" s="118">
        <v>46082</v>
      </c>
      <c r="AL46" s="5">
        <f t="shared" si="44"/>
        <v>717821.77070927399</v>
      </c>
      <c r="AM46" s="5">
        <f t="shared" si="45"/>
        <v>5313.0923161272649</v>
      </c>
      <c r="AN46" s="5">
        <f t="shared" si="13"/>
        <v>677.16004696320397</v>
      </c>
      <c r="AO46" s="35">
        <f t="shared" si="14"/>
        <v>1.1320248138377427E-2</v>
      </c>
      <c r="AP46" s="5">
        <f t="shared" si="15"/>
        <v>4635.9322691640609</v>
      </c>
      <c r="AQ46" s="35">
        <f t="shared" si="16"/>
        <v>7.7499999999999999E-2</v>
      </c>
      <c r="AR46" s="5">
        <f t="shared" si="46"/>
        <v>24480.389337689347</v>
      </c>
      <c r="AS46" s="5">
        <f t="shared" si="47"/>
        <v>193356.39562352854</v>
      </c>
      <c r="AT46" s="5">
        <f t="shared" si="17"/>
        <v>717144.61066231073</v>
      </c>
      <c r="AU46" s="5">
        <f t="shared" si="18"/>
        <v>217836.7849612179</v>
      </c>
      <c r="AV46" s="150"/>
      <c r="AW46" s="2">
        <v>41</v>
      </c>
      <c r="AX46" s="118">
        <v>46082</v>
      </c>
      <c r="AY46" s="5">
        <f t="shared" si="48"/>
        <v>716700.82725269522</v>
      </c>
      <c r="AZ46" s="5">
        <f t="shared" si="49"/>
        <v>5185.5495990545369</v>
      </c>
      <c r="BA46" s="5">
        <f t="shared" si="19"/>
        <v>706.16942872519212</v>
      </c>
      <c r="BB46" s="35">
        <f t="shared" si="20"/>
        <v>1.182366870872122E-2</v>
      </c>
      <c r="BC46" s="5">
        <f t="shared" si="21"/>
        <v>4479.3801703293448</v>
      </c>
      <c r="BD46" s="35">
        <f t="shared" si="22"/>
        <v>7.4999999999999997E-2</v>
      </c>
      <c r="BE46" s="5">
        <f t="shared" si="50"/>
        <v>25630.342176030113</v>
      </c>
      <c r="BF46" s="5">
        <f t="shared" si="51"/>
        <v>186977.19138520592</v>
      </c>
      <c r="BG46" s="5">
        <f t="shared" si="23"/>
        <v>715994.65782397008</v>
      </c>
      <c r="BH46" s="5">
        <f t="shared" si="24"/>
        <v>212607.53356123605</v>
      </c>
      <c r="BI46" s="150"/>
      <c r="BJ46" s="2">
        <v>41</v>
      </c>
      <c r="BK46" s="118">
        <v>46082</v>
      </c>
      <c r="BL46" s="5">
        <f t="shared" si="52"/>
        <v>715536.25582644274</v>
      </c>
      <c r="BM46" s="5">
        <f t="shared" si="53"/>
        <v>5059.1898369667315</v>
      </c>
      <c r="BN46" s="5">
        <f t="shared" si="25"/>
        <v>736.15829134863998</v>
      </c>
      <c r="BO46" s="35">
        <f t="shared" si="26"/>
        <v>1.2345844706332241E-2</v>
      </c>
      <c r="BP46" s="5">
        <f t="shared" si="27"/>
        <v>4323.0315456180915</v>
      </c>
      <c r="BQ46" s="35">
        <f t="shared" si="28"/>
        <v>7.2499999999999995E-2</v>
      </c>
      <c r="BR46" s="5">
        <f t="shared" si="54"/>
        <v>26824.902464905848</v>
      </c>
      <c r="BS46" s="5">
        <f t="shared" si="55"/>
        <v>180601.88085073014</v>
      </c>
      <c r="BT46" s="5">
        <f t="shared" si="29"/>
        <v>714800.09753509413</v>
      </c>
      <c r="BU46" s="5">
        <f t="shared" si="30"/>
        <v>207426.78331563598</v>
      </c>
      <c r="BV46" s="150"/>
      <c r="BW46" s="2">
        <v>41</v>
      </c>
      <c r="BX46" s="118">
        <v>46082</v>
      </c>
      <c r="BY46" s="5">
        <f t="shared" si="56"/>
        <v>714327.00493092253</v>
      </c>
      <c r="BZ46" s="5">
        <f t="shared" si="57"/>
        <v>4934.049629872613</v>
      </c>
      <c r="CA46" s="5">
        <f t="shared" si="31"/>
        <v>767.1421011088978</v>
      </c>
      <c r="CB46" s="35">
        <f t="shared" si="32"/>
        <v>1.2887242327058589E-2</v>
      </c>
      <c r="CC46" s="5">
        <f t="shared" si="33"/>
        <v>4166.9075287637152</v>
      </c>
      <c r="CD46" s="35">
        <f t="shared" si="34"/>
        <v>7.0000000000000007E-2</v>
      </c>
      <c r="CE46" s="5">
        <f t="shared" si="58"/>
        <v>28065.137170186656</v>
      </c>
      <c r="CF46" s="5">
        <f t="shared" si="59"/>
        <v>174230.89765459046</v>
      </c>
      <c r="CG46" s="5">
        <f t="shared" si="35"/>
        <v>713559.86282981362</v>
      </c>
      <c r="CH46" s="5">
        <f t="shared" si="36"/>
        <v>202296.0348247771</v>
      </c>
    </row>
    <row r="47" spans="1:86" ht="14.25" customHeight="1">
      <c r="I47" s="150"/>
      <c r="J47" s="2">
        <v>42</v>
      </c>
      <c r="K47" s="118">
        <v>46113</v>
      </c>
      <c r="L47" s="5">
        <f t="shared" si="37"/>
        <v>719315.03897791682</v>
      </c>
      <c r="M47" s="5">
        <f t="shared" si="0"/>
        <v>5571.5809522926747</v>
      </c>
      <c r="N47" s="5">
        <f t="shared" si="1"/>
        <v>626.29005931949632</v>
      </c>
      <c r="O47" s="35">
        <f t="shared" si="2"/>
        <v>1.044810730290415E-2</v>
      </c>
      <c r="P47" s="5">
        <f t="shared" si="3"/>
        <v>4945.2908929731784</v>
      </c>
      <c r="Q47" s="35">
        <f t="shared" si="4"/>
        <v>8.2500000000000004E-2</v>
      </c>
      <c r="R47" s="5">
        <f t="shared" si="38"/>
        <v>22936.251081402723</v>
      </c>
      <c r="S47" s="5">
        <f t="shared" si="39"/>
        <v>211070.14891488967</v>
      </c>
      <c r="T47" s="5">
        <f t="shared" si="5"/>
        <v>718688.74891859735</v>
      </c>
      <c r="U47" s="5">
        <f t="shared" si="6"/>
        <v>234006.3999962924</v>
      </c>
      <c r="V47" s="150"/>
      <c r="W47" s="2">
        <v>42</v>
      </c>
      <c r="X47" s="118">
        <v>46113</v>
      </c>
      <c r="Y47" s="5">
        <f t="shared" si="40"/>
        <v>718251.03908867505</v>
      </c>
      <c r="Z47" s="5">
        <f t="shared" si="41"/>
        <v>5441.7815210329336</v>
      </c>
      <c r="AA47" s="5">
        <f t="shared" si="7"/>
        <v>653.44126044176664</v>
      </c>
      <c r="AB47" s="35">
        <f t="shared" si="8"/>
        <v>1.0917206796178565E-2</v>
      </c>
      <c r="AC47" s="5">
        <f t="shared" si="9"/>
        <v>4788.340260591167</v>
      </c>
      <c r="AD47" s="35">
        <f t="shared" si="10"/>
        <v>7.9999999999999988E-2</v>
      </c>
      <c r="AE47" s="5">
        <f t="shared" si="42"/>
        <v>24027.402171766666</v>
      </c>
      <c r="AF47" s="5">
        <f t="shared" si="43"/>
        <v>204527.42171161648</v>
      </c>
      <c r="AG47" s="5">
        <f t="shared" si="11"/>
        <v>717597.59782823327</v>
      </c>
      <c r="AH47" s="5">
        <f t="shared" si="12"/>
        <v>228554.82388338316</v>
      </c>
      <c r="AI47" s="150"/>
      <c r="AJ47" s="2">
        <v>42</v>
      </c>
      <c r="AK47" s="118">
        <v>46113</v>
      </c>
      <c r="AL47" s="5">
        <f t="shared" si="44"/>
        <v>717144.61066231073</v>
      </c>
      <c r="AM47" s="5">
        <f t="shared" si="45"/>
        <v>5313.0923161272649</v>
      </c>
      <c r="AN47" s="5">
        <f t="shared" si="13"/>
        <v>681.5333722665082</v>
      </c>
      <c r="AO47" s="35">
        <f t="shared" si="14"/>
        <v>1.1404116193029785E-2</v>
      </c>
      <c r="AP47" s="5">
        <f t="shared" si="15"/>
        <v>4631.5589438607567</v>
      </c>
      <c r="AQ47" s="35">
        <f t="shared" si="16"/>
        <v>7.7499999999999999E-2</v>
      </c>
      <c r="AR47" s="5">
        <f t="shared" si="46"/>
        <v>25161.922709955856</v>
      </c>
      <c r="AS47" s="5">
        <f t="shared" si="47"/>
        <v>197987.9545673893</v>
      </c>
      <c r="AT47" s="5">
        <f t="shared" si="17"/>
        <v>716463.07729004428</v>
      </c>
      <c r="AU47" s="5">
        <f t="shared" si="18"/>
        <v>223149.87727734516</v>
      </c>
      <c r="AV47" s="150"/>
      <c r="AW47" s="2">
        <v>42</v>
      </c>
      <c r="AX47" s="118">
        <v>46113</v>
      </c>
      <c r="AY47" s="5">
        <f t="shared" si="48"/>
        <v>715994.65782397008</v>
      </c>
      <c r="AZ47" s="5">
        <f t="shared" si="49"/>
        <v>5185.5495990545369</v>
      </c>
      <c r="BA47" s="5">
        <f t="shared" si="19"/>
        <v>710.58298765472409</v>
      </c>
      <c r="BB47" s="35">
        <f t="shared" si="20"/>
        <v>1.1909300940556854E-2</v>
      </c>
      <c r="BC47" s="5">
        <f t="shared" si="21"/>
        <v>4474.9666113998128</v>
      </c>
      <c r="BD47" s="35">
        <f t="shared" si="22"/>
        <v>7.4999999999999997E-2</v>
      </c>
      <c r="BE47" s="5">
        <f t="shared" si="50"/>
        <v>26340.925163684838</v>
      </c>
      <c r="BF47" s="5">
        <f t="shared" si="51"/>
        <v>191452.15799660573</v>
      </c>
      <c r="BG47" s="5">
        <f t="shared" si="23"/>
        <v>715284.07483631535</v>
      </c>
      <c r="BH47" s="5">
        <f t="shared" si="24"/>
        <v>217793.08316029058</v>
      </c>
      <c r="BI47" s="150"/>
      <c r="BJ47" s="2">
        <v>42</v>
      </c>
      <c r="BK47" s="118">
        <v>46113</v>
      </c>
      <c r="BL47" s="5">
        <f t="shared" si="52"/>
        <v>714800.09753509413</v>
      </c>
      <c r="BM47" s="5">
        <f t="shared" si="53"/>
        <v>5059.1898369667315</v>
      </c>
      <c r="BN47" s="5">
        <f t="shared" si="25"/>
        <v>740.6059143588709</v>
      </c>
      <c r="BO47" s="35">
        <f t="shared" si="26"/>
        <v>1.2433225740949367E-2</v>
      </c>
      <c r="BP47" s="5">
        <f t="shared" si="27"/>
        <v>4318.5839226078606</v>
      </c>
      <c r="BQ47" s="35">
        <f t="shared" si="28"/>
        <v>7.2499999999999995E-2</v>
      </c>
      <c r="BR47" s="5">
        <f t="shared" si="54"/>
        <v>27565.50837926472</v>
      </c>
      <c r="BS47" s="5">
        <f t="shared" si="55"/>
        <v>184920.464773338</v>
      </c>
      <c r="BT47" s="5">
        <f t="shared" si="29"/>
        <v>714059.49162073527</v>
      </c>
      <c r="BU47" s="5">
        <f t="shared" si="30"/>
        <v>212485.97315260273</v>
      </c>
      <c r="BV47" s="150"/>
      <c r="BW47" s="2">
        <v>42</v>
      </c>
      <c r="BX47" s="118">
        <v>46113</v>
      </c>
      <c r="BY47" s="5">
        <f t="shared" si="56"/>
        <v>713559.86282981362</v>
      </c>
      <c r="BZ47" s="5">
        <f t="shared" si="57"/>
        <v>4934.049629872613</v>
      </c>
      <c r="CA47" s="5">
        <f t="shared" si="31"/>
        <v>771.61709669870015</v>
      </c>
      <c r="CB47" s="35">
        <f t="shared" si="32"/>
        <v>1.2976353691845475E-2</v>
      </c>
      <c r="CC47" s="5">
        <f t="shared" si="33"/>
        <v>4162.4325331739128</v>
      </c>
      <c r="CD47" s="35">
        <f t="shared" si="34"/>
        <v>7.0000000000000007E-2</v>
      </c>
      <c r="CE47" s="5">
        <f t="shared" si="58"/>
        <v>28836.754266885357</v>
      </c>
      <c r="CF47" s="5">
        <f t="shared" si="59"/>
        <v>178393.33018776437</v>
      </c>
      <c r="CG47" s="5">
        <f t="shared" si="35"/>
        <v>712788.24573311489</v>
      </c>
      <c r="CH47" s="5">
        <f t="shared" si="36"/>
        <v>207230.08445464971</v>
      </c>
    </row>
    <row r="48" spans="1:86" ht="14.25" customHeight="1">
      <c r="I48" s="150"/>
      <c r="J48" s="2">
        <v>43</v>
      </c>
      <c r="K48" s="118">
        <v>46143</v>
      </c>
      <c r="L48" s="5">
        <f t="shared" si="37"/>
        <v>718688.74891859735</v>
      </c>
      <c r="M48" s="5">
        <f t="shared" si="0"/>
        <v>5571.5809522926747</v>
      </c>
      <c r="N48" s="5">
        <f t="shared" si="1"/>
        <v>630.59580347731753</v>
      </c>
      <c r="O48" s="35">
        <f t="shared" si="2"/>
        <v>1.0529105475929619E-2</v>
      </c>
      <c r="P48" s="5">
        <f t="shared" si="3"/>
        <v>4940.9851488153572</v>
      </c>
      <c r="Q48" s="35">
        <f t="shared" si="4"/>
        <v>8.2500000000000018E-2</v>
      </c>
      <c r="R48" s="5">
        <f t="shared" si="38"/>
        <v>23566.84688488004</v>
      </c>
      <c r="S48" s="5">
        <f t="shared" si="39"/>
        <v>216011.13406370502</v>
      </c>
      <c r="T48" s="5">
        <f t="shared" si="5"/>
        <v>718058.15311512002</v>
      </c>
      <c r="U48" s="5">
        <f t="shared" si="6"/>
        <v>239577.98094858506</v>
      </c>
      <c r="V48" s="150"/>
      <c r="W48" s="2">
        <v>43</v>
      </c>
      <c r="X48" s="118">
        <v>46143</v>
      </c>
      <c r="Y48" s="5">
        <f t="shared" si="40"/>
        <v>717597.59782823327</v>
      </c>
      <c r="Z48" s="5">
        <f t="shared" si="41"/>
        <v>5441.7815210329336</v>
      </c>
      <c r="AA48" s="5">
        <f t="shared" si="7"/>
        <v>657.79753551137856</v>
      </c>
      <c r="AB48" s="35">
        <f t="shared" si="8"/>
        <v>1.0999995610389397E-2</v>
      </c>
      <c r="AC48" s="5">
        <f t="shared" si="9"/>
        <v>4783.983985521555</v>
      </c>
      <c r="AD48" s="35">
        <f t="shared" si="10"/>
        <v>7.9999999999999988E-2</v>
      </c>
      <c r="AE48" s="5">
        <f t="shared" si="42"/>
        <v>24685.199707278043</v>
      </c>
      <c r="AF48" s="5">
        <f t="shared" si="43"/>
        <v>209311.40569713805</v>
      </c>
      <c r="AG48" s="5">
        <f t="shared" si="11"/>
        <v>716939.80029272183</v>
      </c>
      <c r="AH48" s="5">
        <f t="shared" si="12"/>
        <v>233996.6054044161</v>
      </c>
      <c r="AI48" s="150"/>
      <c r="AJ48" s="2">
        <v>43</v>
      </c>
      <c r="AK48" s="118">
        <v>46143</v>
      </c>
      <c r="AL48" s="5">
        <f t="shared" si="44"/>
        <v>716463.07729004428</v>
      </c>
      <c r="AM48" s="5">
        <f t="shared" si="45"/>
        <v>5313.0923161272649</v>
      </c>
      <c r="AN48" s="5">
        <f t="shared" si="13"/>
        <v>685.9349419623959</v>
      </c>
      <c r="AO48" s="35">
        <f t="shared" si="14"/>
        <v>1.1488685969251313E-2</v>
      </c>
      <c r="AP48" s="5">
        <f t="shared" si="15"/>
        <v>4627.157374164869</v>
      </c>
      <c r="AQ48" s="35">
        <f t="shared" si="16"/>
        <v>7.7499999999999999E-2</v>
      </c>
      <c r="AR48" s="5">
        <f t="shared" si="46"/>
        <v>25847.857651918253</v>
      </c>
      <c r="AS48" s="5">
        <f t="shared" si="47"/>
        <v>202615.11194155418</v>
      </c>
      <c r="AT48" s="5">
        <f t="shared" si="17"/>
        <v>715777.14234808192</v>
      </c>
      <c r="AU48" s="5">
        <f t="shared" si="18"/>
        <v>228462.96959347243</v>
      </c>
      <c r="AV48" s="150"/>
      <c r="AW48" s="2">
        <v>43</v>
      </c>
      <c r="AX48" s="118">
        <v>46143</v>
      </c>
      <c r="AY48" s="5">
        <f t="shared" si="48"/>
        <v>715284.07483631535</v>
      </c>
      <c r="AZ48" s="5">
        <f t="shared" si="49"/>
        <v>5185.5495990545369</v>
      </c>
      <c r="BA48" s="5">
        <f t="shared" si="19"/>
        <v>715.02413132756647</v>
      </c>
      <c r="BB48" s="35">
        <f t="shared" si="20"/>
        <v>1.199563904438149E-2</v>
      </c>
      <c r="BC48" s="5">
        <f t="shared" si="21"/>
        <v>4470.5254677269704</v>
      </c>
      <c r="BD48" s="35">
        <f t="shared" si="22"/>
        <v>7.4999999999999997E-2</v>
      </c>
      <c r="BE48" s="5">
        <f t="shared" si="50"/>
        <v>27055.949295012404</v>
      </c>
      <c r="BF48" s="5">
        <f t="shared" si="51"/>
        <v>195922.68346433272</v>
      </c>
      <c r="BG48" s="5">
        <f t="shared" si="23"/>
        <v>714569.05070498784</v>
      </c>
      <c r="BH48" s="5">
        <f t="shared" si="24"/>
        <v>222978.63275934511</v>
      </c>
      <c r="BI48" s="150"/>
      <c r="BJ48" s="2">
        <v>43</v>
      </c>
      <c r="BK48" s="118">
        <v>46143</v>
      </c>
      <c r="BL48" s="5">
        <f t="shared" si="52"/>
        <v>714059.49162073527</v>
      </c>
      <c r="BM48" s="5">
        <f t="shared" si="53"/>
        <v>5059.1898369667315</v>
      </c>
      <c r="BN48" s="5">
        <f t="shared" si="25"/>
        <v>745.08040842478931</v>
      </c>
      <c r="BO48" s="35">
        <f t="shared" si="26"/>
        <v>1.2521316509362172E-2</v>
      </c>
      <c r="BP48" s="5">
        <f t="shared" si="27"/>
        <v>4314.1094285419422</v>
      </c>
      <c r="BQ48" s="35">
        <f t="shared" si="28"/>
        <v>7.2499999999999995E-2</v>
      </c>
      <c r="BR48" s="5">
        <f t="shared" si="54"/>
        <v>28310.58878768951</v>
      </c>
      <c r="BS48" s="5">
        <f t="shared" si="55"/>
        <v>189234.57420187994</v>
      </c>
      <c r="BT48" s="5">
        <f t="shared" si="29"/>
        <v>713314.41121231043</v>
      </c>
      <c r="BU48" s="5">
        <f t="shared" si="30"/>
        <v>217545.16298956945</v>
      </c>
      <c r="BV48" s="150"/>
      <c r="BW48" s="2">
        <v>43</v>
      </c>
      <c r="BX48" s="118">
        <v>46143</v>
      </c>
      <c r="BY48" s="5">
        <f t="shared" si="56"/>
        <v>712788.24573311489</v>
      </c>
      <c r="BZ48" s="5">
        <f t="shared" si="57"/>
        <v>4934.049629872613</v>
      </c>
      <c r="CA48" s="5">
        <f t="shared" si="31"/>
        <v>776.11819642944283</v>
      </c>
      <c r="CB48" s="35">
        <f t="shared" si="32"/>
        <v>1.3066178367706252E-2</v>
      </c>
      <c r="CC48" s="5">
        <f t="shared" si="33"/>
        <v>4157.9314334431701</v>
      </c>
      <c r="CD48" s="35">
        <f t="shared" si="34"/>
        <v>7.0000000000000007E-2</v>
      </c>
      <c r="CE48" s="5">
        <f t="shared" si="58"/>
        <v>29612.872463314801</v>
      </c>
      <c r="CF48" s="5">
        <f t="shared" si="59"/>
        <v>182551.26162120755</v>
      </c>
      <c r="CG48" s="5">
        <f t="shared" si="35"/>
        <v>712012.12753668544</v>
      </c>
      <c r="CH48" s="5">
        <f t="shared" si="36"/>
        <v>212164.13408452235</v>
      </c>
    </row>
    <row r="49" spans="9:86" ht="14.25" customHeight="1">
      <c r="I49" s="150"/>
      <c r="J49" s="2">
        <v>44</v>
      </c>
      <c r="K49" s="118">
        <v>46174</v>
      </c>
      <c r="L49" s="5">
        <f t="shared" si="37"/>
        <v>718058.15311512002</v>
      </c>
      <c r="M49" s="5">
        <f t="shared" si="0"/>
        <v>5571.5809522926747</v>
      </c>
      <c r="N49" s="5">
        <f t="shared" si="1"/>
        <v>634.9311496262244</v>
      </c>
      <c r="O49" s="35">
        <f t="shared" si="2"/>
        <v>1.061080326497341E-2</v>
      </c>
      <c r="P49" s="5">
        <f t="shared" si="3"/>
        <v>4936.6498026664503</v>
      </c>
      <c r="Q49" s="35">
        <f t="shared" si="4"/>
        <v>8.2500000000000004E-2</v>
      </c>
      <c r="R49" s="5">
        <f t="shared" si="38"/>
        <v>24201.778034506264</v>
      </c>
      <c r="S49" s="5">
        <f t="shared" si="39"/>
        <v>220947.78386637146</v>
      </c>
      <c r="T49" s="5">
        <f t="shared" si="5"/>
        <v>717423.22196549375</v>
      </c>
      <c r="U49" s="5">
        <f t="shared" si="6"/>
        <v>245149.56190087774</v>
      </c>
      <c r="V49" s="150"/>
      <c r="W49" s="2">
        <v>44</v>
      </c>
      <c r="X49" s="118">
        <v>46174</v>
      </c>
      <c r="Y49" s="5">
        <f t="shared" si="40"/>
        <v>716939.80029272183</v>
      </c>
      <c r="Z49" s="5">
        <f t="shared" si="41"/>
        <v>5441.7815210329336</v>
      </c>
      <c r="AA49" s="5">
        <f t="shared" si="7"/>
        <v>662.1828524147877</v>
      </c>
      <c r="AB49" s="35">
        <f t="shared" si="8"/>
        <v>1.1083488775114832E-2</v>
      </c>
      <c r="AC49" s="5">
        <f t="shared" si="9"/>
        <v>4779.5986686181459</v>
      </c>
      <c r="AD49" s="35">
        <f t="shared" si="10"/>
        <v>0.08</v>
      </c>
      <c r="AE49" s="5">
        <f t="shared" si="42"/>
        <v>25347.382559692829</v>
      </c>
      <c r="AF49" s="5">
        <f t="shared" si="43"/>
        <v>214091.00436575621</v>
      </c>
      <c r="AG49" s="5">
        <f t="shared" si="11"/>
        <v>716277.61744030705</v>
      </c>
      <c r="AH49" s="5">
        <f t="shared" si="12"/>
        <v>239438.38692544904</v>
      </c>
      <c r="AI49" s="150"/>
      <c r="AJ49" s="2">
        <v>44</v>
      </c>
      <c r="AK49" s="118">
        <v>46174</v>
      </c>
      <c r="AL49" s="5">
        <f t="shared" si="44"/>
        <v>715777.14234808192</v>
      </c>
      <c r="AM49" s="5">
        <f t="shared" si="45"/>
        <v>5313.0923161272649</v>
      </c>
      <c r="AN49" s="5">
        <f t="shared" si="13"/>
        <v>690.36493846256963</v>
      </c>
      <c r="AO49" s="35">
        <f t="shared" si="14"/>
        <v>1.1573964536467619E-2</v>
      </c>
      <c r="AP49" s="5">
        <f t="shared" si="15"/>
        <v>4622.7273776646953</v>
      </c>
      <c r="AQ49" s="35">
        <f t="shared" si="16"/>
        <v>7.7499999999999986E-2</v>
      </c>
      <c r="AR49" s="5">
        <f t="shared" si="46"/>
        <v>26538.222590380821</v>
      </c>
      <c r="AS49" s="5">
        <f t="shared" si="47"/>
        <v>207237.83931921888</v>
      </c>
      <c r="AT49" s="5">
        <f t="shared" si="17"/>
        <v>715086.7774096193</v>
      </c>
      <c r="AU49" s="5">
        <f t="shared" si="18"/>
        <v>233776.0619095997</v>
      </c>
      <c r="AV49" s="150"/>
      <c r="AW49" s="2">
        <v>44</v>
      </c>
      <c r="AX49" s="118">
        <v>46174</v>
      </c>
      <c r="AY49" s="5">
        <f t="shared" si="48"/>
        <v>714569.05070498784</v>
      </c>
      <c r="AZ49" s="5">
        <f t="shared" si="49"/>
        <v>5185.5495990545369</v>
      </c>
      <c r="BA49" s="5">
        <f t="shared" si="19"/>
        <v>719.49303214836345</v>
      </c>
      <c r="BB49" s="35">
        <f t="shared" si="20"/>
        <v>1.2082690087490092E-2</v>
      </c>
      <c r="BC49" s="5">
        <f t="shared" si="21"/>
        <v>4466.0565669061734</v>
      </c>
      <c r="BD49" s="35">
        <f t="shared" si="22"/>
        <v>7.4999999999999997E-2</v>
      </c>
      <c r="BE49" s="5">
        <f t="shared" si="50"/>
        <v>27775.442327160767</v>
      </c>
      <c r="BF49" s="5">
        <f t="shared" si="51"/>
        <v>200388.74003123888</v>
      </c>
      <c r="BG49" s="5">
        <f t="shared" si="23"/>
        <v>713849.5576728395</v>
      </c>
      <c r="BH49" s="5">
        <f t="shared" si="24"/>
        <v>228164.18235839964</v>
      </c>
      <c r="BI49" s="150"/>
      <c r="BJ49" s="2">
        <v>44</v>
      </c>
      <c r="BK49" s="118">
        <v>46174</v>
      </c>
      <c r="BL49" s="5">
        <f t="shared" si="52"/>
        <v>713314.41121231043</v>
      </c>
      <c r="BM49" s="5">
        <f t="shared" si="53"/>
        <v>5059.1898369667315</v>
      </c>
      <c r="BN49" s="5">
        <f t="shared" si="25"/>
        <v>749.58193589235634</v>
      </c>
      <c r="BO49" s="35">
        <f t="shared" si="26"/>
        <v>1.261012407617125E-2</v>
      </c>
      <c r="BP49" s="5">
        <f t="shared" si="27"/>
        <v>4309.6079010743751</v>
      </c>
      <c r="BQ49" s="35">
        <f t="shared" si="28"/>
        <v>7.2499999999999995E-2</v>
      </c>
      <c r="BR49" s="5">
        <f t="shared" si="54"/>
        <v>29060.170723581869</v>
      </c>
      <c r="BS49" s="5">
        <f t="shared" si="55"/>
        <v>193544.18210295431</v>
      </c>
      <c r="BT49" s="5">
        <f t="shared" si="29"/>
        <v>712564.82927641808</v>
      </c>
      <c r="BU49" s="5">
        <f t="shared" si="30"/>
        <v>222604.35282653617</v>
      </c>
      <c r="BV49" s="150"/>
      <c r="BW49" s="2">
        <v>44</v>
      </c>
      <c r="BX49" s="118">
        <v>46174</v>
      </c>
      <c r="BY49" s="5">
        <f t="shared" si="56"/>
        <v>712012.12753668544</v>
      </c>
      <c r="BZ49" s="5">
        <f t="shared" si="57"/>
        <v>4934.049629872613</v>
      </c>
      <c r="CA49" s="5">
        <f t="shared" si="31"/>
        <v>780.64555257528082</v>
      </c>
      <c r="CB49" s="35">
        <f t="shared" si="32"/>
        <v>1.3156723416091967E-2</v>
      </c>
      <c r="CC49" s="5">
        <f t="shared" si="33"/>
        <v>4153.4040772973322</v>
      </c>
      <c r="CD49" s="35">
        <f t="shared" si="34"/>
        <v>7.0000000000000007E-2</v>
      </c>
      <c r="CE49" s="5">
        <f t="shared" si="58"/>
        <v>30393.518015890084</v>
      </c>
      <c r="CF49" s="5">
        <f t="shared" si="59"/>
        <v>186704.66569850489</v>
      </c>
      <c r="CG49" s="5">
        <f t="shared" si="35"/>
        <v>711231.4819841102</v>
      </c>
      <c r="CH49" s="5">
        <f t="shared" si="36"/>
        <v>217098.18371439498</v>
      </c>
    </row>
    <row r="50" spans="9:86" ht="14.25" customHeight="1">
      <c r="I50" s="150"/>
      <c r="J50" s="2">
        <v>45</v>
      </c>
      <c r="K50" s="118">
        <v>46204</v>
      </c>
      <c r="L50" s="5">
        <f t="shared" si="37"/>
        <v>717423.22196549375</v>
      </c>
      <c r="M50" s="5">
        <f t="shared" si="0"/>
        <v>5571.5809522926747</v>
      </c>
      <c r="N50" s="5">
        <f t="shared" si="1"/>
        <v>639.29630127990549</v>
      </c>
      <c r="O50" s="35">
        <f t="shared" si="2"/>
        <v>1.0693207831134087E-2</v>
      </c>
      <c r="P50" s="5">
        <f t="shared" si="3"/>
        <v>4932.2846510127692</v>
      </c>
      <c r="Q50" s="35">
        <f t="shared" si="4"/>
        <v>8.249999999999999E-2</v>
      </c>
      <c r="R50" s="5">
        <f t="shared" si="38"/>
        <v>24841.074335786168</v>
      </c>
      <c r="S50" s="5">
        <f t="shared" si="39"/>
        <v>225880.06851738424</v>
      </c>
      <c r="T50" s="5">
        <f t="shared" si="5"/>
        <v>716783.92566421384</v>
      </c>
      <c r="U50" s="5">
        <f t="shared" si="6"/>
        <v>250721.1428531704</v>
      </c>
      <c r="V50" s="150"/>
      <c r="W50" s="2">
        <v>45</v>
      </c>
      <c r="X50" s="118">
        <v>46204</v>
      </c>
      <c r="Y50" s="5">
        <f t="shared" si="40"/>
        <v>716277.61744030705</v>
      </c>
      <c r="Z50" s="5">
        <f t="shared" si="41"/>
        <v>5441.7815210329336</v>
      </c>
      <c r="AA50" s="5">
        <f t="shared" si="7"/>
        <v>666.59740476421939</v>
      </c>
      <c r="AB50" s="35">
        <f t="shared" si="8"/>
        <v>1.1167693450699323E-2</v>
      </c>
      <c r="AC50" s="5">
        <f t="shared" si="9"/>
        <v>4775.1841162687142</v>
      </c>
      <c r="AD50" s="35">
        <f t="shared" si="10"/>
        <v>0.08</v>
      </c>
      <c r="AE50" s="5">
        <f t="shared" si="42"/>
        <v>26013.979964457048</v>
      </c>
      <c r="AF50" s="5">
        <f t="shared" si="43"/>
        <v>218866.18848202491</v>
      </c>
      <c r="AG50" s="5">
        <f t="shared" si="11"/>
        <v>715611.02003554278</v>
      </c>
      <c r="AH50" s="5">
        <f t="shared" si="12"/>
        <v>244880.16844648196</v>
      </c>
      <c r="AI50" s="150"/>
      <c r="AJ50" s="2">
        <v>45</v>
      </c>
      <c r="AK50" s="118">
        <v>46204</v>
      </c>
      <c r="AL50" s="5">
        <f t="shared" si="44"/>
        <v>715086.7774096193</v>
      </c>
      <c r="AM50" s="5">
        <f t="shared" si="45"/>
        <v>5313.0923161272649</v>
      </c>
      <c r="AN50" s="5">
        <f t="shared" si="13"/>
        <v>694.82354535680679</v>
      </c>
      <c r="AO50" s="35">
        <f t="shared" si="14"/>
        <v>1.1659959053480775E-2</v>
      </c>
      <c r="AP50" s="5">
        <f t="shared" si="15"/>
        <v>4618.2687707704581</v>
      </c>
      <c r="AQ50" s="35">
        <f t="shared" si="16"/>
        <v>7.7499999999999999E-2</v>
      </c>
      <c r="AR50" s="5">
        <f t="shared" si="46"/>
        <v>27233.046135737626</v>
      </c>
      <c r="AS50" s="5">
        <f t="shared" si="47"/>
        <v>211856.10808998934</v>
      </c>
      <c r="AT50" s="5">
        <f t="shared" si="17"/>
        <v>714391.95386426244</v>
      </c>
      <c r="AU50" s="5">
        <f t="shared" si="18"/>
        <v>239089.15422572696</v>
      </c>
      <c r="AV50" s="150"/>
      <c r="AW50" s="2">
        <v>45</v>
      </c>
      <c r="AX50" s="118">
        <v>46204</v>
      </c>
      <c r="AY50" s="5">
        <f t="shared" si="48"/>
        <v>713849.5576728395</v>
      </c>
      <c r="AZ50" s="5">
        <f t="shared" si="49"/>
        <v>5185.5495990545369</v>
      </c>
      <c r="BA50" s="5">
        <f t="shared" si="19"/>
        <v>723.9898635992904</v>
      </c>
      <c r="BB50" s="35">
        <f t="shared" si="20"/>
        <v>1.2170461226472005E-2</v>
      </c>
      <c r="BC50" s="5">
        <f t="shared" si="21"/>
        <v>4461.5597354552465</v>
      </c>
      <c r="BD50" s="35">
        <f t="shared" si="22"/>
        <v>7.4999999999999997E-2</v>
      </c>
      <c r="BE50" s="5">
        <f t="shared" si="50"/>
        <v>28499.432190760057</v>
      </c>
      <c r="BF50" s="5">
        <f t="shared" si="51"/>
        <v>204850.29976669414</v>
      </c>
      <c r="BG50" s="5">
        <f t="shared" si="23"/>
        <v>713125.56780924019</v>
      </c>
      <c r="BH50" s="5">
        <f t="shared" si="24"/>
        <v>233349.73195745421</v>
      </c>
      <c r="BI50" s="150"/>
      <c r="BJ50" s="2">
        <v>45</v>
      </c>
      <c r="BK50" s="118">
        <v>46204</v>
      </c>
      <c r="BL50" s="5">
        <f t="shared" si="52"/>
        <v>712564.82927641808</v>
      </c>
      <c r="BM50" s="5">
        <f t="shared" si="53"/>
        <v>5059.1898369667315</v>
      </c>
      <c r="BN50" s="5">
        <f t="shared" si="25"/>
        <v>754.11066008837224</v>
      </c>
      <c r="BO50" s="35">
        <f t="shared" si="26"/>
        <v>1.269965559519645E-2</v>
      </c>
      <c r="BP50" s="5">
        <f t="shared" si="27"/>
        <v>4305.0791768783592</v>
      </c>
      <c r="BQ50" s="35">
        <f t="shared" si="28"/>
        <v>7.2499999999999995E-2</v>
      </c>
      <c r="BR50" s="5">
        <f t="shared" si="54"/>
        <v>29814.281383670241</v>
      </c>
      <c r="BS50" s="5">
        <f t="shared" si="55"/>
        <v>197849.26127983266</v>
      </c>
      <c r="BT50" s="5">
        <f t="shared" si="29"/>
        <v>711810.71861632972</v>
      </c>
      <c r="BU50" s="5">
        <f t="shared" si="30"/>
        <v>227663.54266350291</v>
      </c>
      <c r="BV50" s="150"/>
      <c r="BW50" s="2">
        <v>45</v>
      </c>
      <c r="BX50" s="118">
        <v>46204</v>
      </c>
      <c r="BY50" s="5">
        <f t="shared" si="56"/>
        <v>711231.4819841102</v>
      </c>
      <c r="BZ50" s="5">
        <f t="shared" si="57"/>
        <v>4934.049629872613</v>
      </c>
      <c r="CA50" s="5">
        <f t="shared" si="31"/>
        <v>785.19931829863617</v>
      </c>
      <c r="CB50" s="35">
        <f t="shared" si="32"/>
        <v>1.3247995987604698E-2</v>
      </c>
      <c r="CC50" s="5">
        <f t="shared" si="33"/>
        <v>4148.8503115739768</v>
      </c>
      <c r="CD50" s="35">
        <f t="shared" si="34"/>
        <v>7.0000000000000007E-2</v>
      </c>
      <c r="CE50" s="5">
        <f t="shared" si="58"/>
        <v>31178.717334188721</v>
      </c>
      <c r="CF50" s="5">
        <f t="shared" si="59"/>
        <v>190853.51601007886</v>
      </c>
      <c r="CG50" s="5">
        <f t="shared" si="35"/>
        <v>710446.2826658116</v>
      </c>
      <c r="CH50" s="5">
        <f t="shared" si="36"/>
        <v>222032.23334426759</v>
      </c>
    </row>
    <row r="51" spans="9:86" ht="14.25" customHeight="1">
      <c r="I51" s="150"/>
      <c r="J51" s="2">
        <v>46</v>
      </c>
      <c r="K51" s="118">
        <v>46235</v>
      </c>
      <c r="L51" s="5">
        <f t="shared" si="37"/>
        <v>716783.92566421384</v>
      </c>
      <c r="M51" s="5">
        <f t="shared" si="0"/>
        <v>5571.5809522926747</v>
      </c>
      <c r="N51" s="5">
        <f t="shared" si="1"/>
        <v>643.69146335120422</v>
      </c>
      <c r="O51" s="35">
        <f t="shared" si="2"/>
        <v>1.0776326426484335E-2</v>
      </c>
      <c r="P51" s="5">
        <f t="shared" si="3"/>
        <v>4927.8894889414705</v>
      </c>
      <c r="Q51" s="35">
        <f t="shared" si="4"/>
        <v>8.2500000000000018E-2</v>
      </c>
      <c r="R51" s="5">
        <f t="shared" si="38"/>
        <v>25484.765799137371</v>
      </c>
      <c r="S51" s="5">
        <f t="shared" si="39"/>
        <v>230807.9580063257</v>
      </c>
      <c r="T51" s="5">
        <f t="shared" si="5"/>
        <v>716140.23420086259</v>
      </c>
      <c r="U51" s="5">
        <f t="shared" si="6"/>
        <v>256292.72380546306</v>
      </c>
      <c r="V51" s="150"/>
      <c r="W51" s="2">
        <v>46</v>
      </c>
      <c r="X51" s="118">
        <v>46235</v>
      </c>
      <c r="Y51" s="5">
        <f t="shared" si="40"/>
        <v>715611.02003554278</v>
      </c>
      <c r="Z51" s="5">
        <f t="shared" si="41"/>
        <v>5441.7815210329336</v>
      </c>
      <c r="AA51" s="5">
        <f t="shared" si="7"/>
        <v>671.04138746264834</v>
      </c>
      <c r="AB51" s="35">
        <f t="shared" si="8"/>
        <v>1.1252616888364618E-2</v>
      </c>
      <c r="AC51" s="5">
        <f t="shared" si="9"/>
        <v>4770.7401335702853</v>
      </c>
      <c r="AD51" s="35">
        <f t="shared" si="10"/>
        <v>0.08</v>
      </c>
      <c r="AE51" s="5">
        <f t="shared" si="42"/>
        <v>26685.021351919699</v>
      </c>
      <c r="AF51" s="5">
        <f t="shared" si="43"/>
        <v>223636.92861559518</v>
      </c>
      <c r="AG51" s="5">
        <f t="shared" si="11"/>
        <v>714939.97864808014</v>
      </c>
      <c r="AH51" s="5">
        <f t="shared" si="12"/>
        <v>250321.9499675149</v>
      </c>
      <c r="AI51" s="150"/>
      <c r="AJ51" s="2">
        <v>46</v>
      </c>
      <c r="AK51" s="118">
        <v>46235</v>
      </c>
      <c r="AL51" s="5">
        <f t="shared" si="44"/>
        <v>714391.95386426244</v>
      </c>
      <c r="AM51" s="5">
        <f t="shared" si="45"/>
        <v>5313.0923161272649</v>
      </c>
      <c r="AN51" s="5">
        <f t="shared" si="13"/>
        <v>699.3109474205703</v>
      </c>
      <c r="AO51" s="35">
        <f t="shared" si="14"/>
        <v>1.1746676769880459E-2</v>
      </c>
      <c r="AP51" s="5">
        <f t="shared" si="15"/>
        <v>4613.7813687066946</v>
      </c>
      <c r="AQ51" s="35">
        <f t="shared" si="16"/>
        <v>7.7499999999999999E-2</v>
      </c>
      <c r="AR51" s="5">
        <f t="shared" si="46"/>
        <v>27932.357083158196</v>
      </c>
      <c r="AS51" s="5">
        <f t="shared" si="47"/>
        <v>216469.88945869604</v>
      </c>
      <c r="AT51" s="5">
        <f t="shared" si="17"/>
        <v>713692.6429168419</v>
      </c>
      <c r="AU51" s="5">
        <f t="shared" si="18"/>
        <v>244402.24654185423</v>
      </c>
      <c r="AV51" s="150"/>
      <c r="AW51" s="2">
        <v>46</v>
      </c>
      <c r="AX51" s="118">
        <v>46235</v>
      </c>
      <c r="AY51" s="5">
        <f t="shared" si="48"/>
        <v>713125.56780924019</v>
      </c>
      <c r="AZ51" s="5">
        <f t="shared" si="49"/>
        <v>5185.5495990545369</v>
      </c>
      <c r="BA51" s="5">
        <f t="shared" si="19"/>
        <v>728.51480024678585</v>
      </c>
      <c r="BB51" s="35">
        <f t="shared" si="20"/>
        <v>1.2258959708621675E-2</v>
      </c>
      <c r="BC51" s="5">
        <f t="shared" si="21"/>
        <v>4457.034798807751</v>
      </c>
      <c r="BD51" s="35">
        <f t="shared" si="22"/>
        <v>7.4999999999999997E-2</v>
      </c>
      <c r="BE51" s="5">
        <f t="shared" si="50"/>
        <v>29227.946991006844</v>
      </c>
      <c r="BF51" s="5">
        <f t="shared" si="51"/>
        <v>209307.33456550189</v>
      </c>
      <c r="BG51" s="5">
        <f t="shared" si="23"/>
        <v>712397.05300899339</v>
      </c>
      <c r="BH51" s="5">
        <f t="shared" si="24"/>
        <v>238535.28155650874</v>
      </c>
      <c r="BI51" s="150"/>
      <c r="BJ51" s="2">
        <v>46</v>
      </c>
      <c r="BK51" s="118">
        <v>46235</v>
      </c>
      <c r="BL51" s="5">
        <f t="shared" si="52"/>
        <v>711810.71861632972</v>
      </c>
      <c r="BM51" s="5">
        <f t="shared" si="53"/>
        <v>5059.1898369667315</v>
      </c>
      <c r="BN51" s="5">
        <f t="shared" si="25"/>
        <v>758.66674532640627</v>
      </c>
      <c r="BO51" s="35">
        <f t="shared" si="26"/>
        <v>1.2789918310887346E-2</v>
      </c>
      <c r="BP51" s="5">
        <f t="shared" si="27"/>
        <v>4300.5230916403252</v>
      </c>
      <c r="BQ51" s="35">
        <f t="shared" si="28"/>
        <v>7.2499999999999995E-2</v>
      </c>
      <c r="BR51" s="5">
        <f t="shared" si="54"/>
        <v>30572.948128996646</v>
      </c>
      <c r="BS51" s="5">
        <f t="shared" si="55"/>
        <v>202149.78437147298</v>
      </c>
      <c r="BT51" s="5">
        <f t="shared" si="29"/>
        <v>711052.05187100335</v>
      </c>
      <c r="BU51" s="5">
        <f t="shared" si="30"/>
        <v>232722.73250046963</v>
      </c>
      <c r="BV51" s="150"/>
      <c r="BW51" s="2">
        <v>46</v>
      </c>
      <c r="BX51" s="118">
        <v>46235</v>
      </c>
      <c r="BY51" s="5">
        <f t="shared" si="56"/>
        <v>710446.2826658116</v>
      </c>
      <c r="BZ51" s="5">
        <f t="shared" si="57"/>
        <v>4934.049629872613</v>
      </c>
      <c r="CA51" s="5">
        <f t="shared" si="31"/>
        <v>789.77964765537854</v>
      </c>
      <c r="CB51" s="35">
        <f t="shared" si="32"/>
        <v>1.3340003323407658E-2</v>
      </c>
      <c r="CC51" s="5">
        <f t="shared" si="33"/>
        <v>4144.2699822172344</v>
      </c>
      <c r="CD51" s="35">
        <f t="shared" si="34"/>
        <v>7.0000000000000007E-2</v>
      </c>
      <c r="CE51" s="5">
        <f t="shared" si="58"/>
        <v>31968.496981844099</v>
      </c>
      <c r="CF51" s="5">
        <f t="shared" si="59"/>
        <v>194997.78599229609</v>
      </c>
      <c r="CG51" s="5">
        <f t="shared" si="35"/>
        <v>709656.50301815616</v>
      </c>
      <c r="CH51" s="5">
        <f t="shared" si="36"/>
        <v>226966.28297414019</v>
      </c>
    </row>
    <row r="52" spans="9:86" ht="14.25" customHeight="1">
      <c r="I52" s="150"/>
      <c r="J52" s="2">
        <v>47</v>
      </c>
      <c r="K52" s="118">
        <v>46266</v>
      </c>
      <c r="L52" s="5">
        <f t="shared" si="37"/>
        <v>716140.23420086259</v>
      </c>
      <c r="M52" s="5">
        <f t="shared" si="0"/>
        <v>5571.5809522926747</v>
      </c>
      <c r="N52" s="5">
        <f t="shared" si="1"/>
        <v>648.11684216174399</v>
      </c>
      <c r="O52" s="35">
        <f t="shared" si="2"/>
        <v>1.0860166395510082E-2</v>
      </c>
      <c r="P52" s="5">
        <f t="shared" si="3"/>
        <v>4923.4641101309307</v>
      </c>
      <c r="Q52" s="35">
        <f t="shared" si="4"/>
        <v>8.2500000000000018E-2</v>
      </c>
      <c r="R52" s="5">
        <f t="shared" si="38"/>
        <v>26132.882641299115</v>
      </c>
      <c r="S52" s="5">
        <f t="shared" si="39"/>
        <v>235731.42211645664</v>
      </c>
      <c r="T52" s="5">
        <f t="shared" si="5"/>
        <v>715492.11735870084</v>
      </c>
      <c r="U52" s="5">
        <f t="shared" si="6"/>
        <v>261864.30475775574</v>
      </c>
      <c r="V52" s="150"/>
      <c r="W52" s="2">
        <v>47</v>
      </c>
      <c r="X52" s="118">
        <v>46266</v>
      </c>
      <c r="Y52" s="5">
        <f t="shared" si="40"/>
        <v>714939.97864808014</v>
      </c>
      <c r="Z52" s="5">
        <f t="shared" si="41"/>
        <v>5441.7815210329336</v>
      </c>
      <c r="AA52" s="5">
        <f t="shared" si="7"/>
        <v>675.5149967123989</v>
      </c>
      <c r="AB52" s="35">
        <f t="shared" si="8"/>
        <v>1.1338266431648172E-2</v>
      </c>
      <c r="AC52" s="5">
        <f t="shared" si="9"/>
        <v>4766.2665243205347</v>
      </c>
      <c r="AD52" s="35">
        <f t="shared" si="10"/>
        <v>0.08</v>
      </c>
      <c r="AE52" s="5">
        <f t="shared" si="42"/>
        <v>27360.536348632097</v>
      </c>
      <c r="AF52" s="5">
        <f t="shared" si="43"/>
        <v>228403.19513991571</v>
      </c>
      <c r="AG52" s="5">
        <f t="shared" si="11"/>
        <v>714264.4636513677</v>
      </c>
      <c r="AH52" s="5">
        <f t="shared" si="12"/>
        <v>255763.73148854781</v>
      </c>
      <c r="AI52" s="150"/>
      <c r="AJ52" s="2">
        <v>47</v>
      </c>
      <c r="AK52" s="118">
        <v>46266</v>
      </c>
      <c r="AL52" s="5">
        <f t="shared" si="44"/>
        <v>713692.6429168419</v>
      </c>
      <c r="AM52" s="5">
        <f t="shared" si="45"/>
        <v>5313.0923161272649</v>
      </c>
      <c r="AN52" s="5">
        <f t="shared" si="13"/>
        <v>703.82733062266107</v>
      </c>
      <c r="AO52" s="35">
        <f t="shared" si="14"/>
        <v>1.1834125027481943E-2</v>
      </c>
      <c r="AP52" s="5">
        <f t="shared" si="15"/>
        <v>4609.2649855046038</v>
      </c>
      <c r="AQ52" s="35">
        <f t="shared" si="16"/>
        <v>7.7499999999999999E-2</v>
      </c>
      <c r="AR52" s="5">
        <f t="shared" si="46"/>
        <v>28636.184413780858</v>
      </c>
      <c r="AS52" s="5">
        <f t="shared" si="47"/>
        <v>221079.15444420063</v>
      </c>
      <c r="AT52" s="5">
        <f t="shared" si="17"/>
        <v>712988.81558621919</v>
      </c>
      <c r="AU52" s="5">
        <f t="shared" si="18"/>
        <v>249715.33885798149</v>
      </c>
      <c r="AV52" s="150"/>
      <c r="AW52" s="2">
        <v>47</v>
      </c>
      <c r="AX52" s="118">
        <v>46266</v>
      </c>
      <c r="AY52" s="5">
        <f t="shared" si="48"/>
        <v>712397.05300899339</v>
      </c>
      <c r="AZ52" s="5">
        <f t="shared" si="49"/>
        <v>5185.5495990545369</v>
      </c>
      <c r="BA52" s="5">
        <f t="shared" si="19"/>
        <v>733.0680177483282</v>
      </c>
      <c r="BB52" s="35">
        <f t="shared" si="20"/>
        <v>1.2348192873376311E-2</v>
      </c>
      <c r="BC52" s="5">
        <f t="shared" si="21"/>
        <v>4452.4815813062087</v>
      </c>
      <c r="BD52" s="35">
        <f t="shared" si="22"/>
        <v>7.5000000000000011E-2</v>
      </c>
      <c r="BE52" s="5">
        <f t="shared" si="50"/>
        <v>29961.015008755174</v>
      </c>
      <c r="BF52" s="5">
        <f t="shared" si="51"/>
        <v>213759.81614680809</v>
      </c>
      <c r="BG52" s="5">
        <f t="shared" si="23"/>
        <v>711663.98499124509</v>
      </c>
      <c r="BH52" s="5">
        <f t="shared" si="24"/>
        <v>243720.83115556327</v>
      </c>
      <c r="BI52" s="150"/>
      <c r="BJ52" s="2">
        <v>47</v>
      </c>
      <c r="BK52" s="118">
        <v>46266</v>
      </c>
      <c r="BL52" s="5">
        <f t="shared" si="52"/>
        <v>711052.05187100335</v>
      </c>
      <c r="BM52" s="5">
        <f t="shared" si="53"/>
        <v>5059.1898369667315</v>
      </c>
      <c r="BN52" s="5">
        <f t="shared" si="25"/>
        <v>763.25035691275298</v>
      </c>
      <c r="BO52" s="35">
        <f t="shared" si="26"/>
        <v>1.2880919559760487E-2</v>
      </c>
      <c r="BP52" s="5">
        <f t="shared" si="27"/>
        <v>4295.9394800539785</v>
      </c>
      <c r="BQ52" s="35">
        <f t="shared" si="28"/>
        <v>7.2499999999999995E-2</v>
      </c>
      <c r="BR52" s="5">
        <f t="shared" si="54"/>
        <v>31336.198485909401</v>
      </c>
      <c r="BS52" s="5">
        <f t="shared" si="55"/>
        <v>206445.72385152697</v>
      </c>
      <c r="BT52" s="5">
        <f t="shared" si="29"/>
        <v>710288.80151409062</v>
      </c>
      <c r="BU52" s="5">
        <f t="shared" si="30"/>
        <v>237781.92233743638</v>
      </c>
      <c r="BV52" s="150"/>
      <c r="BW52" s="2">
        <v>47</v>
      </c>
      <c r="BX52" s="118">
        <v>46266</v>
      </c>
      <c r="BY52" s="5">
        <f t="shared" si="56"/>
        <v>709656.50301815616</v>
      </c>
      <c r="BZ52" s="5">
        <f t="shared" si="57"/>
        <v>4934.049629872613</v>
      </c>
      <c r="CA52" s="5">
        <f t="shared" si="31"/>
        <v>794.38669560003473</v>
      </c>
      <c r="CB52" s="35">
        <f t="shared" si="32"/>
        <v>1.3432752756662232E-2</v>
      </c>
      <c r="CC52" s="5">
        <f t="shared" si="33"/>
        <v>4139.6629342725782</v>
      </c>
      <c r="CD52" s="35">
        <f t="shared" si="34"/>
        <v>7.0000000000000007E-2</v>
      </c>
      <c r="CE52" s="5">
        <f t="shared" si="58"/>
        <v>32762.883677444133</v>
      </c>
      <c r="CF52" s="5">
        <f t="shared" si="59"/>
        <v>199137.44892656867</v>
      </c>
      <c r="CG52" s="5">
        <f t="shared" si="35"/>
        <v>708862.11632255616</v>
      </c>
      <c r="CH52" s="5">
        <f t="shared" si="36"/>
        <v>231900.3326040128</v>
      </c>
    </row>
    <row r="53" spans="9:86" ht="14.25" customHeight="1">
      <c r="I53" s="150"/>
      <c r="J53" s="2">
        <v>48</v>
      </c>
      <c r="K53" s="118">
        <v>46296</v>
      </c>
      <c r="L53" s="5">
        <f t="shared" si="37"/>
        <v>715492.11735870084</v>
      </c>
      <c r="M53" s="5">
        <f t="shared" si="0"/>
        <v>5571.5809522926747</v>
      </c>
      <c r="N53" s="5">
        <f t="shared" si="1"/>
        <v>652.57264545160615</v>
      </c>
      <c r="O53" s="35">
        <f t="shared" si="2"/>
        <v>1.0944735176576919E-2</v>
      </c>
      <c r="P53" s="5">
        <f t="shared" si="3"/>
        <v>4919.0083068410686</v>
      </c>
      <c r="Q53" s="35">
        <f t="shared" si="4"/>
        <v>8.2500000000000004E-2</v>
      </c>
      <c r="R53" s="5">
        <f t="shared" si="38"/>
        <v>26785.455286750723</v>
      </c>
      <c r="S53" s="5">
        <f t="shared" si="39"/>
        <v>240650.43042329772</v>
      </c>
      <c r="T53" s="5">
        <f t="shared" si="5"/>
        <v>714839.5447132492</v>
      </c>
      <c r="U53" s="5">
        <f t="shared" si="6"/>
        <v>267435.88571004843</v>
      </c>
      <c r="V53" s="150"/>
      <c r="W53" s="2">
        <v>48</v>
      </c>
      <c r="X53" s="118">
        <v>46296</v>
      </c>
      <c r="Y53" s="5">
        <f t="shared" si="40"/>
        <v>714264.4636513677</v>
      </c>
      <c r="Z53" s="5">
        <f t="shared" si="41"/>
        <v>5441.7815210329336</v>
      </c>
      <c r="AA53" s="5">
        <f t="shared" si="7"/>
        <v>680.0184300238152</v>
      </c>
      <c r="AB53" s="35">
        <f t="shared" si="8"/>
        <v>1.1424649517869315E-2</v>
      </c>
      <c r="AC53" s="5">
        <f t="shared" si="9"/>
        <v>4761.7630910091184</v>
      </c>
      <c r="AD53" s="35">
        <f t="shared" si="10"/>
        <v>0.08</v>
      </c>
      <c r="AE53" s="5">
        <f t="shared" si="42"/>
        <v>28040.554778655911</v>
      </c>
      <c r="AF53" s="5">
        <f t="shared" si="43"/>
        <v>233164.95823092482</v>
      </c>
      <c r="AG53" s="5">
        <f t="shared" si="11"/>
        <v>713584.44522134389</v>
      </c>
      <c r="AH53" s="5">
        <f t="shared" si="12"/>
        <v>261205.51300958073</v>
      </c>
      <c r="AI53" s="150"/>
      <c r="AJ53" s="2">
        <v>48</v>
      </c>
      <c r="AK53" s="118">
        <v>46296</v>
      </c>
      <c r="AL53" s="5">
        <f t="shared" si="44"/>
        <v>712988.81558621919</v>
      </c>
      <c r="AM53" s="5">
        <f t="shared" si="45"/>
        <v>5313.0923161272649</v>
      </c>
      <c r="AN53" s="5">
        <f t="shared" si="13"/>
        <v>708.37288213293232</v>
      </c>
      <c r="AO53" s="35">
        <f t="shared" si="14"/>
        <v>1.1922311261791812E-2</v>
      </c>
      <c r="AP53" s="5">
        <f t="shared" si="15"/>
        <v>4604.7194339943326</v>
      </c>
      <c r="AQ53" s="35">
        <f t="shared" si="16"/>
        <v>7.7500000000000013E-2</v>
      </c>
      <c r="AR53" s="5">
        <f t="shared" si="46"/>
        <v>29344.55729591379</v>
      </c>
      <c r="AS53" s="5">
        <f t="shared" si="47"/>
        <v>225683.87387819495</v>
      </c>
      <c r="AT53" s="5">
        <f t="shared" si="17"/>
        <v>712280.44270408631</v>
      </c>
      <c r="AU53" s="5">
        <f t="shared" si="18"/>
        <v>255028.43117410873</v>
      </c>
      <c r="AV53" s="150"/>
      <c r="AW53" s="2">
        <v>48</v>
      </c>
      <c r="AX53" s="118">
        <v>46296</v>
      </c>
      <c r="AY53" s="5">
        <f t="shared" si="48"/>
        <v>711663.98499124509</v>
      </c>
      <c r="AZ53" s="5">
        <f t="shared" si="49"/>
        <v>5185.5495990545369</v>
      </c>
      <c r="BA53" s="5">
        <f t="shared" si="19"/>
        <v>737.64969285925508</v>
      </c>
      <c r="BB53" s="35">
        <f t="shared" si="20"/>
        <v>1.2438168153781109E-2</v>
      </c>
      <c r="BC53" s="5">
        <f t="shared" si="21"/>
        <v>4447.8999061952818</v>
      </c>
      <c r="BD53" s="35">
        <f t="shared" si="22"/>
        <v>7.5000000000000011E-2</v>
      </c>
      <c r="BE53" s="5">
        <f t="shared" si="50"/>
        <v>30698.664701614427</v>
      </c>
      <c r="BF53" s="5">
        <f t="shared" si="51"/>
        <v>218207.71605300339</v>
      </c>
      <c r="BG53" s="5">
        <f t="shared" si="23"/>
        <v>710926.33529838582</v>
      </c>
      <c r="BH53" s="5">
        <f t="shared" si="24"/>
        <v>248906.3807546178</v>
      </c>
      <c r="BI53" s="150"/>
      <c r="BJ53" s="2">
        <v>48</v>
      </c>
      <c r="BK53" s="118">
        <v>46296</v>
      </c>
      <c r="BL53" s="5">
        <f t="shared" si="52"/>
        <v>710288.80151409062</v>
      </c>
      <c r="BM53" s="5">
        <f t="shared" si="53"/>
        <v>5059.1898369667315</v>
      </c>
      <c r="BN53" s="5">
        <f t="shared" si="25"/>
        <v>767.86166115243395</v>
      </c>
      <c r="BO53" s="35">
        <f t="shared" si="26"/>
        <v>1.2972666771864367E-2</v>
      </c>
      <c r="BP53" s="5">
        <f t="shared" si="27"/>
        <v>4291.3281758142975</v>
      </c>
      <c r="BQ53" s="35">
        <f t="shared" si="28"/>
        <v>7.2499999999999995E-2</v>
      </c>
      <c r="BR53" s="5">
        <f t="shared" si="54"/>
        <v>32104.060147061835</v>
      </c>
      <c r="BS53" s="5">
        <f t="shared" si="55"/>
        <v>210737.05202734127</v>
      </c>
      <c r="BT53" s="5">
        <f t="shared" si="29"/>
        <v>709520.93985293817</v>
      </c>
      <c r="BU53" s="5">
        <f t="shared" si="30"/>
        <v>242841.1121744031</v>
      </c>
      <c r="BV53" s="150"/>
      <c r="BW53" s="2">
        <v>48</v>
      </c>
      <c r="BX53" s="118">
        <v>46296</v>
      </c>
      <c r="BY53" s="5">
        <f t="shared" si="56"/>
        <v>708862.11632255616</v>
      </c>
      <c r="BZ53" s="5">
        <f t="shared" si="57"/>
        <v>4934.049629872613</v>
      </c>
      <c r="CA53" s="5">
        <f t="shared" si="31"/>
        <v>799.02061799103558</v>
      </c>
      <c r="CB53" s="35">
        <f t="shared" si="32"/>
        <v>1.3526251713992642E-2</v>
      </c>
      <c r="CC53" s="5">
        <f t="shared" si="33"/>
        <v>4135.0290118815774</v>
      </c>
      <c r="CD53" s="35">
        <f t="shared" si="34"/>
        <v>6.9999999999999993E-2</v>
      </c>
      <c r="CE53" s="5">
        <f t="shared" si="58"/>
        <v>33561.904295435168</v>
      </c>
      <c r="CF53" s="5">
        <f t="shared" si="59"/>
        <v>203272.47793845026</v>
      </c>
      <c r="CG53" s="5">
        <f t="shared" si="35"/>
        <v>708063.09570456517</v>
      </c>
      <c r="CH53" s="5">
        <f t="shared" si="36"/>
        <v>236834.38223388544</v>
      </c>
    </row>
    <row r="54" spans="9:86" ht="14.25" customHeight="1">
      <c r="I54" s="150"/>
      <c r="J54" s="2">
        <v>49</v>
      </c>
      <c r="K54" s="118">
        <v>46327</v>
      </c>
      <c r="L54" s="5">
        <f t="shared" si="37"/>
        <v>714839.5447132492</v>
      </c>
      <c r="M54" s="5">
        <f t="shared" si="0"/>
        <v>5571.5809522926747</v>
      </c>
      <c r="N54" s="5">
        <f t="shared" si="1"/>
        <v>657.05908238908614</v>
      </c>
      <c r="O54" s="35">
        <f t="shared" si="2"/>
        <v>1.1030040303424886E-2</v>
      </c>
      <c r="P54" s="5">
        <f t="shared" si="3"/>
        <v>4914.5218699035886</v>
      </c>
      <c r="Q54" s="35">
        <f t="shared" si="4"/>
        <v>8.2500000000000018E-2</v>
      </c>
      <c r="R54" s="5">
        <f t="shared" si="38"/>
        <v>27442.514369139808</v>
      </c>
      <c r="S54" s="5">
        <f t="shared" si="39"/>
        <v>245564.95229320129</v>
      </c>
      <c r="T54" s="5">
        <f t="shared" si="5"/>
        <v>714182.48563086009</v>
      </c>
      <c r="U54" s="5">
        <f t="shared" si="6"/>
        <v>273007.46666234109</v>
      </c>
      <c r="V54" s="150"/>
      <c r="W54" s="2">
        <v>49</v>
      </c>
      <c r="X54" s="118">
        <v>46327</v>
      </c>
      <c r="Y54" s="5">
        <f t="shared" si="40"/>
        <v>713584.44522134389</v>
      </c>
      <c r="Z54" s="5">
        <f t="shared" si="41"/>
        <v>5441.7815210329336</v>
      </c>
      <c r="AA54" s="5">
        <f t="shared" si="7"/>
        <v>684.55188622397418</v>
      </c>
      <c r="AB54" s="35">
        <f t="shared" si="8"/>
        <v>1.151177367962334E-2</v>
      </c>
      <c r="AC54" s="5">
        <f t="shared" si="9"/>
        <v>4757.2296348089594</v>
      </c>
      <c r="AD54" s="35">
        <f t="shared" si="10"/>
        <v>0.08</v>
      </c>
      <c r="AE54" s="5">
        <f t="shared" si="42"/>
        <v>28725.106664879884</v>
      </c>
      <c r="AF54" s="5">
        <f t="shared" si="43"/>
        <v>237922.18786573378</v>
      </c>
      <c r="AG54" s="5">
        <f t="shared" si="11"/>
        <v>712899.89333511994</v>
      </c>
      <c r="AH54" s="5">
        <f t="shared" si="12"/>
        <v>266647.29453061364</v>
      </c>
      <c r="AI54" s="150"/>
      <c r="AJ54" s="2">
        <v>49</v>
      </c>
      <c r="AK54" s="118">
        <v>46327</v>
      </c>
      <c r="AL54" s="5">
        <f t="shared" si="44"/>
        <v>712280.44270408631</v>
      </c>
      <c r="AM54" s="5">
        <f t="shared" si="45"/>
        <v>5313.0923161272649</v>
      </c>
      <c r="AN54" s="5">
        <f t="shared" si="13"/>
        <v>712.94779033004124</v>
      </c>
      <c r="AO54" s="35">
        <f t="shared" si="14"/>
        <v>1.2011243003501624E-2</v>
      </c>
      <c r="AP54" s="5">
        <f t="shared" si="15"/>
        <v>4600.1445257972237</v>
      </c>
      <c r="AQ54" s="35">
        <f t="shared" si="16"/>
        <v>7.7499999999999986E-2</v>
      </c>
      <c r="AR54" s="5">
        <f t="shared" si="46"/>
        <v>30057.505086243829</v>
      </c>
      <c r="AS54" s="5">
        <f t="shared" si="47"/>
        <v>230284.01840399217</v>
      </c>
      <c r="AT54" s="5">
        <f t="shared" si="17"/>
        <v>711567.49491375627</v>
      </c>
      <c r="AU54" s="5">
        <f t="shared" si="18"/>
        <v>260341.523490236</v>
      </c>
      <c r="AV54" s="150"/>
      <c r="AW54" s="2">
        <v>49</v>
      </c>
      <c r="AX54" s="118">
        <v>46327</v>
      </c>
      <c r="AY54" s="5">
        <f t="shared" si="48"/>
        <v>710926.33529838582</v>
      </c>
      <c r="AZ54" s="5">
        <f t="shared" si="49"/>
        <v>5185.5495990545369</v>
      </c>
      <c r="BA54" s="5">
        <f t="shared" si="19"/>
        <v>742.26000343962551</v>
      </c>
      <c r="BB54" s="35">
        <f t="shared" si="20"/>
        <v>1.2528893077982632E-2</v>
      </c>
      <c r="BC54" s="5">
        <f t="shared" si="21"/>
        <v>4443.2895956149114</v>
      </c>
      <c r="BD54" s="35">
        <f t="shared" si="22"/>
        <v>7.5000000000000011E-2</v>
      </c>
      <c r="BE54" s="5">
        <f t="shared" si="50"/>
        <v>31440.924705054051</v>
      </c>
      <c r="BF54" s="5">
        <f t="shared" si="51"/>
        <v>222651.0056486183</v>
      </c>
      <c r="BG54" s="5">
        <f t="shared" si="23"/>
        <v>710184.0752949462</v>
      </c>
      <c r="BH54" s="5">
        <f t="shared" si="24"/>
        <v>254091.93035367236</v>
      </c>
      <c r="BI54" s="150"/>
      <c r="BJ54" s="2">
        <v>49</v>
      </c>
      <c r="BK54" s="118">
        <v>46327</v>
      </c>
      <c r="BL54" s="5">
        <f t="shared" si="52"/>
        <v>709520.93985293817</v>
      </c>
      <c r="BM54" s="5">
        <f t="shared" si="53"/>
        <v>5059.1898369667315</v>
      </c>
      <c r="BN54" s="5">
        <f t="shared" si="25"/>
        <v>772.50082535523052</v>
      </c>
      <c r="BO54" s="35">
        <f t="shared" si="26"/>
        <v>1.3065167472272423E-2</v>
      </c>
      <c r="BP54" s="5">
        <f t="shared" si="27"/>
        <v>4286.689011611501</v>
      </c>
      <c r="BQ54" s="35">
        <f t="shared" si="28"/>
        <v>7.2499999999999981E-2</v>
      </c>
      <c r="BR54" s="5">
        <f t="shared" si="54"/>
        <v>32876.560972417064</v>
      </c>
      <c r="BS54" s="5">
        <f t="shared" si="55"/>
        <v>215023.74103895278</v>
      </c>
      <c r="BT54" s="5">
        <f t="shared" si="29"/>
        <v>708748.43902758299</v>
      </c>
      <c r="BU54" s="5">
        <f t="shared" si="30"/>
        <v>247900.30201136984</v>
      </c>
      <c r="BV54" s="150"/>
      <c r="BW54" s="2">
        <v>49</v>
      </c>
      <c r="BX54" s="118">
        <v>46327</v>
      </c>
      <c r="BY54" s="5">
        <f t="shared" si="56"/>
        <v>708063.09570456517</v>
      </c>
      <c r="BZ54" s="5">
        <f t="shared" si="57"/>
        <v>4934.049629872613</v>
      </c>
      <c r="CA54" s="5">
        <f t="shared" si="31"/>
        <v>803.68157159598286</v>
      </c>
      <c r="CB54" s="35">
        <f t="shared" si="32"/>
        <v>1.3620507716978609E-2</v>
      </c>
      <c r="CC54" s="5">
        <f t="shared" si="33"/>
        <v>4130.3680582766301</v>
      </c>
      <c r="CD54" s="35">
        <f t="shared" si="34"/>
        <v>7.0000000000000007E-2</v>
      </c>
      <c r="CE54" s="5">
        <f t="shared" si="58"/>
        <v>34365.58586703115</v>
      </c>
      <c r="CF54" s="5">
        <f t="shared" si="59"/>
        <v>207402.84599672689</v>
      </c>
      <c r="CG54" s="5">
        <f t="shared" si="35"/>
        <v>707259.41413296922</v>
      </c>
      <c r="CH54" s="5">
        <f t="shared" si="36"/>
        <v>241768.43186375804</v>
      </c>
    </row>
    <row r="55" spans="9:86" ht="14.25" customHeight="1">
      <c r="I55" s="150"/>
      <c r="J55" s="2">
        <v>50</v>
      </c>
      <c r="K55" s="118">
        <v>46357</v>
      </c>
      <c r="L55" s="5">
        <f t="shared" si="37"/>
        <v>714182.48563086009</v>
      </c>
      <c r="M55" s="5">
        <f t="shared" si="0"/>
        <v>5571.5809522926747</v>
      </c>
      <c r="N55" s="5">
        <f t="shared" si="1"/>
        <v>661.5763635805115</v>
      </c>
      <c r="O55" s="35">
        <f t="shared" si="2"/>
        <v>1.1116089406691962E-2</v>
      </c>
      <c r="P55" s="5">
        <f t="shared" si="3"/>
        <v>4910.0045887121632</v>
      </c>
      <c r="Q55" s="35">
        <f t="shared" si="4"/>
        <v>8.2500000000000004E-2</v>
      </c>
      <c r="R55" s="5">
        <f t="shared" si="38"/>
        <v>28104.09073272032</v>
      </c>
      <c r="S55" s="5">
        <f t="shared" si="39"/>
        <v>250474.95688191344</v>
      </c>
      <c r="T55" s="5">
        <f t="shared" si="5"/>
        <v>713520.90926727955</v>
      </c>
      <c r="U55" s="5">
        <f t="shared" si="6"/>
        <v>278579.04761463375</v>
      </c>
      <c r="V55" s="150"/>
      <c r="W55" s="2">
        <v>50</v>
      </c>
      <c r="X55" s="118">
        <v>46357</v>
      </c>
      <c r="Y55" s="5">
        <f t="shared" si="40"/>
        <v>712899.89333511994</v>
      </c>
      <c r="Z55" s="5">
        <f t="shared" si="41"/>
        <v>5441.7815210329336</v>
      </c>
      <c r="AA55" s="5">
        <f t="shared" si="7"/>
        <v>689.11556546546672</v>
      </c>
      <c r="AB55" s="35">
        <f t="shared" si="8"/>
        <v>1.1599646546304541E-2</v>
      </c>
      <c r="AC55" s="5">
        <f t="shared" si="9"/>
        <v>4752.6659555674669</v>
      </c>
      <c r="AD55" s="35">
        <f t="shared" si="10"/>
        <v>8.0000000000000016E-2</v>
      </c>
      <c r="AE55" s="5">
        <f t="shared" si="42"/>
        <v>29414.222230345353</v>
      </c>
      <c r="AF55" s="5">
        <f t="shared" si="43"/>
        <v>242674.85382130125</v>
      </c>
      <c r="AG55" s="5">
        <f t="shared" si="11"/>
        <v>712210.77776965452</v>
      </c>
      <c r="AH55" s="5">
        <f t="shared" si="12"/>
        <v>272089.07605164661</v>
      </c>
      <c r="AI55" s="150"/>
      <c r="AJ55" s="2">
        <v>50</v>
      </c>
      <c r="AK55" s="118">
        <v>46357</v>
      </c>
      <c r="AL55" s="5">
        <f t="shared" si="44"/>
        <v>711567.49491375627</v>
      </c>
      <c r="AM55" s="5">
        <f t="shared" si="45"/>
        <v>5313.0923161272649</v>
      </c>
      <c r="AN55" s="5">
        <f t="shared" si="13"/>
        <v>717.55224480925608</v>
      </c>
      <c r="AO55" s="35">
        <f t="shared" si="14"/>
        <v>1.2100927880010458E-2</v>
      </c>
      <c r="AP55" s="5">
        <f t="shared" si="15"/>
        <v>4595.5400713180088</v>
      </c>
      <c r="AQ55" s="35">
        <f t="shared" si="16"/>
        <v>7.7499999999999986E-2</v>
      </c>
      <c r="AR55" s="5">
        <f t="shared" si="46"/>
        <v>30775.057331053085</v>
      </c>
      <c r="AS55" s="5">
        <f t="shared" si="47"/>
        <v>234879.55847531019</v>
      </c>
      <c r="AT55" s="5">
        <f t="shared" si="17"/>
        <v>710849.94266894704</v>
      </c>
      <c r="AU55" s="5">
        <f t="shared" si="18"/>
        <v>265654.61580636329</v>
      </c>
      <c r="AV55" s="150"/>
      <c r="AW55" s="2">
        <v>50</v>
      </c>
      <c r="AX55" s="118">
        <v>46357</v>
      </c>
      <c r="AY55" s="5">
        <f t="shared" si="48"/>
        <v>710184.0752949462</v>
      </c>
      <c r="AZ55" s="5">
        <f t="shared" si="49"/>
        <v>5185.5495990545369</v>
      </c>
      <c r="BA55" s="5">
        <f t="shared" si="19"/>
        <v>746.89912846112384</v>
      </c>
      <c r="BB55" s="35">
        <f t="shared" si="20"/>
        <v>1.2620375270750972E-2</v>
      </c>
      <c r="BC55" s="5">
        <f t="shared" si="21"/>
        <v>4438.650470593413</v>
      </c>
      <c r="BD55" s="35">
        <f t="shared" si="22"/>
        <v>7.4999999999999983E-2</v>
      </c>
      <c r="BE55" s="5">
        <f t="shared" si="50"/>
        <v>32187.823833515176</v>
      </c>
      <c r="BF55" s="5">
        <f t="shared" si="51"/>
        <v>227089.65611921172</v>
      </c>
      <c r="BG55" s="5">
        <f t="shared" si="23"/>
        <v>709437.17616648506</v>
      </c>
      <c r="BH55" s="5">
        <f t="shared" si="24"/>
        <v>259277.47995272689</v>
      </c>
      <c r="BI55" s="150"/>
      <c r="BJ55" s="2">
        <v>50</v>
      </c>
      <c r="BK55" s="118">
        <v>46357</v>
      </c>
      <c r="BL55" s="5">
        <f t="shared" si="52"/>
        <v>708748.43902758299</v>
      </c>
      <c r="BM55" s="5">
        <f t="shared" si="53"/>
        <v>5059.1898369667315</v>
      </c>
      <c r="BN55" s="5">
        <f t="shared" si="25"/>
        <v>777.16801784175095</v>
      </c>
      <c r="BO55" s="35">
        <f t="shared" si="26"/>
        <v>1.3158429282604828E-2</v>
      </c>
      <c r="BP55" s="5">
        <f t="shared" si="27"/>
        <v>4282.0218191249805</v>
      </c>
      <c r="BQ55" s="35">
        <f t="shared" si="28"/>
        <v>7.2499999999999995E-2</v>
      </c>
      <c r="BR55" s="5">
        <f t="shared" si="54"/>
        <v>33653.728990258816</v>
      </c>
      <c r="BS55" s="5">
        <f t="shared" si="55"/>
        <v>219305.76285807777</v>
      </c>
      <c r="BT55" s="5">
        <f t="shared" si="29"/>
        <v>707971.27100974123</v>
      </c>
      <c r="BU55" s="5">
        <f t="shared" si="30"/>
        <v>252959.49184833659</v>
      </c>
      <c r="BV55" s="150"/>
      <c r="BW55" s="2">
        <v>50</v>
      </c>
      <c r="BX55" s="118">
        <v>46357</v>
      </c>
      <c r="BY55" s="5">
        <f t="shared" si="56"/>
        <v>707259.41413296922</v>
      </c>
      <c r="BZ55" s="5">
        <f t="shared" si="57"/>
        <v>4934.049629872613</v>
      </c>
      <c r="CA55" s="5">
        <f t="shared" si="31"/>
        <v>808.36971409695889</v>
      </c>
      <c r="CB55" s="35">
        <f t="shared" si="32"/>
        <v>1.3715528383677001E-2</v>
      </c>
      <c r="CC55" s="5">
        <f t="shared" si="33"/>
        <v>4125.6799157756541</v>
      </c>
      <c r="CD55" s="35">
        <f t="shared" si="34"/>
        <v>7.0000000000000007E-2</v>
      </c>
      <c r="CE55" s="5">
        <f t="shared" si="58"/>
        <v>35173.95558112811</v>
      </c>
      <c r="CF55" s="5">
        <f t="shared" si="59"/>
        <v>211528.52591250255</v>
      </c>
      <c r="CG55" s="5">
        <f t="shared" si="35"/>
        <v>706451.04441887222</v>
      </c>
      <c r="CH55" s="5">
        <f t="shared" si="36"/>
        <v>246702.48149363065</v>
      </c>
    </row>
    <row r="56" spans="9:86" ht="14.25" customHeight="1">
      <c r="I56" s="150"/>
      <c r="J56" s="2">
        <v>51</v>
      </c>
      <c r="K56" s="118">
        <v>46388</v>
      </c>
      <c r="L56" s="5">
        <f t="shared" si="37"/>
        <v>713520.90926727955</v>
      </c>
      <c r="M56" s="5">
        <f t="shared" si="0"/>
        <v>5571.5809522926747</v>
      </c>
      <c r="N56" s="5">
        <f t="shared" si="1"/>
        <v>666.12470108012803</v>
      </c>
      <c r="O56" s="35">
        <f t="shared" si="2"/>
        <v>1.1202890215467019E-2</v>
      </c>
      <c r="P56" s="5">
        <f t="shared" si="3"/>
        <v>4905.4562512125467</v>
      </c>
      <c r="Q56" s="35">
        <f t="shared" si="4"/>
        <v>8.2500000000000004E-2</v>
      </c>
      <c r="R56" s="5">
        <f t="shared" si="38"/>
        <v>28770.215433800447</v>
      </c>
      <c r="S56" s="5">
        <f t="shared" si="39"/>
        <v>255380.41313312599</v>
      </c>
      <c r="T56" s="5">
        <f t="shared" si="5"/>
        <v>712854.78456619941</v>
      </c>
      <c r="U56" s="5">
        <f t="shared" si="6"/>
        <v>284150.62856692646</v>
      </c>
      <c r="V56" s="150"/>
      <c r="W56" s="2">
        <v>51</v>
      </c>
      <c r="X56" s="118">
        <v>46388</v>
      </c>
      <c r="Y56" s="5">
        <f t="shared" si="40"/>
        <v>712210.77776965452</v>
      </c>
      <c r="Z56" s="5">
        <f t="shared" si="41"/>
        <v>5441.7815210329336</v>
      </c>
      <c r="AA56" s="5">
        <f t="shared" si="7"/>
        <v>693.70966923523611</v>
      </c>
      <c r="AB56" s="35">
        <f t="shared" si="8"/>
        <v>1.1688275845658676E-2</v>
      </c>
      <c r="AC56" s="5">
        <f t="shared" si="9"/>
        <v>4748.0718517976975</v>
      </c>
      <c r="AD56" s="35">
        <f t="shared" si="10"/>
        <v>8.0000000000000016E-2</v>
      </c>
      <c r="AE56" s="5">
        <f t="shared" si="42"/>
        <v>30107.931899580588</v>
      </c>
      <c r="AF56" s="5">
        <f t="shared" si="43"/>
        <v>247422.92567309894</v>
      </c>
      <c r="AG56" s="5">
        <f t="shared" si="11"/>
        <v>711517.06810041924</v>
      </c>
      <c r="AH56" s="5">
        <f t="shared" si="12"/>
        <v>277530.85757267952</v>
      </c>
      <c r="AI56" s="150"/>
      <c r="AJ56" s="2">
        <v>51</v>
      </c>
      <c r="AK56" s="118">
        <v>46388</v>
      </c>
      <c r="AL56" s="5">
        <f t="shared" si="44"/>
        <v>710849.94266894704</v>
      </c>
      <c r="AM56" s="5">
        <f t="shared" si="45"/>
        <v>5313.0923161272649</v>
      </c>
      <c r="AN56" s="5">
        <f t="shared" si="13"/>
        <v>722.18643639031507</v>
      </c>
      <c r="AO56" s="35">
        <f t="shared" si="14"/>
        <v>1.2191373616976954E-2</v>
      </c>
      <c r="AP56" s="5">
        <f t="shared" si="15"/>
        <v>4590.9058797369498</v>
      </c>
      <c r="AQ56" s="35">
        <f t="shared" si="16"/>
        <v>7.7499999999999999E-2</v>
      </c>
      <c r="AR56" s="5">
        <f t="shared" si="46"/>
        <v>31497.2437674434</v>
      </c>
      <c r="AS56" s="5">
        <f t="shared" si="47"/>
        <v>239470.46435504712</v>
      </c>
      <c r="AT56" s="5">
        <f t="shared" si="17"/>
        <v>710127.75623255677</v>
      </c>
      <c r="AU56" s="5">
        <f t="shared" si="18"/>
        <v>270967.7081224905</v>
      </c>
      <c r="AV56" s="150"/>
      <c r="AW56" s="2">
        <v>51</v>
      </c>
      <c r="AX56" s="118">
        <v>46388</v>
      </c>
      <c r="AY56" s="5">
        <f t="shared" si="48"/>
        <v>709437.17616648506</v>
      </c>
      <c r="AZ56" s="5">
        <f t="shared" si="49"/>
        <v>5185.5495990545369</v>
      </c>
      <c r="BA56" s="5">
        <f t="shared" si="19"/>
        <v>751.5672480140056</v>
      </c>
      <c r="BB56" s="35">
        <f t="shared" si="20"/>
        <v>1.2712622455031318E-2</v>
      </c>
      <c r="BC56" s="5">
        <f t="shared" si="21"/>
        <v>4433.9823510405313</v>
      </c>
      <c r="BD56" s="35">
        <f t="shared" si="22"/>
        <v>7.4999999999999997E-2</v>
      </c>
      <c r="BE56" s="5">
        <f t="shared" si="50"/>
        <v>32939.391081529182</v>
      </c>
      <c r="BF56" s="5">
        <f t="shared" si="51"/>
        <v>231523.63847025225</v>
      </c>
      <c r="BG56" s="5">
        <f t="shared" si="23"/>
        <v>708685.60891847103</v>
      </c>
      <c r="BH56" s="5">
        <f t="shared" si="24"/>
        <v>264463.02955178142</v>
      </c>
      <c r="BI56" s="150"/>
      <c r="BJ56" s="2">
        <v>51</v>
      </c>
      <c r="BK56" s="118">
        <v>46388</v>
      </c>
      <c r="BL56" s="5">
        <f t="shared" si="52"/>
        <v>707971.27100974123</v>
      </c>
      <c r="BM56" s="5">
        <f t="shared" si="53"/>
        <v>5059.1898369667315</v>
      </c>
      <c r="BN56" s="5">
        <f t="shared" si="25"/>
        <v>781.86340794954504</v>
      </c>
      <c r="BO56" s="35">
        <f t="shared" si="26"/>
        <v>1.3252459922579889E-2</v>
      </c>
      <c r="BP56" s="5">
        <f t="shared" si="27"/>
        <v>4277.3264290171865</v>
      </c>
      <c r="BQ56" s="35">
        <f t="shared" si="28"/>
        <v>7.2499999999999995E-2</v>
      </c>
      <c r="BR56" s="5">
        <f t="shared" si="54"/>
        <v>34435.592398208362</v>
      </c>
      <c r="BS56" s="5">
        <f t="shared" si="55"/>
        <v>223583.08928709495</v>
      </c>
      <c r="BT56" s="5">
        <f t="shared" si="29"/>
        <v>707189.40760179167</v>
      </c>
      <c r="BU56" s="5">
        <f t="shared" si="30"/>
        <v>258018.68168530331</v>
      </c>
      <c r="BV56" s="150"/>
      <c r="BW56" s="2">
        <v>51</v>
      </c>
      <c r="BX56" s="118">
        <v>46388</v>
      </c>
      <c r="BY56" s="5">
        <f t="shared" si="56"/>
        <v>706451.04441887222</v>
      </c>
      <c r="BZ56" s="5">
        <f t="shared" si="57"/>
        <v>4934.049629872613</v>
      </c>
      <c r="CA56" s="5">
        <f t="shared" si="31"/>
        <v>813.08520409585799</v>
      </c>
      <c r="CB56" s="35">
        <f t="shared" si="32"/>
        <v>1.3811321430172756E-2</v>
      </c>
      <c r="CC56" s="5">
        <f t="shared" si="33"/>
        <v>4120.964425776755</v>
      </c>
      <c r="CD56" s="35">
        <f t="shared" si="34"/>
        <v>7.0000000000000007E-2</v>
      </c>
      <c r="CE56" s="5">
        <f t="shared" si="58"/>
        <v>35987.040785223966</v>
      </c>
      <c r="CF56" s="5">
        <f t="shared" si="59"/>
        <v>215649.49033827931</v>
      </c>
      <c r="CG56" s="5">
        <f t="shared" si="35"/>
        <v>705637.95921477641</v>
      </c>
      <c r="CH56" s="5">
        <f t="shared" si="36"/>
        <v>251636.53112350329</v>
      </c>
    </row>
    <row r="57" spans="9:86" ht="14.25" customHeight="1">
      <c r="I57" s="150"/>
      <c r="J57" s="2">
        <v>52</v>
      </c>
      <c r="K57" s="118">
        <v>46419</v>
      </c>
      <c r="L57" s="5">
        <f t="shared" si="37"/>
        <v>712854.78456619941</v>
      </c>
      <c r="M57" s="5">
        <f t="shared" si="0"/>
        <v>5571.5809522926747</v>
      </c>
      <c r="N57" s="5">
        <f t="shared" si="1"/>
        <v>670.70430840005338</v>
      </c>
      <c r="O57" s="35">
        <f t="shared" si="2"/>
        <v>1.1290450558872863E-2</v>
      </c>
      <c r="P57" s="5">
        <f t="shared" si="3"/>
        <v>4900.8766438926214</v>
      </c>
      <c r="Q57" s="35">
        <f t="shared" si="4"/>
        <v>8.2500000000000018E-2</v>
      </c>
      <c r="R57" s="5">
        <f t="shared" si="38"/>
        <v>29440.919742200502</v>
      </c>
      <c r="S57" s="5">
        <f t="shared" si="39"/>
        <v>260281.2897770186</v>
      </c>
      <c r="T57" s="5">
        <f t="shared" si="5"/>
        <v>712184.08025779936</v>
      </c>
      <c r="U57" s="5">
        <f t="shared" si="6"/>
        <v>289722.20951921912</v>
      </c>
      <c r="V57" s="150"/>
      <c r="W57" s="2">
        <v>52</v>
      </c>
      <c r="X57" s="118">
        <v>46419</v>
      </c>
      <c r="Y57" s="5">
        <f t="shared" si="40"/>
        <v>711517.06810041924</v>
      </c>
      <c r="Z57" s="5">
        <f t="shared" si="41"/>
        <v>5441.7815210329336</v>
      </c>
      <c r="AA57" s="5">
        <f t="shared" si="7"/>
        <v>698.33440036347201</v>
      </c>
      <c r="AB57" s="35">
        <f t="shared" si="8"/>
        <v>1.1777669405365492E-2</v>
      </c>
      <c r="AC57" s="5">
        <f t="shared" si="9"/>
        <v>4743.4471206694616</v>
      </c>
      <c r="AD57" s="35">
        <f t="shared" si="10"/>
        <v>7.9999999999999988E-2</v>
      </c>
      <c r="AE57" s="5">
        <f t="shared" si="42"/>
        <v>30806.266299944058</v>
      </c>
      <c r="AF57" s="5">
        <f t="shared" si="43"/>
        <v>252166.37279376842</v>
      </c>
      <c r="AG57" s="5">
        <f t="shared" si="11"/>
        <v>710818.73370005575</v>
      </c>
      <c r="AH57" s="5">
        <f t="shared" si="12"/>
        <v>282972.6390937125</v>
      </c>
      <c r="AI57" s="150"/>
      <c r="AJ57" s="2">
        <v>52</v>
      </c>
      <c r="AK57" s="118">
        <v>46419</v>
      </c>
      <c r="AL57" s="5">
        <f t="shared" si="44"/>
        <v>710127.75623255677</v>
      </c>
      <c r="AM57" s="5">
        <f t="shared" si="45"/>
        <v>5313.0923161272649</v>
      </c>
      <c r="AN57" s="5">
        <f t="shared" si="13"/>
        <v>726.8505571253354</v>
      </c>
      <c r="AO57" s="35">
        <f t="shared" si="14"/>
        <v>1.2282588039901409E-2</v>
      </c>
      <c r="AP57" s="5">
        <f t="shared" si="15"/>
        <v>4586.2417590019295</v>
      </c>
      <c r="AQ57" s="35">
        <f t="shared" si="16"/>
        <v>7.7500000000000013E-2</v>
      </c>
      <c r="AR57" s="5">
        <f t="shared" si="46"/>
        <v>32224.094324568738</v>
      </c>
      <c r="AS57" s="5">
        <f t="shared" si="47"/>
        <v>244056.70611404904</v>
      </c>
      <c r="AT57" s="5">
        <f t="shared" si="17"/>
        <v>709400.90567543148</v>
      </c>
      <c r="AU57" s="5">
        <f t="shared" si="18"/>
        <v>276280.80043861776</v>
      </c>
      <c r="AV57" s="150"/>
      <c r="AW57" s="2">
        <v>52</v>
      </c>
      <c r="AX57" s="118">
        <v>46419</v>
      </c>
      <c r="AY57" s="5">
        <f t="shared" si="48"/>
        <v>708685.60891847103</v>
      </c>
      <c r="AZ57" s="5">
        <f t="shared" si="49"/>
        <v>5185.5495990545369</v>
      </c>
      <c r="BA57" s="5">
        <f t="shared" si="19"/>
        <v>756.26454331409332</v>
      </c>
      <c r="BB57" s="35">
        <f t="shared" si="20"/>
        <v>1.2805642453525751E-2</v>
      </c>
      <c r="BC57" s="5">
        <f t="shared" si="21"/>
        <v>4429.2850557404436</v>
      </c>
      <c r="BD57" s="35">
        <f t="shared" si="22"/>
        <v>7.4999999999999997E-2</v>
      </c>
      <c r="BE57" s="5">
        <f t="shared" si="50"/>
        <v>33695.655624843275</v>
      </c>
      <c r="BF57" s="5">
        <f t="shared" si="51"/>
        <v>235952.92352599269</v>
      </c>
      <c r="BG57" s="5">
        <f t="shared" si="23"/>
        <v>707929.34437515691</v>
      </c>
      <c r="BH57" s="5">
        <f t="shared" si="24"/>
        <v>269648.57915083598</v>
      </c>
      <c r="BI57" s="150"/>
      <c r="BJ57" s="2">
        <v>52</v>
      </c>
      <c r="BK57" s="118">
        <v>46419</v>
      </c>
      <c r="BL57" s="5">
        <f t="shared" si="52"/>
        <v>707189.40760179167</v>
      </c>
      <c r="BM57" s="5">
        <f t="shared" si="53"/>
        <v>5059.1898369667315</v>
      </c>
      <c r="BN57" s="5">
        <f t="shared" si="25"/>
        <v>786.5871660392404</v>
      </c>
      <c r="BO57" s="35">
        <f t="shared" si="26"/>
        <v>1.3347267211595282E-2</v>
      </c>
      <c r="BP57" s="5">
        <f t="shared" si="27"/>
        <v>4272.6026709274911</v>
      </c>
      <c r="BQ57" s="35">
        <f t="shared" si="28"/>
        <v>7.2499999999999995E-2</v>
      </c>
      <c r="BR57" s="5">
        <f t="shared" si="54"/>
        <v>35222.179564247606</v>
      </c>
      <c r="BS57" s="5">
        <f t="shared" si="55"/>
        <v>227855.69195802245</v>
      </c>
      <c r="BT57" s="5">
        <f t="shared" si="29"/>
        <v>706402.82043575239</v>
      </c>
      <c r="BU57" s="5">
        <f t="shared" si="30"/>
        <v>263077.87152227003</v>
      </c>
      <c r="BV57" s="150"/>
      <c r="BW57" s="2">
        <v>52</v>
      </c>
      <c r="BX57" s="118">
        <v>46419</v>
      </c>
      <c r="BY57" s="5">
        <f t="shared" si="56"/>
        <v>705637.95921477641</v>
      </c>
      <c r="BZ57" s="5">
        <f t="shared" si="57"/>
        <v>4934.049629872613</v>
      </c>
      <c r="CA57" s="5">
        <f t="shared" si="31"/>
        <v>817.8282011197507</v>
      </c>
      <c r="CB57" s="35">
        <f t="shared" si="32"/>
        <v>1.390789467215995E-2</v>
      </c>
      <c r="CC57" s="5">
        <f t="shared" si="33"/>
        <v>4116.2214287528623</v>
      </c>
      <c r="CD57" s="35">
        <f t="shared" si="34"/>
        <v>7.0000000000000007E-2</v>
      </c>
      <c r="CE57" s="5">
        <f t="shared" si="58"/>
        <v>36804.868986343718</v>
      </c>
      <c r="CF57" s="5">
        <f t="shared" si="59"/>
        <v>219765.71176703216</v>
      </c>
      <c r="CG57" s="5">
        <f t="shared" si="35"/>
        <v>704820.13101365662</v>
      </c>
      <c r="CH57" s="5">
        <f t="shared" si="36"/>
        <v>256570.58075337589</v>
      </c>
    </row>
    <row r="58" spans="9:86" ht="14.25" customHeight="1">
      <c r="I58" s="150"/>
      <c r="J58" s="2">
        <v>53</v>
      </c>
      <c r="K58" s="118">
        <v>46447</v>
      </c>
      <c r="L58" s="5">
        <f t="shared" si="37"/>
        <v>712184.08025779936</v>
      </c>
      <c r="M58" s="5">
        <f t="shared" si="0"/>
        <v>5571.5809522926747</v>
      </c>
      <c r="N58" s="5">
        <f t="shared" si="1"/>
        <v>675.31540052030414</v>
      </c>
      <c r="O58" s="35">
        <f t="shared" si="2"/>
        <v>1.1378778367680177E-2</v>
      </c>
      <c r="P58" s="5">
        <f t="shared" si="3"/>
        <v>4896.2655517723706</v>
      </c>
      <c r="Q58" s="35">
        <f t="shared" si="4"/>
        <v>8.2500000000000004E-2</v>
      </c>
      <c r="R58" s="5">
        <f t="shared" si="38"/>
        <v>30116.235142720805</v>
      </c>
      <c r="S58" s="5">
        <f t="shared" si="39"/>
        <v>265177.55532879097</v>
      </c>
      <c r="T58" s="5">
        <f t="shared" si="5"/>
        <v>711508.76485727902</v>
      </c>
      <c r="U58" s="5">
        <f t="shared" si="6"/>
        <v>295293.79047151178</v>
      </c>
      <c r="V58" s="150"/>
      <c r="W58" s="2">
        <v>53</v>
      </c>
      <c r="X58" s="118">
        <v>46447</v>
      </c>
      <c r="Y58" s="5">
        <f t="shared" si="40"/>
        <v>710818.73370005575</v>
      </c>
      <c r="Z58" s="5">
        <f t="shared" si="41"/>
        <v>5441.7815210329336</v>
      </c>
      <c r="AA58" s="5">
        <f t="shared" si="7"/>
        <v>702.98996303256172</v>
      </c>
      <c r="AB58" s="35">
        <f t="shared" si="8"/>
        <v>1.1867835154652001E-2</v>
      </c>
      <c r="AC58" s="5">
        <f t="shared" si="9"/>
        <v>4738.7915580003719</v>
      </c>
      <c r="AD58" s="35">
        <f t="shared" si="10"/>
        <v>0.08</v>
      </c>
      <c r="AE58" s="5">
        <f t="shared" si="42"/>
        <v>31509.256262976618</v>
      </c>
      <c r="AF58" s="5">
        <f t="shared" si="43"/>
        <v>256905.16435176879</v>
      </c>
      <c r="AG58" s="5">
        <f t="shared" si="11"/>
        <v>710115.74373702321</v>
      </c>
      <c r="AH58" s="5">
        <f t="shared" si="12"/>
        <v>288414.42061474541</v>
      </c>
      <c r="AI58" s="150"/>
      <c r="AJ58" s="2">
        <v>53</v>
      </c>
      <c r="AK58" s="118">
        <v>46447</v>
      </c>
      <c r="AL58" s="5">
        <f t="shared" si="44"/>
        <v>709400.90567543148</v>
      </c>
      <c r="AM58" s="5">
        <f t="shared" si="45"/>
        <v>5313.0923161272649</v>
      </c>
      <c r="AN58" s="5">
        <f t="shared" si="13"/>
        <v>731.5448003067695</v>
      </c>
      <c r="AO58" s="35">
        <f t="shared" si="14"/>
        <v>1.2374579075738638E-2</v>
      </c>
      <c r="AP58" s="5">
        <f t="shared" si="15"/>
        <v>4581.5475158204954</v>
      </c>
      <c r="AQ58" s="35">
        <f t="shared" si="16"/>
        <v>7.7500000000000013E-2</v>
      </c>
      <c r="AR58" s="5">
        <f t="shared" si="46"/>
        <v>32955.63912487551</v>
      </c>
      <c r="AS58" s="5">
        <f t="shared" si="47"/>
        <v>248638.25362986955</v>
      </c>
      <c r="AT58" s="5">
        <f t="shared" si="17"/>
        <v>708669.36087512469</v>
      </c>
      <c r="AU58" s="5">
        <f t="shared" si="18"/>
        <v>281593.89275474509</v>
      </c>
      <c r="AV58" s="150"/>
      <c r="AW58" s="2">
        <v>53</v>
      </c>
      <c r="AX58" s="118">
        <v>46447</v>
      </c>
      <c r="AY58" s="5">
        <f t="shared" si="48"/>
        <v>707929.34437515691</v>
      </c>
      <c r="AZ58" s="5">
        <f t="shared" si="49"/>
        <v>5185.5495990545369</v>
      </c>
      <c r="BA58" s="5">
        <f t="shared" si="19"/>
        <v>760.9911967098069</v>
      </c>
      <c r="BB58" s="35">
        <f t="shared" si="20"/>
        <v>1.2899443190305679E-2</v>
      </c>
      <c r="BC58" s="5">
        <f t="shared" si="21"/>
        <v>4424.55840234473</v>
      </c>
      <c r="BD58" s="35">
        <f t="shared" si="22"/>
        <v>7.4999999999999983E-2</v>
      </c>
      <c r="BE58" s="5">
        <f t="shared" si="50"/>
        <v>34456.646821553084</v>
      </c>
      <c r="BF58" s="5">
        <f t="shared" si="51"/>
        <v>240377.48192833742</v>
      </c>
      <c r="BG58" s="5">
        <f t="shared" si="23"/>
        <v>707168.35317844711</v>
      </c>
      <c r="BH58" s="5">
        <f t="shared" si="24"/>
        <v>274834.12874989049</v>
      </c>
      <c r="BI58" s="150"/>
      <c r="BJ58" s="2">
        <v>53</v>
      </c>
      <c r="BK58" s="118">
        <v>46447</v>
      </c>
      <c r="BL58" s="5">
        <f t="shared" si="52"/>
        <v>706402.82043575239</v>
      </c>
      <c r="BM58" s="5">
        <f t="shared" si="53"/>
        <v>5059.1898369667315</v>
      </c>
      <c r="BN58" s="5">
        <f t="shared" si="25"/>
        <v>791.33946350072711</v>
      </c>
      <c r="BO58" s="35">
        <f t="shared" si="26"/>
        <v>1.3442859070340301E-2</v>
      </c>
      <c r="BP58" s="5">
        <f t="shared" si="27"/>
        <v>4267.8503734660044</v>
      </c>
      <c r="BQ58" s="35">
        <f t="shared" si="28"/>
        <v>7.2500000000000009E-2</v>
      </c>
      <c r="BR58" s="5">
        <f t="shared" si="54"/>
        <v>36013.519027748334</v>
      </c>
      <c r="BS58" s="5">
        <f t="shared" si="55"/>
        <v>232123.54233148845</v>
      </c>
      <c r="BT58" s="5">
        <f t="shared" si="29"/>
        <v>705611.48097225162</v>
      </c>
      <c r="BU58" s="5">
        <f t="shared" si="30"/>
        <v>268137.06135923677</v>
      </c>
      <c r="BV58" s="150"/>
      <c r="BW58" s="2">
        <v>53</v>
      </c>
      <c r="BX58" s="118">
        <v>46447</v>
      </c>
      <c r="BY58" s="5">
        <f t="shared" si="56"/>
        <v>704820.13101365662</v>
      </c>
      <c r="BZ58" s="5">
        <f t="shared" si="57"/>
        <v>4934.049629872613</v>
      </c>
      <c r="CA58" s="5">
        <f t="shared" si="31"/>
        <v>822.59886562628253</v>
      </c>
      <c r="CB58" s="35">
        <f t="shared" si="32"/>
        <v>1.4005256026553711E-2</v>
      </c>
      <c r="CC58" s="5">
        <f t="shared" si="33"/>
        <v>4111.4507642463304</v>
      </c>
      <c r="CD58" s="35">
        <f t="shared" si="34"/>
        <v>7.0000000000000007E-2</v>
      </c>
      <c r="CE58" s="5">
        <f t="shared" si="58"/>
        <v>37627.467851970003</v>
      </c>
      <c r="CF58" s="5">
        <f t="shared" si="59"/>
        <v>223877.1625312785</v>
      </c>
      <c r="CG58" s="5">
        <f t="shared" si="35"/>
        <v>703997.53214803035</v>
      </c>
      <c r="CH58" s="5">
        <f t="shared" si="36"/>
        <v>261504.6303832485</v>
      </c>
    </row>
    <row r="59" spans="9:86" ht="14.25" customHeight="1">
      <c r="I59" s="150"/>
      <c r="J59" s="2">
        <v>54</v>
      </c>
      <c r="K59" s="118">
        <v>46478</v>
      </c>
      <c r="L59" s="5">
        <f t="shared" si="37"/>
        <v>711508.76485727902</v>
      </c>
      <c r="M59" s="5">
        <f t="shared" si="0"/>
        <v>5571.5809522926747</v>
      </c>
      <c r="N59" s="5">
        <f t="shared" si="1"/>
        <v>679.95819389888129</v>
      </c>
      <c r="O59" s="35">
        <f t="shared" si="2"/>
        <v>1.1467881675952765E-2</v>
      </c>
      <c r="P59" s="5">
        <f t="shared" si="3"/>
        <v>4891.6227583937934</v>
      </c>
      <c r="Q59" s="35">
        <f t="shared" si="4"/>
        <v>8.2500000000000004E-2</v>
      </c>
      <c r="R59" s="5">
        <f t="shared" si="38"/>
        <v>30796.193336619686</v>
      </c>
      <c r="S59" s="5">
        <f t="shared" si="39"/>
        <v>270069.17808718479</v>
      </c>
      <c r="T59" s="5">
        <f t="shared" si="5"/>
        <v>710828.80666338012</v>
      </c>
      <c r="U59" s="5">
        <f t="shared" si="6"/>
        <v>300865.37142380449</v>
      </c>
      <c r="V59" s="150"/>
      <c r="W59" s="2">
        <v>54</v>
      </c>
      <c r="X59" s="118">
        <v>46478</v>
      </c>
      <c r="Y59" s="5">
        <f t="shared" si="40"/>
        <v>710115.74373702321</v>
      </c>
      <c r="Z59" s="5">
        <f t="shared" si="41"/>
        <v>5441.7815210329336</v>
      </c>
      <c r="AA59" s="5">
        <f t="shared" si="7"/>
        <v>707.6765627861123</v>
      </c>
      <c r="AB59" s="35">
        <f t="shared" si="8"/>
        <v>1.195878112593745E-2</v>
      </c>
      <c r="AC59" s="5">
        <f t="shared" si="9"/>
        <v>4734.1049582468213</v>
      </c>
      <c r="AD59" s="35">
        <f t="shared" si="10"/>
        <v>7.9999999999999988E-2</v>
      </c>
      <c r="AE59" s="5">
        <f t="shared" si="42"/>
        <v>32216.932825762731</v>
      </c>
      <c r="AF59" s="5">
        <f t="shared" si="43"/>
        <v>261639.2693100156</v>
      </c>
      <c r="AG59" s="5">
        <f t="shared" si="11"/>
        <v>709408.06717423711</v>
      </c>
      <c r="AH59" s="5">
        <f t="shared" si="12"/>
        <v>293856.20213577832</v>
      </c>
      <c r="AI59" s="150"/>
      <c r="AJ59" s="2">
        <v>54</v>
      </c>
      <c r="AK59" s="118">
        <v>46478</v>
      </c>
      <c r="AL59" s="5">
        <f t="shared" si="44"/>
        <v>708669.36087512469</v>
      </c>
      <c r="AM59" s="5">
        <f t="shared" si="45"/>
        <v>5313.0923161272649</v>
      </c>
      <c r="AN59" s="5">
        <f t="shared" si="13"/>
        <v>736.26936047541767</v>
      </c>
      <c r="AO59" s="35">
        <f t="shared" si="14"/>
        <v>1.2467354754542404E-2</v>
      </c>
      <c r="AP59" s="5">
        <f t="shared" si="15"/>
        <v>4576.8229556518472</v>
      </c>
      <c r="AQ59" s="35">
        <f t="shared" si="16"/>
        <v>7.7499999999999999E-2</v>
      </c>
      <c r="AR59" s="5">
        <f t="shared" si="46"/>
        <v>33691.908485350927</v>
      </c>
      <c r="AS59" s="5">
        <f t="shared" si="47"/>
        <v>253215.0765855214</v>
      </c>
      <c r="AT59" s="5">
        <f t="shared" si="17"/>
        <v>707933.09151464922</v>
      </c>
      <c r="AU59" s="5">
        <f t="shared" si="18"/>
        <v>286906.98507087235</v>
      </c>
      <c r="AV59" s="150"/>
      <c r="AW59" s="2">
        <v>54</v>
      </c>
      <c r="AX59" s="118">
        <v>46478</v>
      </c>
      <c r="AY59" s="5">
        <f t="shared" si="48"/>
        <v>707168.35317844711</v>
      </c>
      <c r="AZ59" s="5">
        <f t="shared" si="49"/>
        <v>5185.5495990545369</v>
      </c>
      <c r="BA59" s="5">
        <f t="shared" si="19"/>
        <v>765.74739168924316</v>
      </c>
      <c r="BB59" s="35">
        <f t="shared" si="20"/>
        <v>1.2994032692455866E-2</v>
      </c>
      <c r="BC59" s="5">
        <f t="shared" si="21"/>
        <v>4419.8022073652937</v>
      </c>
      <c r="BD59" s="35">
        <f t="shared" si="22"/>
        <v>7.4999999999999983E-2</v>
      </c>
      <c r="BE59" s="5">
        <f t="shared" si="50"/>
        <v>35222.394213242325</v>
      </c>
      <c r="BF59" s="5">
        <f t="shared" si="51"/>
        <v>244797.28413570271</v>
      </c>
      <c r="BG59" s="5">
        <f t="shared" si="23"/>
        <v>706402.60578675789</v>
      </c>
      <c r="BH59" s="5">
        <f t="shared" si="24"/>
        <v>280019.67834894505</v>
      </c>
      <c r="BI59" s="150"/>
      <c r="BJ59" s="2">
        <v>54</v>
      </c>
      <c r="BK59" s="118">
        <v>46478</v>
      </c>
      <c r="BL59" s="5">
        <f t="shared" si="52"/>
        <v>705611.48097225162</v>
      </c>
      <c r="BM59" s="5">
        <f t="shared" si="53"/>
        <v>5059.1898369667315</v>
      </c>
      <c r="BN59" s="5">
        <f t="shared" si="25"/>
        <v>796.12047275937766</v>
      </c>
      <c r="BO59" s="35">
        <f t="shared" si="26"/>
        <v>1.3539243522439546E-2</v>
      </c>
      <c r="BP59" s="5">
        <f t="shared" si="27"/>
        <v>4263.0693642073538</v>
      </c>
      <c r="BQ59" s="35">
        <f t="shared" si="28"/>
        <v>7.2500000000000009E-2</v>
      </c>
      <c r="BR59" s="5">
        <f t="shared" si="54"/>
        <v>36809.639500507714</v>
      </c>
      <c r="BS59" s="5">
        <f t="shared" si="55"/>
        <v>236386.61169569581</v>
      </c>
      <c r="BT59" s="5">
        <f t="shared" si="29"/>
        <v>704815.36049949226</v>
      </c>
      <c r="BU59" s="5">
        <f t="shared" si="30"/>
        <v>273196.25119620352</v>
      </c>
      <c r="BV59" s="150"/>
      <c r="BW59" s="2">
        <v>54</v>
      </c>
      <c r="BX59" s="118">
        <v>46478</v>
      </c>
      <c r="BY59" s="5">
        <f t="shared" si="56"/>
        <v>703997.53214803035</v>
      </c>
      <c r="BZ59" s="5">
        <f t="shared" si="57"/>
        <v>4934.049629872613</v>
      </c>
      <c r="CA59" s="5">
        <f t="shared" si="31"/>
        <v>827.39735900910273</v>
      </c>
      <c r="CB59" s="35">
        <f t="shared" si="32"/>
        <v>1.4103413513133593E-2</v>
      </c>
      <c r="CC59" s="5">
        <f t="shared" si="33"/>
        <v>4106.6522708635102</v>
      </c>
      <c r="CD59" s="35">
        <f t="shared" si="34"/>
        <v>6.9999999999999993E-2</v>
      </c>
      <c r="CE59" s="5">
        <f t="shared" si="58"/>
        <v>38454.865210979107</v>
      </c>
      <c r="CF59" s="5">
        <f t="shared" si="59"/>
        <v>227983.81480214201</v>
      </c>
      <c r="CG59" s="5">
        <f t="shared" si="35"/>
        <v>703170.13478902122</v>
      </c>
      <c r="CH59" s="5">
        <f t="shared" si="36"/>
        <v>266438.68001312111</v>
      </c>
    </row>
    <row r="60" spans="9:86" ht="14.25" customHeight="1">
      <c r="I60" s="150"/>
      <c r="J60" s="2">
        <v>55</v>
      </c>
      <c r="K60" s="118">
        <v>46508</v>
      </c>
      <c r="L60" s="5">
        <f t="shared" si="37"/>
        <v>710828.80666338012</v>
      </c>
      <c r="M60" s="5">
        <f t="shared" si="0"/>
        <v>5571.5809522926747</v>
      </c>
      <c r="N60" s="5">
        <f t="shared" si="1"/>
        <v>684.63290648193652</v>
      </c>
      <c r="O60" s="35">
        <f t="shared" si="2"/>
        <v>1.1557768622725237E-2</v>
      </c>
      <c r="P60" s="5">
        <f t="shared" si="3"/>
        <v>4886.9480458107382</v>
      </c>
      <c r="Q60" s="35">
        <f t="shared" si="4"/>
        <v>8.2500000000000004E-2</v>
      </c>
      <c r="R60" s="5">
        <f t="shared" si="38"/>
        <v>31480.826243101623</v>
      </c>
      <c r="S60" s="5">
        <f t="shared" si="39"/>
        <v>274956.12613299553</v>
      </c>
      <c r="T60" s="5">
        <f t="shared" si="5"/>
        <v>710144.17375689815</v>
      </c>
      <c r="U60" s="5">
        <f t="shared" si="6"/>
        <v>306436.95237609715</v>
      </c>
      <c r="V60" s="150"/>
      <c r="W60" s="2">
        <v>55</v>
      </c>
      <c r="X60" s="118">
        <v>46508</v>
      </c>
      <c r="Y60" s="5">
        <f t="shared" si="40"/>
        <v>709408.06717423711</v>
      </c>
      <c r="Z60" s="5">
        <f t="shared" si="41"/>
        <v>5441.7815210329336</v>
      </c>
      <c r="AA60" s="5">
        <f t="shared" si="7"/>
        <v>712.39440653801921</v>
      </c>
      <c r="AB60" s="35">
        <f t="shared" si="8"/>
        <v>1.2050515456510286E-2</v>
      </c>
      <c r="AC60" s="5">
        <f t="shared" si="9"/>
        <v>4729.3871144949144</v>
      </c>
      <c r="AD60" s="35">
        <f t="shared" si="10"/>
        <v>0.08</v>
      </c>
      <c r="AE60" s="5">
        <f t="shared" si="42"/>
        <v>32929.327232300748</v>
      </c>
      <c r="AF60" s="5">
        <f t="shared" si="43"/>
        <v>266368.65642451053</v>
      </c>
      <c r="AG60" s="5">
        <f t="shared" si="11"/>
        <v>708695.67276769911</v>
      </c>
      <c r="AH60" s="5">
        <f t="shared" si="12"/>
        <v>299297.9836568113</v>
      </c>
      <c r="AI60" s="150"/>
      <c r="AJ60" s="2">
        <v>55</v>
      </c>
      <c r="AK60" s="118">
        <v>46508</v>
      </c>
      <c r="AL60" s="5">
        <f t="shared" si="44"/>
        <v>707933.09151464922</v>
      </c>
      <c r="AM60" s="5">
        <f t="shared" si="45"/>
        <v>5313.0923161272649</v>
      </c>
      <c r="AN60" s="5">
        <f t="shared" si="13"/>
        <v>741.02443342848892</v>
      </c>
      <c r="AO60" s="35">
        <f t="shared" si="14"/>
        <v>1.2560923211141994E-2</v>
      </c>
      <c r="AP60" s="5">
        <f t="shared" si="15"/>
        <v>4572.067882698776</v>
      </c>
      <c r="AQ60" s="35">
        <f t="shared" si="16"/>
        <v>7.7499999999999999E-2</v>
      </c>
      <c r="AR60" s="5">
        <f t="shared" si="46"/>
        <v>34432.932918779414</v>
      </c>
      <c r="AS60" s="5">
        <f t="shared" si="47"/>
        <v>257787.14446822018</v>
      </c>
      <c r="AT60" s="5">
        <f t="shared" si="17"/>
        <v>707192.06708122068</v>
      </c>
      <c r="AU60" s="5">
        <f t="shared" si="18"/>
        <v>292220.07738699962</v>
      </c>
      <c r="AV60" s="150"/>
      <c r="AW60" s="2">
        <v>55</v>
      </c>
      <c r="AX60" s="118">
        <v>46508</v>
      </c>
      <c r="AY60" s="5">
        <f t="shared" si="48"/>
        <v>706402.60578675789</v>
      </c>
      <c r="AZ60" s="5">
        <f t="shared" si="49"/>
        <v>5185.5495990545369</v>
      </c>
      <c r="BA60" s="5">
        <f t="shared" si="19"/>
        <v>770.53331288730078</v>
      </c>
      <c r="BB60" s="35">
        <f t="shared" si="20"/>
        <v>1.3089419091750668E-2</v>
      </c>
      <c r="BC60" s="5">
        <f t="shared" si="21"/>
        <v>4415.0162861672361</v>
      </c>
      <c r="BD60" s="35">
        <f t="shared" si="22"/>
        <v>7.4999999999999983E-2</v>
      </c>
      <c r="BE60" s="5">
        <f t="shared" si="50"/>
        <v>35992.927526129628</v>
      </c>
      <c r="BF60" s="5">
        <f t="shared" si="51"/>
        <v>249212.30042186994</v>
      </c>
      <c r="BG60" s="5">
        <f t="shared" si="23"/>
        <v>705632.07247387059</v>
      </c>
      <c r="BH60" s="5">
        <f t="shared" si="24"/>
        <v>285205.22794799955</v>
      </c>
      <c r="BI60" s="150"/>
      <c r="BJ60" s="2">
        <v>55</v>
      </c>
      <c r="BK60" s="118">
        <v>46508</v>
      </c>
      <c r="BL60" s="5">
        <f t="shared" si="52"/>
        <v>704815.36049949226</v>
      </c>
      <c r="BM60" s="5">
        <f t="shared" si="53"/>
        <v>5059.1898369667315</v>
      </c>
      <c r="BN60" s="5">
        <f t="shared" si="25"/>
        <v>800.9303672822989</v>
      </c>
      <c r="BO60" s="35">
        <f t="shared" si="26"/>
        <v>1.3636428696128721E-2</v>
      </c>
      <c r="BP60" s="5">
        <f t="shared" si="27"/>
        <v>4258.2594696844326</v>
      </c>
      <c r="BQ60" s="35">
        <f t="shared" si="28"/>
        <v>7.2499999999999995E-2</v>
      </c>
      <c r="BR60" s="5">
        <f t="shared" si="54"/>
        <v>37610.569867790015</v>
      </c>
      <c r="BS60" s="5">
        <f t="shared" si="55"/>
        <v>240644.87116538026</v>
      </c>
      <c r="BT60" s="5">
        <f t="shared" si="29"/>
        <v>704014.43013221002</v>
      </c>
      <c r="BU60" s="5">
        <f t="shared" si="30"/>
        <v>278255.44103317027</v>
      </c>
      <c r="BV60" s="150"/>
      <c r="BW60" s="2">
        <v>55</v>
      </c>
      <c r="BX60" s="118">
        <v>46508</v>
      </c>
      <c r="BY60" s="5">
        <f t="shared" si="56"/>
        <v>703170.13478902122</v>
      </c>
      <c r="BZ60" s="5">
        <f t="shared" si="57"/>
        <v>4934.049629872613</v>
      </c>
      <c r="CA60" s="5">
        <f t="shared" si="31"/>
        <v>832.22384360332217</v>
      </c>
      <c r="CB60" s="35">
        <f t="shared" si="32"/>
        <v>1.4202375256219131E-2</v>
      </c>
      <c r="CC60" s="5">
        <f t="shared" si="33"/>
        <v>4101.8257862692908</v>
      </c>
      <c r="CD60" s="35">
        <f t="shared" si="34"/>
        <v>7.0000000000000007E-2</v>
      </c>
      <c r="CE60" s="5">
        <f t="shared" si="58"/>
        <v>39287.08905458243</v>
      </c>
      <c r="CF60" s="5">
        <f t="shared" si="59"/>
        <v>232085.6405884113</v>
      </c>
      <c r="CG60" s="5">
        <f t="shared" si="35"/>
        <v>702337.91094541794</v>
      </c>
      <c r="CH60" s="5">
        <f t="shared" si="36"/>
        <v>271372.72964299371</v>
      </c>
    </row>
    <row r="61" spans="9:86" ht="14.25" customHeight="1">
      <c r="I61" s="150"/>
      <c r="J61" s="2">
        <v>56</v>
      </c>
      <c r="K61" s="118">
        <v>46539</v>
      </c>
      <c r="L61" s="5">
        <f t="shared" si="37"/>
        <v>710144.17375689815</v>
      </c>
      <c r="M61" s="5">
        <f t="shared" si="0"/>
        <v>5571.5809522926747</v>
      </c>
      <c r="N61" s="5">
        <f t="shared" si="1"/>
        <v>689.33975771400037</v>
      </c>
      <c r="O61" s="35">
        <f t="shared" si="2"/>
        <v>1.1648447453713481E-2</v>
      </c>
      <c r="P61" s="5">
        <f t="shared" si="3"/>
        <v>4882.2411945786744</v>
      </c>
      <c r="Q61" s="35">
        <f t="shared" si="4"/>
        <v>8.249999999999999E-2</v>
      </c>
      <c r="R61" s="5">
        <f t="shared" si="38"/>
        <v>32170.166000815625</v>
      </c>
      <c r="S61" s="5">
        <f t="shared" si="39"/>
        <v>279838.36732757423</v>
      </c>
      <c r="T61" s="5">
        <f t="shared" si="5"/>
        <v>709454.83399918419</v>
      </c>
      <c r="U61" s="5">
        <f t="shared" si="6"/>
        <v>312008.53332838987</v>
      </c>
      <c r="V61" s="150"/>
      <c r="W61" s="2">
        <v>56</v>
      </c>
      <c r="X61" s="118">
        <v>46539</v>
      </c>
      <c r="Y61" s="5">
        <f t="shared" si="40"/>
        <v>708695.67276769911</v>
      </c>
      <c r="Z61" s="5">
        <f t="shared" si="41"/>
        <v>5441.7815210329336</v>
      </c>
      <c r="AA61" s="5">
        <f t="shared" si="7"/>
        <v>717.14370258160579</v>
      </c>
      <c r="AB61" s="35">
        <f t="shared" si="8"/>
        <v>1.2143046390238239E-2</v>
      </c>
      <c r="AC61" s="5">
        <f t="shared" si="9"/>
        <v>4724.6378184513278</v>
      </c>
      <c r="AD61" s="35">
        <f t="shared" si="10"/>
        <v>0.08</v>
      </c>
      <c r="AE61" s="5">
        <f t="shared" si="42"/>
        <v>33646.470934882353</v>
      </c>
      <c r="AF61" s="5">
        <f t="shared" si="43"/>
        <v>271093.29424296186</v>
      </c>
      <c r="AG61" s="5">
        <f t="shared" si="11"/>
        <v>707978.52906511747</v>
      </c>
      <c r="AH61" s="5">
        <f t="shared" si="12"/>
        <v>304739.76517784421</v>
      </c>
      <c r="AI61" s="150"/>
      <c r="AJ61" s="2">
        <v>56</v>
      </c>
      <c r="AK61" s="118">
        <v>46539</v>
      </c>
      <c r="AL61" s="5">
        <f t="shared" si="44"/>
        <v>707192.06708122068</v>
      </c>
      <c r="AM61" s="5">
        <f t="shared" si="45"/>
        <v>5313.0923161272649</v>
      </c>
      <c r="AN61" s="5">
        <f t="shared" si="13"/>
        <v>745.81021622771459</v>
      </c>
      <c r="AO61" s="35">
        <f t="shared" si="14"/>
        <v>1.2655292686851794E-2</v>
      </c>
      <c r="AP61" s="5">
        <f t="shared" si="15"/>
        <v>4567.2820998995503</v>
      </c>
      <c r="AQ61" s="35">
        <f t="shared" si="16"/>
        <v>7.7499999999999999E-2</v>
      </c>
      <c r="AR61" s="5">
        <f t="shared" si="46"/>
        <v>35178.743135007127</v>
      </c>
      <c r="AS61" s="5">
        <f t="shared" si="47"/>
        <v>262354.42656811973</v>
      </c>
      <c r="AT61" s="5">
        <f t="shared" si="17"/>
        <v>706446.25686499302</v>
      </c>
      <c r="AU61" s="5">
        <f t="shared" si="18"/>
        <v>297533.16970312688</v>
      </c>
      <c r="AV61" s="150"/>
      <c r="AW61" s="2">
        <v>56</v>
      </c>
      <c r="AX61" s="118">
        <v>46539</v>
      </c>
      <c r="AY61" s="5">
        <f t="shared" si="48"/>
        <v>705632.07247387059</v>
      </c>
      <c r="AZ61" s="5">
        <f t="shared" si="49"/>
        <v>5185.5495990545369</v>
      </c>
      <c r="BA61" s="5">
        <f t="shared" si="19"/>
        <v>775.34914609284624</v>
      </c>
      <c r="BB61" s="35">
        <f t="shared" si="20"/>
        <v>1.3185610626363198E-2</v>
      </c>
      <c r="BC61" s="5">
        <f t="shared" si="21"/>
        <v>4410.2004529616906</v>
      </c>
      <c r="BD61" s="35">
        <f t="shared" si="22"/>
        <v>7.4999999999999997E-2</v>
      </c>
      <c r="BE61" s="5">
        <f t="shared" si="50"/>
        <v>36768.276672222477</v>
      </c>
      <c r="BF61" s="5">
        <f t="shared" si="51"/>
        <v>253622.50087483163</v>
      </c>
      <c r="BG61" s="5">
        <f t="shared" si="23"/>
        <v>704856.7233277777</v>
      </c>
      <c r="BH61" s="5">
        <f t="shared" si="24"/>
        <v>290390.77754705411</v>
      </c>
      <c r="BI61" s="150"/>
      <c r="BJ61" s="2">
        <v>56</v>
      </c>
      <c r="BK61" s="118">
        <v>46539</v>
      </c>
      <c r="BL61" s="5">
        <f t="shared" si="52"/>
        <v>704014.43013221002</v>
      </c>
      <c r="BM61" s="5">
        <f t="shared" si="53"/>
        <v>5059.1898369667315</v>
      </c>
      <c r="BN61" s="5">
        <f t="shared" si="25"/>
        <v>805.76932158462932</v>
      </c>
      <c r="BO61" s="35">
        <f t="shared" si="26"/>
        <v>1.3734422825963558E-2</v>
      </c>
      <c r="BP61" s="5">
        <f t="shared" si="27"/>
        <v>4253.4205153821022</v>
      </c>
      <c r="BQ61" s="35">
        <f t="shared" si="28"/>
        <v>7.2499999999999995E-2</v>
      </c>
      <c r="BR61" s="5">
        <f t="shared" si="54"/>
        <v>38416.339189374645</v>
      </c>
      <c r="BS61" s="5">
        <f t="shared" si="55"/>
        <v>244898.29168076237</v>
      </c>
      <c r="BT61" s="5">
        <f t="shared" si="29"/>
        <v>703208.66081062541</v>
      </c>
      <c r="BU61" s="5">
        <f t="shared" si="30"/>
        <v>283314.63087013701</v>
      </c>
      <c r="BV61" s="150"/>
      <c r="BW61" s="2">
        <v>56</v>
      </c>
      <c r="BX61" s="118">
        <v>46539</v>
      </c>
      <c r="BY61" s="5">
        <f t="shared" si="56"/>
        <v>702337.91094541794</v>
      </c>
      <c r="BZ61" s="5">
        <f t="shared" si="57"/>
        <v>4934.049629872613</v>
      </c>
      <c r="CA61" s="5">
        <f t="shared" si="31"/>
        <v>837.0784826910085</v>
      </c>
      <c r="CB61" s="35">
        <f t="shared" si="32"/>
        <v>1.430214948637842E-2</v>
      </c>
      <c r="CC61" s="5">
        <f t="shared" si="33"/>
        <v>4096.9711471816045</v>
      </c>
      <c r="CD61" s="35">
        <f t="shared" si="34"/>
        <v>6.9999999999999993E-2</v>
      </c>
      <c r="CE61" s="5">
        <f t="shared" si="58"/>
        <v>40124.167537273439</v>
      </c>
      <c r="CF61" s="5">
        <f t="shared" si="59"/>
        <v>236182.61173559292</v>
      </c>
      <c r="CG61" s="5">
        <f t="shared" si="35"/>
        <v>701500.83246272698</v>
      </c>
      <c r="CH61" s="5">
        <f t="shared" si="36"/>
        <v>276306.77927286638</v>
      </c>
    </row>
    <row r="62" spans="9:86" ht="14.25" customHeight="1">
      <c r="I62" s="150"/>
      <c r="J62" s="2">
        <v>57</v>
      </c>
      <c r="K62" s="118">
        <v>46569</v>
      </c>
      <c r="L62" s="5">
        <f t="shared" si="37"/>
        <v>709454.83399918419</v>
      </c>
      <c r="M62" s="5">
        <f t="shared" si="0"/>
        <v>5571.5809522926747</v>
      </c>
      <c r="N62" s="5">
        <f t="shared" si="1"/>
        <v>694.07896854828323</v>
      </c>
      <c r="O62" s="35">
        <f t="shared" si="2"/>
        <v>1.1739926523058938E-2</v>
      </c>
      <c r="P62" s="5">
        <f t="shared" si="3"/>
        <v>4877.5019837443915</v>
      </c>
      <c r="Q62" s="35">
        <f t="shared" si="4"/>
        <v>8.2500000000000004E-2</v>
      </c>
      <c r="R62" s="5">
        <f t="shared" si="38"/>
        <v>32864.244969363906</v>
      </c>
      <c r="S62" s="5">
        <f t="shared" si="39"/>
        <v>284715.86931131862</v>
      </c>
      <c r="T62" s="5">
        <f t="shared" si="5"/>
        <v>708760.75503063586</v>
      </c>
      <c r="U62" s="5">
        <f t="shared" si="6"/>
        <v>317580.11428068252</v>
      </c>
      <c r="V62" s="150"/>
      <c r="W62" s="2">
        <v>57</v>
      </c>
      <c r="X62" s="118">
        <v>46569</v>
      </c>
      <c r="Y62" s="5">
        <f t="shared" si="40"/>
        <v>707978.52906511747</v>
      </c>
      <c r="Z62" s="5">
        <f t="shared" si="41"/>
        <v>5441.7815210329336</v>
      </c>
      <c r="AA62" s="5">
        <f t="shared" si="7"/>
        <v>721.92466059881644</v>
      </c>
      <c r="AB62" s="35">
        <f t="shared" si="8"/>
        <v>1.2236382279312025E-2</v>
      </c>
      <c r="AC62" s="5">
        <f t="shared" si="9"/>
        <v>4719.8568604341172</v>
      </c>
      <c r="AD62" s="35">
        <f t="shared" si="10"/>
        <v>8.0000000000000016E-2</v>
      </c>
      <c r="AE62" s="5">
        <f t="shared" si="42"/>
        <v>34368.395595481168</v>
      </c>
      <c r="AF62" s="5">
        <f t="shared" si="43"/>
        <v>275813.15110339597</v>
      </c>
      <c r="AG62" s="5">
        <f t="shared" si="11"/>
        <v>707256.60440451861</v>
      </c>
      <c r="AH62" s="5">
        <f t="shared" si="12"/>
        <v>310181.54669887712</v>
      </c>
      <c r="AI62" s="150"/>
      <c r="AJ62" s="2">
        <v>57</v>
      </c>
      <c r="AK62" s="118">
        <v>46569</v>
      </c>
      <c r="AL62" s="5">
        <f t="shared" si="44"/>
        <v>706446.25686499302</v>
      </c>
      <c r="AM62" s="5">
        <f t="shared" si="45"/>
        <v>5313.0923161272649</v>
      </c>
      <c r="AN62" s="5">
        <f t="shared" si="13"/>
        <v>750.62690720751834</v>
      </c>
      <c r="AO62" s="35">
        <f t="shared" si="14"/>
        <v>1.2750471531214613E-2</v>
      </c>
      <c r="AP62" s="5">
        <f t="shared" si="15"/>
        <v>4562.4654089197466</v>
      </c>
      <c r="AQ62" s="35">
        <f t="shared" si="16"/>
        <v>7.7499999999999999E-2</v>
      </c>
      <c r="AR62" s="5">
        <f t="shared" si="46"/>
        <v>35929.370042214643</v>
      </c>
      <c r="AS62" s="5">
        <f t="shared" si="47"/>
        <v>266916.89197703946</v>
      </c>
      <c r="AT62" s="5">
        <f t="shared" si="17"/>
        <v>705695.62995778548</v>
      </c>
      <c r="AU62" s="5">
        <f t="shared" si="18"/>
        <v>302846.26201925409</v>
      </c>
      <c r="AV62" s="150"/>
      <c r="AW62" s="2">
        <v>57</v>
      </c>
      <c r="AX62" s="118">
        <v>46569</v>
      </c>
      <c r="AY62" s="5">
        <f t="shared" si="48"/>
        <v>704856.7233277777</v>
      </c>
      <c r="AZ62" s="5">
        <f t="shared" si="49"/>
        <v>5185.5495990545369</v>
      </c>
      <c r="BA62" s="5">
        <f t="shared" si="19"/>
        <v>780.195078255927</v>
      </c>
      <c r="BB62" s="35">
        <f t="shared" si="20"/>
        <v>1.3282615642608235E-2</v>
      </c>
      <c r="BC62" s="5">
        <f t="shared" si="21"/>
        <v>4405.3545207986099</v>
      </c>
      <c r="BD62" s="35">
        <f t="shared" si="22"/>
        <v>7.4999999999999983E-2</v>
      </c>
      <c r="BE62" s="5">
        <f t="shared" si="50"/>
        <v>37548.471750478406</v>
      </c>
      <c r="BF62" s="5">
        <f t="shared" si="51"/>
        <v>258027.85539563023</v>
      </c>
      <c r="BG62" s="5">
        <f t="shared" si="23"/>
        <v>704076.52824952174</v>
      </c>
      <c r="BH62" s="5">
        <f t="shared" si="24"/>
        <v>295576.32714610861</v>
      </c>
      <c r="BI62" s="150"/>
      <c r="BJ62" s="2">
        <v>57</v>
      </c>
      <c r="BK62" s="118">
        <v>46569</v>
      </c>
      <c r="BL62" s="5">
        <f t="shared" si="52"/>
        <v>703208.66081062541</v>
      </c>
      <c r="BM62" s="5">
        <f t="shared" si="53"/>
        <v>5059.1898369667315</v>
      </c>
      <c r="BN62" s="5">
        <f t="shared" si="25"/>
        <v>810.63751123587008</v>
      </c>
      <c r="BO62" s="35">
        <f t="shared" si="26"/>
        <v>1.3833234254562322E-2</v>
      </c>
      <c r="BP62" s="5">
        <f t="shared" si="27"/>
        <v>4248.5523257308614</v>
      </c>
      <c r="BQ62" s="35">
        <f t="shared" si="28"/>
        <v>7.2499999999999981E-2</v>
      </c>
      <c r="BR62" s="5">
        <f t="shared" si="54"/>
        <v>39226.976700610518</v>
      </c>
      <c r="BS62" s="5">
        <f t="shared" si="55"/>
        <v>249146.84400649322</v>
      </c>
      <c r="BT62" s="5">
        <f t="shared" si="29"/>
        <v>702398.02329938952</v>
      </c>
      <c r="BU62" s="5">
        <f t="shared" si="30"/>
        <v>288373.82070710376</v>
      </c>
      <c r="BV62" s="150"/>
      <c r="BW62" s="2">
        <v>57</v>
      </c>
      <c r="BX62" s="118">
        <v>46569</v>
      </c>
      <c r="BY62" s="5">
        <f t="shared" si="56"/>
        <v>701500.83246272698</v>
      </c>
      <c r="BZ62" s="5">
        <f t="shared" si="57"/>
        <v>4934.049629872613</v>
      </c>
      <c r="CA62" s="5">
        <f t="shared" si="31"/>
        <v>841.96144050670546</v>
      </c>
      <c r="CB62" s="35">
        <f t="shared" si="32"/>
        <v>1.4402744542170304E-2</v>
      </c>
      <c r="CC62" s="5">
        <f t="shared" si="33"/>
        <v>4092.0881893659075</v>
      </c>
      <c r="CD62" s="35">
        <f t="shared" si="34"/>
        <v>7.0000000000000007E-2</v>
      </c>
      <c r="CE62" s="5">
        <f t="shared" si="58"/>
        <v>40966.128977780143</v>
      </c>
      <c r="CF62" s="5">
        <f t="shared" si="59"/>
        <v>240274.69992495881</v>
      </c>
      <c r="CG62" s="5">
        <f t="shared" si="35"/>
        <v>700658.87102222024</v>
      </c>
      <c r="CH62" s="5">
        <f t="shared" si="36"/>
        <v>281240.82890273898</v>
      </c>
    </row>
    <row r="63" spans="9:86" ht="14.25" customHeight="1">
      <c r="I63" s="150"/>
      <c r="J63" s="2">
        <v>58</v>
      </c>
      <c r="K63" s="118">
        <v>46600</v>
      </c>
      <c r="L63" s="5">
        <f t="shared" si="37"/>
        <v>708760.75503063586</v>
      </c>
      <c r="M63" s="5">
        <f t="shared" si="0"/>
        <v>5571.5809522926747</v>
      </c>
      <c r="N63" s="5">
        <f t="shared" si="1"/>
        <v>698.85076145705352</v>
      </c>
      <c r="O63" s="35">
        <f t="shared" si="2"/>
        <v>1.1832214295107455E-2</v>
      </c>
      <c r="P63" s="5">
        <f t="shared" si="3"/>
        <v>4872.7301908356212</v>
      </c>
      <c r="Q63" s="35">
        <f t="shared" si="4"/>
        <v>8.249999999999999E-2</v>
      </c>
      <c r="R63" s="5">
        <f t="shared" si="38"/>
        <v>33563.095730820962</v>
      </c>
      <c r="S63" s="5">
        <f t="shared" si="39"/>
        <v>289588.59950215422</v>
      </c>
      <c r="T63" s="5">
        <f t="shared" si="5"/>
        <v>708061.90426917886</v>
      </c>
      <c r="U63" s="5">
        <f t="shared" si="6"/>
        <v>323151.69523297518</v>
      </c>
      <c r="V63" s="150"/>
      <c r="W63" s="2">
        <v>58</v>
      </c>
      <c r="X63" s="118">
        <v>46600</v>
      </c>
      <c r="Y63" s="5">
        <f t="shared" si="40"/>
        <v>707256.60440451861</v>
      </c>
      <c r="Z63" s="5">
        <f t="shared" si="41"/>
        <v>5441.7815210329336</v>
      </c>
      <c r="AA63" s="5">
        <f t="shared" si="7"/>
        <v>726.73749166947619</v>
      </c>
      <c r="AB63" s="35">
        <f t="shared" si="8"/>
        <v>1.2330531586023598E-2</v>
      </c>
      <c r="AC63" s="5">
        <f t="shared" si="9"/>
        <v>4715.0440293634574</v>
      </c>
      <c r="AD63" s="35">
        <f t="shared" si="10"/>
        <v>7.9999999999999988E-2</v>
      </c>
      <c r="AE63" s="5">
        <f t="shared" si="42"/>
        <v>35095.133087150643</v>
      </c>
      <c r="AF63" s="5">
        <f t="shared" si="43"/>
        <v>280528.1951327594</v>
      </c>
      <c r="AG63" s="5">
        <f t="shared" si="11"/>
        <v>706529.86691284913</v>
      </c>
      <c r="AH63" s="5">
        <f t="shared" si="12"/>
        <v>315623.32821991004</v>
      </c>
      <c r="AI63" s="150"/>
      <c r="AJ63" s="2">
        <v>58</v>
      </c>
      <c r="AK63" s="118">
        <v>46600</v>
      </c>
      <c r="AL63" s="5">
        <f t="shared" si="44"/>
        <v>705695.62995778548</v>
      </c>
      <c r="AM63" s="5">
        <f t="shared" si="45"/>
        <v>5313.0923161272649</v>
      </c>
      <c r="AN63" s="5">
        <f t="shared" si="13"/>
        <v>755.47470598323343</v>
      </c>
      <c r="AO63" s="35">
        <f t="shared" si="14"/>
        <v>1.2846468203779453E-2</v>
      </c>
      <c r="AP63" s="5">
        <f t="shared" si="15"/>
        <v>4557.6176101440315</v>
      </c>
      <c r="AQ63" s="35">
        <f t="shared" si="16"/>
        <v>7.7499999999999999E-2</v>
      </c>
      <c r="AR63" s="5">
        <f t="shared" si="46"/>
        <v>36684.84474819788</v>
      </c>
      <c r="AS63" s="5">
        <f t="shared" si="47"/>
        <v>271474.50958718348</v>
      </c>
      <c r="AT63" s="5">
        <f t="shared" si="17"/>
        <v>704940.15525180229</v>
      </c>
      <c r="AU63" s="5">
        <f t="shared" si="18"/>
        <v>308159.35433538136</v>
      </c>
      <c r="AV63" s="150"/>
      <c r="AW63" s="2">
        <v>58</v>
      </c>
      <c r="AX63" s="118">
        <v>46600</v>
      </c>
      <c r="AY63" s="5">
        <f t="shared" si="48"/>
        <v>704076.52824952174</v>
      </c>
      <c r="AZ63" s="5">
        <f t="shared" si="49"/>
        <v>5185.5495990545369</v>
      </c>
      <c r="BA63" s="5">
        <f t="shared" si="19"/>
        <v>785.07129749502656</v>
      </c>
      <c r="BB63" s="35">
        <f t="shared" si="20"/>
        <v>1.3380442596719555E-2</v>
      </c>
      <c r="BC63" s="5">
        <f t="shared" si="21"/>
        <v>4400.4783015595103</v>
      </c>
      <c r="BD63" s="35">
        <f t="shared" si="22"/>
        <v>7.4999999999999997E-2</v>
      </c>
      <c r="BE63" s="5">
        <f t="shared" si="50"/>
        <v>38333.543047973435</v>
      </c>
      <c r="BF63" s="5">
        <f t="shared" si="51"/>
        <v>262428.33369718975</v>
      </c>
      <c r="BG63" s="5">
        <f t="shared" si="23"/>
        <v>703291.4569520267</v>
      </c>
      <c r="BH63" s="5">
        <f t="shared" si="24"/>
        <v>300761.87674516317</v>
      </c>
      <c r="BI63" s="150"/>
      <c r="BJ63" s="2">
        <v>58</v>
      </c>
      <c r="BK63" s="118">
        <v>46600</v>
      </c>
      <c r="BL63" s="5">
        <f t="shared" si="52"/>
        <v>702398.02329938952</v>
      </c>
      <c r="BM63" s="5">
        <f t="shared" si="53"/>
        <v>5059.1898369667315</v>
      </c>
      <c r="BN63" s="5">
        <f t="shared" si="25"/>
        <v>815.53511286625326</v>
      </c>
      <c r="BO63" s="35">
        <f t="shared" si="26"/>
        <v>1.3932871434382843E-2</v>
      </c>
      <c r="BP63" s="5">
        <f t="shared" si="27"/>
        <v>4243.6547241004782</v>
      </c>
      <c r="BQ63" s="35">
        <f t="shared" si="28"/>
        <v>7.2499999999999995E-2</v>
      </c>
      <c r="BR63" s="5">
        <f t="shared" si="54"/>
        <v>40042.511813476769</v>
      </c>
      <c r="BS63" s="5">
        <f t="shared" si="55"/>
        <v>253390.49873059371</v>
      </c>
      <c r="BT63" s="5">
        <f t="shared" si="29"/>
        <v>701582.48818652332</v>
      </c>
      <c r="BU63" s="5">
        <f t="shared" si="30"/>
        <v>293433.01054407051</v>
      </c>
      <c r="BV63" s="150"/>
      <c r="BW63" s="2">
        <v>58</v>
      </c>
      <c r="BX63" s="118">
        <v>46600</v>
      </c>
      <c r="BY63" s="5">
        <f t="shared" si="56"/>
        <v>700658.87102222024</v>
      </c>
      <c r="BZ63" s="5">
        <f t="shared" si="57"/>
        <v>4934.049629872613</v>
      </c>
      <c r="CA63" s="5">
        <f t="shared" si="31"/>
        <v>846.87288224299482</v>
      </c>
      <c r="CB63" s="35">
        <f t="shared" si="32"/>
        <v>1.45041688719212E-2</v>
      </c>
      <c r="CC63" s="5">
        <f t="shared" si="33"/>
        <v>4087.1767476296181</v>
      </c>
      <c r="CD63" s="35">
        <f t="shared" si="34"/>
        <v>7.0000000000000007E-2</v>
      </c>
      <c r="CE63" s="5">
        <f t="shared" si="58"/>
        <v>41813.001860023141</v>
      </c>
      <c r="CF63" s="5">
        <f t="shared" si="59"/>
        <v>244361.87667258843</v>
      </c>
      <c r="CG63" s="5">
        <f t="shared" si="35"/>
        <v>699811.99813997722</v>
      </c>
      <c r="CH63" s="5">
        <f t="shared" si="36"/>
        <v>286174.87853261159</v>
      </c>
    </row>
    <row r="64" spans="9:86" ht="14.25" customHeight="1">
      <c r="I64" s="150"/>
      <c r="J64" s="2">
        <v>59</v>
      </c>
      <c r="K64" s="118">
        <v>46631</v>
      </c>
      <c r="L64" s="5">
        <f t="shared" si="37"/>
        <v>708061.90426917886</v>
      </c>
      <c r="M64" s="5">
        <f t="shared" si="0"/>
        <v>5571.5809522926747</v>
      </c>
      <c r="N64" s="5">
        <f t="shared" si="1"/>
        <v>703.65536044206965</v>
      </c>
      <c r="O64" s="35">
        <f t="shared" si="2"/>
        <v>1.1925319346223141E-2</v>
      </c>
      <c r="P64" s="5">
        <f t="shared" si="3"/>
        <v>4867.9255918506051</v>
      </c>
      <c r="Q64" s="35">
        <f t="shared" si="4"/>
        <v>8.2500000000000018E-2</v>
      </c>
      <c r="R64" s="5">
        <f t="shared" si="38"/>
        <v>34266.751091263031</v>
      </c>
      <c r="S64" s="5">
        <f t="shared" si="39"/>
        <v>294456.52509400481</v>
      </c>
      <c r="T64" s="5">
        <f t="shared" si="5"/>
        <v>707358.24890873674</v>
      </c>
      <c r="U64" s="5">
        <f t="shared" si="6"/>
        <v>328723.27618526784</v>
      </c>
      <c r="V64" s="150"/>
      <c r="W64" s="2">
        <v>59</v>
      </c>
      <c r="X64" s="118">
        <v>46631</v>
      </c>
      <c r="Y64" s="5">
        <f t="shared" si="40"/>
        <v>706529.86691284913</v>
      </c>
      <c r="Z64" s="5">
        <f t="shared" si="41"/>
        <v>5441.7815210329336</v>
      </c>
      <c r="AA64" s="5">
        <f t="shared" si="7"/>
        <v>731.5824082806057</v>
      </c>
      <c r="AB64" s="35">
        <f t="shared" si="8"/>
        <v>1.242550288457963E-2</v>
      </c>
      <c r="AC64" s="5">
        <f t="shared" si="9"/>
        <v>4710.1991127523279</v>
      </c>
      <c r="AD64" s="35">
        <f t="shared" si="10"/>
        <v>0.08</v>
      </c>
      <c r="AE64" s="5">
        <f t="shared" si="42"/>
        <v>35826.71549543125</v>
      </c>
      <c r="AF64" s="5">
        <f t="shared" si="43"/>
        <v>285238.39424551174</v>
      </c>
      <c r="AG64" s="5">
        <f t="shared" si="11"/>
        <v>705798.28450456855</v>
      </c>
      <c r="AH64" s="5">
        <f t="shared" si="12"/>
        <v>321065.10974094301</v>
      </c>
      <c r="AI64" s="150"/>
      <c r="AJ64" s="2">
        <v>59</v>
      </c>
      <c r="AK64" s="118">
        <v>46631</v>
      </c>
      <c r="AL64" s="5">
        <f t="shared" si="44"/>
        <v>704940.15525180229</v>
      </c>
      <c r="AM64" s="5">
        <f t="shared" si="45"/>
        <v>5313.0923161272649</v>
      </c>
      <c r="AN64" s="5">
        <f t="shared" si="13"/>
        <v>760.35381345937549</v>
      </c>
      <c r="AO64" s="35">
        <f t="shared" si="14"/>
        <v>1.2943291275914558E-2</v>
      </c>
      <c r="AP64" s="5">
        <f t="shared" si="15"/>
        <v>4552.7385026678894</v>
      </c>
      <c r="AQ64" s="35">
        <f t="shared" si="16"/>
        <v>7.7499999999999986E-2</v>
      </c>
      <c r="AR64" s="5">
        <f t="shared" si="46"/>
        <v>37445.198561657257</v>
      </c>
      <c r="AS64" s="5">
        <f t="shared" si="47"/>
        <v>276027.24808985135</v>
      </c>
      <c r="AT64" s="5">
        <f t="shared" si="17"/>
        <v>704179.8014383429</v>
      </c>
      <c r="AU64" s="5">
        <f t="shared" si="18"/>
        <v>313472.44665150862</v>
      </c>
      <c r="AV64" s="150"/>
      <c r="AW64" s="2">
        <v>59</v>
      </c>
      <c r="AX64" s="118">
        <v>46631</v>
      </c>
      <c r="AY64" s="5">
        <f t="shared" si="48"/>
        <v>703291.4569520267</v>
      </c>
      <c r="AZ64" s="5">
        <f t="shared" si="49"/>
        <v>5185.5495990545369</v>
      </c>
      <c r="BA64" s="5">
        <f t="shared" si="19"/>
        <v>789.9779931043704</v>
      </c>
      <c r="BB64" s="35">
        <f t="shared" si="20"/>
        <v>1.3479100056662682E-2</v>
      </c>
      <c r="BC64" s="5">
        <f t="shared" si="21"/>
        <v>4395.5716059501665</v>
      </c>
      <c r="BD64" s="35">
        <f t="shared" si="22"/>
        <v>7.4999999999999997E-2</v>
      </c>
      <c r="BE64" s="5">
        <f t="shared" si="50"/>
        <v>39123.521041077809</v>
      </c>
      <c r="BF64" s="5">
        <f t="shared" si="51"/>
        <v>266823.90530313994</v>
      </c>
      <c r="BG64" s="5">
        <f t="shared" si="23"/>
        <v>702501.47895892232</v>
      </c>
      <c r="BH64" s="5">
        <f t="shared" si="24"/>
        <v>305947.42634421773</v>
      </c>
      <c r="BI64" s="150"/>
      <c r="BJ64" s="2">
        <v>59</v>
      </c>
      <c r="BK64" s="118">
        <v>46631</v>
      </c>
      <c r="BL64" s="5">
        <f t="shared" si="52"/>
        <v>701582.48818652332</v>
      </c>
      <c r="BM64" s="5">
        <f t="shared" si="53"/>
        <v>5059.1898369667315</v>
      </c>
      <c r="BN64" s="5">
        <f t="shared" si="25"/>
        <v>820.46230417315292</v>
      </c>
      <c r="BO64" s="35">
        <f t="shared" si="26"/>
        <v>1.4033342929534879E-2</v>
      </c>
      <c r="BP64" s="5">
        <f t="shared" si="27"/>
        <v>4238.7275327935786</v>
      </c>
      <c r="BQ64" s="35">
        <f t="shared" si="28"/>
        <v>7.2499999999999995E-2</v>
      </c>
      <c r="BR64" s="5">
        <f t="shared" si="54"/>
        <v>40862.974117649923</v>
      </c>
      <c r="BS64" s="5">
        <f t="shared" si="55"/>
        <v>257629.2262633873</v>
      </c>
      <c r="BT64" s="5">
        <f t="shared" si="29"/>
        <v>700762.02588235016</v>
      </c>
      <c r="BU64" s="5">
        <f t="shared" si="30"/>
        <v>298492.2003810372</v>
      </c>
      <c r="BV64" s="150"/>
      <c r="BW64" s="2">
        <v>59</v>
      </c>
      <c r="BX64" s="118">
        <v>46631</v>
      </c>
      <c r="BY64" s="5">
        <f t="shared" si="56"/>
        <v>699811.99813997722</v>
      </c>
      <c r="BZ64" s="5">
        <f t="shared" si="57"/>
        <v>4934.049629872613</v>
      </c>
      <c r="CA64" s="5">
        <f t="shared" si="31"/>
        <v>851.81297405607893</v>
      </c>
      <c r="CB64" s="35">
        <f t="shared" si="32"/>
        <v>1.4606431035537031E-2</v>
      </c>
      <c r="CC64" s="5">
        <f t="shared" si="33"/>
        <v>4082.236655816534</v>
      </c>
      <c r="CD64" s="35">
        <f t="shared" si="34"/>
        <v>7.0000000000000007E-2</v>
      </c>
      <c r="CE64" s="5">
        <f t="shared" si="58"/>
        <v>42664.814834079218</v>
      </c>
      <c r="CF64" s="5">
        <f t="shared" si="59"/>
        <v>248444.11332840496</v>
      </c>
      <c r="CG64" s="5">
        <f t="shared" si="35"/>
        <v>698960.18516592111</v>
      </c>
      <c r="CH64" s="5">
        <f t="shared" si="36"/>
        <v>291108.9281624842</v>
      </c>
    </row>
    <row r="65" spans="9:86" ht="14.25" customHeight="1">
      <c r="I65" s="150"/>
      <c r="J65" s="2">
        <v>60</v>
      </c>
      <c r="K65" s="118">
        <v>46661</v>
      </c>
      <c r="L65" s="5">
        <f t="shared" si="37"/>
        <v>707358.24890873674</v>
      </c>
      <c r="M65" s="5">
        <f t="shared" si="0"/>
        <v>5571.5809522926747</v>
      </c>
      <c r="N65" s="5">
        <f t="shared" si="1"/>
        <v>708.49299104510919</v>
      </c>
      <c r="O65" s="35">
        <f t="shared" si="2"/>
        <v>1.2019250366638794E-2</v>
      </c>
      <c r="P65" s="5">
        <f t="shared" si="3"/>
        <v>4863.0879612475655</v>
      </c>
      <c r="Q65" s="35">
        <f t="shared" si="4"/>
        <v>8.2500000000000018E-2</v>
      </c>
      <c r="R65" s="5">
        <f t="shared" si="38"/>
        <v>34975.244082308142</v>
      </c>
      <c r="S65" s="5">
        <f t="shared" si="39"/>
        <v>299319.61305525235</v>
      </c>
      <c r="T65" s="5">
        <f t="shared" si="5"/>
        <v>706649.75591769163</v>
      </c>
      <c r="U65" s="5">
        <f t="shared" si="6"/>
        <v>334294.8571375605</v>
      </c>
      <c r="V65" s="150"/>
      <c r="W65" s="2">
        <v>60</v>
      </c>
      <c r="X65" s="118">
        <v>46661</v>
      </c>
      <c r="Y65" s="5">
        <f t="shared" si="40"/>
        <v>705798.28450456855</v>
      </c>
      <c r="Z65" s="5">
        <f t="shared" si="41"/>
        <v>5441.7815210329336</v>
      </c>
      <c r="AA65" s="5">
        <f t="shared" si="7"/>
        <v>736.45962433580917</v>
      </c>
      <c r="AB65" s="35">
        <f t="shared" si="8"/>
        <v>1.252130486295126E-2</v>
      </c>
      <c r="AC65" s="5">
        <f t="shared" si="9"/>
        <v>4705.3218966971244</v>
      </c>
      <c r="AD65" s="35">
        <f t="shared" si="10"/>
        <v>8.0000000000000016E-2</v>
      </c>
      <c r="AE65" s="5">
        <f t="shared" si="42"/>
        <v>36563.17511976706</v>
      </c>
      <c r="AF65" s="5">
        <f t="shared" si="43"/>
        <v>289943.71614220884</v>
      </c>
      <c r="AG65" s="5">
        <f t="shared" si="11"/>
        <v>705061.8248802328</v>
      </c>
      <c r="AH65" s="5">
        <f t="shared" si="12"/>
        <v>326506.89126197592</v>
      </c>
      <c r="AI65" s="150"/>
      <c r="AJ65" s="2">
        <v>60</v>
      </c>
      <c r="AK65" s="118">
        <v>46661</v>
      </c>
      <c r="AL65" s="5">
        <f t="shared" si="44"/>
        <v>704179.8014383429</v>
      </c>
      <c r="AM65" s="5">
        <f t="shared" si="45"/>
        <v>5313.0923161272649</v>
      </c>
      <c r="AN65" s="5">
        <f t="shared" si="13"/>
        <v>765.26443183796709</v>
      </c>
      <c r="AO65" s="35">
        <f t="shared" si="14"/>
        <v>1.3040949432656615E-2</v>
      </c>
      <c r="AP65" s="5">
        <f t="shared" si="15"/>
        <v>4547.8278842892978</v>
      </c>
      <c r="AQ65" s="35">
        <f t="shared" si="16"/>
        <v>7.7499999999999999E-2</v>
      </c>
      <c r="AR65" s="5">
        <f t="shared" si="46"/>
        <v>38210.462993495225</v>
      </c>
      <c r="AS65" s="5">
        <f t="shared" si="47"/>
        <v>280575.07597414067</v>
      </c>
      <c r="AT65" s="5">
        <f t="shared" si="17"/>
        <v>703414.53700650495</v>
      </c>
      <c r="AU65" s="5">
        <f t="shared" si="18"/>
        <v>318785.53896763589</v>
      </c>
      <c r="AV65" s="150"/>
      <c r="AW65" s="2">
        <v>60</v>
      </c>
      <c r="AX65" s="118">
        <v>46661</v>
      </c>
      <c r="AY65" s="5">
        <f t="shared" si="48"/>
        <v>702501.47895892232</v>
      </c>
      <c r="AZ65" s="5">
        <f t="shared" si="49"/>
        <v>5185.5495990545369</v>
      </c>
      <c r="BA65" s="5">
        <f t="shared" si="19"/>
        <v>794.91535556127292</v>
      </c>
      <c r="BB65" s="35">
        <f t="shared" si="20"/>
        <v>1.3578596703983668E-2</v>
      </c>
      <c r="BC65" s="5">
        <f t="shared" si="21"/>
        <v>4390.634243493264</v>
      </c>
      <c r="BD65" s="35">
        <f t="shared" si="22"/>
        <v>7.4999999999999997E-2</v>
      </c>
      <c r="BE65" s="5">
        <f t="shared" si="50"/>
        <v>39918.436396639081</v>
      </c>
      <c r="BF65" s="5">
        <f t="shared" si="51"/>
        <v>271214.5395466332</v>
      </c>
      <c r="BG65" s="5">
        <f t="shared" si="23"/>
        <v>701706.56360336102</v>
      </c>
      <c r="BH65" s="5">
        <f t="shared" si="24"/>
        <v>311132.97594327229</v>
      </c>
      <c r="BI65" s="150"/>
      <c r="BJ65" s="2">
        <v>60</v>
      </c>
      <c r="BK65" s="118">
        <v>46661</v>
      </c>
      <c r="BL65" s="5">
        <f t="shared" si="52"/>
        <v>700762.02588235016</v>
      </c>
      <c r="BM65" s="5">
        <f t="shared" si="53"/>
        <v>5059.1898369667315</v>
      </c>
      <c r="BN65" s="5">
        <f t="shared" si="25"/>
        <v>825.41926392753248</v>
      </c>
      <c r="BO65" s="35">
        <f t="shared" si="26"/>
        <v>1.4134657417628576E-2</v>
      </c>
      <c r="BP65" s="5">
        <f t="shared" si="27"/>
        <v>4233.770573039199</v>
      </c>
      <c r="BQ65" s="35">
        <f t="shared" si="28"/>
        <v>7.2499999999999995E-2</v>
      </c>
      <c r="BR65" s="5">
        <f t="shared" si="54"/>
        <v>41688.393381577458</v>
      </c>
      <c r="BS65" s="5">
        <f t="shared" si="55"/>
        <v>261862.99683642649</v>
      </c>
      <c r="BT65" s="5">
        <f t="shared" si="29"/>
        <v>699936.60661842267</v>
      </c>
      <c r="BU65" s="5">
        <f t="shared" si="30"/>
        <v>303551.39021800394</v>
      </c>
      <c r="BV65" s="150"/>
      <c r="BW65" s="2">
        <v>60</v>
      </c>
      <c r="BX65" s="118">
        <v>46661</v>
      </c>
      <c r="BY65" s="5">
        <f t="shared" si="56"/>
        <v>698960.18516592111</v>
      </c>
      <c r="BZ65" s="5">
        <f t="shared" si="57"/>
        <v>4934.049629872613</v>
      </c>
      <c r="CA65" s="5">
        <f t="shared" si="31"/>
        <v>856.78188307140636</v>
      </c>
      <c r="CB65" s="35">
        <f t="shared" si="32"/>
        <v>1.4709539706351447E-2</v>
      </c>
      <c r="CC65" s="5">
        <f t="shared" si="33"/>
        <v>4077.2677468012066</v>
      </c>
      <c r="CD65" s="35">
        <f t="shared" si="34"/>
        <v>7.0000000000000007E-2</v>
      </c>
      <c r="CE65" s="5">
        <f t="shared" si="58"/>
        <v>43521.596717150627</v>
      </c>
      <c r="CF65" s="5">
        <f t="shared" si="59"/>
        <v>252521.38107520615</v>
      </c>
      <c r="CG65" s="5">
        <f t="shared" si="35"/>
        <v>698103.4032828497</v>
      </c>
      <c r="CH65" s="5">
        <f t="shared" si="36"/>
        <v>296042.9777923568</v>
      </c>
    </row>
    <row r="66" spans="9:86" ht="14.25" customHeight="1">
      <c r="I66" s="150"/>
      <c r="J66" s="2">
        <v>61</v>
      </c>
      <c r="K66" s="118">
        <v>46692</v>
      </c>
      <c r="L66" s="5">
        <f t="shared" si="37"/>
        <v>706649.75591769163</v>
      </c>
      <c r="M66" s="5">
        <f t="shared" si="0"/>
        <v>5571.5809522926747</v>
      </c>
      <c r="N66" s="5">
        <f t="shared" si="1"/>
        <v>713.36388035854452</v>
      </c>
      <c r="O66" s="35">
        <f t="shared" si="2"/>
        <v>1.2114016162342834E-2</v>
      </c>
      <c r="P66" s="5">
        <f t="shared" si="3"/>
        <v>4858.2170719341302</v>
      </c>
      <c r="Q66" s="35">
        <f t="shared" si="4"/>
        <v>8.2500000000000004E-2</v>
      </c>
      <c r="R66" s="5">
        <f t="shared" si="38"/>
        <v>35688.607962666683</v>
      </c>
      <c r="S66" s="5">
        <f t="shared" si="39"/>
        <v>304177.83012718649</v>
      </c>
      <c r="T66" s="5">
        <f t="shared" si="5"/>
        <v>705936.39203733311</v>
      </c>
      <c r="U66" s="5">
        <f t="shared" si="6"/>
        <v>339866.43808985315</v>
      </c>
      <c r="V66" s="150"/>
      <c r="W66" s="2">
        <v>61</v>
      </c>
      <c r="X66" s="118">
        <v>46692</v>
      </c>
      <c r="Y66" s="5">
        <f t="shared" si="40"/>
        <v>705061.8248802328</v>
      </c>
      <c r="Z66" s="5">
        <f t="shared" si="41"/>
        <v>5441.7815210329336</v>
      </c>
      <c r="AA66" s="5">
        <f t="shared" si="7"/>
        <v>741.36935516471476</v>
      </c>
      <c r="AB66" s="35">
        <f t="shared" si="8"/>
        <v>1.2617946324760661E-2</v>
      </c>
      <c r="AC66" s="5">
        <f t="shared" si="9"/>
        <v>4700.4121658682188</v>
      </c>
      <c r="AD66" s="35">
        <f t="shared" si="10"/>
        <v>0.08</v>
      </c>
      <c r="AE66" s="5">
        <f t="shared" si="42"/>
        <v>37304.544474931776</v>
      </c>
      <c r="AF66" s="5">
        <f t="shared" si="43"/>
        <v>294644.12830807705</v>
      </c>
      <c r="AG66" s="5">
        <f t="shared" si="11"/>
        <v>704320.4555250681</v>
      </c>
      <c r="AH66" s="5">
        <f t="shared" si="12"/>
        <v>331948.67278300883</v>
      </c>
      <c r="AI66" s="150"/>
      <c r="AJ66" s="2">
        <v>61</v>
      </c>
      <c r="AK66" s="118">
        <v>46692</v>
      </c>
      <c r="AL66" s="5">
        <f t="shared" si="44"/>
        <v>703414.53700650495</v>
      </c>
      <c r="AM66" s="5">
        <f t="shared" si="45"/>
        <v>5313.0923161272649</v>
      </c>
      <c r="AN66" s="5">
        <f t="shared" si="13"/>
        <v>770.20676462692063</v>
      </c>
      <c r="AO66" s="35">
        <f t="shared" si="14"/>
        <v>1.3139451474596943E-2</v>
      </c>
      <c r="AP66" s="5">
        <f t="shared" si="15"/>
        <v>4542.8855515003443</v>
      </c>
      <c r="AQ66" s="35">
        <f t="shared" si="16"/>
        <v>7.7499999999999999E-2</v>
      </c>
      <c r="AR66" s="5">
        <f t="shared" si="46"/>
        <v>38980.669758122145</v>
      </c>
      <c r="AS66" s="5">
        <f t="shared" si="47"/>
        <v>285117.96152564103</v>
      </c>
      <c r="AT66" s="5">
        <f t="shared" si="17"/>
        <v>702644.33024187805</v>
      </c>
      <c r="AU66" s="5">
        <f t="shared" si="18"/>
        <v>324098.63128376316</v>
      </c>
      <c r="AV66" s="150"/>
      <c r="AW66" s="2">
        <v>61</v>
      </c>
      <c r="AX66" s="118">
        <v>46692</v>
      </c>
      <c r="AY66" s="5">
        <f t="shared" si="48"/>
        <v>701706.56360336102</v>
      </c>
      <c r="AZ66" s="5">
        <f t="shared" si="49"/>
        <v>5185.5495990545369</v>
      </c>
      <c r="BA66" s="5">
        <f t="shared" si="19"/>
        <v>799.88357653353069</v>
      </c>
      <c r="BB66" s="35">
        <f t="shared" si="20"/>
        <v>1.36789413356948E-2</v>
      </c>
      <c r="BC66" s="5">
        <f t="shared" si="21"/>
        <v>4385.6660225210062</v>
      </c>
      <c r="BD66" s="35">
        <f t="shared" si="22"/>
        <v>7.4999999999999997E-2</v>
      </c>
      <c r="BE66" s="5">
        <f t="shared" si="50"/>
        <v>40718.319973172613</v>
      </c>
      <c r="BF66" s="5">
        <f t="shared" si="51"/>
        <v>275600.20556915418</v>
      </c>
      <c r="BG66" s="5">
        <f t="shared" si="23"/>
        <v>700906.6800268275</v>
      </c>
      <c r="BH66" s="5">
        <f t="shared" si="24"/>
        <v>316318.5255423268</v>
      </c>
      <c r="BI66" s="150"/>
      <c r="BJ66" s="2">
        <v>61</v>
      </c>
      <c r="BK66" s="118">
        <v>46692</v>
      </c>
      <c r="BL66" s="5">
        <f t="shared" si="52"/>
        <v>699936.60661842267</v>
      </c>
      <c r="BM66" s="5">
        <f t="shared" si="53"/>
        <v>5059.1898369667315</v>
      </c>
      <c r="BN66" s="5">
        <f t="shared" si="25"/>
        <v>830.40617198042764</v>
      </c>
      <c r="BO66" s="35">
        <f t="shared" si="26"/>
        <v>1.4236823691659808E-2</v>
      </c>
      <c r="BP66" s="5">
        <f t="shared" si="27"/>
        <v>4228.7836649863038</v>
      </c>
      <c r="BQ66" s="35">
        <f t="shared" si="28"/>
        <v>7.2500000000000009E-2</v>
      </c>
      <c r="BR66" s="5">
        <f t="shared" si="54"/>
        <v>42518.799553557888</v>
      </c>
      <c r="BS66" s="5">
        <f t="shared" si="55"/>
        <v>266091.78050141281</v>
      </c>
      <c r="BT66" s="5">
        <f t="shared" si="29"/>
        <v>699106.20044644224</v>
      </c>
      <c r="BU66" s="5">
        <f t="shared" si="30"/>
        <v>308610.58005497069</v>
      </c>
      <c r="BV66" s="150"/>
      <c r="BW66" s="2">
        <v>61</v>
      </c>
      <c r="BX66" s="118">
        <v>46692</v>
      </c>
      <c r="BY66" s="5">
        <f t="shared" si="56"/>
        <v>698103.4032828497</v>
      </c>
      <c r="BZ66" s="5">
        <f t="shared" si="57"/>
        <v>4934.049629872613</v>
      </c>
      <c r="CA66" s="5">
        <f t="shared" si="31"/>
        <v>861.77977738932304</v>
      </c>
      <c r="CB66" s="35">
        <f t="shared" si="32"/>
        <v>1.4813503673010861E-2</v>
      </c>
      <c r="CC66" s="5">
        <f t="shared" si="33"/>
        <v>4072.2698524832899</v>
      </c>
      <c r="CD66" s="35">
        <f t="shared" si="34"/>
        <v>7.0000000000000007E-2</v>
      </c>
      <c r="CE66" s="5">
        <f t="shared" si="58"/>
        <v>44383.376494539953</v>
      </c>
      <c r="CF66" s="5">
        <f t="shared" si="59"/>
        <v>256593.65092768945</v>
      </c>
      <c r="CG66" s="5">
        <f t="shared" si="35"/>
        <v>697241.62350546033</v>
      </c>
      <c r="CH66" s="5">
        <f t="shared" si="36"/>
        <v>300977.02742222941</v>
      </c>
    </row>
    <row r="67" spans="9:86" ht="14.25" customHeight="1">
      <c r="I67" s="150"/>
      <c r="J67" s="2">
        <v>62</v>
      </c>
      <c r="K67" s="118">
        <v>46722</v>
      </c>
      <c r="L67" s="5">
        <f t="shared" si="37"/>
        <v>705936.39203733311</v>
      </c>
      <c r="M67" s="5">
        <f t="shared" si="0"/>
        <v>5571.5809522926747</v>
      </c>
      <c r="N67" s="5">
        <f t="shared" si="1"/>
        <v>718.26825703600935</v>
      </c>
      <c r="O67" s="35">
        <f t="shared" si="2"/>
        <v>1.2209625657004362E-2</v>
      </c>
      <c r="P67" s="5">
        <f t="shared" si="3"/>
        <v>4853.3126952566654</v>
      </c>
      <c r="Q67" s="35">
        <f t="shared" si="4"/>
        <v>8.2500000000000004E-2</v>
      </c>
      <c r="R67" s="5">
        <f t="shared" si="38"/>
        <v>36406.876219702695</v>
      </c>
      <c r="S67" s="5">
        <f t="shared" si="39"/>
        <v>309031.14282244316</v>
      </c>
      <c r="T67" s="5">
        <f t="shared" si="5"/>
        <v>705218.12378029712</v>
      </c>
      <c r="U67" s="5">
        <f t="shared" si="6"/>
        <v>345438.01904214587</v>
      </c>
      <c r="V67" s="150"/>
      <c r="W67" s="2">
        <v>62</v>
      </c>
      <c r="X67" s="118">
        <v>46722</v>
      </c>
      <c r="Y67" s="5">
        <f t="shared" si="40"/>
        <v>704320.4555250681</v>
      </c>
      <c r="Z67" s="5">
        <f t="shared" si="41"/>
        <v>5441.7815210329336</v>
      </c>
      <c r="AA67" s="5">
        <f t="shared" si="7"/>
        <v>746.31181753247893</v>
      </c>
      <c r="AB67" s="35">
        <f t="shared" si="8"/>
        <v>1.2715436191205432E-2</v>
      </c>
      <c r="AC67" s="5">
        <f t="shared" si="9"/>
        <v>4695.4697035004547</v>
      </c>
      <c r="AD67" s="35">
        <f t="shared" si="10"/>
        <v>8.0000000000000016E-2</v>
      </c>
      <c r="AE67" s="5">
        <f t="shared" si="42"/>
        <v>38050.856292464254</v>
      </c>
      <c r="AF67" s="5">
        <f t="shared" si="43"/>
        <v>299339.5980115775</v>
      </c>
      <c r="AG67" s="5">
        <f t="shared" si="11"/>
        <v>703574.14370753558</v>
      </c>
      <c r="AH67" s="5">
        <f t="shared" si="12"/>
        <v>337390.45430404175</v>
      </c>
      <c r="AI67" s="150"/>
      <c r="AJ67" s="2">
        <v>62</v>
      </c>
      <c r="AK67" s="118">
        <v>46722</v>
      </c>
      <c r="AL67" s="5">
        <f t="shared" si="44"/>
        <v>702644.33024187805</v>
      </c>
      <c r="AM67" s="5">
        <f t="shared" si="45"/>
        <v>5313.0923161272649</v>
      </c>
      <c r="AN67" s="5">
        <f t="shared" si="13"/>
        <v>775.18101664846927</v>
      </c>
      <c r="AO67" s="35">
        <f t="shared" si="14"/>
        <v>1.3238806319805434E-2</v>
      </c>
      <c r="AP67" s="5">
        <f t="shared" si="15"/>
        <v>4537.9112994787956</v>
      </c>
      <c r="AQ67" s="35">
        <f t="shared" si="16"/>
        <v>7.7499999999999999E-2</v>
      </c>
      <c r="AR67" s="5">
        <f t="shared" si="46"/>
        <v>39755.850774770617</v>
      </c>
      <c r="AS67" s="5">
        <f t="shared" si="47"/>
        <v>289655.87282511982</v>
      </c>
      <c r="AT67" s="5">
        <f t="shared" si="17"/>
        <v>701869.14922522963</v>
      </c>
      <c r="AU67" s="5">
        <f t="shared" si="18"/>
        <v>329411.72359989042</v>
      </c>
      <c r="AV67" s="150"/>
      <c r="AW67" s="2">
        <v>62</v>
      </c>
      <c r="AX67" s="118">
        <v>46722</v>
      </c>
      <c r="AY67" s="5">
        <f t="shared" si="48"/>
        <v>700906.6800268275</v>
      </c>
      <c r="AZ67" s="5">
        <f t="shared" si="49"/>
        <v>5185.5495990545369</v>
      </c>
      <c r="BA67" s="5">
        <f t="shared" si="19"/>
        <v>804.88284888686576</v>
      </c>
      <c r="BB67" s="35">
        <f t="shared" si="20"/>
        <v>1.3780142866198254E-2</v>
      </c>
      <c r="BC67" s="5">
        <f t="shared" si="21"/>
        <v>4380.6667501676711</v>
      </c>
      <c r="BD67" s="35">
        <f t="shared" si="22"/>
        <v>7.4999999999999983E-2</v>
      </c>
      <c r="BE67" s="5">
        <f t="shared" si="50"/>
        <v>41523.20282205948</v>
      </c>
      <c r="BF67" s="5">
        <f t="shared" si="51"/>
        <v>279980.87231932185</v>
      </c>
      <c r="BG67" s="5">
        <f t="shared" si="23"/>
        <v>700101.79717794061</v>
      </c>
      <c r="BH67" s="5">
        <f t="shared" si="24"/>
        <v>321504.07514138136</v>
      </c>
      <c r="BI67" s="150"/>
      <c r="BJ67" s="2">
        <v>62</v>
      </c>
      <c r="BK67" s="118">
        <v>46722</v>
      </c>
      <c r="BL67" s="5">
        <f t="shared" si="52"/>
        <v>699106.20044644224</v>
      </c>
      <c r="BM67" s="5">
        <f t="shared" si="53"/>
        <v>5059.1898369667315</v>
      </c>
      <c r="BN67" s="5">
        <f t="shared" si="25"/>
        <v>835.4232092694765</v>
      </c>
      <c r="BO67" s="35">
        <f t="shared" si="26"/>
        <v>1.4339850661933485E-2</v>
      </c>
      <c r="BP67" s="5">
        <f t="shared" si="27"/>
        <v>4223.766627697255</v>
      </c>
      <c r="BQ67" s="35">
        <f t="shared" si="28"/>
        <v>7.2499999999999995E-2</v>
      </c>
      <c r="BR67" s="5">
        <f t="shared" si="54"/>
        <v>43354.222762827369</v>
      </c>
      <c r="BS67" s="5">
        <f t="shared" si="55"/>
        <v>270315.54712911008</v>
      </c>
      <c r="BT67" s="5">
        <f t="shared" si="29"/>
        <v>698270.7772371727</v>
      </c>
      <c r="BU67" s="5">
        <f t="shared" si="30"/>
        <v>313669.76989193744</v>
      </c>
      <c r="BV67" s="150"/>
      <c r="BW67" s="2">
        <v>62</v>
      </c>
      <c r="BX67" s="118">
        <v>46722</v>
      </c>
      <c r="BY67" s="5">
        <f t="shared" si="56"/>
        <v>697241.62350546033</v>
      </c>
      <c r="BZ67" s="5">
        <f t="shared" si="57"/>
        <v>4934.049629872613</v>
      </c>
      <c r="CA67" s="5">
        <f t="shared" si="31"/>
        <v>866.80682609076075</v>
      </c>
      <c r="CB67" s="35">
        <f t="shared" si="32"/>
        <v>1.4918331841397403E-2</v>
      </c>
      <c r="CC67" s="5">
        <f t="shared" si="33"/>
        <v>4067.2428037818522</v>
      </c>
      <c r="CD67" s="35">
        <f t="shared" si="34"/>
        <v>7.0000000000000007E-2</v>
      </c>
      <c r="CE67" s="5">
        <f t="shared" si="58"/>
        <v>45250.183320630713</v>
      </c>
      <c r="CF67" s="5">
        <f t="shared" si="59"/>
        <v>260660.8937314713</v>
      </c>
      <c r="CG67" s="5">
        <f t="shared" si="35"/>
        <v>696374.81667936954</v>
      </c>
      <c r="CH67" s="5">
        <f t="shared" si="36"/>
        <v>305911.07705210202</v>
      </c>
    </row>
    <row r="68" spans="9:86" ht="14.25" customHeight="1">
      <c r="I68" s="150"/>
      <c r="J68" s="2">
        <v>63</v>
      </c>
      <c r="K68" s="118">
        <v>46753</v>
      </c>
      <c r="L68" s="5">
        <f t="shared" si="37"/>
        <v>705218.12378029712</v>
      </c>
      <c r="M68" s="5">
        <f t="shared" si="0"/>
        <v>5571.5809522926747</v>
      </c>
      <c r="N68" s="5">
        <f t="shared" si="1"/>
        <v>723.20635130313167</v>
      </c>
      <c r="O68" s="35">
        <f t="shared" si="2"/>
        <v>1.2306087893936859E-2</v>
      </c>
      <c r="P68" s="5">
        <f t="shared" si="3"/>
        <v>4848.3746009895431</v>
      </c>
      <c r="Q68" s="35">
        <f t="shared" si="4"/>
        <v>8.2500000000000018E-2</v>
      </c>
      <c r="R68" s="5">
        <f t="shared" si="38"/>
        <v>37130.082571005827</v>
      </c>
      <c r="S68" s="5">
        <f t="shared" si="39"/>
        <v>313879.51742343273</v>
      </c>
      <c r="T68" s="5">
        <f t="shared" si="5"/>
        <v>704494.91742899397</v>
      </c>
      <c r="U68" s="5">
        <f t="shared" si="6"/>
        <v>351009.59999443858</v>
      </c>
      <c r="V68" s="150"/>
      <c r="W68" s="2">
        <v>63</v>
      </c>
      <c r="X68" s="118">
        <v>46753</v>
      </c>
      <c r="Y68" s="5">
        <f t="shared" si="40"/>
        <v>703574.14370753558</v>
      </c>
      <c r="Z68" s="5">
        <f t="shared" si="41"/>
        <v>5441.7815210329336</v>
      </c>
      <c r="AA68" s="5">
        <f t="shared" si="7"/>
        <v>751.28722964936242</v>
      </c>
      <c r="AB68" s="35">
        <f t="shared" si="8"/>
        <v>1.2813783503021856E-2</v>
      </c>
      <c r="AC68" s="5">
        <f t="shared" si="9"/>
        <v>4690.4942913835712</v>
      </c>
      <c r="AD68" s="35">
        <f t="shared" si="10"/>
        <v>8.0000000000000016E-2</v>
      </c>
      <c r="AE68" s="5">
        <f t="shared" si="42"/>
        <v>38802.14352211362</v>
      </c>
      <c r="AF68" s="5">
        <f t="shared" si="43"/>
        <v>304030.0923029611</v>
      </c>
      <c r="AG68" s="5">
        <f t="shared" si="11"/>
        <v>702822.85647788621</v>
      </c>
      <c r="AH68" s="5">
        <f t="shared" si="12"/>
        <v>342832.23582507472</v>
      </c>
      <c r="AI68" s="150"/>
      <c r="AJ68" s="2">
        <v>63</v>
      </c>
      <c r="AK68" s="118">
        <v>46753</v>
      </c>
      <c r="AL68" s="5">
        <f t="shared" si="44"/>
        <v>701869.14922522963</v>
      </c>
      <c r="AM68" s="5">
        <f t="shared" si="45"/>
        <v>5313.0923161272649</v>
      </c>
      <c r="AN68" s="5">
        <f t="shared" si="13"/>
        <v>780.18739404765711</v>
      </c>
      <c r="AO68" s="35">
        <f t="shared" si="14"/>
        <v>1.3339023005793265E-2</v>
      </c>
      <c r="AP68" s="5">
        <f t="shared" si="15"/>
        <v>4532.9049220796078</v>
      </c>
      <c r="AQ68" s="35">
        <f t="shared" si="16"/>
        <v>7.7499999999999999E-2</v>
      </c>
      <c r="AR68" s="5">
        <f t="shared" si="46"/>
        <v>40536.038168818275</v>
      </c>
      <c r="AS68" s="5">
        <f t="shared" si="47"/>
        <v>294188.7777471994</v>
      </c>
      <c r="AT68" s="5">
        <f t="shared" si="17"/>
        <v>701088.96183118201</v>
      </c>
      <c r="AU68" s="5">
        <f t="shared" si="18"/>
        <v>334724.81591601769</v>
      </c>
      <c r="AV68" s="150"/>
      <c r="AW68" s="2">
        <v>63</v>
      </c>
      <c r="AX68" s="118">
        <v>46753</v>
      </c>
      <c r="AY68" s="5">
        <f t="shared" si="48"/>
        <v>700101.79717794061</v>
      </c>
      <c r="AZ68" s="5">
        <f t="shared" si="49"/>
        <v>5185.5495990545369</v>
      </c>
      <c r="BA68" s="5">
        <f t="shared" si="19"/>
        <v>809.91336669240809</v>
      </c>
      <c r="BB68" s="35">
        <f t="shared" si="20"/>
        <v>1.3882210329248287E-2</v>
      </c>
      <c r="BC68" s="5">
        <f t="shared" si="21"/>
        <v>4375.6362323621288</v>
      </c>
      <c r="BD68" s="35">
        <f t="shared" si="22"/>
        <v>7.5000000000000011E-2</v>
      </c>
      <c r="BE68" s="5">
        <f t="shared" si="50"/>
        <v>42333.11618875189</v>
      </c>
      <c r="BF68" s="5">
        <f t="shared" si="51"/>
        <v>284356.50855168398</v>
      </c>
      <c r="BG68" s="5">
        <f t="shared" si="23"/>
        <v>699291.88381124823</v>
      </c>
      <c r="BH68" s="5">
        <f t="shared" si="24"/>
        <v>326689.62474043586</v>
      </c>
      <c r="BI68" s="150"/>
      <c r="BJ68" s="2">
        <v>63</v>
      </c>
      <c r="BK68" s="118">
        <v>46753</v>
      </c>
      <c r="BL68" s="5">
        <f t="shared" si="52"/>
        <v>698270.7772371727</v>
      </c>
      <c r="BM68" s="5">
        <f t="shared" si="53"/>
        <v>5059.1898369667315</v>
      </c>
      <c r="BN68" s="5">
        <f t="shared" si="25"/>
        <v>840.47055782547977</v>
      </c>
      <c r="BO68" s="35">
        <f t="shared" si="26"/>
        <v>1.4443747358025401E-2</v>
      </c>
      <c r="BP68" s="5">
        <f t="shared" si="27"/>
        <v>4218.7192791412517</v>
      </c>
      <c r="BQ68" s="35">
        <f t="shared" si="28"/>
        <v>7.2499999999999995E-2</v>
      </c>
      <c r="BR68" s="5">
        <f t="shared" si="54"/>
        <v>44194.693320652848</v>
      </c>
      <c r="BS68" s="5">
        <f t="shared" si="55"/>
        <v>274534.26640825131</v>
      </c>
      <c r="BT68" s="5">
        <f t="shared" si="29"/>
        <v>697430.30667934718</v>
      </c>
      <c r="BU68" s="5">
        <f t="shared" si="30"/>
        <v>318728.95972890418</v>
      </c>
      <c r="BV68" s="150"/>
      <c r="BW68" s="2">
        <v>63</v>
      </c>
      <c r="BX68" s="118">
        <v>46753</v>
      </c>
      <c r="BY68" s="5">
        <f t="shared" si="56"/>
        <v>696374.81667936954</v>
      </c>
      <c r="BZ68" s="5">
        <f t="shared" si="57"/>
        <v>4934.049629872613</v>
      </c>
      <c r="CA68" s="5">
        <f t="shared" si="31"/>
        <v>871.86319924295731</v>
      </c>
      <c r="CB68" s="35">
        <f t="shared" si="32"/>
        <v>1.5024033236590533E-2</v>
      </c>
      <c r="CC68" s="5">
        <f t="shared" si="33"/>
        <v>4062.1864306296557</v>
      </c>
      <c r="CD68" s="35">
        <f t="shared" si="34"/>
        <v>7.0000000000000007E-2</v>
      </c>
      <c r="CE68" s="5">
        <f t="shared" si="58"/>
        <v>46122.046519873671</v>
      </c>
      <c r="CF68" s="5">
        <f t="shared" si="59"/>
        <v>264723.08016210096</v>
      </c>
      <c r="CG68" s="5">
        <f t="shared" si="35"/>
        <v>695502.95348012657</v>
      </c>
      <c r="CH68" s="5">
        <f t="shared" si="36"/>
        <v>310845.12668197462</v>
      </c>
    </row>
    <row r="69" spans="9:86" ht="14.25" customHeight="1">
      <c r="I69" s="150"/>
      <c r="J69" s="2">
        <v>64</v>
      </c>
      <c r="K69" s="118">
        <v>46784</v>
      </c>
      <c r="L69" s="5">
        <f t="shared" si="37"/>
        <v>704494.91742899397</v>
      </c>
      <c r="M69" s="5">
        <f t="shared" si="0"/>
        <v>5571.5809522926747</v>
      </c>
      <c r="N69" s="5">
        <f t="shared" si="1"/>
        <v>728.17839496834131</v>
      </c>
      <c r="O69" s="35">
        <f t="shared" si="2"/>
        <v>1.2403412038101486E-2</v>
      </c>
      <c r="P69" s="5">
        <f t="shared" si="3"/>
        <v>4843.4025573243334</v>
      </c>
      <c r="Q69" s="35">
        <f t="shared" si="4"/>
        <v>8.2500000000000004E-2</v>
      </c>
      <c r="R69" s="5">
        <f t="shared" si="38"/>
        <v>37858.260965974172</v>
      </c>
      <c r="S69" s="5">
        <f t="shared" si="39"/>
        <v>318722.91998075705</v>
      </c>
      <c r="T69" s="5">
        <f t="shared" si="5"/>
        <v>703766.73903402558</v>
      </c>
      <c r="U69" s="5">
        <f t="shared" si="6"/>
        <v>356581.18094673124</v>
      </c>
      <c r="V69" s="150"/>
      <c r="W69" s="2">
        <v>64</v>
      </c>
      <c r="X69" s="118">
        <v>46784</v>
      </c>
      <c r="Y69" s="5">
        <f t="shared" si="40"/>
        <v>702822.85647788621</v>
      </c>
      <c r="Z69" s="5">
        <f t="shared" si="41"/>
        <v>5441.7815210329336</v>
      </c>
      <c r="AA69" s="5">
        <f t="shared" si="7"/>
        <v>756.29581118035821</v>
      </c>
      <c r="AB69" s="35">
        <f t="shared" si="8"/>
        <v>1.2912997422487573E-2</v>
      </c>
      <c r="AC69" s="5">
        <f t="shared" si="9"/>
        <v>4685.4857098525754</v>
      </c>
      <c r="AD69" s="35">
        <f t="shared" si="10"/>
        <v>8.0000000000000016E-2</v>
      </c>
      <c r="AE69" s="5">
        <f t="shared" si="42"/>
        <v>39558.43933329398</v>
      </c>
      <c r="AF69" s="5">
        <f t="shared" si="43"/>
        <v>308715.5780128137</v>
      </c>
      <c r="AG69" s="5">
        <f t="shared" si="11"/>
        <v>702066.56066670583</v>
      </c>
      <c r="AH69" s="5">
        <f t="shared" si="12"/>
        <v>348274.01734610769</v>
      </c>
      <c r="AI69" s="150"/>
      <c r="AJ69" s="2">
        <v>64</v>
      </c>
      <c r="AK69" s="118">
        <v>46784</v>
      </c>
      <c r="AL69" s="5">
        <f t="shared" si="44"/>
        <v>701088.96183118201</v>
      </c>
      <c r="AM69" s="5">
        <f t="shared" si="45"/>
        <v>5313.0923161272649</v>
      </c>
      <c r="AN69" s="5">
        <f t="shared" si="13"/>
        <v>785.22610430088116</v>
      </c>
      <c r="AO69" s="35">
        <f t="shared" si="14"/>
        <v>1.3440110691515218E-2</v>
      </c>
      <c r="AP69" s="5">
        <f t="shared" si="15"/>
        <v>4527.8662118263837</v>
      </c>
      <c r="AQ69" s="35">
        <f t="shared" si="16"/>
        <v>7.7499999999999999E-2</v>
      </c>
      <c r="AR69" s="5">
        <f t="shared" si="46"/>
        <v>41321.264273119159</v>
      </c>
      <c r="AS69" s="5">
        <f t="shared" si="47"/>
        <v>298716.64395902579</v>
      </c>
      <c r="AT69" s="5">
        <f t="shared" si="17"/>
        <v>700303.73572688107</v>
      </c>
      <c r="AU69" s="5">
        <f t="shared" si="18"/>
        <v>340037.90823214495</v>
      </c>
      <c r="AV69" s="150"/>
      <c r="AW69" s="2">
        <v>64</v>
      </c>
      <c r="AX69" s="118">
        <v>46784</v>
      </c>
      <c r="AY69" s="5">
        <f t="shared" si="48"/>
        <v>699291.88381124823</v>
      </c>
      <c r="AZ69" s="5">
        <f t="shared" si="49"/>
        <v>5185.5495990545369</v>
      </c>
      <c r="BA69" s="5">
        <f t="shared" si="19"/>
        <v>814.97532523423615</v>
      </c>
      <c r="BB69" s="35">
        <f t="shared" si="20"/>
        <v>1.3985152879953281E-2</v>
      </c>
      <c r="BC69" s="5">
        <f t="shared" si="21"/>
        <v>4370.5742738203007</v>
      </c>
      <c r="BD69" s="35">
        <f t="shared" si="22"/>
        <v>7.4999999999999983E-2</v>
      </c>
      <c r="BE69" s="5">
        <f t="shared" si="50"/>
        <v>43148.091513986124</v>
      </c>
      <c r="BF69" s="5">
        <f t="shared" si="51"/>
        <v>288727.0828255043</v>
      </c>
      <c r="BG69" s="5">
        <f t="shared" si="23"/>
        <v>698476.908486014</v>
      </c>
      <c r="BH69" s="5">
        <f t="shared" si="24"/>
        <v>331875.17433949042</v>
      </c>
      <c r="BI69" s="150"/>
      <c r="BJ69" s="2">
        <v>64</v>
      </c>
      <c r="BK69" s="118">
        <v>46784</v>
      </c>
      <c r="BL69" s="5">
        <f t="shared" si="52"/>
        <v>697430.30667934718</v>
      </c>
      <c r="BM69" s="5">
        <f t="shared" si="53"/>
        <v>5059.1898369667315</v>
      </c>
      <c r="BN69" s="5">
        <f t="shared" si="25"/>
        <v>845.54840077900917</v>
      </c>
      <c r="BO69" s="35">
        <f t="shared" si="26"/>
        <v>1.4548522930783871E-2</v>
      </c>
      <c r="BP69" s="5">
        <f t="shared" si="27"/>
        <v>4213.6414361877223</v>
      </c>
      <c r="BQ69" s="35">
        <f t="shared" si="28"/>
        <v>7.2499999999999995E-2</v>
      </c>
      <c r="BR69" s="5">
        <f t="shared" si="54"/>
        <v>45040.241721431856</v>
      </c>
      <c r="BS69" s="5">
        <f t="shared" si="55"/>
        <v>278747.90784443903</v>
      </c>
      <c r="BT69" s="5">
        <f t="shared" si="29"/>
        <v>696584.75827856816</v>
      </c>
      <c r="BU69" s="5">
        <f t="shared" si="30"/>
        <v>323788.14956587087</v>
      </c>
      <c r="BV69" s="150"/>
      <c r="BW69" s="2">
        <v>64</v>
      </c>
      <c r="BX69" s="118">
        <v>46784</v>
      </c>
      <c r="BY69" s="5">
        <f t="shared" si="56"/>
        <v>695502.95348012657</v>
      </c>
      <c r="BZ69" s="5">
        <f t="shared" si="57"/>
        <v>4934.049629872613</v>
      </c>
      <c r="CA69" s="5">
        <f t="shared" si="31"/>
        <v>876.94906790520781</v>
      </c>
      <c r="CB69" s="35">
        <f t="shared" si="32"/>
        <v>1.5130617004868247E-2</v>
      </c>
      <c r="CC69" s="5">
        <f t="shared" si="33"/>
        <v>4057.1005619674052</v>
      </c>
      <c r="CD69" s="35">
        <f t="shared" si="34"/>
        <v>7.0000000000000007E-2</v>
      </c>
      <c r="CE69" s="5">
        <f t="shared" si="58"/>
        <v>46998.995587778882</v>
      </c>
      <c r="CF69" s="5">
        <f t="shared" si="59"/>
        <v>268780.18072406837</v>
      </c>
      <c r="CG69" s="5">
        <f t="shared" si="35"/>
        <v>694626.00441222137</v>
      </c>
      <c r="CH69" s="5">
        <f t="shared" si="36"/>
        <v>315779.17631184723</v>
      </c>
    </row>
    <row r="70" spans="9:86" ht="14.25" customHeight="1">
      <c r="I70" s="150"/>
      <c r="J70" s="2">
        <v>65</v>
      </c>
      <c r="K70" s="118">
        <v>46813</v>
      </c>
      <c r="L70" s="5">
        <f t="shared" si="37"/>
        <v>703766.73903402558</v>
      </c>
      <c r="M70" s="5">
        <f t="shared" si="0"/>
        <v>5571.5809522926747</v>
      </c>
      <c r="N70" s="5">
        <f t="shared" si="1"/>
        <v>733.18462143374927</v>
      </c>
      <c r="O70" s="35">
        <f t="shared" si="2"/>
        <v>1.2501607378150927E-2</v>
      </c>
      <c r="P70" s="5">
        <f t="shared" si="3"/>
        <v>4838.3963308589255</v>
      </c>
      <c r="Q70" s="35">
        <f t="shared" si="4"/>
        <v>8.249999999999999E-2</v>
      </c>
      <c r="R70" s="5">
        <f t="shared" si="38"/>
        <v>38591.445587407921</v>
      </c>
      <c r="S70" s="5">
        <f t="shared" si="39"/>
        <v>323561.31631161598</v>
      </c>
      <c r="T70" s="5">
        <f t="shared" si="5"/>
        <v>703033.55441259185</v>
      </c>
      <c r="U70" s="5">
        <f t="shared" si="6"/>
        <v>362152.7618990239</v>
      </c>
      <c r="V70" s="150"/>
      <c r="W70" s="2">
        <v>65</v>
      </c>
      <c r="X70" s="118">
        <v>46813</v>
      </c>
      <c r="Y70" s="5">
        <f t="shared" si="40"/>
        <v>702066.56066670583</v>
      </c>
      <c r="Z70" s="5">
        <f t="shared" si="41"/>
        <v>5441.7815210329336</v>
      </c>
      <c r="AA70" s="5">
        <f t="shared" si="7"/>
        <v>761.33778325489402</v>
      </c>
      <c r="AB70" s="35">
        <f t="shared" si="8"/>
        <v>1.3013087235465005E-2</v>
      </c>
      <c r="AC70" s="5">
        <f t="shared" si="9"/>
        <v>4680.4437377780396</v>
      </c>
      <c r="AD70" s="35">
        <f t="shared" si="10"/>
        <v>8.0000000000000016E-2</v>
      </c>
      <c r="AE70" s="5">
        <f t="shared" si="42"/>
        <v>40319.777116548874</v>
      </c>
      <c r="AF70" s="5">
        <f t="shared" si="43"/>
        <v>313396.02175059175</v>
      </c>
      <c r="AG70" s="5">
        <f t="shared" si="11"/>
        <v>701305.22288345092</v>
      </c>
      <c r="AH70" s="5">
        <f t="shared" si="12"/>
        <v>353715.79886714061</v>
      </c>
      <c r="AI70" s="150"/>
      <c r="AJ70" s="2">
        <v>65</v>
      </c>
      <c r="AK70" s="118">
        <v>46813</v>
      </c>
      <c r="AL70" s="5">
        <f t="shared" si="44"/>
        <v>700303.73572688107</v>
      </c>
      <c r="AM70" s="5">
        <f t="shared" si="45"/>
        <v>5313.0923161272649</v>
      </c>
      <c r="AN70" s="5">
        <f t="shared" si="13"/>
        <v>790.29735622449152</v>
      </c>
      <c r="AO70" s="35">
        <f t="shared" si="14"/>
        <v>1.3542078659412574E-2</v>
      </c>
      <c r="AP70" s="5">
        <f t="shared" si="15"/>
        <v>4522.7949599027734</v>
      </c>
      <c r="AQ70" s="35">
        <f t="shared" si="16"/>
        <v>7.7499999999999999E-2</v>
      </c>
      <c r="AR70" s="5">
        <f t="shared" si="46"/>
        <v>42111.561629343647</v>
      </c>
      <c r="AS70" s="5">
        <f t="shared" si="47"/>
        <v>303239.43891892856</v>
      </c>
      <c r="AT70" s="5">
        <f t="shared" si="17"/>
        <v>699513.43837065657</v>
      </c>
      <c r="AU70" s="5">
        <f t="shared" si="18"/>
        <v>345351.00054827222</v>
      </c>
      <c r="AV70" s="150"/>
      <c r="AW70" s="2">
        <v>65</v>
      </c>
      <c r="AX70" s="118">
        <v>46813</v>
      </c>
      <c r="AY70" s="5">
        <f t="shared" si="48"/>
        <v>698476.908486014</v>
      </c>
      <c r="AZ70" s="5">
        <f t="shared" si="49"/>
        <v>5185.5495990545369</v>
      </c>
      <c r="BA70" s="5">
        <f t="shared" si="19"/>
        <v>820.06892101694939</v>
      </c>
      <c r="BB70" s="35">
        <f t="shared" si="20"/>
        <v>1.4088979796818066E-2</v>
      </c>
      <c r="BC70" s="5">
        <f t="shared" si="21"/>
        <v>4365.4806780375875</v>
      </c>
      <c r="BD70" s="35">
        <f t="shared" si="22"/>
        <v>7.5000000000000011E-2</v>
      </c>
      <c r="BE70" s="5">
        <f t="shared" si="50"/>
        <v>43968.160435003076</v>
      </c>
      <c r="BF70" s="5">
        <f t="shared" si="51"/>
        <v>293092.56350354187</v>
      </c>
      <c r="BG70" s="5">
        <f t="shared" si="23"/>
        <v>697656.839564997</v>
      </c>
      <c r="BH70" s="5">
        <f t="shared" si="24"/>
        <v>337060.72393854492</v>
      </c>
      <c r="BI70" s="150"/>
      <c r="BJ70" s="2">
        <v>65</v>
      </c>
      <c r="BK70" s="118">
        <v>46813</v>
      </c>
      <c r="BL70" s="5">
        <f t="shared" si="52"/>
        <v>696584.75827856816</v>
      </c>
      <c r="BM70" s="5">
        <f t="shared" si="53"/>
        <v>5059.1898369667315</v>
      </c>
      <c r="BN70" s="5">
        <f t="shared" si="25"/>
        <v>850.65692236704854</v>
      </c>
      <c r="BO70" s="35">
        <f t="shared" si="26"/>
        <v>1.4654186654371775E-2</v>
      </c>
      <c r="BP70" s="5">
        <f t="shared" si="27"/>
        <v>4208.532914599683</v>
      </c>
      <c r="BQ70" s="35">
        <f t="shared" si="28"/>
        <v>7.2500000000000009E-2</v>
      </c>
      <c r="BR70" s="5">
        <f t="shared" si="54"/>
        <v>45890.898643798908</v>
      </c>
      <c r="BS70" s="5">
        <f t="shared" si="55"/>
        <v>282956.44075903873</v>
      </c>
      <c r="BT70" s="5">
        <f t="shared" si="29"/>
        <v>695734.10135620111</v>
      </c>
      <c r="BU70" s="5">
        <f t="shared" si="30"/>
        <v>328847.33940283762</v>
      </c>
      <c r="BV70" s="150"/>
      <c r="BW70" s="2">
        <v>65</v>
      </c>
      <c r="BX70" s="118">
        <v>46813</v>
      </c>
      <c r="BY70" s="5">
        <f t="shared" si="56"/>
        <v>694626.00441222137</v>
      </c>
      <c r="BZ70" s="5">
        <f t="shared" si="57"/>
        <v>4934.049629872613</v>
      </c>
      <c r="CA70" s="5">
        <f t="shared" si="31"/>
        <v>882.06460413465493</v>
      </c>
      <c r="CB70" s="35">
        <f t="shared" si="32"/>
        <v>1.5238092415748939E-2</v>
      </c>
      <c r="CC70" s="5">
        <f t="shared" si="33"/>
        <v>4051.985025737958</v>
      </c>
      <c r="CD70" s="35">
        <f t="shared" si="34"/>
        <v>7.0000000000000007E-2</v>
      </c>
      <c r="CE70" s="5">
        <f t="shared" si="58"/>
        <v>47881.060191913537</v>
      </c>
      <c r="CF70" s="5">
        <f t="shared" si="59"/>
        <v>272832.16574980633</v>
      </c>
      <c r="CG70" s="5">
        <f t="shared" si="35"/>
        <v>693743.93980808672</v>
      </c>
      <c r="CH70" s="5">
        <f t="shared" si="36"/>
        <v>320713.22594171984</v>
      </c>
    </row>
    <row r="71" spans="9:86" ht="14.25" customHeight="1">
      <c r="I71" s="150"/>
      <c r="J71" s="2">
        <v>66</v>
      </c>
      <c r="K71" s="118">
        <v>46844</v>
      </c>
      <c r="L71" s="5">
        <f t="shared" si="37"/>
        <v>703033.55441259185</v>
      </c>
      <c r="M71" s="5">
        <f t="shared" si="0"/>
        <v>5571.5809522926747</v>
      </c>
      <c r="N71" s="5">
        <f t="shared" si="1"/>
        <v>738.22526570610535</v>
      </c>
      <c r="O71" s="35">
        <f t="shared" si="2"/>
        <v>1.2600683328514821E-2</v>
      </c>
      <c r="P71" s="5">
        <f t="shared" si="3"/>
        <v>4833.3556865865694</v>
      </c>
      <c r="Q71" s="35">
        <f t="shared" si="4"/>
        <v>8.2500000000000018E-2</v>
      </c>
      <c r="R71" s="5">
        <f t="shared" si="38"/>
        <v>39329.670853114025</v>
      </c>
      <c r="S71" s="5">
        <f t="shared" si="39"/>
        <v>328394.67199820257</v>
      </c>
      <c r="T71" s="5">
        <f t="shared" si="5"/>
        <v>702295.32914688578</v>
      </c>
      <c r="U71" s="5">
        <f t="shared" si="6"/>
        <v>367724.34285131661</v>
      </c>
      <c r="V71" s="150"/>
      <c r="W71" s="2">
        <v>66</v>
      </c>
      <c r="X71" s="118">
        <v>46844</v>
      </c>
      <c r="Y71" s="5">
        <f t="shared" si="40"/>
        <v>701305.22288345092</v>
      </c>
      <c r="Z71" s="5">
        <f t="shared" si="41"/>
        <v>5441.7815210329336</v>
      </c>
      <c r="AA71" s="5">
        <f t="shared" si="7"/>
        <v>766.41336847659386</v>
      </c>
      <c r="AB71" s="35">
        <f t="shared" si="8"/>
        <v>1.3114062353486219E-2</v>
      </c>
      <c r="AC71" s="5">
        <f t="shared" si="9"/>
        <v>4675.3681525563397</v>
      </c>
      <c r="AD71" s="35">
        <f t="shared" si="10"/>
        <v>0.08</v>
      </c>
      <c r="AE71" s="5">
        <f t="shared" si="42"/>
        <v>41086.190485025465</v>
      </c>
      <c r="AF71" s="5">
        <f t="shared" si="43"/>
        <v>318071.38990314811</v>
      </c>
      <c r="AG71" s="5">
        <f t="shared" si="11"/>
        <v>700538.80951497436</v>
      </c>
      <c r="AH71" s="5">
        <f t="shared" si="12"/>
        <v>359157.58038817358</v>
      </c>
      <c r="AI71" s="150"/>
      <c r="AJ71" s="2">
        <v>66</v>
      </c>
      <c r="AK71" s="118">
        <v>46844</v>
      </c>
      <c r="AL71" s="5">
        <f t="shared" si="44"/>
        <v>699513.43837065657</v>
      </c>
      <c r="AM71" s="5">
        <f t="shared" si="45"/>
        <v>5313.0923161272649</v>
      </c>
      <c r="AN71" s="5">
        <f t="shared" si="13"/>
        <v>795.40135998344158</v>
      </c>
      <c r="AO71" s="35">
        <f t="shared" si="14"/>
        <v>1.3644936317497467E-2</v>
      </c>
      <c r="AP71" s="5">
        <f t="shared" si="15"/>
        <v>4517.6909561438233</v>
      </c>
      <c r="AQ71" s="35">
        <f t="shared" si="16"/>
        <v>7.7499999999999986E-2</v>
      </c>
      <c r="AR71" s="5">
        <f t="shared" si="46"/>
        <v>42906.96298932709</v>
      </c>
      <c r="AS71" s="5">
        <f t="shared" si="47"/>
        <v>307757.12987507239</v>
      </c>
      <c r="AT71" s="5">
        <f t="shared" si="17"/>
        <v>698718.03701067308</v>
      </c>
      <c r="AU71" s="5">
        <f t="shared" si="18"/>
        <v>350664.09286439948</v>
      </c>
      <c r="AV71" s="150"/>
      <c r="AW71" s="2">
        <v>66</v>
      </c>
      <c r="AX71" s="118">
        <v>46844</v>
      </c>
      <c r="AY71" s="5">
        <f t="shared" si="48"/>
        <v>697656.839564997</v>
      </c>
      <c r="AZ71" s="5">
        <f t="shared" si="49"/>
        <v>5185.5495990545369</v>
      </c>
      <c r="BA71" s="5">
        <f t="shared" si="19"/>
        <v>825.19435177330615</v>
      </c>
      <c r="BB71" s="35">
        <f t="shared" si="20"/>
        <v>1.4193700483828091E-2</v>
      </c>
      <c r="BC71" s="5">
        <f t="shared" si="21"/>
        <v>4360.3552472812307</v>
      </c>
      <c r="BD71" s="35">
        <f t="shared" si="22"/>
        <v>7.4999999999999997E-2</v>
      </c>
      <c r="BE71" s="5">
        <f t="shared" si="50"/>
        <v>44793.354786776385</v>
      </c>
      <c r="BF71" s="5">
        <f t="shared" si="51"/>
        <v>297452.91875082313</v>
      </c>
      <c r="BG71" s="5">
        <f t="shared" si="23"/>
        <v>696831.64521322364</v>
      </c>
      <c r="BH71" s="5">
        <f t="shared" si="24"/>
        <v>342246.27353759948</v>
      </c>
      <c r="BI71" s="150"/>
      <c r="BJ71" s="2">
        <v>66</v>
      </c>
      <c r="BK71" s="118">
        <v>46844</v>
      </c>
      <c r="BL71" s="5">
        <f t="shared" si="52"/>
        <v>695734.10135620111</v>
      </c>
      <c r="BM71" s="5">
        <f t="shared" si="53"/>
        <v>5059.1898369667315</v>
      </c>
      <c r="BN71" s="5">
        <f t="shared" si="25"/>
        <v>855.79630793968317</v>
      </c>
      <c r="BO71" s="35">
        <f t="shared" si="26"/>
        <v>1.4760747928350292E-2</v>
      </c>
      <c r="BP71" s="5">
        <f t="shared" si="27"/>
        <v>4203.3935290270483</v>
      </c>
      <c r="BQ71" s="35">
        <f t="shared" si="28"/>
        <v>7.2499999999999995E-2</v>
      </c>
      <c r="BR71" s="5">
        <f t="shared" si="54"/>
        <v>46746.694951738595</v>
      </c>
      <c r="BS71" s="5">
        <f t="shared" si="55"/>
        <v>287159.83428806579</v>
      </c>
      <c r="BT71" s="5">
        <f t="shared" si="29"/>
        <v>694878.30504826142</v>
      </c>
      <c r="BU71" s="5">
        <f t="shared" si="30"/>
        <v>333906.52923980437</v>
      </c>
      <c r="BV71" s="150"/>
      <c r="BW71" s="2">
        <v>66</v>
      </c>
      <c r="BX71" s="118">
        <v>46844</v>
      </c>
      <c r="BY71" s="5">
        <f t="shared" si="56"/>
        <v>693743.93980808672</v>
      </c>
      <c r="BZ71" s="5">
        <f t="shared" si="57"/>
        <v>4934.049629872613</v>
      </c>
      <c r="CA71" s="5">
        <f t="shared" si="31"/>
        <v>887.20998099210692</v>
      </c>
      <c r="CB71" s="35">
        <f t="shared" si="32"/>
        <v>1.5346468864074652E-2</v>
      </c>
      <c r="CC71" s="5">
        <f t="shared" si="33"/>
        <v>4046.839648880506</v>
      </c>
      <c r="CD71" s="35">
        <f t="shared" si="34"/>
        <v>7.0000000000000007E-2</v>
      </c>
      <c r="CE71" s="5">
        <f t="shared" si="58"/>
        <v>48768.270172905643</v>
      </c>
      <c r="CF71" s="5">
        <f t="shared" si="59"/>
        <v>276879.00539868686</v>
      </c>
      <c r="CG71" s="5">
        <f t="shared" si="35"/>
        <v>692856.72982709459</v>
      </c>
      <c r="CH71" s="5">
        <f t="shared" si="36"/>
        <v>325647.2755715925</v>
      </c>
    </row>
    <row r="72" spans="9:86" ht="14.25" customHeight="1">
      <c r="I72" s="150"/>
      <c r="J72" s="2">
        <v>67</v>
      </c>
      <c r="K72" s="118">
        <v>46874</v>
      </c>
      <c r="L72" s="5">
        <f t="shared" si="37"/>
        <v>702295.32914688578</v>
      </c>
      <c r="M72" s="5">
        <f t="shared" si="0"/>
        <v>5571.5809522926747</v>
      </c>
      <c r="N72" s="5">
        <f t="shared" si="1"/>
        <v>743.30056440783483</v>
      </c>
      <c r="O72" s="35">
        <f t="shared" si="2"/>
        <v>1.2700649431527791E-2</v>
      </c>
      <c r="P72" s="5">
        <f t="shared" si="3"/>
        <v>4828.2803878848399</v>
      </c>
      <c r="Q72" s="35">
        <f t="shared" si="4"/>
        <v>8.2500000000000004E-2</v>
      </c>
      <c r="R72" s="5">
        <f t="shared" si="38"/>
        <v>40072.971417521861</v>
      </c>
      <c r="S72" s="5">
        <f t="shared" si="39"/>
        <v>333222.95238608739</v>
      </c>
      <c r="T72" s="5">
        <f t="shared" si="5"/>
        <v>701552.02858247794</v>
      </c>
      <c r="U72" s="5">
        <f t="shared" si="6"/>
        <v>373295.92380360927</v>
      </c>
      <c r="V72" s="150"/>
      <c r="W72" s="2">
        <v>67</v>
      </c>
      <c r="X72" s="118">
        <v>46874</v>
      </c>
      <c r="Y72" s="5">
        <f t="shared" si="40"/>
        <v>700538.80951497436</v>
      </c>
      <c r="Z72" s="5">
        <f t="shared" si="41"/>
        <v>5441.7815210329336</v>
      </c>
      <c r="AA72" s="5">
        <f t="shared" si="7"/>
        <v>771.52279093310426</v>
      </c>
      <c r="AB72" s="35">
        <f t="shared" si="8"/>
        <v>1.3215932315880282E-2</v>
      </c>
      <c r="AC72" s="5">
        <f t="shared" si="9"/>
        <v>4670.2587300998293</v>
      </c>
      <c r="AD72" s="35">
        <f t="shared" si="10"/>
        <v>0.08</v>
      </c>
      <c r="AE72" s="5">
        <f t="shared" si="42"/>
        <v>41857.713275958566</v>
      </c>
      <c r="AF72" s="5">
        <f t="shared" si="43"/>
        <v>322741.64863324794</v>
      </c>
      <c r="AG72" s="5">
        <f t="shared" si="11"/>
        <v>699767.28672404122</v>
      </c>
      <c r="AH72" s="5">
        <f t="shared" si="12"/>
        <v>364599.36190920649</v>
      </c>
      <c r="AI72" s="150"/>
      <c r="AJ72" s="2">
        <v>67</v>
      </c>
      <c r="AK72" s="118">
        <v>46874</v>
      </c>
      <c r="AL72" s="5">
        <f t="shared" si="44"/>
        <v>698718.03701067308</v>
      </c>
      <c r="AM72" s="5">
        <f t="shared" si="45"/>
        <v>5313.0923161272649</v>
      </c>
      <c r="AN72" s="5">
        <f t="shared" si="13"/>
        <v>800.53832710000097</v>
      </c>
      <c r="AO72" s="35">
        <f t="shared" si="14"/>
        <v>1.3748693201479886E-2</v>
      </c>
      <c r="AP72" s="5">
        <f t="shared" si="15"/>
        <v>4512.5539890272639</v>
      </c>
      <c r="AQ72" s="35">
        <f t="shared" si="16"/>
        <v>7.7499999999999999E-2</v>
      </c>
      <c r="AR72" s="5">
        <f t="shared" si="46"/>
        <v>43707.501316427093</v>
      </c>
      <c r="AS72" s="5">
        <f t="shared" si="47"/>
        <v>312269.68386409967</v>
      </c>
      <c r="AT72" s="5">
        <f t="shared" si="17"/>
        <v>697917.4986835731</v>
      </c>
      <c r="AU72" s="5">
        <f t="shared" si="18"/>
        <v>355977.18518052675</v>
      </c>
      <c r="AV72" s="150"/>
      <c r="AW72" s="2">
        <v>67</v>
      </c>
      <c r="AX72" s="118">
        <v>46874</v>
      </c>
      <c r="AY72" s="5">
        <f t="shared" si="48"/>
        <v>696831.64521322364</v>
      </c>
      <c r="AZ72" s="5">
        <f t="shared" si="49"/>
        <v>5185.5495990545369</v>
      </c>
      <c r="BA72" s="5">
        <f t="shared" si="19"/>
        <v>830.35181647188983</v>
      </c>
      <c r="BB72" s="35">
        <f t="shared" si="20"/>
        <v>1.4299324472575758E-2</v>
      </c>
      <c r="BC72" s="5">
        <f t="shared" si="21"/>
        <v>4355.1977825826471</v>
      </c>
      <c r="BD72" s="35">
        <f t="shared" si="22"/>
        <v>7.4999999999999983E-2</v>
      </c>
      <c r="BE72" s="5">
        <f t="shared" si="50"/>
        <v>45623.706603248276</v>
      </c>
      <c r="BF72" s="5">
        <f t="shared" si="51"/>
        <v>301808.11653340579</v>
      </c>
      <c r="BG72" s="5">
        <f t="shared" si="23"/>
        <v>696001.29339675175</v>
      </c>
      <c r="BH72" s="5">
        <f t="shared" si="24"/>
        <v>347431.82313665404</v>
      </c>
      <c r="BI72" s="150"/>
      <c r="BJ72" s="2">
        <v>67</v>
      </c>
      <c r="BK72" s="118">
        <v>46874</v>
      </c>
      <c r="BL72" s="5">
        <f t="shared" si="52"/>
        <v>694878.30504826142</v>
      </c>
      <c r="BM72" s="5">
        <f t="shared" si="53"/>
        <v>5059.1898369667315</v>
      </c>
      <c r="BN72" s="5">
        <f t="shared" si="25"/>
        <v>860.96674396681919</v>
      </c>
      <c r="BO72" s="35">
        <f t="shared" si="26"/>
        <v>1.486821627980495E-2</v>
      </c>
      <c r="BP72" s="5">
        <f t="shared" si="27"/>
        <v>4198.2230929999123</v>
      </c>
      <c r="BQ72" s="35">
        <f t="shared" si="28"/>
        <v>7.2499999999999981E-2</v>
      </c>
      <c r="BR72" s="5">
        <f t="shared" si="54"/>
        <v>47607.661695705414</v>
      </c>
      <c r="BS72" s="5">
        <f t="shared" si="55"/>
        <v>291358.05738106568</v>
      </c>
      <c r="BT72" s="5">
        <f t="shared" si="29"/>
        <v>694017.33830429462</v>
      </c>
      <c r="BU72" s="5">
        <f t="shared" si="30"/>
        <v>338965.71907677111</v>
      </c>
      <c r="BV72" s="150"/>
      <c r="BW72" s="2">
        <v>67</v>
      </c>
      <c r="BX72" s="118">
        <v>46874</v>
      </c>
      <c r="BY72" s="5">
        <f t="shared" si="56"/>
        <v>692856.72982709459</v>
      </c>
      <c r="BZ72" s="5">
        <f t="shared" si="57"/>
        <v>4934.049629872613</v>
      </c>
      <c r="CA72" s="5">
        <f t="shared" si="31"/>
        <v>892.38537254789435</v>
      </c>
      <c r="CB72" s="35">
        <f t="shared" si="32"/>
        <v>1.5455755872136967E-2</v>
      </c>
      <c r="CC72" s="5">
        <f t="shared" si="33"/>
        <v>4041.6642573247186</v>
      </c>
      <c r="CD72" s="35">
        <f t="shared" si="34"/>
        <v>7.0000000000000007E-2</v>
      </c>
      <c r="CE72" s="5">
        <f t="shared" si="58"/>
        <v>49660.655545453534</v>
      </c>
      <c r="CF72" s="5">
        <f t="shared" si="59"/>
        <v>280920.66965601157</v>
      </c>
      <c r="CG72" s="5">
        <f t="shared" si="35"/>
        <v>691964.34445454669</v>
      </c>
      <c r="CH72" s="5">
        <f t="shared" si="36"/>
        <v>330581.32520146511</v>
      </c>
    </row>
    <row r="73" spans="9:86" ht="14.25" customHeight="1">
      <c r="I73" s="150"/>
      <c r="J73" s="2">
        <v>68</v>
      </c>
      <c r="K73" s="118">
        <v>46905</v>
      </c>
      <c r="L73" s="5">
        <f t="shared" si="37"/>
        <v>701552.02858247794</v>
      </c>
      <c r="M73" s="5">
        <f t="shared" si="0"/>
        <v>5571.5809522926747</v>
      </c>
      <c r="N73" s="5">
        <f t="shared" si="1"/>
        <v>748.41075578813889</v>
      </c>
      <c r="O73" s="35">
        <f t="shared" si="2"/>
        <v>1.2801515359600765E-2</v>
      </c>
      <c r="P73" s="5">
        <f t="shared" si="3"/>
        <v>4823.1701965045359</v>
      </c>
      <c r="Q73" s="35">
        <f t="shared" si="4"/>
        <v>8.2500000000000004E-2</v>
      </c>
      <c r="R73" s="5">
        <f t="shared" si="38"/>
        <v>40821.382173309998</v>
      </c>
      <c r="S73" s="5">
        <f t="shared" si="39"/>
        <v>338046.12258259195</v>
      </c>
      <c r="T73" s="5">
        <f t="shared" si="5"/>
        <v>700803.61782668985</v>
      </c>
      <c r="U73" s="5">
        <f t="shared" si="6"/>
        <v>378867.50475590193</v>
      </c>
      <c r="V73" s="150"/>
      <c r="W73" s="2">
        <v>68</v>
      </c>
      <c r="X73" s="118">
        <v>46905</v>
      </c>
      <c r="Y73" s="5">
        <f t="shared" si="40"/>
        <v>699767.28672404122</v>
      </c>
      <c r="Z73" s="5">
        <f t="shared" si="41"/>
        <v>5441.7815210329336</v>
      </c>
      <c r="AA73" s="5">
        <f t="shared" si="7"/>
        <v>776.66627620599229</v>
      </c>
      <c r="AB73" s="35">
        <f t="shared" si="8"/>
        <v>1.3318706791944279E-2</v>
      </c>
      <c r="AC73" s="5">
        <f t="shared" si="9"/>
        <v>4665.1152448269413</v>
      </c>
      <c r="AD73" s="35">
        <f t="shared" si="10"/>
        <v>7.9999999999999988E-2</v>
      </c>
      <c r="AE73" s="5">
        <f t="shared" si="42"/>
        <v>42634.379552164559</v>
      </c>
      <c r="AF73" s="5">
        <f t="shared" si="43"/>
        <v>327406.76387807488</v>
      </c>
      <c r="AG73" s="5">
        <f t="shared" si="11"/>
        <v>698990.62044783519</v>
      </c>
      <c r="AH73" s="5">
        <f t="shared" si="12"/>
        <v>370041.14343023946</v>
      </c>
      <c r="AI73" s="150"/>
      <c r="AJ73" s="2">
        <v>68</v>
      </c>
      <c r="AK73" s="118">
        <v>46905</v>
      </c>
      <c r="AL73" s="5">
        <f t="shared" si="44"/>
        <v>697917.4986835731</v>
      </c>
      <c r="AM73" s="5">
        <f t="shared" si="45"/>
        <v>5313.0923161272649</v>
      </c>
      <c r="AN73" s="5">
        <f t="shared" si="13"/>
        <v>805.7084704625222</v>
      </c>
      <c r="AO73" s="35">
        <f t="shared" si="14"/>
        <v>1.3853358976938106E-2</v>
      </c>
      <c r="AP73" s="5">
        <f t="shared" si="15"/>
        <v>4507.3838456647427</v>
      </c>
      <c r="AQ73" s="35">
        <f t="shared" si="16"/>
        <v>7.7499999999999999E-2</v>
      </c>
      <c r="AR73" s="5">
        <f t="shared" si="46"/>
        <v>44513.209786889616</v>
      </c>
      <c r="AS73" s="5">
        <f t="shared" si="47"/>
        <v>316777.06770976441</v>
      </c>
      <c r="AT73" s="5">
        <f t="shared" si="17"/>
        <v>697111.79021311062</v>
      </c>
      <c r="AU73" s="5">
        <f t="shared" si="18"/>
        <v>361290.27749665402</v>
      </c>
      <c r="AV73" s="150"/>
      <c r="AW73" s="2">
        <v>68</v>
      </c>
      <c r="AX73" s="118">
        <v>46905</v>
      </c>
      <c r="AY73" s="5">
        <f t="shared" si="48"/>
        <v>696001.29339675175</v>
      </c>
      <c r="AZ73" s="5">
        <f t="shared" si="49"/>
        <v>5185.5495990545369</v>
      </c>
      <c r="BA73" s="5">
        <f t="shared" si="19"/>
        <v>835.54151532483866</v>
      </c>
      <c r="BB73" s="35">
        <f t="shared" si="20"/>
        <v>1.4405861424430592E-2</v>
      </c>
      <c r="BC73" s="5">
        <f t="shared" si="21"/>
        <v>4350.0080837296982</v>
      </c>
      <c r="BD73" s="35">
        <f t="shared" si="22"/>
        <v>7.4999999999999997E-2</v>
      </c>
      <c r="BE73" s="5">
        <f t="shared" si="50"/>
        <v>46459.248118573116</v>
      </c>
      <c r="BF73" s="5">
        <f t="shared" si="51"/>
        <v>306158.1246171355</v>
      </c>
      <c r="BG73" s="5">
        <f t="shared" si="23"/>
        <v>695165.7518814269</v>
      </c>
      <c r="BH73" s="5">
        <f t="shared" si="24"/>
        <v>352617.3727357086</v>
      </c>
      <c r="BI73" s="150"/>
      <c r="BJ73" s="2">
        <v>68</v>
      </c>
      <c r="BK73" s="118">
        <v>46905</v>
      </c>
      <c r="BL73" s="5">
        <f t="shared" si="52"/>
        <v>694017.33830429462</v>
      </c>
      <c r="BM73" s="5">
        <f t="shared" si="53"/>
        <v>5059.1898369667315</v>
      </c>
      <c r="BN73" s="5">
        <f t="shared" si="25"/>
        <v>866.16841804495198</v>
      </c>
      <c r="BO73" s="35">
        <f t="shared" si="26"/>
        <v>1.4976601365515346E-2</v>
      </c>
      <c r="BP73" s="5">
        <f t="shared" si="27"/>
        <v>4193.0214189217795</v>
      </c>
      <c r="BQ73" s="35">
        <f t="shared" si="28"/>
        <v>7.2499999999999981E-2</v>
      </c>
      <c r="BR73" s="5">
        <f t="shared" si="54"/>
        <v>48473.830113750366</v>
      </c>
      <c r="BS73" s="5">
        <f t="shared" si="55"/>
        <v>295551.07879998744</v>
      </c>
      <c r="BT73" s="5">
        <f t="shared" si="29"/>
        <v>693151.1698862497</v>
      </c>
      <c r="BU73" s="5">
        <f t="shared" si="30"/>
        <v>344024.9089137378</v>
      </c>
      <c r="BV73" s="150"/>
      <c r="BW73" s="2">
        <v>68</v>
      </c>
      <c r="BX73" s="118">
        <v>46905</v>
      </c>
      <c r="BY73" s="5">
        <f t="shared" si="56"/>
        <v>691964.34445454669</v>
      </c>
      <c r="BZ73" s="5">
        <f t="shared" si="57"/>
        <v>4934.049629872613</v>
      </c>
      <c r="CA73" s="5">
        <f t="shared" si="31"/>
        <v>897.59095388775722</v>
      </c>
      <c r="CB73" s="35">
        <f t="shared" si="32"/>
        <v>1.556596309184629E-2</v>
      </c>
      <c r="CC73" s="5">
        <f t="shared" si="33"/>
        <v>4036.4586759848557</v>
      </c>
      <c r="CD73" s="35">
        <f t="shared" si="34"/>
        <v>7.0000000000000007E-2</v>
      </c>
      <c r="CE73" s="5">
        <f t="shared" si="58"/>
        <v>50558.246499341294</v>
      </c>
      <c r="CF73" s="5">
        <f t="shared" si="59"/>
        <v>284957.12833199644</v>
      </c>
      <c r="CG73" s="5">
        <f t="shared" si="35"/>
        <v>691066.7535006589</v>
      </c>
      <c r="CH73" s="5">
        <f t="shared" si="36"/>
        <v>335515.37483133771</v>
      </c>
    </row>
    <row r="74" spans="9:86" ht="14.25" customHeight="1">
      <c r="I74" s="150"/>
      <c r="J74" s="2">
        <v>69</v>
      </c>
      <c r="K74" s="118">
        <v>46935</v>
      </c>
      <c r="L74" s="5">
        <f t="shared" si="37"/>
        <v>700803.61782668985</v>
      </c>
      <c r="M74" s="5">
        <f t="shared" si="0"/>
        <v>5571.5809522926747</v>
      </c>
      <c r="N74" s="5">
        <f t="shared" si="1"/>
        <v>753.55607973418228</v>
      </c>
      <c r="O74" s="35">
        <f t="shared" si="2"/>
        <v>1.29032909174371E-2</v>
      </c>
      <c r="P74" s="5">
        <f t="shared" si="3"/>
        <v>4818.0248725584925</v>
      </c>
      <c r="Q74" s="35">
        <f t="shared" si="4"/>
        <v>8.2500000000000004E-2</v>
      </c>
      <c r="R74" s="5">
        <f t="shared" si="38"/>
        <v>41574.93825304418</v>
      </c>
      <c r="S74" s="5">
        <f t="shared" si="39"/>
        <v>342864.14745515044</v>
      </c>
      <c r="T74" s="5">
        <f t="shared" si="5"/>
        <v>700050.06174695562</v>
      </c>
      <c r="U74" s="5">
        <f t="shared" si="6"/>
        <v>384439.08570819465</v>
      </c>
      <c r="V74" s="150"/>
      <c r="W74" s="2">
        <v>69</v>
      </c>
      <c r="X74" s="118">
        <v>46935</v>
      </c>
      <c r="Y74" s="5">
        <f t="shared" si="40"/>
        <v>698990.62044783519</v>
      </c>
      <c r="Z74" s="5">
        <f t="shared" si="41"/>
        <v>5441.7815210329336</v>
      </c>
      <c r="AA74" s="5">
        <f t="shared" si="7"/>
        <v>781.84405138069906</v>
      </c>
      <c r="AB74" s="35">
        <f t="shared" si="8"/>
        <v>1.3422395583158709E-2</v>
      </c>
      <c r="AC74" s="5">
        <f t="shared" si="9"/>
        <v>4659.9374696522345</v>
      </c>
      <c r="AD74" s="35">
        <f t="shared" si="10"/>
        <v>7.9999999999999988E-2</v>
      </c>
      <c r="AE74" s="5">
        <f t="shared" si="42"/>
        <v>43416.223603545259</v>
      </c>
      <c r="AF74" s="5">
        <f t="shared" si="43"/>
        <v>332066.7013477271</v>
      </c>
      <c r="AG74" s="5">
        <f t="shared" si="11"/>
        <v>698208.77639645454</v>
      </c>
      <c r="AH74" s="5">
        <f t="shared" si="12"/>
        <v>375482.92495127238</v>
      </c>
      <c r="AI74" s="150"/>
      <c r="AJ74" s="2">
        <v>69</v>
      </c>
      <c r="AK74" s="118">
        <v>46935</v>
      </c>
      <c r="AL74" s="5">
        <f t="shared" si="44"/>
        <v>697111.79021311062</v>
      </c>
      <c r="AM74" s="5">
        <f t="shared" si="45"/>
        <v>5313.0923161272649</v>
      </c>
      <c r="AN74" s="5">
        <f t="shared" si="13"/>
        <v>810.91200433425911</v>
      </c>
      <c r="AO74" s="35">
        <f t="shared" si="14"/>
        <v>1.395894344153369E-2</v>
      </c>
      <c r="AP74" s="5">
        <f t="shared" si="15"/>
        <v>4502.1803117930058</v>
      </c>
      <c r="AQ74" s="35">
        <f t="shared" si="16"/>
        <v>7.7499999999999999E-2</v>
      </c>
      <c r="AR74" s="5">
        <f t="shared" si="46"/>
        <v>45324.121791223879</v>
      </c>
      <c r="AS74" s="5">
        <f t="shared" si="47"/>
        <v>321279.2480215574</v>
      </c>
      <c r="AT74" s="5">
        <f t="shared" si="17"/>
        <v>696300.87820877635</v>
      </c>
      <c r="AU74" s="5">
        <f t="shared" si="18"/>
        <v>366603.36981278128</v>
      </c>
      <c r="AV74" s="150"/>
      <c r="AW74" s="2">
        <v>69</v>
      </c>
      <c r="AX74" s="118">
        <v>46935</v>
      </c>
      <c r="AY74" s="5">
        <f t="shared" si="48"/>
        <v>695165.7518814269</v>
      </c>
      <c r="AZ74" s="5">
        <f t="shared" si="49"/>
        <v>5185.5495990545369</v>
      </c>
      <c r="BA74" s="5">
        <f t="shared" si="19"/>
        <v>840.76364979561913</v>
      </c>
      <c r="BB74" s="35">
        <f t="shared" si="20"/>
        <v>1.4513321132753845E-2</v>
      </c>
      <c r="BC74" s="5">
        <f t="shared" si="21"/>
        <v>4344.7859492589178</v>
      </c>
      <c r="BD74" s="35">
        <f t="shared" si="22"/>
        <v>7.4999999999999997E-2</v>
      </c>
      <c r="BE74" s="5">
        <f t="shared" si="50"/>
        <v>47300.011768368735</v>
      </c>
      <c r="BF74" s="5">
        <f t="shared" si="51"/>
        <v>310502.91056639439</v>
      </c>
      <c r="BG74" s="5">
        <f t="shared" si="23"/>
        <v>694324.98823163123</v>
      </c>
      <c r="BH74" s="5">
        <f t="shared" si="24"/>
        <v>357802.92233476311</v>
      </c>
      <c r="BI74" s="150"/>
      <c r="BJ74" s="2">
        <v>69</v>
      </c>
      <c r="BK74" s="118">
        <v>46935</v>
      </c>
      <c r="BL74" s="5">
        <f t="shared" si="52"/>
        <v>693151.1698862497</v>
      </c>
      <c r="BM74" s="5">
        <f t="shared" si="53"/>
        <v>5059.1898369667315</v>
      </c>
      <c r="BN74" s="5">
        <f t="shared" si="25"/>
        <v>871.40151890397283</v>
      </c>
      <c r="BO74" s="35">
        <f t="shared" si="26"/>
        <v>1.5085912974169403E-2</v>
      </c>
      <c r="BP74" s="5">
        <f t="shared" si="27"/>
        <v>4187.7883180627587</v>
      </c>
      <c r="BQ74" s="35">
        <f t="shared" si="28"/>
        <v>7.2499999999999995E-2</v>
      </c>
      <c r="BR74" s="5">
        <f t="shared" si="54"/>
        <v>49345.231632654337</v>
      </c>
      <c r="BS74" s="5">
        <f t="shared" si="55"/>
        <v>299738.86711805023</v>
      </c>
      <c r="BT74" s="5">
        <f t="shared" si="29"/>
        <v>692279.76836734568</v>
      </c>
      <c r="BU74" s="5">
        <f t="shared" si="30"/>
        <v>349084.09875070455</v>
      </c>
      <c r="BV74" s="150"/>
      <c r="BW74" s="2">
        <v>69</v>
      </c>
      <c r="BX74" s="118">
        <v>46935</v>
      </c>
      <c r="BY74" s="5">
        <f t="shared" si="56"/>
        <v>691066.7535006589</v>
      </c>
      <c r="BZ74" s="5">
        <f t="shared" si="57"/>
        <v>4934.049629872613</v>
      </c>
      <c r="CA74" s="5">
        <f t="shared" si="31"/>
        <v>902.826901118769</v>
      </c>
      <c r="CB74" s="35">
        <f t="shared" si="32"/>
        <v>1.5677100306945815E-2</v>
      </c>
      <c r="CC74" s="5">
        <f t="shared" si="33"/>
        <v>4031.222728753844</v>
      </c>
      <c r="CD74" s="35">
        <f t="shared" si="34"/>
        <v>7.0000000000000007E-2</v>
      </c>
      <c r="CE74" s="5">
        <f t="shared" si="58"/>
        <v>51461.07340046006</v>
      </c>
      <c r="CF74" s="5">
        <f t="shared" si="59"/>
        <v>288988.35106075031</v>
      </c>
      <c r="CG74" s="5">
        <f t="shared" si="35"/>
        <v>690163.92659954017</v>
      </c>
      <c r="CH74" s="5">
        <f t="shared" si="36"/>
        <v>340449.42446121038</v>
      </c>
    </row>
    <row r="75" spans="9:86" ht="14.25" customHeight="1">
      <c r="I75" s="150"/>
      <c r="J75" s="2">
        <v>70</v>
      </c>
      <c r="K75" s="118">
        <v>46966</v>
      </c>
      <c r="L75" s="5">
        <f t="shared" si="37"/>
        <v>700050.06174695562</v>
      </c>
      <c r="M75" s="5">
        <f t="shared" si="0"/>
        <v>5571.5809522926747</v>
      </c>
      <c r="N75" s="5">
        <f t="shared" si="1"/>
        <v>758.73677778235469</v>
      </c>
      <c r="O75" s="35">
        <f t="shared" si="2"/>
        <v>1.3005986044294284E-2</v>
      </c>
      <c r="P75" s="5">
        <f t="shared" si="3"/>
        <v>4812.84417451032</v>
      </c>
      <c r="Q75" s="35">
        <f t="shared" si="4"/>
        <v>8.2500000000000004E-2</v>
      </c>
      <c r="R75" s="5">
        <f t="shared" si="38"/>
        <v>42333.675030826533</v>
      </c>
      <c r="S75" s="5">
        <f t="shared" si="39"/>
        <v>347676.99162966077</v>
      </c>
      <c r="T75" s="5">
        <f t="shared" si="5"/>
        <v>699291.32496917329</v>
      </c>
      <c r="U75" s="5">
        <f t="shared" si="6"/>
        <v>390010.6666604873</v>
      </c>
      <c r="V75" s="150"/>
      <c r="W75" s="2">
        <v>70</v>
      </c>
      <c r="X75" s="118">
        <v>46966</v>
      </c>
      <c r="Y75" s="5">
        <f t="shared" si="40"/>
        <v>698208.77639645454</v>
      </c>
      <c r="Z75" s="5">
        <f t="shared" si="41"/>
        <v>5441.7815210329336</v>
      </c>
      <c r="AA75" s="5">
        <f t="shared" si="7"/>
        <v>787.05634505656963</v>
      </c>
      <c r="AB75" s="35">
        <f t="shared" si="8"/>
        <v>1.3527008625448717E-2</v>
      </c>
      <c r="AC75" s="5">
        <f t="shared" si="9"/>
        <v>4654.725175976364</v>
      </c>
      <c r="AD75" s="35">
        <f t="shared" si="10"/>
        <v>0.08</v>
      </c>
      <c r="AE75" s="5">
        <f t="shared" si="42"/>
        <v>44203.279948601827</v>
      </c>
      <c r="AF75" s="5">
        <f t="shared" si="43"/>
        <v>336721.42652370344</v>
      </c>
      <c r="AG75" s="5">
        <f t="shared" si="11"/>
        <v>697421.72005139792</v>
      </c>
      <c r="AH75" s="5">
        <f t="shared" si="12"/>
        <v>380924.70647230529</v>
      </c>
      <c r="AI75" s="150"/>
      <c r="AJ75" s="2">
        <v>70</v>
      </c>
      <c r="AK75" s="118">
        <v>46966</v>
      </c>
      <c r="AL75" s="5">
        <f t="shared" si="44"/>
        <v>696300.87820877635</v>
      </c>
      <c r="AM75" s="5">
        <f t="shared" si="45"/>
        <v>5313.0923161272649</v>
      </c>
      <c r="AN75" s="5">
        <f t="shared" si="13"/>
        <v>816.14914436225081</v>
      </c>
      <c r="AO75" s="35">
        <f t="shared" si="14"/>
        <v>1.4065456527272216E-2</v>
      </c>
      <c r="AP75" s="5">
        <f t="shared" si="15"/>
        <v>4496.9431717650141</v>
      </c>
      <c r="AQ75" s="35">
        <f t="shared" si="16"/>
        <v>7.7499999999999999E-2</v>
      </c>
      <c r="AR75" s="5">
        <f t="shared" si="46"/>
        <v>46140.27093558613</v>
      </c>
      <c r="AS75" s="5">
        <f t="shared" si="47"/>
        <v>325776.19119332242</v>
      </c>
      <c r="AT75" s="5">
        <f t="shared" si="17"/>
        <v>695484.72906441404</v>
      </c>
      <c r="AU75" s="5">
        <f t="shared" si="18"/>
        <v>371916.46212890855</v>
      </c>
      <c r="AV75" s="150"/>
      <c r="AW75" s="2">
        <v>70</v>
      </c>
      <c r="AX75" s="118">
        <v>46966</v>
      </c>
      <c r="AY75" s="5">
        <f t="shared" si="48"/>
        <v>694324.98823163123</v>
      </c>
      <c r="AZ75" s="5">
        <f t="shared" si="49"/>
        <v>5185.5495990545369</v>
      </c>
      <c r="BA75" s="5">
        <f t="shared" si="19"/>
        <v>846.01842260684225</v>
      </c>
      <c r="BB75" s="35">
        <f t="shared" si="20"/>
        <v>1.4621713525158713E-2</v>
      </c>
      <c r="BC75" s="5">
        <f t="shared" si="21"/>
        <v>4339.5311764476946</v>
      </c>
      <c r="BD75" s="35">
        <f t="shared" si="22"/>
        <v>7.4999999999999997E-2</v>
      </c>
      <c r="BE75" s="5">
        <f t="shared" si="50"/>
        <v>48146.03019097558</v>
      </c>
      <c r="BF75" s="5">
        <f t="shared" si="51"/>
        <v>314842.44174284209</v>
      </c>
      <c r="BG75" s="5">
        <f t="shared" si="23"/>
        <v>693478.96980902436</v>
      </c>
      <c r="BH75" s="5">
        <f t="shared" si="24"/>
        <v>362988.47193381767</v>
      </c>
      <c r="BI75" s="150"/>
      <c r="BJ75" s="2">
        <v>70</v>
      </c>
      <c r="BK75" s="118">
        <v>46966</v>
      </c>
      <c r="BL75" s="5">
        <f t="shared" si="52"/>
        <v>692279.76836734568</v>
      </c>
      <c r="BM75" s="5">
        <f t="shared" si="53"/>
        <v>5059.1898369667315</v>
      </c>
      <c r="BN75" s="5">
        <f t="shared" si="25"/>
        <v>876.66623641401839</v>
      </c>
      <c r="BO75" s="35">
        <f t="shared" si="26"/>
        <v>1.5196161028623298E-2</v>
      </c>
      <c r="BP75" s="5">
        <f t="shared" si="27"/>
        <v>4182.5236005527131</v>
      </c>
      <c r="BQ75" s="35">
        <f t="shared" si="28"/>
        <v>7.2499999999999995E-2</v>
      </c>
      <c r="BR75" s="5">
        <f t="shared" si="54"/>
        <v>50221.897869068358</v>
      </c>
      <c r="BS75" s="5">
        <f t="shared" si="55"/>
        <v>303921.39071860292</v>
      </c>
      <c r="BT75" s="5">
        <f t="shared" si="29"/>
        <v>691403.10213093169</v>
      </c>
      <c r="BU75" s="5">
        <f t="shared" si="30"/>
        <v>354143.2885876713</v>
      </c>
      <c r="BV75" s="150"/>
      <c r="BW75" s="2">
        <v>70</v>
      </c>
      <c r="BX75" s="118">
        <v>46966</v>
      </c>
      <c r="BY75" s="5">
        <f t="shared" si="56"/>
        <v>690163.92659954017</v>
      </c>
      <c r="BZ75" s="5">
        <f t="shared" si="57"/>
        <v>4934.049629872613</v>
      </c>
      <c r="CA75" s="5">
        <f t="shared" si="31"/>
        <v>908.09339137529514</v>
      </c>
      <c r="CB75" s="35">
        <f t="shared" si="32"/>
        <v>1.5789177435271074E-2</v>
      </c>
      <c r="CC75" s="5">
        <f t="shared" si="33"/>
        <v>4025.9562384973178</v>
      </c>
      <c r="CD75" s="35">
        <f t="shared" si="34"/>
        <v>7.0000000000000007E-2</v>
      </c>
      <c r="CE75" s="5">
        <f t="shared" si="58"/>
        <v>52369.166791835356</v>
      </c>
      <c r="CF75" s="5">
        <f t="shared" si="59"/>
        <v>293014.30729924765</v>
      </c>
      <c r="CG75" s="5">
        <f t="shared" si="35"/>
        <v>689255.8332081649</v>
      </c>
      <c r="CH75" s="5">
        <f t="shared" si="36"/>
        <v>345383.47409108299</v>
      </c>
    </row>
    <row r="76" spans="9:86" ht="14.25" customHeight="1">
      <c r="I76" s="150"/>
      <c r="J76" s="2">
        <v>71</v>
      </c>
      <c r="K76" s="118">
        <v>46997</v>
      </c>
      <c r="L76" s="5">
        <f t="shared" si="37"/>
        <v>699291.32496917329</v>
      </c>
      <c r="M76" s="5">
        <f t="shared" si="0"/>
        <v>5571.5809522926747</v>
      </c>
      <c r="N76" s="5">
        <f t="shared" si="1"/>
        <v>763.95309312960853</v>
      </c>
      <c r="O76" s="35">
        <f t="shared" si="2"/>
        <v>1.3109610816292378E-2</v>
      </c>
      <c r="P76" s="5">
        <f t="shared" si="3"/>
        <v>4807.6278591630662</v>
      </c>
      <c r="Q76" s="35">
        <f t="shared" si="4"/>
        <v>8.2500000000000004E-2</v>
      </c>
      <c r="R76" s="5">
        <f t="shared" si="38"/>
        <v>43097.628123956143</v>
      </c>
      <c r="S76" s="5">
        <f t="shared" si="39"/>
        <v>352484.61948882381</v>
      </c>
      <c r="T76" s="5">
        <f t="shared" si="5"/>
        <v>698527.37187604373</v>
      </c>
      <c r="U76" s="5">
        <f t="shared" si="6"/>
        <v>395582.24761277996</v>
      </c>
      <c r="V76" s="150"/>
      <c r="W76" s="2">
        <v>71</v>
      </c>
      <c r="X76" s="118">
        <v>46997</v>
      </c>
      <c r="Y76" s="5">
        <f t="shared" si="40"/>
        <v>697421.72005139792</v>
      </c>
      <c r="Z76" s="5">
        <f t="shared" si="41"/>
        <v>5441.7815210329336</v>
      </c>
      <c r="AA76" s="5">
        <f t="shared" si="7"/>
        <v>792.3033873569475</v>
      </c>
      <c r="AB76" s="35">
        <f t="shared" si="8"/>
        <v>1.3632555991492042E-2</v>
      </c>
      <c r="AC76" s="5">
        <f t="shared" si="9"/>
        <v>4649.4781336759861</v>
      </c>
      <c r="AD76" s="35">
        <f t="shared" si="10"/>
        <v>7.9999999999999988E-2</v>
      </c>
      <c r="AE76" s="5">
        <f t="shared" si="42"/>
        <v>44995.58333595877</v>
      </c>
      <c r="AF76" s="5">
        <f t="shared" si="43"/>
        <v>341370.90465737943</v>
      </c>
      <c r="AG76" s="5">
        <f t="shared" si="11"/>
        <v>696629.416664041</v>
      </c>
      <c r="AH76" s="5">
        <f t="shared" si="12"/>
        <v>386366.4879933382</v>
      </c>
      <c r="AI76" s="150"/>
      <c r="AJ76" s="2">
        <v>71</v>
      </c>
      <c r="AK76" s="118">
        <v>46997</v>
      </c>
      <c r="AL76" s="5">
        <f t="shared" si="44"/>
        <v>695484.72906441404</v>
      </c>
      <c r="AM76" s="5">
        <f t="shared" si="45"/>
        <v>5313.0923161272649</v>
      </c>
      <c r="AN76" s="5">
        <f t="shared" si="13"/>
        <v>821.42010758625747</v>
      </c>
      <c r="AO76" s="35">
        <f t="shared" si="14"/>
        <v>1.4172908302810708E-2</v>
      </c>
      <c r="AP76" s="5">
        <f t="shared" si="15"/>
        <v>4491.6722085410074</v>
      </c>
      <c r="AQ76" s="35">
        <f t="shared" si="16"/>
        <v>7.7499999999999999E-2</v>
      </c>
      <c r="AR76" s="5">
        <f t="shared" si="46"/>
        <v>46961.691043172388</v>
      </c>
      <c r="AS76" s="5">
        <f t="shared" si="47"/>
        <v>330267.86340186343</v>
      </c>
      <c r="AT76" s="5">
        <f t="shared" si="17"/>
        <v>694663.30895682774</v>
      </c>
      <c r="AU76" s="5">
        <f t="shared" si="18"/>
        <v>377229.55444503581</v>
      </c>
      <c r="AV76" s="150"/>
      <c r="AW76" s="2">
        <v>71</v>
      </c>
      <c r="AX76" s="118">
        <v>46997</v>
      </c>
      <c r="AY76" s="5">
        <f t="shared" si="48"/>
        <v>693478.96980902436</v>
      </c>
      <c r="AZ76" s="5">
        <f t="shared" si="49"/>
        <v>5185.5495990545369</v>
      </c>
      <c r="BA76" s="5">
        <f t="shared" si="19"/>
        <v>851.30603774813517</v>
      </c>
      <c r="BB76" s="35">
        <f t="shared" si="20"/>
        <v>1.4731048665817356E-2</v>
      </c>
      <c r="BC76" s="5">
        <f t="shared" si="21"/>
        <v>4334.2435613064017</v>
      </c>
      <c r="BD76" s="35">
        <f t="shared" si="22"/>
        <v>7.4999999999999997E-2</v>
      </c>
      <c r="BE76" s="5">
        <f t="shared" si="50"/>
        <v>48997.336228723718</v>
      </c>
      <c r="BF76" s="5">
        <f t="shared" si="51"/>
        <v>319176.68530414847</v>
      </c>
      <c r="BG76" s="5">
        <f t="shared" si="23"/>
        <v>692627.66377127625</v>
      </c>
      <c r="BH76" s="5">
        <f t="shared" si="24"/>
        <v>368174.02153287217</v>
      </c>
      <c r="BI76" s="150"/>
      <c r="BJ76" s="2">
        <v>71</v>
      </c>
      <c r="BK76" s="118">
        <v>46997</v>
      </c>
      <c r="BL76" s="5">
        <f t="shared" si="52"/>
        <v>691403.10213093169</v>
      </c>
      <c r="BM76" s="5">
        <f t="shared" si="53"/>
        <v>5059.1898369667315</v>
      </c>
      <c r="BN76" s="5">
        <f t="shared" si="25"/>
        <v>881.96276159235276</v>
      </c>
      <c r="BO76" s="35">
        <f t="shared" si="26"/>
        <v>1.5307355588207956E-2</v>
      </c>
      <c r="BP76" s="5">
        <f t="shared" si="27"/>
        <v>4177.2270753743787</v>
      </c>
      <c r="BQ76" s="35">
        <f t="shared" si="28"/>
        <v>7.2499999999999995E-2</v>
      </c>
      <c r="BR76" s="5">
        <f t="shared" si="54"/>
        <v>51103.860630660711</v>
      </c>
      <c r="BS76" s="5">
        <f t="shared" si="55"/>
        <v>308098.61779397732</v>
      </c>
      <c r="BT76" s="5">
        <f t="shared" si="29"/>
        <v>690521.13936933933</v>
      </c>
      <c r="BU76" s="5">
        <f t="shared" si="30"/>
        <v>359202.47842463804</v>
      </c>
      <c r="BV76" s="150"/>
      <c r="BW76" s="2">
        <v>71</v>
      </c>
      <c r="BX76" s="118">
        <v>46997</v>
      </c>
      <c r="BY76" s="5">
        <f t="shared" si="56"/>
        <v>689255.8332081649</v>
      </c>
      <c r="BZ76" s="5">
        <f t="shared" si="57"/>
        <v>4934.049629872613</v>
      </c>
      <c r="CA76" s="5">
        <f t="shared" si="31"/>
        <v>913.3906028249844</v>
      </c>
      <c r="CB76" s="35">
        <f t="shared" si="32"/>
        <v>1.5902204531056223E-2</v>
      </c>
      <c r="CC76" s="5">
        <f t="shared" si="33"/>
        <v>4020.6590270476286</v>
      </c>
      <c r="CD76" s="35">
        <f t="shared" si="34"/>
        <v>7.0000000000000007E-2</v>
      </c>
      <c r="CE76" s="5">
        <f t="shared" si="58"/>
        <v>53282.55739466034</v>
      </c>
      <c r="CF76" s="5">
        <f t="shared" si="59"/>
        <v>297034.96632629528</v>
      </c>
      <c r="CG76" s="5">
        <f t="shared" si="35"/>
        <v>688342.44260533992</v>
      </c>
      <c r="CH76" s="5">
        <f t="shared" si="36"/>
        <v>350317.52372095559</v>
      </c>
    </row>
    <row r="77" spans="9:86" ht="14.25" customHeight="1">
      <c r="I77" s="150"/>
      <c r="J77" s="2">
        <v>72</v>
      </c>
      <c r="K77" s="118">
        <v>47027</v>
      </c>
      <c r="L77" s="5">
        <f t="shared" si="37"/>
        <v>698527.37187604373</v>
      </c>
      <c r="M77" s="5">
        <f t="shared" si="0"/>
        <v>5571.5809522926747</v>
      </c>
      <c r="N77" s="5">
        <f t="shared" si="1"/>
        <v>769.20527064487396</v>
      </c>
      <c r="O77" s="35">
        <f t="shared" si="2"/>
        <v>1.3214175448770342E-2</v>
      </c>
      <c r="P77" s="5">
        <f t="shared" si="3"/>
        <v>4802.3756816478008</v>
      </c>
      <c r="Q77" s="35">
        <f t="shared" si="4"/>
        <v>8.2500000000000004E-2</v>
      </c>
      <c r="R77" s="5">
        <f t="shared" si="38"/>
        <v>43866.833394601017</v>
      </c>
      <c r="S77" s="5">
        <f t="shared" si="39"/>
        <v>357286.99517047161</v>
      </c>
      <c r="T77" s="5">
        <f t="shared" si="5"/>
        <v>697758.16660539887</v>
      </c>
      <c r="U77" s="5">
        <f t="shared" si="6"/>
        <v>401153.82856507262</v>
      </c>
      <c r="V77" s="150"/>
      <c r="W77" s="2">
        <v>72</v>
      </c>
      <c r="X77" s="118">
        <v>47027</v>
      </c>
      <c r="Y77" s="5">
        <f t="shared" si="40"/>
        <v>696629.416664041</v>
      </c>
      <c r="Z77" s="5">
        <f t="shared" si="41"/>
        <v>5441.7815210329336</v>
      </c>
      <c r="AA77" s="5">
        <f t="shared" si="7"/>
        <v>797.58540993932638</v>
      </c>
      <c r="AB77" s="35">
        <f t="shared" si="8"/>
        <v>1.3739047893074653E-2</v>
      </c>
      <c r="AC77" s="5">
        <f t="shared" si="9"/>
        <v>4644.1961110936072</v>
      </c>
      <c r="AD77" s="35">
        <f t="shared" si="10"/>
        <v>0.08</v>
      </c>
      <c r="AE77" s="5">
        <f t="shared" si="42"/>
        <v>45793.168745898096</v>
      </c>
      <c r="AF77" s="5">
        <f t="shared" si="43"/>
        <v>346015.10076847306</v>
      </c>
      <c r="AG77" s="5">
        <f t="shared" si="11"/>
        <v>695831.83125410171</v>
      </c>
      <c r="AH77" s="5">
        <f t="shared" si="12"/>
        <v>391808.26951437118</v>
      </c>
      <c r="AI77" s="150"/>
      <c r="AJ77" s="2">
        <v>72</v>
      </c>
      <c r="AK77" s="118">
        <v>47027</v>
      </c>
      <c r="AL77" s="5">
        <f t="shared" si="44"/>
        <v>694663.30895682774</v>
      </c>
      <c r="AM77" s="5">
        <f t="shared" si="45"/>
        <v>5313.0923161272649</v>
      </c>
      <c r="AN77" s="5">
        <f t="shared" si="13"/>
        <v>826.72511244775251</v>
      </c>
      <c r="AO77" s="35">
        <f t="shared" si="14"/>
        <v>1.4281308975812895E-2</v>
      </c>
      <c r="AP77" s="5">
        <f t="shared" si="15"/>
        <v>4486.3672036795124</v>
      </c>
      <c r="AQ77" s="35">
        <f t="shared" si="16"/>
        <v>7.7499999999999999E-2</v>
      </c>
      <c r="AR77" s="5">
        <f t="shared" si="46"/>
        <v>47788.416155620143</v>
      </c>
      <c r="AS77" s="5">
        <f t="shared" si="47"/>
        <v>334754.23060554295</v>
      </c>
      <c r="AT77" s="5">
        <f t="shared" si="17"/>
        <v>693836.58384437999</v>
      </c>
      <c r="AU77" s="5">
        <f t="shared" si="18"/>
        <v>382542.64676116308</v>
      </c>
      <c r="AV77" s="150"/>
      <c r="AW77" s="2">
        <v>72</v>
      </c>
      <c r="AX77" s="118">
        <v>47027</v>
      </c>
      <c r="AY77" s="5">
        <f t="shared" si="48"/>
        <v>692627.66377127625</v>
      </c>
      <c r="AZ77" s="5">
        <f t="shared" si="49"/>
        <v>5185.5495990545369</v>
      </c>
      <c r="BA77" s="5">
        <f t="shared" si="19"/>
        <v>856.62670048406108</v>
      </c>
      <c r="BB77" s="35">
        <f t="shared" si="20"/>
        <v>1.484133675781581E-2</v>
      </c>
      <c r="BC77" s="5">
        <f t="shared" si="21"/>
        <v>4328.9228985704758</v>
      </c>
      <c r="BD77" s="35">
        <f t="shared" si="22"/>
        <v>7.4999999999999983E-2</v>
      </c>
      <c r="BE77" s="5">
        <f t="shared" si="50"/>
        <v>49853.962929207781</v>
      </c>
      <c r="BF77" s="5">
        <f t="shared" si="51"/>
        <v>323505.60820271895</v>
      </c>
      <c r="BG77" s="5">
        <f t="shared" si="23"/>
        <v>691771.03707079217</v>
      </c>
      <c r="BH77" s="5">
        <f t="shared" si="24"/>
        <v>373359.57113192673</v>
      </c>
      <c r="BI77" s="150"/>
      <c r="BJ77" s="2">
        <v>72</v>
      </c>
      <c r="BK77" s="118">
        <v>47027</v>
      </c>
      <c r="BL77" s="5">
        <f t="shared" si="52"/>
        <v>690521.13936933933</v>
      </c>
      <c r="BM77" s="5">
        <f t="shared" si="53"/>
        <v>5059.1898369667315</v>
      </c>
      <c r="BN77" s="5">
        <f t="shared" si="25"/>
        <v>887.29128661030609</v>
      </c>
      <c r="BO77" s="35">
        <f t="shared" si="26"/>
        <v>1.5419506851083734E-2</v>
      </c>
      <c r="BP77" s="5">
        <f t="shared" si="27"/>
        <v>4171.8985503564254</v>
      </c>
      <c r="BQ77" s="35">
        <f t="shared" si="28"/>
        <v>7.2500000000000009E-2</v>
      </c>
      <c r="BR77" s="5">
        <f t="shared" si="54"/>
        <v>51991.151917271018</v>
      </c>
      <c r="BS77" s="5">
        <f t="shared" si="55"/>
        <v>312270.51634433377</v>
      </c>
      <c r="BT77" s="5">
        <f t="shared" si="29"/>
        <v>689633.84808272903</v>
      </c>
      <c r="BU77" s="5">
        <f t="shared" si="30"/>
        <v>364261.66826160479</v>
      </c>
      <c r="BV77" s="150"/>
      <c r="BW77" s="2">
        <v>72</v>
      </c>
      <c r="BX77" s="118">
        <v>47027</v>
      </c>
      <c r="BY77" s="5">
        <f t="shared" si="56"/>
        <v>688342.44260533992</v>
      </c>
      <c r="BZ77" s="5">
        <f t="shared" si="57"/>
        <v>4934.049629872613</v>
      </c>
      <c r="CA77" s="5">
        <f t="shared" si="31"/>
        <v>918.7187146747965</v>
      </c>
      <c r="CB77" s="35">
        <f t="shared" si="32"/>
        <v>1.601619178728822E-2</v>
      </c>
      <c r="CC77" s="5">
        <f t="shared" si="33"/>
        <v>4015.3309151978165</v>
      </c>
      <c r="CD77" s="35">
        <f t="shared" si="34"/>
        <v>7.0000000000000007E-2</v>
      </c>
      <c r="CE77" s="5">
        <f t="shared" si="58"/>
        <v>54201.276109335136</v>
      </c>
      <c r="CF77" s="5">
        <f t="shared" si="59"/>
        <v>301050.29724149307</v>
      </c>
      <c r="CG77" s="5">
        <f t="shared" si="35"/>
        <v>687423.7238906651</v>
      </c>
      <c r="CH77" s="5">
        <f t="shared" si="36"/>
        <v>355251.5733508282</v>
      </c>
    </row>
    <row r="78" spans="9:86" ht="14.25" customHeight="1">
      <c r="I78" s="150"/>
      <c r="J78" s="2">
        <v>73</v>
      </c>
      <c r="K78" s="118">
        <v>47058</v>
      </c>
      <c r="L78" s="5">
        <f t="shared" si="37"/>
        <v>697758.16660539887</v>
      </c>
      <c r="M78" s="5">
        <f t="shared" si="0"/>
        <v>5571.5809522926747</v>
      </c>
      <c r="N78" s="5">
        <f t="shared" si="1"/>
        <v>774.49355688055766</v>
      </c>
      <c r="O78" s="35">
        <f t="shared" si="2"/>
        <v>1.331969029869149E-2</v>
      </c>
      <c r="P78" s="5">
        <f t="shared" si="3"/>
        <v>4797.0873954121171</v>
      </c>
      <c r="Q78" s="35">
        <f t="shared" si="4"/>
        <v>8.2500000000000004E-2</v>
      </c>
      <c r="R78" s="5">
        <f t="shared" si="38"/>
        <v>44641.326951481577</v>
      </c>
      <c r="S78" s="5">
        <f t="shared" si="39"/>
        <v>362084.0825658837</v>
      </c>
      <c r="T78" s="5">
        <f t="shared" si="5"/>
        <v>696983.67304851837</v>
      </c>
      <c r="U78" s="5">
        <f t="shared" si="6"/>
        <v>406725.40951736527</v>
      </c>
      <c r="V78" s="150"/>
      <c r="W78" s="2">
        <v>73</v>
      </c>
      <c r="X78" s="118">
        <v>47058</v>
      </c>
      <c r="Y78" s="5">
        <f t="shared" si="40"/>
        <v>695831.83125410171</v>
      </c>
      <c r="Z78" s="5">
        <f t="shared" si="41"/>
        <v>5441.7815210329336</v>
      </c>
      <c r="AA78" s="5">
        <f t="shared" si="7"/>
        <v>802.90264600558839</v>
      </c>
      <c r="AB78" s="35">
        <f t="shared" si="8"/>
        <v>1.3846494683495794E-2</v>
      </c>
      <c r="AC78" s="5">
        <f t="shared" si="9"/>
        <v>4638.8788750273452</v>
      </c>
      <c r="AD78" s="35">
        <f t="shared" si="10"/>
        <v>0.08</v>
      </c>
      <c r="AE78" s="5">
        <f t="shared" si="42"/>
        <v>46596.071391903686</v>
      </c>
      <c r="AF78" s="5">
        <f t="shared" si="43"/>
        <v>350653.97964350041</v>
      </c>
      <c r="AG78" s="5">
        <f t="shared" si="11"/>
        <v>695028.92860809609</v>
      </c>
      <c r="AH78" s="5">
        <f t="shared" si="12"/>
        <v>397250.05103540409</v>
      </c>
      <c r="AI78" s="150"/>
      <c r="AJ78" s="2">
        <v>73</v>
      </c>
      <c r="AK78" s="118">
        <v>47058</v>
      </c>
      <c r="AL78" s="5">
        <f t="shared" si="44"/>
        <v>693836.58384437999</v>
      </c>
      <c r="AM78" s="5">
        <f t="shared" si="45"/>
        <v>5313.0923161272649</v>
      </c>
      <c r="AN78" s="5">
        <f t="shared" si="13"/>
        <v>832.06437879897749</v>
      </c>
      <c r="AO78" s="35">
        <f t="shared" si="14"/>
        <v>1.4390668895353615E-2</v>
      </c>
      <c r="AP78" s="5">
        <f t="shared" si="15"/>
        <v>4481.0279373282874</v>
      </c>
      <c r="AQ78" s="35">
        <f t="shared" si="16"/>
        <v>7.7499999999999999E-2</v>
      </c>
      <c r="AR78" s="5">
        <f t="shared" si="46"/>
        <v>48620.480534419119</v>
      </c>
      <c r="AS78" s="5">
        <f t="shared" si="47"/>
        <v>339235.25854287122</v>
      </c>
      <c r="AT78" s="5">
        <f t="shared" si="17"/>
        <v>693004.51946558105</v>
      </c>
      <c r="AU78" s="5">
        <f t="shared" si="18"/>
        <v>387855.73907729035</v>
      </c>
      <c r="AV78" s="150"/>
      <c r="AW78" s="2">
        <v>73</v>
      </c>
      <c r="AX78" s="118">
        <v>47058</v>
      </c>
      <c r="AY78" s="5">
        <f t="shared" si="48"/>
        <v>691771.03707079217</v>
      </c>
      <c r="AZ78" s="5">
        <f t="shared" si="49"/>
        <v>5185.5495990545369</v>
      </c>
      <c r="BA78" s="5">
        <f t="shared" si="19"/>
        <v>861.98061736208638</v>
      </c>
      <c r="BB78" s="35">
        <f t="shared" si="20"/>
        <v>1.4952588145557923E-2</v>
      </c>
      <c r="BC78" s="5">
        <f t="shared" si="21"/>
        <v>4323.5689816924505</v>
      </c>
      <c r="BD78" s="35">
        <f t="shared" si="22"/>
        <v>7.4999999999999997E-2</v>
      </c>
      <c r="BE78" s="5">
        <f t="shared" si="50"/>
        <v>50715.94354656987</v>
      </c>
      <c r="BF78" s="5">
        <f t="shared" si="51"/>
        <v>327829.17718441138</v>
      </c>
      <c r="BG78" s="5">
        <f t="shared" si="23"/>
        <v>690909.05645343009</v>
      </c>
      <c r="BH78" s="5">
        <f t="shared" si="24"/>
        <v>378545.12073098123</v>
      </c>
      <c r="BI78" s="150"/>
      <c r="BJ78" s="2">
        <v>73</v>
      </c>
      <c r="BK78" s="118">
        <v>47058</v>
      </c>
      <c r="BL78" s="5">
        <f t="shared" si="52"/>
        <v>689633.84808272903</v>
      </c>
      <c r="BM78" s="5">
        <f t="shared" si="53"/>
        <v>5059.1898369667315</v>
      </c>
      <c r="BN78" s="5">
        <f t="shared" si="25"/>
        <v>892.65200480024396</v>
      </c>
      <c r="BO78" s="35">
        <f t="shared" si="26"/>
        <v>1.553262515664389E-2</v>
      </c>
      <c r="BP78" s="5">
        <f t="shared" si="27"/>
        <v>4166.5378321664875</v>
      </c>
      <c r="BQ78" s="35">
        <f t="shared" si="28"/>
        <v>7.2499999999999995E-2</v>
      </c>
      <c r="BR78" s="5">
        <f t="shared" si="54"/>
        <v>52883.80392207126</v>
      </c>
      <c r="BS78" s="5">
        <f t="shared" si="55"/>
        <v>316437.05417650024</v>
      </c>
      <c r="BT78" s="5">
        <f t="shared" si="29"/>
        <v>688741.19607792876</v>
      </c>
      <c r="BU78" s="5">
        <f t="shared" si="30"/>
        <v>369320.85809857148</v>
      </c>
      <c r="BV78" s="150"/>
      <c r="BW78" s="2">
        <v>73</v>
      </c>
      <c r="BX78" s="118">
        <v>47058</v>
      </c>
      <c r="BY78" s="5">
        <f t="shared" si="56"/>
        <v>687423.7238906651</v>
      </c>
      <c r="BZ78" s="5">
        <f t="shared" si="57"/>
        <v>4934.049629872613</v>
      </c>
      <c r="CA78" s="5">
        <f t="shared" si="31"/>
        <v>924.07790717706621</v>
      </c>
      <c r="CB78" s="35">
        <f t="shared" si="32"/>
        <v>1.6131149538110054E-2</v>
      </c>
      <c r="CC78" s="5">
        <f t="shared" si="33"/>
        <v>4009.9717226955468</v>
      </c>
      <c r="CD78" s="35">
        <f t="shared" si="34"/>
        <v>7.0000000000000007E-2</v>
      </c>
      <c r="CE78" s="5">
        <f t="shared" si="58"/>
        <v>55125.354016512203</v>
      </c>
      <c r="CF78" s="5">
        <f t="shared" si="59"/>
        <v>305060.26896418864</v>
      </c>
      <c r="CG78" s="5">
        <f t="shared" si="35"/>
        <v>686499.64598348807</v>
      </c>
      <c r="CH78" s="5">
        <f t="shared" si="36"/>
        <v>360185.62298070086</v>
      </c>
    </row>
    <row r="79" spans="9:86" ht="14.25" customHeight="1">
      <c r="I79" s="150"/>
      <c r="J79" s="2">
        <v>74</v>
      </c>
      <c r="K79" s="118">
        <v>47088</v>
      </c>
      <c r="L79" s="5">
        <f t="shared" si="37"/>
        <v>696983.67304851837</v>
      </c>
      <c r="M79" s="5">
        <f t="shared" si="0"/>
        <v>5571.5809522926747</v>
      </c>
      <c r="N79" s="5">
        <f t="shared" si="1"/>
        <v>779.81820008411069</v>
      </c>
      <c r="O79" s="35">
        <f t="shared" si="2"/>
        <v>1.3426165867099032E-2</v>
      </c>
      <c r="P79" s="5">
        <f t="shared" si="3"/>
        <v>4791.7627522085641</v>
      </c>
      <c r="Q79" s="35">
        <f t="shared" si="4"/>
        <v>8.2500000000000004E-2</v>
      </c>
      <c r="R79" s="5">
        <f t="shared" si="38"/>
        <v>45421.145151565688</v>
      </c>
      <c r="S79" s="5">
        <f t="shared" si="39"/>
        <v>366875.84531809227</v>
      </c>
      <c r="T79" s="5">
        <f t="shared" si="5"/>
        <v>696203.85484843422</v>
      </c>
      <c r="U79" s="5">
        <f t="shared" si="6"/>
        <v>412296.99046965793</v>
      </c>
      <c r="V79" s="150"/>
      <c r="W79" s="2">
        <v>74</v>
      </c>
      <c r="X79" s="118">
        <v>47088</v>
      </c>
      <c r="Y79" s="5">
        <f t="shared" si="40"/>
        <v>695028.92860809609</v>
      </c>
      <c r="Z79" s="5">
        <f t="shared" si="41"/>
        <v>5441.7815210329336</v>
      </c>
      <c r="AA79" s="5">
        <f t="shared" si="7"/>
        <v>808.25533031229315</v>
      </c>
      <c r="AB79" s="35">
        <f t="shared" si="8"/>
        <v>1.3954906860022945E-2</v>
      </c>
      <c r="AC79" s="5">
        <f t="shared" si="9"/>
        <v>4633.5261907206404</v>
      </c>
      <c r="AD79" s="35">
        <f t="shared" si="10"/>
        <v>7.9999999999999988E-2</v>
      </c>
      <c r="AE79" s="5">
        <f t="shared" si="42"/>
        <v>47404.326722215977</v>
      </c>
      <c r="AF79" s="5">
        <f t="shared" si="43"/>
        <v>355287.50583422102</v>
      </c>
      <c r="AG79" s="5">
        <f t="shared" si="11"/>
        <v>694220.67327778379</v>
      </c>
      <c r="AH79" s="5">
        <f t="shared" si="12"/>
        <v>402691.832556437</v>
      </c>
      <c r="AI79" s="150"/>
      <c r="AJ79" s="2">
        <v>74</v>
      </c>
      <c r="AK79" s="118">
        <v>47088</v>
      </c>
      <c r="AL79" s="5">
        <f t="shared" si="44"/>
        <v>693004.51946558105</v>
      </c>
      <c r="AM79" s="5">
        <f t="shared" si="45"/>
        <v>5313.0923161272649</v>
      </c>
      <c r="AN79" s="5">
        <f t="shared" si="13"/>
        <v>837.43812791205437</v>
      </c>
      <c r="AO79" s="35">
        <f t="shared" si="14"/>
        <v>1.4500998554373441E-2</v>
      </c>
      <c r="AP79" s="5">
        <f t="shared" si="15"/>
        <v>4475.6541882152105</v>
      </c>
      <c r="AQ79" s="35">
        <f t="shared" si="16"/>
        <v>7.7499999999999986E-2</v>
      </c>
      <c r="AR79" s="5">
        <f t="shared" si="46"/>
        <v>49457.918662331176</v>
      </c>
      <c r="AS79" s="5">
        <f t="shared" si="47"/>
        <v>343710.91273108643</v>
      </c>
      <c r="AT79" s="5">
        <f t="shared" si="17"/>
        <v>692167.08133766905</v>
      </c>
      <c r="AU79" s="5">
        <f t="shared" si="18"/>
        <v>393168.83139341761</v>
      </c>
      <c r="AV79" s="150"/>
      <c r="AW79" s="2">
        <v>74</v>
      </c>
      <c r="AX79" s="118">
        <v>47088</v>
      </c>
      <c r="AY79" s="5">
        <f t="shared" si="48"/>
        <v>690909.05645343009</v>
      </c>
      <c r="AZ79" s="5">
        <f t="shared" si="49"/>
        <v>5185.5495990545369</v>
      </c>
      <c r="BA79" s="5">
        <f t="shared" si="19"/>
        <v>867.3679962205988</v>
      </c>
      <c r="BB79" s="35">
        <f t="shared" si="20"/>
        <v>1.506481331721949E-2</v>
      </c>
      <c r="BC79" s="5">
        <f t="shared" si="21"/>
        <v>4318.1816028339381</v>
      </c>
      <c r="BD79" s="35">
        <f t="shared" si="22"/>
        <v>7.5000000000000011E-2</v>
      </c>
      <c r="BE79" s="5">
        <f t="shared" si="50"/>
        <v>51583.31154279047</v>
      </c>
      <c r="BF79" s="5">
        <f t="shared" si="51"/>
        <v>332147.35878724535</v>
      </c>
      <c r="BG79" s="5">
        <f t="shared" si="23"/>
        <v>690041.6884572095</v>
      </c>
      <c r="BH79" s="5">
        <f t="shared" si="24"/>
        <v>383730.67033003585</v>
      </c>
      <c r="BI79" s="150"/>
      <c r="BJ79" s="2">
        <v>74</v>
      </c>
      <c r="BK79" s="118">
        <v>47088</v>
      </c>
      <c r="BL79" s="5">
        <f t="shared" si="52"/>
        <v>688741.19607792876</v>
      </c>
      <c r="BM79" s="5">
        <f t="shared" si="53"/>
        <v>5059.1898369667315</v>
      </c>
      <c r="BN79" s="5">
        <f t="shared" si="25"/>
        <v>898.04511066257874</v>
      </c>
      <c r="BO79" s="35">
        <f t="shared" si="26"/>
        <v>1.5646720987968338E-2</v>
      </c>
      <c r="BP79" s="5">
        <f t="shared" si="27"/>
        <v>4161.1447263041528</v>
      </c>
      <c r="BQ79" s="35">
        <f t="shared" si="28"/>
        <v>7.2499999999999995E-2</v>
      </c>
      <c r="BR79" s="5">
        <f t="shared" si="54"/>
        <v>53781.849032733837</v>
      </c>
      <c r="BS79" s="5">
        <f t="shared" si="55"/>
        <v>320598.1989028044</v>
      </c>
      <c r="BT79" s="5">
        <f t="shared" si="29"/>
        <v>687843.15096726618</v>
      </c>
      <c r="BU79" s="5">
        <f t="shared" si="30"/>
        <v>374380.04793553823</v>
      </c>
      <c r="BV79" s="150"/>
      <c r="BW79" s="2">
        <v>74</v>
      </c>
      <c r="BX79" s="118">
        <v>47088</v>
      </c>
      <c r="BY79" s="5">
        <f t="shared" si="56"/>
        <v>686499.64598348807</v>
      </c>
      <c r="BZ79" s="5">
        <f t="shared" si="57"/>
        <v>4934.049629872613</v>
      </c>
      <c r="CA79" s="5">
        <f t="shared" si="31"/>
        <v>929.46836163559919</v>
      </c>
      <c r="CB79" s="35">
        <f t="shared" si="32"/>
        <v>1.6247088261274151E-2</v>
      </c>
      <c r="CC79" s="5">
        <f t="shared" si="33"/>
        <v>4004.5812682370138</v>
      </c>
      <c r="CD79" s="35">
        <f t="shared" si="34"/>
        <v>7.0000000000000007E-2</v>
      </c>
      <c r="CE79" s="5">
        <f t="shared" si="58"/>
        <v>56054.822378147801</v>
      </c>
      <c r="CF79" s="5">
        <f t="shared" si="59"/>
        <v>309064.85023242567</v>
      </c>
      <c r="CG79" s="5">
        <f t="shared" si="35"/>
        <v>685570.17762185249</v>
      </c>
      <c r="CH79" s="5">
        <f t="shared" si="36"/>
        <v>365119.67261057347</v>
      </c>
    </row>
    <row r="80" spans="9:86" ht="14.25" customHeight="1">
      <c r="I80" s="150"/>
      <c r="J80" s="2">
        <v>75</v>
      </c>
      <c r="K80" s="118">
        <v>47119</v>
      </c>
      <c r="L80" s="5">
        <f t="shared" si="37"/>
        <v>696203.85484843422</v>
      </c>
      <c r="M80" s="5">
        <f t="shared" si="0"/>
        <v>5571.5809522926747</v>
      </c>
      <c r="N80" s="5">
        <f t="shared" si="1"/>
        <v>785.17945020968909</v>
      </c>
      <c r="O80" s="35">
        <f t="shared" si="2"/>
        <v>1.3533612801623313E-2</v>
      </c>
      <c r="P80" s="5">
        <f t="shared" si="3"/>
        <v>4786.4015020829856</v>
      </c>
      <c r="Q80" s="35">
        <f t="shared" si="4"/>
        <v>8.2500000000000018E-2</v>
      </c>
      <c r="R80" s="5">
        <f t="shared" si="38"/>
        <v>46206.324601775377</v>
      </c>
      <c r="S80" s="5">
        <f t="shared" si="39"/>
        <v>371662.24682017526</v>
      </c>
      <c r="T80" s="5">
        <f t="shared" si="5"/>
        <v>695418.6753982245</v>
      </c>
      <c r="U80" s="5">
        <f t="shared" si="6"/>
        <v>417868.57142195065</v>
      </c>
      <c r="V80" s="150"/>
      <c r="W80" s="2">
        <v>75</v>
      </c>
      <c r="X80" s="118">
        <v>47119</v>
      </c>
      <c r="Y80" s="5">
        <f t="shared" si="40"/>
        <v>694220.67327778379</v>
      </c>
      <c r="Z80" s="5">
        <f t="shared" si="41"/>
        <v>5441.7815210329336</v>
      </c>
      <c r="AA80" s="5">
        <f t="shared" si="7"/>
        <v>813.64369918104148</v>
      </c>
      <c r="AB80" s="35">
        <f t="shared" si="8"/>
        <v>1.4064295066398384E-2</v>
      </c>
      <c r="AC80" s="5">
        <f t="shared" si="9"/>
        <v>4628.1378218518921</v>
      </c>
      <c r="AD80" s="35">
        <f t="shared" si="10"/>
        <v>0.08</v>
      </c>
      <c r="AE80" s="5">
        <f t="shared" si="42"/>
        <v>48217.970421397018</v>
      </c>
      <c r="AF80" s="5">
        <f t="shared" si="43"/>
        <v>359915.64365607291</v>
      </c>
      <c r="AG80" s="5">
        <f t="shared" si="11"/>
        <v>693407.02957860276</v>
      </c>
      <c r="AH80" s="5">
        <f t="shared" si="12"/>
        <v>408133.61407746992</v>
      </c>
      <c r="AI80" s="150"/>
      <c r="AJ80" s="2">
        <v>75</v>
      </c>
      <c r="AK80" s="118">
        <v>47119</v>
      </c>
      <c r="AL80" s="5">
        <f t="shared" si="44"/>
        <v>692167.08133766905</v>
      </c>
      <c r="AM80" s="5">
        <f t="shared" si="45"/>
        <v>5313.0923161272649</v>
      </c>
      <c r="AN80" s="5">
        <f t="shared" si="13"/>
        <v>842.84658248815231</v>
      </c>
      <c r="AO80" s="35">
        <f t="shared" si="14"/>
        <v>1.4612308592184702E-2</v>
      </c>
      <c r="AP80" s="5">
        <f t="shared" si="15"/>
        <v>4470.2457336391126</v>
      </c>
      <c r="AQ80" s="35">
        <f t="shared" si="16"/>
        <v>7.7499999999999999E-2</v>
      </c>
      <c r="AR80" s="5">
        <f t="shared" si="46"/>
        <v>50300.765244819326</v>
      </c>
      <c r="AS80" s="5">
        <f t="shared" si="47"/>
        <v>348181.15846472554</v>
      </c>
      <c r="AT80" s="5">
        <f t="shared" si="17"/>
        <v>691324.23475518089</v>
      </c>
      <c r="AU80" s="5">
        <f t="shared" si="18"/>
        <v>398481.92370954488</v>
      </c>
      <c r="AV80" s="150"/>
      <c r="AW80" s="2">
        <v>75</v>
      </c>
      <c r="AX80" s="118">
        <v>47119</v>
      </c>
      <c r="AY80" s="5">
        <f t="shared" si="48"/>
        <v>690041.6884572095</v>
      </c>
      <c r="AZ80" s="5">
        <f t="shared" si="49"/>
        <v>5185.5495990545369</v>
      </c>
      <c r="BA80" s="5">
        <f t="shared" si="19"/>
        <v>872.78904619697823</v>
      </c>
      <c r="BB80" s="35">
        <f t="shared" si="20"/>
        <v>1.517802290725398E-2</v>
      </c>
      <c r="BC80" s="5">
        <f t="shared" si="21"/>
        <v>4312.7605528575587</v>
      </c>
      <c r="BD80" s="35">
        <f t="shared" si="22"/>
        <v>7.4999999999999983E-2</v>
      </c>
      <c r="BE80" s="5">
        <f t="shared" si="50"/>
        <v>52456.10058898745</v>
      </c>
      <c r="BF80" s="5">
        <f t="shared" si="51"/>
        <v>336460.11934010289</v>
      </c>
      <c r="BG80" s="5">
        <f t="shared" si="23"/>
        <v>689168.89941101253</v>
      </c>
      <c r="BH80" s="5">
        <f t="shared" si="24"/>
        <v>388916.21992909035</v>
      </c>
      <c r="BI80" s="150"/>
      <c r="BJ80" s="2">
        <v>75</v>
      </c>
      <c r="BK80" s="118">
        <v>47119</v>
      </c>
      <c r="BL80" s="5">
        <f t="shared" si="52"/>
        <v>687843.15096726618</v>
      </c>
      <c r="BM80" s="5">
        <f t="shared" si="53"/>
        <v>5059.1898369667315</v>
      </c>
      <c r="BN80" s="5">
        <f t="shared" si="25"/>
        <v>903.47079987283178</v>
      </c>
      <c r="BO80" s="35">
        <f t="shared" si="26"/>
        <v>1.576180497432899E-2</v>
      </c>
      <c r="BP80" s="5">
        <f t="shared" si="27"/>
        <v>4155.7190370938997</v>
      </c>
      <c r="BQ80" s="35">
        <f t="shared" si="28"/>
        <v>7.2499999999999995E-2</v>
      </c>
      <c r="BR80" s="5">
        <f t="shared" si="54"/>
        <v>54685.31983260667</v>
      </c>
      <c r="BS80" s="5">
        <f t="shared" si="55"/>
        <v>324753.91793989833</v>
      </c>
      <c r="BT80" s="5">
        <f t="shared" si="29"/>
        <v>686939.68016739329</v>
      </c>
      <c r="BU80" s="5">
        <f t="shared" si="30"/>
        <v>379439.23777250497</v>
      </c>
      <c r="BV80" s="150"/>
      <c r="BW80" s="2">
        <v>75</v>
      </c>
      <c r="BX80" s="118">
        <v>47119</v>
      </c>
      <c r="BY80" s="5">
        <f t="shared" si="56"/>
        <v>685570.17762185249</v>
      </c>
      <c r="BZ80" s="5">
        <f t="shared" si="57"/>
        <v>4934.049629872613</v>
      </c>
      <c r="CA80" s="5">
        <f t="shared" si="31"/>
        <v>934.89026041180659</v>
      </c>
      <c r="CB80" s="35">
        <f t="shared" si="32"/>
        <v>1.6364018580647323E-2</v>
      </c>
      <c r="CC80" s="5">
        <f t="shared" si="33"/>
        <v>3999.1593694608064</v>
      </c>
      <c r="CD80" s="35">
        <f t="shared" si="34"/>
        <v>7.0000000000000007E-2</v>
      </c>
      <c r="CE80" s="5">
        <f t="shared" si="58"/>
        <v>56989.712638559606</v>
      </c>
      <c r="CF80" s="5">
        <f t="shared" si="59"/>
        <v>313064.0096018865</v>
      </c>
      <c r="CG80" s="5">
        <f t="shared" si="35"/>
        <v>684635.28736144071</v>
      </c>
      <c r="CH80" s="5">
        <f t="shared" si="36"/>
        <v>370053.72224044614</v>
      </c>
    </row>
    <row r="81" spans="9:86" ht="14.25" customHeight="1">
      <c r="I81" s="150"/>
      <c r="J81" s="2">
        <v>76</v>
      </c>
      <c r="K81" s="118">
        <v>47150</v>
      </c>
      <c r="L81" s="5">
        <f t="shared" si="37"/>
        <v>695418.6753982245</v>
      </c>
      <c r="M81" s="5">
        <f t="shared" si="0"/>
        <v>5571.5809522926747</v>
      </c>
      <c r="N81" s="5">
        <f t="shared" si="1"/>
        <v>790.57755892988098</v>
      </c>
      <c r="O81" s="35">
        <f t="shared" si="2"/>
        <v>1.3642041899041576E-2</v>
      </c>
      <c r="P81" s="5">
        <f t="shared" si="3"/>
        <v>4781.0033933627938</v>
      </c>
      <c r="Q81" s="35">
        <f t="shared" si="4"/>
        <v>8.2500000000000018E-2</v>
      </c>
      <c r="R81" s="5">
        <f t="shared" si="38"/>
        <v>46996.902160705256</v>
      </c>
      <c r="S81" s="5">
        <f t="shared" si="39"/>
        <v>376443.25021353806</v>
      </c>
      <c r="T81" s="5">
        <f t="shared" si="5"/>
        <v>694628.09783929458</v>
      </c>
      <c r="U81" s="5">
        <f t="shared" si="6"/>
        <v>423440.15237424331</v>
      </c>
      <c r="V81" s="150"/>
      <c r="W81" s="2">
        <v>76</v>
      </c>
      <c r="X81" s="118">
        <v>47150</v>
      </c>
      <c r="Y81" s="5">
        <f t="shared" si="40"/>
        <v>693407.02957860276</v>
      </c>
      <c r="Z81" s="5">
        <f t="shared" si="41"/>
        <v>5441.7815210329336</v>
      </c>
      <c r="AA81" s="5">
        <f t="shared" si="7"/>
        <v>819.06799050891459</v>
      </c>
      <c r="AB81" s="35">
        <f t="shared" si="8"/>
        <v>1.4174670095398575E-2</v>
      </c>
      <c r="AC81" s="5">
        <f t="shared" si="9"/>
        <v>4622.713530524019</v>
      </c>
      <c r="AD81" s="35">
        <f t="shared" si="10"/>
        <v>8.0000000000000016E-2</v>
      </c>
      <c r="AE81" s="5">
        <f t="shared" si="42"/>
        <v>49037.038411905931</v>
      </c>
      <c r="AF81" s="5">
        <f t="shared" si="43"/>
        <v>364538.3571865969</v>
      </c>
      <c r="AG81" s="5">
        <f t="shared" si="11"/>
        <v>692587.96158809389</v>
      </c>
      <c r="AH81" s="5">
        <f t="shared" si="12"/>
        <v>413575.39559850283</v>
      </c>
      <c r="AI81" s="150"/>
      <c r="AJ81" s="2">
        <v>76</v>
      </c>
      <c r="AK81" s="118">
        <v>47150</v>
      </c>
      <c r="AL81" s="5">
        <f t="shared" si="44"/>
        <v>691324.23475518089</v>
      </c>
      <c r="AM81" s="5">
        <f t="shared" si="45"/>
        <v>5313.0923161272649</v>
      </c>
      <c r="AN81" s="5">
        <f t="shared" si="13"/>
        <v>848.28996666672174</v>
      </c>
      <c r="AO81" s="35">
        <f t="shared" si="14"/>
        <v>1.4724609797030372E-2</v>
      </c>
      <c r="AP81" s="5">
        <f t="shared" si="15"/>
        <v>4464.8023494605432</v>
      </c>
      <c r="AQ81" s="35">
        <f t="shared" si="16"/>
        <v>7.7499999999999999E-2</v>
      </c>
      <c r="AR81" s="5">
        <f t="shared" si="46"/>
        <v>51149.055211486047</v>
      </c>
      <c r="AS81" s="5">
        <f t="shared" si="47"/>
        <v>352645.96081418608</v>
      </c>
      <c r="AT81" s="5">
        <f t="shared" si="17"/>
        <v>690475.94478851417</v>
      </c>
      <c r="AU81" s="5">
        <f t="shared" si="18"/>
        <v>403795.01602567214</v>
      </c>
      <c r="AV81" s="150"/>
      <c r="AW81" s="2">
        <v>76</v>
      </c>
      <c r="AX81" s="118">
        <v>47150</v>
      </c>
      <c r="AY81" s="5">
        <f t="shared" si="48"/>
        <v>689168.89941101253</v>
      </c>
      <c r="AZ81" s="5">
        <f t="shared" si="49"/>
        <v>5185.5495990545369</v>
      </c>
      <c r="BA81" s="5">
        <f t="shared" si="19"/>
        <v>878.24397773570854</v>
      </c>
      <c r="BB81" s="35">
        <f t="shared" si="20"/>
        <v>1.5292227698950769E-2</v>
      </c>
      <c r="BC81" s="5">
        <f t="shared" si="21"/>
        <v>4307.3056213188283</v>
      </c>
      <c r="BD81" s="35">
        <f t="shared" si="22"/>
        <v>7.5000000000000011E-2</v>
      </c>
      <c r="BE81" s="5">
        <f t="shared" si="50"/>
        <v>53334.344566723157</v>
      </c>
      <c r="BF81" s="5">
        <f t="shared" si="51"/>
        <v>340767.4249614217</v>
      </c>
      <c r="BG81" s="5">
        <f t="shared" si="23"/>
        <v>688290.65543327678</v>
      </c>
      <c r="BH81" s="5">
        <f t="shared" si="24"/>
        <v>394101.76952814485</v>
      </c>
      <c r="BI81" s="150"/>
      <c r="BJ81" s="2">
        <v>76</v>
      </c>
      <c r="BK81" s="118">
        <v>47150</v>
      </c>
      <c r="BL81" s="5">
        <f t="shared" si="52"/>
        <v>686939.68016739329</v>
      </c>
      <c r="BM81" s="5">
        <f t="shared" si="53"/>
        <v>5059.1898369667315</v>
      </c>
      <c r="BN81" s="5">
        <f t="shared" si="25"/>
        <v>908.92926928873021</v>
      </c>
      <c r="BO81" s="35">
        <f t="shared" si="26"/>
        <v>1.5877887893747687E-2</v>
      </c>
      <c r="BP81" s="5">
        <f t="shared" si="27"/>
        <v>4150.2605676780013</v>
      </c>
      <c r="BQ81" s="35">
        <f t="shared" si="28"/>
        <v>7.2499999999999995E-2</v>
      </c>
      <c r="BR81" s="5">
        <f t="shared" si="54"/>
        <v>55594.249101895402</v>
      </c>
      <c r="BS81" s="5">
        <f t="shared" si="55"/>
        <v>328904.17850757635</v>
      </c>
      <c r="BT81" s="5">
        <f t="shared" si="29"/>
        <v>686030.75089810451</v>
      </c>
      <c r="BU81" s="5">
        <f t="shared" si="30"/>
        <v>384498.42760947172</v>
      </c>
      <c r="BV81" s="150"/>
      <c r="BW81" s="2">
        <v>76</v>
      </c>
      <c r="BX81" s="118">
        <v>47150</v>
      </c>
      <c r="BY81" s="5">
        <f t="shared" si="56"/>
        <v>684635.28736144071</v>
      </c>
      <c r="BZ81" s="5">
        <f t="shared" si="57"/>
        <v>4934.049629872613</v>
      </c>
      <c r="CA81" s="5">
        <f t="shared" si="31"/>
        <v>940.34378693087547</v>
      </c>
      <c r="CB81" s="35">
        <f t="shared" si="32"/>
        <v>1.6481951268768384E-2</v>
      </c>
      <c r="CC81" s="5">
        <f t="shared" si="33"/>
        <v>3993.7058429417375</v>
      </c>
      <c r="CD81" s="35">
        <f t="shared" si="34"/>
        <v>7.0000000000000007E-2</v>
      </c>
      <c r="CE81" s="5">
        <f t="shared" si="58"/>
        <v>57930.056425490482</v>
      </c>
      <c r="CF81" s="5">
        <f t="shared" si="59"/>
        <v>317057.71544482827</v>
      </c>
      <c r="CG81" s="5">
        <f t="shared" si="35"/>
        <v>683694.94357450982</v>
      </c>
      <c r="CH81" s="5">
        <f t="shared" si="36"/>
        <v>374987.77187031874</v>
      </c>
    </row>
    <row r="82" spans="9:86" ht="14.25" customHeight="1">
      <c r="I82" s="150"/>
      <c r="J82" s="2">
        <v>77</v>
      </c>
      <c r="K82" s="118">
        <v>47178</v>
      </c>
      <c r="L82" s="5">
        <f t="shared" si="37"/>
        <v>694628.09783929458</v>
      </c>
      <c r="M82" s="5">
        <f t="shared" si="0"/>
        <v>5571.5809522926747</v>
      </c>
      <c r="N82" s="5">
        <f t="shared" si="1"/>
        <v>796.01277964752444</v>
      </c>
      <c r="O82" s="35">
        <f t="shared" si="2"/>
        <v>1.3751464107891916E-2</v>
      </c>
      <c r="P82" s="5">
        <f t="shared" si="3"/>
        <v>4775.5681726451503</v>
      </c>
      <c r="Q82" s="35">
        <f t="shared" si="4"/>
        <v>8.2500000000000004E-2</v>
      </c>
      <c r="R82" s="5">
        <f t="shared" si="38"/>
        <v>47792.914940352784</v>
      </c>
      <c r="S82" s="5">
        <f t="shared" si="39"/>
        <v>381218.81838618324</v>
      </c>
      <c r="T82" s="5">
        <f t="shared" si="5"/>
        <v>693832.0850596471</v>
      </c>
      <c r="U82" s="5">
        <f t="shared" si="6"/>
        <v>429011.73332653602</v>
      </c>
      <c r="V82" s="150"/>
      <c r="W82" s="2">
        <v>77</v>
      </c>
      <c r="X82" s="118">
        <v>47178</v>
      </c>
      <c r="Y82" s="5">
        <f t="shared" si="40"/>
        <v>692587.96158809389</v>
      </c>
      <c r="Z82" s="5">
        <f t="shared" si="41"/>
        <v>5441.7815210329336</v>
      </c>
      <c r="AA82" s="5">
        <f t="shared" si="7"/>
        <v>824.52844377897418</v>
      </c>
      <c r="AB82" s="35">
        <f t="shared" si="8"/>
        <v>1.4286042891447481E-2</v>
      </c>
      <c r="AC82" s="5">
        <f t="shared" si="9"/>
        <v>4617.2530772539594</v>
      </c>
      <c r="AD82" s="35">
        <f t="shared" si="10"/>
        <v>0.08</v>
      </c>
      <c r="AE82" s="5">
        <f t="shared" si="42"/>
        <v>49861.566855684905</v>
      </c>
      <c r="AF82" s="5">
        <f t="shared" si="43"/>
        <v>369155.61026385083</v>
      </c>
      <c r="AG82" s="5">
        <f t="shared" si="11"/>
        <v>691763.43314431491</v>
      </c>
      <c r="AH82" s="5">
        <f t="shared" si="12"/>
        <v>419017.17711953574</v>
      </c>
      <c r="AI82" s="150"/>
      <c r="AJ82" s="2">
        <v>77</v>
      </c>
      <c r="AK82" s="118">
        <v>47178</v>
      </c>
      <c r="AL82" s="5">
        <f t="shared" si="44"/>
        <v>690475.94478851417</v>
      </c>
      <c r="AM82" s="5">
        <f t="shared" si="45"/>
        <v>5313.0923161272649</v>
      </c>
      <c r="AN82" s="5">
        <f t="shared" si="13"/>
        <v>853.7685060347776</v>
      </c>
      <c r="AO82" s="35">
        <f t="shared" si="14"/>
        <v>1.4837913108696841E-2</v>
      </c>
      <c r="AP82" s="5">
        <f t="shared" si="15"/>
        <v>4459.3238100924873</v>
      </c>
      <c r="AQ82" s="35">
        <f t="shared" si="16"/>
        <v>7.7499999999999999E-2</v>
      </c>
      <c r="AR82" s="5">
        <f t="shared" si="46"/>
        <v>52002.823717520827</v>
      </c>
      <c r="AS82" s="5">
        <f t="shared" si="47"/>
        <v>357105.28462427855</v>
      </c>
      <c r="AT82" s="5">
        <f t="shared" si="17"/>
        <v>689622.17628247943</v>
      </c>
      <c r="AU82" s="5">
        <f t="shared" si="18"/>
        <v>409108.10834179935</v>
      </c>
      <c r="AV82" s="150"/>
      <c r="AW82" s="2">
        <v>77</v>
      </c>
      <c r="AX82" s="118">
        <v>47178</v>
      </c>
      <c r="AY82" s="5">
        <f t="shared" si="48"/>
        <v>688290.65543327678</v>
      </c>
      <c r="AZ82" s="5">
        <f t="shared" si="49"/>
        <v>5185.5495990545369</v>
      </c>
      <c r="BA82" s="5">
        <f t="shared" si="19"/>
        <v>883.73300259655753</v>
      </c>
      <c r="BB82" s="35">
        <f t="shared" si="20"/>
        <v>1.5407438627047762E-2</v>
      </c>
      <c r="BC82" s="5">
        <f t="shared" si="21"/>
        <v>4301.8165964579794</v>
      </c>
      <c r="BD82" s="35">
        <f t="shared" si="22"/>
        <v>7.4999999999999997E-2</v>
      </c>
      <c r="BE82" s="5">
        <f t="shared" si="50"/>
        <v>54218.077569319714</v>
      </c>
      <c r="BF82" s="5">
        <f t="shared" si="51"/>
        <v>345069.24155787966</v>
      </c>
      <c r="BG82" s="5">
        <f t="shared" si="23"/>
        <v>687406.92243068025</v>
      </c>
      <c r="BH82" s="5">
        <f t="shared" si="24"/>
        <v>399287.31912719936</v>
      </c>
      <c r="BI82" s="150"/>
      <c r="BJ82" s="2">
        <v>77</v>
      </c>
      <c r="BK82" s="118">
        <v>47178</v>
      </c>
      <c r="BL82" s="5">
        <f t="shared" si="52"/>
        <v>686030.75089810451</v>
      </c>
      <c r="BM82" s="5">
        <f t="shared" si="53"/>
        <v>5059.1898369667315</v>
      </c>
      <c r="BN82" s="5">
        <f t="shared" si="25"/>
        <v>914.42071695735012</v>
      </c>
      <c r="BO82" s="35">
        <f t="shared" si="26"/>
        <v>1.5994980675608256E-2</v>
      </c>
      <c r="BP82" s="5">
        <f t="shared" si="27"/>
        <v>4144.7691200093814</v>
      </c>
      <c r="BQ82" s="35">
        <f t="shared" si="28"/>
        <v>7.2499999999999995E-2</v>
      </c>
      <c r="BR82" s="5">
        <f t="shared" si="54"/>
        <v>56508.669818852752</v>
      </c>
      <c r="BS82" s="5">
        <f t="shared" si="55"/>
        <v>333048.94762758573</v>
      </c>
      <c r="BT82" s="5">
        <f t="shared" si="29"/>
        <v>685116.3301811472</v>
      </c>
      <c r="BU82" s="5">
        <f t="shared" si="30"/>
        <v>389557.61744643847</v>
      </c>
      <c r="BV82" s="150"/>
      <c r="BW82" s="2">
        <v>77</v>
      </c>
      <c r="BX82" s="118">
        <v>47178</v>
      </c>
      <c r="BY82" s="5">
        <f t="shared" si="56"/>
        <v>683694.94357450982</v>
      </c>
      <c r="BZ82" s="5">
        <f t="shared" si="57"/>
        <v>4934.049629872613</v>
      </c>
      <c r="CA82" s="5">
        <f t="shared" si="31"/>
        <v>945.82912568797201</v>
      </c>
      <c r="CB82" s="35">
        <f t="shared" si="32"/>
        <v>1.6600897249459817E-2</v>
      </c>
      <c r="CC82" s="5">
        <f t="shared" si="33"/>
        <v>3988.220504184641</v>
      </c>
      <c r="CD82" s="35">
        <f t="shared" si="34"/>
        <v>7.0000000000000007E-2</v>
      </c>
      <c r="CE82" s="5">
        <f t="shared" si="58"/>
        <v>58875.885551178457</v>
      </c>
      <c r="CF82" s="5">
        <f t="shared" si="59"/>
        <v>321045.93594901293</v>
      </c>
      <c r="CG82" s="5">
        <f t="shared" si="35"/>
        <v>682749.11444882187</v>
      </c>
      <c r="CH82" s="5">
        <f t="shared" si="36"/>
        <v>379921.82150019141</v>
      </c>
    </row>
    <row r="83" spans="9:86" ht="14.25" customHeight="1">
      <c r="I83" s="150"/>
      <c r="J83" s="2">
        <v>78</v>
      </c>
      <c r="K83" s="118">
        <v>47209</v>
      </c>
      <c r="L83" s="5">
        <f t="shared" si="37"/>
        <v>693832.0850596471</v>
      </c>
      <c r="M83" s="5">
        <f t="shared" si="0"/>
        <v>5571.5809522926747</v>
      </c>
      <c r="N83" s="5">
        <f t="shared" si="1"/>
        <v>801.48536750760104</v>
      </c>
      <c r="O83" s="35">
        <f t="shared" si="2"/>
        <v>1.3861890531142548E-2</v>
      </c>
      <c r="P83" s="5">
        <f t="shared" si="3"/>
        <v>4770.0955847850737</v>
      </c>
      <c r="Q83" s="35">
        <f t="shared" si="4"/>
        <v>8.2500000000000004E-2</v>
      </c>
      <c r="R83" s="5">
        <f t="shared" si="38"/>
        <v>48594.400307860386</v>
      </c>
      <c r="S83" s="5">
        <f t="shared" si="39"/>
        <v>385988.91397096834</v>
      </c>
      <c r="T83" s="5">
        <f t="shared" si="5"/>
        <v>693030.59969213954</v>
      </c>
      <c r="U83" s="5">
        <f t="shared" si="6"/>
        <v>434583.31427882874</v>
      </c>
      <c r="V83" s="150"/>
      <c r="W83" s="2">
        <v>78</v>
      </c>
      <c r="X83" s="118">
        <v>47209</v>
      </c>
      <c r="Y83" s="5">
        <f t="shared" si="40"/>
        <v>691763.43314431491</v>
      </c>
      <c r="Z83" s="5">
        <f t="shared" si="41"/>
        <v>5441.7815210329336</v>
      </c>
      <c r="AA83" s="5">
        <f t="shared" si="7"/>
        <v>830.02530007083351</v>
      </c>
      <c r="AB83" s="35">
        <f t="shared" si="8"/>
        <v>1.4398424553285249E-2</v>
      </c>
      <c r="AC83" s="5">
        <f t="shared" si="9"/>
        <v>4611.7562209621001</v>
      </c>
      <c r="AD83" s="35">
        <f t="shared" si="10"/>
        <v>8.0000000000000016E-2</v>
      </c>
      <c r="AE83" s="5">
        <f t="shared" si="42"/>
        <v>50691.592155755738</v>
      </c>
      <c r="AF83" s="5">
        <f t="shared" si="43"/>
        <v>373767.36648481293</v>
      </c>
      <c r="AG83" s="5">
        <f t="shared" si="11"/>
        <v>690933.40784424404</v>
      </c>
      <c r="AH83" s="5">
        <f t="shared" si="12"/>
        <v>424458.95864056866</v>
      </c>
      <c r="AI83" s="150"/>
      <c r="AJ83" s="2">
        <v>78</v>
      </c>
      <c r="AK83" s="118">
        <v>47209</v>
      </c>
      <c r="AL83" s="5">
        <f t="shared" si="44"/>
        <v>689622.17628247943</v>
      </c>
      <c r="AM83" s="5">
        <f t="shared" si="45"/>
        <v>5313.0923161272649</v>
      </c>
      <c r="AN83" s="5">
        <f t="shared" si="13"/>
        <v>859.28242763625167</v>
      </c>
      <c r="AO83" s="35">
        <f t="shared" si="14"/>
        <v>1.4952229621182197E-2</v>
      </c>
      <c r="AP83" s="5">
        <f t="shared" si="15"/>
        <v>4453.8098884910132</v>
      </c>
      <c r="AQ83" s="35">
        <f t="shared" si="16"/>
        <v>7.7499999999999999E-2</v>
      </c>
      <c r="AR83" s="5">
        <f t="shared" si="46"/>
        <v>52862.106145157079</v>
      </c>
      <c r="AS83" s="5">
        <f t="shared" si="47"/>
        <v>361559.09451276954</v>
      </c>
      <c r="AT83" s="5">
        <f t="shared" si="17"/>
        <v>688762.89385484322</v>
      </c>
      <c r="AU83" s="5">
        <f t="shared" si="18"/>
        <v>414421.20065792662</v>
      </c>
      <c r="AV83" s="150"/>
      <c r="AW83" s="2">
        <v>78</v>
      </c>
      <c r="AX83" s="118">
        <v>47209</v>
      </c>
      <c r="AY83" s="5">
        <f t="shared" si="48"/>
        <v>687406.92243068025</v>
      </c>
      <c r="AZ83" s="5">
        <f t="shared" si="49"/>
        <v>5185.5495990545369</v>
      </c>
      <c r="BA83" s="5">
        <f t="shared" si="19"/>
        <v>889.25633386278605</v>
      </c>
      <c r="BB83" s="35">
        <f t="shared" si="20"/>
        <v>1.5523666780398956E-2</v>
      </c>
      <c r="BC83" s="5">
        <f t="shared" si="21"/>
        <v>4296.2932651917508</v>
      </c>
      <c r="BD83" s="35">
        <f t="shared" si="22"/>
        <v>7.4999999999999983E-2</v>
      </c>
      <c r="BE83" s="5">
        <f t="shared" si="50"/>
        <v>55107.333903182502</v>
      </c>
      <c r="BF83" s="5">
        <f t="shared" si="51"/>
        <v>349365.53482307144</v>
      </c>
      <c r="BG83" s="5">
        <f t="shared" si="23"/>
        <v>686517.66609681747</v>
      </c>
      <c r="BH83" s="5">
        <f t="shared" si="24"/>
        <v>404472.86872625398</v>
      </c>
      <c r="BI83" s="150"/>
      <c r="BJ83" s="2">
        <v>78</v>
      </c>
      <c r="BK83" s="118">
        <v>47209</v>
      </c>
      <c r="BL83" s="5">
        <f t="shared" si="52"/>
        <v>685116.3301811472</v>
      </c>
      <c r="BM83" s="5">
        <f t="shared" si="53"/>
        <v>5059.1898369667315</v>
      </c>
      <c r="BN83" s="5">
        <f t="shared" si="25"/>
        <v>919.94534212230064</v>
      </c>
      <c r="BO83" s="35">
        <f t="shared" si="26"/>
        <v>1.6113094403323834E-2</v>
      </c>
      <c r="BP83" s="5">
        <f t="shared" si="27"/>
        <v>4139.2444948444308</v>
      </c>
      <c r="BQ83" s="35">
        <f t="shared" si="28"/>
        <v>7.2499999999999995E-2</v>
      </c>
      <c r="BR83" s="5">
        <f t="shared" si="54"/>
        <v>57428.615160975052</v>
      </c>
      <c r="BS83" s="5">
        <f t="shared" si="55"/>
        <v>337188.19212243013</v>
      </c>
      <c r="BT83" s="5">
        <f t="shared" si="29"/>
        <v>684196.38483902486</v>
      </c>
      <c r="BU83" s="5">
        <f t="shared" si="30"/>
        <v>394616.80728340521</v>
      </c>
      <c r="BV83" s="150"/>
      <c r="BW83" s="2">
        <v>78</v>
      </c>
      <c r="BX83" s="118">
        <v>47209</v>
      </c>
      <c r="BY83" s="5">
        <f t="shared" si="56"/>
        <v>682749.11444882187</v>
      </c>
      <c r="BZ83" s="5">
        <f t="shared" si="57"/>
        <v>4934.049629872613</v>
      </c>
      <c r="CA83" s="5">
        <f t="shared" si="31"/>
        <v>951.34646225448523</v>
      </c>
      <c r="CB83" s="35">
        <f t="shared" si="32"/>
        <v>1.6720867600494804E-2</v>
      </c>
      <c r="CC83" s="5">
        <f t="shared" si="33"/>
        <v>3982.7031676181277</v>
      </c>
      <c r="CD83" s="35">
        <f t="shared" si="34"/>
        <v>7.0000000000000007E-2</v>
      </c>
      <c r="CE83" s="5">
        <f t="shared" si="58"/>
        <v>59827.232013432942</v>
      </c>
      <c r="CF83" s="5">
        <f t="shared" si="59"/>
        <v>325028.63911663106</v>
      </c>
      <c r="CG83" s="5">
        <f t="shared" si="35"/>
        <v>681797.76798656734</v>
      </c>
      <c r="CH83" s="5">
        <f t="shared" si="36"/>
        <v>384855.87113006401</v>
      </c>
    </row>
    <row r="84" spans="9:86" ht="14.25" customHeight="1">
      <c r="I84" s="150"/>
      <c r="J84" s="2">
        <v>79</v>
      </c>
      <c r="K84" s="118">
        <v>47239</v>
      </c>
      <c r="L84" s="5">
        <f t="shared" si="37"/>
        <v>693030.59969213954</v>
      </c>
      <c r="M84" s="5">
        <f t="shared" si="0"/>
        <v>5571.5809522926747</v>
      </c>
      <c r="N84" s="5">
        <f t="shared" si="1"/>
        <v>806.99557940921568</v>
      </c>
      <c r="O84" s="35">
        <f t="shared" si="2"/>
        <v>1.3973332428917892E-2</v>
      </c>
      <c r="P84" s="5">
        <f t="shared" si="3"/>
        <v>4764.5853728834591</v>
      </c>
      <c r="Q84" s="35">
        <f t="shared" si="4"/>
        <v>8.249999999999999E-2</v>
      </c>
      <c r="R84" s="5">
        <f t="shared" si="38"/>
        <v>49401.395887269602</v>
      </c>
      <c r="S84" s="5">
        <f t="shared" si="39"/>
        <v>390753.49934385181</v>
      </c>
      <c r="T84" s="5">
        <f t="shared" si="5"/>
        <v>692223.60411273036</v>
      </c>
      <c r="U84" s="5">
        <f t="shared" si="6"/>
        <v>440154.89523112139</v>
      </c>
      <c r="V84" s="150"/>
      <c r="W84" s="2">
        <v>79</v>
      </c>
      <c r="X84" s="118">
        <v>47239</v>
      </c>
      <c r="Y84" s="5">
        <f t="shared" si="40"/>
        <v>690933.40784424404</v>
      </c>
      <c r="Z84" s="5">
        <f t="shared" si="41"/>
        <v>5441.7815210329336</v>
      </c>
      <c r="AA84" s="5">
        <f t="shared" si="7"/>
        <v>835.55880207130667</v>
      </c>
      <c r="AB84" s="35">
        <f t="shared" si="8"/>
        <v>1.4511826336693772E-2</v>
      </c>
      <c r="AC84" s="5">
        <f t="shared" si="9"/>
        <v>4606.2227189616269</v>
      </c>
      <c r="AD84" s="35">
        <f t="shared" si="10"/>
        <v>0.08</v>
      </c>
      <c r="AE84" s="5">
        <f t="shared" si="42"/>
        <v>51527.150957827042</v>
      </c>
      <c r="AF84" s="5">
        <f t="shared" si="43"/>
        <v>378373.58920377458</v>
      </c>
      <c r="AG84" s="5">
        <f t="shared" si="11"/>
        <v>690097.84904217278</v>
      </c>
      <c r="AH84" s="5">
        <f t="shared" si="12"/>
        <v>429900.74016160163</v>
      </c>
      <c r="AI84" s="150"/>
      <c r="AJ84" s="2">
        <v>79</v>
      </c>
      <c r="AK84" s="118">
        <v>47239</v>
      </c>
      <c r="AL84" s="5">
        <f t="shared" si="44"/>
        <v>688762.89385484322</v>
      </c>
      <c r="AM84" s="5">
        <f t="shared" si="45"/>
        <v>5313.0923161272649</v>
      </c>
      <c r="AN84" s="5">
        <f t="shared" si="13"/>
        <v>864.83195998140218</v>
      </c>
      <c r="AO84" s="35">
        <f t="shared" si="14"/>
        <v>1.5067570585421209E-2</v>
      </c>
      <c r="AP84" s="5">
        <f t="shared" si="15"/>
        <v>4448.2603561458627</v>
      </c>
      <c r="AQ84" s="35">
        <f t="shared" si="16"/>
        <v>7.7499999999999999E-2</v>
      </c>
      <c r="AR84" s="5">
        <f t="shared" si="46"/>
        <v>53726.938105138484</v>
      </c>
      <c r="AS84" s="5">
        <f t="shared" si="47"/>
        <v>366007.3548689154</v>
      </c>
      <c r="AT84" s="5">
        <f t="shared" si="17"/>
        <v>687898.06189486186</v>
      </c>
      <c r="AU84" s="5">
        <f t="shared" si="18"/>
        <v>419734.29297405388</v>
      </c>
      <c r="AV84" s="150"/>
      <c r="AW84" s="2">
        <v>79</v>
      </c>
      <c r="AX84" s="118">
        <v>47239</v>
      </c>
      <c r="AY84" s="5">
        <f t="shared" si="48"/>
        <v>686517.66609681747</v>
      </c>
      <c r="AZ84" s="5">
        <f t="shared" si="49"/>
        <v>5185.5495990545369</v>
      </c>
      <c r="BA84" s="5">
        <f t="shared" si="19"/>
        <v>894.81418594942807</v>
      </c>
      <c r="BB84" s="35">
        <f t="shared" si="20"/>
        <v>1.5640923404699133E-2</v>
      </c>
      <c r="BC84" s="5">
        <f t="shared" si="21"/>
        <v>4290.7354131051088</v>
      </c>
      <c r="BD84" s="35">
        <f t="shared" si="22"/>
        <v>7.4999999999999997E-2</v>
      </c>
      <c r="BE84" s="5">
        <f t="shared" si="50"/>
        <v>56002.14808913193</v>
      </c>
      <c r="BF84" s="5">
        <f t="shared" si="51"/>
        <v>353656.27023617656</v>
      </c>
      <c r="BG84" s="5">
        <f t="shared" si="23"/>
        <v>685622.85191086808</v>
      </c>
      <c r="BH84" s="5">
        <f t="shared" si="24"/>
        <v>409658.41832530848</v>
      </c>
      <c r="BI84" s="150"/>
      <c r="BJ84" s="2">
        <v>79</v>
      </c>
      <c r="BK84" s="118">
        <v>47239</v>
      </c>
      <c r="BL84" s="5">
        <f t="shared" si="52"/>
        <v>684196.38483902486</v>
      </c>
      <c r="BM84" s="5">
        <f t="shared" si="53"/>
        <v>5059.1898369667315</v>
      </c>
      <c r="BN84" s="5">
        <f t="shared" si="25"/>
        <v>925.50334523095626</v>
      </c>
      <c r="BO84" s="35">
        <f t="shared" si="26"/>
        <v>1.6232240317061105E-2</v>
      </c>
      <c r="BP84" s="5">
        <f t="shared" si="27"/>
        <v>4133.6864917357752</v>
      </c>
      <c r="BQ84" s="35">
        <f t="shared" si="28"/>
        <v>7.2499999999999995E-2</v>
      </c>
      <c r="BR84" s="5">
        <f t="shared" si="54"/>
        <v>58354.11850620601</v>
      </c>
      <c r="BS84" s="5">
        <f t="shared" si="55"/>
        <v>341321.87861416594</v>
      </c>
      <c r="BT84" s="5">
        <f t="shared" si="29"/>
        <v>683270.88149379392</v>
      </c>
      <c r="BU84" s="5">
        <f t="shared" si="30"/>
        <v>399675.99712037196</v>
      </c>
      <c r="BV84" s="150"/>
      <c r="BW84" s="2">
        <v>79</v>
      </c>
      <c r="BX84" s="118">
        <v>47239</v>
      </c>
      <c r="BY84" s="5">
        <f t="shared" si="56"/>
        <v>681797.76798656734</v>
      </c>
      <c r="BZ84" s="5">
        <f t="shared" si="57"/>
        <v>4934.049629872613</v>
      </c>
      <c r="CA84" s="5">
        <f t="shared" si="31"/>
        <v>956.89598328430338</v>
      </c>
      <c r="CB84" s="35">
        <f t="shared" si="32"/>
        <v>1.684187355632099E-2</v>
      </c>
      <c r="CC84" s="5">
        <f t="shared" si="33"/>
        <v>3977.1536465883096</v>
      </c>
      <c r="CD84" s="35">
        <f t="shared" si="34"/>
        <v>7.0000000000000007E-2</v>
      </c>
      <c r="CE84" s="5">
        <f t="shared" si="58"/>
        <v>60784.127996717245</v>
      </c>
      <c r="CF84" s="5">
        <f t="shared" si="59"/>
        <v>329005.79276321939</v>
      </c>
      <c r="CG84" s="5">
        <f t="shared" si="35"/>
        <v>680840.872003283</v>
      </c>
      <c r="CH84" s="5">
        <f t="shared" si="36"/>
        <v>389789.92075993662</v>
      </c>
    </row>
    <row r="85" spans="9:86" ht="14.25" customHeight="1">
      <c r="I85" s="150"/>
      <c r="J85" s="2">
        <v>80</v>
      </c>
      <c r="K85" s="118">
        <v>47270</v>
      </c>
      <c r="L85" s="5">
        <f t="shared" si="37"/>
        <v>692223.60411273036</v>
      </c>
      <c r="M85" s="5">
        <f t="shared" si="0"/>
        <v>5571.5809522926747</v>
      </c>
      <c r="N85" s="5">
        <f t="shared" si="1"/>
        <v>812.54367401765376</v>
      </c>
      <c r="O85" s="35">
        <f t="shared" si="2"/>
        <v>1.4085801221282751E-2</v>
      </c>
      <c r="P85" s="5">
        <f t="shared" si="3"/>
        <v>4759.037278275021</v>
      </c>
      <c r="Q85" s="35">
        <f t="shared" si="4"/>
        <v>8.2500000000000004E-2</v>
      </c>
      <c r="R85" s="5">
        <f t="shared" si="38"/>
        <v>50213.939561287254</v>
      </c>
      <c r="S85" s="5">
        <f t="shared" si="39"/>
        <v>395512.53662212682</v>
      </c>
      <c r="T85" s="5">
        <f t="shared" si="5"/>
        <v>691411.06043871271</v>
      </c>
      <c r="U85" s="5">
        <f t="shared" si="6"/>
        <v>445726.47618341405</v>
      </c>
      <c r="V85" s="150"/>
      <c r="W85" s="2">
        <v>80</v>
      </c>
      <c r="X85" s="118">
        <v>47270</v>
      </c>
      <c r="Y85" s="5">
        <f t="shared" si="40"/>
        <v>690097.84904217278</v>
      </c>
      <c r="Z85" s="5">
        <f t="shared" si="41"/>
        <v>5441.7815210329336</v>
      </c>
      <c r="AA85" s="5">
        <f t="shared" si="7"/>
        <v>841.12919408511516</v>
      </c>
      <c r="AB85" s="35">
        <f t="shared" si="8"/>
        <v>1.4626259657280212E-2</v>
      </c>
      <c r="AC85" s="5">
        <f t="shared" si="9"/>
        <v>4600.6523269478184</v>
      </c>
      <c r="AD85" s="35">
        <f t="shared" si="10"/>
        <v>7.9999999999999988E-2</v>
      </c>
      <c r="AE85" s="5">
        <f t="shared" si="42"/>
        <v>52368.280151912157</v>
      </c>
      <c r="AF85" s="5">
        <f t="shared" si="43"/>
        <v>382974.24153072241</v>
      </c>
      <c r="AG85" s="5">
        <f t="shared" si="11"/>
        <v>689256.71984808764</v>
      </c>
      <c r="AH85" s="5">
        <f t="shared" si="12"/>
        <v>435342.5216826346</v>
      </c>
      <c r="AI85" s="150"/>
      <c r="AJ85" s="2">
        <v>80</v>
      </c>
      <c r="AK85" s="118">
        <v>47270</v>
      </c>
      <c r="AL85" s="5">
        <f t="shared" si="44"/>
        <v>687898.06189486186</v>
      </c>
      <c r="AM85" s="5">
        <f t="shared" si="45"/>
        <v>5313.0923161272649</v>
      </c>
      <c r="AN85" s="5">
        <f t="shared" si="13"/>
        <v>870.41733305628168</v>
      </c>
      <c r="AO85" s="35">
        <f t="shared" si="14"/>
        <v>1.5183947412068436E-2</v>
      </c>
      <c r="AP85" s="5">
        <f t="shared" si="15"/>
        <v>4442.6749830709832</v>
      </c>
      <c r="AQ85" s="35">
        <f t="shared" si="16"/>
        <v>7.7500000000000013E-2</v>
      </c>
      <c r="AR85" s="5">
        <f t="shared" si="46"/>
        <v>54597.355438194769</v>
      </c>
      <c r="AS85" s="5">
        <f t="shared" si="47"/>
        <v>370450.02985198639</v>
      </c>
      <c r="AT85" s="5">
        <f t="shared" si="17"/>
        <v>687027.64456180553</v>
      </c>
      <c r="AU85" s="5">
        <f t="shared" si="18"/>
        <v>425047.38529018115</v>
      </c>
      <c r="AV85" s="150"/>
      <c r="AW85" s="2">
        <v>80</v>
      </c>
      <c r="AX85" s="118">
        <v>47270</v>
      </c>
      <c r="AY85" s="5">
        <f t="shared" si="48"/>
        <v>685622.85191086808</v>
      </c>
      <c r="AZ85" s="5">
        <f t="shared" si="49"/>
        <v>5185.5495990545369</v>
      </c>
      <c r="BA85" s="5">
        <f t="shared" si="19"/>
        <v>900.40677461161158</v>
      </c>
      <c r="BB85" s="35">
        <f t="shared" si="20"/>
        <v>1.5759219905266502E-2</v>
      </c>
      <c r="BC85" s="5">
        <f t="shared" si="21"/>
        <v>4285.1428244429253</v>
      </c>
      <c r="BD85" s="35">
        <f t="shared" si="22"/>
        <v>7.4999999999999997E-2</v>
      </c>
      <c r="BE85" s="5">
        <f t="shared" si="50"/>
        <v>56902.554863743542</v>
      </c>
      <c r="BF85" s="5">
        <f t="shared" si="51"/>
        <v>357941.4130606195</v>
      </c>
      <c r="BG85" s="5">
        <f t="shared" si="23"/>
        <v>684722.44513625652</v>
      </c>
      <c r="BH85" s="5">
        <f t="shared" si="24"/>
        <v>414843.96792436304</v>
      </c>
      <c r="BI85" s="150"/>
      <c r="BJ85" s="2">
        <v>80</v>
      </c>
      <c r="BK85" s="118">
        <v>47270</v>
      </c>
      <c r="BL85" s="5">
        <f t="shared" si="52"/>
        <v>683270.88149379392</v>
      </c>
      <c r="BM85" s="5">
        <f t="shared" si="53"/>
        <v>5059.1898369667315</v>
      </c>
      <c r="BN85" s="5">
        <f t="shared" si="25"/>
        <v>931.09492794172638</v>
      </c>
      <c r="BO85" s="35">
        <f t="shared" si="26"/>
        <v>1.6352429816522483E-2</v>
      </c>
      <c r="BP85" s="5">
        <f t="shared" si="27"/>
        <v>4128.0949090250051</v>
      </c>
      <c r="BQ85" s="35">
        <f t="shared" si="28"/>
        <v>7.2499999999999995E-2</v>
      </c>
      <c r="BR85" s="5">
        <f t="shared" si="54"/>
        <v>59285.213434147736</v>
      </c>
      <c r="BS85" s="5">
        <f t="shared" si="55"/>
        <v>345449.97352319094</v>
      </c>
      <c r="BT85" s="5">
        <f t="shared" si="29"/>
        <v>682339.78656585224</v>
      </c>
      <c r="BU85" s="5">
        <f t="shared" si="30"/>
        <v>404735.18695733871</v>
      </c>
      <c r="BV85" s="150"/>
      <c r="BW85" s="2">
        <v>80</v>
      </c>
      <c r="BX85" s="118">
        <v>47270</v>
      </c>
      <c r="BY85" s="5">
        <f t="shared" si="56"/>
        <v>680840.872003283</v>
      </c>
      <c r="BZ85" s="5">
        <f t="shared" si="57"/>
        <v>4934.049629872613</v>
      </c>
      <c r="CA85" s="5">
        <f t="shared" si="31"/>
        <v>962.47787652012858</v>
      </c>
      <c r="CB85" s="35">
        <f t="shared" si="32"/>
        <v>1.696392651084239E-2</v>
      </c>
      <c r="CC85" s="5">
        <f t="shared" si="33"/>
        <v>3971.5717533524844</v>
      </c>
      <c r="CD85" s="35">
        <f t="shared" si="34"/>
        <v>7.0000000000000007E-2</v>
      </c>
      <c r="CE85" s="5">
        <f t="shared" si="58"/>
        <v>61746.605873237371</v>
      </c>
      <c r="CF85" s="5">
        <f t="shared" si="59"/>
        <v>332977.36451657186</v>
      </c>
      <c r="CG85" s="5">
        <f t="shared" si="35"/>
        <v>679878.39412676287</v>
      </c>
      <c r="CH85" s="5">
        <f t="shared" si="36"/>
        <v>394723.97038980923</v>
      </c>
    </row>
    <row r="86" spans="9:86" ht="14.25" customHeight="1">
      <c r="I86" s="150"/>
      <c r="J86" s="2">
        <v>81</v>
      </c>
      <c r="K86" s="118">
        <v>47300</v>
      </c>
      <c r="L86" s="5">
        <f t="shared" si="37"/>
        <v>691411.06043871271</v>
      </c>
      <c r="M86" s="5">
        <f t="shared" si="0"/>
        <v>5571.5809522926747</v>
      </c>
      <c r="N86" s="5">
        <f t="shared" si="1"/>
        <v>818.12991177652475</v>
      </c>
      <c r="O86" s="35">
        <f t="shared" si="2"/>
        <v>1.4199308491086155E-2</v>
      </c>
      <c r="P86" s="5">
        <f t="shared" si="3"/>
        <v>4753.45104051615</v>
      </c>
      <c r="Q86" s="35">
        <f t="shared" si="4"/>
        <v>8.2500000000000004E-2</v>
      </c>
      <c r="R86" s="5">
        <f t="shared" si="38"/>
        <v>51032.069473063777</v>
      </c>
      <c r="S86" s="5">
        <f t="shared" si="39"/>
        <v>400265.98766264296</v>
      </c>
      <c r="T86" s="5">
        <f t="shared" si="5"/>
        <v>690592.93052693619</v>
      </c>
      <c r="U86" s="5">
        <f t="shared" si="6"/>
        <v>451298.05713570677</v>
      </c>
      <c r="V86" s="150"/>
      <c r="W86" s="2">
        <v>81</v>
      </c>
      <c r="X86" s="118">
        <v>47300</v>
      </c>
      <c r="Y86" s="5">
        <f t="shared" si="40"/>
        <v>689256.71984808764</v>
      </c>
      <c r="Z86" s="5">
        <f t="shared" si="41"/>
        <v>5441.7815210329336</v>
      </c>
      <c r="AA86" s="5">
        <f t="shared" si="7"/>
        <v>846.73672204568265</v>
      </c>
      <c r="AB86" s="35">
        <f t="shared" si="8"/>
        <v>1.4741736093320416E-2</v>
      </c>
      <c r="AC86" s="5">
        <f t="shared" si="9"/>
        <v>4595.0447989872509</v>
      </c>
      <c r="AD86" s="35">
        <f t="shared" si="10"/>
        <v>0.08</v>
      </c>
      <c r="AE86" s="5">
        <f t="shared" si="42"/>
        <v>53215.016873957837</v>
      </c>
      <c r="AF86" s="5">
        <f t="shared" si="43"/>
        <v>387569.28632970969</v>
      </c>
      <c r="AG86" s="5">
        <f t="shared" si="11"/>
        <v>688409.98312604195</v>
      </c>
      <c r="AH86" s="5">
        <f t="shared" si="12"/>
        <v>440784.30320366751</v>
      </c>
      <c r="AI86" s="150"/>
      <c r="AJ86" s="2">
        <v>81</v>
      </c>
      <c r="AK86" s="118">
        <v>47300</v>
      </c>
      <c r="AL86" s="5">
        <f t="shared" si="44"/>
        <v>687027.64456180553</v>
      </c>
      <c r="AM86" s="5">
        <f t="shared" si="45"/>
        <v>5313.0923161272649</v>
      </c>
      <c r="AN86" s="5">
        <f t="shared" si="13"/>
        <v>876.03877833227125</v>
      </c>
      <c r="AO86" s="35">
        <f t="shared" si="14"/>
        <v>1.5301371674341039E-2</v>
      </c>
      <c r="AP86" s="5">
        <f t="shared" si="15"/>
        <v>4437.0535377949936</v>
      </c>
      <c r="AQ86" s="35">
        <f t="shared" si="16"/>
        <v>7.7499999999999986E-2</v>
      </c>
      <c r="AR86" s="5">
        <f t="shared" si="46"/>
        <v>55473.394216527042</v>
      </c>
      <c r="AS86" s="5">
        <f t="shared" si="47"/>
        <v>374887.08338978136</v>
      </c>
      <c r="AT86" s="5">
        <f t="shared" si="17"/>
        <v>686151.60578347323</v>
      </c>
      <c r="AU86" s="5">
        <f t="shared" si="18"/>
        <v>430360.47760630841</v>
      </c>
      <c r="AV86" s="150"/>
      <c r="AW86" s="2">
        <v>81</v>
      </c>
      <c r="AX86" s="118">
        <v>47300</v>
      </c>
      <c r="AY86" s="5">
        <f t="shared" si="48"/>
        <v>684722.44513625652</v>
      </c>
      <c r="AZ86" s="5">
        <f t="shared" si="49"/>
        <v>5185.5495990545369</v>
      </c>
      <c r="BA86" s="5">
        <f t="shared" si="19"/>
        <v>906.0343169529342</v>
      </c>
      <c r="BB86" s="35">
        <f t="shared" si="20"/>
        <v>1.5878567849885002E-2</v>
      </c>
      <c r="BC86" s="5">
        <f t="shared" si="21"/>
        <v>4279.5152821016027</v>
      </c>
      <c r="BD86" s="35">
        <f t="shared" si="22"/>
        <v>7.4999999999999997E-2</v>
      </c>
      <c r="BE86" s="5">
        <f t="shared" si="50"/>
        <v>57808.589180696479</v>
      </c>
      <c r="BF86" s="5">
        <f t="shared" si="51"/>
        <v>362220.92834272108</v>
      </c>
      <c r="BG86" s="5">
        <f t="shared" si="23"/>
        <v>683816.41081930359</v>
      </c>
      <c r="BH86" s="5">
        <f t="shared" si="24"/>
        <v>420029.51752341754</v>
      </c>
      <c r="BI86" s="150"/>
      <c r="BJ86" s="2">
        <v>81</v>
      </c>
      <c r="BK86" s="118">
        <v>47300</v>
      </c>
      <c r="BL86" s="5">
        <f t="shared" si="52"/>
        <v>682339.78656585224</v>
      </c>
      <c r="BM86" s="5">
        <f t="shared" si="53"/>
        <v>5059.1898369667315</v>
      </c>
      <c r="BN86" s="5">
        <f t="shared" si="25"/>
        <v>936.72029313137409</v>
      </c>
      <c r="BO86" s="35">
        <f t="shared" si="26"/>
        <v>1.6473674463788082E-2</v>
      </c>
      <c r="BP86" s="5">
        <f t="shared" si="27"/>
        <v>4122.4695438353574</v>
      </c>
      <c r="BQ86" s="35">
        <f t="shared" si="28"/>
        <v>7.2499999999999995E-2</v>
      </c>
      <c r="BR86" s="5">
        <f t="shared" si="54"/>
        <v>60221.933727279109</v>
      </c>
      <c r="BS86" s="5">
        <f t="shared" si="55"/>
        <v>349572.44306702632</v>
      </c>
      <c r="BT86" s="5">
        <f t="shared" si="29"/>
        <v>681403.06627272081</v>
      </c>
      <c r="BU86" s="5">
        <f t="shared" si="30"/>
        <v>409794.37679430546</v>
      </c>
      <c r="BV86" s="150"/>
      <c r="BW86" s="2">
        <v>81</v>
      </c>
      <c r="BX86" s="118">
        <v>47300</v>
      </c>
      <c r="BY86" s="5">
        <f t="shared" si="56"/>
        <v>679878.39412676287</v>
      </c>
      <c r="BZ86" s="5">
        <f t="shared" si="57"/>
        <v>4934.049629872613</v>
      </c>
      <c r="CA86" s="5">
        <f t="shared" si="31"/>
        <v>968.0923307998296</v>
      </c>
      <c r="CB86" s="35">
        <f t="shared" si="32"/>
        <v>1.7087038020260951E-2</v>
      </c>
      <c r="CC86" s="5">
        <f t="shared" si="33"/>
        <v>3965.9572990727834</v>
      </c>
      <c r="CD86" s="35">
        <f t="shared" si="34"/>
        <v>7.0000000000000007E-2</v>
      </c>
      <c r="CE86" s="5">
        <f t="shared" si="58"/>
        <v>62714.698204037202</v>
      </c>
      <c r="CF86" s="5">
        <f t="shared" si="59"/>
        <v>336943.32181564462</v>
      </c>
      <c r="CG86" s="5">
        <f t="shared" si="35"/>
        <v>678910.30179596308</v>
      </c>
      <c r="CH86" s="5">
        <f t="shared" si="36"/>
        <v>399658.02001968183</v>
      </c>
    </row>
    <row r="87" spans="9:86" ht="14.25" customHeight="1">
      <c r="I87" s="150"/>
      <c r="J87" s="2">
        <v>82</v>
      </c>
      <c r="K87" s="118">
        <v>47331</v>
      </c>
      <c r="L87" s="5">
        <f t="shared" si="37"/>
        <v>690592.93052693619</v>
      </c>
      <c r="M87" s="5">
        <f t="shared" si="0"/>
        <v>5571.5809522926747</v>
      </c>
      <c r="N87" s="5">
        <f t="shared" si="1"/>
        <v>823.75455491998855</v>
      </c>
      <c r="O87" s="35">
        <f t="shared" si="2"/>
        <v>1.4313865986866341E-2</v>
      </c>
      <c r="P87" s="5">
        <f t="shared" si="3"/>
        <v>4747.8263973726862</v>
      </c>
      <c r="Q87" s="35">
        <f t="shared" si="4"/>
        <v>8.2500000000000004E-2</v>
      </c>
      <c r="R87" s="5">
        <f t="shared" si="38"/>
        <v>51855.824027983763</v>
      </c>
      <c r="S87" s="5">
        <f t="shared" si="39"/>
        <v>405013.81406001566</v>
      </c>
      <c r="T87" s="5">
        <f t="shared" si="5"/>
        <v>689769.17597201618</v>
      </c>
      <c r="U87" s="5">
        <f t="shared" si="6"/>
        <v>456869.63808799942</v>
      </c>
      <c r="V87" s="150"/>
      <c r="W87" s="2">
        <v>82</v>
      </c>
      <c r="X87" s="118">
        <v>47331</v>
      </c>
      <c r="Y87" s="5">
        <f t="shared" si="40"/>
        <v>688409.98312604195</v>
      </c>
      <c r="Z87" s="5">
        <f t="shared" si="41"/>
        <v>5441.7815210329336</v>
      </c>
      <c r="AA87" s="5">
        <f t="shared" si="7"/>
        <v>852.38163352598713</v>
      </c>
      <c r="AB87" s="35">
        <f t="shared" si="8"/>
        <v>1.4858267388663188E-2</v>
      </c>
      <c r="AC87" s="5">
        <f t="shared" si="9"/>
        <v>4589.3998875069465</v>
      </c>
      <c r="AD87" s="35">
        <f t="shared" si="10"/>
        <v>0.08</v>
      </c>
      <c r="AE87" s="5">
        <f t="shared" si="42"/>
        <v>54067.398507483827</v>
      </c>
      <c r="AF87" s="5">
        <f t="shared" si="43"/>
        <v>392158.68621721666</v>
      </c>
      <c r="AG87" s="5">
        <f t="shared" si="11"/>
        <v>687557.601492516</v>
      </c>
      <c r="AH87" s="5">
        <f t="shared" si="12"/>
        <v>446226.08472470049</v>
      </c>
      <c r="AI87" s="150"/>
      <c r="AJ87" s="2">
        <v>82</v>
      </c>
      <c r="AK87" s="118">
        <v>47331</v>
      </c>
      <c r="AL87" s="5">
        <f t="shared" si="44"/>
        <v>686151.60578347323</v>
      </c>
      <c r="AM87" s="5">
        <f t="shared" si="45"/>
        <v>5313.0923161272649</v>
      </c>
      <c r="AN87" s="5">
        <f t="shared" si="13"/>
        <v>881.69652877566659</v>
      </c>
      <c r="AO87" s="35">
        <f t="shared" si="14"/>
        <v>1.5419855110922542E-2</v>
      </c>
      <c r="AP87" s="5">
        <f t="shared" si="15"/>
        <v>4431.3957873515983</v>
      </c>
      <c r="AQ87" s="35">
        <f t="shared" si="16"/>
        <v>7.7500000000000013E-2</v>
      </c>
      <c r="AR87" s="5">
        <f t="shared" si="46"/>
        <v>56355.09074530271</v>
      </c>
      <c r="AS87" s="5">
        <f t="shared" si="47"/>
        <v>379318.47917713295</v>
      </c>
      <c r="AT87" s="5">
        <f t="shared" si="17"/>
        <v>685269.90925469762</v>
      </c>
      <c r="AU87" s="5">
        <f t="shared" si="18"/>
        <v>435673.56992243568</v>
      </c>
      <c r="AV87" s="150"/>
      <c r="AW87" s="2">
        <v>82</v>
      </c>
      <c r="AX87" s="118">
        <v>47331</v>
      </c>
      <c r="AY87" s="5">
        <f t="shared" si="48"/>
        <v>683816.41081930359</v>
      </c>
      <c r="AZ87" s="5">
        <f t="shared" si="49"/>
        <v>5185.5495990545369</v>
      </c>
      <c r="BA87" s="5">
        <f t="shared" si="19"/>
        <v>911.69703143388961</v>
      </c>
      <c r="BB87" s="35">
        <f t="shared" si="20"/>
        <v>1.5998978971707704E-2</v>
      </c>
      <c r="BC87" s="5">
        <f t="shared" si="21"/>
        <v>4273.8525676206473</v>
      </c>
      <c r="BD87" s="35">
        <f t="shared" si="22"/>
        <v>7.4999999999999997E-2</v>
      </c>
      <c r="BE87" s="5">
        <f t="shared" si="50"/>
        <v>58720.28621213037</v>
      </c>
      <c r="BF87" s="5">
        <f t="shared" si="51"/>
        <v>366494.78091034171</v>
      </c>
      <c r="BG87" s="5">
        <f t="shared" si="23"/>
        <v>682904.71378786967</v>
      </c>
      <c r="BH87" s="5">
        <f t="shared" si="24"/>
        <v>425215.0671224721</v>
      </c>
      <c r="BI87" s="150"/>
      <c r="BJ87" s="2">
        <v>82</v>
      </c>
      <c r="BK87" s="118">
        <v>47331</v>
      </c>
      <c r="BL87" s="5">
        <f t="shared" si="52"/>
        <v>681403.06627272081</v>
      </c>
      <c r="BM87" s="5">
        <f t="shared" si="53"/>
        <v>5059.1898369667315</v>
      </c>
      <c r="BN87" s="5">
        <f t="shared" si="25"/>
        <v>942.37964490237664</v>
      </c>
      <c r="BO87" s="35">
        <f t="shared" si="26"/>
        <v>1.6595985986218691E-2</v>
      </c>
      <c r="BP87" s="5">
        <f t="shared" si="27"/>
        <v>4116.8101920643549</v>
      </c>
      <c r="BQ87" s="35">
        <f t="shared" si="28"/>
        <v>7.2499999999999995E-2</v>
      </c>
      <c r="BR87" s="5">
        <f t="shared" si="54"/>
        <v>61164.313372181488</v>
      </c>
      <c r="BS87" s="5">
        <f t="shared" si="55"/>
        <v>353689.25325909071</v>
      </c>
      <c r="BT87" s="5">
        <f t="shared" si="29"/>
        <v>680460.68662781839</v>
      </c>
      <c r="BU87" s="5">
        <f t="shared" si="30"/>
        <v>414853.5666312722</v>
      </c>
      <c r="BV87" s="150"/>
      <c r="BW87" s="2">
        <v>82</v>
      </c>
      <c r="BX87" s="118">
        <v>47331</v>
      </c>
      <c r="BY87" s="5">
        <f t="shared" si="56"/>
        <v>678910.30179596308</v>
      </c>
      <c r="BZ87" s="5">
        <f t="shared" si="57"/>
        <v>4934.049629872613</v>
      </c>
      <c r="CA87" s="5">
        <f t="shared" si="31"/>
        <v>973.73953606282794</v>
      </c>
      <c r="CB87" s="35">
        <f t="shared" si="32"/>
        <v>1.721121980597911E-2</v>
      </c>
      <c r="CC87" s="5">
        <f t="shared" si="33"/>
        <v>3960.310093809785</v>
      </c>
      <c r="CD87" s="35">
        <f t="shared" si="34"/>
        <v>7.0000000000000007E-2</v>
      </c>
      <c r="CE87" s="5">
        <f t="shared" si="58"/>
        <v>63688.437740100031</v>
      </c>
      <c r="CF87" s="5">
        <f t="shared" si="59"/>
        <v>340903.63190945442</v>
      </c>
      <c r="CG87" s="5">
        <f t="shared" si="35"/>
        <v>677936.56225990027</v>
      </c>
      <c r="CH87" s="5">
        <f t="shared" si="36"/>
        <v>404592.06964955444</v>
      </c>
    </row>
    <row r="88" spans="9:86" ht="14.25" customHeight="1">
      <c r="I88" s="150"/>
      <c r="J88" s="2">
        <v>83</v>
      </c>
      <c r="K88" s="118">
        <v>47362</v>
      </c>
      <c r="L88" s="5">
        <f t="shared" si="37"/>
        <v>689769.17597201618</v>
      </c>
      <c r="M88" s="5">
        <f t="shared" si="0"/>
        <v>5571.5809522926747</v>
      </c>
      <c r="N88" s="5">
        <f t="shared" si="1"/>
        <v>829.41786748506365</v>
      </c>
      <c r="O88" s="35">
        <f t="shared" si="2"/>
        <v>1.4429485625818333E-2</v>
      </c>
      <c r="P88" s="5">
        <f t="shared" si="3"/>
        <v>4742.1630848076111</v>
      </c>
      <c r="Q88" s="35">
        <f t="shared" si="4"/>
        <v>8.2500000000000004E-2</v>
      </c>
      <c r="R88" s="5">
        <f t="shared" si="38"/>
        <v>52685.241895468826</v>
      </c>
      <c r="S88" s="5">
        <f t="shared" si="39"/>
        <v>409755.97714482329</v>
      </c>
      <c r="T88" s="5">
        <f t="shared" si="5"/>
        <v>688939.75810453109</v>
      </c>
      <c r="U88" s="5">
        <f t="shared" si="6"/>
        <v>462441.21904029214</v>
      </c>
      <c r="V88" s="150"/>
      <c r="W88" s="2">
        <v>83</v>
      </c>
      <c r="X88" s="118">
        <v>47362</v>
      </c>
      <c r="Y88" s="5">
        <f t="shared" si="40"/>
        <v>687557.601492516</v>
      </c>
      <c r="Z88" s="5">
        <f t="shared" si="41"/>
        <v>5441.7815210329336</v>
      </c>
      <c r="AA88" s="5">
        <f t="shared" si="7"/>
        <v>858.06417774949296</v>
      </c>
      <c r="AB88" s="35">
        <f t="shared" si="8"/>
        <v>1.4975865455697379E-2</v>
      </c>
      <c r="AC88" s="5">
        <f t="shared" si="9"/>
        <v>4583.7173432834406</v>
      </c>
      <c r="AD88" s="35">
        <f t="shared" si="10"/>
        <v>8.0000000000000016E-2</v>
      </c>
      <c r="AE88" s="5">
        <f t="shared" si="42"/>
        <v>54925.462685233317</v>
      </c>
      <c r="AF88" s="5">
        <f t="shared" si="43"/>
        <v>396742.40356050013</v>
      </c>
      <c r="AG88" s="5">
        <f t="shared" si="11"/>
        <v>686699.53731476655</v>
      </c>
      <c r="AH88" s="5">
        <f t="shared" si="12"/>
        <v>451667.86624573346</v>
      </c>
      <c r="AI88" s="150"/>
      <c r="AJ88" s="2">
        <v>83</v>
      </c>
      <c r="AK88" s="118">
        <v>47362</v>
      </c>
      <c r="AL88" s="5">
        <f t="shared" si="44"/>
        <v>685269.90925469762</v>
      </c>
      <c r="AM88" s="5">
        <f t="shared" si="45"/>
        <v>5313.0923161272649</v>
      </c>
      <c r="AN88" s="5">
        <f t="shared" si="13"/>
        <v>887.39081885734322</v>
      </c>
      <c r="AO88" s="35">
        <f t="shared" si="14"/>
        <v>1.5539409628929537E-2</v>
      </c>
      <c r="AP88" s="5">
        <f t="shared" si="15"/>
        <v>4425.7014972699217</v>
      </c>
      <c r="AQ88" s="35">
        <f t="shared" si="16"/>
        <v>7.7499999999999986E-2</v>
      </c>
      <c r="AR88" s="5">
        <f t="shared" si="46"/>
        <v>57242.481564160051</v>
      </c>
      <c r="AS88" s="5">
        <f t="shared" si="47"/>
        <v>383744.18067440286</v>
      </c>
      <c r="AT88" s="5">
        <f t="shared" si="17"/>
        <v>684382.51843584026</v>
      </c>
      <c r="AU88" s="5">
        <f t="shared" si="18"/>
        <v>440986.66223856289</v>
      </c>
      <c r="AV88" s="150"/>
      <c r="AW88" s="2">
        <v>83</v>
      </c>
      <c r="AX88" s="118">
        <v>47362</v>
      </c>
      <c r="AY88" s="5">
        <f t="shared" si="48"/>
        <v>682904.71378786967</v>
      </c>
      <c r="AZ88" s="5">
        <f t="shared" si="49"/>
        <v>5185.5495990545369</v>
      </c>
      <c r="BA88" s="5">
        <f t="shared" si="19"/>
        <v>917.39513788035219</v>
      </c>
      <c r="BB88" s="35">
        <f t="shared" si="20"/>
        <v>1.6120465172222938E-2</v>
      </c>
      <c r="BC88" s="5">
        <f t="shared" si="21"/>
        <v>4268.1544611741847</v>
      </c>
      <c r="BD88" s="35">
        <f t="shared" si="22"/>
        <v>7.4999999999999983E-2</v>
      </c>
      <c r="BE88" s="5">
        <f t="shared" si="50"/>
        <v>59637.681350010724</v>
      </c>
      <c r="BF88" s="5">
        <f t="shared" si="51"/>
        <v>370762.93537151592</v>
      </c>
      <c r="BG88" s="5">
        <f t="shared" si="23"/>
        <v>681987.31864998932</v>
      </c>
      <c r="BH88" s="5">
        <f t="shared" si="24"/>
        <v>430400.61672152666</v>
      </c>
      <c r="BI88" s="150"/>
      <c r="BJ88" s="2">
        <v>83</v>
      </c>
      <c r="BK88" s="118">
        <v>47362</v>
      </c>
      <c r="BL88" s="5">
        <f t="shared" si="52"/>
        <v>680460.68662781839</v>
      </c>
      <c r="BM88" s="5">
        <f t="shared" si="53"/>
        <v>5059.1898369667315</v>
      </c>
      <c r="BN88" s="5">
        <f t="shared" si="25"/>
        <v>948.07318859032875</v>
      </c>
      <c r="BO88" s="35">
        <f t="shared" si="26"/>
        <v>1.67193762794214E-2</v>
      </c>
      <c r="BP88" s="5">
        <f t="shared" si="27"/>
        <v>4111.1166483764027</v>
      </c>
      <c r="BQ88" s="35">
        <f t="shared" si="28"/>
        <v>7.2499999999999995E-2</v>
      </c>
      <c r="BR88" s="5">
        <f t="shared" si="54"/>
        <v>62112.386560771818</v>
      </c>
      <c r="BS88" s="5">
        <f t="shared" si="55"/>
        <v>357800.3699074671</v>
      </c>
      <c r="BT88" s="5">
        <f t="shared" si="29"/>
        <v>679512.61343922804</v>
      </c>
      <c r="BU88" s="5">
        <f t="shared" si="30"/>
        <v>419912.75646823889</v>
      </c>
      <c r="BV88" s="150"/>
      <c r="BW88" s="2">
        <v>83</v>
      </c>
      <c r="BX88" s="118">
        <v>47362</v>
      </c>
      <c r="BY88" s="5">
        <f t="shared" si="56"/>
        <v>677936.56225990027</v>
      </c>
      <c r="BZ88" s="5">
        <f t="shared" si="57"/>
        <v>4934.049629872613</v>
      </c>
      <c r="CA88" s="5">
        <f t="shared" si="31"/>
        <v>979.41968335652791</v>
      </c>
      <c r="CB88" s="35">
        <f t="shared" si="32"/>
        <v>1.7336483757565177E-2</v>
      </c>
      <c r="CC88" s="5">
        <f t="shared" si="33"/>
        <v>3954.6299465160851</v>
      </c>
      <c r="CD88" s="35">
        <f t="shared" si="34"/>
        <v>7.0000000000000007E-2</v>
      </c>
      <c r="CE88" s="5">
        <f t="shared" si="58"/>
        <v>64667.85742345656</v>
      </c>
      <c r="CF88" s="5">
        <f t="shared" si="59"/>
        <v>344858.26185597049</v>
      </c>
      <c r="CG88" s="5">
        <f t="shared" si="35"/>
        <v>676957.14257654373</v>
      </c>
      <c r="CH88" s="5">
        <f t="shared" si="36"/>
        <v>409526.11927942705</v>
      </c>
    </row>
    <row r="89" spans="9:86" ht="14.25" customHeight="1">
      <c r="I89" s="150"/>
      <c r="J89" s="2">
        <v>84</v>
      </c>
      <c r="K89" s="118">
        <v>47392</v>
      </c>
      <c r="L89" s="5">
        <f t="shared" si="37"/>
        <v>688939.75810453109</v>
      </c>
      <c r="M89" s="5">
        <f t="shared" si="0"/>
        <v>5571.5809522926747</v>
      </c>
      <c r="N89" s="5">
        <f t="shared" si="1"/>
        <v>835.12011532402357</v>
      </c>
      <c r="O89" s="35">
        <f t="shared" si="2"/>
        <v>1.4546179496825839E-2</v>
      </c>
      <c r="P89" s="5">
        <f t="shared" si="3"/>
        <v>4736.4608369686512</v>
      </c>
      <c r="Q89" s="35">
        <f t="shared" si="4"/>
        <v>8.2500000000000004E-2</v>
      </c>
      <c r="R89" s="5">
        <f t="shared" si="38"/>
        <v>53520.362010792851</v>
      </c>
      <c r="S89" s="5">
        <f t="shared" si="39"/>
        <v>414492.43798179197</v>
      </c>
      <c r="T89" s="5">
        <f t="shared" si="5"/>
        <v>688104.63798920705</v>
      </c>
      <c r="U89" s="5">
        <f t="shared" si="6"/>
        <v>468012.7999925848</v>
      </c>
      <c r="V89" s="150"/>
      <c r="W89" s="2">
        <v>84</v>
      </c>
      <c r="X89" s="118">
        <v>47392</v>
      </c>
      <c r="Y89" s="5">
        <f t="shared" si="40"/>
        <v>686699.53731476655</v>
      </c>
      <c r="Z89" s="5">
        <f t="shared" si="41"/>
        <v>5441.7815210329336</v>
      </c>
      <c r="AA89" s="5">
        <f t="shared" si="7"/>
        <v>863.78460560115673</v>
      </c>
      <c r="AB89" s="35">
        <f t="shared" si="8"/>
        <v>1.5094542378383202E-2</v>
      </c>
      <c r="AC89" s="5">
        <f t="shared" si="9"/>
        <v>4577.9969154317769</v>
      </c>
      <c r="AD89" s="35">
        <f t="shared" si="10"/>
        <v>7.9999999999999988E-2</v>
      </c>
      <c r="AE89" s="5">
        <f t="shared" si="42"/>
        <v>55789.247290834472</v>
      </c>
      <c r="AF89" s="5">
        <f t="shared" si="43"/>
        <v>401320.40047593188</v>
      </c>
      <c r="AG89" s="5">
        <f t="shared" si="11"/>
        <v>685835.75270916545</v>
      </c>
      <c r="AH89" s="5">
        <f t="shared" si="12"/>
        <v>457109.64776676637</v>
      </c>
      <c r="AI89" s="150"/>
      <c r="AJ89" s="2">
        <v>84</v>
      </c>
      <c r="AK89" s="118">
        <v>47392</v>
      </c>
      <c r="AL89" s="5">
        <f t="shared" si="44"/>
        <v>684382.51843584026</v>
      </c>
      <c r="AM89" s="5">
        <f t="shared" si="45"/>
        <v>5313.0923161272649</v>
      </c>
      <c r="AN89" s="5">
        <f t="shared" si="13"/>
        <v>893.12188456246349</v>
      </c>
      <c r="AO89" s="35">
        <f t="shared" si="14"/>
        <v>1.5660047306942291E-2</v>
      </c>
      <c r="AP89" s="5">
        <f t="shared" si="15"/>
        <v>4419.9704315648014</v>
      </c>
      <c r="AQ89" s="35">
        <f t="shared" si="16"/>
        <v>7.7499999999999999E-2</v>
      </c>
      <c r="AR89" s="5">
        <f t="shared" si="46"/>
        <v>58135.603448722512</v>
      </c>
      <c r="AS89" s="5">
        <f t="shared" si="47"/>
        <v>388164.15110596764</v>
      </c>
      <c r="AT89" s="5">
        <f t="shared" si="17"/>
        <v>683489.39655127784</v>
      </c>
      <c r="AU89" s="5">
        <f t="shared" si="18"/>
        <v>446299.75455469015</v>
      </c>
      <c r="AV89" s="150"/>
      <c r="AW89" s="2">
        <v>84</v>
      </c>
      <c r="AX89" s="118">
        <v>47392</v>
      </c>
      <c r="AY89" s="5">
        <f t="shared" si="48"/>
        <v>681987.31864998932</v>
      </c>
      <c r="AZ89" s="5">
        <f t="shared" si="49"/>
        <v>5185.5495990545369</v>
      </c>
      <c r="BA89" s="5">
        <f t="shared" si="19"/>
        <v>923.12885749210363</v>
      </c>
      <c r="BB89" s="35">
        <f t="shared" si="20"/>
        <v>1.6243038524284468E-2</v>
      </c>
      <c r="BC89" s="5">
        <f t="shared" si="21"/>
        <v>4262.4207415624332</v>
      </c>
      <c r="BD89" s="35">
        <f t="shared" si="22"/>
        <v>7.5000000000000011E-2</v>
      </c>
      <c r="BE89" s="5">
        <f t="shared" si="50"/>
        <v>60560.810207502829</v>
      </c>
      <c r="BF89" s="5">
        <f t="shared" si="51"/>
        <v>375025.35611307836</v>
      </c>
      <c r="BG89" s="5">
        <f t="shared" si="23"/>
        <v>681064.1897924972</v>
      </c>
      <c r="BH89" s="5">
        <f t="shared" si="24"/>
        <v>435586.16632058122</v>
      </c>
      <c r="BI89" s="150"/>
      <c r="BJ89" s="2">
        <v>84</v>
      </c>
      <c r="BK89" s="118">
        <v>47392</v>
      </c>
      <c r="BL89" s="5">
        <f t="shared" si="52"/>
        <v>679512.61343922804</v>
      </c>
      <c r="BM89" s="5">
        <f t="shared" si="53"/>
        <v>5059.1898369667315</v>
      </c>
      <c r="BN89" s="5">
        <f t="shared" si="25"/>
        <v>953.80113077139595</v>
      </c>
      <c r="BO89" s="35">
        <f t="shared" si="26"/>
        <v>1.6843857410279529E-2</v>
      </c>
      <c r="BP89" s="5">
        <f t="shared" si="27"/>
        <v>4105.3887061953355</v>
      </c>
      <c r="BQ89" s="35">
        <f t="shared" si="28"/>
        <v>7.2499999999999981E-2</v>
      </c>
      <c r="BR89" s="5">
        <f t="shared" si="54"/>
        <v>63066.187691543215</v>
      </c>
      <c r="BS89" s="5">
        <f t="shared" si="55"/>
        <v>361905.75861366244</v>
      </c>
      <c r="BT89" s="5">
        <f t="shared" si="29"/>
        <v>678558.81230845663</v>
      </c>
      <c r="BU89" s="5">
        <f t="shared" si="30"/>
        <v>424971.94630520564</v>
      </c>
      <c r="BV89" s="150"/>
      <c r="BW89" s="2">
        <v>84</v>
      </c>
      <c r="BX89" s="118">
        <v>47392</v>
      </c>
      <c r="BY89" s="5">
        <f t="shared" si="56"/>
        <v>676957.14257654373</v>
      </c>
      <c r="BZ89" s="5">
        <f t="shared" si="57"/>
        <v>4934.049629872613</v>
      </c>
      <c r="CA89" s="5">
        <f t="shared" si="31"/>
        <v>985.13296484277453</v>
      </c>
      <c r="CB89" s="35">
        <f t="shared" si="32"/>
        <v>1.7462841935782698E-2</v>
      </c>
      <c r="CC89" s="5">
        <f t="shared" si="33"/>
        <v>3948.9166650298384</v>
      </c>
      <c r="CD89" s="35">
        <f t="shared" si="34"/>
        <v>7.0000000000000007E-2</v>
      </c>
      <c r="CE89" s="5">
        <f t="shared" si="58"/>
        <v>65652.990388299339</v>
      </c>
      <c r="CF89" s="5">
        <f t="shared" si="59"/>
        <v>348807.17852100031</v>
      </c>
      <c r="CG89" s="5">
        <f t="shared" si="35"/>
        <v>675972.00961170101</v>
      </c>
      <c r="CH89" s="5">
        <f t="shared" si="36"/>
        <v>414460.16890929965</v>
      </c>
    </row>
    <row r="90" spans="9:86" ht="14.25" customHeight="1">
      <c r="I90" s="150"/>
      <c r="J90" s="2">
        <v>85</v>
      </c>
      <c r="K90" s="118">
        <v>47423</v>
      </c>
      <c r="L90" s="5">
        <f t="shared" si="37"/>
        <v>688104.63798920705</v>
      </c>
      <c r="M90" s="5">
        <f t="shared" si="0"/>
        <v>5571.5809522926747</v>
      </c>
      <c r="N90" s="5">
        <f t="shared" si="1"/>
        <v>840.86156611687602</v>
      </c>
      <c r="O90" s="35">
        <f t="shared" si="2"/>
        <v>1.4663959863558979E-2</v>
      </c>
      <c r="P90" s="5">
        <f t="shared" si="3"/>
        <v>4730.7193861757987</v>
      </c>
      <c r="Q90" s="35">
        <f t="shared" si="4"/>
        <v>8.2500000000000004E-2</v>
      </c>
      <c r="R90" s="5">
        <f t="shared" si="38"/>
        <v>54361.223576909724</v>
      </c>
      <c r="S90" s="5">
        <f t="shared" si="39"/>
        <v>419223.15736796777</v>
      </c>
      <c r="T90" s="5">
        <f t="shared" si="5"/>
        <v>687263.77642309014</v>
      </c>
      <c r="U90" s="5">
        <f t="shared" si="6"/>
        <v>473584.38094487751</v>
      </c>
      <c r="V90" s="150"/>
      <c r="W90" s="2">
        <v>85</v>
      </c>
      <c r="X90" s="118">
        <v>47423</v>
      </c>
      <c r="Y90" s="5">
        <f t="shared" si="40"/>
        <v>685835.75270916545</v>
      </c>
      <c r="Z90" s="5">
        <f t="shared" si="41"/>
        <v>5441.7815210329336</v>
      </c>
      <c r="AA90" s="5">
        <f t="shared" si="7"/>
        <v>869.54316963849669</v>
      </c>
      <c r="AB90" s="35">
        <f t="shared" si="8"/>
        <v>1.5214310415349267E-2</v>
      </c>
      <c r="AC90" s="5">
        <f t="shared" si="9"/>
        <v>4572.2383513944369</v>
      </c>
      <c r="AD90" s="35">
        <f t="shared" si="10"/>
        <v>0.08</v>
      </c>
      <c r="AE90" s="5">
        <f t="shared" si="42"/>
        <v>56658.79046047297</v>
      </c>
      <c r="AF90" s="5">
        <f t="shared" si="43"/>
        <v>405892.6388273263</v>
      </c>
      <c r="AG90" s="5">
        <f t="shared" si="11"/>
        <v>684966.20953952696</v>
      </c>
      <c r="AH90" s="5">
        <f t="shared" si="12"/>
        <v>462551.42928779928</v>
      </c>
      <c r="AI90" s="150"/>
      <c r="AJ90" s="2">
        <v>85</v>
      </c>
      <c r="AK90" s="118">
        <v>47423</v>
      </c>
      <c r="AL90" s="5">
        <f t="shared" si="44"/>
        <v>683489.39655127784</v>
      </c>
      <c r="AM90" s="5">
        <f t="shared" si="45"/>
        <v>5313.0923161272649</v>
      </c>
      <c r="AN90" s="5">
        <f t="shared" si="13"/>
        <v>898.88996340026188</v>
      </c>
      <c r="AO90" s="35">
        <f t="shared" si="14"/>
        <v>1.5781780398101443E-2</v>
      </c>
      <c r="AP90" s="5">
        <f t="shared" si="15"/>
        <v>4414.202352727003</v>
      </c>
      <c r="AQ90" s="35">
        <f t="shared" si="16"/>
        <v>7.7500000000000013E-2</v>
      </c>
      <c r="AR90" s="5">
        <f t="shared" si="46"/>
        <v>59034.493412122771</v>
      </c>
      <c r="AS90" s="5">
        <f t="shared" si="47"/>
        <v>392578.35345869465</v>
      </c>
      <c r="AT90" s="5">
        <f t="shared" si="17"/>
        <v>682590.50658787752</v>
      </c>
      <c r="AU90" s="5">
        <f t="shared" si="18"/>
        <v>451612.84687081742</v>
      </c>
      <c r="AV90" s="150"/>
      <c r="AW90" s="2">
        <v>85</v>
      </c>
      <c r="AX90" s="118">
        <v>47423</v>
      </c>
      <c r="AY90" s="5">
        <f t="shared" si="48"/>
        <v>681064.1897924972</v>
      </c>
      <c r="AZ90" s="5">
        <f t="shared" si="49"/>
        <v>5185.5495990545369</v>
      </c>
      <c r="BA90" s="5">
        <f t="shared" si="19"/>
        <v>928.89841285142938</v>
      </c>
      <c r="BB90" s="35">
        <f t="shared" si="20"/>
        <v>1.6366711275207835E-2</v>
      </c>
      <c r="BC90" s="5">
        <f t="shared" si="21"/>
        <v>4256.6511862031075</v>
      </c>
      <c r="BD90" s="35">
        <f t="shared" si="22"/>
        <v>7.5000000000000011E-2</v>
      </c>
      <c r="BE90" s="5">
        <f t="shared" si="50"/>
        <v>61489.708620354257</v>
      </c>
      <c r="BF90" s="5">
        <f t="shared" si="51"/>
        <v>379282.00729928148</v>
      </c>
      <c r="BG90" s="5">
        <f t="shared" si="23"/>
        <v>680135.29137964582</v>
      </c>
      <c r="BH90" s="5">
        <f t="shared" si="24"/>
        <v>440771.71591963572</v>
      </c>
      <c r="BI90" s="150"/>
      <c r="BJ90" s="2">
        <v>85</v>
      </c>
      <c r="BK90" s="118">
        <v>47423</v>
      </c>
      <c r="BL90" s="5">
        <f t="shared" si="52"/>
        <v>678558.81230845663</v>
      </c>
      <c r="BM90" s="5">
        <f t="shared" si="53"/>
        <v>5059.1898369667315</v>
      </c>
      <c r="BN90" s="5">
        <f t="shared" si="25"/>
        <v>959.56367926980602</v>
      </c>
      <c r="BO90" s="35">
        <f t="shared" si="26"/>
        <v>1.6969441620048306E-2</v>
      </c>
      <c r="BP90" s="5">
        <f t="shared" si="27"/>
        <v>4099.6261576969255</v>
      </c>
      <c r="BQ90" s="35">
        <f t="shared" si="28"/>
        <v>7.2499999999999995E-2</v>
      </c>
      <c r="BR90" s="5">
        <f t="shared" si="54"/>
        <v>64025.751370813021</v>
      </c>
      <c r="BS90" s="5">
        <f t="shared" si="55"/>
        <v>366005.38477135939</v>
      </c>
      <c r="BT90" s="5">
        <f t="shared" si="29"/>
        <v>677599.24862918677</v>
      </c>
      <c r="BU90" s="5">
        <f t="shared" si="30"/>
        <v>430031.13614217239</v>
      </c>
      <c r="BV90" s="150"/>
      <c r="BW90" s="2">
        <v>85</v>
      </c>
      <c r="BX90" s="118">
        <v>47423</v>
      </c>
      <c r="BY90" s="5">
        <f t="shared" si="56"/>
        <v>675972.00961170101</v>
      </c>
      <c r="BZ90" s="5">
        <f t="shared" si="57"/>
        <v>4934.049629872613</v>
      </c>
      <c r="CA90" s="5">
        <f t="shared" si="31"/>
        <v>990.87957380435682</v>
      </c>
      <c r="CB90" s="35">
        <f t="shared" si="32"/>
        <v>1.7590306575685846E-2</v>
      </c>
      <c r="CC90" s="5">
        <f t="shared" si="33"/>
        <v>3943.1700560682561</v>
      </c>
      <c r="CD90" s="35">
        <f t="shared" si="34"/>
        <v>7.0000000000000007E-2</v>
      </c>
      <c r="CE90" s="5">
        <f t="shared" si="58"/>
        <v>66643.869962103694</v>
      </c>
      <c r="CF90" s="5">
        <f t="shared" si="59"/>
        <v>352750.34857706859</v>
      </c>
      <c r="CG90" s="5">
        <f t="shared" si="35"/>
        <v>674981.13003789668</v>
      </c>
      <c r="CH90" s="5">
        <f t="shared" si="36"/>
        <v>419394.21853917232</v>
      </c>
    </row>
    <row r="91" spans="9:86" ht="14.25" customHeight="1">
      <c r="I91" s="150"/>
      <c r="J91" s="2">
        <v>86</v>
      </c>
      <c r="K91" s="118">
        <v>47453</v>
      </c>
      <c r="L91" s="5">
        <f t="shared" si="37"/>
        <v>687263.77642309014</v>
      </c>
      <c r="M91" s="5">
        <f t="shared" si="0"/>
        <v>5571.5809522926747</v>
      </c>
      <c r="N91" s="5">
        <f t="shared" si="1"/>
        <v>846.6424893839303</v>
      </c>
      <c r="O91" s="35">
        <f t="shared" si="2"/>
        <v>1.4782839167639603E-2</v>
      </c>
      <c r="P91" s="5">
        <f t="shared" si="3"/>
        <v>4724.9384629087444</v>
      </c>
      <c r="Q91" s="35">
        <f t="shared" si="4"/>
        <v>8.2500000000000004E-2</v>
      </c>
      <c r="R91" s="5">
        <f t="shared" si="38"/>
        <v>55207.866066293653</v>
      </c>
      <c r="S91" s="5">
        <f t="shared" si="39"/>
        <v>423948.0958308765</v>
      </c>
      <c r="T91" s="5">
        <f t="shared" si="5"/>
        <v>686417.13393370621</v>
      </c>
      <c r="U91" s="5">
        <f t="shared" si="6"/>
        <v>479155.96189717017</v>
      </c>
      <c r="V91" s="150"/>
      <c r="W91" s="2">
        <v>86</v>
      </c>
      <c r="X91" s="118">
        <v>47453</v>
      </c>
      <c r="Y91" s="5">
        <f t="shared" si="40"/>
        <v>684966.20953952696</v>
      </c>
      <c r="Z91" s="5">
        <f t="shared" si="41"/>
        <v>5441.7815210329336</v>
      </c>
      <c r="AA91" s="5">
        <f t="shared" si="7"/>
        <v>875.34012410275318</v>
      </c>
      <c r="AB91" s="35">
        <f t="shared" si="8"/>
        <v>1.533518200305746E-2</v>
      </c>
      <c r="AC91" s="5">
        <f t="shared" si="9"/>
        <v>4566.4413969301804</v>
      </c>
      <c r="AD91" s="35">
        <f t="shared" si="10"/>
        <v>8.0000000000000016E-2</v>
      </c>
      <c r="AE91" s="5">
        <f t="shared" si="42"/>
        <v>57534.130584575723</v>
      </c>
      <c r="AF91" s="5">
        <f t="shared" si="43"/>
        <v>410459.0802242565</v>
      </c>
      <c r="AG91" s="5">
        <f t="shared" si="11"/>
        <v>684090.86941542418</v>
      </c>
      <c r="AH91" s="5">
        <f t="shared" si="12"/>
        <v>467993.2108088322</v>
      </c>
      <c r="AI91" s="150"/>
      <c r="AJ91" s="2">
        <v>86</v>
      </c>
      <c r="AK91" s="118">
        <v>47453</v>
      </c>
      <c r="AL91" s="5">
        <f t="shared" si="44"/>
        <v>682590.50658787752</v>
      </c>
      <c r="AM91" s="5">
        <f t="shared" si="45"/>
        <v>5313.0923161272649</v>
      </c>
      <c r="AN91" s="5">
        <f t="shared" si="13"/>
        <v>904.69529441388931</v>
      </c>
      <c r="AO91" s="35">
        <f t="shared" si="14"/>
        <v>1.5904621333272254E-2</v>
      </c>
      <c r="AP91" s="5">
        <f t="shared" si="15"/>
        <v>4408.3970217133756</v>
      </c>
      <c r="AQ91" s="35">
        <f t="shared" si="16"/>
        <v>7.7499999999999999E-2</v>
      </c>
      <c r="AR91" s="5">
        <f t="shared" si="46"/>
        <v>59939.188706536661</v>
      </c>
      <c r="AS91" s="5">
        <f t="shared" si="47"/>
        <v>396986.75048040802</v>
      </c>
      <c r="AT91" s="5">
        <f t="shared" si="17"/>
        <v>681685.81129346369</v>
      </c>
      <c r="AU91" s="5">
        <f t="shared" si="18"/>
        <v>456925.93918694468</v>
      </c>
      <c r="AV91" s="150"/>
      <c r="AW91" s="2">
        <v>86</v>
      </c>
      <c r="AX91" s="118">
        <v>47453</v>
      </c>
      <c r="AY91" s="5">
        <f t="shared" si="48"/>
        <v>680135.29137964582</v>
      </c>
      <c r="AZ91" s="5">
        <f t="shared" si="49"/>
        <v>5185.5495990545369</v>
      </c>
      <c r="BA91" s="5">
        <f t="shared" si="19"/>
        <v>934.70402793175072</v>
      </c>
      <c r="BB91" s="35">
        <f t="shared" si="20"/>
        <v>1.6491495849933896E-2</v>
      </c>
      <c r="BC91" s="5">
        <f t="shared" si="21"/>
        <v>4250.8455711227862</v>
      </c>
      <c r="BD91" s="35">
        <f t="shared" si="22"/>
        <v>7.4999999999999997E-2</v>
      </c>
      <c r="BE91" s="5">
        <f t="shared" si="50"/>
        <v>62424.412648286008</v>
      </c>
      <c r="BF91" s="5">
        <f t="shared" si="51"/>
        <v>383532.85287040425</v>
      </c>
      <c r="BG91" s="5">
        <f t="shared" si="23"/>
        <v>679200.58735171403</v>
      </c>
      <c r="BH91" s="5">
        <f t="shared" si="24"/>
        <v>445957.26551869028</v>
      </c>
      <c r="BI91" s="150"/>
      <c r="BJ91" s="2">
        <v>86</v>
      </c>
      <c r="BK91" s="118">
        <v>47453</v>
      </c>
      <c r="BL91" s="5">
        <f t="shared" si="52"/>
        <v>677599.24862918677</v>
      </c>
      <c r="BM91" s="5">
        <f t="shared" si="53"/>
        <v>5059.1898369667315</v>
      </c>
      <c r="BN91" s="5">
        <f t="shared" si="25"/>
        <v>965.36104316539468</v>
      </c>
      <c r="BO91" s="35">
        <f t="shared" si="26"/>
        <v>1.7096141327518223E-2</v>
      </c>
      <c r="BP91" s="5">
        <f t="shared" si="27"/>
        <v>4093.8287938013368</v>
      </c>
      <c r="BQ91" s="35">
        <f t="shared" si="28"/>
        <v>7.2499999999999995E-2</v>
      </c>
      <c r="BR91" s="5">
        <f t="shared" si="54"/>
        <v>64991.112413978415</v>
      </c>
      <c r="BS91" s="5">
        <f t="shared" si="55"/>
        <v>370099.21356516069</v>
      </c>
      <c r="BT91" s="5">
        <f t="shared" si="29"/>
        <v>676633.88758602133</v>
      </c>
      <c r="BU91" s="5">
        <f t="shared" si="30"/>
        <v>435090.32597913913</v>
      </c>
      <c r="BV91" s="150"/>
      <c r="BW91" s="2">
        <v>86</v>
      </c>
      <c r="BX91" s="118">
        <v>47453</v>
      </c>
      <c r="BY91" s="5">
        <f t="shared" si="56"/>
        <v>674981.13003789668</v>
      </c>
      <c r="BZ91" s="5">
        <f t="shared" si="57"/>
        <v>4934.049629872613</v>
      </c>
      <c r="CA91" s="5">
        <f t="shared" si="31"/>
        <v>996.65970465154896</v>
      </c>
      <c r="CB91" s="35">
        <f t="shared" si="32"/>
        <v>1.7718890089782363E-2</v>
      </c>
      <c r="CC91" s="5">
        <f t="shared" si="33"/>
        <v>3937.389925221064</v>
      </c>
      <c r="CD91" s="35">
        <f t="shared" si="34"/>
        <v>7.0000000000000007E-2</v>
      </c>
      <c r="CE91" s="5">
        <f t="shared" si="58"/>
        <v>67640.529666755247</v>
      </c>
      <c r="CF91" s="5">
        <f t="shared" si="59"/>
        <v>356687.73850228963</v>
      </c>
      <c r="CG91" s="5">
        <f t="shared" si="35"/>
        <v>673984.47033324512</v>
      </c>
      <c r="CH91" s="5">
        <f t="shared" si="36"/>
        <v>424328.26816904487</v>
      </c>
    </row>
    <row r="92" spans="9:86" ht="14.25" customHeight="1">
      <c r="I92" s="150"/>
      <c r="J92" s="2">
        <v>87</v>
      </c>
      <c r="K92" s="118">
        <v>47484</v>
      </c>
      <c r="L92" s="5">
        <f t="shared" si="37"/>
        <v>686417.13393370621</v>
      </c>
      <c r="M92" s="5">
        <f t="shared" si="0"/>
        <v>5571.5809522926747</v>
      </c>
      <c r="N92" s="5">
        <f t="shared" si="1"/>
        <v>852.46315649844473</v>
      </c>
      <c r="O92" s="35">
        <f t="shared" si="2"/>
        <v>1.490283003187578E-2</v>
      </c>
      <c r="P92" s="5">
        <f t="shared" si="3"/>
        <v>4719.11779579423</v>
      </c>
      <c r="Q92" s="35">
        <f t="shared" si="4"/>
        <v>8.2500000000000004E-2</v>
      </c>
      <c r="R92" s="5">
        <f t="shared" si="38"/>
        <v>56060.329222792097</v>
      </c>
      <c r="S92" s="5">
        <f t="shared" si="39"/>
        <v>428667.21362667071</v>
      </c>
      <c r="T92" s="5">
        <f t="shared" si="5"/>
        <v>685564.67077720771</v>
      </c>
      <c r="U92" s="5">
        <f t="shared" si="6"/>
        <v>484727.54284946283</v>
      </c>
      <c r="V92" s="150"/>
      <c r="W92" s="2">
        <v>87</v>
      </c>
      <c r="X92" s="118">
        <v>47484</v>
      </c>
      <c r="Y92" s="5">
        <f t="shared" si="40"/>
        <v>684090.86941542418</v>
      </c>
      <c r="Z92" s="5">
        <f t="shared" si="41"/>
        <v>5441.7815210329336</v>
      </c>
      <c r="AA92" s="5">
        <f t="shared" si="7"/>
        <v>881.17572493010539</v>
      </c>
      <c r="AB92" s="35">
        <f t="shared" si="8"/>
        <v>1.5457169759036767E-2</v>
      </c>
      <c r="AC92" s="5">
        <f t="shared" si="9"/>
        <v>4560.6057961028282</v>
      </c>
      <c r="AD92" s="35">
        <f t="shared" si="10"/>
        <v>0.08</v>
      </c>
      <c r="AE92" s="5">
        <f t="shared" si="42"/>
        <v>58415.306309505831</v>
      </c>
      <c r="AF92" s="5">
        <f t="shared" si="43"/>
        <v>415019.68602035934</v>
      </c>
      <c r="AG92" s="5">
        <f t="shared" si="11"/>
        <v>683209.69369049405</v>
      </c>
      <c r="AH92" s="5">
        <f t="shared" si="12"/>
        <v>473434.99232986517</v>
      </c>
      <c r="AI92" s="150"/>
      <c r="AJ92" s="2">
        <v>87</v>
      </c>
      <c r="AK92" s="118">
        <v>47484</v>
      </c>
      <c r="AL92" s="5">
        <f t="shared" si="44"/>
        <v>681685.81129346369</v>
      </c>
      <c r="AM92" s="5">
        <f t="shared" si="45"/>
        <v>5313.0923161272649</v>
      </c>
      <c r="AN92" s="5">
        <f t="shared" si="13"/>
        <v>910.53811819031216</v>
      </c>
      <c r="AO92" s="35">
        <f t="shared" si="14"/>
        <v>1.6028582724277853E-2</v>
      </c>
      <c r="AP92" s="5">
        <f t="shared" si="15"/>
        <v>4402.5541979369527</v>
      </c>
      <c r="AQ92" s="35">
        <f t="shared" si="16"/>
        <v>7.7499999999999999E-2</v>
      </c>
      <c r="AR92" s="5">
        <f t="shared" si="46"/>
        <v>60849.726824726975</v>
      </c>
      <c r="AS92" s="5">
        <f t="shared" si="47"/>
        <v>401389.30467834498</v>
      </c>
      <c r="AT92" s="5">
        <f t="shared" si="17"/>
        <v>680775.27317527332</v>
      </c>
      <c r="AU92" s="5">
        <f t="shared" si="18"/>
        <v>462239.03150307195</v>
      </c>
      <c r="AV92" s="150"/>
      <c r="AW92" s="2">
        <v>87</v>
      </c>
      <c r="AX92" s="118">
        <v>47484</v>
      </c>
      <c r="AY92" s="5">
        <f t="shared" si="48"/>
        <v>679200.58735171403</v>
      </c>
      <c r="AZ92" s="5">
        <f t="shared" si="49"/>
        <v>5185.5495990545369</v>
      </c>
      <c r="BA92" s="5">
        <f t="shared" si="19"/>
        <v>940.54592810632494</v>
      </c>
      <c r="BB92" s="35">
        <f t="shared" si="20"/>
        <v>1.6617404854261889E-2</v>
      </c>
      <c r="BC92" s="5">
        <f t="shared" si="21"/>
        <v>4245.0036709482119</v>
      </c>
      <c r="BD92" s="35">
        <f t="shared" si="22"/>
        <v>7.4999999999999983E-2</v>
      </c>
      <c r="BE92" s="5">
        <f t="shared" si="50"/>
        <v>63364.958576392331</v>
      </c>
      <c r="BF92" s="5">
        <f t="shared" si="51"/>
        <v>387777.85654135246</v>
      </c>
      <c r="BG92" s="5">
        <f t="shared" si="23"/>
        <v>678260.04142360773</v>
      </c>
      <c r="BH92" s="5">
        <f t="shared" si="24"/>
        <v>451142.81511774479</v>
      </c>
      <c r="BI92" s="150"/>
      <c r="BJ92" s="2">
        <v>87</v>
      </c>
      <c r="BK92" s="118">
        <v>47484</v>
      </c>
      <c r="BL92" s="5">
        <f t="shared" si="52"/>
        <v>676633.88758602133</v>
      </c>
      <c r="BM92" s="5">
        <f t="shared" si="53"/>
        <v>5059.1898369667315</v>
      </c>
      <c r="BN92" s="5">
        <f t="shared" si="25"/>
        <v>971.19343280118619</v>
      </c>
      <c r="BO92" s="35">
        <f t="shared" si="26"/>
        <v>1.7223969132247469E-2</v>
      </c>
      <c r="BP92" s="5">
        <f t="shared" si="27"/>
        <v>4087.9964041655453</v>
      </c>
      <c r="BQ92" s="35">
        <f t="shared" si="28"/>
        <v>7.2499999999999995E-2</v>
      </c>
      <c r="BR92" s="5">
        <f t="shared" si="54"/>
        <v>65962.305846779607</v>
      </c>
      <c r="BS92" s="5">
        <f t="shared" si="55"/>
        <v>374187.20996932621</v>
      </c>
      <c r="BT92" s="5">
        <f t="shared" si="29"/>
        <v>675662.69415322016</v>
      </c>
      <c r="BU92" s="5">
        <f t="shared" si="30"/>
        <v>440149.51581610582</v>
      </c>
      <c r="BV92" s="150"/>
      <c r="BW92" s="2">
        <v>87</v>
      </c>
      <c r="BX92" s="118">
        <v>47484</v>
      </c>
      <c r="BY92" s="5">
        <f t="shared" si="56"/>
        <v>673984.47033324512</v>
      </c>
      <c r="BZ92" s="5">
        <f t="shared" si="57"/>
        <v>4934.049629872613</v>
      </c>
      <c r="CA92" s="5">
        <f t="shared" si="31"/>
        <v>1002.4735529286831</v>
      </c>
      <c r="CB92" s="35">
        <f t="shared" si="32"/>
        <v>1.784860507126557E-2</v>
      </c>
      <c r="CC92" s="5">
        <f t="shared" si="33"/>
        <v>3931.5760769439298</v>
      </c>
      <c r="CD92" s="35">
        <f t="shared" si="34"/>
        <v>7.0000000000000007E-2</v>
      </c>
      <c r="CE92" s="5">
        <f t="shared" si="58"/>
        <v>68643.003219683931</v>
      </c>
      <c r="CF92" s="5">
        <f t="shared" si="59"/>
        <v>360619.31457923359</v>
      </c>
      <c r="CG92" s="5">
        <f t="shared" si="35"/>
        <v>672981.99678031646</v>
      </c>
      <c r="CH92" s="5">
        <f t="shared" si="36"/>
        <v>429262.31779891753</v>
      </c>
    </row>
    <row r="93" spans="9:86" ht="14.25" customHeight="1">
      <c r="I93" s="150"/>
      <c r="J93" s="2">
        <v>88</v>
      </c>
      <c r="K93" s="118">
        <v>47515</v>
      </c>
      <c r="L93" s="5">
        <f t="shared" si="37"/>
        <v>685564.67077720771</v>
      </c>
      <c r="M93" s="5">
        <f t="shared" si="0"/>
        <v>5571.5809522926747</v>
      </c>
      <c r="N93" s="5">
        <f t="shared" si="1"/>
        <v>858.32384069937143</v>
      </c>
      <c r="O93" s="35">
        <f t="shared" si="2"/>
        <v>1.5023945263567521E-2</v>
      </c>
      <c r="P93" s="5">
        <f t="shared" si="3"/>
        <v>4713.2571115933033</v>
      </c>
      <c r="Q93" s="35">
        <f t="shared" si="4"/>
        <v>8.2500000000000018E-2</v>
      </c>
      <c r="R93" s="5">
        <f t="shared" si="38"/>
        <v>56918.653063491467</v>
      </c>
      <c r="S93" s="5">
        <f t="shared" si="39"/>
        <v>433380.47073826403</v>
      </c>
      <c r="T93" s="5">
        <f t="shared" si="5"/>
        <v>684706.34693650831</v>
      </c>
      <c r="U93" s="5">
        <f t="shared" si="6"/>
        <v>490299.12380175549</v>
      </c>
      <c r="V93" s="150"/>
      <c r="W93" s="2">
        <v>88</v>
      </c>
      <c r="X93" s="118">
        <v>47515</v>
      </c>
      <c r="Y93" s="5">
        <f t="shared" si="40"/>
        <v>683209.69369049405</v>
      </c>
      <c r="Z93" s="5">
        <f t="shared" si="41"/>
        <v>5441.7815210329336</v>
      </c>
      <c r="AA93" s="5">
        <f t="shared" si="7"/>
        <v>887.05022976297278</v>
      </c>
      <c r="AB93" s="35">
        <f t="shared" si="8"/>
        <v>1.5580286485188343E-2</v>
      </c>
      <c r="AC93" s="5">
        <f t="shared" si="9"/>
        <v>4554.7312912699608</v>
      </c>
      <c r="AD93" s="35">
        <f t="shared" si="10"/>
        <v>0.08</v>
      </c>
      <c r="AE93" s="5">
        <f t="shared" si="42"/>
        <v>59302.356539268803</v>
      </c>
      <c r="AF93" s="5">
        <f t="shared" si="43"/>
        <v>419574.41731162928</v>
      </c>
      <c r="AG93" s="5">
        <f t="shared" si="11"/>
        <v>682322.64346073102</v>
      </c>
      <c r="AH93" s="5">
        <f t="shared" si="12"/>
        <v>478876.77385089808</v>
      </c>
      <c r="AI93" s="150"/>
      <c r="AJ93" s="2">
        <v>88</v>
      </c>
      <c r="AK93" s="118">
        <v>47515</v>
      </c>
      <c r="AL93" s="5">
        <f t="shared" si="44"/>
        <v>680775.27317527332</v>
      </c>
      <c r="AM93" s="5">
        <f t="shared" si="45"/>
        <v>5313.0923161272649</v>
      </c>
      <c r="AN93" s="5">
        <f t="shared" si="13"/>
        <v>916.41867687029116</v>
      </c>
      <c r="AO93" s="35">
        <f t="shared" si="14"/>
        <v>1.6153677367203943E-2</v>
      </c>
      <c r="AP93" s="5">
        <f t="shared" si="15"/>
        <v>4396.6736392569737</v>
      </c>
      <c r="AQ93" s="35">
        <f t="shared" si="16"/>
        <v>7.7499999999999999E-2</v>
      </c>
      <c r="AR93" s="5">
        <f t="shared" si="46"/>
        <v>61766.145501597268</v>
      </c>
      <c r="AS93" s="5">
        <f t="shared" si="47"/>
        <v>405785.97831760196</v>
      </c>
      <c r="AT93" s="5">
        <f t="shared" si="17"/>
        <v>679858.85449840303</v>
      </c>
      <c r="AU93" s="5">
        <f t="shared" si="18"/>
        <v>467552.12381919922</v>
      </c>
      <c r="AV93" s="150"/>
      <c r="AW93" s="2">
        <v>88</v>
      </c>
      <c r="AX93" s="118">
        <v>47515</v>
      </c>
      <c r="AY93" s="5">
        <f t="shared" si="48"/>
        <v>678260.04142360773</v>
      </c>
      <c r="AZ93" s="5">
        <f t="shared" si="49"/>
        <v>5185.5495990545369</v>
      </c>
      <c r="BA93" s="5">
        <f t="shared" si="19"/>
        <v>946.42434015698927</v>
      </c>
      <c r="BB93" s="35">
        <f t="shared" si="20"/>
        <v>1.6744451078153359E-2</v>
      </c>
      <c r="BC93" s="5">
        <f t="shared" si="21"/>
        <v>4239.1252588975476</v>
      </c>
      <c r="BD93" s="35">
        <f t="shared" si="22"/>
        <v>7.4999999999999983E-2</v>
      </c>
      <c r="BE93" s="5">
        <f t="shared" si="50"/>
        <v>64311.382916549323</v>
      </c>
      <c r="BF93" s="5">
        <f t="shared" si="51"/>
        <v>392016.98180025001</v>
      </c>
      <c r="BG93" s="5">
        <f t="shared" si="23"/>
        <v>677313.61708345078</v>
      </c>
      <c r="BH93" s="5">
        <f t="shared" si="24"/>
        <v>456328.36471679935</v>
      </c>
      <c r="BI93" s="150"/>
      <c r="BJ93" s="2">
        <v>88</v>
      </c>
      <c r="BK93" s="118">
        <v>47515</v>
      </c>
      <c r="BL93" s="5">
        <f t="shared" si="52"/>
        <v>675662.69415322016</v>
      </c>
      <c r="BM93" s="5">
        <f t="shared" si="53"/>
        <v>5059.1898369667315</v>
      </c>
      <c r="BN93" s="5">
        <f t="shared" si="25"/>
        <v>977.06105979102631</v>
      </c>
      <c r="BO93" s="35">
        <f t="shared" si="26"/>
        <v>1.7352937817865517E-2</v>
      </c>
      <c r="BP93" s="5">
        <f t="shared" si="27"/>
        <v>4082.1287771757052</v>
      </c>
      <c r="BQ93" s="35">
        <f t="shared" si="28"/>
        <v>7.2499999999999995E-2</v>
      </c>
      <c r="BR93" s="5">
        <f t="shared" si="54"/>
        <v>66939.366906570634</v>
      </c>
      <c r="BS93" s="5">
        <f t="shared" si="55"/>
        <v>378269.33874650195</v>
      </c>
      <c r="BT93" s="5">
        <f t="shared" si="29"/>
        <v>674685.63309342915</v>
      </c>
      <c r="BU93" s="5">
        <f t="shared" si="30"/>
        <v>445208.70565307257</v>
      </c>
      <c r="BV93" s="150"/>
      <c r="BW93" s="2">
        <v>88</v>
      </c>
      <c r="BX93" s="118">
        <v>47515</v>
      </c>
      <c r="BY93" s="5">
        <f t="shared" si="56"/>
        <v>672981.99678031646</v>
      </c>
      <c r="BZ93" s="5">
        <f t="shared" si="57"/>
        <v>4934.049629872613</v>
      </c>
      <c r="CA93" s="5">
        <f t="shared" si="31"/>
        <v>1008.3213153207666</v>
      </c>
      <c r="CB93" s="35">
        <f t="shared" si="32"/>
        <v>1.7979464297317588E-2</v>
      </c>
      <c r="CC93" s="5">
        <f t="shared" si="33"/>
        <v>3925.7283145518463</v>
      </c>
      <c r="CD93" s="35">
        <f t="shared" si="34"/>
        <v>7.0000000000000007E-2</v>
      </c>
      <c r="CE93" s="5">
        <f t="shared" si="58"/>
        <v>69651.324535004693</v>
      </c>
      <c r="CF93" s="5">
        <f t="shared" si="59"/>
        <v>364545.04289378546</v>
      </c>
      <c r="CG93" s="5">
        <f t="shared" si="35"/>
        <v>671973.67546499567</v>
      </c>
      <c r="CH93" s="5">
        <f t="shared" si="36"/>
        <v>434196.36742879014</v>
      </c>
    </row>
    <row r="94" spans="9:86" ht="14.25" customHeight="1">
      <c r="I94" s="150"/>
      <c r="J94" s="2">
        <v>89</v>
      </c>
      <c r="K94" s="118">
        <v>47543</v>
      </c>
      <c r="L94" s="5">
        <f t="shared" si="37"/>
        <v>684706.34693650831</v>
      </c>
      <c r="M94" s="5">
        <f t="shared" si="0"/>
        <v>5571.5809522926747</v>
      </c>
      <c r="N94" s="5">
        <f t="shared" si="1"/>
        <v>864.22481710418015</v>
      </c>
      <c r="O94" s="35">
        <f t="shared" si="2"/>
        <v>1.5146197857885227E-2</v>
      </c>
      <c r="P94" s="5">
        <f t="shared" si="3"/>
        <v>4707.3561351884946</v>
      </c>
      <c r="Q94" s="35">
        <f t="shared" si="4"/>
        <v>8.2500000000000004E-2</v>
      </c>
      <c r="R94" s="5">
        <f t="shared" si="38"/>
        <v>57782.877880595646</v>
      </c>
      <c r="S94" s="5">
        <f t="shared" si="39"/>
        <v>438087.82687345252</v>
      </c>
      <c r="T94" s="5">
        <f t="shared" si="5"/>
        <v>683842.12211940414</v>
      </c>
      <c r="U94" s="5">
        <f t="shared" si="6"/>
        <v>495870.70475404814</v>
      </c>
      <c r="V94" s="150"/>
      <c r="W94" s="2">
        <v>89</v>
      </c>
      <c r="X94" s="118">
        <v>47543</v>
      </c>
      <c r="Y94" s="5">
        <f t="shared" si="40"/>
        <v>682322.64346073102</v>
      </c>
      <c r="Z94" s="5">
        <f t="shared" si="41"/>
        <v>5441.7815210329336</v>
      </c>
      <c r="AA94" s="5">
        <f t="shared" si="7"/>
        <v>892.96389796139283</v>
      </c>
      <c r="AB94" s="35">
        <f t="shared" si="8"/>
        <v>1.5704545171163466E-2</v>
      </c>
      <c r="AC94" s="5">
        <f t="shared" si="9"/>
        <v>4548.8176230715408</v>
      </c>
      <c r="AD94" s="35">
        <f t="shared" si="10"/>
        <v>8.0000000000000016E-2</v>
      </c>
      <c r="AE94" s="5">
        <f t="shared" si="42"/>
        <v>60195.320437230199</v>
      </c>
      <c r="AF94" s="5">
        <f t="shared" si="43"/>
        <v>424123.23493470083</v>
      </c>
      <c r="AG94" s="5">
        <f t="shared" si="11"/>
        <v>681429.6795627696</v>
      </c>
      <c r="AH94" s="5">
        <f t="shared" si="12"/>
        <v>484318.55537193106</v>
      </c>
      <c r="AI94" s="150"/>
      <c r="AJ94" s="2">
        <v>89</v>
      </c>
      <c r="AK94" s="118">
        <v>47543</v>
      </c>
      <c r="AL94" s="5">
        <f t="shared" si="44"/>
        <v>679858.85449840303</v>
      </c>
      <c r="AM94" s="5">
        <f t="shared" si="45"/>
        <v>5313.0923161272649</v>
      </c>
      <c r="AN94" s="5">
        <f t="shared" si="13"/>
        <v>922.33721415841228</v>
      </c>
      <c r="AO94" s="35">
        <f t="shared" si="14"/>
        <v>1.6279918245776036E-2</v>
      </c>
      <c r="AP94" s="5">
        <f t="shared" si="15"/>
        <v>4390.7551019688526</v>
      </c>
      <c r="AQ94" s="35">
        <f t="shared" si="16"/>
        <v>7.7499999999999999E-2</v>
      </c>
      <c r="AR94" s="5">
        <f t="shared" si="46"/>
        <v>62688.482715755679</v>
      </c>
      <c r="AS94" s="5">
        <f t="shared" si="47"/>
        <v>410176.73341957078</v>
      </c>
      <c r="AT94" s="5">
        <f t="shared" si="17"/>
        <v>678936.51728424465</v>
      </c>
      <c r="AU94" s="5">
        <f t="shared" si="18"/>
        <v>472865.21613532648</v>
      </c>
      <c r="AV94" s="150"/>
      <c r="AW94" s="2">
        <v>89</v>
      </c>
      <c r="AX94" s="118">
        <v>47543</v>
      </c>
      <c r="AY94" s="5">
        <f t="shared" si="48"/>
        <v>677313.61708345078</v>
      </c>
      <c r="AZ94" s="5">
        <f t="shared" si="49"/>
        <v>5185.5495990545369</v>
      </c>
      <c r="BA94" s="5">
        <f t="shared" si="19"/>
        <v>952.33949228297024</v>
      </c>
      <c r="BB94" s="35">
        <f t="shared" si="20"/>
        <v>1.6872647499109127E-2</v>
      </c>
      <c r="BC94" s="5">
        <f t="shared" si="21"/>
        <v>4233.2101067715666</v>
      </c>
      <c r="BD94" s="35">
        <f t="shared" si="22"/>
        <v>7.4999999999999983E-2</v>
      </c>
      <c r="BE94" s="5">
        <f t="shared" si="50"/>
        <v>65263.722408832291</v>
      </c>
      <c r="BF94" s="5">
        <f t="shared" si="51"/>
        <v>396250.19190702157</v>
      </c>
      <c r="BG94" s="5">
        <f t="shared" si="23"/>
        <v>676361.27759116783</v>
      </c>
      <c r="BH94" s="5">
        <f t="shared" si="24"/>
        <v>461513.91431585385</v>
      </c>
      <c r="BI94" s="150"/>
      <c r="BJ94" s="2">
        <v>89</v>
      </c>
      <c r="BK94" s="118">
        <v>47543</v>
      </c>
      <c r="BL94" s="5">
        <f t="shared" si="52"/>
        <v>674685.63309342915</v>
      </c>
      <c r="BM94" s="5">
        <f t="shared" si="53"/>
        <v>5059.1898369667315</v>
      </c>
      <c r="BN94" s="5">
        <f t="shared" si="25"/>
        <v>982.96413702726386</v>
      </c>
      <c r="BO94" s="35">
        <f t="shared" si="26"/>
        <v>1.748306035544963E-2</v>
      </c>
      <c r="BP94" s="5">
        <f t="shared" si="27"/>
        <v>4076.2256999394676</v>
      </c>
      <c r="BQ94" s="35">
        <f t="shared" si="28"/>
        <v>7.2499999999999995E-2</v>
      </c>
      <c r="BR94" s="5">
        <f t="shared" si="54"/>
        <v>67922.331043597893</v>
      </c>
      <c r="BS94" s="5">
        <f t="shared" si="55"/>
        <v>382345.56444644142</v>
      </c>
      <c r="BT94" s="5">
        <f t="shared" si="29"/>
        <v>673702.66895640187</v>
      </c>
      <c r="BU94" s="5">
        <f t="shared" si="30"/>
        <v>450267.89549003931</v>
      </c>
      <c r="BV94" s="150"/>
      <c r="BW94" s="2">
        <v>89</v>
      </c>
      <c r="BX94" s="118">
        <v>47543</v>
      </c>
      <c r="BY94" s="5">
        <f t="shared" si="56"/>
        <v>671973.67546499567</v>
      </c>
      <c r="BZ94" s="5">
        <f t="shared" si="57"/>
        <v>4934.049629872613</v>
      </c>
      <c r="CA94" s="5">
        <f t="shared" si="31"/>
        <v>1014.2031896601379</v>
      </c>
      <c r="CB94" s="35">
        <f t="shared" si="32"/>
        <v>1.8111480732485384E-2</v>
      </c>
      <c r="CC94" s="5">
        <f t="shared" si="33"/>
        <v>3919.846440212475</v>
      </c>
      <c r="CD94" s="35">
        <f t="shared" si="34"/>
        <v>7.0000000000000007E-2</v>
      </c>
      <c r="CE94" s="5">
        <f t="shared" si="58"/>
        <v>70665.527724664833</v>
      </c>
      <c r="CF94" s="5">
        <f t="shared" si="59"/>
        <v>368464.88933399791</v>
      </c>
      <c r="CG94" s="5">
        <f t="shared" si="35"/>
        <v>670959.47227533557</v>
      </c>
      <c r="CH94" s="5">
        <f t="shared" si="36"/>
        <v>439130.41705866274</v>
      </c>
    </row>
    <row r="95" spans="9:86" ht="14.25" customHeight="1">
      <c r="I95" s="150"/>
      <c r="J95" s="2">
        <v>90</v>
      </c>
      <c r="K95" s="118">
        <v>47574</v>
      </c>
      <c r="L95" s="5">
        <f t="shared" si="37"/>
        <v>683842.12211940414</v>
      </c>
      <c r="M95" s="5">
        <f t="shared" si="0"/>
        <v>5571.5809522926747</v>
      </c>
      <c r="N95" s="5">
        <f t="shared" si="1"/>
        <v>870.16636272177129</v>
      </c>
      <c r="O95" s="35">
        <f t="shared" si="2"/>
        <v>1.5269601001322936E-2</v>
      </c>
      <c r="P95" s="5">
        <f t="shared" si="3"/>
        <v>4701.4145895709034</v>
      </c>
      <c r="Q95" s="35">
        <f t="shared" si="4"/>
        <v>8.2500000000000004E-2</v>
      </c>
      <c r="R95" s="5">
        <f t="shared" si="38"/>
        <v>58653.044243317418</v>
      </c>
      <c r="S95" s="5">
        <f t="shared" si="39"/>
        <v>442789.24146302341</v>
      </c>
      <c r="T95" s="5">
        <f t="shared" si="5"/>
        <v>682971.95575668232</v>
      </c>
      <c r="U95" s="5">
        <f t="shared" si="6"/>
        <v>501442.2857063408</v>
      </c>
      <c r="V95" s="150"/>
      <c r="W95" s="2">
        <v>90</v>
      </c>
      <c r="X95" s="118">
        <v>47574</v>
      </c>
      <c r="Y95" s="5">
        <f t="shared" si="40"/>
        <v>681429.6795627696</v>
      </c>
      <c r="Z95" s="5">
        <f t="shared" si="41"/>
        <v>5441.7815210329336</v>
      </c>
      <c r="AA95" s="5">
        <f t="shared" si="7"/>
        <v>898.91699061446889</v>
      </c>
      <c r="AB95" s="35">
        <f t="shared" si="8"/>
        <v>1.582995899781613E-2</v>
      </c>
      <c r="AC95" s="5">
        <f t="shared" si="9"/>
        <v>4542.8645304184647</v>
      </c>
      <c r="AD95" s="35">
        <f t="shared" si="10"/>
        <v>8.0000000000000016E-2</v>
      </c>
      <c r="AE95" s="5">
        <f t="shared" si="42"/>
        <v>61094.237427844666</v>
      </c>
      <c r="AF95" s="5">
        <f t="shared" si="43"/>
        <v>428666.0994651193</v>
      </c>
      <c r="AG95" s="5">
        <f t="shared" si="11"/>
        <v>680530.7625721551</v>
      </c>
      <c r="AH95" s="5">
        <f t="shared" si="12"/>
        <v>489760.33689296397</v>
      </c>
      <c r="AI95" s="150"/>
      <c r="AJ95" s="2">
        <v>90</v>
      </c>
      <c r="AK95" s="118">
        <v>47574</v>
      </c>
      <c r="AL95" s="5">
        <f t="shared" si="44"/>
        <v>678936.51728424465</v>
      </c>
      <c r="AM95" s="5">
        <f t="shared" si="45"/>
        <v>5313.0923161272649</v>
      </c>
      <c r="AN95" s="5">
        <f t="shared" si="13"/>
        <v>928.29397533318479</v>
      </c>
      <c r="AO95" s="35">
        <f t="shared" si="14"/>
        <v>1.6407318534811591E-2</v>
      </c>
      <c r="AP95" s="5">
        <f t="shared" si="15"/>
        <v>4384.7983407940801</v>
      </c>
      <c r="AQ95" s="35">
        <f t="shared" si="16"/>
        <v>7.7499999999999999E-2</v>
      </c>
      <c r="AR95" s="5">
        <f t="shared" si="46"/>
        <v>63616.77669108886</v>
      </c>
      <c r="AS95" s="5">
        <f t="shared" si="47"/>
        <v>414561.53176036489</v>
      </c>
      <c r="AT95" s="5">
        <f t="shared" si="17"/>
        <v>678008.22330891143</v>
      </c>
      <c r="AU95" s="5">
        <f t="shared" si="18"/>
        <v>478178.30845145375</v>
      </c>
      <c r="AV95" s="150"/>
      <c r="AW95" s="2">
        <v>90</v>
      </c>
      <c r="AX95" s="118">
        <v>47574</v>
      </c>
      <c r="AY95" s="5">
        <f t="shared" si="48"/>
        <v>676361.27759116783</v>
      </c>
      <c r="AZ95" s="5">
        <f t="shared" si="49"/>
        <v>5185.5495990545369</v>
      </c>
      <c r="BA95" s="5">
        <f t="shared" si="19"/>
        <v>958.29161410973848</v>
      </c>
      <c r="BB95" s="35">
        <f t="shared" si="20"/>
        <v>1.7002007285620853E-2</v>
      </c>
      <c r="BC95" s="5">
        <f t="shared" si="21"/>
        <v>4227.2579849447984</v>
      </c>
      <c r="BD95" s="35">
        <f t="shared" si="22"/>
        <v>7.4999999999999997E-2</v>
      </c>
      <c r="BE95" s="5">
        <f t="shared" si="50"/>
        <v>66222.014022942036</v>
      </c>
      <c r="BF95" s="5">
        <f t="shared" si="51"/>
        <v>400477.44989196636</v>
      </c>
      <c r="BG95" s="5">
        <f t="shared" si="23"/>
        <v>675402.98597705807</v>
      </c>
      <c r="BH95" s="5">
        <f t="shared" si="24"/>
        <v>466699.46391490841</v>
      </c>
      <c r="BI95" s="150"/>
      <c r="BJ95" s="2">
        <v>90</v>
      </c>
      <c r="BK95" s="118">
        <v>47574</v>
      </c>
      <c r="BL95" s="5">
        <f t="shared" si="52"/>
        <v>673702.66895640187</v>
      </c>
      <c r="BM95" s="5">
        <f t="shared" si="53"/>
        <v>5059.1898369667315</v>
      </c>
      <c r="BN95" s="5">
        <f t="shared" si="25"/>
        <v>988.90287868847008</v>
      </c>
      <c r="BO95" s="35">
        <f t="shared" si="26"/>
        <v>1.761434990697594E-2</v>
      </c>
      <c r="BP95" s="5">
        <f t="shared" si="27"/>
        <v>4070.2869582782614</v>
      </c>
      <c r="BQ95" s="35">
        <f t="shared" si="28"/>
        <v>7.2499999999999995E-2</v>
      </c>
      <c r="BR95" s="5">
        <f t="shared" si="54"/>
        <v>68911.233922286367</v>
      </c>
      <c r="BS95" s="5">
        <f t="shared" si="55"/>
        <v>386415.85140471969</v>
      </c>
      <c r="BT95" s="5">
        <f t="shared" si="29"/>
        <v>672713.76607771346</v>
      </c>
      <c r="BU95" s="5">
        <f t="shared" si="30"/>
        <v>455327.08532700606</v>
      </c>
      <c r="BV95" s="150"/>
      <c r="BW95" s="2">
        <v>90</v>
      </c>
      <c r="BX95" s="118">
        <v>47574</v>
      </c>
      <c r="BY95" s="5">
        <f t="shared" si="56"/>
        <v>670959.47227533557</v>
      </c>
      <c r="BZ95" s="5">
        <f t="shared" si="57"/>
        <v>4934.049629872613</v>
      </c>
      <c r="CA95" s="5">
        <f t="shared" si="31"/>
        <v>1020.1193749331551</v>
      </c>
      <c r="CB95" s="35">
        <f t="shared" si="32"/>
        <v>1.8244667532131442E-2</v>
      </c>
      <c r="CC95" s="5">
        <f t="shared" si="33"/>
        <v>3913.9302549394579</v>
      </c>
      <c r="CD95" s="35">
        <f t="shared" si="34"/>
        <v>7.0000000000000007E-2</v>
      </c>
      <c r="CE95" s="5">
        <f t="shared" si="58"/>
        <v>71685.647099597991</v>
      </c>
      <c r="CF95" s="5">
        <f t="shared" si="59"/>
        <v>372378.81958893739</v>
      </c>
      <c r="CG95" s="5">
        <f t="shared" si="35"/>
        <v>669939.35290040239</v>
      </c>
      <c r="CH95" s="5">
        <f t="shared" si="36"/>
        <v>444064.46668853541</v>
      </c>
    </row>
    <row r="96" spans="9:86" ht="14.25" customHeight="1">
      <c r="I96" s="150"/>
      <c r="J96" s="2">
        <v>91</v>
      </c>
      <c r="K96" s="118">
        <v>47604</v>
      </c>
      <c r="L96" s="5">
        <f t="shared" si="37"/>
        <v>682971.95575668232</v>
      </c>
      <c r="M96" s="5">
        <f t="shared" si="0"/>
        <v>5571.5809522926747</v>
      </c>
      <c r="N96" s="5">
        <f t="shared" si="1"/>
        <v>876.14875646548353</v>
      </c>
      <c r="O96" s="35">
        <f t="shared" si="2"/>
        <v>1.539416807522837E-2</v>
      </c>
      <c r="P96" s="5">
        <f t="shared" si="3"/>
        <v>4695.4321958271912</v>
      </c>
      <c r="Q96" s="35">
        <f t="shared" si="4"/>
        <v>8.2500000000000004E-2</v>
      </c>
      <c r="R96" s="5">
        <f t="shared" si="38"/>
        <v>59529.192999782899</v>
      </c>
      <c r="S96" s="5">
        <f t="shared" si="39"/>
        <v>447484.6736588506</v>
      </c>
      <c r="T96" s="5">
        <f t="shared" si="5"/>
        <v>682095.8070002168</v>
      </c>
      <c r="U96" s="5">
        <f t="shared" si="6"/>
        <v>507013.86665863352</v>
      </c>
      <c r="V96" s="150"/>
      <c r="W96" s="2">
        <v>91</v>
      </c>
      <c r="X96" s="118">
        <v>47604</v>
      </c>
      <c r="Y96" s="5">
        <f t="shared" si="40"/>
        <v>680530.7625721551</v>
      </c>
      <c r="Z96" s="5">
        <f t="shared" si="41"/>
        <v>5441.7815210329336</v>
      </c>
      <c r="AA96" s="5">
        <f t="shared" si="7"/>
        <v>904.90977055189887</v>
      </c>
      <c r="AB96" s="35">
        <f t="shared" si="8"/>
        <v>1.5956541340732471E-2</v>
      </c>
      <c r="AC96" s="5">
        <f t="shared" si="9"/>
        <v>4536.8717504810347</v>
      </c>
      <c r="AD96" s="35">
        <f t="shared" si="10"/>
        <v>8.0000000000000016E-2</v>
      </c>
      <c r="AE96" s="5">
        <f t="shared" si="42"/>
        <v>61999.147198396568</v>
      </c>
      <c r="AF96" s="5">
        <f t="shared" si="43"/>
        <v>433202.97121560032</v>
      </c>
      <c r="AG96" s="5">
        <f t="shared" si="11"/>
        <v>679625.85280160315</v>
      </c>
      <c r="AH96" s="5">
        <f t="shared" si="12"/>
        <v>495202.11841399688</v>
      </c>
      <c r="AI96" s="150"/>
      <c r="AJ96" s="2">
        <v>91</v>
      </c>
      <c r="AK96" s="118">
        <v>47604</v>
      </c>
      <c r="AL96" s="5">
        <f t="shared" si="44"/>
        <v>678008.22330891143</v>
      </c>
      <c r="AM96" s="5">
        <f t="shared" si="45"/>
        <v>5313.0923161272649</v>
      </c>
      <c r="AN96" s="5">
        <f t="shared" si="13"/>
        <v>934.28920725721218</v>
      </c>
      <c r="AO96" s="35">
        <f t="shared" si="14"/>
        <v>1.6535891603748912E-2</v>
      </c>
      <c r="AP96" s="5">
        <f t="shared" si="15"/>
        <v>4378.8031088700527</v>
      </c>
      <c r="AQ96" s="35">
        <f t="shared" si="16"/>
        <v>7.7499999999999999E-2</v>
      </c>
      <c r="AR96" s="5">
        <f t="shared" si="46"/>
        <v>64551.065898346074</v>
      </c>
      <c r="AS96" s="5">
        <f t="shared" si="47"/>
        <v>418940.33486923494</v>
      </c>
      <c r="AT96" s="5">
        <f t="shared" si="17"/>
        <v>677073.93410165422</v>
      </c>
      <c r="AU96" s="5">
        <f t="shared" si="18"/>
        <v>483491.40076758101</v>
      </c>
      <c r="AV96" s="150"/>
      <c r="AW96" s="2">
        <v>91</v>
      </c>
      <c r="AX96" s="118">
        <v>47604</v>
      </c>
      <c r="AY96" s="5">
        <f t="shared" si="48"/>
        <v>675402.98597705807</v>
      </c>
      <c r="AZ96" s="5">
        <f t="shared" si="49"/>
        <v>5185.5495990545369</v>
      </c>
      <c r="BA96" s="5">
        <f t="shared" si="19"/>
        <v>964.28093669792452</v>
      </c>
      <c r="BB96" s="35">
        <f t="shared" si="20"/>
        <v>1.7132543800699378E-2</v>
      </c>
      <c r="BC96" s="5">
        <f t="shared" si="21"/>
        <v>4221.2686623566124</v>
      </c>
      <c r="BD96" s="35">
        <f t="shared" si="22"/>
        <v>7.4999999999999997E-2</v>
      </c>
      <c r="BE96" s="5">
        <f t="shared" si="50"/>
        <v>67186.294959639956</v>
      </c>
      <c r="BF96" s="5">
        <f t="shared" si="51"/>
        <v>404698.71855432296</v>
      </c>
      <c r="BG96" s="5">
        <f t="shared" si="23"/>
        <v>674438.7050403601</v>
      </c>
      <c r="BH96" s="5">
        <f t="shared" si="24"/>
        <v>471885.01351396291</v>
      </c>
      <c r="BI96" s="150"/>
      <c r="BJ96" s="2">
        <v>91</v>
      </c>
      <c r="BK96" s="118">
        <v>47604</v>
      </c>
      <c r="BL96" s="5">
        <f t="shared" si="52"/>
        <v>672713.76607771346</v>
      </c>
      <c r="BM96" s="5">
        <f t="shared" si="53"/>
        <v>5059.1898369667315</v>
      </c>
      <c r="BN96" s="5">
        <f t="shared" si="25"/>
        <v>994.87750024721254</v>
      </c>
      <c r="BO96" s="35">
        <f t="shared" si="26"/>
        <v>1.7746819828847363E-2</v>
      </c>
      <c r="BP96" s="5">
        <f t="shared" si="27"/>
        <v>4064.312336719519</v>
      </c>
      <c r="BQ96" s="35">
        <f t="shared" si="28"/>
        <v>7.2499999999999995E-2</v>
      </c>
      <c r="BR96" s="5">
        <f t="shared" si="54"/>
        <v>69906.111422533577</v>
      </c>
      <c r="BS96" s="5">
        <f t="shared" si="55"/>
        <v>390480.16374143923</v>
      </c>
      <c r="BT96" s="5">
        <f t="shared" si="29"/>
        <v>671718.88857746625</v>
      </c>
      <c r="BU96" s="5">
        <f t="shared" si="30"/>
        <v>460386.27516397281</v>
      </c>
      <c r="BV96" s="150"/>
      <c r="BW96" s="2">
        <v>91</v>
      </c>
      <c r="BX96" s="118">
        <v>47604</v>
      </c>
      <c r="BY96" s="5">
        <f t="shared" si="56"/>
        <v>669939.35290040239</v>
      </c>
      <c r="BZ96" s="5">
        <f t="shared" si="57"/>
        <v>4934.049629872613</v>
      </c>
      <c r="CA96" s="5">
        <f t="shared" si="31"/>
        <v>1026.070071286932</v>
      </c>
      <c r="CB96" s="35">
        <f t="shared" si="32"/>
        <v>1.8379038045961294E-2</v>
      </c>
      <c r="CC96" s="5">
        <f t="shared" si="33"/>
        <v>3907.9795585856809</v>
      </c>
      <c r="CD96" s="35">
        <f t="shared" si="34"/>
        <v>7.0000000000000007E-2</v>
      </c>
      <c r="CE96" s="5">
        <f t="shared" si="58"/>
        <v>72711.71717088492</v>
      </c>
      <c r="CF96" s="5">
        <f t="shared" si="59"/>
        <v>376286.79914752307</v>
      </c>
      <c r="CG96" s="5">
        <f t="shared" si="35"/>
        <v>668913.2828291154</v>
      </c>
      <c r="CH96" s="5">
        <f t="shared" si="36"/>
        <v>448998.51631840796</v>
      </c>
    </row>
    <row r="97" spans="9:86" ht="14.25" customHeight="1">
      <c r="I97" s="150"/>
      <c r="J97" s="2">
        <v>92</v>
      </c>
      <c r="K97" s="118">
        <v>47635</v>
      </c>
      <c r="L97" s="5">
        <f t="shared" si="37"/>
        <v>682095.8070002168</v>
      </c>
      <c r="M97" s="5">
        <f t="shared" si="0"/>
        <v>5571.5809522926747</v>
      </c>
      <c r="N97" s="5">
        <f t="shared" si="1"/>
        <v>882.17227916618413</v>
      </c>
      <c r="O97" s="35">
        <f t="shared" si="2"/>
        <v>1.5519912659411562E-2</v>
      </c>
      <c r="P97" s="5">
        <f t="shared" si="3"/>
        <v>4689.4086731264906</v>
      </c>
      <c r="Q97" s="35">
        <f t="shared" si="4"/>
        <v>8.2500000000000004E-2</v>
      </c>
      <c r="R97" s="5">
        <f t="shared" si="38"/>
        <v>60411.365278949081</v>
      </c>
      <c r="S97" s="5">
        <f t="shared" si="39"/>
        <v>452174.08233197709</v>
      </c>
      <c r="T97" s="5">
        <f t="shared" si="5"/>
        <v>681213.63472105062</v>
      </c>
      <c r="U97" s="5">
        <f t="shared" si="6"/>
        <v>512585.44761092617</v>
      </c>
      <c r="V97" s="150"/>
      <c r="W97" s="2">
        <v>92</v>
      </c>
      <c r="X97" s="118">
        <v>47635</v>
      </c>
      <c r="Y97" s="5">
        <f t="shared" si="40"/>
        <v>679625.85280160315</v>
      </c>
      <c r="Z97" s="5">
        <f t="shared" si="41"/>
        <v>5441.7815210329336</v>
      </c>
      <c r="AA97" s="5">
        <f t="shared" si="7"/>
        <v>910.94250235557865</v>
      </c>
      <c r="AB97" s="35">
        <f t="shared" si="8"/>
        <v>1.6084305773838799E-2</v>
      </c>
      <c r="AC97" s="5">
        <f t="shared" si="9"/>
        <v>4530.8390186773549</v>
      </c>
      <c r="AD97" s="35">
        <f t="shared" si="10"/>
        <v>8.0000000000000016E-2</v>
      </c>
      <c r="AE97" s="5">
        <f t="shared" si="42"/>
        <v>62910.089700752149</v>
      </c>
      <c r="AF97" s="5">
        <f t="shared" si="43"/>
        <v>437733.81023427768</v>
      </c>
      <c r="AG97" s="5">
        <f t="shared" si="11"/>
        <v>678714.9102992476</v>
      </c>
      <c r="AH97" s="5">
        <f t="shared" si="12"/>
        <v>500643.89993502985</v>
      </c>
      <c r="AI97" s="150"/>
      <c r="AJ97" s="2">
        <v>92</v>
      </c>
      <c r="AK97" s="118">
        <v>47635</v>
      </c>
      <c r="AL97" s="5">
        <f t="shared" si="44"/>
        <v>677073.93410165422</v>
      </c>
      <c r="AM97" s="5">
        <f t="shared" si="45"/>
        <v>5313.0923161272649</v>
      </c>
      <c r="AN97" s="5">
        <f t="shared" si="13"/>
        <v>940.32315838741488</v>
      </c>
      <c r="AO97" s="35">
        <f t="shared" si="14"/>
        <v>1.6665651020254524E-2</v>
      </c>
      <c r="AP97" s="5">
        <f t="shared" si="15"/>
        <v>4372.76915773985</v>
      </c>
      <c r="AQ97" s="35">
        <f t="shared" si="16"/>
        <v>7.7499999999999999E-2</v>
      </c>
      <c r="AR97" s="5">
        <f t="shared" si="46"/>
        <v>65491.389056733489</v>
      </c>
      <c r="AS97" s="5">
        <f t="shared" si="47"/>
        <v>423313.10402697476</v>
      </c>
      <c r="AT97" s="5">
        <f t="shared" si="17"/>
        <v>676133.61094326677</v>
      </c>
      <c r="AU97" s="5">
        <f t="shared" si="18"/>
        <v>488804.49308370822</v>
      </c>
      <c r="AV97" s="150"/>
      <c r="AW97" s="2">
        <v>92</v>
      </c>
      <c r="AX97" s="118">
        <v>47635</v>
      </c>
      <c r="AY97" s="5">
        <f t="shared" si="48"/>
        <v>674438.7050403601</v>
      </c>
      <c r="AZ97" s="5">
        <f t="shared" si="49"/>
        <v>5185.5495990545369</v>
      </c>
      <c r="BA97" s="5">
        <f t="shared" si="19"/>
        <v>970.30769255228643</v>
      </c>
      <c r="BB97" s="35">
        <f t="shared" si="20"/>
        <v>1.7264270605481708E-2</v>
      </c>
      <c r="BC97" s="5">
        <f t="shared" si="21"/>
        <v>4215.2419065022505</v>
      </c>
      <c r="BD97" s="35">
        <f t="shared" si="22"/>
        <v>7.4999999999999997E-2</v>
      </c>
      <c r="BE97" s="5">
        <f t="shared" si="50"/>
        <v>68156.602652192247</v>
      </c>
      <c r="BF97" s="5">
        <f t="shared" si="51"/>
        <v>408913.96046082518</v>
      </c>
      <c r="BG97" s="5">
        <f t="shared" si="23"/>
        <v>673468.39734780777</v>
      </c>
      <c r="BH97" s="5">
        <f t="shared" si="24"/>
        <v>477070.56311301742</v>
      </c>
      <c r="BI97" s="150"/>
      <c r="BJ97" s="2">
        <v>92</v>
      </c>
      <c r="BK97" s="118">
        <v>47635</v>
      </c>
      <c r="BL97" s="5">
        <f t="shared" si="52"/>
        <v>671718.88857746625</v>
      </c>
      <c r="BM97" s="5">
        <f t="shared" si="53"/>
        <v>5059.1898369667315</v>
      </c>
      <c r="BN97" s="5">
        <f t="shared" si="25"/>
        <v>1000.8882184778731</v>
      </c>
      <c r="BO97" s="35">
        <f t="shared" si="26"/>
        <v>1.7880483675500134E-2</v>
      </c>
      <c r="BP97" s="5">
        <f t="shared" si="27"/>
        <v>4058.3016184888584</v>
      </c>
      <c r="BQ97" s="35">
        <f t="shared" si="28"/>
        <v>7.2499999999999995E-2</v>
      </c>
      <c r="BR97" s="5">
        <f t="shared" si="54"/>
        <v>70906.999641011455</v>
      </c>
      <c r="BS97" s="5">
        <f t="shared" si="55"/>
        <v>394538.46535992809</v>
      </c>
      <c r="BT97" s="5">
        <f t="shared" si="29"/>
        <v>670718.00035898841</v>
      </c>
      <c r="BU97" s="5">
        <f t="shared" si="30"/>
        <v>465445.46500093956</v>
      </c>
      <c r="BV97" s="150"/>
      <c r="BW97" s="2">
        <v>92</v>
      </c>
      <c r="BX97" s="118">
        <v>47635</v>
      </c>
      <c r="BY97" s="5">
        <f t="shared" si="56"/>
        <v>668913.2828291154</v>
      </c>
      <c r="BZ97" s="5">
        <f t="shared" si="57"/>
        <v>4934.049629872613</v>
      </c>
      <c r="CA97" s="5">
        <f t="shared" si="31"/>
        <v>1032.0554800361065</v>
      </c>
      <c r="CB97" s="35">
        <f t="shared" si="32"/>
        <v>1.8514605821629556E-2</v>
      </c>
      <c r="CC97" s="5">
        <f t="shared" si="33"/>
        <v>3901.9941498365065</v>
      </c>
      <c r="CD97" s="35">
        <f t="shared" si="34"/>
        <v>7.0000000000000007E-2</v>
      </c>
      <c r="CE97" s="5">
        <f t="shared" si="58"/>
        <v>73743.772650921033</v>
      </c>
      <c r="CF97" s="5">
        <f t="shared" si="59"/>
        <v>380188.79329735955</v>
      </c>
      <c r="CG97" s="5">
        <f t="shared" si="35"/>
        <v>667881.22734907933</v>
      </c>
      <c r="CH97" s="5">
        <f t="shared" si="36"/>
        <v>453932.56594828056</v>
      </c>
    </row>
    <row r="98" spans="9:86" ht="14.25" customHeight="1">
      <c r="I98" s="150"/>
      <c r="J98" s="2">
        <v>93</v>
      </c>
      <c r="K98" s="118">
        <v>47665</v>
      </c>
      <c r="L98" s="5">
        <f t="shared" si="37"/>
        <v>681213.63472105062</v>
      </c>
      <c r="M98" s="5">
        <f t="shared" si="0"/>
        <v>5571.5809522926747</v>
      </c>
      <c r="N98" s="5">
        <f t="shared" si="1"/>
        <v>888.23721358545208</v>
      </c>
      <c r="O98" s="35">
        <f t="shared" si="2"/>
        <v>1.5646848535834288E-2</v>
      </c>
      <c r="P98" s="5">
        <f t="shared" si="3"/>
        <v>4683.3437387072227</v>
      </c>
      <c r="Q98" s="35">
        <f t="shared" si="4"/>
        <v>8.249999999999999E-2</v>
      </c>
      <c r="R98" s="5">
        <f t="shared" si="38"/>
        <v>61299.602492534534</v>
      </c>
      <c r="S98" s="5">
        <f t="shared" si="39"/>
        <v>456857.42607068433</v>
      </c>
      <c r="T98" s="5">
        <f t="shared" si="5"/>
        <v>680325.39750746521</v>
      </c>
      <c r="U98" s="5">
        <f t="shared" si="6"/>
        <v>518157.02856321889</v>
      </c>
      <c r="V98" s="150"/>
      <c r="W98" s="2">
        <v>93</v>
      </c>
      <c r="X98" s="118">
        <v>47665</v>
      </c>
      <c r="Y98" s="5">
        <f t="shared" si="40"/>
        <v>678714.9102992476</v>
      </c>
      <c r="Z98" s="5">
        <f t="shared" si="41"/>
        <v>5441.7815210329336</v>
      </c>
      <c r="AA98" s="5">
        <f t="shared" si="7"/>
        <v>917.01545237128266</v>
      </c>
      <c r="AB98" s="35">
        <f t="shared" si="8"/>
        <v>1.6213266073090413E-2</v>
      </c>
      <c r="AC98" s="5">
        <f t="shared" si="9"/>
        <v>4524.7660686616509</v>
      </c>
      <c r="AD98" s="35">
        <f t="shared" si="10"/>
        <v>0.08</v>
      </c>
      <c r="AE98" s="5">
        <f t="shared" si="42"/>
        <v>63827.105153123433</v>
      </c>
      <c r="AF98" s="5">
        <f t="shared" si="43"/>
        <v>442258.57630293933</v>
      </c>
      <c r="AG98" s="5">
        <f t="shared" si="11"/>
        <v>677797.89484687627</v>
      </c>
      <c r="AH98" s="5">
        <f t="shared" si="12"/>
        <v>506085.68145606277</v>
      </c>
      <c r="AI98" s="150"/>
      <c r="AJ98" s="2">
        <v>93</v>
      </c>
      <c r="AK98" s="118">
        <v>47665</v>
      </c>
      <c r="AL98" s="5">
        <f t="shared" si="44"/>
        <v>676133.61094326677</v>
      </c>
      <c r="AM98" s="5">
        <f t="shared" si="45"/>
        <v>5313.0923161272649</v>
      </c>
      <c r="AN98" s="5">
        <f t="shared" si="13"/>
        <v>946.39607878533388</v>
      </c>
      <c r="AO98" s="35">
        <f t="shared" si="14"/>
        <v>1.6796610553911559E-2</v>
      </c>
      <c r="AP98" s="5">
        <f t="shared" si="15"/>
        <v>4366.696237341931</v>
      </c>
      <c r="AQ98" s="35">
        <f t="shared" si="16"/>
        <v>7.7499999999999999E-2</v>
      </c>
      <c r="AR98" s="5">
        <f t="shared" si="46"/>
        <v>66437.785135518818</v>
      </c>
      <c r="AS98" s="5">
        <f t="shared" si="47"/>
        <v>427679.80026431667</v>
      </c>
      <c r="AT98" s="5">
        <f t="shared" si="17"/>
        <v>675187.21486448147</v>
      </c>
      <c r="AU98" s="5">
        <f t="shared" si="18"/>
        <v>494117.58539983549</v>
      </c>
      <c r="AV98" s="150"/>
      <c r="AW98" s="2">
        <v>93</v>
      </c>
      <c r="AX98" s="118">
        <v>47665</v>
      </c>
      <c r="AY98" s="5">
        <f t="shared" si="48"/>
        <v>673468.39734780777</v>
      </c>
      <c r="AZ98" s="5">
        <f t="shared" si="49"/>
        <v>5185.5495990545369</v>
      </c>
      <c r="BA98" s="5">
        <f t="shared" si="19"/>
        <v>976.37211563073834</v>
      </c>
      <c r="BB98" s="35">
        <f t="shared" si="20"/>
        <v>1.7397201462918798E-2</v>
      </c>
      <c r="BC98" s="5">
        <f t="shared" si="21"/>
        <v>4209.1774834237985</v>
      </c>
      <c r="BD98" s="35">
        <f t="shared" si="22"/>
        <v>7.5000000000000011E-2</v>
      </c>
      <c r="BE98" s="5">
        <f t="shared" si="50"/>
        <v>69132.974767822991</v>
      </c>
      <c r="BF98" s="5">
        <f t="shared" si="51"/>
        <v>413123.13794424897</v>
      </c>
      <c r="BG98" s="5">
        <f t="shared" si="23"/>
        <v>672492.02523217699</v>
      </c>
      <c r="BH98" s="5">
        <f t="shared" si="24"/>
        <v>482256.11271207198</v>
      </c>
      <c r="BI98" s="150"/>
      <c r="BJ98" s="2">
        <v>93</v>
      </c>
      <c r="BK98" s="118">
        <v>47665</v>
      </c>
      <c r="BL98" s="5">
        <f t="shared" si="52"/>
        <v>670718.00035898841</v>
      </c>
      <c r="BM98" s="5">
        <f t="shared" si="53"/>
        <v>5059.1898369667315</v>
      </c>
      <c r="BN98" s="5">
        <f t="shared" si="25"/>
        <v>1006.9352514645097</v>
      </c>
      <c r="BO98" s="35">
        <f t="shared" si="26"/>
        <v>1.8015355203091037E-2</v>
      </c>
      <c r="BP98" s="5">
        <f t="shared" si="27"/>
        <v>4052.2545855022217</v>
      </c>
      <c r="BQ98" s="35">
        <f t="shared" si="28"/>
        <v>7.2499999999999995E-2</v>
      </c>
      <c r="BR98" s="5">
        <f t="shared" si="54"/>
        <v>71913.934892475969</v>
      </c>
      <c r="BS98" s="5">
        <f t="shared" si="55"/>
        <v>398590.71994543029</v>
      </c>
      <c r="BT98" s="5">
        <f t="shared" si="29"/>
        <v>669711.06510752393</v>
      </c>
      <c r="BU98" s="5">
        <f t="shared" si="30"/>
        <v>470504.65483790624</v>
      </c>
      <c r="BV98" s="150"/>
      <c r="BW98" s="2">
        <v>93</v>
      </c>
      <c r="BX98" s="118">
        <v>47665</v>
      </c>
      <c r="BY98" s="5">
        <f t="shared" si="56"/>
        <v>667881.22734907933</v>
      </c>
      <c r="BZ98" s="5">
        <f t="shared" si="57"/>
        <v>4934.049629872613</v>
      </c>
      <c r="CA98" s="5">
        <f t="shared" si="31"/>
        <v>1038.0758036696502</v>
      </c>
      <c r="CB98" s="35">
        <f t="shared" si="32"/>
        <v>1.8651384608426778E-2</v>
      </c>
      <c r="CC98" s="5">
        <f t="shared" si="33"/>
        <v>3895.9738262029628</v>
      </c>
      <c r="CD98" s="35">
        <f t="shared" si="34"/>
        <v>7.0000000000000007E-2</v>
      </c>
      <c r="CE98" s="5">
        <f t="shared" si="58"/>
        <v>74781.848454590683</v>
      </c>
      <c r="CF98" s="5">
        <f t="shared" si="59"/>
        <v>384084.76712356252</v>
      </c>
      <c r="CG98" s="5">
        <f t="shared" si="35"/>
        <v>666843.1515454097</v>
      </c>
      <c r="CH98" s="5">
        <f t="shared" si="36"/>
        <v>458866.61557815317</v>
      </c>
    </row>
    <row r="99" spans="9:86" ht="14.25" customHeight="1">
      <c r="I99" s="150"/>
      <c r="J99" s="2">
        <v>94</v>
      </c>
      <c r="K99" s="118">
        <v>47696</v>
      </c>
      <c r="L99" s="5">
        <f t="shared" si="37"/>
        <v>680325.39750746521</v>
      </c>
      <c r="M99" s="5">
        <f t="shared" si="0"/>
        <v>5571.5809522926747</v>
      </c>
      <c r="N99" s="5">
        <f t="shared" si="1"/>
        <v>894.3438444288513</v>
      </c>
      <c r="O99" s="35">
        <f t="shared" si="2"/>
        <v>1.5774989692382391E-2</v>
      </c>
      <c r="P99" s="5">
        <f t="shared" si="3"/>
        <v>4677.2371078638234</v>
      </c>
      <c r="Q99" s="35">
        <f t="shared" si="4"/>
        <v>8.2500000000000004E-2</v>
      </c>
      <c r="R99" s="5">
        <f t="shared" si="38"/>
        <v>62193.946336963389</v>
      </c>
      <c r="S99" s="5">
        <f t="shared" si="39"/>
        <v>461534.66317854816</v>
      </c>
      <c r="T99" s="5">
        <f t="shared" si="5"/>
        <v>679431.05366303632</v>
      </c>
      <c r="U99" s="5">
        <f t="shared" si="6"/>
        <v>523728.60951551155</v>
      </c>
      <c r="V99" s="150"/>
      <c r="W99" s="2">
        <v>94</v>
      </c>
      <c r="X99" s="118">
        <v>47696</v>
      </c>
      <c r="Y99" s="5">
        <f t="shared" si="40"/>
        <v>677797.89484687627</v>
      </c>
      <c r="Z99" s="5">
        <f t="shared" si="41"/>
        <v>5441.7815210329336</v>
      </c>
      <c r="AA99" s="5">
        <f t="shared" si="7"/>
        <v>923.12888872042458</v>
      </c>
      <c r="AB99" s="35">
        <f t="shared" si="8"/>
        <v>1.6343436220243299E-2</v>
      </c>
      <c r="AC99" s="5">
        <f t="shared" si="9"/>
        <v>4518.652632312509</v>
      </c>
      <c r="AD99" s="35">
        <f t="shared" si="10"/>
        <v>0.08</v>
      </c>
      <c r="AE99" s="5">
        <f t="shared" si="42"/>
        <v>64750.234041843854</v>
      </c>
      <c r="AF99" s="5">
        <f t="shared" si="43"/>
        <v>446777.22893525183</v>
      </c>
      <c r="AG99" s="5">
        <f t="shared" si="11"/>
        <v>676874.76595815585</v>
      </c>
      <c r="AH99" s="5">
        <f t="shared" si="12"/>
        <v>511527.46297709568</v>
      </c>
      <c r="AI99" s="150"/>
      <c r="AJ99" s="2">
        <v>94</v>
      </c>
      <c r="AK99" s="118">
        <v>47696</v>
      </c>
      <c r="AL99" s="5">
        <f t="shared" si="44"/>
        <v>675187.21486448147</v>
      </c>
      <c r="AM99" s="5">
        <f t="shared" si="45"/>
        <v>5313.0923161272649</v>
      </c>
      <c r="AN99" s="5">
        <f t="shared" si="13"/>
        <v>952.50822012748904</v>
      </c>
      <c r="AO99" s="35">
        <f t="shared" si="14"/>
        <v>1.6928784179990778E-2</v>
      </c>
      <c r="AP99" s="5">
        <f t="shared" si="15"/>
        <v>4360.5840959997759</v>
      </c>
      <c r="AQ99" s="35">
        <f t="shared" si="16"/>
        <v>7.7499999999999986E-2</v>
      </c>
      <c r="AR99" s="5">
        <f t="shared" si="46"/>
        <v>67390.29335564631</v>
      </c>
      <c r="AS99" s="5">
        <f t="shared" si="47"/>
        <v>432040.38436031644</v>
      </c>
      <c r="AT99" s="5">
        <f t="shared" si="17"/>
        <v>674234.70664435404</v>
      </c>
      <c r="AU99" s="5">
        <f t="shared" si="18"/>
        <v>499430.67771596275</v>
      </c>
      <c r="AV99" s="150"/>
      <c r="AW99" s="2">
        <v>94</v>
      </c>
      <c r="AX99" s="118">
        <v>47696</v>
      </c>
      <c r="AY99" s="5">
        <f t="shared" si="48"/>
        <v>672492.02523217699</v>
      </c>
      <c r="AZ99" s="5">
        <f t="shared" si="49"/>
        <v>5185.5495990545369</v>
      </c>
      <c r="BA99" s="5">
        <f t="shared" si="19"/>
        <v>982.47444135343085</v>
      </c>
      <c r="BB99" s="35">
        <f t="shared" si="20"/>
        <v>1.7531350341546126E-2</v>
      </c>
      <c r="BC99" s="5">
        <f t="shared" si="21"/>
        <v>4203.075157701106</v>
      </c>
      <c r="BD99" s="35">
        <f t="shared" si="22"/>
        <v>7.4999999999999997E-2</v>
      </c>
      <c r="BE99" s="5">
        <f t="shared" si="50"/>
        <v>70115.449209176426</v>
      </c>
      <c r="BF99" s="5">
        <f t="shared" si="51"/>
        <v>417326.21310195007</v>
      </c>
      <c r="BG99" s="5">
        <f t="shared" si="23"/>
        <v>671509.55079082353</v>
      </c>
      <c r="BH99" s="5">
        <f t="shared" si="24"/>
        <v>487441.66231112648</v>
      </c>
      <c r="BI99" s="150"/>
      <c r="BJ99" s="2">
        <v>94</v>
      </c>
      <c r="BK99" s="118">
        <v>47696</v>
      </c>
      <c r="BL99" s="5">
        <f t="shared" si="52"/>
        <v>669711.06510752393</v>
      </c>
      <c r="BM99" s="5">
        <f t="shared" si="53"/>
        <v>5059.1898369667315</v>
      </c>
      <c r="BN99" s="5">
        <f t="shared" si="25"/>
        <v>1013.0188186087744</v>
      </c>
      <c r="BO99" s="35">
        <f t="shared" si="26"/>
        <v>1.8151448373267622E-2</v>
      </c>
      <c r="BP99" s="5">
        <f t="shared" si="27"/>
        <v>4046.1710183579571</v>
      </c>
      <c r="BQ99" s="35">
        <f t="shared" si="28"/>
        <v>7.2499999999999995E-2</v>
      </c>
      <c r="BR99" s="5">
        <f t="shared" si="54"/>
        <v>72926.953711084745</v>
      </c>
      <c r="BS99" s="5">
        <f t="shared" si="55"/>
        <v>402636.89096378826</v>
      </c>
      <c r="BT99" s="5">
        <f t="shared" si="29"/>
        <v>668698.04628891521</v>
      </c>
      <c r="BU99" s="5">
        <f t="shared" si="30"/>
        <v>475563.84467487299</v>
      </c>
      <c r="BV99" s="150"/>
      <c r="BW99" s="2">
        <v>94</v>
      </c>
      <c r="BX99" s="118">
        <v>47696</v>
      </c>
      <c r="BY99" s="5">
        <f t="shared" si="56"/>
        <v>666843.1515454097</v>
      </c>
      <c r="BZ99" s="5">
        <f t="shared" si="57"/>
        <v>4934.049629872613</v>
      </c>
      <c r="CA99" s="5">
        <f t="shared" si="31"/>
        <v>1044.1312458577231</v>
      </c>
      <c r="CB99" s="35">
        <f t="shared" si="32"/>
        <v>1.8789388361049181E-2</v>
      </c>
      <c r="CC99" s="5">
        <f t="shared" si="33"/>
        <v>3889.9183840148899</v>
      </c>
      <c r="CD99" s="35">
        <f t="shared" si="34"/>
        <v>7.0000000000000007E-2</v>
      </c>
      <c r="CE99" s="5">
        <f t="shared" si="58"/>
        <v>75825.979700448399</v>
      </c>
      <c r="CF99" s="5">
        <f t="shared" si="59"/>
        <v>387974.68550757738</v>
      </c>
      <c r="CG99" s="5">
        <f t="shared" si="35"/>
        <v>665799.02029955201</v>
      </c>
      <c r="CH99" s="5">
        <f t="shared" si="36"/>
        <v>463800.66520802578</v>
      </c>
    </row>
    <row r="100" spans="9:86" ht="14.25" customHeight="1">
      <c r="I100" s="150"/>
      <c r="J100" s="2">
        <v>95</v>
      </c>
      <c r="K100" s="118">
        <v>47727</v>
      </c>
      <c r="L100" s="5">
        <f t="shared" si="37"/>
        <v>679431.05366303632</v>
      </c>
      <c r="M100" s="5">
        <f t="shared" si="0"/>
        <v>5571.5809522926747</v>
      </c>
      <c r="N100" s="5">
        <f t="shared" si="1"/>
        <v>900.49245835930014</v>
      </c>
      <c r="O100" s="35">
        <f t="shared" si="2"/>
        <v>1.5904350326723202E-2</v>
      </c>
      <c r="P100" s="5">
        <f t="shared" si="3"/>
        <v>4671.0884939333746</v>
      </c>
      <c r="Q100" s="35">
        <f t="shared" si="4"/>
        <v>8.2500000000000004E-2</v>
      </c>
      <c r="R100" s="5">
        <f t="shared" si="38"/>
        <v>63094.438795322691</v>
      </c>
      <c r="S100" s="5">
        <f t="shared" si="39"/>
        <v>466205.75167248154</v>
      </c>
      <c r="T100" s="5">
        <f t="shared" si="5"/>
        <v>678530.56120467698</v>
      </c>
      <c r="U100" s="5">
        <f t="shared" si="6"/>
        <v>529300.1904678042</v>
      </c>
      <c r="V100" s="150"/>
      <c r="W100" s="2">
        <v>95</v>
      </c>
      <c r="X100" s="118">
        <v>47727</v>
      </c>
      <c r="Y100" s="5">
        <f t="shared" si="40"/>
        <v>676874.76595815585</v>
      </c>
      <c r="Z100" s="5">
        <f t="shared" si="41"/>
        <v>5441.7815210329336</v>
      </c>
      <c r="AA100" s="5">
        <f t="shared" si="7"/>
        <v>929.28308131189442</v>
      </c>
      <c r="AB100" s="35">
        <f t="shared" si="8"/>
        <v>1.6474830406710876E-2</v>
      </c>
      <c r="AC100" s="5">
        <f t="shared" si="9"/>
        <v>4512.4984397210392</v>
      </c>
      <c r="AD100" s="35">
        <f t="shared" si="10"/>
        <v>0.08</v>
      </c>
      <c r="AE100" s="5">
        <f t="shared" si="42"/>
        <v>65679.517123155747</v>
      </c>
      <c r="AF100" s="5">
        <f t="shared" si="43"/>
        <v>451289.72737497289</v>
      </c>
      <c r="AG100" s="5">
        <f t="shared" si="11"/>
        <v>675945.48287684401</v>
      </c>
      <c r="AH100" s="5">
        <f t="shared" si="12"/>
        <v>516969.24449812865</v>
      </c>
      <c r="AI100" s="150"/>
      <c r="AJ100" s="2">
        <v>95</v>
      </c>
      <c r="AK100" s="118">
        <v>47727</v>
      </c>
      <c r="AL100" s="5">
        <f t="shared" si="44"/>
        <v>674234.70664435404</v>
      </c>
      <c r="AM100" s="5">
        <f t="shared" si="45"/>
        <v>5313.0923161272649</v>
      </c>
      <c r="AN100" s="5">
        <f t="shared" si="13"/>
        <v>958.65983571581182</v>
      </c>
      <c r="AO100" s="35">
        <f t="shared" si="14"/>
        <v>1.7062186083306802E-2</v>
      </c>
      <c r="AP100" s="5">
        <f t="shared" si="15"/>
        <v>4354.4324804114531</v>
      </c>
      <c r="AQ100" s="35">
        <f t="shared" si="16"/>
        <v>7.7499999999999999E-2</v>
      </c>
      <c r="AR100" s="5">
        <f t="shared" si="46"/>
        <v>68348.953191362118</v>
      </c>
      <c r="AS100" s="5">
        <f t="shared" si="47"/>
        <v>436394.81684072787</v>
      </c>
      <c r="AT100" s="5">
        <f t="shared" si="17"/>
        <v>673276.04680863826</v>
      </c>
      <c r="AU100" s="5">
        <f t="shared" si="18"/>
        <v>504743.77003209002</v>
      </c>
      <c r="AV100" s="150"/>
      <c r="AW100" s="2">
        <v>95</v>
      </c>
      <c r="AX100" s="118">
        <v>47727</v>
      </c>
      <c r="AY100" s="5">
        <f t="shared" si="48"/>
        <v>671509.55079082353</v>
      </c>
      <c r="AZ100" s="5">
        <f t="shared" si="49"/>
        <v>5185.5495990545369</v>
      </c>
      <c r="BA100" s="5">
        <f t="shared" si="19"/>
        <v>988.61490661189055</v>
      </c>
      <c r="BB100" s="35">
        <f t="shared" si="20"/>
        <v>1.7666731419339339E-2</v>
      </c>
      <c r="BC100" s="5">
        <f t="shared" si="21"/>
        <v>4196.9346924426463</v>
      </c>
      <c r="BD100" s="35">
        <f t="shared" si="22"/>
        <v>7.4999999999999983E-2</v>
      </c>
      <c r="BE100" s="5">
        <f t="shared" si="50"/>
        <v>71104.064115788322</v>
      </c>
      <c r="BF100" s="5">
        <f t="shared" si="51"/>
        <v>421523.14779439272</v>
      </c>
      <c r="BG100" s="5">
        <f t="shared" si="23"/>
        <v>670520.93588421168</v>
      </c>
      <c r="BH100" s="5">
        <f t="shared" si="24"/>
        <v>492627.21191018104</v>
      </c>
      <c r="BI100" s="150"/>
      <c r="BJ100" s="2">
        <v>95</v>
      </c>
      <c r="BK100" s="118">
        <v>47727</v>
      </c>
      <c r="BL100" s="5">
        <f t="shared" si="52"/>
        <v>668698.04628891521</v>
      </c>
      <c r="BM100" s="5">
        <f t="shared" si="53"/>
        <v>5059.1898369667315</v>
      </c>
      <c r="BN100" s="5">
        <f t="shared" si="25"/>
        <v>1019.1391406378689</v>
      </c>
      <c r="BO100" s="35">
        <f t="shared" si="26"/>
        <v>1.8288777357023292E-2</v>
      </c>
      <c r="BP100" s="5">
        <f t="shared" si="27"/>
        <v>4040.0506963288626</v>
      </c>
      <c r="BQ100" s="35">
        <f t="shared" si="28"/>
        <v>7.2499999999999995E-2</v>
      </c>
      <c r="BR100" s="5">
        <f t="shared" si="54"/>
        <v>73946.092851722613</v>
      </c>
      <c r="BS100" s="5">
        <f t="shared" si="55"/>
        <v>406676.94166011713</v>
      </c>
      <c r="BT100" s="5">
        <f t="shared" si="29"/>
        <v>667678.90714827739</v>
      </c>
      <c r="BU100" s="5">
        <f t="shared" si="30"/>
        <v>480623.03451183974</v>
      </c>
      <c r="BV100" s="150"/>
      <c r="BW100" s="2">
        <v>95</v>
      </c>
      <c r="BX100" s="118">
        <v>47727</v>
      </c>
      <c r="BY100" s="5">
        <f t="shared" si="56"/>
        <v>665799.02029955201</v>
      </c>
      <c r="BZ100" s="5">
        <f t="shared" si="57"/>
        <v>4934.049629872613</v>
      </c>
      <c r="CA100" s="5">
        <f t="shared" si="31"/>
        <v>1050.2220114585593</v>
      </c>
      <c r="CB100" s="35">
        <f t="shared" si="32"/>
        <v>1.8928631243453321E-2</v>
      </c>
      <c r="CC100" s="5">
        <f t="shared" si="33"/>
        <v>3883.8276184140536</v>
      </c>
      <c r="CD100" s="35">
        <f t="shared" si="34"/>
        <v>7.0000000000000007E-2</v>
      </c>
      <c r="CE100" s="5">
        <f t="shared" si="58"/>
        <v>76876.201711906964</v>
      </c>
      <c r="CF100" s="5">
        <f t="shared" si="59"/>
        <v>391858.51312599145</v>
      </c>
      <c r="CG100" s="5">
        <f t="shared" si="35"/>
        <v>664748.79828809341</v>
      </c>
      <c r="CH100" s="5">
        <f t="shared" si="36"/>
        <v>468734.71483789838</v>
      </c>
    </row>
    <row r="101" spans="9:86" ht="14.25" customHeight="1">
      <c r="I101" s="150"/>
      <c r="J101" s="2">
        <v>96</v>
      </c>
      <c r="K101" s="118">
        <v>47757</v>
      </c>
      <c r="L101" s="5">
        <f t="shared" si="37"/>
        <v>678530.56120467698</v>
      </c>
      <c r="M101" s="5">
        <f t="shared" si="0"/>
        <v>5571.5809522926747</v>
      </c>
      <c r="N101" s="5">
        <f t="shared" si="1"/>
        <v>906.68334401052016</v>
      </c>
      <c r="O101" s="35">
        <f t="shared" si="2"/>
        <v>1.6034944850250095E-2</v>
      </c>
      <c r="P101" s="5">
        <f t="shared" si="3"/>
        <v>4664.8976082821546</v>
      </c>
      <c r="Q101" s="35">
        <f t="shared" si="4"/>
        <v>8.2500000000000018E-2</v>
      </c>
      <c r="R101" s="5">
        <f t="shared" si="38"/>
        <v>64001.122139333209</v>
      </c>
      <c r="S101" s="5">
        <f t="shared" si="39"/>
        <v>470870.6492807637</v>
      </c>
      <c r="T101" s="5">
        <f t="shared" si="5"/>
        <v>677623.87786066649</v>
      </c>
      <c r="U101" s="5">
        <f t="shared" si="6"/>
        <v>534871.77142009686</v>
      </c>
      <c r="V101" s="150"/>
      <c r="W101" s="2">
        <v>96</v>
      </c>
      <c r="X101" s="118">
        <v>47757</v>
      </c>
      <c r="Y101" s="5">
        <f t="shared" si="40"/>
        <v>675945.48287684401</v>
      </c>
      <c r="Z101" s="5">
        <f t="shared" si="41"/>
        <v>5441.7815210329336</v>
      </c>
      <c r="AA101" s="5">
        <f t="shared" si="7"/>
        <v>935.47830185397288</v>
      </c>
      <c r="AB101" s="35">
        <f t="shared" si="8"/>
        <v>1.6607463037507986E-2</v>
      </c>
      <c r="AC101" s="5">
        <f t="shared" si="9"/>
        <v>4506.3032191789607</v>
      </c>
      <c r="AD101" s="35">
        <f t="shared" si="10"/>
        <v>8.0000000000000016E-2</v>
      </c>
      <c r="AE101" s="5">
        <f t="shared" si="42"/>
        <v>66614.995425009722</v>
      </c>
      <c r="AF101" s="5">
        <f t="shared" si="43"/>
        <v>455796.03059415187</v>
      </c>
      <c r="AG101" s="5">
        <f t="shared" si="11"/>
        <v>675010.00457499002</v>
      </c>
      <c r="AH101" s="5">
        <f t="shared" si="12"/>
        <v>522411.02601916157</v>
      </c>
      <c r="AI101" s="150"/>
      <c r="AJ101" s="2">
        <v>96</v>
      </c>
      <c r="AK101" s="118">
        <v>47757</v>
      </c>
      <c r="AL101" s="5">
        <f t="shared" si="44"/>
        <v>673276.04680863826</v>
      </c>
      <c r="AM101" s="5">
        <f t="shared" si="45"/>
        <v>5313.0923161272649</v>
      </c>
      <c r="AN101" s="5">
        <f t="shared" si="13"/>
        <v>964.85118048814275</v>
      </c>
      <c r="AO101" s="35">
        <f t="shared" si="14"/>
        <v>1.7196830662161561E-2</v>
      </c>
      <c r="AP101" s="5">
        <f t="shared" si="15"/>
        <v>4348.2411356391221</v>
      </c>
      <c r="AQ101" s="35">
        <f t="shared" si="16"/>
        <v>7.7499999999999999E-2</v>
      </c>
      <c r="AR101" s="5">
        <f t="shared" si="46"/>
        <v>69313.804371850259</v>
      </c>
      <c r="AS101" s="5">
        <f t="shared" si="47"/>
        <v>440743.05797636701</v>
      </c>
      <c r="AT101" s="5">
        <f t="shared" si="17"/>
        <v>672311.19562815013</v>
      </c>
      <c r="AU101" s="5">
        <f t="shared" si="18"/>
        <v>510056.86234821728</v>
      </c>
      <c r="AV101" s="150"/>
      <c r="AW101" s="2">
        <v>96</v>
      </c>
      <c r="AX101" s="118">
        <v>47757</v>
      </c>
      <c r="AY101" s="5">
        <f t="shared" si="48"/>
        <v>670520.93588421168</v>
      </c>
      <c r="AZ101" s="5">
        <f t="shared" si="49"/>
        <v>5185.5495990545369</v>
      </c>
      <c r="BA101" s="5">
        <f t="shared" si="19"/>
        <v>994.79374977821408</v>
      </c>
      <c r="BB101" s="35">
        <f t="shared" si="20"/>
        <v>1.7803359087657167E-2</v>
      </c>
      <c r="BC101" s="5">
        <f t="shared" si="21"/>
        <v>4190.7558492763228</v>
      </c>
      <c r="BD101" s="35">
        <f t="shared" si="22"/>
        <v>7.4999999999999997E-2</v>
      </c>
      <c r="BE101" s="5">
        <f t="shared" si="50"/>
        <v>72098.857865566533</v>
      </c>
      <c r="BF101" s="5">
        <f t="shared" si="51"/>
        <v>425713.90364366904</v>
      </c>
      <c r="BG101" s="5">
        <f t="shared" si="23"/>
        <v>669526.1421344335</v>
      </c>
      <c r="BH101" s="5">
        <f t="shared" si="24"/>
        <v>497812.7615092356</v>
      </c>
      <c r="BI101" s="150"/>
      <c r="BJ101" s="2">
        <v>96</v>
      </c>
      <c r="BK101" s="118">
        <v>47757</v>
      </c>
      <c r="BL101" s="5">
        <f t="shared" si="52"/>
        <v>667678.90714827739</v>
      </c>
      <c r="BM101" s="5">
        <f t="shared" si="53"/>
        <v>5059.1898369667315</v>
      </c>
      <c r="BN101" s="5">
        <f t="shared" si="25"/>
        <v>1025.2964396125558</v>
      </c>
      <c r="BO101" s="35">
        <f t="shared" si="26"/>
        <v>1.8427356538639778E-2</v>
      </c>
      <c r="BP101" s="5">
        <f t="shared" si="27"/>
        <v>4033.8933973541757</v>
      </c>
      <c r="BQ101" s="35">
        <f t="shared" si="28"/>
        <v>7.2499999999999995E-2</v>
      </c>
      <c r="BR101" s="5">
        <f t="shared" si="54"/>
        <v>74971.389291335174</v>
      </c>
      <c r="BS101" s="5">
        <f t="shared" si="55"/>
        <v>410710.8350574713</v>
      </c>
      <c r="BT101" s="5">
        <f t="shared" si="29"/>
        <v>666653.61070866487</v>
      </c>
      <c r="BU101" s="5">
        <f t="shared" si="30"/>
        <v>485682.22434880649</v>
      </c>
      <c r="BV101" s="150"/>
      <c r="BW101" s="2">
        <v>96</v>
      </c>
      <c r="BX101" s="118">
        <v>47757</v>
      </c>
      <c r="BY101" s="5">
        <f t="shared" si="56"/>
        <v>664748.79828809341</v>
      </c>
      <c r="BZ101" s="5">
        <f t="shared" si="57"/>
        <v>4934.049629872613</v>
      </c>
      <c r="CA101" s="5">
        <f t="shared" si="31"/>
        <v>1056.3483065254013</v>
      </c>
      <c r="CB101" s="35">
        <f t="shared" si="32"/>
        <v>1.9069127632798104E-2</v>
      </c>
      <c r="CC101" s="5">
        <f t="shared" si="33"/>
        <v>3877.7013233472117</v>
      </c>
      <c r="CD101" s="35">
        <f t="shared" si="34"/>
        <v>7.0000000000000007E-2</v>
      </c>
      <c r="CE101" s="5">
        <f t="shared" si="58"/>
        <v>77932.550018432361</v>
      </c>
      <c r="CF101" s="5">
        <f t="shared" si="59"/>
        <v>395736.21444933867</v>
      </c>
      <c r="CG101" s="5">
        <f t="shared" si="35"/>
        <v>663692.44998156803</v>
      </c>
      <c r="CH101" s="5">
        <f t="shared" si="36"/>
        <v>473668.76446777105</v>
      </c>
    </row>
    <row r="102" spans="9:86" ht="14.25" customHeight="1">
      <c r="I102" s="150"/>
      <c r="J102" s="2">
        <v>97</v>
      </c>
      <c r="K102" s="118">
        <v>47788</v>
      </c>
      <c r="L102" s="5">
        <f t="shared" si="37"/>
        <v>677623.87786066649</v>
      </c>
      <c r="M102" s="5">
        <f t="shared" si="0"/>
        <v>5571.5809522926747</v>
      </c>
      <c r="N102" s="5">
        <f t="shared" si="1"/>
        <v>912.91679200059298</v>
      </c>
      <c r="O102" s="35">
        <f t="shared" si="2"/>
        <v>1.6166787892116889E-2</v>
      </c>
      <c r="P102" s="5">
        <f t="shared" si="3"/>
        <v>4658.6641602920818</v>
      </c>
      <c r="Q102" s="35">
        <f t="shared" si="4"/>
        <v>8.249999999999999E-2</v>
      </c>
      <c r="R102" s="5">
        <f t="shared" si="38"/>
        <v>64914.038931333802</v>
      </c>
      <c r="S102" s="5">
        <f t="shared" si="39"/>
        <v>475529.31344105577</v>
      </c>
      <c r="T102" s="5">
        <f t="shared" si="5"/>
        <v>676710.96106866584</v>
      </c>
      <c r="U102" s="5">
        <f t="shared" si="6"/>
        <v>540443.35237238952</v>
      </c>
      <c r="V102" s="150"/>
      <c r="W102" s="2">
        <v>97</v>
      </c>
      <c r="X102" s="118">
        <v>47788</v>
      </c>
      <c r="Y102" s="5">
        <f t="shared" si="40"/>
        <v>675010.00457499002</v>
      </c>
      <c r="Z102" s="5">
        <f t="shared" si="41"/>
        <v>5441.7815210329336</v>
      </c>
      <c r="AA102" s="5">
        <f t="shared" si="7"/>
        <v>941.71482386633306</v>
      </c>
      <c r="AB102" s="35">
        <f t="shared" si="8"/>
        <v>1.6741348735284656E-2</v>
      </c>
      <c r="AC102" s="5">
        <f t="shared" si="9"/>
        <v>4500.0666971666005</v>
      </c>
      <c r="AD102" s="35">
        <f t="shared" si="10"/>
        <v>0.08</v>
      </c>
      <c r="AE102" s="5">
        <f t="shared" si="42"/>
        <v>67556.710248876057</v>
      </c>
      <c r="AF102" s="5">
        <f t="shared" si="43"/>
        <v>460296.09729131847</v>
      </c>
      <c r="AG102" s="5">
        <f t="shared" si="11"/>
        <v>674068.28975112364</v>
      </c>
      <c r="AH102" s="5">
        <f t="shared" si="12"/>
        <v>527852.80754019448</v>
      </c>
      <c r="AI102" s="150"/>
      <c r="AJ102" s="2">
        <v>97</v>
      </c>
      <c r="AK102" s="118">
        <v>47788</v>
      </c>
      <c r="AL102" s="5">
        <f t="shared" si="44"/>
        <v>672311.19562815013</v>
      </c>
      <c r="AM102" s="5">
        <f t="shared" si="45"/>
        <v>5313.0923161272649</v>
      </c>
      <c r="AN102" s="5">
        <f t="shared" si="13"/>
        <v>971.08251102879512</v>
      </c>
      <c r="AO102" s="35">
        <f t="shared" si="14"/>
        <v>1.7332732532377337E-2</v>
      </c>
      <c r="AP102" s="5">
        <f t="shared" si="15"/>
        <v>4342.0098050984698</v>
      </c>
      <c r="AQ102" s="35">
        <f t="shared" si="16"/>
        <v>7.7499999999999999E-2</v>
      </c>
      <c r="AR102" s="5">
        <f t="shared" si="46"/>
        <v>70284.886882879058</v>
      </c>
      <c r="AS102" s="5">
        <f t="shared" si="47"/>
        <v>445085.06778146548</v>
      </c>
      <c r="AT102" s="5">
        <f t="shared" si="17"/>
        <v>671340.11311712139</v>
      </c>
      <c r="AU102" s="5">
        <f t="shared" si="18"/>
        <v>515369.95466434455</v>
      </c>
      <c r="AV102" s="150"/>
      <c r="AW102" s="2">
        <v>97</v>
      </c>
      <c r="AX102" s="118">
        <v>47788</v>
      </c>
      <c r="AY102" s="5">
        <f t="shared" si="48"/>
        <v>669526.1421344335</v>
      </c>
      <c r="AZ102" s="5">
        <f t="shared" si="49"/>
        <v>5185.5495990545369</v>
      </c>
      <c r="BA102" s="5">
        <f t="shared" si="19"/>
        <v>1001.0112107143277</v>
      </c>
      <c r="BB102" s="35">
        <f t="shared" si="20"/>
        <v>1.7941247955274058E-2</v>
      </c>
      <c r="BC102" s="5">
        <f t="shared" si="21"/>
        <v>4184.5383883402092</v>
      </c>
      <c r="BD102" s="35">
        <f t="shared" si="22"/>
        <v>7.4999999999999997E-2</v>
      </c>
      <c r="BE102" s="5">
        <f t="shared" si="50"/>
        <v>73099.869076280855</v>
      </c>
      <c r="BF102" s="5">
        <f t="shared" si="51"/>
        <v>429898.44203200925</v>
      </c>
      <c r="BG102" s="5">
        <f t="shared" si="23"/>
        <v>668525.13092371915</v>
      </c>
      <c r="BH102" s="5">
        <f t="shared" si="24"/>
        <v>502998.3111082901</v>
      </c>
      <c r="BI102" s="150"/>
      <c r="BJ102" s="2">
        <v>97</v>
      </c>
      <c r="BK102" s="118">
        <v>47788</v>
      </c>
      <c r="BL102" s="5">
        <f t="shared" si="52"/>
        <v>666653.61070866487</v>
      </c>
      <c r="BM102" s="5">
        <f t="shared" si="53"/>
        <v>5059.1898369667315</v>
      </c>
      <c r="BN102" s="5">
        <f t="shared" si="25"/>
        <v>1031.4909389352147</v>
      </c>
      <c r="BO102" s="35">
        <f t="shared" si="26"/>
        <v>1.8567200519719159E-2</v>
      </c>
      <c r="BP102" s="5">
        <f t="shared" si="27"/>
        <v>4027.6988980315168</v>
      </c>
      <c r="BQ102" s="35">
        <f t="shared" si="28"/>
        <v>7.2499999999999995E-2</v>
      </c>
      <c r="BR102" s="5">
        <f t="shared" si="54"/>
        <v>76002.880230270384</v>
      </c>
      <c r="BS102" s="5">
        <f t="shared" si="55"/>
        <v>414738.53395550279</v>
      </c>
      <c r="BT102" s="5">
        <f t="shared" si="29"/>
        <v>665622.11976972967</v>
      </c>
      <c r="BU102" s="5">
        <f t="shared" si="30"/>
        <v>490741.41418577317</v>
      </c>
      <c r="BV102" s="150"/>
      <c r="BW102" s="2">
        <v>97</v>
      </c>
      <c r="BX102" s="118">
        <v>47788</v>
      </c>
      <c r="BY102" s="5">
        <f t="shared" si="56"/>
        <v>663692.44998156803</v>
      </c>
      <c r="BZ102" s="5">
        <f t="shared" si="57"/>
        <v>4934.049629872613</v>
      </c>
      <c r="CA102" s="5">
        <f t="shared" si="31"/>
        <v>1062.510338313466</v>
      </c>
      <c r="CB102" s="35">
        <f t="shared" si="32"/>
        <v>1.9210892123476299E-2</v>
      </c>
      <c r="CC102" s="5">
        <f t="shared" si="33"/>
        <v>3871.5392915591469</v>
      </c>
      <c r="CD102" s="35">
        <f t="shared" si="34"/>
        <v>7.0000000000000007E-2</v>
      </c>
      <c r="CE102" s="5">
        <f t="shared" si="58"/>
        <v>78995.060356745831</v>
      </c>
      <c r="CF102" s="5">
        <f t="shared" si="59"/>
        <v>399607.75374089781</v>
      </c>
      <c r="CG102" s="5">
        <f t="shared" si="35"/>
        <v>662629.93964325462</v>
      </c>
      <c r="CH102" s="5">
        <f t="shared" si="36"/>
        <v>478602.81409764366</v>
      </c>
    </row>
    <row r="103" spans="9:86" ht="14.25" customHeight="1">
      <c r="I103" s="150"/>
      <c r="J103" s="2">
        <v>98</v>
      </c>
      <c r="K103" s="118">
        <v>47818</v>
      </c>
      <c r="L103" s="5">
        <f t="shared" si="37"/>
        <v>676710.96106866584</v>
      </c>
      <c r="M103" s="5">
        <f t="shared" si="0"/>
        <v>5571.5809522926747</v>
      </c>
      <c r="N103" s="5">
        <f t="shared" si="1"/>
        <v>919.1930949455973</v>
      </c>
      <c r="O103" s="35">
        <f t="shared" si="2"/>
        <v>1.6299894303364065E-2</v>
      </c>
      <c r="P103" s="5">
        <f t="shared" si="3"/>
        <v>4652.3878573470774</v>
      </c>
      <c r="Q103" s="35">
        <f t="shared" si="4"/>
        <v>8.2500000000000004E-2</v>
      </c>
      <c r="R103" s="5">
        <f t="shared" si="38"/>
        <v>65833.232026279395</v>
      </c>
      <c r="S103" s="5">
        <f t="shared" si="39"/>
        <v>480181.70129840286</v>
      </c>
      <c r="T103" s="5">
        <f t="shared" si="5"/>
        <v>675791.76797372021</v>
      </c>
      <c r="U103" s="5">
        <f t="shared" si="6"/>
        <v>546014.93332468229</v>
      </c>
      <c r="V103" s="150"/>
      <c r="W103" s="2">
        <v>98</v>
      </c>
      <c r="X103" s="118">
        <v>47818</v>
      </c>
      <c r="Y103" s="5">
        <f t="shared" si="40"/>
        <v>674068.28975112364</v>
      </c>
      <c r="Z103" s="5">
        <f t="shared" si="41"/>
        <v>5441.7815210329336</v>
      </c>
      <c r="AA103" s="5">
        <f t="shared" si="7"/>
        <v>947.99292269210946</v>
      </c>
      <c r="AB103" s="35">
        <f t="shared" si="8"/>
        <v>1.6876502344451594E-2</v>
      </c>
      <c r="AC103" s="5">
        <f t="shared" si="9"/>
        <v>4493.7885983408241</v>
      </c>
      <c r="AD103" s="35">
        <f t="shared" si="10"/>
        <v>7.9999999999999988E-2</v>
      </c>
      <c r="AE103" s="5">
        <f t="shared" si="42"/>
        <v>68504.703171568166</v>
      </c>
      <c r="AF103" s="5">
        <f t="shared" si="43"/>
        <v>464789.88588965929</v>
      </c>
      <c r="AG103" s="5">
        <f t="shared" si="11"/>
        <v>673120.29682843154</v>
      </c>
      <c r="AH103" s="5">
        <f t="shared" si="12"/>
        <v>533294.58906122739</v>
      </c>
      <c r="AI103" s="150"/>
      <c r="AJ103" s="2">
        <v>98</v>
      </c>
      <c r="AK103" s="118">
        <v>47818</v>
      </c>
      <c r="AL103" s="5">
        <f t="shared" si="44"/>
        <v>671340.11311712139</v>
      </c>
      <c r="AM103" s="5">
        <f t="shared" si="45"/>
        <v>5313.0923161272649</v>
      </c>
      <c r="AN103" s="5">
        <f t="shared" si="13"/>
        <v>977.3540855791889</v>
      </c>
      <c r="AO103" s="35">
        <f t="shared" si="14"/>
        <v>1.7469906531421824E-2</v>
      </c>
      <c r="AP103" s="5">
        <f t="shared" si="15"/>
        <v>4335.738230548076</v>
      </c>
      <c r="AQ103" s="35">
        <f t="shared" si="16"/>
        <v>7.7500000000000013E-2</v>
      </c>
      <c r="AR103" s="5">
        <f t="shared" si="46"/>
        <v>71262.240968458253</v>
      </c>
      <c r="AS103" s="5">
        <f t="shared" si="47"/>
        <v>449420.80601201358</v>
      </c>
      <c r="AT103" s="5">
        <f t="shared" si="17"/>
        <v>670362.75903154223</v>
      </c>
      <c r="AU103" s="5">
        <f t="shared" si="18"/>
        <v>520683.04698047182</v>
      </c>
      <c r="AV103" s="150"/>
      <c r="AW103" s="2">
        <v>98</v>
      </c>
      <c r="AX103" s="118">
        <v>47818</v>
      </c>
      <c r="AY103" s="5">
        <f t="shared" si="48"/>
        <v>668525.13092371915</v>
      </c>
      <c r="AZ103" s="5">
        <f t="shared" si="49"/>
        <v>5185.5495990545369</v>
      </c>
      <c r="BA103" s="5">
        <f t="shared" si="19"/>
        <v>1007.2675307812924</v>
      </c>
      <c r="BB103" s="35">
        <f t="shared" si="20"/>
        <v>1.8080412852504564E-2</v>
      </c>
      <c r="BC103" s="5">
        <f t="shared" si="21"/>
        <v>4178.2820682732445</v>
      </c>
      <c r="BD103" s="35">
        <f t="shared" si="22"/>
        <v>7.4999999999999997E-2</v>
      </c>
      <c r="BE103" s="5">
        <f t="shared" si="50"/>
        <v>74107.136607062144</v>
      </c>
      <c r="BF103" s="5">
        <f t="shared" si="51"/>
        <v>434076.72410028247</v>
      </c>
      <c r="BG103" s="5">
        <f t="shared" si="23"/>
        <v>667517.86339293781</v>
      </c>
      <c r="BH103" s="5">
        <f t="shared" si="24"/>
        <v>508183.8607073446</v>
      </c>
      <c r="BI103" s="150"/>
      <c r="BJ103" s="2">
        <v>98</v>
      </c>
      <c r="BK103" s="118">
        <v>47818</v>
      </c>
      <c r="BL103" s="5">
        <f t="shared" si="52"/>
        <v>665622.11976972967</v>
      </c>
      <c r="BM103" s="5">
        <f t="shared" si="53"/>
        <v>5059.1898369667315</v>
      </c>
      <c r="BN103" s="5">
        <f t="shared" si="25"/>
        <v>1037.722863357948</v>
      </c>
      <c r="BO103" s="35">
        <f t="shared" si="26"/>
        <v>1.8708324123307904E-2</v>
      </c>
      <c r="BP103" s="5">
        <f t="shared" si="27"/>
        <v>4021.4669736087835</v>
      </c>
      <c r="BQ103" s="35">
        <f t="shared" si="28"/>
        <v>7.2499999999999995E-2</v>
      </c>
      <c r="BR103" s="5">
        <f t="shared" si="54"/>
        <v>77040.603093628335</v>
      </c>
      <c r="BS103" s="5">
        <f t="shared" si="55"/>
        <v>418760.00092911156</v>
      </c>
      <c r="BT103" s="5">
        <f t="shared" si="29"/>
        <v>664584.39690637169</v>
      </c>
      <c r="BU103" s="5">
        <f t="shared" si="30"/>
        <v>495800.60402273992</v>
      </c>
      <c r="BV103" s="150"/>
      <c r="BW103" s="2">
        <v>98</v>
      </c>
      <c r="BX103" s="118">
        <v>47818</v>
      </c>
      <c r="BY103" s="5">
        <f t="shared" si="56"/>
        <v>662629.93964325462</v>
      </c>
      <c r="BZ103" s="5">
        <f t="shared" si="57"/>
        <v>4934.049629872613</v>
      </c>
      <c r="CA103" s="5">
        <f t="shared" si="31"/>
        <v>1068.7083152869609</v>
      </c>
      <c r="CB103" s="35">
        <f t="shared" si="32"/>
        <v>1.9353939531238144E-2</v>
      </c>
      <c r="CC103" s="5">
        <f t="shared" si="33"/>
        <v>3865.3413145856521</v>
      </c>
      <c r="CD103" s="35">
        <f t="shared" si="34"/>
        <v>7.0000000000000007E-2</v>
      </c>
      <c r="CE103" s="5">
        <f t="shared" si="58"/>
        <v>80063.768672032791</v>
      </c>
      <c r="CF103" s="5">
        <f t="shared" si="59"/>
        <v>403473.09505548346</v>
      </c>
      <c r="CG103" s="5">
        <f t="shared" si="35"/>
        <v>661561.2313279676</v>
      </c>
      <c r="CH103" s="5">
        <f t="shared" si="36"/>
        <v>483536.86372751626</v>
      </c>
    </row>
    <row r="104" spans="9:86" ht="14.25" customHeight="1">
      <c r="I104" s="150"/>
      <c r="J104" s="2">
        <v>99</v>
      </c>
      <c r="K104" s="118">
        <v>47849</v>
      </c>
      <c r="L104" s="5">
        <f t="shared" si="37"/>
        <v>675791.76797372021</v>
      </c>
      <c r="M104" s="5">
        <f t="shared" si="0"/>
        <v>5571.5809522926747</v>
      </c>
      <c r="N104" s="5">
        <f t="shared" si="1"/>
        <v>925.5125474733486</v>
      </c>
      <c r="O104" s="35">
        <f t="shared" si="2"/>
        <v>1.6434279161139577E-2</v>
      </c>
      <c r="P104" s="5">
        <f t="shared" si="3"/>
        <v>4646.0684048193261</v>
      </c>
      <c r="Q104" s="35">
        <f t="shared" si="4"/>
        <v>8.249999999999999E-2</v>
      </c>
      <c r="R104" s="5">
        <f t="shared" si="38"/>
        <v>66758.744573752745</v>
      </c>
      <c r="S104" s="5">
        <f t="shared" si="39"/>
        <v>484827.76970322221</v>
      </c>
      <c r="T104" s="5">
        <f t="shared" si="5"/>
        <v>674866.25542624691</v>
      </c>
      <c r="U104" s="5">
        <f t="shared" si="6"/>
        <v>551586.51427697495</v>
      </c>
      <c r="V104" s="150"/>
      <c r="W104" s="2">
        <v>99</v>
      </c>
      <c r="X104" s="118">
        <v>47849</v>
      </c>
      <c r="Y104" s="5">
        <f t="shared" si="40"/>
        <v>673120.29682843154</v>
      </c>
      <c r="Z104" s="5">
        <f t="shared" si="41"/>
        <v>5441.7815210329336</v>
      </c>
      <c r="AA104" s="5">
        <f t="shared" si="7"/>
        <v>954.31287551005607</v>
      </c>
      <c r="AB104" s="35">
        <f t="shared" si="8"/>
        <v>1.7012938935400367E-2</v>
      </c>
      <c r="AC104" s="5">
        <f t="shared" si="9"/>
        <v>4487.4686455228775</v>
      </c>
      <c r="AD104" s="35">
        <f t="shared" si="10"/>
        <v>0.08</v>
      </c>
      <c r="AE104" s="5">
        <f t="shared" si="42"/>
        <v>69459.016047078228</v>
      </c>
      <c r="AF104" s="5">
        <f t="shared" si="43"/>
        <v>469277.35453518218</v>
      </c>
      <c r="AG104" s="5">
        <f t="shared" si="11"/>
        <v>672165.98395292147</v>
      </c>
      <c r="AH104" s="5">
        <f t="shared" si="12"/>
        <v>538736.37058226042</v>
      </c>
      <c r="AI104" s="150"/>
      <c r="AJ104" s="2">
        <v>99</v>
      </c>
      <c r="AK104" s="118">
        <v>47849</v>
      </c>
      <c r="AL104" s="5">
        <f t="shared" si="44"/>
        <v>670362.75903154223</v>
      </c>
      <c r="AM104" s="5">
        <f t="shared" si="45"/>
        <v>5313.0923161272649</v>
      </c>
      <c r="AN104" s="5">
        <f t="shared" si="13"/>
        <v>983.66616404855449</v>
      </c>
      <c r="AO104" s="35">
        <f t="shared" si="14"/>
        <v>1.7608367722627694E-2</v>
      </c>
      <c r="AP104" s="5">
        <f t="shared" si="15"/>
        <v>4329.4261520787104</v>
      </c>
      <c r="AQ104" s="35">
        <f t="shared" si="16"/>
        <v>7.7499999999999999E-2</v>
      </c>
      <c r="AR104" s="5">
        <f t="shared" si="46"/>
        <v>72245.907132506807</v>
      </c>
      <c r="AS104" s="5">
        <f t="shared" si="47"/>
        <v>453750.2321640923</v>
      </c>
      <c r="AT104" s="5">
        <f t="shared" si="17"/>
        <v>669379.09286749363</v>
      </c>
      <c r="AU104" s="5">
        <f t="shared" si="18"/>
        <v>525996.13929659908</v>
      </c>
      <c r="AV104" s="150"/>
      <c r="AW104" s="2">
        <v>99</v>
      </c>
      <c r="AX104" s="118">
        <v>47849</v>
      </c>
      <c r="AY104" s="5">
        <f t="shared" si="48"/>
        <v>667517.86339293781</v>
      </c>
      <c r="AZ104" s="5">
        <f t="shared" si="49"/>
        <v>5185.5495990545369</v>
      </c>
      <c r="BA104" s="5">
        <f t="shared" si="19"/>
        <v>1013.5629528486761</v>
      </c>
      <c r="BB104" s="35">
        <f t="shared" si="20"/>
        <v>1.8220868835422378E-2</v>
      </c>
      <c r="BC104" s="5">
        <f t="shared" si="21"/>
        <v>4171.9866462058608</v>
      </c>
      <c r="BD104" s="35">
        <f t="shared" si="22"/>
        <v>7.4999999999999997E-2</v>
      </c>
      <c r="BE104" s="5">
        <f t="shared" si="50"/>
        <v>75120.69955991082</v>
      </c>
      <c r="BF104" s="5">
        <f t="shared" si="51"/>
        <v>438248.71074648836</v>
      </c>
      <c r="BG104" s="5">
        <f t="shared" si="23"/>
        <v>666504.30044008908</v>
      </c>
      <c r="BH104" s="5">
        <f t="shared" si="24"/>
        <v>513369.41030639916</v>
      </c>
      <c r="BI104" s="150"/>
      <c r="BJ104" s="2">
        <v>99</v>
      </c>
      <c r="BK104" s="118">
        <v>47849</v>
      </c>
      <c r="BL104" s="5">
        <f t="shared" si="52"/>
        <v>664584.39690637169</v>
      </c>
      <c r="BM104" s="5">
        <f t="shared" si="53"/>
        <v>5059.1898369667315</v>
      </c>
      <c r="BN104" s="5">
        <f t="shared" si="25"/>
        <v>1043.992438990736</v>
      </c>
      <c r="BO104" s="35">
        <f t="shared" si="26"/>
        <v>1.8850742398115308E-2</v>
      </c>
      <c r="BP104" s="5">
        <f t="shared" si="27"/>
        <v>4015.1973979759955</v>
      </c>
      <c r="BQ104" s="35">
        <f t="shared" si="28"/>
        <v>7.2499999999999995E-2</v>
      </c>
      <c r="BR104" s="5">
        <f t="shared" si="54"/>
        <v>78084.595532619074</v>
      </c>
      <c r="BS104" s="5">
        <f t="shared" si="55"/>
        <v>422775.19832708756</v>
      </c>
      <c r="BT104" s="5">
        <f t="shared" si="29"/>
        <v>663540.40446738095</v>
      </c>
      <c r="BU104" s="5">
        <f t="shared" si="30"/>
        <v>500859.79385970661</v>
      </c>
      <c r="BV104" s="150"/>
      <c r="BW104" s="2">
        <v>99</v>
      </c>
      <c r="BX104" s="118">
        <v>47849</v>
      </c>
      <c r="BY104" s="5">
        <f t="shared" si="56"/>
        <v>661561.2313279676</v>
      </c>
      <c r="BZ104" s="5">
        <f t="shared" si="57"/>
        <v>4934.049629872613</v>
      </c>
      <c r="CA104" s="5">
        <f t="shared" si="31"/>
        <v>1074.942447126135</v>
      </c>
      <c r="CB104" s="35">
        <f t="shared" si="32"/>
        <v>1.9498284897409311E-2</v>
      </c>
      <c r="CC104" s="5">
        <f t="shared" si="33"/>
        <v>3859.107182746478</v>
      </c>
      <c r="CD104" s="35">
        <f t="shared" si="34"/>
        <v>7.0000000000000007E-2</v>
      </c>
      <c r="CE104" s="5">
        <f t="shared" si="58"/>
        <v>81138.711119158921</v>
      </c>
      <c r="CF104" s="5">
        <f t="shared" si="59"/>
        <v>407332.20223822992</v>
      </c>
      <c r="CG104" s="5">
        <f t="shared" si="35"/>
        <v>660486.28888084146</v>
      </c>
      <c r="CH104" s="5">
        <f t="shared" si="36"/>
        <v>488470.91335738881</v>
      </c>
    </row>
    <row r="105" spans="9:86" ht="14.25" customHeight="1">
      <c r="I105" s="150"/>
      <c r="J105" s="2">
        <v>100</v>
      </c>
      <c r="K105" s="118">
        <v>47880</v>
      </c>
      <c r="L105" s="5">
        <f t="shared" si="37"/>
        <v>674866.25542624691</v>
      </c>
      <c r="M105" s="5">
        <f t="shared" si="0"/>
        <v>5571.5809522926747</v>
      </c>
      <c r="N105" s="5">
        <f t="shared" si="1"/>
        <v>931.87544623722715</v>
      </c>
      <c r="O105" s="35">
        <f t="shared" si="2"/>
        <v>1.6569957773016571E-2</v>
      </c>
      <c r="P105" s="5">
        <f t="shared" si="3"/>
        <v>4639.7055060554476</v>
      </c>
      <c r="Q105" s="35">
        <f t="shared" si="4"/>
        <v>8.2500000000000004E-2</v>
      </c>
      <c r="R105" s="5">
        <f t="shared" si="38"/>
        <v>67690.620019989976</v>
      </c>
      <c r="S105" s="5">
        <f t="shared" si="39"/>
        <v>489467.47520927765</v>
      </c>
      <c r="T105" s="5">
        <f t="shared" si="5"/>
        <v>673934.37998000963</v>
      </c>
      <c r="U105" s="5">
        <f t="shared" si="6"/>
        <v>557158.09522926761</v>
      </c>
      <c r="V105" s="150"/>
      <c r="W105" s="2">
        <v>100</v>
      </c>
      <c r="X105" s="118">
        <v>47880</v>
      </c>
      <c r="Y105" s="5">
        <f t="shared" si="40"/>
        <v>672165.98395292147</v>
      </c>
      <c r="Z105" s="5">
        <f t="shared" si="41"/>
        <v>5441.7815210329336</v>
      </c>
      <c r="AA105" s="5">
        <f t="shared" si="7"/>
        <v>960.67496134679004</v>
      </c>
      <c r="AB105" s="35">
        <f t="shared" si="8"/>
        <v>1.7150673808820571E-2</v>
      </c>
      <c r="AC105" s="5">
        <f t="shared" si="9"/>
        <v>4481.1065596861436</v>
      </c>
      <c r="AD105" s="35">
        <f t="shared" si="10"/>
        <v>0.08</v>
      </c>
      <c r="AE105" s="5">
        <f t="shared" si="42"/>
        <v>70419.691008425012</v>
      </c>
      <c r="AF105" s="5">
        <f t="shared" si="43"/>
        <v>473758.46109486831</v>
      </c>
      <c r="AG105" s="5">
        <f t="shared" si="11"/>
        <v>671205.30899157468</v>
      </c>
      <c r="AH105" s="5">
        <f t="shared" si="12"/>
        <v>544178.15210329334</v>
      </c>
      <c r="AI105" s="150"/>
      <c r="AJ105" s="2">
        <v>100</v>
      </c>
      <c r="AK105" s="118">
        <v>47880</v>
      </c>
      <c r="AL105" s="5">
        <f t="shared" si="44"/>
        <v>669379.09286749363</v>
      </c>
      <c r="AM105" s="5">
        <f t="shared" si="45"/>
        <v>5313.0923161272649</v>
      </c>
      <c r="AN105" s="5">
        <f t="shared" si="13"/>
        <v>990.01900802470209</v>
      </c>
      <c r="AO105" s="35">
        <f t="shared" si="14"/>
        <v>1.7748131399509016E-2</v>
      </c>
      <c r="AP105" s="5">
        <f t="shared" si="15"/>
        <v>4323.0733081025628</v>
      </c>
      <c r="AQ105" s="35">
        <f t="shared" si="16"/>
        <v>7.7499999999999999E-2</v>
      </c>
      <c r="AR105" s="5">
        <f t="shared" si="46"/>
        <v>73235.926140531505</v>
      </c>
      <c r="AS105" s="5">
        <f t="shared" si="47"/>
        <v>458073.30547219486</v>
      </c>
      <c r="AT105" s="5">
        <f t="shared" si="17"/>
        <v>668389.07385946892</v>
      </c>
      <c r="AU105" s="5">
        <f t="shared" si="18"/>
        <v>531309.23161272635</v>
      </c>
      <c r="AV105" s="150"/>
      <c r="AW105" s="2">
        <v>100</v>
      </c>
      <c r="AX105" s="118">
        <v>47880</v>
      </c>
      <c r="AY105" s="5">
        <f t="shared" si="48"/>
        <v>666504.30044008908</v>
      </c>
      <c r="AZ105" s="5">
        <f t="shared" si="49"/>
        <v>5185.5495990545369</v>
      </c>
      <c r="BA105" s="5">
        <f t="shared" si="19"/>
        <v>1019.8977213039807</v>
      </c>
      <c r="BB105" s="35">
        <f t="shared" si="20"/>
        <v>1.836263119017623E-2</v>
      </c>
      <c r="BC105" s="5">
        <f t="shared" si="21"/>
        <v>4165.6518777505562</v>
      </c>
      <c r="BD105" s="35">
        <f t="shared" si="22"/>
        <v>7.4999999999999997E-2</v>
      </c>
      <c r="BE105" s="5">
        <f t="shared" si="50"/>
        <v>76140.597281214796</v>
      </c>
      <c r="BF105" s="5">
        <f t="shared" si="51"/>
        <v>442414.36262423894</v>
      </c>
      <c r="BG105" s="5">
        <f t="shared" si="23"/>
        <v>665484.4027187851</v>
      </c>
      <c r="BH105" s="5">
        <f t="shared" si="24"/>
        <v>518554.95990545372</v>
      </c>
      <c r="BI105" s="150"/>
      <c r="BJ105" s="2">
        <v>100</v>
      </c>
      <c r="BK105" s="118">
        <v>47880</v>
      </c>
      <c r="BL105" s="5">
        <f t="shared" si="52"/>
        <v>663540.40446738095</v>
      </c>
      <c r="BM105" s="5">
        <f t="shared" si="53"/>
        <v>5059.1898369667315</v>
      </c>
      <c r="BN105" s="5">
        <f t="shared" si="25"/>
        <v>1050.2998933096383</v>
      </c>
      <c r="BO105" s="35">
        <f t="shared" si="26"/>
        <v>1.8994470622828878E-2</v>
      </c>
      <c r="BP105" s="5">
        <f t="shared" si="27"/>
        <v>4008.8899436570932</v>
      </c>
      <c r="BQ105" s="35">
        <f t="shared" si="28"/>
        <v>7.2499999999999995E-2</v>
      </c>
      <c r="BR105" s="5">
        <f t="shared" si="54"/>
        <v>79134.895425928713</v>
      </c>
      <c r="BS105" s="5">
        <f t="shared" si="55"/>
        <v>426784.08827074466</v>
      </c>
      <c r="BT105" s="5">
        <f t="shared" si="29"/>
        <v>662490.10457407136</v>
      </c>
      <c r="BU105" s="5">
        <f t="shared" si="30"/>
        <v>505918.98369667336</v>
      </c>
      <c r="BV105" s="150"/>
      <c r="BW105" s="2">
        <v>100</v>
      </c>
      <c r="BX105" s="118">
        <v>47880</v>
      </c>
      <c r="BY105" s="5">
        <f t="shared" si="56"/>
        <v>660486.28888084146</v>
      </c>
      <c r="BZ105" s="5">
        <f t="shared" si="57"/>
        <v>4934.049629872613</v>
      </c>
      <c r="CA105" s="5">
        <f t="shared" si="31"/>
        <v>1081.2129447343709</v>
      </c>
      <c r="CB105" s="35">
        <f t="shared" si="32"/>
        <v>1.96439434932058E-2</v>
      </c>
      <c r="CC105" s="5">
        <f t="shared" si="33"/>
        <v>3852.836685138242</v>
      </c>
      <c r="CD105" s="35">
        <f t="shared" si="34"/>
        <v>7.0000000000000007E-2</v>
      </c>
      <c r="CE105" s="5">
        <f t="shared" si="58"/>
        <v>82219.924063893297</v>
      </c>
      <c r="CF105" s="5">
        <f t="shared" si="59"/>
        <v>411185.03892336815</v>
      </c>
      <c r="CG105" s="5">
        <f t="shared" si="35"/>
        <v>659405.07593610708</v>
      </c>
      <c r="CH105" s="5">
        <f t="shared" si="36"/>
        <v>493404.96298726148</v>
      </c>
    </row>
    <row r="106" spans="9:86" ht="14.25" customHeight="1">
      <c r="I106" s="150"/>
      <c r="J106" s="2">
        <v>101</v>
      </c>
      <c r="K106" s="118">
        <v>47908</v>
      </c>
      <c r="L106" s="5">
        <f t="shared" si="37"/>
        <v>673934.37998000963</v>
      </c>
      <c r="M106" s="5">
        <f t="shared" si="0"/>
        <v>5571.5809522926747</v>
      </c>
      <c r="N106" s="5">
        <f t="shared" si="1"/>
        <v>938.28208993010867</v>
      </c>
      <c r="O106" s="35">
        <f t="shared" si="2"/>
        <v>1.6706945681410824E-2</v>
      </c>
      <c r="P106" s="5">
        <f t="shared" si="3"/>
        <v>4633.2988623625661</v>
      </c>
      <c r="Q106" s="35">
        <f t="shared" si="4"/>
        <v>8.2500000000000004E-2</v>
      </c>
      <c r="R106" s="5">
        <f t="shared" si="38"/>
        <v>68628.902109920091</v>
      </c>
      <c r="S106" s="5">
        <f t="shared" si="39"/>
        <v>494100.77407164022</v>
      </c>
      <c r="T106" s="5">
        <f t="shared" si="5"/>
        <v>672996.09789007949</v>
      </c>
      <c r="U106" s="5">
        <f t="shared" si="6"/>
        <v>562729.67618156027</v>
      </c>
      <c r="V106" s="150"/>
      <c r="W106" s="2">
        <v>101</v>
      </c>
      <c r="X106" s="118">
        <v>47908</v>
      </c>
      <c r="Y106" s="5">
        <f t="shared" si="40"/>
        <v>671205.30899157468</v>
      </c>
      <c r="Z106" s="5">
        <f t="shared" si="41"/>
        <v>5441.7815210329336</v>
      </c>
      <c r="AA106" s="5">
        <f t="shared" si="7"/>
        <v>967.07946108910164</v>
      </c>
      <c r="AB106" s="35">
        <f t="shared" si="8"/>
        <v>1.7289722500116417E-2</v>
      </c>
      <c r="AC106" s="5">
        <f t="shared" si="9"/>
        <v>4474.702059943832</v>
      </c>
      <c r="AD106" s="35">
        <f t="shared" si="10"/>
        <v>8.0000000000000016E-2</v>
      </c>
      <c r="AE106" s="5">
        <f t="shared" si="42"/>
        <v>71386.770469514115</v>
      </c>
      <c r="AF106" s="5">
        <f t="shared" si="43"/>
        <v>478233.16315481212</v>
      </c>
      <c r="AG106" s="5">
        <f t="shared" si="11"/>
        <v>670238.22953048558</v>
      </c>
      <c r="AH106" s="5">
        <f t="shared" si="12"/>
        <v>549619.93362432625</v>
      </c>
      <c r="AI106" s="150"/>
      <c r="AJ106" s="2">
        <v>101</v>
      </c>
      <c r="AK106" s="118">
        <v>47908</v>
      </c>
      <c r="AL106" s="5">
        <f t="shared" si="44"/>
        <v>668389.07385946892</v>
      </c>
      <c r="AM106" s="5">
        <f t="shared" si="45"/>
        <v>5313.0923161272649</v>
      </c>
      <c r="AN106" s="5">
        <f t="shared" si="13"/>
        <v>996.41288078486195</v>
      </c>
      <c r="AO106" s="35">
        <f t="shared" si="14"/>
        <v>1.7889213090177374E-2</v>
      </c>
      <c r="AP106" s="5">
        <f t="shared" si="15"/>
        <v>4316.6794353424029</v>
      </c>
      <c r="AQ106" s="35">
        <f t="shared" si="16"/>
        <v>7.7499999999999986E-2</v>
      </c>
      <c r="AR106" s="5">
        <f t="shared" si="46"/>
        <v>74232.339021316366</v>
      </c>
      <c r="AS106" s="5">
        <f t="shared" si="47"/>
        <v>462389.98490753723</v>
      </c>
      <c r="AT106" s="5">
        <f t="shared" si="17"/>
        <v>667392.66097868409</v>
      </c>
      <c r="AU106" s="5">
        <f t="shared" si="18"/>
        <v>536622.32392885361</v>
      </c>
      <c r="AV106" s="150"/>
      <c r="AW106" s="2">
        <v>101</v>
      </c>
      <c r="AX106" s="118">
        <v>47908</v>
      </c>
      <c r="AY106" s="5">
        <f t="shared" si="48"/>
        <v>665484.4027187851</v>
      </c>
      <c r="AZ106" s="5">
        <f t="shared" si="49"/>
        <v>5185.5495990545369</v>
      </c>
      <c r="BA106" s="5">
        <f t="shared" si="19"/>
        <v>1026.2720820621307</v>
      </c>
      <c r="BB106" s="35">
        <f t="shared" si="20"/>
        <v>1.8505715437405451E-2</v>
      </c>
      <c r="BC106" s="5">
        <f t="shared" si="21"/>
        <v>4159.2775169924062</v>
      </c>
      <c r="BD106" s="35">
        <f t="shared" si="22"/>
        <v>7.4999999999999983E-2</v>
      </c>
      <c r="BE106" s="5">
        <f t="shared" si="50"/>
        <v>77166.869363276928</v>
      </c>
      <c r="BF106" s="5">
        <f t="shared" si="51"/>
        <v>446573.64014123136</v>
      </c>
      <c r="BG106" s="5">
        <f t="shared" si="23"/>
        <v>664458.13063672301</v>
      </c>
      <c r="BH106" s="5">
        <f t="shared" si="24"/>
        <v>523740.50950450829</v>
      </c>
      <c r="BI106" s="150"/>
      <c r="BJ106" s="2">
        <v>101</v>
      </c>
      <c r="BK106" s="118">
        <v>47908</v>
      </c>
      <c r="BL106" s="5">
        <f t="shared" si="52"/>
        <v>662490.10457407136</v>
      </c>
      <c r="BM106" s="5">
        <f t="shared" si="53"/>
        <v>5059.1898369667315</v>
      </c>
      <c r="BN106" s="5">
        <f t="shared" si="25"/>
        <v>1056.6454551650504</v>
      </c>
      <c r="BO106" s="35">
        <f t="shared" si="26"/>
        <v>1.9139524310529402E-2</v>
      </c>
      <c r="BP106" s="5">
        <f t="shared" si="27"/>
        <v>4002.5443818016811</v>
      </c>
      <c r="BQ106" s="35">
        <f t="shared" si="28"/>
        <v>7.2499999999999995E-2</v>
      </c>
      <c r="BR106" s="5">
        <f t="shared" si="54"/>
        <v>80191.540881093766</v>
      </c>
      <c r="BS106" s="5">
        <f t="shared" si="55"/>
        <v>430786.63265254634</v>
      </c>
      <c r="BT106" s="5">
        <f t="shared" si="29"/>
        <v>661433.45911890629</v>
      </c>
      <c r="BU106" s="5">
        <f t="shared" si="30"/>
        <v>510978.1735336401</v>
      </c>
      <c r="BV106" s="150"/>
      <c r="BW106" s="2">
        <v>101</v>
      </c>
      <c r="BX106" s="118">
        <v>47908</v>
      </c>
      <c r="BY106" s="5">
        <f t="shared" si="56"/>
        <v>659405.07593610708</v>
      </c>
      <c r="BZ106" s="5">
        <f t="shared" si="57"/>
        <v>4934.049629872613</v>
      </c>
      <c r="CA106" s="5">
        <f t="shared" si="31"/>
        <v>1087.5200202453216</v>
      </c>
      <c r="CB106" s="35">
        <f t="shared" si="32"/>
        <v>1.9790930824148463E-2</v>
      </c>
      <c r="CC106" s="5">
        <f t="shared" si="33"/>
        <v>3846.5296096272914</v>
      </c>
      <c r="CD106" s="35">
        <f t="shared" si="34"/>
        <v>7.0000000000000007E-2</v>
      </c>
      <c r="CE106" s="5">
        <f t="shared" si="58"/>
        <v>83307.444084138624</v>
      </c>
      <c r="CF106" s="5">
        <f t="shared" si="59"/>
        <v>415031.56853299541</v>
      </c>
      <c r="CG106" s="5">
        <f t="shared" si="35"/>
        <v>658317.55591586174</v>
      </c>
      <c r="CH106" s="5">
        <f t="shared" si="36"/>
        <v>498339.01261713402</v>
      </c>
    </row>
    <row r="107" spans="9:86" ht="14.25" customHeight="1">
      <c r="I107" s="150"/>
      <c r="J107" s="2">
        <v>102</v>
      </c>
      <c r="K107" s="118">
        <v>47939</v>
      </c>
      <c r="L107" s="5">
        <f t="shared" si="37"/>
        <v>672996.09789007949</v>
      </c>
      <c r="M107" s="5">
        <f t="shared" si="0"/>
        <v>5571.5809522926747</v>
      </c>
      <c r="N107" s="5">
        <f t="shared" si="1"/>
        <v>944.73277929837786</v>
      </c>
      <c r="O107" s="35">
        <f t="shared" si="2"/>
        <v>1.6845258668100292E-2</v>
      </c>
      <c r="P107" s="5">
        <f t="shared" si="3"/>
        <v>4626.8481729942969</v>
      </c>
      <c r="Q107" s="35">
        <f t="shared" si="4"/>
        <v>8.2500000000000018E-2</v>
      </c>
      <c r="R107" s="5">
        <f t="shared" si="38"/>
        <v>69573.634889218461</v>
      </c>
      <c r="S107" s="5">
        <f t="shared" si="39"/>
        <v>498727.62224463449</v>
      </c>
      <c r="T107" s="5">
        <f t="shared" si="5"/>
        <v>672051.36511078116</v>
      </c>
      <c r="U107" s="5">
        <f t="shared" si="6"/>
        <v>568301.25713385292</v>
      </c>
      <c r="V107" s="150"/>
      <c r="W107" s="2">
        <v>102</v>
      </c>
      <c r="X107" s="118">
        <v>47939</v>
      </c>
      <c r="Y107" s="5">
        <f t="shared" si="40"/>
        <v>670238.22953048558</v>
      </c>
      <c r="Z107" s="5">
        <f t="shared" si="41"/>
        <v>5441.7815210329336</v>
      </c>
      <c r="AA107" s="5">
        <f t="shared" si="7"/>
        <v>973.52665749636253</v>
      </c>
      <c r="AB107" s="35">
        <f t="shared" si="8"/>
        <v>1.7430100783925789E-2</v>
      </c>
      <c r="AC107" s="5">
        <f t="shared" si="9"/>
        <v>4468.2548635365711</v>
      </c>
      <c r="AD107" s="35">
        <f t="shared" si="10"/>
        <v>0.08</v>
      </c>
      <c r="AE107" s="5">
        <f t="shared" si="42"/>
        <v>72360.297127010475</v>
      </c>
      <c r="AF107" s="5">
        <f t="shared" si="43"/>
        <v>482701.41801834869</v>
      </c>
      <c r="AG107" s="5">
        <f t="shared" si="11"/>
        <v>669264.70287298923</v>
      </c>
      <c r="AH107" s="5">
        <f t="shared" si="12"/>
        <v>555061.71514535917</v>
      </c>
      <c r="AI107" s="150"/>
      <c r="AJ107" s="2">
        <v>102</v>
      </c>
      <c r="AK107" s="118">
        <v>47939</v>
      </c>
      <c r="AL107" s="5">
        <f t="shared" si="44"/>
        <v>667392.66097868409</v>
      </c>
      <c r="AM107" s="5">
        <f t="shared" si="45"/>
        <v>5313.0923161272649</v>
      </c>
      <c r="AN107" s="5">
        <f t="shared" si="13"/>
        <v>1002.8480473065965</v>
      </c>
      <c r="AO107" s="35">
        <f t="shared" si="14"/>
        <v>1.8031628561860254E-2</v>
      </c>
      <c r="AP107" s="5">
        <f t="shared" si="15"/>
        <v>4310.2442688206684</v>
      </c>
      <c r="AQ107" s="35">
        <f t="shared" si="16"/>
        <v>7.7500000000000013E-2</v>
      </c>
      <c r="AR107" s="5">
        <f t="shared" si="46"/>
        <v>75235.187068622967</v>
      </c>
      <c r="AS107" s="5">
        <f t="shared" si="47"/>
        <v>466700.22917635791</v>
      </c>
      <c r="AT107" s="5">
        <f t="shared" si="17"/>
        <v>666389.81293137744</v>
      </c>
      <c r="AU107" s="5">
        <f t="shared" si="18"/>
        <v>541935.41624498088</v>
      </c>
      <c r="AV107" s="150"/>
      <c r="AW107" s="2">
        <v>102</v>
      </c>
      <c r="AX107" s="118">
        <v>47939</v>
      </c>
      <c r="AY107" s="5">
        <f t="shared" si="48"/>
        <v>664458.13063672301</v>
      </c>
      <c r="AZ107" s="5">
        <f t="shared" si="49"/>
        <v>5185.5495990545369</v>
      </c>
      <c r="BA107" s="5">
        <f t="shared" si="19"/>
        <v>1032.6862825750186</v>
      </c>
      <c r="BB107" s="35">
        <f t="shared" si="20"/>
        <v>1.8650137336757775E-2</v>
      </c>
      <c r="BC107" s="5">
        <f t="shared" si="21"/>
        <v>4152.8633164795183</v>
      </c>
      <c r="BD107" s="35">
        <f t="shared" si="22"/>
        <v>7.4999999999999997E-2</v>
      </c>
      <c r="BE107" s="5">
        <f t="shared" si="50"/>
        <v>78199.555645851942</v>
      </c>
      <c r="BF107" s="5">
        <f t="shared" si="51"/>
        <v>450726.5034577109</v>
      </c>
      <c r="BG107" s="5">
        <f t="shared" si="23"/>
        <v>663425.444354148</v>
      </c>
      <c r="BH107" s="5">
        <f t="shared" si="24"/>
        <v>528926.05910356285</v>
      </c>
      <c r="BI107" s="150"/>
      <c r="BJ107" s="2">
        <v>102</v>
      </c>
      <c r="BK107" s="118">
        <v>47939</v>
      </c>
      <c r="BL107" s="5">
        <f t="shared" si="52"/>
        <v>661433.45911890629</v>
      </c>
      <c r="BM107" s="5">
        <f t="shared" si="53"/>
        <v>5059.1898369667315</v>
      </c>
      <c r="BN107" s="5">
        <f t="shared" si="25"/>
        <v>1063.029354790006</v>
      </c>
      <c r="BO107" s="35">
        <f t="shared" si="26"/>
        <v>1.9285919213208193E-2</v>
      </c>
      <c r="BP107" s="5">
        <f t="shared" si="27"/>
        <v>3996.1604821767255</v>
      </c>
      <c r="BQ107" s="35">
        <f t="shared" si="28"/>
        <v>7.2499999999999995E-2</v>
      </c>
      <c r="BR107" s="5">
        <f t="shared" si="54"/>
        <v>81254.570235883773</v>
      </c>
      <c r="BS107" s="5">
        <f t="shared" si="55"/>
        <v>434782.79313472309</v>
      </c>
      <c r="BT107" s="5">
        <f t="shared" si="29"/>
        <v>660370.4297641163</v>
      </c>
      <c r="BU107" s="5">
        <f t="shared" si="30"/>
        <v>516037.36337060685</v>
      </c>
      <c r="BV107" s="150"/>
      <c r="BW107" s="2">
        <v>102</v>
      </c>
      <c r="BX107" s="118">
        <v>47939</v>
      </c>
      <c r="BY107" s="5">
        <f t="shared" si="56"/>
        <v>658317.55591586174</v>
      </c>
      <c r="BZ107" s="5">
        <f t="shared" si="57"/>
        <v>4934.049629872613</v>
      </c>
      <c r="CA107" s="5">
        <f t="shared" si="31"/>
        <v>1093.8638870300861</v>
      </c>
      <c r="CB107" s="35">
        <f t="shared" si="32"/>
        <v>1.9939262634579791E-2</v>
      </c>
      <c r="CC107" s="5">
        <f t="shared" si="33"/>
        <v>3840.1857428425269</v>
      </c>
      <c r="CD107" s="35">
        <f t="shared" si="34"/>
        <v>7.0000000000000007E-2</v>
      </c>
      <c r="CE107" s="5">
        <f t="shared" si="58"/>
        <v>84401.307971168717</v>
      </c>
      <c r="CF107" s="5">
        <f t="shared" si="59"/>
        <v>418871.75427583791</v>
      </c>
      <c r="CG107" s="5">
        <f t="shared" si="35"/>
        <v>657223.69202883169</v>
      </c>
      <c r="CH107" s="5">
        <f t="shared" si="36"/>
        <v>503273.06224700663</v>
      </c>
    </row>
    <row r="108" spans="9:86" ht="14.25" customHeight="1">
      <c r="I108" s="150"/>
      <c r="J108" s="2">
        <v>103</v>
      </c>
      <c r="K108" s="118">
        <v>47969</v>
      </c>
      <c r="L108" s="5">
        <f t="shared" si="37"/>
        <v>672051.36511078116</v>
      </c>
      <c r="M108" s="5">
        <f t="shared" si="0"/>
        <v>5571.5809522926747</v>
      </c>
      <c r="N108" s="5">
        <f t="shared" si="1"/>
        <v>951.22781715605379</v>
      </c>
      <c r="O108" s="35">
        <f t="shared" si="2"/>
        <v>1.6984912758849967E-2</v>
      </c>
      <c r="P108" s="5">
        <f t="shared" si="3"/>
        <v>4620.3531351366209</v>
      </c>
      <c r="Q108" s="35">
        <f t="shared" si="4"/>
        <v>8.2500000000000018E-2</v>
      </c>
      <c r="R108" s="5">
        <f t="shared" si="38"/>
        <v>70524.862706374523</v>
      </c>
      <c r="S108" s="5">
        <f t="shared" si="39"/>
        <v>503347.97537977109</v>
      </c>
      <c r="T108" s="5">
        <f t="shared" si="5"/>
        <v>671100.13729362516</v>
      </c>
      <c r="U108" s="5">
        <f t="shared" si="6"/>
        <v>573872.83808614558</v>
      </c>
      <c r="V108" s="150"/>
      <c r="W108" s="2">
        <v>103</v>
      </c>
      <c r="X108" s="118">
        <v>47969</v>
      </c>
      <c r="Y108" s="5">
        <f t="shared" si="40"/>
        <v>669264.70287298923</v>
      </c>
      <c r="Z108" s="5">
        <f t="shared" si="41"/>
        <v>5441.7815210329336</v>
      </c>
      <c r="AA108" s="5">
        <f t="shared" si="7"/>
        <v>980.01683521300492</v>
      </c>
      <c r="AB108" s="35">
        <f t="shared" si="8"/>
        <v>1.7571824678744293E-2</v>
      </c>
      <c r="AC108" s="5">
        <f t="shared" si="9"/>
        <v>4461.7646858199287</v>
      </c>
      <c r="AD108" s="35">
        <f t="shared" si="10"/>
        <v>0.08</v>
      </c>
      <c r="AE108" s="5">
        <f t="shared" si="42"/>
        <v>73340.313962223474</v>
      </c>
      <c r="AF108" s="5">
        <f t="shared" si="43"/>
        <v>487163.1827041686</v>
      </c>
      <c r="AG108" s="5">
        <f t="shared" si="11"/>
        <v>668284.68603777618</v>
      </c>
      <c r="AH108" s="5">
        <f t="shared" si="12"/>
        <v>560503.49666639208</v>
      </c>
      <c r="AI108" s="150"/>
      <c r="AJ108" s="2">
        <v>103</v>
      </c>
      <c r="AK108" s="118">
        <v>47969</v>
      </c>
      <c r="AL108" s="5">
        <f t="shared" si="44"/>
        <v>666389.81293137744</v>
      </c>
      <c r="AM108" s="5">
        <f t="shared" si="45"/>
        <v>5313.0923161272649</v>
      </c>
      <c r="AN108" s="5">
        <f t="shared" si="13"/>
        <v>1009.3247742787853</v>
      </c>
      <c r="AO108" s="35">
        <f t="shared" si="14"/>
        <v>1.8175393825524556E-2</v>
      </c>
      <c r="AP108" s="5">
        <f t="shared" si="15"/>
        <v>4303.7675418484796</v>
      </c>
      <c r="AQ108" s="35">
        <f t="shared" si="16"/>
        <v>7.7500000000000013E-2</v>
      </c>
      <c r="AR108" s="5">
        <f t="shared" si="46"/>
        <v>76244.511842901746</v>
      </c>
      <c r="AS108" s="5">
        <f t="shared" si="47"/>
        <v>471003.99671820638</v>
      </c>
      <c r="AT108" s="5">
        <f t="shared" si="17"/>
        <v>665380.48815709865</v>
      </c>
      <c r="AU108" s="5">
        <f t="shared" si="18"/>
        <v>547248.50856110814</v>
      </c>
      <c r="AV108" s="150"/>
      <c r="AW108" s="2">
        <v>103</v>
      </c>
      <c r="AX108" s="118">
        <v>47969</v>
      </c>
      <c r="AY108" s="5">
        <f t="shared" si="48"/>
        <v>663425.444354148</v>
      </c>
      <c r="AZ108" s="5">
        <f t="shared" si="49"/>
        <v>5185.5495990545369</v>
      </c>
      <c r="BA108" s="5">
        <f t="shared" si="19"/>
        <v>1039.1405718411124</v>
      </c>
      <c r="BB108" s="35">
        <f t="shared" si="20"/>
        <v>1.8795912891512213E-2</v>
      </c>
      <c r="BC108" s="5">
        <f t="shared" si="21"/>
        <v>4146.4090272134245</v>
      </c>
      <c r="BD108" s="35">
        <f t="shared" si="22"/>
        <v>7.4999999999999997E-2</v>
      </c>
      <c r="BE108" s="5">
        <f t="shared" si="50"/>
        <v>79238.696217693054</v>
      </c>
      <c r="BF108" s="5">
        <f t="shared" si="51"/>
        <v>454872.91248492431</v>
      </c>
      <c r="BG108" s="5">
        <f t="shared" si="23"/>
        <v>662386.30378230684</v>
      </c>
      <c r="BH108" s="5">
        <f t="shared" si="24"/>
        <v>534111.60870261735</v>
      </c>
      <c r="BI108" s="150"/>
      <c r="BJ108" s="2">
        <v>103</v>
      </c>
      <c r="BK108" s="118">
        <v>47969</v>
      </c>
      <c r="BL108" s="5">
        <f t="shared" si="52"/>
        <v>660370.4297641163</v>
      </c>
      <c r="BM108" s="5">
        <f t="shared" si="53"/>
        <v>5059.1898369667315</v>
      </c>
      <c r="BN108" s="5">
        <f t="shared" si="25"/>
        <v>1069.4518238085288</v>
      </c>
      <c r="BO108" s="35">
        <f t="shared" si="26"/>
        <v>1.9433671326389391E-2</v>
      </c>
      <c r="BP108" s="5">
        <f t="shared" si="27"/>
        <v>3989.7380131582026</v>
      </c>
      <c r="BQ108" s="35">
        <f t="shared" si="28"/>
        <v>7.2499999999999995E-2</v>
      </c>
      <c r="BR108" s="5">
        <f t="shared" si="54"/>
        <v>82324.022059692303</v>
      </c>
      <c r="BS108" s="5">
        <f t="shared" si="55"/>
        <v>438772.53114788129</v>
      </c>
      <c r="BT108" s="5">
        <f t="shared" si="29"/>
        <v>659300.97794030781</v>
      </c>
      <c r="BU108" s="5">
        <f t="shared" si="30"/>
        <v>521096.5532075736</v>
      </c>
      <c r="BV108" s="150"/>
      <c r="BW108" s="2">
        <v>103</v>
      </c>
      <c r="BX108" s="118">
        <v>47969</v>
      </c>
      <c r="BY108" s="5">
        <f t="shared" si="56"/>
        <v>657223.69202883169</v>
      </c>
      <c r="BZ108" s="5">
        <f t="shared" si="57"/>
        <v>4934.049629872613</v>
      </c>
      <c r="CA108" s="5">
        <f t="shared" si="31"/>
        <v>1100.2447597044279</v>
      </c>
      <c r="CB108" s="35">
        <f t="shared" si="32"/>
        <v>2.0088954912285691E-2</v>
      </c>
      <c r="CC108" s="5">
        <f t="shared" si="33"/>
        <v>3833.8048701681851</v>
      </c>
      <c r="CD108" s="35">
        <f t="shared" si="34"/>
        <v>7.0000000000000007E-2</v>
      </c>
      <c r="CE108" s="5">
        <f t="shared" si="58"/>
        <v>85501.55273087314</v>
      </c>
      <c r="CF108" s="5">
        <f t="shared" si="59"/>
        <v>422705.55914600613</v>
      </c>
      <c r="CG108" s="5">
        <f t="shared" si="35"/>
        <v>656123.44726912724</v>
      </c>
      <c r="CH108" s="5">
        <f t="shared" si="36"/>
        <v>508207.11187687924</v>
      </c>
    </row>
    <row r="109" spans="9:86" ht="14.25" customHeight="1">
      <c r="I109" s="150"/>
      <c r="J109" s="2">
        <v>104</v>
      </c>
      <c r="K109" s="118">
        <v>48000</v>
      </c>
      <c r="L109" s="5">
        <f t="shared" si="37"/>
        <v>671100.13729362516</v>
      </c>
      <c r="M109" s="5">
        <f t="shared" si="0"/>
        <v>5571.5809522926747</v>
      </c>
      <c r="N109" s="5">
        <f t="shared" si="1"/>
        <v>957.7675083990016</v>
      </c>
      <c r="O109" s="35">
        <f t="shared" si="2"/>
        <v>1.7125924228144535E-2</v>
      </c>
      <c r="P109" s="5">
        <f t="shared" si="3"/>
        <v>4613.8134438936731</v>
      </c>
      <c r="Q109" s="35">
        <f t="shared" si="4"/>
        <v>8.2500000000000004E-2</v>
      </c>
      <c r="R109" s="5">
        <f t="shared" si="38"/>
        <v>71482.630214773526</v>
      </c>
      <c r="S109" s="5">
        <f t="shared" si="39"/>
        <v>507961.78882366477</v>
      </c>
      <c r="T109" s="5">
        <f t="shared" si="5"/>
        <v>670142.36978522618</v>
      </c>
      <c r="U109" s="5">
        <f t="shared" si="6"/>
        <v>579444.41903843824</v>
      </c>
      <c r="V109" s="150"/>
      <c r="W109" s="2">
        <v>104</v>
      </c>
      <c r="X109" s="118">
        <v>48000</v>
      </c>
      <c r="Y109" s="5">
        <f t="shared" si="40"/>
        <v>668284.68603777618</v>
      </c>
      <c r="Z109" s="5">
        <f t="shared" si="41"/>
        <v>5441.7815210329336</v>
      </c>
      <c r="AA109" s="5">
        <f t="shared" si="7"/>
        <v>986.55028078109171</v>
      </c>
      <c r="AB109" s="35">
        <f t="shared" si="8"/>
        <v>1.7714910451657274E-2</v>
      </c>
      <c r="AC109" s="5">
        <f t="shared" si="9"/>
        <v>4455.2312402518419</v>
      </c>
      <c r="AD109" s="35">
        <f t="shared" si="10"/>
        <v>8.0000000000000016E-2</v>
      </c>
      <c r="AE109" s="5">
        <f t="shared" si="42"/>
        <v>74326.864243004558</v>
      </c>
      <c r="AF109" s="5">
        <f t="shared" si="43"/>
        <v>491618.41394442046</v>
      </c>
      <c r="AG109" s="5">
        <f t="shared" si="11"/>
        <v>667298.13575699506</v>
      </c>
      <c r="AH109" s="5">
        <f t="shared" si="12"/>
        <v>565945.27818742499</v>
      </c>
      <c r="AI109" s="150"/>
      <c r="AJ109" s="2">
        <v>104</v>
      </c>
      <c r="AK109" s="118">
        <v>48000</v>
      </c>
      <c r="AL109" s="5">
        <f t="shared" si="44"/>
        <v>665380.48815709865</v>
      </c>
      <c r="AM109" s="5">
        <f t="shared" si="45"/>
        <v>5313.0923161272649</v>
      </c>
      <c r="AN109" s="5">
        <f t="shared" si="13"/>
        <v>1015.8433301126697</v>
      </c>
      <c r="AO109" s="35">
        <f t="shared" si="14"/>
        <v>1.8320525140607832E-2</v>
      </c>
      <c r="AP109" s="5">
        <f t="shared" si="15"/>
        <v>4297.2489860145952</v>
      </c>
      <c r="AQ109" s="35">
        <f t="shared" si="16"/>
        <v>7.7499999999999999E-2</v>
      </c>
      <c r="AR109" s="5">
        <f t="shared" si="46"/>
        <v>77260.35517301441</v>
      </c>
      <c r="AS109" s="5">
        <f t="shared" si="47"/>
        <v>475301.24570422096</v>
      </c>
      <c r="AT109" s="5">
        <f t="shared" si="17"/>
        <v>664364.64482698601</v>
      </c>
      <c r="AU109" s="5">
        <f t="shared" si="18"/>
        <v>552561.60087723541</v>
      </c>
      <c r="AV109" s="150"/>
      <c r="AW109" s="2">
        <v>104</v>
      </c>
      <c r="AX109" s="118">
        <v>48000</v>
      </c>
      <c r="AY109" s="5">
        <f t="shared" si="48"/>
        <v>662386.30378230684</v>
      </c>
      <c r="AZ109" s="5">
        <f t="shared" si="49"/>
        <v>5185.5495990545369</v>
      </c>
      <c r="BA109" s="5">
        <f t="shared" si="19"/>
        <v>1045.6352004151195</v>
      </c>
      <c r="BB109" s="35">
        <f t="shared" si="20"/>
        <v>1.8943058353309804E-2</v>
      </c>
      <c r="BC109" s="5">
        <f t="shared" si="21"/>
        <v>4139.9143986394174</v>
      </c>
      <c r="BD109" s="35">
        <f t="shared" si="22"/>
        <v>7.4999999999999997E-2</v>
      </c>
      <c r="BE109" s="5">
        <f t="shared" si="50"/>
        <v>80284.331418108166</v>
      </c>
      <c r="BF109" s="5">
        <f t="shared" si="51"/>
        <v>459012.82688356371</v>
      </c>
      <c r="BG109" s="5">
        <f t="shared" si="23"/>
        <v>661340.66858189169</v>
      </c>
      <c r="BH109" s="5">
        <f t="shared" si="24"/>
        <v>539297.15830167185</v>
      </c>
      <c r="BI109" s="150"/>
      <c r="BJ109" s="2">
        <v>104</v>
      </c>
      <c r="BK109" s="118">
        <v>48000</v>
      </c>
      <c r="BL109" s="5">
        <f t="shared" si="52"/>
        <v>659300.97794030781</v>
      </c>
      <c r="BM109" s="5">
        <f t="shared" si="53"/>
        <v>5059.1898369667315</v>
      </c>
      <c r="BN109" s="5">
        <f t="shared" si="25"/>
        <v>1075.9130952440387</v>
      </c>
      <c r="BO109" s="35">
        <f t="shared" si="26"/>
        <v>1.9582796893860218E-2</v>
      </c>
      <c r="BP109" s="5">
        <f t="shared" si="27"/>
        <v>3983.2767417226928</v>
      </c>
      <c r="BQ109" s="35">
        <f t="shared" si="28"/>
        <v>7.2499999999999995E-2</v>
      </c>
      <c r="BR109" s="5">
        <f t="shared" si="54"/>
        <v>83399.935154936335</v>
      </c>
      <c r="BS109" s="5">
        <f t="shared" si="55"/>
        <v>442755.80788960401</v>
      </c>
      <c r="BT109" s="5">
        <f t="shared" si="29"/>
        <v>658225.06484506372</v>
      </c>
      <c r="BU109" s="5">
        <f t="shared" si="30"/>
        <v>526155.74304454029</v>
      </c>
      <c r="BV109" s="150"/>
      <c r="BW109" s="2">
        <v>104</v>
      </c>
      <c r="BX109" s="118">
        <v>48000</v>
      </c>
      <c r="BY109" s="5">
        <f t="shared" si="56"/>
        <v>656123.44726912724</v>
      </c>
      <c r="BZ109" s="5">
        <f t="shared" si="57"/>
        <v>4934.049629872613</v>
      </c>
      <c r="CA109" s="5">
        <f t="shared" si="31"/>
        <v>1106.6628541360374</v>
      </c>
      <c r="CB109" s="35">
        <f t="shared" si="32"/>
        <v>2.0240023893225243E-2</v>
      </c>
      <c r="CC109" s="5">
        <f t="shared" si="33"/>
        <v>3827.3867757365756</v>
      </c>
      <c r="CD109" s="35">
        <f t="shared" si="34"/>
        <v>7.0000000000000007E-2</v>
      </c>
      <c r="CE109" s="5">
        <f t="shared" si="58"/>
        <v>86608.21558500918</v>
      </c>
      <c r="CF109" s="5">
        <f t="shared" si="59"/>
        <v>426532.94592174271</v>
      </c>
      <c r="CG109" s="5">
        <f t="shared" si="35"/>
        <v>655016.78441499115</v>
      </c>
      <c r="CH109" s="5">
        <f t="shared" si="36"/>
        <v>513141.1615067519</v>
      </c>
    </row>
    <row r="110" spans="9:86" ht="14.25" customHeight="1">
      <c r="I110" s="150"/>
      <c r="J110" s="2">
        <v>105</v>
      </c>
      <c r="K110" s="118">
        <v>48030</v>
      </c>
      <c r="L110" s="5">
        <f t="shared" si="37"/>
        <v>670142.36978522618</v>
      </c>
      <c r="M110" s="5">
        <f t="shared" si="0"/>
        <v>5571.5809522926747</v>
      </c>
      <c r="N110" s="5">
        <f t="shared" si="1"/>
        <v>964.35216001924437</v>
      </c>
      <c r="O110" s="35">
        <f t="shared" si="2"/>
        <v>1.7268309604031921E-2</v>
      </c>
      <c r="P110" s="5">
        <f t="shared" si="3"/>
        <v>4607.2287922734304</v>
      </c>
      <c r="Q110" s="35">
        <f t="shared" si="4"/>
        <v>8.2500000000000018E-2</v>
      </c>
      <c r="R110" s="5">
        <f t="shared" si="38"/>
        <v>72446.982374792773</v>
      </c>
      <c r="S110" s="5">
        <f t="shared" si="39"/>
        <v>512569.01761593821</v>
      </c>
      <c r="T110" s="5">
        <f t="shared" si="5"/>
        <v>669178.01762520697</v>
      </c>
      <c r="U110" s="5">
        <f t="shared" si="6"/>
        <v>585015.99999073101</v>
      </c>
      <c r="V110" s="150"/>
      <c r="W110" s="2">
        <v>105</v>
      </c>
      <c r="X110" s="118">
        <v>48030</v>
      </c>
      <c r="Y110" s="5">
        <f t="shared" si="40"/>
        <v>667298.13575699506</v>
      </c>
      <c r="Z110" s="5">
        <f t="shared" si="41"/>
        <v>5441.7815210329336</v>
      </c>
      <c r="AA110" s="5">
        <f t="shared" si="7"/>
        <v>993.12728265296664</v>
      </c>
      <c r="AB110" s="35">
        <f t="shared" si="8"/>
        <v>1.7859374623182697E-2</v>
      </c>
      <c r="AC110" s="5">
        <f t="shared" si="9"/>
        <v>4448.654238379967</v>
      </c>
      <c r="AD110" s="35">
        <f t="shared" si="10"/>
        <v>7.9999999999999988E-2</v>
      </c>
      <c r="AE110" s="5">
        <f t="shared" si="42"/>
        <v>75319.991525657519</v>
      </c>
      <c r="AF110" s="5">
        <f t="shared" si="43"/>
        <v>496067.06818280043</v>
      </c>
      <c r="AG110" s="5">
        <f t="shared" si="11"/>
        <v>666305.00847434206</v>
      </c>
      <c r="AH110" s="5">
        <f t="shared" si="12"/>
        <v>571387.05970845791</v>
      </c>
      <c r="AI110" s="150"/>
      <c r="AJ110" s="2">
        <v>105</v>
      </c>
      <c r="AK110" s="118">
        <v>48030</v>
      </c>
      <c r="AL110" s="5">
        <f t="shared" si="44"/>
        <v>664364.64482698601</v>
      </c>
      <c r="AM110" s="5">
        <f t="shared" si="45"/>
        <v>5313.0923161272649</v>
      </c>
      <c r="AN110" s="5">
        <f t="shared" si="13"/>
        <v>1022.40398495298</v>
      </c>
      <c r="AO110" s="35">
        <f t="shared" si="14"/>
        <v>1.8467039019860569E-2</v>
      </c>
      <c r="AP110" s="5">
        <f t="shared" si="15"/>
        <v>4290.6883311742849</v>
      </c>
      <c r="AQ110" s="35">
        <f t="shared" si="16"/>
        <v>7.7500000000000013E-2</v>
      </c>
      <c r="AR110" s="5">
        <f t="shared" si="46"/>
        <v>78282.75915796739</v>
      </c>
      <c r="AS110" s="5">
        <f t="shared" si="47"/>
        <v>479591.93403539521</v>
      </c>
      <c r="AT110" s="5">
        <f t="shared" si="17"/>
        <v>663342.24084203306</v>
      </c>
      <c r="AU110" s="5">
        <f t="shared" si="18"/>
        <v>557874.69319336256</v>
      </c>
      <c r="AV110" s="150"/>
      <c r="AW110" s="2">
        <v>105</v>
      </c>
      <c r="AX110" s="118">
        <v>48030</v>
      </c>
      <c r="AY110" s="5">
        <f t="shared" si="48"/>
        <v>661340.66858189169</v>
      </c>
      <c r="AZ110" s="5">
        <f t="shared" si="49"/>
        <v>5185.5495990545369</v>
      </c>
      <c r="BA110" s="5">
        <f t="shared" si="19"/>
        <v>1052.170420417714</v>
      </c>
      <c r="BB110" s="35">
        <f t="shared" si="20"/>
        <v>1.9091590226995282E-2</v>
      </c>
      <c r="BC110" s="5">
        <f t="shared" si="21"/>
        <v>4133.3791786368229</v>
      </c>
      <c r="BD110" s="35">
        <f t="shared" si="22"/>
        <v>7.4999999999999997E-2</v>
      </c>
      <c r="BE110" s="5">
        <f t="shared" si="50"/>
        <v>81336.501838525874</v>
      </c>
      <c r="BF110" s="5">
        <f t="shared" si="51"/>
        <v>463146.20606220054</v>
      </c>
      <c r="BG110" s="5">
        <f t="shared" si="23"/>
        <v>660288.49816147401</v>
      </c>
      <c r="BH110" s="5">
        <f t="shared" si="24"/>
        <v>544482.70790072647</v>
      </c>
      <c r="BI110" s="150"/>
      <c r="BJ110" s="2">
        <v>105</v>
      </c>
      <c r="BK110" s="118">
        <v>48030</v>
      </c>
      <c r="BL110" s="5">
        <f t="shared" si="52"/>
        <v>658225.06484506372</v>
      </c>
      <c r="BM110" s="5">
        <f t="shared" si="53"/>
        <v>5059.1898369667315</v>
      </c>
      <c r="BN110" s="5">
        <f t="shared" si="25"/>
        <v>1082.4134035278048</v>
      </c>
      <c r="BO110" s="35">
        <f t="shared" si="26"/>
        <v>1.9733312412512069E-2</v>
      </c>
      <c r="BP110" s="5">
        <f t="shared" si="27"/>
        <v>3976.7764334389267</v>
      </c>
      <c r="BQ110" s="35">
        <f t="shared" si="28"/>
        <v>7.2499999999999995E-2</v>
      </c>
      <c r="BR110" s="5">
        <f t="shared" si="54"/>
        <v>84482.348558464146</v>
      </c>
      <c r="BS110" s="5">
        <f t="shared" si="55"/>
        <v>446732.58432304295</v>
      </c>
      <c r="BT110" s="5">
        <f t="shared" si="29"/>
        <v>657142.65144153591</v>
      </c>
      <c r="BU110" s="5">
        <f t="shared" si="30"/>
        <v>531214.93288150709</v>
      </c>
      <c r="BV110" s="150"/>
      <c r="BW110" s="2">
        <v>105</v>
      </c>
      <c r="BX110" s="118">
        <v>48030</v>
      </c>
      <c r="BY110" s="5">
        <f t="shared" si="56"/>
        <v>655016.78441499115</v>
      </c>
      <c r="BZ110" s="5">
        <f t="shared" si="57"/>
        <v>4934.049629872613</v>
      </c>
      <c r="CA110" s="5">
        <f t="shared" si="31"/>
        <v>1113.118387451831</v>
      </c>
      <c r="CB110" s="35">
        <f t="shared" si="32"/>
        <v>2.0392486066371195E-2</v>
      </c>
      <c r="CC110" s="5">
        <f t="shared" si="33"/>
        <v>3820.9312424207819</v>
      </c>
      <c r="CD110" s="35">
        <f t="shared" si="34"/>
        <v>7.0000000000000007E-2</v>
      </c>
      <c r="CE110" s="5">
        <f t="shared" si="58"/>
        <v>87721.333972461012</v>
      </c>
      <c r="CF110" s="5">
        <f t="shared" si="59"/>
        <v>430353.87716416351</v>
      </c>
      <c r="CG110" s="5">
        <f t="shared" si="35"/>
        <v>653903.66602753929</v>
      </c>
      <c r="CH110" s="5">
        <f t="shared" si="36"/>
        <v>518075.21113662451</v>
      </c>
    </row>
    <row r="111" spans="9:86" ht="14.25" customHeight="1">
      <c r="I111" s="150"/>
      <c r="J111" s="2">
        <v>106</v>
      </c>
      <c r="K111" s="118">
        <v>48061</v>
      </c>
      <c r="L111" s="5">
        <f t="shared" si="37"/>
        <v>669178.01762520697</v>
      </c>
      <c r="M111" s="5">
        <f t="shared" si="0"/>
        <v>5571.5809522926747</v>
      </c>
      <c r="N111" s="5">
        <f t="shared" si="1"/>
        <v>970.98208111937674</v>
      </c>
      <c r="O111" s="35">
        <f t="shared" si="2"/>
        <v>1.7412085673080863E-2</v>
      </c>
      <c r="P111" s="5">
        <f t="shared" si="3"/>
        <v>4600.598871173298</v>
      </c>
      <c r="Q111" s="35">
        <f t="shared" si="4"/>
        <v>8.2500000000000004E-2</v>
      </c>
      <c r="R111" s="5">
        <f t="shared" si="38"/>
        <v>73417.964455912152</v>
      </c>
      <c r="S111" s="5">
        <f t="shared" si="39"/>
        <v>517169.61648711149</v>
      </c>
      <c r="T111" s="5">
        <f t="shared" si="5"/>
        <v>668207.03554408764</v>
      </c>
      <c r="U111" s="5">
        <f t="shared" si="6"/>
        <v>590587.58094302367</v>
      </c>
      <c r="V111" s="150"/>
      <c r="W111" s="2">
        <v>106</v>
      </c>
      <c r="X111" s="118">
        <v>48061</v>
      </c>
      <c r="Y111" s="5">
        <f t="shared" si="40"/>
        <v>666305.00847434206</v>
      </c>
      <c r="Z111" s="5">
        <f t="shared" si="41"/>
        <v>5441.7815210329336</v>
      </c>
      <c r="AA111" s="5">
        <f t="shared" si="7"/>
        <v>999.7481312039863</v>
      </c>
      <c r="AB111" s="35">
        <f t="shared" si="8"/>
        <v>1.8005233972227919E-2</v>
      </c>
      <c r="AC111" s="5">
        <f t="shared" si="9"/>
        <v>4442.0333898289473</v>
      </c>
      <c r="AD111" s="35">
        <f t="shared" si="10"/>
        <v>0.08</v>
      </c>
      <c r="AE111" s="5">
        <f t="shared" si="42"/>
        <v>76319.739656861508</v>
      </c>
      <c r="AF111" s="5">
        <f t="shared" si="43"/>
        <v>500509.10157262936</v>
      </c>
      <c r="AG111" s="5">
        <f t="shared" si="11"/>
        <v>665305.26034313813</v>
      </c>
      <c r="AH111" s="5">
        <f t="shared" si="12"/>
        <v>576828.84122949082</v>
      </c>
      <c r="AI111" s="150"/>
      <c r="AJ111" s="2">
        <v>106</v>
      </c>
      <c r="AK111" s="118">
        <v>48061</v>
      </c>
      <c r="AL111" s="5">
        <f t="shared" si="44"/>
        <v>663342.24084203306</v>
      </c>
      <c r="AM111" s="5">
        <f t="shared" si="45"/>
        <v>5313.0923161272649</v>
      </c>
      <c r="AN111" s="5">
        <f t="shared" si="13"/>
        <v>1029.0070106891344</v>
      </c>
      <c r="AO111" s="35">
        <f t="shared" si="14"/>
        <v>1.8614952234302474E-2</v>
      </c>
      <c r="AP111" s="5">
        <f t="shared" si="15"/>
        <v>4284.0853054381305</v>
      </c>
      <c r="AQ111" s="35">
        <f t="shared" si="16"/>
        <v>7.7500000000000013E-2</v>
      </c>
      <c r="AR111" s="5">
        <f t="shared" si="46"/>
        <v>79311.766168656526</v>
      </c>
      <c r="AS111" s="5">
        <f t="shared" si="47"/>
        <v>483876.01934083336</v>
      </c>
      <c r="AT111" s="5">
        <f t="shared" si="17"/>
        <v>662313.23383134394</v>
      </c>
      <c r="AU111" s="5">
        <f t="shared" si="18"/>
        <v>563187.78550948994</v>
      </c>
      <c r="AV111" s="150"/>
      <c r="AW111" s="2">
        <v>106</v>
      </c>
      <c r="AX111" s="118">
        <v>48061</v>
      </c>
      <c r="AY111" s="5">
        <f t="shared" si="48"/>
        <v>660288.49816147401</v>
      </c>
      <c r="AZ111" s="5">
        <f t="shared" si="49"/>
        <v>5185.5495990545369</v>
      </c>
      <c r="BA111" s="5">
        <f t="shared" si="19"/>
        <v>1058.7464855453245</v>
      </c>
      <c r="BB111" s="35">
        <f t="shared" si="20"/>
        <v>1.924152527557263E-2</v>
      </c>
      <c r="BC111" s="5">
        <f t="shared" si="21"/>
        <v>4126.8031135092124</v>
      </c>
      <c r="BD111" s="35">
        <f t="shared" si="22"/>
        <v>7.4999999999999997E-2</v>
      </c>
      <c r="BE111" s="5">
        <f t="shared" si="50"/>
        <v>82395.248324071203</v>
      </c>
      <c r="BF111" s="5">
        <f t="shared" si="51"/>
        <v>467273.00917570974</v>
      </c>
      <c r="BG111" s="5">
        <f t="shared" si="23"/>
        <v>659229.75167592871</v>
      </c>
      <c r="BH111" s="5">
        <f t="shared" si="24"/>
        <v>549668.25749978097</v>
      </c>
      <c r="BI111" s="150"/>
      <c r="BJ111" s="2">
        <v>106</v>
      </c>
      <c r="BK111" s="118">
        <v>48061</v>
      </c>
      <c r="BL111" s="5">
        <f t="shared" si="52"/>
        <v>657142.65144153591</v>
      </c>
      <c r="BM111" s="5">
        <f t="shared" si="53"/>
        <v>5059.1898369667315</v>
      </c>
      <c r="BN111" s="5">
        <f t="shared" si="25"/>
        <v>1088.9529845074521</v>
      </c>
      <c r="BO111" s="35">
        <f t="shared" si="26"/>
        <v>1.9885234637295489E-2</v>
      </c>
      <c r="BP111" s="5">
        <f t="shared" si="27"/>
        <v>3970.2368524592794</v>
      </c>
      <c r="BQ111" s="35">
        <f t="shared" si="28"/>
        <v>7.2499999999999995E-2</v>
      </c>
      <c r="BR111" s="5">
        <f t="shared" si="54"/>
        <v>85571.301542971603</v>
      </c>
      <c r="BS111" s="5">
        <f t="shared" si="55"/>
        <v>450702.82117550221</v>
      </c>
      <c r="BT111" s="5">
        <f t="shared" si="29"/>
        <v>656053.69845702848</v>
      </c>
      <c r="BU111" s="5">
        <f t="shared" si="30"/>
        <v>536274.12271847378</v>
      </c>
      <c r="BV111" s="150"/>
      <c r="BW111" s="2">
        <v>106</v>
      </c>
      <c r="BX111" s="118">
        <v>48061</v>
      </c>
      <c r="BY111" s="5">
        <f t="shared" si="56"/>
        <v>653903.66602753929</v>
      </c>
      <c r="BZ111" s="5">
        <f t="shared" si="57"/>
        <v>4934.049629872613</v>
      </c>
      <c r="CA111" s="5">
        <f t="shared" si="31"/>
        <v>1119.6115780453001</v>
      </c>
      <c r="CB111" s="35">
        <f t="shared" si="32"/>
        <v>2.0546358178664452E-2</v>
      </c>
      <c r="CC111" s="5">
        <f t="shared" si="33"/>
        <v>3814.4380518273128</v>
      </c>
      <c r="CD111" s="35">
        <f t="shared" si="34"/>
        <v>7.0000000000000007E-2</v>
      </c>
      <c r="CE111" s="5">
        <f t="shared" si="58"/>
        <v>88840.945550506309</v>
      </c>
      <c r="CF111" s="5">
        <f t="shared" si="59"/>
        <v>434168.31521599082</v>
      </c>
      <c r="CG111" s="5">
        <f t="shared" si="35"/>
        <v>652784.054449494</v>
      </c>
      <c r="CH111" s="5">
        <f t="shared" si="36"/>
        <v>523009.26076649711</v>
      </c>
    </row>
    <row r="112" spans="9:86" ht="14.25" customHeight="1">
      <c r="I112" s="150"/>
      <c r="J112" s="2">
        <v>107</v>
      </c>
      <c r="K112" s="118">
        <v>48092</v>
      </c>
      <c r="L112" s="5">
        <f t="shared" si="37"/>
        <v>668207.03554408764</v>
      </c>
      <c r="M112" s="5">
        <f t="shared" si="0"/>
        <v>5571.5809522926747</v>
      </c>
      <c r="N112" s="5">
        <f t="shared" si="1"/>
        <v>977.65758292707233</v>
      </c>
      <c r="O112" s="35">
        <f t="shared" si="2"/>
        <v>1.7557269485455468E-2</v>
      </c>
      <c r="P112" s="5">
        <f t="shared" si="3"/>
        <v>4593.9233693656024</v>
      </c>
      <c r="Q112" s="35">
        <f t="shared" si="4"/>
        <v>8.2500000000000004E-2</v>
      </c>
      <c r="R112" s="5">
        <f t="shared" si="38"/>
        <v>74395.622038839225</v>
      </c>
      <c r="S112" s="5">
        <f t="shared" si="39"/>
        <v>521763.53985647712</v>
      </c>
      <c r="T112" s="5">
        <f t="shared" si="5"/>
        <v>667229.37796116062</v>
      </c>
      <c r="U112" s="5">
        <f t="shared" si="6"/>
        <v>596159.16189531633</v>
      </c>
      <c r="V112" s="150"/>
      <c r="W112" s="2">
        <v>107</v>
      </c>
      <c r="X112" s="118">
        <v>48092</v>
      </c>
      <c r="Y112" s="5">
        <f t="shared" si="40"/>
        <v>665305.26034313813</v>
      </c>
      <c r="Z112" s="5">
        <f t="shared" si="41"/>
        <v>5441.7815210329336</v>
      </c>
      <c r="AA112" s="5">
        <f t="shared" si="7"/>
        <v>1006.4131187453459</v>
      </c>
      <c r="AB112" s="35">
        <f t="shared" si="8"/>
        <v>1.8152505541163665E-2</v>
      </c>
      <c r="AC112" s="5">
        <f t="shared" si="9"/>
        <v>4435.3684022875877</v>
      </c>
      <c r="AD112" s="35">
        <f t="shared" si="10"/>
        <v>0.08</v>
      </c>
      <c r="AE112" s="5">
        <f t="shared" si="42"/>
        <v>77326.152775606854</v>
      </c>
      <c r="AF112" s="5">
        <f t="shared" si="43"/>
        <v>504944.46997491695</v>
      </c>
      <c r="AG112" s="5">
        <f t="shared" si="11"/>
        <v>664298.84722439281</v>
      </c>
      <c r="AH112" s="5">
        <f t="shared" si="12"/>
        <v>582270.62275052385</v>
      </c>
      <c r="AI112" s="150"/>
      <c r="AJ112" s="2">
        <v>107</v>
      </c>
      <c r="AK112" s="118">
        <v>48092</v>
      </c>
      <c r="AL112" s="5">
        <f t="shared" si="44"/>
        <v>662313.23383134394</v>
      </c>
      <c r="AM112" s="5">
        <f t="shared" si="45"/>
        <v>5313.0923161272649</v>
      </c>
      <c r="AN112" s="5">
        <f t="shared" si="13"/>
        <v>1035.652680966502</v>
      </c>
      <c r="AO112" s="35">
        <f t="shared" si="14"/>
        <v>1.876428181829556E-2</v>
      </c>
      <c r="AP112" s="5">
        <f t="shared" si="15"/>
        <v>4277.4396351607629</v>
      </c>
      <c r="AQ112" s="35">
        <f t="shared" si="16"/>
        <v>7.7499999999999999E-2</v>
      </c>
      <c r="AR112" s="5">
        <f t="shared" si="46"/>
        <v>80347.418849623034</v>
      </c>
      <c r="AS112" s="5">
        <f t="shared" si="47"/>
        <v>488153.45897599414</v>
      </c>
      <c r="AT112" s="5">
        <f t="shared" si="17"/>
        <v>661277.5811503774</v>
      </c>
      <c r="AU112" s="5">
        <f t="shared" si="18"/>
        <v>568500.87782561721</v>
      </c>
      <c r="AV112" s="150"/>
      <c r="AW112" s="2">
        <v>107</v>
      </c>
      <c r="AX112" s="118">
        <v>48092</v>
      </c>
      <c r="AY112" s="5">
        <f t="shared" si="48"/>
        <v>659229.75167592871</v>
      </c>
      <c r="AZ112" s="5">
        <f t="shared" si="49"/>
        <v>5185.5495990545369</v>
      </c>
      <c r="BA112" s="5">
        <f t="shared" si="19"/>
        <v>1065.3636510799824</v>
      </c>
      <c r="BB112" s="35">
        <f t="shared" si="20"/>
        <v>1.9392880525277725E-2</v>
      </c>
      <c r="BC112" s="5">
        <f t="shared" si="21"/>
        <v>4120.1859479745544</v>
      </c>
      <c r="BD112" s="35">
        <f t="shared" si="22"/>
        <v>7.5000000000000011E-2</v>
      </c>
      <c r="BE112" s="5">
        <f t="shared" si="50"/>
        <v>83460.611975151187</v>
      </c>
      <c r="BF112" s="5">
        <f t="shared" si="51"/>
        <v>471393.1951236843</v>
      </c>
      <c r="BG112" s="5">
        <f t="shared" si="23"/>
        <v>658164.38802484877</v>
      </c>
      <c r="BH112" s="5">
        <f t="shared" si="24"/>
        <v>554853.80709883547</v>
      </c>
      <c r="BI112" s="150"/>
      <c r="BJ112" s="2">
        <v>107</v>
      </c>
      <c r="BK112" s="118">
        <v>48092</v>
      </c>
      <c r="BL112" s="5">
        <f t="shared" si="52"/>
        <v>656053.69845702848</v>
      </c>
      <c r="BM112" s="5">
        <f t="shared" si="53"/>
        <v>5059.1898369667315</v>
      </c>
      <c r="BN112" s="5">
        <f t="shared" si="25"/>
        <v>1095.5320754555178</v>
      </c>
      <c r="BO112" s="35">
        <f t="shared" si="26"/>
        <v>2.003858058629221E-2</v>
      </c>
      <c r="BP112" s="5">
        <f t="shared" si="27"/>
        <v>3963.6577615112137</v>
      </c>
      <c r="BQ112" s="35">
        <f t="shared" si="28"/>
        <v>7.2499999999999995E-2</v>
      </c>
      <c r="BR112" s="5">
        <f t="shared" si="54"/>
        <v>86666.833618427117</v>
      </c>
      <c r="BS112" s="5">
        <f t="shared" si="55"/>
        <v>454666.47893701342</v>
      </c>
      <c r="BT112" s="5">
        <f t="shared" si="29"/>
        <v>654958.16638157296</v>
      </c>
      <c r="BU112" s="5">
        <f t="shared" si="30"/>
        <v>541333.31255544059</v>
      </c>
      <c r="BV112" s="150"/>
      <c r="BW112" s="2">
        <v>107</v>
      </c>
      <c r="BX112" s="118">
        <v>48092</v>
      </c>
      <c r="BY112" s="5">
        <f t="shared" si="56"/>
        <v>652784.054449494</v>
      </c>
      <c r="BZ112" s="5">
        <f t="shared" si="57"/>
        <v>4934.049629872613</v>
      </c>
      <c r="CA112" s="5">
        <f t="shared" si="31"/>
        <v>1126.1426455838978</v>
      </c>
      <c r="CB112" s="35">
        <f t="shared" si="32"/>
        <v>2.0701657240085561E-2</v>
      </c>
      <c r="CC112" s="5">
        <f t="shared" si="33"/>
        <v>3807.9069842887152</v>
      </c>
      <c r="CD112" s="35">
        <f t="shared" si="34"/>
        <v>7.0000000000000007E-2</v>
      </c>
      <c r="CE112" s="5">
        <f t="shared" si="58"/>
        <v>89967.088196090204</v>
      </c>
      <c r="CF112" s="5">
        <f t="shared" si="59"/>
        <v>437976.22220027953</v>
      </c>
      <c r="CG112" s="5">
        <f t="shared" si="35"/>
        <v>651657.91180391004</v>
      </c>
      <c r="CH112" s="5">
        <f t="shared" si="36"/>
        <v>527943.31039636978</v>
      </c>
    </row>
    <row r="113" spans="9:86" ht="14.25" customHeight="1">
      <c r="I113" s="150"/>
      <c r="J113" s="2">
        <v>108</v>
      </c>
      <c r="K113" s="118">
        <v>48122</v>
      </c>
      <c r="L113" s="5">
        <f t="shared" si="37"/>
        <v>667229.37796116062</v>
      </c>
      <c r="M113" s="5">
        <f t="shared" si="0"/>
        <v>5571.5809522926747</v>
      </c>
      <c r="N113" s="5">
        <f t="shared" si="1"/>
        <v>984.37897880969558</v>
      </c>
      <c r="O113" s="35">
        <f t="shared" si="2"/>
        <v>1.7703878360110149E-2</v>
      </c>
      <c r="P113" s="5">
        <f t="shared" si="3"/>
        <v>4587.2019734829792</v>
      </c>
      <c r="Q113" s="35">
        <f t="shared" si="4"/>
        <v>8.2500000000000004E-2</v>
      </c>
      <c r="R113" s="5">
        <f t="shared" si="38"/>
        <v>75380.001017648916</v>
      </c>
      <c r="S113" s="5">
        <f t="shared" si="39"/>
        <v>526350.74182996014</v>
      </c>
      <c r="T113" s="5">
        <f t="shared" si="5"/>
        <v>666244.99898235092</v>
      </c>
      <c r="U113" s="5">
        <f t="shared" si="6"/>
        <v>601730.7428476091</v>
      </c>
      <c r="V113" s="150"/>
      <c r="W113" s="2">
        <v>108</v>
      </c>
      <c r="X113" s="118">
        <v>48122</v>
      </c>
      <c r="Y113" s="5">
        <f t="shared" si="40"/>
        <v>664298.84722439281</v>
      </c>
      <c r="Z113" s="5">
        <f t="shared" si="41"/>
        <v>5441.7815210329336</v>
      </c>
      <c r="AA113" s="5">
        <f t="shared" si="7"/>
        <v>1013.1225395369811</v>
      </c>
      <c r="AB113" s="35">
        <f t="shared" si="8"/>
        <v>1.8301206641018173E-2</v>
      </c>
      <c r="AC113" s="5">
        <f t="shared" si="9"/>
        <v>4428.6589814959525</v>
      </c>
      <c r="AD113" s="35">
        <f t="shared" si="10"/>
        <v>0.08</v>
      </c>
      <c r="AE113" s="5">
        <f t="shared" si="42"/>
        <v>78339.275315143837</v>
      </c>
      <c r="AF113" s="5">
        <f t="shared" si="43"/>
        <v>509373.1289564129</v>
      </c>
      <c r="AG113" s="5">
        <f t="shared" si="11"/>
        <v>663285.72468485578</v>
      </c>
      <c r="AH113" s="5">
        <f t="shared" si="12"/>
        <v>587712.40427155676</v>
      </c>
      <c r="AI113" s="150"/>
      <c r="AJ113" s="2">
        <v>108</v>
      </c>
      <c r="AK113" s="118">
        <v>48122</v>
      </c>
      <c r="AL113" s="5">
        <f t="shared" si="44"/>
        <v>661277.5811503774</v>
      </c>
      <c r="AM113" s="5">
        <f t="shared" si="45"/>
        <v>5313.0923161272649</v>
      </c>
      <c r="AN113" s="5">
        <f t="shared" si="13"/>
        <v>1042.3412711977444</v>
      </c>
      <c r="AO113" s="35">
        <f t="shared" si="14"/>
        <v>1.8915045074737742E-2</v>
      </c>
      <c r="AP113" s="5">
        <f t="shared" si="15"/>
        <v>4270.7510449295205</v>
      </c>
      <c r="AQ113" s="35">
        <f t="shared" si="16"/>
        <v>7.7499999999999999E-2</v>
      </c>
      <c r="AR113" s="5">
        <f t="shared" si="46"/>
        <v>81389.760120820778</v>
      </c>
      <c r="AS113" s="5">
        <f t="shared" si="47"/>
        <v>492424.21002092364</v>
      </c>
      <c r="AT113" s="5">
        <f t="shared" si="17"/>
        <v>660235.23987917963</v>
      </c>
      <c r="AU113" s="5">
        <f t="shared" si="18"/>
        <v>573813.97014174447</v>
      </c>
      <c r="AV113" s="150"/>
      <c r="AW113" s="2">
        <v>108</v>
      </c>
      <c r="AX113" s="118">
        <v>48122</v>
      </c>
      <c r="AY113" s="5">
        <f t="shared" si="48"/>
        <v>658164.38802484877</v>
      </c>
      <c r="AZ113" s="5">
        <f t="shared" si="49"/>
        <v>5185.5495990545369</v>
      </c>
      <c r="BA113" s="5">
        <f t="shared" si="19"/>
        <v>1072.0221738992323</v>
      </c>
      <c r="BB113" s="35">
        <f t="shared" si="20"/>
        <v>1.9545673270771224E-2</v>
      </c>
      <c r="BC113" s="5">
        <f t="shared" si="21"/>
        <v>4113.5274251553046</v>
      </c>
      <c r="BD113" s="35">
        <f t="shared" si="22"/>
        <v>7.4999999999999997E-2</v>
      </c>
      <c r="BE113" s="5">
        <f t="shared" si="50"/>
        <v>84532.634149050413</v>
      </c>
      <c r="BF113" s="5">
        <f t="shared" si="51"/>
        <v>475506.72254883958</v>
      </c>
      <c r="BG113" s="5">
        <f t="shared" si="23"/>
        <v>657092.36585094954</v>
      </c>
      <c r="BH113" s="5">
        <f t="shared" si="24"/>
        <v>560039.35669788998</v>
      </c>
      <c r="BI113" s="150"/>
      <c r="BJ113" s="2">
        <v>108</v>
      </c>
      <c r="BK113" s="118">
        <v>48122</v>
      </c>
      <c r="BL113" s="5">
        <f t="shared" si="52"/>
        <v>654958.16638157296</v>
      </c>
      <c r="BM113" s="5">
        <f t="shared" si="53"/>
        <v>5059.1898369667315</v>
      </c>
      <c r="BN113" s="5">
        <f t="shared" si="25"/>
        <v>1102.1509150780616</v>
      </c>
      <c r="BO113" s="35">
        <f t="shared" si="26"/>
        <v>2.01933675459075E-2</v>
      </c>
      <c r="BP113" s="5">
        <f t="shared" si="27"/>
        <v>3957.0389218886698</v>
      </c>
      <c r="BQ113" s="35">
        <f t="shared" si="28"/>
        <v>7.2499999999999995E-2</v>
      </c>
      <c r="BR113" s="5">
        <f t="shared" si="54"/>
        <v>87768.98453350518</v>
      </c>
      <c r="BS113" s="5">
        <f t="shared" si="55"/>
        <v>458623.51785890211</v>
      </c>
      <c r="BT113" s="5">
        <f t="shared" si="29"/>
        <v>653856.01546649495</v>
      </c>
      <c r="BU113" s="5">
        <f t="shared" si="30"/>
        <v>546392.50239240727</v>
      </c>
      <c r="BV113" s="150"/>
      <c r="BW113" s="2">
        <v>108</v>
      </c>
      <c r="BX113" s="118">
        <v>48122</v>
      </c>
      <c r="BY113" s="5">
        <f t="shared" si="56"/>
        <v>651657.91180391004</v>
      </c>
      <c r="BZ113" s="5">
        <f t="shared" si="57"/>
        <v>4934.049629872613</v>
      </c>
      <c r="CA113" s="5">
        <f t="shared" si="31"/>
        <v>1132.7118110164711</v>
      </c>
      <c r="CB113" s="35">
        <f t="shared" si="32"/>
        <v>2.0858400528846455E-2</v>
      </c>
      <c r="CC113" s="5">
        <f t="shared" si="33"/>
        <v>3801.3378188561419</v>
      </c>
      <c r="CD113" s="35">
        <f t="shared" si="34"/>
        <v>7.0000000000000007E-2</v>
      </c>
      <c r="CE113" s="5">
        <f t="shared" si="58"/>
        <v>91099.800007106678</v>
      </c>
      <c r="CF113" s="5">
        <f t="shared" si="59"/>
        <v>441777.56001913565</v>
      </c>
      <c r="CG113" s="5">
        <f t="shared" si="35"/>
        <v>650525.19999289361</v>
      </c>
      <c r="CH113" s="5">
        <f t="shared" si="36"/>
        <v>532877.36002624233</v>
      </c>
    </row>
    <row r="114" spans="9:86" ht="14.25" customHeight="1">
      <c r="I114" s="150"/>
      <c r="J114" s="2">
        <v>109</v>
      </c>
      <c r="K114" s="118">
        <v>48153</v>
      </c>
      <c r="L114" s="5">
        <f t="shared" si="37"/>
        <v>666244.99898235092</v>
      </c>
      <c r="M114" s="5">
        <f t="shared" si="0"/>
        <v>5571.5809522926747</v>
      </c>
      <c r="N114" s="5">
        <f t="shared" si="1"/>
        <v>991.14658428901203</v>
      </c>
      <c r="O114" s="35">
        <f t="shared" si="2"/>
        <v>1.7851929890108208E-2</v>
      </c>
      <c r="P114" s="5">
        <f t="shared" si="3"/>
        <v>4580.4343680036627</v>
      </c>
      <c r="Q114" s="35">
        <f t="shared" si="4"/>
        <v>8.2500000000000004E-2</v>
      </c>
      <c r="R114" s="5">
        <f t="shared" si="38"/>
        <v>76371.147601937933</v>
      </c>
      <c r="S114" s="5">
        <f t="shared" si="39"/>
        <v>530931.17619796377</v>
      </c>
      <c r="T114" s="5">
        <f t="shared" si="5"/>
        <v>665253.85239806189</v>
      </c>
      <c r="U114" s="5">
        <f t="shared" si="6"/>
        <v>607302.32379990164</v>
      </c>
      <c r="V114" s="150"/>
      <c r="W114" s="2">
        <v>109</v>
      </c>
      <c r="X114" s="118">
        <v>48153</v>
      </c>
      <c r="Y114" s="5">
        <f t="shared" si="40"/>
        <v>663285.72468485578</v>
      </c>
      <c r="Z114" s="5">
        <f t="shared" si="41"/>
        <v>5441.7815210329336</v>
      </c>
      <c r="AA114" s="5">
        <f t="shared" si="7"/>
        <v>1019.8766898005615</v>
      </c>
      <c r="AB114" s="35">
        <f t="shared" si="8"/>
        <v>1.8451354856795048E-2</v>
      </c>
      <c r="AC114" s="5">
        <f t="shared" si="9"/>
        <v>4421.9048312323721</v>
      </c>
      <c r="AD114" s="35">
        <f t="shared" si="10"/>
        <v>0.08</v>
      </c>
      <c r="AE114" s="5">
        <f t="shared" si="42"/>
        <v>79359.152004944393</v>
      </c>
      <c r="AF114" s="5">
        <f t="shared" si="43"/>
        <v>513795.03378764528</v>
      </c>
      <c r="AG114" s="5">
        <f t="shared" si="11"/>
        <v>662265.84799505526</v>
      </c>
      <c r="AH114" s="5">
        <f t="shared" si="12"/>
        <v>593154.18579258968</v>
      </c>
      <c r="AI114" s="150"/>
      <c r="AJ114" s="2">
        <v>109</v>
      </c>
      <c r="AK114" s="118">
        <v>48153</v>
      </c>
      <c r="AL114" s="5">
        <f t="shared" si="44"/>
        <v>660235.23987917963</v>
      </c>
      <c r="AM114" s="5">
        <f t="shared" si="45"/>
        <v>5313.0923161272649</v>
      </c>
      <c r="AN114" s="5">
        <f t="shared" si="13"/>
        <v>1049.0730585742294</v>
      </c>
      <c r="AO114" s="35">
        <f t="shared" si="14"/>
        <v>1.9067259580379966E-2</v>
      </c>
      <c r="AP114" s="5">
        <f t="shared" si="15"/>
        <v>4264.0192575530355</v>
      </c>
      <c r="AQ114" s="35">
        <f t="shared" si="16"/>
        <v>7.7500000000000013E-2</v>
      </c>
      <c r="AR114" s="5">
        <f t="shared" si="46"/>
        <v>82438.833179395006</v>
      </c>
      <c r="AS114" s="5">
        <f t="shared" si="47"/>
        <v>496688.22927847668</v>
      </c>
      <c r="AT114" s="5">
        <f t="shared" si="17"/>
        <v>659186.1668206054</v>
      </c>
      <c r="AU114" s="5">
        <f t="shared" si="18"/>
        <v>579127.06245787162</v>
      </c>
      <c r="AV114" s="150"/>
      <c r="AW114" s="2">
        <v>109</v>
      </c>
      <c r="AX114" s="118">
        <v>48153</v>
      </c>
      <c r="AY114" s="5">
        <f t="shared" si="48"/>
        <v>657092.36585094954</v>
      </c>
      <c r="AZ114" s="5">
        <f t="shared" si="49"/>
        <v>5185.5495990545369</v>
      </c>
      <c r="BA114" s="5">
        <f t="shared" si="19"/>
        <v>1078.722312486103</v>
      </c>
      <c r="BB114" s="35">
        <f t="shared" si="20"/>
        <v>1.96999210804551E-2</v>
      </c>
      <c r="BC114" s="5">
        <f t="shared" si="21"/>
        <v>4106.8272865684339</v>
      </c>
      <c r="BD114" s="35">
        <f t="shared" si="22"/>
        <v>7.4999999999999983E-2</v>
      </c>
      <c r="BE114" s="5">
        <f t="shared" si="50"/>
        <v>85611.356461536518</v>
      </c>
      <c r="BF114" s="5">
        <f t="shared" si="51"/>
        <v>479613.54983540799</v>
      </c>
      <c r="BG114" s="5">
        <f t="shared" si="23"/>
        <v>656013.6435384634</v>
      </c>
      <c r="BH114" s="5">
        <f t="shared" si="24"/>
        <v>565224.90629694448</v>
      </c>
      <c r="BI114" s="150"/>
      <c r="BJ114" s="2">
        <v>109</v>
      </c>
      <c r="BK114" s="118">
        <v>48153</v>
      </c>
      <c r="BL114" s="5">
        <f t="shared" si="52"/>
        <v>653856.01546649495</v>
      </c>
      <c r="BM114" s="5">
        <f t="shared" si="53"/>
        <v>5059.1898369667315</v>
      </c>
      <c r="BN114" s="5">
        <f t="shared" si="25"/>
        <v>1108.8097435233244</v>
      </c>
      <c r="BO114" s="35">
        <f t="shared" si="26"/>
        <v>2.034961307618605E-2</v>
      </c>
      <c r="BP114" s="5">
        <f t="shared" si="27"/>
        <v>3950.3800934434071</v>
      </c>
      <c r="BQ114" s="35">
        <f t="shared" si="28"/>
        <v>7.2499999999999995E-2</v>
      </c>
      <c r="BR114" s="5">
        <f t="shared" si="54"/>
        <v>88877.794277028501</v>
      </c>
      <c r="BS114" s="5">
        <f t="shared" si="55"/>
        <v>462573.89795234549</v>
      </c>
      <c r="BT114" s="5">
        <f t="shared" si="29"/>
        <v>652747.20572297159</v>
      </c>
      <c r="BU114" s="5">
        <f t="shared" si="30"/>
        <v>551451.69222937396</v>
      </c>
      <c r="BV114" s="150"/>
      <c r="BW114" s="2">
        <v>109</v>
      </c>
      <c r="BX114" s="118">
        <v>48153</v>
      </c>
      <c r="BY114" s="5">
        <f t="shared" si="56"/>
        <v>650525.19999289361</v>
      </c>
      <c r="BZ114" s="5">
        <f t="shared" si="57"/>
        <v>4934.049629872613</v>
      </c>
      <c r="CA114" s="5">
        <f t="shared" si="31"/>
        <v>1139.3192965807334</v>
      </c>
      <c r="CB114" s="35">
        <f t="shared" si="32"/>
        <v>2.101660559670579E-2</v>
      </c>
      <c r="CC114" s="5">
        <f t="shared" si="33"/>
        <v>3794.7303332918796</v>
      </c>
      <c r="CD114" s="35">
        <f t="shared" si="34"/>
        <v>7.0000000000000007E-2</v>
      </c>
      <c r="CE114" s="5">
        <f t="shared" si="58"/>
        <v>92239.119303687417</v>
      </c>
      <c r="CF114" s="5">
        <f t="shared" si="59"/>
        <v>445572.29035242752</v>
      </c>
      <c r="CG114" s="5">
        <f t="shared" si="35"/>
        <v>649385.88069631287</v>
      </c>
      <c r="CH114" s="5">
        <f t="shared" si="36"/>
        <v>537811.40965611488</v>
      </c>
    </row>
    <row r="115" spans="9:86" ht="14.25" customHeight="1">
      <c r="I115" s="150"/>
      <c r="J115" s="2">
        <v>110</v>
      </c>
      <c r="K115" s="118">
        <v>48183</v>
      </c>
      <c r="L115" s="5">
        <f t="shared" si="37"/>
        <v>665253.85239806189</v>
      </c>
      <c r="M115" s="5">
        <f t="shared" si="0"/>
        <v>5571.5809522926747</v>
      </c>
      <c r="N115" s="5">
        <f t="shared" si="1"/>
        <v>997.96071705599934</v>
      </c>
      <c r="O115" s="35">
        <f t="shared" si="2"/>
        <v>1.8001441948067524E-2</v>
      </c>
      <c r="P115" s="5">
        <f t="shared" si="3"/>
        <v>4573.6202352366754</v>
      </c>
      <c r="Q115" s="35">
        <f t="shared" si="4"/>
        <v>8.2500000000000004E-2</v>
      </c>
      <c r="R115" s="5">
        <f t="shared" si="38"/>
        <v>77369.108318993938</v>
      </c>
      <c r="S115" s="5">
        <f t="shared" si="39"/>
        <v>535504.79643320048</v>
      </c>
      <c r="T115" s="5">
        <f t="shared" si="5"/>
        <v>664255.89168100595</v>
      </c>
      <c r="U115" s="5">
        <f t="shared" si="6"/>
        <v>612873.90475219442</v>
      </c>
      <c r="V115" s="150"/>
      <c r="W115" s="2">
        <v>110</v>
      </c>
      <c r="X115" s="118">
        <v>48183</v>
      </c>
      <c r="Y115" s="5">
        <f t="shared" si="40"/>
        <v>662265.84799505526</v>
      </c>
      <c r="Z115" s="5">
        <f t="shared" si="41"/>
        <v>5441.7815210329336</v>
      </c>
      <c r="AA115" s="5">
        <f t="shared" si="7"/>
        <v>1026.6758677325652</v>
      </c>
      <c r="AB115" s="35">
        <f t="shared" si="8"/>
        <v>1.8602968052918181E-2</v>
      </c>
      <c r="AC115" s="5">
        <f t="shared" si="9"/>
        <v>4415.1056533003684</v>
      </c>
      <c r="AD115" s="35">
        <f t="shared" si="10"/>
        <v>0.08</v>
      </c>
      <c r="AE115" s="5">
        <f t="shared" si="42"/>
        <v>80385.827872676964</v>
      </c>
      <c r="AF115" s="5">
        <f t="shared" si="43"/>
        <v>518210.13944094564</v>
      </c>
      <c r="AG115" s="5">
        <f t="shared" si="11"/>
        <v>661239.17212732264</v>
      </c>
      <c r="AH115" s="5">
        <f t="shared" si="12"/>
        <v>598595.96731362259</v>
      </c>
      <c r="AI115" s="150"/>
      <c r="AJ115" s="2">
        <v>110</v>
      </c>
      <c r="AK115" s="118">
        <v>48183</v>
      </c>
      <c r="AL115" s="5">
        <f t="shared" si="44"/>
        <v>659186.1668206054</v>
      </c>
      <c r="AM115" s="5">
        <f t="shared" si="45"/>
        <v>5313.0923161272649</v>
      </c>
      <c r="AN115" s="5">
        <f t="shared" si="13"/>
        <v>1055.8483220775215</v>
      </c>
      <c r="AO115" s="35">
        <f t="shared" si="14"/>
        <v>1.9220943191270566E-2</v>
      </c>
      <c r="AP115" s="5">
        <f t="shared" si="15"/>
        <v>4257.2439940497434</v>
      </c>
      <c r="AQ115" s="35">
        <f t="shared" si="16"/>
        <v>7.7499999999999999E-2</v>
      </c>
      <c r="AR115" s="5">
        <f t="shared" si="46"/>
        <v>83494.681501472529</v>
      </c>
      <c r="AS115" s="5">
        <f t="shared" si="47"/>
        <v>500945.4732725264</v>
      </c>
      <c r="AT115" s="5">
        <f t="shared" si="17"/>
        <v>658130.31849852786</v>
      </c>
      <c r="AU115" s="5">
        <f t="shared" si="18"/>
        <v>584440.15477399889</v>
      </c>
      <c r="AV115" s="150"/>
      <c r="AW115" s="2">
        <v>110</v>
      </c>
      <c r="AX115" s="118">
        <v>48183</v>
      </c>
      <c r="AY115" s="5">
        <f t="shared" si="48"/>
        <v>656013.6435384634</v>
      </c>
      <c r="AZ115" s="5">
        <f t="shared" si="49"/>
        <v>5185.5495990545369</v>
      </c>
      <c r="BA115" s="5">
        <f t="shared" si="19"/>
        <v>1085.4643269391408</v>
      </c>
      <c r="BB115" s="35">
        <f t="shared" si="20"/>
        <v>1.9855641801916235E-2</v>
      </c>
      <c r="BC115" s="5">
        <f t="shared" si="21"/>
        <v>4100.085272115396</v>
      </c>
      <c r="BD115" s="35">
        <f t="shared" si="22"/>
        <v>7.4999999999999997E-2</v>
      </c>
      <c r="BE115" s="5">
        <f t="shared" si="50"/>
        <v>86696.820788475656</v>
      </c>
      <c r="BF115" s="5">
        <f t="shared" si="51"/>
        <v>483713.63510752341</v>
      </c>
      <c r="BG115" s="5">
        <f t="shared" si="23"/>
        <v>654928.1792115242</v>
      </c>
      <c r="BH115" s="5">
        <f t="shared" si="24"/>
        <v>570410.4558959991</v>
      </c>
      <c r="BI115" s="150"/>
      <c r="BJ115" s="2">
        <v>110</v>
      </c>
      <c r="BK115" s="118">
        <v>48183</v>
      </c>
      <c r="BL115" s="5">
        <f t="shared" si="52"/>
        <v>652747.20572297159</v>
      </c>
      <c r="BM115" s="5">
        <f t="shared" si="53"/>
        <v>5059.1898369667315</v>
      </c>
      <c r="BN115" s="5">
        <f t="shared" si="25"/>
        <v>1115.508802390445</v>
      </c>
      <c r="BO115" s="35">
        <f t="shared" si="26"/>
        <v>2.0507335016255058E-2</v>
      </c>
      <c r="BP115" s="5">
        <f t="shared" si="27"/>
        <v>3943.6810345762865</v>
      </c>
      <c r="BQ115" s="35">
        <f t="shared" si="28"/>
        <v>7.2499999999999995E-2</v>
      </c>
      <c r="BR115" s="5">
        <f t="shared" si="54"/>
        <v>89993.30307941894</v>
      </c>
      <c r="BS115" s="5">
        <f t="shared" si="55"/>
        <v>466517.57898692176</v>
      </c>
      <c r="BT115" s="5">
        <f t="shared" si="29"/>
        <v>651631.69692058116</v>
      </c>
      <c r="BU115" s="5">
        <f t="shared" si="30"/>
        <v>556510.88206634065</v>
      </c>
      <c r="BV115" s="150"/>
      <c r="BW115" s="2">
        <v>110</v>
      </c>
      <c r="BX115" s="118">
        <v>48183</v>
      </c>
      <c r="BY115" s="5">
        <f t="shared" si="56"/>
        <v>649385.88069631287</v>
      </c>
      <c r="BZ115" s="5">
        <f t="shared" si="57"/>
        <v>4934.049629872613</v>
      </c>
      <c r="CA115" s="5">
        <f t="shared" si="31"/>
        <v>1145.9653258107878</v>
      </c>
      <c r="CB115" s="35">
        <f t="shared" si="32"/>
        <v>2.1176290274411466E-2</v>
      </c>
      <c r="CC115" s="5">
        <f t="shared" si="33"/>
        <v>3788.0843040618252</v>
      </c>
      <c r="CD115" s="35">
        <f t="shared" si="34"/>
        <v>7.0000000000000007E-2</v>
      </c>
      <c r="CE115" s="5">
        <f t="shared" si="58"/>
        <v>93385.084629498204</v>
      </c>
      <c r="CF115" s="5">
        <f t="shared" si="59"/>
        <v>449360.37465648935</v>
      </c>
      <c r="CG115" s="5">
        <f t="shared" si="35"/>
        <v>648239.91537050204</v>
      </c>
      <c r="CH115" s="5">
        <f t="shared" si="36"/>
        <v>542745.45928598754</v>
      </c>
    </row>
    <row r="116" spans="9:86" ht="14.25" customHeight="1">
      <c r="I116" s="150"/>
      <c r="J116" s="2">
        <v>111</v>
      </c>
      <c r="K116" s="118">
        <v>48214</v>
      </c>
      <c r="L116" s="5">
        <f t="shared" si="37"/>
        <v>664255.89168100595</v>
      </c>
      <c r="M116" s="5">
        <f t="shared" si="0"/>
        <v>5571.5809522926747</v>
      </c>
      <c r="N116" s="5">
        <f t="shared" si="1"/>
        <v>1004.8216969857585</v>
      </c>
      <c r="O116" s="35">
        <f t="shared" si="2"/>
        <v>1.8152432691736848E-2</v>
      </c>
      <c r="P116" s="5">
        <f t="shared" si="3"/>
        <v>4566.7592553069162</v>
      </c>
      <c r="Q116" s="35">
        <f t="shared" si="4"/>
        <v>8.2500000000000018E-2</v>
      </c>
      <c r="R116" s="5">
        <f t="shared" si="38"/>
        <v>78373.930015979699</v>
      </c>
      <c r="S116" s="5">
        <f t="shared" si="39"/>
        <v>540071.55568850739</v>
      </c>
      <c r="T116" s="5">
        <f t="shared" si="5"/>
        <v>663251.0699840202</v>
      </c>
      <c r="U116" s="5">
        <f t="shared" si="6"/>
        <v>618445.48570448707</v>
      </c>
      <c r="V116" s="150"/>
      <c r="W116" s="2">
        <v>111</v>
      </c>
      <c r="X116" s="118">
        <v>48214</v>
      </c>
      <c r="Y116" s="5">
        <f t="shared" si="40"/>
        <v>661239.17212732264</v>
      </c>
      <c r="Z116" s="5">
        <f t="shared" si="41"/>
        <v>5441.7815210329336</v>
      </c>
      <c r="AA116" s="5">
        <f t="shared" si="7"/>
        <v>1033.5203735174491</v>
      </c>
      <c r="AB116" s="35">
        <f t="shared" si="8"/>
        <v>1.8756064378807426E-2</v>
      </c>
      <c r="AC116" s="5">
        <f t="shared" si="9"/>
        <v>4408.2611475154845</v>
      </c>
      <c r="AD116" s="35">
        <f t="shared" si="10"/>
        <v>0.08</v>
      </c>
      <c r="AE116" s="5">
        <f t="shared" si="42"/>
        <v>81419.348246194408</v>
      </c>
      <c r="AF116" s="5">
        <f t="shared" si="43"/>
        <v>522618.40058846114</v>
      </c>
      <c r="AG116" s="5">
        <f t="shared" si="11"/>
        <v>660205.65175380523</v>
      </c>
      <c r="AH116" s="5">
        <f t="shared" si="12"/>
        <v>604037.7488346555</v>
      </c>
      <c r="AI116" s="150"/>
      <c r="AJ116" s="2">
        <v>111</v>
      </c>
      <c r="AK116" s="118">
        <v>48214</v>
      </c>
      <c r="AL116" s="5">
        <f t="shared" si="44"/>
        <v>658130.31849852786</v>
      </c>
      <c r="AM116" s="5">
        <f t="shared" si="45"/>
        <v>5313.0923161272649</v>
      </c>
      <c r="AN116" s="5">
        <f t="shared" si="13"/>
        <v>1062.6673424909395</v>
      </c>
      <c r="AO116" s="35">
        <f t="shared" si="14"/>
        <v>1.9376114048330079E-2</v>
      </c>
      <c r="AP116" s="5">
        <f t="shared" si="15"/>
        <v>4250.4249736363254</v>
      </c>
      <c r="AQ116" s="35">
        <f t="shared" si="16"/>
        <v>7.7499999999999986E-2</v>
      </c>
      <c r="AR116" s="5">
        <f t="shared" si="46"/>
        <v>84557.348843963468</v>
      </c>
      <c r="AS116" s="5">
        <f t="shared" si="47"/>
        <v>505195.89824616275</v>
      </c>
      <c r="AT116" s="5">
        <f t="shared" si="17"/>
        <v>657067.65115603688</v>
      </c>
      <c r="AU116" s="5">
        <f t="shared" si="18"/>
        <v>589753.24709012615</v>
      </c>
      <c r="AV116" s="150"/>
      <c r="AW116" s="2">
        <v>111</v>
      </c>
      <c r="AX116" s="118">
        <v>48214</v>
      </c>
      <c r="AY116" s="5">
        <f t="shared" si="48"/>
        <v>654928.1792115242</v>
      </c>
      <c r="AZ116" s="5">
        <f t="shared" si="49"/>
        <v>5185.5495990545369</v>
      </c>
      <c r="BA116" s="5">
        <f t="shared" si="19"/>
        <v>1092.2484789825112</v>
      </c>
      <c r="BB116" s="35">
        <f t="shared" si="20"/>
        <v>2.0012853567500766E-2</v>
      </c>
      <c r="BC116" s="5">
        <f t="shared" si="21"/>
        <v>4093.3011200720257</v>
      </c>
      <c r="BD116" s="35">
        <f t="shared" si="22"/>
        <v>7.4999999999999997E-2</v>
      </c>
      <c r="BE116" s="5">
        <f t="shared" si="50"/>
        <v>87789.069267458166</v>
      </c>
      <c r="BF116" s="5">
        <f t="shared" si="51"/>
        <v>487806.93622759543</v>
      </c>
      <c r="BG116" s="5">
        <f t="shared" si="23"/>
        <v>653835.93073254172</v>
      </c>
      <c r="BH116" s="5">
        <f t="shared" si="24"/>
        <v>575596.0054950536</v>
      </c>
      <c r="BI116" s="150"/>
      <c r="BJ116" s="2">
        <v>111</v>
      </c>
      <c r="BK116" s="118">
        <v>48214</v>
      </c>
      <c r="BL116" s="5">
        <f t="shared" si="52"/>
        <v>651631.69692058116</v>
      </c>
      <c r="BM116" s="5">
        <f t="shared" si="53"/>
        <v>5059.1898369667315</v>
      </c>
      <c r="BN116" s="5">
        <f t="shared" si="25"/>
        <v>1122.2483347382204</v>
      </c>
      <c r="BO116" s="35">
        <f t="shared" si="26"/>
        <v>2.0666551489897763E-2</v>
      </c>
      <c r="BP116" s="5">
        <f t="shared" si="27"/>
        <v>3936.9415022285111</v>
      </c>
      <c r="BQ116" s="35">
        <f t="shared" si="28"/>
        <v>7.2499999999999995E-2</v>
      </c>
      <c r="BR116" s="5">
        <f t="shared" si="54"/>
        <v>91115.551414157162</v>
      </c>
      <c r="BS116" s="5">
        <f t="shared" si="55"/>
        <v>470454.52048915025</v>
      </c>
      <c r="BT116" s="5">
        <f t="shared" si="29"/>
        <v>650509.44858584297</v>
      </c>
      <c r="BU116" s="5">
        <f t="shared" si="30"/>
        <v>561570.07190330746</v>
      </c>
      <c r="BV116" s="150"/>
      <c r="BW116" s="2">
        <v>111</v>
      </c>
      <c r="BX116" s="118">
        <v>48214</v>
      </c>
      <c r="BY116" s="5">
        <f t="shared" si="56"/>
        <v>648239.91537050204</v>
      </c>
      <c r="BZ116" s="5">
        <f t="shared" si="57"/>
        <v>4934.049629872613</v>
      </c>
      <c r="CA116" s="5">
        <f t="shared" si="31"/>
        <v>1152.650123544684</v>
      </c>
      <c r="CB116" s="35">
        <f t="shared" si="32"/>
        <v>2.1337472677273553E-2</v>
      </c>
      <c r="CC116" s="5">
        <f t="shared" si="33"/>
        <v>3781.399506327929</v>
      </c>
      <c r="CD116" s="35">
        <f t="shared" si="34"/>
        <v>7.0000000000000007E-2</v>
      </c>
      <c r="CE116" s="5">
        <f t="shared" si="58"/>
        <v>94537.734753042881</v>
      </c>
      <c r="CF116" s="5">
        <f t="shared" si="59"/>
        <v>453141.77416281728</v>
      </c>
      <c r="CG116" s="5">
        <f t="shared" si="35"/>
        <v>647087.26524695731</v>
      </c>
      <c r="CH116" s="5">
        <f t="shared" si="36"/>
        <v>547679.50891586021</v>
      </c>
    </row>
    <row r="117" spans="9:86" ht="14.25" customHeight="1">
      <c r="I117" s="150"/>
      <c r="J117" s="2">
        <v>112</v>
      </c>
      <c r="K117" s="118">
        <v>48245</v>
      </c>
      <c r="L117" s="5">
        <f t="shared" si="37"/>
        <v>663251.0699840202</v>
      </c>
      <c r="M117" s="5">
        <f t="shared" si="0"/>
        <v>5571.5809522926747</v>
      </c>
      <c r="N117" s="5">
        <f t="shared" si="1"/>
        <v>1011.7298461525361</v>
      </c>
      <c r="O117" s="35">
        <f t="shared" si="2"/>
        <v>1.8304920569706645E-2</v>
      </c>
      <c r="P117" s="5">
        <f t="shared" si="3"/>
        <v>4559.8511061401387</v>
      </c>
      <c r="Q117" s="35">
        <f t="shared" si="4"/>
        <v>8.2500000000000004E-2</v>
      </c>
      <c r="R117" s="5">
        <f t="shared" si="38"/>
        <v>79385.659862132234</v>
      </c>
      <c r="S117" s="5">
        <f t="shared" si="39"/>
        <v>544631.40679464757</v>
      </c>
      <c r="T117" s="5">
        <f t="shared" si="5"/>
        <v>662239.34013786761</v>
      </c>
      <c r="U117" s="5">
        <f t="shared" si="6"/>
        <v>624017.06665677985</v>
      </c>
      <c r="V117" s="150"/>
      <c r="W117" s="2">
        <v>112</v>
      </c>
      <c r="X117" s="118">
        <v>48245</v>
      </c>
      <c r="Y117" s="5">
        <f t="shared" si="40"/>
        <v>660205.65175380523</v>
      </c>
      <c r="Z117" s="5">
        <f t="shared" si="41"/>
        <v>5441.7815210329336</v>
      </c>
      <c r="AA117" s="5">
        <f t="shared" si="7"/>
        <v>1040.4105093408989</v>
      </c>
      <c r="AB117" s="35">
        <f t="shared" si="8"/>
        <v>1.8910662274588482E-2</v>
      </c>
      <c r="AC117" s="5">
        <f t="shared" si="9"/>
        <v>4401.3710116920347</v>
      </c>
      <c r="AD117" s="35">
        <f t="shared" si="10"/>
        <v>7.9999999999999988E-2</v>
      </c>
      <c r="AE117" s="5">
        <f t="shared" si="42"/>
        <v>82459.758755535309</v>
      </c>
      <c r="AF117" s="5">
        <f t="shared" si="43"/>
        <v>527019.77160015318</v>
      </c>
      <c r="AG117" s="5">
        <f t="shared" si="11"/>
        <v>659165.2412444643</v>
      </c>
      <c r="AH117" s="5">
        <f t="shared" si="12"/>
        <v>609479.53035568853</v>
      </c>
      <c r="AI117" s="150"/>
      <c r="AJ117" s="2">
        <v>112</v>
      </c>
      <c r="AK117" s="118">
        <v>48245</v>
      </c>
      <c r="AL117" s="5">
        <f t="shared" si="44"/>
        <v>657067.65115603688</v>
      </c>
      <c r="AM117" s="5">
        <f t="shared" si="45"/>
        <v>5313.0923161272649</v>
      </c>
      <c r="AN117" s="5">
        <f t="shared" si="13"/>
        <v>1069.5304024111938</v>
      </c>
      <c r="AO117" s="35">
        <f t="shared" si="14"/>
        <v>1.9532790583060511E-2</v>
      </c>
      <c r="AP117" s="5">
        <f t="shared" si="15"/>
        <v>4243.5619137160711</v>
      </c>
      <c r="AQ117" s="35">
        <f t="shared" si="16"/>
        <v>7.7499999999999986E-2</v>
      </c>
      <c r="AR117" s="5">
        <f t="shared" si="46"/>
        <v>85626.879246374665</v>
      </c>
      <c r="AS117" s="5">
        <f t="shared" si="47"/>
        <v>509439.46015987883</v>
      </c>
      <c r="AT117" s="5">
        <f t="shared" si="17"/>
        <v>655998.12075362564</v>
      </c>
      <c r="AU117" s="5">
        <f t="shared" si="18"/>
        <v>595066.33940625354</v>
      </c>
      <c r="AV117" s="150"/>
      <c r="AW117" s="2">
        <v>112</v>
      </c>
      <c r="AX117" s="118">
        <v>48245</v>
      </c>
      <c r="AY117" s="5">
        <f t="shared" si="48"/>
        <v>653835.93073254172</v>
      </c>
      <c r="AZ117" s="5">
        <f t="shared" si="49"/>
        <v>5185.5495990545369</v>
      </c>
      <c r="BA117" s="5">
        <f t="shared" si="19"/>
        <v>1099.0750319761514</v>
      </c>
      <c r="BB117" s="35">
        <f t="shared" si="20"/>
        <v>2.0171574800022532E-2</v>
      </c>
      <c r="BC117" s="5">
        <f t="shared" si="21"/>
        <v>4086.4745670783855</v>
      </c>
      <c r="BD117" s="35">
        <f t="shared" si="22"/>
        <v>7.4999999999999997E-2</v>
      </c>
      <c r="BE117" s="5">
        <f t="shared" si="50"/>
        <v>88888.144299434323</v>
      </c>
      <c r="BF117" s="5">
        <f t="shared" si="51"/>
        <v>491893.41079467384</v>
      </c>
      <c r="BG117" s="5">
        <f t="shared" si="23"/>
        <v>652736.85570056562</v>
      </c>
      <c r="BH117" s="5">
        <f t="shared" si="24"/>
        <v>580781.55509410822</v>
      </c>
      <c r="BI117" s="150"/>
      <c r="BJ117" s="2">
        <v>112</v>
      </c>
      <c r="BK117" s="118">
        <v>48245</v>
      </c>
      <c r="BL117" s="5">
        <f t="shared" si="52"/>
        <v>650509.44858584297</v>
      </c>
      <c r="BM117" s="5">
        <f t="shared" si="53"/>
        <v>5059.1898369667315</v>
      </c>
      <c r="BN117" s="5">
        <f t="shared" si="25"/>
        <v>1129.0285850939304</v>
      </c>
      <c r="BO117" s="35">
        <f t="shared" si="26"/>
        <v>2.082728091126149E-2</v>
      </c>
      <c r="BP117" s="5">
        <f t="shared" si="27"/>
        <v>3930.1612518728011</v>
      </c>
      <c r="BQ117" s="35">
        <f t="shared" si="28"/>
        <v>7.2499999999999995E-2</v>
      </c>
      <c r="BR117" s="5">
        <f t="shared" si="54"/>
        <v>92244.579999251087</v>
      </c>
      <c r="BS117" s="5">
        <f t="shared" si="55"/>
        <v>474384.68174102303</v>
      </c>
      <c r="BT117" s="5">
        <f t="shared" si="29"/>
        <v>649380.42000074906</v>
      </c>
      <c r="BU117" s="5">
        <f t="shared" si="30"/>
        <v>566629.26174027415</v>
      </c>
      <c r="BV117" s="150"/>
      <c r="BW117" s="2">
        <v>112</v>
      </c>
      <c r="BX117" s="118">
        <v>48245</v>
      </c>
      <c r="BY117" s="5">
        <f t="shared" si="56"/>
        <v>647087.26524695731</v>
      </c>
      <c r="BZ117" s="5">
        <f t="shared" si="57"/>
        <v>4934.049629872613</v>
      </c>
      <c r="CA117" s="5">
        <f t="shared" si="31"/>
        <v>1159.3739159320285</v>
      </c>
      <c r="CB117" s="35">
        <f t="shared" si="32"/>
        <v>2.1500171210871718E-2</v>
      </c>
      <c r="CC117" s="5">
        <f t="shared" si="33"/>
        <v>3774.6757139405845</v>
      </c>
      <c r="CD117" s="35">
        <f t="shared" si="34"/>
        <v>7.0000000000000007E-2</v>
      </c>
      <c r="CE117" s="5">
        <f t="shared" si="58"/>
        <v>95697.108668974906</v>
      </c>
      <c r="CF117" s="5">
        <f t="shared" si="59"/>
        <v>456916.44987675786</v>
      </c>
      <c r="CG117" s="5">
        <f t="shared" si="35"/>
        <v>645927.89133102528</v>
      </c>
      <c r="CH117" s="5">
        <f t="shared" si="36"/>
        <v>552613.55854573275</v>
      </c>
    </row>
    <row r="118" spans="9:86" ht="14.25" customHeight="1">
      <c r="I118" s="150"/>
      <c r="J118" s="2">
        <v>113</v>
      </c>
      <c r="K118" s="118">
        <v>48274</v>
      </c>
      <c r="L118" s="5">
        <f t="shared" si="37"/>
        <v>662239.34013786761</v>
      </c>
      <c r="M118" s="5">
        <f t="shared" si="0"/>
        <v>5571.5809522926747</v>
      </c>
      <c r="N118" s="5">
        <f t="shared" si="1"/>
        <v>1018.6854888448352</v>
      </c>
      <c r="O118" s="35">
        <f t="shared" si="2"/>
        <v>1.8458924327257778E-2</v>
      </c>
      <c r="P118" s="5">
        <f t="shared" si="3"/>
        <v>4552.8954634478396</v>
      </c>
      <c r="Q118" s="35">
        <f t="shared" si="4"/>
        <v>8.2500000000000004E-2</v>
      </c>
      <c r="R118" s="5">
        <f t="shared" si="38"/>
        <v>80404.345350977062</v>
      </c>
      <c r="S118" s="5">
        <f t="shared" si="39"/>
        <v>549184.30225809535</v>
      </c>
      <c r="T118" s="5">
        <f t="shared" si="5"/>
        <v>661220.65464902273</v>
      </c>
      <c r="U118" s="5">
        <f t="shared" si="6"/>
        <v>629588.64760907239</v>
      </c>
      <c r="V118" s="150"/>
      <c r="W118" s="2">
        <v>113</v>
      </c>
      <c r="X118" s="118">
        <v>48274</v>
      </c>
      <c r="Y118" s="5">
        <f t="shared" si="40"/>
        <v>659165.2412444643</v>
      </c>
      <c r="Z118" s="5">
        <f t="shared" si="41"/>
        <v>5441.7815210329336</v>
      </c>
      <c r="AA118" s="5">
        <f t="shared" si="7"/>
        <v>1047.3465794031717</v>
      </c>
      <c r="AB118" s="35">
        <f t="shared" si="8"/>
        <v>1.9066780476941006E-2</v>
      </c>
      <c r="AC118" s="5">
        <f t="shared" si="9"/>
        <v>4394.4349416297619</v>
      </c>
      <c r="AD118" s="35">
        <f t="shared" si="10"/>
        <v>7.9999999999999988E-2</v>
      </c>
      <c r="AE118" s="5">
        <f t="shared" si="42"/>
        <v>83507.105334938475</v>
      </c>
      <c r="AF118" s="5">
        <f t="shared" si="43"/>
        <v>531414.20654178294</v>
      </c>
      <c r="AG118" s="5">
        <f t="shared" si="11"/>
        <v>658117.89466506115</v>
      </c>
      <c r="AH118" s="5">
        <f t="shared" si="12"/>
        <v>614921.31187672145</v>
      </c>
      <c r="AI118" s="150"/>
      <c r="AJ118" s="2">
        <v>113</v>
      </c>
      <c r="AK118" s="118">
        <v>48274</v>
      </c>
      <c r="AL118" s="5">
        <f t="shared" si="44"/>
        <v>655998.12075362564</v>
      </c>
      <c r="AM118" s="5">
        <f t="shared" si="45"/>
        <v>5313.0923161272649</v>
      </c>
      <c r="AN118" s="5">
        <f t="shared" si="13"/>
        <v>1076.4377862600995</v>
      </c>
      <c r="AO118" s="35">
        <f t="shared" si="14"/>
        <v>1.9690991523392716E-2</v>
      </c>
      <c r="AP118" s="5">
        <f t="shared" si="15"/>
        <v>4236.6545298671654</v>
      </c>
      <c r="AQ118" s="35">
        <f t="shared" si="16"/>
        <v>7.7499999999999999E-2</v>
      </c>
      <c r="AR118" s="5">
        <f t="shared" si="46"/>
        <v>86703.317032634761</v>
      </c>
      <c r="AS118" s="5">
        <f t="shared" si="47"/>
        <v>513676.114689746</v>
      </c>
      <c r="AT118" s="5">
        <f t="shared" si="17"/>
        <v>654921.68296736549</v>
      </c>
      <c r="AU118" s="5">
        <f t="shared" si="18"/>
        <v>600379.4317223808</v>
      </c>
      <c r="AV118" s="150"/>
      <c r="AW118" s="2">
        <v>113</v>
      </c>
      <c r="AX118" s="118">
        <v>48274</v>
      </c>
      <c r="AY118" s="5">
        <f t="shared" si="48"/>
        <v>652736.85570056562</v>
      </c>
      <c r="AZ118" s="5">
        <f t="shared" si="49"/>
        <v>5185.5495990545369</v>
      </c>
      <c r="BA118" s="5">
        <f t="shared" si="19"/>
        <v>1105.944250926002</v>
      </c>
      <c r="BB118" s="35">
        <f t="shared" si="20"/>
        <v>2.0331824218609885E-2</v>
      </c>
      <c r="BC118" s="5">
        <f t="shared" si="21"/>
        <v>4079.6053481285348</v>
      </c>
      <c r="BD118" s="35">
        <f t="shared" si="22"/>
        <v>7.4999999999999997E-2</v>
      </c>
      <c r="BE118" s="5">
        <f t="shared" si="50"/>
        <v>89994.08855036032</v>
      </c>
      <c r="BF118" s="5">
        <f t="shared" si="51"/>
        <v>495973.01614280237</v>
      </c>
      <c r="BG118" s="5">
        <f t="shared" si="23"/>
        <v>651630.91144963959</v>
      </c>
      <c r="BH118" s="5">
        <f t="shared" si="24"/>
        <v>585967.10469316272</v>
      </c>
      <c r="BI118" s="150"/>
      <c r="BJ118" s="2">
        <v>113</v>
      </c>
      <c r="BK118" s="118">
        <v>48274</v>
      </c>
      <c r="BL118" s="5">
        <f t="shared" si="52"/>
        <v>649380.42000074906</v>
      </c>
      <c r="BM118" s="5">
        <f t="shared" si="53"/>
        <v>5059.1898369667315</v>
      </c>
      <c r="BN118" s="5">
        <f t="shared" si="25"/>
        <v>1135.8497994622062</v>
      </c>
      <c r="BO118" s="35">
        <f t="shared" si="26"/>
        <v>2.0989541990703617E-2</v>
      </c>
      <c r="BP118" s="5">
        <f t="shared" si="27"/>
        <v>3923.3400375045253</v>
      </c>
      <c r="BQ118" s="35">
        <f t="shared" si="28"/>
        <v>7.2499999999999995E-2</v>
      </c>
      <c r="BR118" s="5">
        <f t="shared" si="54"/>
        <v>93380.429798713289</v>
      </c>
      <c r="BS118" s="5">
        <f t="shared" si="55"/>
        <v>478308.02177852753</v>
      </c>
      <c r="BT118" s="5">
        <f t="shared" si="29"/>
        <v>648244.57020128681</v>
      </c>
      <c r="BU118" s="5">
        <f t="shared" si="30"/>
        <v>571688.45157724083</v>
      </c>
      <c r="BV118" s="150"/>
      <c r="BW118" s="2">
        <v>113</v>
      </c>
      <c r="BX118" s="118">
        <v>48274</v>
      </c>
      <c r="BY118" s="5">
        <f t="shared" si="56"/>
        <v>645927.89133102528</v>
      </c>
      <c r="BZ118" s="5">
        <f t="shared" si="57"/>
        <v>4934.049629872613</v>
      </c>
      <c r="CA118" s="5">
        <f t="shared" si="31"/>
        <v>1166.1369304416321</v>
      </c>
      <c r="CB118" s="35">
        <f t="shared" si="32"/>
        <v>2.166440457690055E-2</v>
      </c>
      <c r="CC118" s="5">
        <f t="shared" si="33"/>
        <v>3767.9126994309809</v>
      </c>
      <c r="CD118" s="35">
        <f t="shared" si="34"/>
        <v>7.0000000000000007E-2</v>
      </c>
      <c r="CE118" s="5">
        <f t="shared" si="58"/>
        <v>96863.245599416536</v>
      </c>
      <c r="CF118" s="5">
        <f t="shared" si="59"/>
        <v>460684.36257618887</v>
      </c>
      <c r="CG118" s="5">
        <f t="shared" si="35"/>
        <v>644761.75440058368</v>
      </c>
      <c r="CH118" s="5">
        <f t="shared" si="36"/>
        <v>557547.60817560542</v>
      </c>
    </row>
    <row r="119" spans="9:86" ht="14.25" customHeight="1">
      <c r="I119" s="150"/>
      <c r="J119" s="2">
        <v>114</v>
      </c>
      <c r="K119" s="118">
        <v>48305</v>
      </c>
      <c r="L119" s="5">
        <f t="shared" si="37"/>
        <v>661220.65464902273</v>
      </c>
      <c r="M119" s="5">
        <f t="shared" si="0"/>
        <v>5571.5809522926747</v>
      </c>
      <c r="N119" s="5">
        <f t="shared" si="1"/>
        <v>1025.6889515806433</v>
      </c>
      <c r="O119" s="35">
        <f t="shared" si="2"/>
        <v>1.8614463012352471E-2</v>
      </c>
      <c r="P119" s="5">
        <f t="shared" si="3"/>
        <v>4545.8920007120314</v>
      </c>
      <c r="Q119" s="35">
        <f t="shared" si="4"/>
        <v>8.2500000000000004E-2</v>
      </c>
      <c r="R119" s="5">
        <f t="shared" si="38"/>
        <v>81430.034302557702</v>
      </c>
      <c r="S119" s="5">
        <f t="shared" si="39"/>
        <v>553730.19425880734</v>
      </c>
      <c r="T119" s="5">
        <f t="shared" si="5"/>
        <v>660194.96569744206</v>
      </c>
      <c r="U119" s="5">
        <f t="shared" si="6"/>
        <v>635160.22856136505</v>
      </c>
      <c r="V119" s="150"/>
      <c r="W119" s="2">
        <v>114</v>
      </c>
      <c r="X119" s="118">
        <v>48305</v>
      </c>
      <c r="Y119" s="5">
        <f t="shared" si="40"/>
        <v>658117.89466506115</v>
      </c>
      <c r="Z119" s="5">
        <f t="shared" si="41"/>
        <v>5441.7815210329336</v>
      </c>
      <c r="AA119" s="5">
        <f t="shared" si="7"/>
        <v>1054.3288899325253</v>
      </c>
      <c r="AB119" s="35">
        <f t="shared" si="8"/>
        <v>1.9224438025088674E-2</v>
      </c>
      <c r="AC119" s="5">
        <f t="shared" si="9"/>
        <v>4387.4526311004083</v>
      </c>
      <c r="AD119" s="35">
        <f t="shared" si="10"/>
        <v>8.0000000000000016E-2</v>
      </c>
      <c r="AE119" s="5">
        <f t="shared" si="42"/>
        <v>84561.434224871002</v>
      </c>
      <c r="AF119" s="5">
        <f t="shared" si="43"/>
        <v>535801.65917288337</v>
      </c>
      <c r="AG119" s="5">
        <f t="shared" si="11"/>
        <v>657063.56577512866</v>
      </c>
      <c r="AH119" s="5">
        <f t="shared" si="12"/>
        <v>620363.09339775436</v>
      </c>
      <c r="AI119" s="150"/>
      <c r="AJ119" s="2">
        <v>114</v>
      </c>
      <c r="AK119" s="118">
        <v>48305</v>
      </c>
      <c r="AL119" s="5">
        <f t="shared" si="44"/>
        <v>654921.68296736549</v>
      </c>
      <c r="AM119" s="5">
        <f t="shared" si="45"/>
        <v>5313.0923161272649</v>
      </c>
      <c r="AN119" s="5">
        <f t="shared" si="13"/>
        <v>1083.3897802963629</v>
      </c>
      <c r="AO119" s="35">
        <f t="shared" si="14"/>
        <v>1.9850735899675769E-2</v>
      </c>
      <c r="AP119" s="5">
        <f t="shared" si="15"/>
        <v>4229.702535830902</v>
      </c>
      <c r="AQ119" s="35">
        <f t="shared" si="16"/>
        <v>7.7499999999999999E-2</v>
      </c>
      <c r="AR119" s="5">
        <f t="shared" si="46"/>
        <v>87786.706812931123</v>
      </c>
      <c r="AS119" s="5">
        <f t="shared" si="47"/>
        <v>517905.8172255769</v>
      </c>
      <c r="AT119" s="5">
        <f t="shared" si="17"/>
        <v>653838.29318706912</v>
      </c>
      <c r="AU119" s="5">
        <f t="shared" si="18"/>
        <v>605692.52403850807</v>
      </c>
      <c r="AV119" s="150"/>
      <c r="AW119" s="2">
        <v>114</v>
      </c>
      <c r="AX119" s="118">
        <v>48305</v>
      </c>
      <c r="AY119" s="5">
        <f t="shared" si="48"/>
        <v>651630.91144963959</v>
      </c>
      <c r="AZ119" s="5">
        <f t="shared" si="49"/>
        <v>5185.5495990545369</v>
      </c>
      <c r="BA119" s="5">
        <f t="shared" si="19"/>
        <v>1112.8564024942898</v>
      </c>
      <c r="BB119" s="35">
        <f t="shared" si="20"/>
        <v>2.0493620844694298E-2</v>
      </c>
      <c r="BC119" s="5">
        <f t="shared" si="21"/>
        <v>4072.6931965602471</v>
      </c>
      <c r="BD119" s="35">
        <f t="shared" si="22"/>
        <v>7.4999999999999997E-2</v>
      </c>
      <c r="BE119" s="5">
        <f t="shared" si="50"/>
        <v>91106.94495285461</v>
      </c>
      <c r="BF119" s="5">
        <f t="shared" si="51"/>
        <v>500045.70933936263</v>
      </c>
      <c r="BG119" s="5">
        <f t="shared" si="23"/>
        <v>650518.05504714535</v>
      </c>
      <c r="BH119" s="5">
        <f t="shared" si="24"/>
        <v>591152.65429221722</v>
      </c>
      <c r="BI119" s="150"/>
      <c r="BJ119" s="2">
        <v>114</v>
      </c>
      <c r="BK119" s="118">
        <v>48305</v>
      </c>
      <c r="BL119" s="5">
        <f t="shared" si="52"/>
        <v>648244.57020128681</v>
      </c>
      <c r="BM119" s="5">
        <f t="shared" si="53"/>
        <v>5059.1898369667315</v>
      </c>
      <c r="BN119" s="5">
        <f t="shared" si="25"/>
        <v>1142.7122253339571</v>
      </c>
      <c r="BO119" s="35">
        <f t="shared" si="26"/>
        <v>2.1153353740779646E-2</v>
      </c>
      <c r="BP119" s="5">
        <f t="shared" si="27"/>
        <v>3916.4776116327744</v>
      </c>
      <c r="BQ119" s="35">
        <f t="shared" si="28"/>
        <v>7.2499999999999995E-2</v>
      </c>
      <c r="BR119" s="5">
        <f t="shared" si="54"/>
        <v>94523.142024047251</v>
      </c>
      <c r="BS119" s="5">
        <f t="shared" si="55"/>
        <v>482224.49939016032</v>
      </c>
      <c r="BT119" s="5">
        <f t="shared" si="29"/>
        <v>647101.85797595291</v>
      </c>
      <c r="BU119" s="5">
        <f t="shared" si="30"/>
        <v>576747.64141420752</v>
      </c>
      <c r="BV119" s="150"/>
      <c r="BW119" s="2">
        <v>114</v>
      </c>
      <c r="BX119" s="118">
        <v>48305</v>
      </c>
      <c r="BY119" s="5">
        <f t="shared" si="56"/>
        <v>644761.75440058368</v>
      </c>
      <c r="BZ119" s="5">
        <f t="shared" si="57"/>
        <v>4934.049629872613</v>
      </c>
      <c r="CA119" s="5">
        <f t="shared" si="31"/>
        <v>1172.9393958692081</v>
      </c>
      <c r="CB119" s="35">
        <f t="shared" si="32"/>
        <v>2.1830191779157047E-2</v>
      </c>
      <c r="CC119" s="5">
        <f t="shared" si="33"/>
        <v>3761.1102340034049</v>
      </c>
      <c r="CD119" s="35">
        <f t="shared" si="34"/>
        <v>7.0000000000000007E-2</v>
      </c>
      <c r="CE119" s="5">
        <f t="shared" si="58"/>
        <v>98036.184995285745</v>
      </c>
      <c r="CF119" s="5">
        <f t="shared" si="59"/>
        <v>464445.47281019227</v>
      </c>
      <c r="CG119" s="5">
        <f t="shared" si="35"/>
        <v>643588.81500471453</v>
      </c>
      <c r="CH119" s="5">
        <f t="shared" si="36"/>
        <v>562481.65780547797</v>
      </c>
    </row>
    <row r="120" spans="9:86" ht="14.25" customHeight="1">
      <c r="I120" s="150"/>
      <c r="J120" s="2">
        <v>115</v>
      </c>
      <c r="K120" s="118">
        <v>48335</v>
      </c>
      <c r="L120" s="5">
        <f t="shared" si="37"/>
        <v>660194.96569744206</v>
      </c>
      <c r="M120" s="5">
        <f t="shared" si="0"/>
        <v>5571.5809522926747</v>
      </c>
      <c r="N120" s="5">
        <f t="shared" si="1"/>
        <v>1032.7405631227602</v>
      </c>
      <c r="O120" s="35">
        <f t="shared" si="2"/>
        <v>1.8771555981771312E-2</v>
      </c>
      <c r="P120" s="5">
        <f t="shared" si="3"/>
        <v>4538.8403891699145</v>
      </c>
      <c r="Q120" s="35">
        <f t="shared" si="4"/>
        <v>8.2500000000000004E-2</v>
      </c>
      <c r="R120" s="5">
        <f t="shared" si="38"/>
        <v>82462.774865680462</v>
      </c>
      <c r="S120" s="5">
        <f t="shared" si="39"/>
        <v>558269.03464797721</v>
      </c>
      <c r="T120" s="5">
        <f t="shared" si="5"/>
        <v>659162.22513431928</v>
      </c>
      <c r="U120" s="5">
        <f t="shared" si="6"/>
        <v>640731.8095136577</v>
      </c>
      <c r="V120" s="150"/>
      <c r="W120" s="2">
        <v>115</v>
      </c>
      <c r="X120" s="118">
        <v>48335</v>
      </c>
      <c r="Y120" s="5">
        <f t="shared" si="40"/>
        <v>657063.56577512866</v>
      </c>
      <c r="Z120" s="5">
        <f t="shared" si="41"/>
        <v>5441.7815210329336</v>
      </c>
      <c r="AA120" s="5">
        <f t="shared" si="7"/>
        <v>1061.3577491987426</v>
      </c>
      <c r="AB120" s="35">
        <f t="shared" si="8"/>
        <v>1.9383654266935474E-2</v>
      </c>
      <c r="AC120" s="5">
        <f t="shared" si="9"/>
        <v>4380.423771834191</v>
      </c>
      <c r="AD120" s="35">
        <f t="shared" si="10"/>
        <v>7.9999999999999988E-2</v>
      </c>
      <c r="AE120" s="5">
        <f t="shared" si="42"/>
        <v>85622.79197406974</v>
      </c>
      <c r="AF120" s="5">
        <f t="shared" si="43"/>
        <v>540182.08294471761</v>
      </c>
      <c r="AG120" s="5">
        <f t="shared" si="11"/>
        <v>656002.20802592987</v>
      </c>
      <c r="AH120" s="5">
        <f t="shared" si="12"/>
        <v>625804.87491878739</v>
      </c>
      <c r="AI120" s="150"/>
      <c r="AJ120" s="2">
        <v>115</v>
      </c>
      <c r="AK120" s="118">
        <v>48335</v>
      </c>
      <c r="AL120" s="5">
        <f t="shared" si="44"/>
        <v>653838.29318706912</v>
      </c>
      <c r="AM120" s="5">
        <f t="shared" si="45"/>
        <v>5313.0923161272649</v>
      </c>
      <c r="AN120" s="5">
        <f t="shared" si="13"/>
        <v>1090.3866726274437</v>
      </c>
      <c r="AO120" s="35">
        <f t="shared" si="14"/>
        <v>2.0012043050812396E-2</v>
      </c>
      <c r="AP120" s="5">
        <f t="shared" si="15"/>
        <v>4222.7056434998212</v>
      </c>
      <c r="AQ120" s="35">
        <f t="shared" si="16"/>
        <v>7.7499999999999999E-2</v>
      </c>
      <c r="AR120" s="5">
        <f t="shared" si="46"/>
        <v>88877.093485558566</v>
      </c>
      <c r="AS120" s="5">
        <f t="shared" si="47"/>
        <v>522128.5228690767</v>
      </c>
      <c r="AT120" s="5">
        <f t="shared" si="17"/>
        <v>652747.90651444171</v>
      </c>
      <c r="AU120" s="5">
        <f t="shared" si="18"/>
        <v>611005.61635463522</v>
      </c>
      <c r="AV120" s="150"/>
      <c r="AW120" s="2">
        <v>115</v>
      </c>
      <c r="AX120" s="118">
        <v>48335</v>
      </c>
      <c r="AY120" s="5">
        <f t="shared" si="48"/>
        <v>650518.05504714535</v>
      </c>
      <c r="AZ120" s="5">
        <f t="shared" si="49"/>
        <v>5185.5495990545369</v>
      </c>
      <c r="BA120" s="5">
        <f t="shared" si="19"/>
        <v>1119.8117550098787</v>
      </c>
      <c r="BB120" s="35">
        <f t="shared" si="20"/>
        <v>2.0656984008145113E-2</v>
      </c>
      <c r="BC120" s="5">
        <f t="shared" si="21"/>
        <v>4065.7378440446582</v>
      </c>
      <c r="BD120" s="35">
        <f t="shared" si="22"/>
        <v>7.4999999999999997E-2</v>
      </c>
      <c r="BE120" s="5">
        <f t="shared" si="50"/>
        <v>92226.756707864493</v>
      </c>
      <c r="BF120" s="5">
        <f t="shared" si="51"/>
        <v>504111.44718340726</v>
      </c>
      <c r="BG120" s="5">
        <f t="shared" si="23"/>
        <v>649398.24329213542</v>
      </c>
      <c r="BH120" s="5">
        <f t="shared" si="24"/>
        <v>596338.20389127173</v>
      </c>
      <c r="BI120" s="150"/>
      <c r="BJ120" s="2">
        <v>115</v>
      </c>
      <c r="BK120" s="118">
        <v>48335</v>
      </c>
      <c r="BL120" s="5">
        <f t="shared" si="52"/>
        <v>647101.85797595291</v>
      </c>
      <c r="BM120" s="5">
        <f t="shared" si="53"/>
        <v>5059.1898369667315</v>
      </c>
      <c r="BN120" s="5">
        <f t="shared" si="25"/>
        <v>1149.6161116953494</v>
      </c>
      <c r="BO120" s="35">
        <f t="shared" si="26"/>
        <v>2.1318735482377255E-2</v>
      </c>
      <c r="BP120" s="5">
        <f t="shared" si="27"/>
        <v>3909.573725271382</v>
      </c>
      <c r="BQ120" s="35">
        <f t="shared" si="28"/>
        <v>7.2499999999999995E-2</v>
      </c>
      <c r="BR120" s="5">
        <f t="shared" si="54"/>
        <v>95672.758135742595</v>
      </c>
      <c r="BS120" s="5">
        <f t="shared" si="55"/>
        <v>486134.0731154317</v>
      </c>
      <c r="BT120" s="5">
        <f t="shared" si="29"/>
        <v>645952.24186425761</v>
      </c>
      <c r="BU120" s="5">
        <f t="shared" si="30"/>
        <v>581806.83125117433</v>
      </c>
      <c r="BV120" s="150"/>
      <c r="BW120" s="2">
        <v>115</v>
      </c>
      <c r="BX120" s="118">
        <v>48335</v>
      </c>
      <c r="BY120" s="5">
        <f t="shared" si="56"/>
        <v>643588.81500471453</v>
      </c>
      <c r="BZ120" s="5">
        <f t="shared" si="57"/>
        <v>4934.049629872613</v>
      </c>
      <c r="CA120" s="5">
        <f t="shared" si="31"/>
        <v>1179.7815423451116</v>
      </c>
      <c r="CB120" s="35">
        <f t="shared" si="32"/>
        <v>2.1997552129674025E-2</v>
      </c>
      <c r="CC120" s="5">
        <f t="shared" si="33"/>
        <v>3754.2680875275014</v>
      </c>
      <c r="CD120" s="35">
        <f t="shared" si="34"/>
        <v>7.0000000000000007E-2</v>
      </c>
      <c r="CE120" s="5">
        <f t="shared" si="58"/>
        <v>99215.966537630855</v>
      </c>
      <c r="CF120" s="5">
        <f t="shared" si="59"/>
        <v>468199.74089771975</v>
      </c>
      <c r="CG120" s="5">
        <f t="shared" si="35"/>
        <v>642409.03346236947</v>
      </c>
      <c r="CH120" s="5">
        <f t="shared" si="36"/>
        <v>567415.70743535063</v>
      </c>
    </row>
    <row r="121" spans="9:86" ht="14.25" customHeight="1">
      <c r="I121" s="150"/>
      <c r="J121" s="2">
        <v>116</v>
      </c>
      <c r="K121" s="118">
        <v>48366</v>
      </c>
      <c r="L121" s="5">
        <f t="shared" si="37"/>
        <v>659162.22513431928</v>
      </c>
      <c r="M121" s="5">
        <f t="shared" si="0"/>
        <v>5571.5809522926747</v>
      </c>
      <c r="N121" s="5">
        <f t="shared" si="1"/>
        <v>1039.84065449423</v>
      </c>
      <c r="O121" s="35">
        <f t="shared" si="2"/>
        <v>1.8930222907400474E-2</v>
      </c>
      <c r="P121" s="5">
        <f t="shared" si="3"/>
        <v>4531.7402977984448</v>
      </c>
      <c r="Q121" s="35">
        <f t="shared" si="4"/>
        <v>8.2500000000000004E-2</v>
      </c>
      <c r="R121" s="5">
        <f t="shared" si="38"/>
        <v>83502.615520174688</v>
      </c>
      <c r="S121" s="5">
        <f t="shared" si="39"/>
        <v>562800.77494577563</v>
      </c>
      <c r="T121" s="5">
        <f t="shared" si="5"/>
        <v>658122.38447982504</v>
      </c>
      <c r="U121" s="5">
        <f t="shared" si="6"/>
        <v>646303.39046595036</v>
      </c>
      <c r="V121" s="150"/>
      <c r="W121" s="2">
        <v>116</v>
      </c>
      <c r="X121" s="118">
        <v>48366</v>
      </c>
      <c r="Y121" s="5">
        <f t="shared" si="40"/>
        <v>656002.20802592987</v>
      </c>
      <c r="Z121" s="5">
        <f t="shared" si="41"/>
        <v>5441.7815210329336</v>
      </c>
      <c r="AA121" s="5">
        <f t="shared" si="7"/>
        <v>1068.4334675267346</v>
      </c>
      <c r="AB121" s="35">
        <f t="shared" si="8"/>
        <v>1.9544448865352036E-2</v>
      </c>
      <c r="AC121" s="5">
        <f t="shared" si="9"/>
        <v>4373.348053506199</v>
      </c>
      <c r="AD121" s="35">
        <f t="shared" si="10"/>
        <v>7.9999999999999988E-2</v>
      </c>
      <c r="AE121" s="5">
        <f t="shared" si="42"/>
        <v>86691.225441596471</v>
      </c>
      <c r="AF121" s="5">
        <f t="shared" si="43"/>
        <v>544555.43099822383</v>
      </c>
      <c r="AG121" s="5">
        <f t="shared" si="11"/>
        <v>654933.77455840318</v>
      </c>
      <c r="AH121" s="5">
        <f t="shared" si="12"/>
        <v>631246.6564398203</v>
      </c>
      <c r="AI121" s="150"/>
      <c r="AJ121" s="2">
        <v>116</v>
      </c>
      <c r="AK121" s="118">
        <v>48366</v>
      </c>
      <c r="AL121" s="5">
        <f t="shared" si="44"/>
        <v>652747.90651444171</v>
      </c>
      <c r="AM121" s="5">
        <f t="shared" si="45"/>
        <v>5313.0923161272649</v>
      </c>
      <c r="AN121" s="5">
        <f t="shared" si="13"/>
        <v>1097.4287532214958</v>
      </c>
      <c r="AO121" s="35">
        <f t="shared" si="14"/>
        <v>2.0174932630544696E-2</v>
      </c>
      <c r="AP121" s="5">
        <f t="shared" si="15"/>
        <v>4215.6635629057691</v>
      </c>
      <c r="AQ121" s="35">
        <f t="shared" si="16"/>
        <v>7.7499999999999999E-2</v>
      </c>
      <c r="AR121" s="5">
        <f t="shared" si="46"/>
        <v>89974.52223878006</v>
      </c>
      <c r="AS121" s="5">
        <f t="shared" si="47"/>
        <v>526344.18643198244</v>
      </c>
      <c r="AT121" s="5">
        <f t="shared" si="17"/>
        <v>651650.47776122019</v>
      </c>
      <c r="AU121" s="5">
        <f t="shared" si="18"/>
        <v>616318.70867076248</v>
      </c>
      <c r="AV121" s="150"/>
      <c r="AW121" s="2">
        <v>116</v>
      </c>
      <c r="AX121" s="118">
        <v>48366</v>
      </c>
      <c r="AY121" s="5">
        <f t="shared" si="48"/>
        <v>649398.24329213542</v>
      </c>
      <c r="AZ121" s="5">
        <f t="shared" si="49"/>
        <v>5185.5495990545369</v>
      </c>
      <c r="BA121" s="5">
        <f t="shared" si="19"/>
        <v>1126.8105784786908</v>
      </c>
      <c r="BB121" s="35">
        <f t="shared" si="20"/>
        <v>2.0821933353554617E-2</v>
      </c>
      <c r="BC121" s="5">
        <f t="shared" si="21"/>
        <v>4058.7390205758461</v>
      </c>
      <c r="BD121" s="35">
        <f t="shared" si="22"/>
        <v>7.4999999999999997E-2</v>
      </c>
      <c r="BE121" s="5">
        <f t="shared" si="50"/>
        <v>93353.567286343183</v>
      </c>
      <c r="BF121" s="5">
        <f t="shared" si="51"/>
        <v>508170.18620398309</v>
      </c>
      <c r="BG121" s="5">
        <f t="shared" si="23"/>
        <v>648271.43271365669</v>
      </c>
      <c r="BH121" s="5">
        <f t="shared" si="24"/>
        <v>601523.75349032623</v>
      </c>
      <c r="BI121" s="150"/>
      <c r="BJ121" s="2">
        <v>116</v>
      </c>
      <c r="BK121" s="118">
        <v>48366</v>
      </c>
      <c r="BL121" s="5">
        <f t="shared" si="52"/>
        <v>645952.24186425761</v>
      </c>
      <c r="BM121" s="5">
        <f t="shared" si="53"/>
        <v>5059.1898369667315</v>
      </c>
      <c r="BN121" s="5">
        <f t="shared" si="25"/>
        <v>1156.5617090368419</v>
      </c>
      <c r="BO121" s="35">
        <f t="shared" si="26"/>
        <v>2.1485706851000642E-2</v>
      </c>
      <c r="BP121" s="5">
        <f t="shared" si="27"/>
        <v>3902.6281279298896</v>
      </c>
      <c r="BQ121" s="35">
        <f t="shared" si="28"/>
        <v>7.2499999999999995E-2</v>
      </c>
      <c r="BR121" s="5">
        <f t="shared" si="54"/>
        <v>96829.319844779442</v>
      </c>
      <c r="BS121" s="5">
        <f t="shared" si="55"/>
        <v>490036.70124336157</v>
      </c>
      <c r="BT121" s="5">
        <f t="shared" si="29"/>
        <v>644795.68015522079</v>
      </c>
      <c r="BU121" s="5">
        <f t="shared" si="30"/>
        <v>586866.02108814102</v>
      </c>
      <c r="BV121" s="150"/>
      <c r="BW121" s="2">
        <v>116</v>
      </c>
      <c r="BX121" s="118">
        <v>48366</v>
      </c>
      <c r="BY121" s="5">
        <f t="shared" si="56"/>
        <v>642409.03346236947</v>
      </c>
      <c r="BZ121" s="5">
        <f t="shared" si="57"/>
        <v>4934.049629872613</v>
      </c>
      <c r="CA121" s="5">
        <f t="shared" si="31"/>
        <v>1186.6636013421244</v>
      </c>
      <c r="CB121" s="35">
        <f t="shared" si="32"/>
        <v>2.216650525500375E-2</v>
      </c>
      <c r="CC121" s="5">
        <f t="shared" si="33"/>
        <v>3747.3860285304886</v>
      </c>
      <c r="CD121" s="35">
        <f t="shared" si="34"/>
        <v>7.0000000000000007E-2</v>
      </c>
      <c r="CE121" s="5">
        <f t="shared" si="58"/>
        <v>100402.63013897298</v>
      </c>
      <c r="CF121" s="5">
        <f t="shared" si="59"/>
        <v>471947.12692625023</v>
      </c>
      <c r="CG121" s="5">
        <f t="shared" si="35"/>
        <v>641222.36986102734</v>
      </c>
      <c r="CH121" s="5">
        <f t="shared" si="36"/>
        <v>572349.75706522318</v>
      </c>
    </row>
    <row r="122" spans="9:86" ht="14.25" customHeight="1">
      <c r="I122" s="150"/>
      <c r="J122" s="2">
        <v>117</v>
      </c>
      <c r="K122" s="118">
        <v>48396</v>
      </c>
      <c r="L122" s="5">
        <f t="shared" si="37"/>
        <v>658122.38447982504</v>
      </c>
      <c r="M122" s="5">
        <f t="shared" si="0"/>
        <v>5571.5809522926747</v>
      </c>
      <c r="N122" s="5">
        <f t="shared" si="1"/>
        <v>1046.9895589938778</v>
      </c>
      <c r="O122" s="35">
        <f t="shared" si="2"/>
        <v>1.9090483782673532E-2</v>
      </c>
      <c r="P122" s="5">
        <f t="shared" si="3"/>
        <v>4524.5913932987969</v>
      </c>
      <c r="Q122" s="35">
        <f t="shared" si="4"/>
        <v>8.2500000000000004E-2</v>
      </c>
      <c r="R122" s="5">
        <f t="shared" si="38"/>
        <v>84549.60507916857</v>
      </c>
      <c r="S122" s="5">
        <f t="shared" si="39"/>
        <v>567325.36633907445</v>
      </c>
      <c r="T122" s="5">
        <f t="shared" si="5"/>
        <v>657075.3949208312</v>
      </c>
      <c r="U122" s="5">
        <f t="shared" si="6"/>
        <v>651874.97141824302</v>
      </c>
      <c r="V122" s="150"/>
      <c r="W122" s="2">
        <v>117</v>
      </c>
      <c r="X122" s="118">
        <v>48396</v>
      </c>
      <c r="Y122" s="5">
        <f t="shared" si="40"/>
        <v>654933.77455840318</v>
      </c>
      <c r="Z122" s="5">
        <f t="shared" si="41"/>
        <v>5441.7815210329336</v>
      </c>
      <c r="AA122" s="5">
        <f t="shared" si="7"/>
        <v>1075.5563573102454</v>
      </c>
      <c r="AB122" s="35">
        <f t="shared" si="8"/>
        <v>1.9706841804616695E-2</v>
      </c>
      <c r="AC122" s="5">
        <f t="shared" si="9"/>
        <v>4366.2251637226882</v>
      </c>
      <c r="AD122" s="35">
        <f t="shared" si="10"/>
        <v>0.08</v>
      </c>
      <c r="AE122" s="5">
        <f t="shared" si="42"/>
        <v>87766.781798906712</v>
      </c>
      <c r="AF122" s="5">
        <f t="shared" si="43"/>
        <v>548921.65616194648</v>
      </c>
      <c r="AG122" s="5">
        <f t="shared" si="11"/>
        <v>653858.21820109291</v>
      </c>
      <c r="AH122" s="5">
        <f t="shared" si="12"/>
        <v>636688.43796085322</v>
      </c>
      <c r="AI122" s="150"/>
      <c r="AJ122" s="2">
        <v>117</v>
      </c>
      <c r="AK122" s="118">
        <v>48396</v>
      </c>
      <c r="AL122" s="5">
        <f t="shared" si="44"/>
        <v>651650.47776122019</v>
      </c>
      <c r="AM122" s="5">
        <f t="shared" si="45"/>
        <v>5313.0923161272649</v>
      </c>
      <c r="AN122" s="5">
        <f t="shared" si="13"/>
        <v>1104.5163139193846</v>
      </c>
      <c r="AO122" s="35">
        <f t="shared" si="14"/>
        <v>2.0339424613894413E-2</v>
      </c>
      <c r="AP122" s="5">
        <f t="shared" si="15"/>
        <v>4208.5760022078803</v>
      </c>
      <c r="AQ122" s="35">
        <f t="shared" si="16"/>
        <v>7.7499999999999999E-2</v>
      </c>
      <c r="AR122" s="5">
        <f t="shared" si="46"/>
        <v>91079.038552699451</v>
      </c>
      <c r="AS122" s="5">
        <f t="shared" si="47"/>
        <v>530552.76243419037</v>
      </c>
      <c r="AT122" s="5">
        <f t="shared" si="17"/>
        <v>650545.96144730086</v>
      </c>
      <c r="AU122" s="5">
        <f t="shared" si="18"/>
        <v>621631.80098688987</v>
      </c>
      <c r="AV122" s="150"/>
      <c r="AW122" s="2">
        <v>117</v>
      </c>
      <c r="AX122" s="118">
        <v>48396</v>
      </c>
      <c r="AY122" s="5">
        <f t="shared" si="48"/>
        <v>648271.43271365669</v>
      </c>
      <c r="AZ122" s="5">
        <f t="shared" si="49"/>
        <v>5185.5495990545369</v>
      </c>
      <c r="BA122" s="5">
        <f t="shared" si="19"/>
        <v>1133.853144594183</v>
      </c>
      <c r="BB122" s="35">
        <f t="shared" si="20"/>
        <v>2.0988488846677453E-2</v>
      </c>
      <c r="BC122" s="5">
        <f t="shared" si="21"/>
        <v>4051.6964544603538</v>
      </c>
      <c r="BD122" s="35">
        <f t="shared" si="22"/>
        <v>7.4999999999999997E-2</v>
      </c>
      <c r="BE122" s="5">
        <f t="shared" si="50"/>
        <v>94487.42043093736</v>
      </c>
      <c r="BF122" s="5">
        <f t="shared" si="51"/>
        <v>512221.88265844341</v>
      </c>
      <c r="BG122" s="5">
        <f t="shared" si="23"/>
        <v>647137.57956906245</v>
      </c>
      <c r="BH122" s="5">
        <f t="shared" si="24"/>
        <v>606709.30308938073</v>
      </c>
      <c r="BI122" s="150"/>
      <c r="BJ122" s="2">
        <v>117</v>
      </c>
      <c r="BK122" s="118">
        <v>48396</v>
      </c>
      <c r="BL122" s="5">
        <f t="shared" si="52"/>
        <v>644795.68015522079</v>
      </c>
      <c r="BM122" s="5">
        <f t="shared" si="53"/>
        <v>5059.1898369667315</v>
      </c>
      <c r="BN122" s="5">
        <f t="shared" si="25"/>
        <v>1163.5492693622728</v>
      </c>
      <c r="BO122" s="35">
        <f t="shared" si="26"/>
        <v>2.1654287803209347E-2</v>
      </c>
      <c r="BP122" s="5">
        <f t="shared" si="27"/>
        <v>3895.6405676044587</v>
      </c>
      <c r="BQ122" s="35">
        <f t="shared" si="28"/>
        <v>7.2499999999999995E-2</v>
      </c>
      <c r="BR122" s="5">
        <f t="shared" si="54"/>
        <v>97992.869114141708</v>
      </c>
      <c r="BS122" s="5">
        <f t="shared" si="55"/>
        <v>493932.34181096603</v>
      </c>
      <c r="BT122" s="5">
        <f t="shared" si="29"/>
        <v>643632.13088585855</v>
      </c>
      <c r="BU122" s="5">
        <f t="shared" si="30"/>
        <v>591925.21092510771</v>
      </c>
      <c r="BV122" s="150"/>
      <c r="BW122" s="2">
        <v>117</v>
      </c>
      <c r="BX122" s="118">
        <v>48396</v>
      </c>
      <c r="BY122" s="5">
        <f t="shared" si="56"/>
        <v>641222.36986102734</v>
      </c>
      <c r="BZ122" s="5">
        <f t="shared" si="57"/>
        <v>4934.049629872613</v>
      </c>
      <c r="CA122" s="5">
        <f t="shared" si="31"/>
        <v>1193.5858056832867</v>
      </c>
      <c r="CB122" s="35">
        <f t="shared" si="32"/>
        <v>2.2337071102656141E-2</v>
      </c>
      <c r="CC122" s="5">
        <f t="shared" si="33"/>
        <v>3740.4638241893263</v>
      </c>
      <c r="CD122" s="35">
        <f t="shared" si="34"/>
        <v>7.0000000000000007E-2</v>
      </c>
      <c r="CE122" s="5">
        <f t="shared" si="58"/>
        <v>101596.21594465626</v>
      </c>
      <c r="CF122" s="5">
        <f t="shared" si="59"/>
        <v>475687.59075043956</v>
      </c>
      <c r="CG122" s="5">
        <f t="shared" si="35"/>
        <v>640028.78405534406</v>
      </c>
      <c r="CH122" s="5">
        <f t="shared" si="36"/>
        <v>577283.80669509585</v>
      </c>
    </row>
    <row r="123" spans="9:86" ht="14.25" customHeight="1">
      <c r="I123" s="150"/>
      <c r="J123" s="2">
        <v>118</v>
      </c>
      <c r="K123" s="118">
        <v>48427</v>
      </c>
      <c r="L123" s="5">
        <f t="shared" si="37"/>
        <v>657075.3949208312</v>
      </c>
      <c r="M123" s="5">
        <f t="shared" si="0"/>
        <v>5571.5809522926747</v>
      </c>
      <c r="N123" s="5">
        <f t="shared" si="1"/>
        <v>1054.1876122119602</v>
      </c>
      <c r="O123" s="35">
        <f t="shared" si="2"/>
        <v>1.9252358929172365E-2</v>
      </c>
      <c r="P123" s="5">
        <f t="shared" si="3"/>
        <v>4517.3933400807146</v>
      </c>
      <c r="Q123" s="35">
        <f t="shared" si="4"/>
        <v>8.2500000000000004E-2</v>
      </c>
      <c r="R123" s="5">
        <f t="shared" si="38"/>
        <v>85603.792691380528</v>
      </c>
      <c r="S123" s="5">
        <f t="shared" si="39"/>
        <v>571842.75967915519</v>
      </c>
      <c r="T123" s="5">
        <f t="shared" si="5"/>
        <v>656021.20730861928</v>
      </c>
      <c r="U123" s="5">
        <f t="shared" si="6"/>
        <v>657446.55237053568</v>
      </c>
      <c r="V123" s="150"/>
      <c r="W123" s="2">
        <v>118</v>
      </c>
      <c r="X123" s="118">
        <v>48427</v>
      </c>
      <c r="Y123" s="5">
        <f t="shared" si="40"/>
        <v>653858.21820109291</v>
      </c>
      <c r="Z123" s="5">
        <f t="shared" si="41"/>
        <v>5441.7815210329336</v>
      </c>
      <c r="AA123" s="5">
        <f t="shared" si="7"/>
        <v>1082.7267330256473</v>
      </c>
      <c r="AB123" s="35">
        <f t="shared" si="8"/>
        <v>1.9870853397015619E-2</v>
      </c>
      <c r="AC123" s="5">
        <f t="shared" si="9"/>
        <v>4359.0547880072863</v>
      </c>
      <c r="AD123" s="35">
        <f t="shared" si="10"/>
        <v>0.08</v>
      </c>
      <c r="AE123" s="5">
        <f t="shared" si="42"/>
        <v>88849.508531932355</v>
      </c>
      <c r="AF123" s="5">
        <f t="shared" si="43"/>
        <v>553280.71094995376</v>
      </c>
      <c r="AG123" s="5">
        <f t="shared" si="11"/>
        <v>652775.49146806728</v>
      </c>
      <c r="AH123" s="5">
        <f t="shared" si="12"/>
        <v>642130.21948188613</v>
      </c>
      <c r="AI123" s="150"/>
      <c r="AJ123" s="2">
        <v>118</v>
      </c>
      <c r="AK123" s="118">
        <v>48427</v>
      </c>
      <c r="AL123" s="5">
        <f t="shared" si="44"/>
        <v>650545.96144730086</v>
      </c>
      <c r="AM123" s="5">
        <f t="shared" si="45"/>
        <v>5313.0923161272649</v>
      </c>
      <c r="AN123" s="5">
        <f t="shared" si="13"/>
        <v>1111.6496484467798</v>
      </c>
      <c r="AO123" s="35">
        <f t="shared" si="14"/>
        <v>2.050553930376214E-2</v>
      </c>
      <c r="AP123" s="5">
        <f t="shared" si="15"/>
        <v>4201.4426676804851</v>
      </c>
      <c r="AQ123" s="35">
        <f t="shared" si="16"/>
        <v>7.7500000000000013E-2</v>
      </c>
      <c r="AR123" s="5">
        <f t="shared" si="46"/>
        <v>92190.688201146229</v>
      </c>
      <c r="AS123" s="5">
        <f t="shared" si="47"/>
        <v>534754.20510187082</v>
      </c>
      <c r="AT123" s="5">
        <f t="shared" si="17"/>
        <v>649434.31179885403</v>
      </c>
      <c r="AU123" s="5">
        <f t="shared" si="18"/>
        <v>626944.89330301702</v>
      </c>
      <c r="AV123" s="150"/>
      <c r="AW123" s="2">
        <v>118</v>
      </c>
      <c r="AX123" s="118">
        <v>48427</v>
      </c>
      <c r="AY123" s="5">
        <f t="shared" si="48"/>
        <v>647137.57956906245</v>
      </c>
      <c r="AZ123" s="5">
        <f t="shared" si="49"/>
        <v>5185.5495990545369</v>
      </c>
      <c r="BA123" s="5">
        <f t="shared" si="19"/>
        <v>1140.9397267478971</v>
      </c>
      <c r="BB123" s="35">
        <f t="shared" si="20"/>
        <v>2.1156670781029237E-2</v>
      </c>
      <c r="BC123" s="5">
        <f t="shared" si="21"/>
        <v>4044.6098723066398</v>
      </c>
      <c r="BD123" s="35">
        <f t="shared" si="22"/>
        <v>7.4999999999999997E-2</v>
      </c>
      <c r="BE123" s="5">
        <f t="shared" si="50"/>
        <v>95628.360157685252</v>
      </c>
      <c r="BF123" s="5">
        <f t="shared" si="51"/>
        <v>516266.49253075005</v>
      </c>
      <c r="BG123" s="5">
        <f t="shared" si="23"/>
        <v>645996.63984231453</v>
      </c>
      <c r="BH123" s="5">
        <f t="shared" si="24"/>
        <v>611894.85268843535</v>
      </c>
      <c r="BI123" s="150"/>
      <c r="BJ123" s="2">
        <v>118</v>
      </c>
      <c r="BK123" s="118">
        <v>48427</v>
      </c>
      <c r="BL123" s="5">
        <f t="shared" si="52"/>
        <v>643632.13088585855</v>
      </c>
      <c r="BM123" s="5">
        <f t="shared" si="53"/>
        <v>5059.1898369667315</v>
      </c>
      <c r="BN123" s="5">
        <f t="shared" si="25"/>
        <v>1170.5790461980027</v>
      </c>
      <c r="BO123" s="35">
        <f t="shared" si="26"/>
        <v>2.1824498623216053E-2</v>
      </c>
      <c r="BP123" s="5">
        <f t="shared" si="27"/>
        <v>3888.6107907687287</v>
      </c>
      <c r="BQ123" s="35">
        <f t="shared" si="28"/>
        <v>7.2499999999999995E-2</v>
      </c>
      <c r="BR123" s="5">
        <f t="shared" si="54"/>
        <v>99163.448160339714</v>
      </c>
      <c r="BS123" s="5">
        <f t="shared" si="55"/>
        <v>497820.95260173478</v>
      </c>
      <c r="BT123" s="5">
        <f t="shared" si="29"/>
        <v>642461.5518396605</v>
      </c>
      <c r="BU123" s="5">
        <f t="shared" si="30"/>
        <v>596984.40076207451</v>
      </c>
      <c r="BV123" s="150"/>
      <c r="BW123" s="2">
        <v>118</v>
      </c>
      <c r="BX123" s="118">
        <v>48427</v>
      </c>
      <c r="BY123" s="5">
        <f t="shared" si="56"/>
        <v>640028.78405534406</v>
      </c>
      <c r="BZ123" s="5">
        <f t="shared" si="57"/>
        <v>4934.049629872613</v>
      </c>
      <c r="CA123" s="5">
        <f t="shared" si="31"/>
        <v>1200.5483895497723</v>
      </c>
      <c r="CB123" s="35">
        <f t="shared" si="32"/>
        <v>2.2509269947695844E-2</v>
      </c>
      <c r="CC123" s="5">
        <f t="shared" si="33"/>
        <v>3733.5012403228407</v>
      </c>
      <c r="CD123" s="35">
        <f t="shared" si="34"/>
        <v>7.0000000000000007E-2</v>
      </c>
      <c r="CE123" s="5">
        <f t="shared" si="58"/>
        <v>102796.76433420603</v>
      </c>
      <c r="CF123" s="5">
        <f t="shared" si="59"/>
        <v>479421.09199076239</v>
      </c>
      <c r="CG123" s="5">
        <f t="shared" si="35"/>
        <v>638828.23566579435</v>
      </c>
      <c r="CH123" s="5">
        <f t="shared" si="36"/>
        <v>582217.85632496839</v>
      </c>
    </row>
    <row r="124" spans="9:86" ht="14.25" customHeight="1">
      <c r="I124" s="150"/>
      <c r="J124" s="2">
        <v>119</v>
      </c>
      <c r="K124" s="118">
        <v>48458</v>
      </c>
      <c r="L124" s="5">
        <f t="shared" si="37"/>
        <v>656021.20730861928</v>
      </c>
      <c r="M124" s="5">
        <f t="shared" si="0"/>
        <v>5571.5809522926747</v>
      </c>
      <c r="N124" s="5">
        <f t="shared" si="1"/>
        <v>1061.4351520459168</v>
      </c>
      <c r="O124" s="35">
        <f t="shared" si="2"/>
        <v>1.9415869003391671E-2</v>
      </c>
      <c r="P124" s="5">
        <f t="shared" si="3"/>
        <v>4510.145800246758</v>
      </c>
      <c r="Q124" s="35">
        <f t="shared" si="4"/>
        <v>8.2500000000000018E-2</v>
      </c>
      <c r="R124" s="5">
        <f t="shared" si="38"/>
        <v>86665.227843426444</v>
      </c>
      <c r="S124" s="5">
        <f t="shared" si="39"/>
        <v>576352.90547940193</v>
      </c>
      <c r="T124" s="5">
        <f t="shared" si="5"/>
        <v>654959.77215657337</v>
      </c>
      <c r="U124" s="5">
        <f t="shared" si="6"/>
        <v>663018.13332282833</v>
      </c>
      <c r="V124" s="150"/>
      <c r="W124" s="2">
        <v>119</v>
      </c>
      <c r="X124" s="118">
        <v>48458</v>
      </c>
      <c r="Y124" s="5">
        <f t="shared" si="40"/>
        <v>652775.49146806728</v>
      </c>
      <c r="Z124" s="5">
        <f t="shared" si="41"/>
        <v>5441.7815210329336</v>
      </c>
      <c r="AA124" s="5">
        <f t="shared" si="7"/>
        <v>1089.9449112458178</v>
      </c>
      <c r="AB124" s="35">
        <f t="shared" si="8"/>
        <v>2.0036504289606336E-2</v>
      </c>
      <c r="AC124" s="5">
        <f t="shared" si="9"/>
        <v>4351.8366097871158</v>
      </c>
      <c r="AD124" s="35">
        <f t="shared" si="10"/>
        <v>8.0000000000000016E-2</v>
      </c>
      <c r="AE124" s="5">
        <f t="shared" si="42"/>
        <v>89939.453443178179</v>
      </c>
      <c r="AF124" s="5">
        <f t="shared" si="43"/>
        <v>557632.54755974084</v>
      </c>
      <c r="AG124" s="5">
        <f t="shared" si="11"/>
        <v>651685.54655682144</v>
      </c>
      <c r="AH124" s="5">
        <f t="shared" si="12"/>
        <v>647572.00100291905</v>
      </c>
      <c r="AI124" s="150"/>
      <c r="AJ124" s="2">
        <v>119</v>
      </c>
      <c r="AK124" s="118">
        <v>48458</v>
      </c>
      <c r="AL124" s="5">
        <f t="shared" si="44"/>
        <v>649434.31179885403</v>
      </c>
      <c r="AM124" s="5">
        <f t="shared" si="45"/>
        <v>5313.0923161272649</v>
      </c>
      <c r="AN124" s="5">
        <f t="shared" si="13"/>
        <v>1118.829052426333</v>
      </c>
      <c r="AO124" s="35">
        <f t="shared" si="14"/>
        <v>2.067329733769032E-2</v>
      </c>
      <c r="AP124" s="5">
        <f t="shared" si="15"/>
        <v>4194.2632637009319</v>
      </c>
      <c r="AQ124" s="35">
        <f t="shared" si="16"/>
        <v>7.7499999999999986E-2</v>
      </c>
      <c r="AR124" s="5">
        <f t="shared" si="46"/>
        <v>93309.517253572558</v>
      </c>
      <c r="AS124" s="5">
        <f t="shared" si="47"/>
        <v>538948.46836557169</v>
      </c>
      <c r="AT124" s="5">
        <f t="shared" si="17"/>
        <v>648315.48274642765</v>
      </c>
      <c r="AU124" s="5">
        <f t="shared" si="18"/>
        <v>632257.98561914428</v>
      </c>
      <c r="AV124" s="150"/>
      <c r="AW124" s="2">
        <v>119</v>
      </c>
      <c r="AX124" s="118">
        <v>48458</v>
      </c>
      <c r="AY124" s="5">
        <f t="shared" si="48"/>
        <v>645996.63984231453</v>
      </c>
      <c r="AZ124" s="5">
        <f t="shared" si="49"/>
        <v>5185.5495990545369</v>
      </c>
      <c r="BA124" s="5">
        <f t="shared" si="19"/>
        <v>1148.0706000400714</v>
      </c>
      <c r="BB124" s="35">
        <f t="shared" si="20"/>
        <v>2.132649978464863E-2</v>
      </c>
      <c r="BC124" s="5">
        <f t="shared" si="21"/>
        <v>4037.4789990144654</v>
      </c>
      <c r="BD124" s="35">
        <f t="shared" si="22"/>
        <v>7.4999999999999997E-2</v>
      </c>
      <c r="BE124" s="5">
        <f t="shared" si="50"/>
        <v>96776.43075772532</v>
      </c>
      <c r="BF124" s="5">
        <f t="shared" si="51"/>
        <v>520303.97152976453</v>
      </c>
      <c r="BG124" s="5">
        <f t="shared" si="23"/>
        <v>644848.56924227451</v>
      </c>
      <c r="BH124" s="5">
        <f t="shared" si="24"/>
        <v>617080.40228748985</v>
      </c>
      <c r="BI124" s="150"/>
      <c r="BJ124" s="2">
        <v>119</v>
      </c>
      <c r="BK124" s="118">
        <v>48458</v>
      </c>
      <c r="BL124" s="5">
        <f t="shared" si="52"/>
        <v>642461.5518396605</v>
      </c>
      <c r="BM124" s="5">
        <f t="shared" si="53"/>
        <v>5059.1898369667315</v>
      </c>
      <c r="BN124" s="5">
        <f t="shared" si="25"/>
        <v>1177.6512946021162</v>
      </c>
      <c r="BO124" s="35">
        <f t="shared" si="26"/>
        <v>2.1996359929648025E-2</v>
      </c>
      <c r="BP124" s="5">
        <f t="shared" si="27"/>
        <v>3881.5385423646153</v>
      </c>
      <c r="BQ124" s="35">
        <f t="shared" si="28"/>
        <v>7.2499999999999995E-2</v>
      </c>
      <c r="BR124" s="5">
        <f t="shared" si="54"/>
        <v>100341.09945494182</v>
      </c>
      <c r="BS124" s="5">
        <f t="shared" si="55"/>
        <v>501702.49114409939</v>
      </c>
      <c r="BT124" s="5">
        <f t="shared" si="29"/>
        <v>641283.90054505842</v>
      </c>
      <c r="BU124" s="5">
        <f t="shared" si="30"/>
        <v>602043.5905990412</v>
      </c>
      <c r="BV124" s="150"/>
      <c r="BW124" s="2">
        <v>119</v>
      </c>
      <c r="BX124" s="118">
        <v>48458</v>
      </c>
      <c r="BY124" s="5">
        <f t="shared" si="56"/>
        <v>638828.23566579435</v>
      </c>
      <c r="BZ124" s="5">
        <f t="shared" si="57"/>
        <v>4934.049629872613</v>
      </c>
      <c r="CA124" s="5">
        <f t="shared" si="31"/>
        <v>1207.5515884888123</v>
      </c>
      <c r="CB124" s="35">
        <f t="shared" si="32"/>
        <v>2.2683122399502979E-2</v>
      </c>
      <c r="CC124" s="5">
        <f t="shared" si="33"/>
        <v>3726.4980413838007</v>
      </c>
      <c r="CD124" s="35">
        <f t="shared" si="34"/>
        <v>7.0000000000000007E-2</v>
      </c>
      <c r="CE124" s="5">
        <f t="shared" si="58"/>
        <v>104004.31592269485</v>
      </c>
      <c r="CF124" s="5">
        <f t="shared" si="59"/>
        <v>483147.5900321462</v>
      </c>
      <c r="CG124" s="5">
        <f t="shared" si="35"/>
        <v>637620.68407730549</v>
      </c>
      <c r="CH124" s="5">
        <f t="shared" si="36"/>
        <v>587151.90595484106</v>
      </c>
    </row>
    <row r="125" spans="9:86" ht="14.25" customHeight="1">
      <c r="I125" s="150"/>
      <c r="J125" s="2">
        <v>120</v>
      </c>
      <c r="K125" s="118">
        <v>48488</v>
      </c>
      <c r="L125" s="5">
        <f t="shared" si="37"/>
        <v>654959.77215657337</v>
      </c>
      <c r="M125" s="5">
        <f t="shared" si="0"/>
        <v>5571.5809522926747</v>
      </c>
      <c r="N125" s="5">
        <f t="shared" si="1"/>
        <v>1068.7325187162332</v>
      </c>
      <c r="O125" s="35">
        <f t="shared" si="2"/>
        <v>1.9581035003671844E-2</v>
      </c>
      <c r="P125" s="5">
        <f t="shared" si="3"/>
        <v>4502.8484335764415</v>
      </c>
      <c r="Q125" s="35">
        <f t="shared" si="4"/>
        <v>8.249999999999999E-2</v>
      </c>
      <c r="R125" s="5">
        <f t="shared" si="38"/>
        <v>87733.96036214268</v>
      </c>
      <c r="S125" s="5">
        <f t="shared" si="39"/>
        <v>580855.75391297834</v>
      </c>
      <c r="T125" s="5">
        <f t="shared" si="5"/>
        <v>653891.03963785712</v>
      </c>
      <c r="U125" s="5">
        <f t="shared" si="6"/>
        <v>668589.71427512099</v>
      </c>
      <c r="V125" s="150"/>
      <c r="W125" s="2">
        <v>120</v>
      </c>
      <c r="X125" s="118">
        <v>48488</v>
      </c>
      <c r="Y125" s="5">
        <f t="shared" si="40"/>
        <v>651685.54655682144</v>
      </c>
      <c r="Z125" s="5">
        <f t="shared" si="41"/>
        <v>5441.7815210329336</v>
      </c>
      <c r="AA125" s="5">
        <f t="shared" si="7"/>
        <v>1097.2112106541235</v>
      </c>
      <c r="AB125" s="35">
        <f t="shared" si="8"/>
        <v>2.0203815471149893E-2</v>
      </c>
      <c r="AC125" s="5">
        <f t="shared" si="9"/>
        <v>4344.5703103788101</v>
      </c>
      <c r="AD125" s="35">
        <f t="shared" si="10"/>
        <v>0.08</v>
      </c>
      <c r="AE125" s="5">
        <f t="shared" si="42"/>
        <v>91036.664653832297</v>
      </c>
      <c r="AF125" s="5">
        <f t="shared" si="43"/>
        <v>561977.11787011963</v>
      </c>
      <c r="AG125" s="5">
        <f t="shared" si="11"/>
        <v>650588.33534616733</v>
      </c>
      <c r="AH125" s="5">
        <f t="shared" si="12"/>
        <v>653013.78252395196</v>
      </c>
      <c r="AI125" s="150"/>
      <c r="AJ125" s="2">
        <v>120</v>
      </c>
      <c r="AK125" s="118">
        <v>48488</v>
      </c>
      <c r="AL125" s="5">
        <f t="shared" si="44"/>
        <v>648315.48274642765</v>
      </c>
      <c r="AM125" s="5">
        <f t="shared" si="45"/>
        <v>5313.0923161272649</v>
      </c>
      <c r="AN125" s="5">
        <f t="shared" si="13"/>
        <v>1126.0548233899199</v>
      </c>
      <c r="AO125" s="35">
        <f t="shared" si="14"/>
        <v>2.0842719694794294E-2</v>
      </c>
      <c r="AP125" s="5">
        <f t="shared" si="15"/>
        <v>4187.037492737345</v>
      </c>
      <c r="AQ125" s="35">
        <f t="shared" si="16"/>
        <v>7.7499999999999999E-2</v>
      </c>
      <c r="AR125" s="5">
        <f t="shared" si="46"/>
        <v>94435.572076962475</v>
      </c>
      <c r="AS125" s="5">
        <f t="shared" si="47"/>
        <v>543135.50585830898</v>
      </c>
      <c r="AT125" s="5">
        <f t="shared" si="17"/>
        <v>647189.42792303767</v>
      </c>
      <c r="AU125" s="5">
        <f t="shared" si="18"/>
        <v>637571.07793527143</v>
      </c>
      <c r="AV125" s="150"/>
      <c r="AW125" s="2">
        <v>120</v>
      </c>
      <c r="AX125" s="118">
        <v>48488</v>
      </c>
      <c r="AY125" s="5">
        <f t="shared" si="48"/>
        <v>644848.56924227451</v>
      </c>
      <c r="AZ125" s="5">
        <f t="shared" si="49"/>
        <v>5185.5495990545369</v>
      </c>
      <c r="BA125" s="5">
        <f t="shared" si="19"/>
        <v>1155.2460412903215</v>
      </c>
      <c r="BB125" s="35">
        <f t="shared" si="20"/>
        <v>2.1497996827027837E-2</v>
      </c>
      <c r="BC125" s="5">
        <f t="shared" si="21"/>
        <v>4030.3035577642154</v>
      </c>
      <c r="BD125" s="35">
        <f t="shared" si="22"/>
        <v>7.4999999999999997E-2</v>
      </c>
      <c r="BE125" s="5">
        <f t="shared" si="50"/>
        <v>97931.676799015637</v>
      </c>
      <c r="BF125" s="5">
        <f t="shared" si="51"/>
        <v>524334.27508752875</v>
      </c>
      <c r="BG125" s="5">
        <f t="shared" si="23"/>
        <v>643693.32320098416</v>
      </c>
      <c r="BH125" s="5">
        <f t="shared" si="24"/>
        <v>622265.95188654435</v>
      </c>
      <c r="BI125" s="150"/>
      <c r="BJ125" s="2">
        <v>120</v>
      </c>
      <c r="BK125" s="118">
        <v>48488</v>
      </c>
      <c r="BL125" s="5">
        <f t="shared" si="52"/>
        <v>641283.90054505842</v>
      </c>
      <c r="BM125" s="5">
        <f t="shared" si="53"/>
        <v>5059.1898369667315</v>
      </c>
      <c r="BN125" s="5">
        <f t="shared" si="25"/>
        <v>1184.7662711736702</v>
      </c>
      <c r="BO125" s="35">
        <f t="shared" si="26"/>
        <v>2.2169892682476756E-2</v>
      </c>
      <c r="BP125" s="5">
        <f t="shared" si="27"/>
        <v>3874.4235657930612</v>
      </c>
      <c r="BQ125" s="35">
        <f t="shared" si="28"/>
        <v>7.2499999999999995E-2</v>
      </c>
      <c r="BR125" s="5">
        <f t="shared" si="54"/>
        <v>101525.8657261155</v>
      </c>
      <c r="BS125" s="5">
        <f t="shared" si="55"/>
        <v>505576.91470989247</v>
      </c>
      <c r="BT125" s="5">
        <f t="shared" si="29"/>
        <v>640099.1342738847</v>
      </c>
      <c r="BU125" s="5">
        <f t="shared" si="30"/>
        <v>607102.780436008</v>
      </c>
      <c r="BV125" s="150"/>
      <c r="BW125" s="2">
        <v>120</v>
      </c>
      <c r="BX125" s="118">
        <v>48488</v>
      </c>
      <c r="BY125" s="5">
        <f t="shared" si="56"/>
        <v>637620.68407730549</v>
      </c>
      <c r="BZ125" s="5">
        <f t="shared" si="57"/>
        <v>4934.049629872613</v>
      </c>
      <c r="CA125" s="5">
        <f t="shared" si="31"/>
        <v>1214.5956394216641</v>
      </c>
      <c r="CB125" s="35">
        <f t="shared" si="32"/>
        <v>2.2858649408702168E-2</v>
      </c>
      <c r="CC125" s="5">
        <f t="shared" si="33"/>
        <v>3719.4539904509488</v>
      </c>
      <c r="CD125" s="35">
        <f t="shared" si="34"/>
        <v>7.0000000000000007E-2</v>
      </c>
      <c r="CE125" s="5">
        <f t="shared" si="58"/>
        <v>105218.91156211651</v>
      </c>
      <c r="CF125" s="5">
        <f t="shared" si="59"/>
        <v>486867.04402259714</v>
      </c>
      <c r="CG125" s="5">
        <f t="shared" si="35"/>
        <v>636406.08843788377</v>
      </c>
      <c r="CH125" s="5">
        <f t="shared" si="36"/>
        <v>592085.95558471361</v>
      </c>
    </row>
    <row r="126" spans="9:86" ht="14.25" customHeight="1">
      <c r="I126" s="150"/>
      <c r="J126" s="2">
        <v>121</v>
      </c>
      <c r="K126" s="118">
        <v>48519</v>
      </c>
      <c r="L126" s="5">
        <f t="shared" si="37"/>
        <v>653891.03963785712</v>
      </c>
      <c r="M126" s="5">
        <f t="shared" si="0"/>
        <v>5571.5809522926747</v>
      </c>
      <c r="N126" s="5">
        <f t="shared" si="1"/>
        <v>1076.0800547824074</v>
      </c>
      <c r="O126" s="35">
        <f t="shared" si="2"/>
        <v>1.9747878277305106E-2</v>
      </c>
      <c r="P126" s="5">
        <f t="shared" si="3"/>
        <v>4495.5008975102674</v>
      </c>
      <c r="Q126" s="35">
        <f t="shared" si="4"/>
        <v>8.249999999999999E-2</v>
      </c>
      <c r="R126" s="5">
        <f t="shared" si="38"/>
        <v>88810.040416925083</v>
      </c>
      <c r="S126" s="5">
        <f t="shared" si="39"/>
        <v>585351.25481048855</v>
      </c>
      <c r="T126" s="5">
        <f t="shared" si="5"/>
        <v>652814.95958307467</v>
      </c>
      <c r="U126" s="5">
        <f t="shared" si="6"/>
        <v>674161.29522741365</v>
      </c>
      <c r="V126" s="150"/>
      <c r="W126" s="2">
        <v>121</v>
      </c>
      <c r="X126" s="118">
        <v>48519</v>
      </c>
      <c r="Y126" s="5">
        <f t="shared" si="40"/>
        <v>650588.33534616733</v>
      </c>
      <c r="Z126" s="5">
        <f t="shared" si="41"/>
        <v>5441.7815210329336</v>
      </c>
      <c r="AA126" s="5">
        <f t="shared" si="7"/>
        <v>1104.5259520584841</v>
      </c>
      <c r="AB126" s="35">
        <f t="shared" si="8"/>
        <v>2.0372808279216087E-2</v>
      </c>
      <c r="AC126" s="5">
        <f t="shared" si="9"/>
        <v>4337.2555689744495</v>
      </c>
      <c r="AD126" s="35">
        <f t="shared" si="10"/>
        <v>8.0000000000000016E-2</v>
      </c>
      <c r="AE126" s="5">
        <f t="shared" si="42"/>
        <v>92141.190605890777</v>
      </c>
      <c r="AF126" s="5">
        <f t="shared" si="43"/>
        <v>566314.37343909405</v>
      </c>
      <c r="AG126" s="5">
        <f t="shared" si="11"/>
        <v>649483.80939410883</v>
      </c>
      <c r="AH126" s="5">
        <f t="shared" si="12"/>
        <v>658455.56404498487</v>
      </c>
      <c r="AI126" s="150"/>
      <c r="AJ126" s="2">
        <v>121</v>
      </c>
      <c r="AK126" s="118">
        <v>48519</v>
      </c>
      <c r="AL126" s="5">
        <f t="shared" si="44"/>
        <v>647189.42792303767</v>
      </c>
      <c r="AM126" s="5">
        <f t="shared" si="45"/>
        <v>5313.0923161272649</v>
      </c>
      <c r="AN126" s="5">
        <f t="shared" si="13"/>
        <v>1133.3272607909803</v>
      </c>
      <c r="AO126" s="35">
        <f t="shared" si="14"/>
        <v>2.1013827702866986E-2</v>
      </c>
      <c r="AP126" s="5">
        <f t="shared" si="15"/>
        <v>4179.7650553362846</v>
      </c>
      <c r="AQ126" s="35">
        <f t="shared" si="16"/>
        <v>7.7499999999999986E-2</v>
      </c>
      <c r="AR126" s="5">
        <f t="shared" si="46"/>
        <v>95568.89933775345</v>
      </c>
      <c r="AS126" s="5">
        <f t="shared" si="47"/>
        <v>547315.27091364528</v>
      </c>
      <c r="AT126" s="5">
        <f t="shared" si="17"/>
        <v>646056.1006622467</v>
      </c>
      <c r="AU126" s="5">
        <f t="shared" si="18"/>
        <v>642884.1702513987</v>
      </c>
      <c r="AV126" s="150"/>
      <c r="AW126" s="2">
        <v>121</v>
      </c>
      <c r="AX126" s="118">
        <v>48519</v>
      </c>
      <c r="AY126" s="5">
        <f t="shared" si="48"/>
        <v>643693.32320098416</v>
      </c>
      <c r="AZ126" s="5">
        <f t="shared" si="49"/>
        <v>5185.5495990545369</v>
      </c>
      <c r="BA126" s="5">
        <f t="shared" si="19"/>
        <v>1162.4663290483863</v>
      </c>
      <c r="BB126" s="35">
        <f t="shared" si="20"/>
        <v>2.1671183226216362E-2</v>
      </c>
      <c r="BC126" s="5">
        <f t="shared" si="21"/>
        <v>4023.0832700061505</v>
      </c>
      <c r="BD126" s="35">
        <f t="shared" si="22"/>
        <v>7.4999999999999997E-2</v>
      </c>
      <c r="BE126" s="5">
        <f t="shared" si="50"/>
        <v>99094.143128064024</v>
      </c>
      <c r="BF126" s="5">
        <f t="shared" si="51"/>
        <v>528357.35835753486</v>
      </c>
      <c r="BG126" s="5">
        <f t="shared" si="23"/>
        <v>642530.85687193577</v>
      </c>
      <c r="BH126" s="5">
        <f t="shared" si="24"/>
        <v>627451.50148559886</v>
      </c>
      <c r="BI126" s="150"/>
      <c r="BJ126" s="2">
        <v>121</v>
      </c>
      <c r="BK126" s="118">
        <v>48519</v>
      </c>
      <c r="BL126" s="5">
        <f t="shared" si="52"/>
        <v>640099.1342738847</v>
      </c>
      <c r="BM126" s="5">
        <f t="shared" si="53"/>
        <v>5059.1898369667315</v>
      </c>
      <c r="BN126" s="5">
        <f t="shared" si="25"/>
        <v>1191.9242340620117</v>
      </c>
      <c r="BO126" s="35">
        <f t="shared" si="26"/>
        <v>2.2345118190121083E-2</v>
      </c>
      <c r="BP126" s="5">
        <f t="shared" si="27"/>
        <v>3867.2656029047198</v>
      </c>
      <c r="BQ126" s="35">
        <f t="shared" si="28"/>
        <v>7.2499999999999995E-2</v>
      </c>
      <c r="BR126" s="5">
        <f t="shared" si="54"/>
        <v>102717.78996017751</v>
      </c>
      <c r="BS126" s="5">
        <f t="shared" si="55"/>
        <v>509444.18031279719</v>
      </c>
      <c r="BT126" s="5">
        <f t="shared" si="29"/>
        <v>638907.21003982273</v>
      </c>
      <c r="BU126" s="5">
        <f t="shared" si="30"/>
        <v>612161.97027297469</v>
      </c>
      <c r="BV126" s="150"/>
      <c r="BW126" s="2">
        <v>121</v>
      </c>
      <c r="BX126" s="118">
        <v>48519</v>
      </c>
      <c r="BY126" s="5">
        <f t="shared" si="56"/>
        <v>636406.08843788377</v>
      </c>
      <c r="BZ126" s="5">
        <f t="shared" si="57"/>
        <v>4934.049629872613</v>
      </c>
      <c r="CA126" s="5">
        <f t="shared" si="31"/>
        <v>1221.680780651624</v>
      </c>
      <c r="CB126" s="35">
        <f t="shared" si="32"/>
        <v>2.3035872274264686E-2</v>
      </c>
      <c r="CC126" s="5">
        <f t="shared" si="33"/>
        <v>3712.368849220989</v>
      </c>
      <c r="CD126" s="35">
        <f t="shared" si="34"/>
        <v>7.0000000000000007E-2</v>
      </c>
      <c r="CE126" s="5">
        <f t="shared" si="58"/>
        <v>106440.59234276814</v>
      </c>
      <c r="CF126" s="5">
        <f t="shared" si="59"/>
        <v>490579.41287181812</v>
      </c>
      <c r="CG126" s="5">
        <f t="shared" si="35"/>
        <v>635184.40765723214</v>
      </c>
      <c r="CH126" s="5">
        <f t="shared" si="36"/>
        <v>597020.00521458627</v>
      </c>
    </row>
    <row r="127" spans="9:86" ht="14.25" customHeight="1">
      <c r="I127" s="150"/>
      <c r="J127" s="2">
        <v>122</v>
      </c>
      <c r="K127" s="118">
        <v>48549</v>
      </c>
      <c r="L127" s="5">
        <f t="shared" si="37"/>
        <v>652814.95958307467</v>
      </c>
      <c r="M127" s="5">
        <f t="shared" si="0"/>
        <v>5571.5809522926747</v>
      </c>
      <c r="N127" s="5">
        <f t="shared" si="1"/>
        <v>1083.4781051590362</v>
      </c>
      <c r="O127" s="35">
        <f t="shared" si="2"/>
        <v>1.991642052782016E-2</v>
      </c>
      <c r="P127" s="5">
        <f t="shared" si="3"/>
        <v>4488.1028471336385</v>
      </c>
      <c r="Q127" s="35">
        <f t="shared" si="4"/>
        <v>8.2500000000000004E-2</v>
      </c>
      <c r="R127" s="5">
        <f t="shared" si="38"/>
        <v>89893.518522084123</v>
      </c>
      <c r="S127" s="5">
        <f t="shared" si="39"/>
        <v>589839.3576576222</v>
      </c>
      <c r="T127" s="5">
        <f t="shared" si="5"/>
        <v>651731.48147791566</v>
      </c>
      <c r="U127" s="5">
        <f t="shared" si="6"/>
        <v>679732.87617970631</v>
      </c>
      <c r="V127" s="150"/>
      <c r="W127" s="2">
        <v>122</v>
      </c>
      <c r="X127" s="118">
        <v>48549</v>
      </c>
      <c r="Y127" s="5">
        <f t="shared" si="40"/>
        <v>649483.80939410883</v>
      </c>
      <c r="Z127" s="5">
        <f t="shared" si="41"/>
        <v>5441.7815210329336</v>
      </c>
      <c r="AA127" s="5">
        <f t="shared" si="7"/>
        <v>1111.8894584055415</v>
      </c>
      <c r="AB127" s="35">
        <f t="shared" si="8"/>
        <v>2.0543504407467255E-2</v>
      </c>
      <c r="AC127" s="5">
        <f t="shared" si="9"/>
        <v>4329.8920626273921</v>
      </c>
      <c r="AD127" s="35">
        <f t="shared" si="10"/>
        <v>7.9999999999999988E-2</v>
      </c>
      <c r="AE127" s="5">
        <f t="shared" si="42"/>
        <v>93253.080064296315</v>
      </c>
      <c r="AF127" s="5">
        <f t="shared" si="43"/>
        <v>570644.26550172141</v>
      </c>
      <c r="AG127" s="5">
        <f t="shared" si="11"/>
        <v>648371.91993570328</v>
      </c>
      <c r="AH127" s="5">
        <f t="shared" si="12"/>
        <v>663897.34556601779</v>
      </c>
      <c r="AI127" s="150"/>
      <c r="AJ127" s="2">
        <v>122</v>
      </c>
      <c r="AK127" s="118">
        <v>48549</v>
      </c>
      <c r="AL127" s="5">
        <f t="shared" si="44"/>
        <v>646056.1006622467</v>
      </c>
      <c r="AM127" s="5">
        <f t="shared" si="45"/>
        <v>5313.0923161272649</v>
      </c>
      <c r="AN127" s="5">
        <f t="shared" si="13"/>
        <v>1140.6466660169217</v>
      </c>
      <c r="AO127" s="35">
        <f t="shared" si="14"/>
        <v>2.1186643045661632E-2</v>
      </c>
      <c r="AP127" s="5">
        <f t="shared" si="15"/>
        <v>4172.4456501103432</v>
      </c>
      <c r="AQ127" s="35">
        <f t="shared" si="16"/>
        <v>7.7499999999999999E-2</v>
      </c>
      <c r="AR127" s="5">
        <f t="shared" si="46"/>
        <v>96709.546003770374</v>
      </c>
      <c r="AS127" s="5">
        <f t="shared" si="47"/>
        <v>551487.71656375565</v>
      </c>
      <c r="AT127" s="5">
        <f t="shared" si="17"/>
        <v>644915.4539962298</v>
      </c>
      <c r="AU127" s="5">
        <f t="shared" si="18"/>
        <v>648197.26256752596</v>
      </c>
      <c r="AV127" s="150"/>
      <c r="AW127" s="2">
        <v>122</v>
      </c>
      <c r="AX127" s="118">
        <v>48549</v>
      </c>
      <c r="AY127" s="5">
        <f t="shared" si="48"/>
        <v>642530.85687193577</v>
      </c>
      <c r="AZ127" s="5">
        <f t="shared" si="49"/>
        <v>5185.5495990545369</v>
      </c>
      <c r="BA127" s="5">
        <f t="shared" si="19"/>
        <v>1169.7317436049389</v>
      </c>
      <c r="BB127" s="35">
        <f t="shared" si="20"/>
        <v>2.1846080656102978E-2</v>
      </c>
      <c r="BC127" s="5">
        <f t="shared" si="21"/>
        <v>4015.817855449598</v>
      </c>
      <c r="BD127" s="35">
        <f t="shared" si="22"/>
        <v>7.4999999999999997E-2</v>
      </c>
      <c r="BE127" s="5">
        <f t="shared" si="50"/>
        <v>100263.87487166896</v>
      </c>
      <c r="BF127" s="5">
        <f t="shared" si="51"/>
        <v>532373.17621298449</v>
      </c>
      <c r="BG127" s="5">
        <f t="shared" si="23"/>
        <v>641361.12512833078</v>
      </c>
      <c r="BH127" s="5">
        <f t="shared" si="24"/>
        <v>632637.05108465347</v>
      </c>
      <c r="BI127" s="150"/>
      <c r="BJ127" s="2">
        <v>122</v>
      </c>
      <c r="BK127" s="118">
        <v>48549</v>
      </c>
      <c r="BL127" s="5">
        <f t="shared" si="52"/>
        <v>638907.21003982273</v>
      </c>
      <c r="BM127" s="5">
        <f t="shared" si="53"/>
        <v>5059.1898369667315</v>
      </c>
      <c r="BN127" s="5">
        <f t="shared" si="25"/>
        <v>1199.1254429761357</v>
      </c>
      <c r="BO127" s="35">
        <f t="shared" si="26"/>
        <v>2.2522058116728309E-2</v>
      </c>
      <c r="BP127" s="5">
        <f t="shared" si="27"/>
        <v>3860.0643939905958</v>
      </c>
      <c r="BQ127" s="35">
        <f t="shared" si="28"/>
        <v>7.2499999999999995E-2</v>
      </c>
      <c r="BR127" s="5">
        <f t="shared" si="54"/>
        <v>103916.91540315365</v>
      </c>
      <c r="BS127" s="5">
        <f t="shared" si="55"/>
        <v>513304.24470678781</v>
      </c>
      <c r="BT127" s="5">
        <f t="shared" si="29"/>
        <v>637708.0845968466</v>
      </c>
      <c r="BU127" s="5">
        <f t="shared" si="30"/>
        <v>617221.1601099415</v>
      </c>
      <c r="BV127" s="150"/>
      <c r="BW127" s="2">
        <v>122</v>
      </c>
      <c r="BX127" s="118">
        <v>48549</v>
      </c>
      <c r="BY127" s="5">
        <f t="shared" si="56"/>
        <v>635184.40765723214</v>
      </c>
      <c r="BZ127" s="5">
        <f t="shared" si="57"/>
        <v>4934.049629872613</v>
      </c>
      <c r="CA127" s="5">
        <f t="shared" si="31"/>
        <v>1228.8072518720919</v>
      </c>
      <c r="CB127" s="35">
        <f t="shared" si="32"/>
        <v>2.3214812650789115E-2</v>
      </c>
      <c r="CC127" s="5">
        <f t="shared" si="33"/>
        <v>3705.2423780005211</v>
      </c>
      <c r="CD127" s="35">
        <f t="shared" si="34"/>
        <v>7.0000000000000007E-2</v>
      </c>
      <c r="CE127" s="5">
        <f t="shared" si="58"/>
        <v>107669.39959464023</v>
      </c>
      <c r="CF127" s="5">
        <f t="shared" si="59"/>
        <v>494284.65524981864</v>
      </c>
      <c r="CG127" s="5">
        <f t="shared" si="35"/>
        <v>633955.60040535999</v>
      </c>
      <c r="CH127" s="5">
        <f t="shared" si="36"/>
        <v>601954.05484445882</v>
      </c>
    </row>
    <row r="128" spans="9:86" ht="14.25" customHeight="1">
      <c r="I128" s="150"/>
      <c r="J128" s="2">
        <v>123</v>
      </c>
      <c r="K128" s="118">
        <v>48580</v>
      </c>
      <c r="L128" s="5">
        <f t="shared" si="37"/>
        <v>651731.48147791566</v>
      </c>
      <c r="M128" s="5">
        <f t="shared" si="0"/>
        <v>5571.5809522926747</v>
      </c>
      <c r="N128" s="5">
        <f t="shared" si="1"/>
        <v>1090.9270171320049</v>
      </c>
      <c r="O128" s="35">
        <f t="shared" si="2"/>
        <v>2.0086683822450366E-2</v>
      </c>
      <c r="P128" s="5">
        <f t="shared" si="3"/>
        <v>4480.6539351606698</v>
      </c>
      <c r="Q128" s="35">
        <f t="shared" si="4"/>
        <v>8.249999999999999E-2</v>
      </c>
      <c r="R128" s="5">
        <f t="shared" si="38"/>
        <v>90984.445539216133</v>
      </c>
      <c r="S128" s="5">
        <f t="shared" si="39"/>
        <v>594320.01159278292</v>
      </c>
      <c r="T128" s="5">
        <f t="shared" si="5"/>
        <v>650640.55446078361</v>
      </c>
      <c r="U128" s="5">
        <f t="shared" si="6"/>
        <v>685304.45713199908</v>
      </c>
      <c r="V128" s="150"/>
      <c r="W128" s="2">
        <v>123</v>
      </c>
      <c r="X128" s="118">
        <v>48580</v>
      </c>
      <c r="Y128" s="5">
        <f t="shared" si="40"/>
        <v>648371.91993570328</v>
      </c>
      <c r="Z128" s="5">
        <f t="shared" si="41"/>
        <v>5441.7815210329336</v>
      </c>
      <c r="AA128" s="5">
        <f t="shared" si="7"/>
        <v>1119.3020547949118</v>
      </c>
      <c r="AB128" s="35">
        <f t="shared" si="8"/>
        <v>2.071592591312546E-2</v>
      </c>
      <c r="AC128" s="5">
        <f t="shared" si="9"/>
        <v>4322.4794662380218</v>
      </c>
      <c r="AD128" s="35">
        <f t="shared" si="10"/>
        <v>7.9999999999999988E-2</v>
      </c>
      <c r="AE128" s="5">
        <f t="shared" si="42"/>
        <v>94372.382119091228</v>
      </c>
      <c r="AF128" s="5">
        <f t="shared" si="43"/>
        <v>574966.74496795947</v>
      </c>
      <c r="AG128" s="5">
        <f t="shared" si="11"/>
        <v>647252.61788090842</v>
      </c>
      <c r="AH128" s="5">
        <f t="shared" si="12"/>
        <v>669339.1270870507</v>
      </c>
      <c r="AI128" s="150"/>
      <c r="AJ128" s="2">
        <v>123</v>
      </c>
      <c r="AK128" s="118">
        <v>48580</v>
      </c>
      <c r="AL128" s="5">
        <f t="shared" si="44"/>
        <v>644915.4539962298</v>
      </c>
      <c r="AM128" s="5">
        <f t="shared" si="45"/>
        <v>5313.0923161272649</v>
      </c>
      <c r="AN128" s="5">
        <f t="shared" si="13"/>
        <v>1148.013342401614</v>
      </c>
      <c r="AO128" s="35">
        <f t="shared" si="14"/>
        <v>2.136118777035835E-2</v>
      </c>
      <c r="AP128" s="5">
        <f t="shared" si="15"/>
        <v>4165.0789737256509</v>
      </c>
      <c r="AQ128" s="35">
        <f t="shared" si="16"/>
        <v>7.7499999999999999E-2</v>
      </c>
      <c r="AR128" s="5">
        <f t="shared" si="46"/>
        <v>97857.559346171984</v>
      </c>
      <c r="AS128" s="5">
        <f t="shared" si="47"/>
        <v>555652.79553748132</v>
      </c>
      <c r="AT128" s="5">
        <f t="shared" si="17"/>
        <v>643767.44065382821</v>
      </c>
      <c r="AU128" s="5">
        <f t="shared" si="18"/>
        <v>653510.35488365334</v>
      </c>
      <c r="AV128" s="150"/>
      <c r="AW128" s="2">
        <v>123</v>
      </c>
      <c r="AX128" s="118">
        <v>48580</v>
      </c>
      <c r="AY128" s="5">
        <f t="shared" si="48"/>
        <v>641361.12512833078</v>
      </c>
      <c r="AZ128" s="5">
        <f t="shared" si="49"/>
        <v>5185.5495990545369</v>
      </c>
      <c r="BA128" s="5">
        <f t="shared" si="19"/>
        <v>1177.0425670024697</v>
      </c>
      <c r="BB128" s="35">
        <f t="shared" si="20"/>
        <v>2.2022711153881432E-2</v>
      </c>
      <c r="BC128" s="5">
        <f t="shared" si="21"/>
        <v>4008.5070320520672</v>
      </c>
      <c r="BD128" s="35">
        <f t="shared" si="22"/>
        <v>7.4999999999999997E-2</v>
      </c>
      <c r="BE128" s="5">
        <f t="shared" si="50"/>
        <v>101440.91743867143</v>
      </c>
      <c r="BF128" s="5">
        <f t="shared" si="51"/>
        <v>536381.68324503652</v>
      </c>
      <c r="BG128" s="5">
        <f t="shared" si="23"/>
        <v>640184.08256132831</v>
      </c>
      <c r="BH128" s="5">
        <f t="shared" si="24"/>
        <v>637822.60068370798</v>
      </c>
      <c r="BI128" s="150"/>
      <c r="BJ128" s="2">
        <v>123</v>
      </c>
      <c r="BK128" s="118">
        <v>48580</v>
      </c>
      <c r="BL128" s="5">
        <f t="shared" si="52"/>
        <v>637708.0845968466</v>
      </c>
      <c r="BM128" s="5">
        <f t="shared" si="53"/>
        <v>5059.1898369667315</v>
      </c>
      <c r="BN128" s="5">
        <f t="shared" si="25"/>
        <v>1206.3701591941167</v>
      </c>
      <c r="BO128" s="35">
        <f t="shared" si="26"/>
        <v>2.2700734489639218E-2</v>
      </c>
      <c r="BP128" s="5">
        <f t="shared" si="27"/>
        <v>3852.8196777726148</v>
      </c>
      <c r="BQ128" s="35">
        <f t="shared" si="28"/>
        <v>7.2499999999999995E-2</v>
      </c>
      <c r="BR128" s="5">
        <f t="shared" si="54"/>
        <v>105123.28556234777</v>
      </c>
      <c r="BS128" s="5">
        <f t="shared" si="55"/>
        <v>517157.06438456045</v>
      </c>
      <c r="BT128" s="5">
        <f t="shared" si="29"/>
        <v>636501.7144376525</v>
      </c>
      <c r="BU128" s="5">
        <f t="shared" si="30"/>
        <v>622280.34994690819</v>
      </c>
      <c r="BV128" s="150"/>
      <c r="BW128" s="2">
        <v>123</v>
      </c>
      <c r="BX128" s="118">
        <v>48580</v>
      </c>
      <c r="BY128" s="5">
        <f t="shared" si="56"/>
        <v>633955.60040535999</v>
      </c>
      <c r="BZ128" s="5">
        <f t="shared" si="57"/>
        <v>4934.049629872613</v>
      </c>
      <c r="CA128" s="5">
        <f t="shared" si="31"/>
        <v>1235.9752941746797</v>
      </c>
      <c r="CB128" s="35">
        <f t="shared" si="32"/>
        <v>2.3395492555965368E-2</v>
      </c>
      <c r="CC128" s="5">
        <f t="shared" si="33"/>
        <v>3698.0743356979333</v>
      </c>
      <c r="CD128" s="35">
        <f t="shared" si="34"/>
        <v>7.0000000000000007E-2</v>
      </c>
      <c r="CE128" s="5">
        <f t="shared" si="58"/>
        <v>108905.37488881491</v>
      </c>
      <c r="CF128" s="5">
        <f t="shared" si="59"/>
        <v>497982.72958551656</v>
      </c>
      <c r="CG128" s="5">
        <f t="shared" si="35"/>
        <v>632719.62511118536</v>
      </c>
      <c r="CH128" s="5">
        <f t="shared" si="36"/>
        <v>606888.10447433149</v>
      </c>
    </row>
    <row r="129" spans="9:86" ht="14.25" customHeight="1">
      <c r="I129" s="150"/>
      <c r="J129" s="2">
        <v>124</v>
      </c>
      <c r="K129" s="118">
        <v>48611</v>
      </c>
      <c r="L129" s="5">
        <f t="shared" si="37"/>
        <v>650640.55446078361</v>
      </c>
      <c r="M129" s="5">
        <f t="shared" si="0"/>
        <v>5571.5809522926747</v>
      </c>
      <c r="N129" s="5">
        <f t="shared" si="1"/>
        <v>1098.4271403747871</v>
      </c>
      <c r="O129" s="35">
        <f t="shared" si="2"/>
        <v>2.0258690599790942E-2</v>
      </c>
      <c r="P129" s="5">
        <f t="shared" si="3"/>
        <v>4473.1538119178877</v>
      </c>
      <c r="Q129" s="35">
        <f t="shared" si="4"/>
        <v>8.2500000000000018E-2</v>
      </c>
      <c r="R129" s="5">
        <f t="shared" si="38"/>
        <v>92082.872679590917</v>
      </c>
      <c r="S129" s="5">
        <f t="shared" si="39"/>
        <v>598793.16540470079</v>
      </c>
      <c r="T129" s="5">
        <f t="shared" si="5"/>
        <v>649542.12732040882</v>
      </c>
      <c r="U129" s="5">
        <f t="shared" si="6"/>
        <v>690876.03808429174</v>
      </c>
      <c r="V129" s="150"/>
      <c r="W129" s="2">
        <v>124</v>
      </c>
      <c r="X129" s="118">
        <v>48611</v>
      </c>
      <c r="Y129" s="5">
        <f t="shared" si="40"/>
        <v>647252.61788090842</v>
      </c>
      <c r="Z129" s="5">
        <f t="shared" si="41"/>
        <v>5441.7815210329336</v>
      </c>
      <c r="AA129" s="5">
        <f t="shared" si="7"/>
        <v>1126.7640684935441</v>
      </c>
      <c r="AB129" s="35">
        <f t="shared" si="8"/>
        <v>2.0890095224628914E-2</v>
      </c>
      <c r="AC129" s="5">
        <f t="shared" si="9"/>
        <v>4315.0174525393895</v>
      </c>
      <c r="AD129" s="35">
        <f t="shared" si="10"/>
        <v>0.08</v>
      </c>
      <c r="AE129" s="5">
        <f t="shared" si="42"/>
        <v>95499.146187584774</v>
      </c>
      <c r="AF129" s="5">
        <f t="shared" si="43"/>
        <v>579281.76242049888</v>
      </c>
      <c r="AG129" s="5">
        <f t="shared" si="11"/>
        <v>646125.85381241492</v>
      </c>
      <c r="AH129" s="5">
        <f t="shared" si="12"/>
        <v>674780.90860808361</v>
      </c>
      <c r="AI129" s="150"/>
      <c r="AJ129" s="2">
        <v>124</v>
      </c>
      <c r="AK129" s="118">
        <v>48611</v>
      </c>
      <c r="AL129" s="5">
        <f t="shared" si="44"/>
        <v>643767.44065382821</v>
      </c>
      <c r="AM129" s="5">
        <f t="shared" si="45"/>
        <v>5313.0923161272649</v>
      </c>
      <c r="AN129" s="5">
        <f t="shared" si="13"/>
        <v>1155.4275952379576</v>
      </c>
      <c r="AO129" s="35">
        <f t="shared" si="14"/>
        <v>2.1537484295219522E-2</v>
      </c>
      <c r="AP129" s="5">
        <f t="shared" si="15"/>
        <v>4157.6647208893073</v>
      </c>
      <c r="AQ129" s="35">
        <f t="shared" si="16"/>
        <v>7.7499999999999999E-2</v>
      </c>
      <c r="AR129" s="5">
        <f t="shared" si="46"/>
        <v>99012.986941409938</v>
      </c>
      <c r="AS129" s="5">
        <f t="shared" si="47"/>
        <v>559810.46025837061</v>
      </c>
      <c r="AT129" s="5">
        <f t="shared" si="17"/>
        <v>642612.01305859024</v>
      </c>
      <c r="AU129" s="5">
        <f t="shared" si="18"/>
        <v>658823.44719978049</v>
      </c>
      <c r="AV129" s="150"/>
      <c r="AW129" s="2">
        <v>124</v>
      </c>
      <c r="AX129" s="118">
        <v>48611</v>
      </c>
      <c r="AY129" s="5">
        <f t="shared" si="48"/>
        <v>640184.08256132831</v>
      </c>
      <c r="AZ129" s="5">
        <f t="shared" si="49"/>
        <v>5185.5495990545369</v>
      </c>
      <c r="BA129" s="5">
        <f t="shared" si="19"/>
        <v>1184.3990830462353</v>
      </c>
      <c r="BB129" s="35">
        <f t="shared" si="20"/>
        <v>2.2201097127705089E-2</v>
      </c>
      <c r="BC129" s="5">
        <f t="shared" si="21"/>
        <v>4001.1505160083016</v>
      </c>
      <c r="BD129" s="35">
        <f t="shared" si="22"/>
        <v>7.4999999999999997E-2</v>
      </c>
      <c r="BE129" s="5">
        <f t="shared" si="50"/>
        <v>102625.31652171767</v>
      </c>
      <c r="BF129" s="5">
        <f t="shared" si="51"/>
        <v>540382.83376104478</v>
      </c>
      <c r="BG129" s="5">
        <f t="shared" si="23"/>
        <v>638999.68347828207</v>
      </c>
      <c r="BH129" s="5">
        <f t="shared" si="24"/>
        <v>643008.15028276248</v>
      </c>
      <c r="BI129" s="150"/>
      <c r="BJ129" s="2">
        <v>124</v>
      </c>
      <c r="BK129" s="118">
        <v>48611</v>
      </c>
      <c r="BL129" s="5">
        <f t="shared" si="52"/>
        <v>636501.7144376525</v>
      </c>
      <c r="BM129" s="5">
        <f t="shared" si="53"/>
        <v>5059.1898369667315</v>
      </c>
      <c r="BN129" s="5">
        <f t="shared" si="25"/>
        <v>1213.658645572581</v>
      </c>
      <c r="BO129" s="35">
        <f t="shared" si="26"/>
        <v>2.2881169707041779E-2</v>
      </c>
      <c r="BP129" s="5">
        <f t="shared" si="27"/>
        <v>3845.5311913941505</v>
      </c>
      <c r="BQ129" s="35">
        <f t="shared" si="28"/>
        <v>7.2499999999999995E-2</v>
      </c>
      <c r="BR129" s="5">
        <f t="shared" si="54"/>
        <v>106336.94420792034</v>
      </c>
      <c r="BS129" s="5">
        <f t="shared" si="55"/>
        <v>521002.59557595459</v>
      </c>
      <c r="BT129" s="5">
        <f t="shared" si="29"/>
        <v>635288.05579207989</v>
      </c>
      <c r="BU129" s="5">
        <f t="shared" si="30"/>
        <v>627339.53978387499</v>
      </c>
      <c r="BV129" s="150"/>
      <c r="BW129" s="2">
        <v>124</v>
      </c>
      <c r="BX129" s="118">
        <v>48611</v>
      </c>
      <c r="BY129" s="5">
        <f t="shared" si="56"/>
        <v>632719.62511118536</v>
      </c>
      <c r="BZ129" s="5">
        <f t="shared" si="57"/>
        <v>4934.049629872613</v>
      </c>
      <c r="CA129" s="5">
        <f t="shared" si="31"/>
        <v>1243.1851500573648</v>
      </c>
      <c r="CB129" s="35">
        <f t="shared" si="32"/>
        <v>2.3577934378227729E-2</v>
      </c>
      <c r="CC129" s="5">
        <f t="shared" si="33"/>
        <v>3690.8644798152482</v>
      </c>
      <c r="CD129" s="35">
        <f t="shared" si="34"/>
        <v>7.0000000000000007E-2</v>
      </c>
      <c r="CE129" s="5">
        <f t="shared" si="58"/>
        <v>110148.56003887228</v>
      </c>
      <c r="CF129" s="5">
        <f t="shared" si="59"/>
        <v>501673.5940653318</v>
      </c>
      <c r="CG129" s="5">
        <f t="shared" si="35"/>
        <v>631476.43996112805</v>
      </c>
      <c r="CH129" s="5">
        <f t="shared" si="36"/>
        <v>611822.15410420403</v>
      </c>
    </row>
    <row r="130" spans="9:86" ht="14.25" customHeight="1">
      <c r="I130" s="150"/>
      <c r="J130" s="2">
        <v>125</v>
      </c>
      <c r="K130" s="118">
        <v>48639</v>
      </c>
      <c r="L130" s="5">
        <f t="shared" si="37"/>
        <v>649542.12732040882</v>
      </c>
      <c r="M130" s="5">
        <f t="shared" si="0"/>
        <v>5571.5809522926747</v>
      </c>
      <c r="N130" s="5">
        <f t="shared" si="1"/>
        <v>1105.9788269648643</v>
      </c>
      <c r="O130" s="35">
        <f t="shared" si="2"/>
        <v>2.0432463677650933E-2</v>
      </c>
      <c r="P130" s="5">
        <f t="shared" si="3"/>
        <v>4465.6021253278104</v>
      </c>
      <c r="Q130" s="35">
        <f t="shared" si="4"/>
        <v>8.2500000000000004E-2</v>
      </c>
      <c r="R130" s="5">
        <f t="shared" si="38"/>
        <v>93188.851506555788</v>
      </c>
      <c r="S130" s="5">
        <f t="shared" si="39"/>
        <v>603258.76753002859</v>
      </c>
      <c r="T130" s="5">
        <f t="shared" si="5"/>
        <v>648436.14849344396</v>
      </c>
      <c r="U130" s="5">
        <f t="shared" si="6"/>
        <v>696447.61903658439</v>
      </c>
      <c r="V130" s="150"/>
      <c r="W130" s="2">
        <v>125</v>
      </c>
      <c r="X130" s="118">
        <v>48639</v>
      </c>
      <c r="Y130" s="5">
        <f t="shared" si="40"/>
        <v>646125.85381241492</v>
      </c>
      <c r="Z130" s="5">
        <f t="shared" si="41"/>
        <v>5441.7815210329336</v>
      </c>
      <c r="AA130" s="5">
        <f t="shared" si="7"/>
        <v>1134.2758289501671</v>
      </c>
      <c r="AB130" s="35">
        <f t="shared" si="8"/>
        <v>2.1066035149482937E-2</v>
      </c>
      <c r="AC130" s="5">
        <f t="shared" si="9"/>
        <v>4307.5056920827665</v>
      </c>
      <c r="AD130" s="35">
        <f t="shared" si="10"/>
        <v>0.08</v>
      </c>
      <c r="AE130" s="5">
        <f t="shared" si="42"/>
        <v>96633.42201653494</v>
      </c>
      <c r="AF130" s="5">
        <f t="shared" si="43"/>
        <v>583589.26811258169</v>
      </c>
      <c r="AG130" s="5">
        <f t="shared" si="11"/>
        <v>644991.5779834647</v>
      </c>
      <c r="AH130" s="5">
        <f t="shared" si="12"/>
        <v>680222.69012911664</v>
      </c>
      <c r="AI130" s="150"/>
      <c r="AJ130" s="2">
        <v>125</v>
      </c>
      <c r="AK130" s="118">
        <v>48639</v>
      </c>
      <c r="AL130" s="5">
        <f t="shared" si="44"/>
        <v>642612.01305859024</v>
      </c>
      <c r="AM130" s="5">
        <f t="shared" si="45"/>
        <v>5313.0923161272649</v>
      </c>
      <c r="AN130" s="5">
        <f t="shared" si="13"/>
        <v>1162.8897317905366</v>
      </c>
      <c r="AO130" s="35">
        <f t="shared" si="14"/>
        <v>2.1715555417439917E-2</v>
      </c>
      <c r="AP130" s="5">
        <f t="shared" si="15"/>
        <v>4150.2025843367283</v>
      </c>
      <c r="AQ130" s="35">
        <f t="shared" si="16"/>
        <v>7.7499999999999986E-2</v>
      </c>
      <c r="AR130" s="5">
        <f t="shared" si="46"/>
        <v>100175.87667320047</v>
      </c>
      <c r="AS130" s="5">
        <f t="shared" si="47"/>
        <v>563960.66284270736</v>
      </c>
      <c r="AT130" s="5">
        <f t="shared" si="17"/>
        <v>641449.12332679972</v>
      </c>
      <c r="AU130" s="5">
        <f t="shared" si="18"/>
        <v>664136.53951590788</v>
      </c>
      <c r="AV130" s="150"/>
      <c r="AW130" s="2">
        <v>125</v>
      </c>
      <c r="AX130" s="118">
        <v>48639</v>
      </c>
      <c r="AY130" s="5">
        <f t="shared" si="48"/>
        <v>638999.68347828207</v>
      </c>
      <c r="AZ130" s="5">
        <f t="shared" si="49"/>
        <v>5185.5495990545369</v>
      </c>
      <c r="BA130" s="5">
        <f t="shared" si="19"/>
        <v>1191.8015773152742</v>
      </c>
      <c r="BB130" s="35">
        <f t="shared" si="20"/>
        <v>2.238126136453613E-2</v>
      </c>
      <c r="BC130" s="5">
        <f t="shared" si="21"/>
        <v>3993.7480217392626</v>
      </c>
      <c r="BD130" s="35">
        <f t="shared" si="22"/>
        <v>7.4999999999999997E-2</v>
      </c>
      <c r="BE130" s="5">
        <f t="shared" si="50"/>
        <v>103817.11809903294</v>
      </c>
      <c r="BF130" s="5">
        <f t="shared" si="51"/>
        <v>544376.58178278408</v>
      </c>
      <c r="BG130" s="5">
        <f t="shared" si="23"/>
        <v>637807.88190096675</v>
      </c>
      <c r="BH130" s="5">
        <f t="shared" si="24"/>
        <v>648193.69988181698</v>
      </c>
      <c r="BI130" s="150"/>
      <c r="BJ130" s="2">
        <v>125</v>
      </c>
      <c r="BK130" s="118">
        <v>48639</v>
      </c>
      <c r="BL130" s="5">
        <f t="shared" si="52"/>
        <v>635288.05579207989</v>
      </c>
      <c r="BM130" s="5">
        <f t="shared" si="53"/>
        <v>5059.1898369667315</v>
      </c>
      <c r="BN130" s="5">
        <f t="shared" si="25"/>
        <v>1220.991166556249</v>
      </c>
      <c r="BO130" s="35">
        <f t="shared" si="26"/>
        <v>2.3063386545819665E-2</v>
      </c>
      <c r="BP130" s="5">
        <f t="shared" si="27"/>
        <v>3838.1986704104825</v>
      </c>
      <c r="BQ130" s="35">
        <f t="shared" si="28"/>
        <v>7.2499999999999995E-2</v>
      </c>
      <c r="BR130" s="5">
        <f t="shared" si="54"/>
        <v>107557.9353744766</v>
      </c>
      <c r="BS130" s="5">
        <f t="shared" si="55"/>
        <v>524840.79424636508</v>
      </c>
      <c r="BT130" s="5">
        <f t="shared" si="29"/>
        <v>634067.06462552364</v>
      </c>
      <c r="BU130" s="5">
        <f t="shared" si="30"/>
        <v>632398.72962084168</v>
      </c>
      <c r="BV130" s="150"/>
      <c r="BW130" s="2">
        <v>125</v>
      </c>
      <c r="BX130" s="118">
        <v>48639</v>
      </c>
      <c r="BY130" s="5">
        <f t="shared" si="56"/>
        <v>631476.43996112805</v>
      </c>
      <c r="BZ130" s="5">
        <f t="shared" si="57"/>
        <v>4934.049629872613</v>
      </c>
      <c r="CA130" s="5">
        <f t="shared" si="31"/>
        <v>1250.4370634326992</v>
      </c>
      <c r="CB130" s="35">
        <f t="shared" si="32"/>
        <v>2.3762160884602555E-2</v>
      </c>
      <c r="CC130" s="5">
        <f t="shared" si="33"/>
        <v>3683.6125664399137</v>
      </c>
      <c r="CD130" s="35">
        <f t="shared" si="34"/>
        <v>7.0000000000000007E-2</v>
      </c>
      <c r="CE130" s="5">
        <f t="shared" si="58"/>
        <v>111398.99710230499</v>
      </c>
      <c r="CF130" s="5">
        <f t="shared" si="59"/>
        <v>505357.2066317717</v>
      </c>
      <c r="CG130" s="5">
        <f t="shared" si="35"/>
        <v>630226.00289769541</v>
      </c>
      <c r="CH130" s="5">
        <f t="shared" si="36"/>
        <v>616756.2037340767</v>
      </c>
    </row>
    <row r="131" spans="9:86" ht="14.25" customHeight="1">
      <c r="I131" s="150"/>
      <c r="J131" s="2">
        <v>126</v>
      </c>
      <c r="K131" s="118">
        <v>48670</v>
      </c>
      <c r="L131" s="5">
        <f t="shared" si="37"/>
        <v>648436.14849344396</v>
      </c>
      <c r="M131" s="5">
        <f t="shared" si="0"/>
        <v>5571.5809522926747</v>
      </c>
      <c r="N131" s="5">
        <f t="shared" si="1"/>
        <v>1113.5824314002475</v>
      </c>
      <c r="O131" s="35">
        <f t="shared" si="2"/>
        <v>2.0608026261105458E-2</v>
      </c>
      <c r="P131" s="5">
        <f t="shared" si="3"/>
        <v>4457.9985208924272</v>
      </c>
      <c r="Q131" s="35">
        <f t="shared" si="4"/>
        <v>8.2500000000000004E-2</v>
      </c>
      <c r="R131" s="5">
        <f t="shared" si="38"/>
        <v>94302.433937956041</v>
      </c>
      <c r="S131" s="5">
        <f t="shared" si="39"/>
        <v>607716.76605092105</v>
      </c>
      <c r="T131" s="5">
        <f t="shared" si="5"/>
        <v>647322.56606204377</v>
      </c>
      <c r="U131" s="5">
        <f t="shared" si="6"/>
        <v>702019.19998887705</v>
      </c>
      <c r="V131" s="150"/>
      <c r="W131" s="2">
        <v>126</v>
      </c>
      <c r="X131" s="118">
        <v>48670</v>
      </c>
      <c r="Y131" s="5">
        <f t="shared" si="40"/>
        <v>644991.5779834647</v>
      </c>
      <c r="Z131" s="5">
        <f t="shared" si="41"/>
        <v>5441.7815210329336</v>
      </c>
      <c r="AA131" s="5">
        <f t="shared" si="7"/>
        <v>1141.8376678098357</v>
      </c>
      <c r="AB131" s="35">
        <f t="shared" si="8"/>
        <v>2.1243768882311359E-2</v>
      </c>
      <c r="AC131" s="5">
        <f t="shared" si="9"/>
        <v>4299.9438532230979</v>
      </c>
      <c r="AD131" s="35">
        <f t="shared" si="10"/>
        <v>7.9999999999999988E-2</v>
      </c>
      <c r="AE131" s="5">
        <f t="shared" si="42"/>
        <v>97775.259684344783</v>
      </c>
      <c r="AF131" s="5">
        <f t="shared" si="43"/>
        <v>587889.2119658048</v>
      </c>
      <c r="AG131" s="5">
        <f t="shared" si="11"/>
        <v>643849.7403156549</v>
      </c>
      <c r="AH131" s="5">
        <f t="shared" si="12"/>
        <v>685664.47165014956</v>
      </c>
      <c r="AI131" s="150"/>
      <c r="AJ131" s="2">
        <v>126</v>
      </c>
      <c r="AK131" s="118">
        <v>48670</v>
      </c>
      <c r="AL131" s="5">
        <f t="shared" si="44"/>
        <v>641449.12332679972</v>
      </c>
      <c r="AM131" s="5">
        <f t="shared" si="45"/>
        <v>5313.0923161272649</v>
      </c>
      <c r="AN131" s="5">
        <f t="shared" si="13"/>
        <v>1170.4000613083499</v>
      </c>
      <c r="AO131" s="35">
        <f t="shared" si="14"/>
        <v>2.1895424321197145E-2</v>
      </c>
      <c r="AP131" s="5">
        <f t="shared" si="15"/>
        <v>4142.692254818915</v>
      </c>
      <c r="AQ131" s="35">
        <f t="shared" si="16"/>
        <v>7.7499999999999999E-2</v>
      </c>
      <c r="AR131" s="5">
        <f t="shared" si="46"/>
        <v>101346.27673450882</v>
      </c>
      <c r="AS131" s="5">
        <f t="shared" si="47"/>
        <v>568103.35509752622</v>
      </c>
      <c r="AT131" s="5">
        <f t="shared" si="17"/>
        <v>640278.72326549131</v>
      </c>
      <c r="AU131" s="5">
        <f t="shared" si="18"/>
        <v>669449.63183203503</v>
      </c>
      <c r="AV131" s="150"/>
      <c r="AW131" s="2">
        <v>126</v>
      </c>
      <c r="AX131" s="118">
        <v>48670</v>
      </c>
      <c r="AY131" s="5">
        <f t="shared" si="48"/>
        <v>637807.88190096675</v>
      </c>
      <c r="AZ131" s="5">
        <f t="shared" si="49"/>
        <v>5185.5495990545369</v>
      </c>
      <c r="BA131" s="5">
        <f t="shared" si="19"/>
        <v>1199.2503371734952</v>
      </c>
      <c r="BB131" s="35">
        <f t="shared" si="20"/>
        <v>2.2563227038195258E-2</v>
      </c>
      <c r="BC131" s="5">
        <f t="shared" si="21"/>
        <v>3986.2992618810417</v>
      </c>
      <c r="BD131" s="35">
        <f t="shared" si="22"/>
        <v>7.4999999999999997E-2</v>
      </c>
      <c r="BE131" s="5">
        <f t="shared" si="50"/>
        <v>105016.36843620644</v>
      </c>
      <c r="BF131" s="5">
        <f t="shared" si="51"/>
        <v>548362.88104466512</v>
      </c>
      <c r="BG131" s="5">
        <f t="shared" si="23"/>
        <v>636608.63156379329</v>
      </c>
      <c r="BH131" s="5">
        <f t="shared" si="24"/>
        <v>653379.2494808716</v>
      </c>
      <c r="BI131" s="150"/>
      <c r="BJ131" s="2">
        <v>126</v>
      </c>
      <c r="BK131" s="118">
        <v>48670</v>
      </c>
      <c r="BL131" s="5">
        <f t="shared" si="52"/>
        <v>634067.06462552364</v>
      </c>
      <c r="BM131" s="5">
        <f t="shared" si="53"/>
        <v>5059.1898369667315</v>
      </c>
      <c r="BN131" s="5">
        <f t="shared" si="25"/>
        <v>1228.3679881875264</v>
      </c>
      <c r="BO131" s="35">
        <f t="shared" si="26"/>
        <v>2.324740816960099E-2</v>
      </c>
      <c r="BP131" s="5">
        <f t="shared" si="27"/>
        <v>3830.8218487792051</v>
      </c>
      <c r="BQ131" s="35">
        <f t="shared" si="28"/>
        <v>7.2499999999999995E-2</v>
      </c>
      <c r="BR131" s="5">
        <f t="shared" si="54"/>
        <v>108786.30336266413</v>
      </c>
      <c r="BS131" s="5">
        <f t="shared" si="55"/>
        <v>528671.6160951443</v>
      </c>
      <c r="BT131" s="5">
        <f t="shared" si="29"/>
        <v>632838.69663733616</v>
      </c>
      <c r="BU131" s="5">
        <f t="shared" si="30"/>
        <v>637457.91945780837</v>
      </c>
      <c r="BV131" s="150"/>
      <c r="BW131" s="2">
        <v>126</v>
      </c>
      <c r="BX131" s="118">
        <v>48670</v>
      </c>
      <c r="BY131" s="5">
        <f t="shared" si="56"/>
        <v>630226.00289769541</v>
      </c>
      <c r="BZ131" s="5">
        <f t="shared" si="57"/>
        <v>4934.049629872613</v>
      </c>
      <c r="CA131" s="5">
        <f t="shared" si="31"/>
        <v>1257.7312796360561</v>
      </c>
      <c r="CB131" s="35">
        <f t="shared" si="32"/>
        <v>2.394819522875619E-2</v>
      </c>
      <c r="CC131" s="5">
        <f t="shared" si="33"/>
        <v>3676.3183502365569</v>
      </c>
      <c r="CD131" s="35">
        <f t="shared" si="34"/>
        <v>7.0000000000000007E-2</v>
      </c>
      <c r="CE131" s="5">
        <f t="shared" si="58"/>
        <v>112656.72838194104</v>
      </c>
      <c r="CF131" s="5">
        <f t="shared" si="59"/>
        <v>509033.52498200827</v>
      </c>
      <c r="CG131" s="5">
        <f t="shared" si="35"/>
        <v>628968.27161805937</v>
      </c>
      <c r="CH131" s="5">
        <f t="shared" si="36"/>
        <v>621690.25336394925</v>
      </c>
    </row>
    <row r="132" spans="9:86" ht="14.25" customHeight="1">
      <c r="I132" s="150"/>
      <c r="J132" s="2">
        <v>127</v>
      </c>
      <c r="K132" s="118">
        <v>48700</v>
      </c>
      <c r="L132" s="5">
        <f t="shared" si="37"/>
        <v>647322.56606204377</v>
      </c>
      <c r="M132" s="5">
        <f t="shared" si="0"/>
        <v>5571.5809522926747</v>
      </c>
      <c r="N132" s="5">
        <f t="shared" si="1"/>
        <v>1121.2383106161242</v>
      </c>
      <c r="O132" s="35">
        <f t="shared" si="2"/>
        <v>2.0785401950754616E-2</v>
      </c>
      <c r="P132" s="5">
        <f t="shared" si="3"/>
        <v>4450.3426416765506</v>
      </c>
      <c r="Q132" s="35">
        <f t="shared" si="4"/>
        <v>8.249999999999999E-2</v>
      </c>
      <c r="R132" s="5">
        <f t="shared" si="38"/>
        <v>95423.672248572169</v>
      </c>
      <c r="S132" s="5">
        <f t="shared" si="39"/>
        <v>612167.1086925976</v>
      </c>
      <c r="T132" s="5">
        <f t="shared" si="5"/>
        <v>646201.32775142766</v>
      </c>
      <c r="U132" s="5">
        <f t="shared" si="6"/>
        <v>707590.78094116971</v>
      </c>
      <c r="V132" s="150"/>
      <c r="W132" s="2">
        <v>127</v>
      </c>
      <c r="X132" s="118">
        <v>48700</v>
      </c>
      <c r="Y132" s="5">
        <f t="shared" si="40"/>
        <v>643849.7403156549</v>
      </c>
      <c r="Z132" s="5">
        <f t="shared" si="41"/>
        <v>5441.7815210329336</v>
      </c>
      <c r="AA132" s="5">
        <f t="shared" si="7"/>
        <v>1149.4499189285671</v>
      </c>
      <c r="AB132" s="35">
        <f t="shared" si="8"/>
        <v>2.1423320013114287E-2</v>
      </c>
      <c r="AC132" s="5">
        <f t="shared" si="9"/>
        <v>4292.3316021043665</v>
      </c>
      <c r="AD132" s="35">
        <f t="shared" si="10"/>
        <v>8.0000000000000016E-2</v>
      </c>
      <c r="AE132" s="5">
        <f t="shared" si="42"/>
        <v>98924.709603273353</v>
      </c>
      <c r="AF132" s="5">
        <f t="shared" si="43"/>
        <v>592181.54356790916</v>
      </c>
      <c r="AG132" s="5">
        <f t="shared" si="11"/>
        <v>642700.29039672634</v>
      </c>
      <c r="AH132" s="5">
        <f t="shared" si="12"/>
        <v>691106.25317118247</v>
      </c>
      <c r="AI132" s="150"/>
      <c r="AJ132" s="2">
        <v>127</v>
      </c>
      <c r="AK132" s="118">
        <v>48700</v>
      </c>
      <c r="AL132" s="5">
        <f t="shared" si="44"/>
        <v>640278.72326549131</v>
      </c>
      <c r="AM132" s="5">
        <f t="shared" si="45"/>
        <v>5313.0923161272649</v>
      </c>
      <c r="AN132" s="5">
        <f t="shared" si="13"/>
        <v>1177.9588950376337</v>
      </c>
      <c r="AO132" s="35">
        <f t="shared" si="14"/>
        <v>2.207711458590874E-2</v>
      </c>
      <c r="AP132" s="5">
        <f t="shared" si="15"/>
        <v>4135.1334210896312</v>
      </c>
      <c r="AQ132" s="35">
        <f t="shared" si="16"/>
        <v>7.7499999999999999E-2</v>
      </c>
      <c r="AR132" s="5">
        <f t="shared" si="46"/>
        <v>102524.23562954646</v>
      </c>
      <c r="AS132" s="5">
        <f t="shared" si="47"/>
        <v>572238.48851861584</v>
      </c>
      <c r="AT132" s="5">
        <f t="shared" si="17"/>
        <v>639100.76437045366</v>
      </c>
      <c r="AU132" s="5">
        <f t="shared" si="18"/>
        <v>674762.72414816229</v>
      </c>
      <c r="AV132" s="150"/>
      <c r="AW132" s="2">
        <v>127</v>
      </c>
      <c r="AX132" s="118">
        <v>48700</v>
      </c>
      <c r="AY132" s="5">
        <f t="shared" si="48"/>
        <v>636608.63156379329</v>
      </c>
      <c r="AZ132" s="5">
        <f t="shared" si="49"/>
        <v>5185.5495990545369</v>
      </c>
      <c r="BA132" s="5">
        <f t="shared" si="19"/>
        <v>1206.7456517808291</v>
      </c>
      <c r="BB132" s="35">
        <f t="shared" si="20"/>
        <v>2.2747017717617678E-2</v>
      </c>
      <c r="BC132" s="5">
        <f t="shared" si="21"/>
        <v>3978.8039472737078</v>
      </c>
      <c r="BD132" s="35">
        <f t="shared" si="22"/>
        <v>7.4999999999999997E-2</v>
      </c>
      <c r="BE132" s="5">
        <f t="shared" si="50"/>
        <v>106223.11408798727</v>
      </c>
      <c r="BF132" s="5">
        <f t="shared" si="51"/>
        <v>552341.68499193888</v>
      </c>
      <c r="BG132" s="5">
        <f t="shared" si="23"/>
        <v>635401.88591201243</v>
      </c>
      <c r="BH132" s="5">
        <f t="shared" si="24"/>
        <v>658564.7990799261</v>
      </c>
      <c r="BI132" s="150"/>
      <c r="BJ132" s="2">
        <v>127</v>
      </c>
      <c r="BK132" s="118">
        <v>48700</v>
      </c>
      <c r="BL132" s="5">
        <f t="shared" si="52"/>
        <v>632838.69663733616</v>
      </c>
      <c r="BM132" s="5">
        <f t="shared" si="53"/>
        <v>5059.1898369667315</v>
      </c>
      <c r="BN132" s="5">
        <f t="shared" si="25"/>
        <v>1235.7893781161588</v>
      </c>
      <c r="BO132" s="35">
        <f t="shared" si="26"/>
        <v>2.3433258137013545E-2</v>
      </c>
      <c r="BP132" s="5">
        <f t="shared" si="27"/>
        <v>3823.4004588505727</v>
      </c>
      <c r="BQ132" s="35">
        <f t="shared" si="28"/>
        <v>7.2499999999999995E-2</v>
      </c>
      <c r="BR132" s="5">
        <f t="shared" si="54"/>
        <v>110022.09274078028</v>
      </c>
      <c r="BS132" s="5">
        <f t="shared" si="55"/>
        <v>532495.01655399485</v>
      </c>
      <c r="BT132" s="5">
        <f t="shared" si="29"/>
        <v>631602.90725922002</v>
      </c>
      <c r="BU132" s="5">
        <f t="shared" si="30"/>
        <v>642517.10929477517</v>
      </c>
      <c r="BV132" s="150"/>
      <c r="BW132" s="2">
        <v>127</v>
      </c>
      <c r="BX132" s="118">
        <v>48700</v>
      </c>
      <c r="BY132" s="5">
        <f t="shared" si="56"/>
        <v>628968.27161805937</v>
      </c>
      <c r="BZ132" s="5">
        <f t="shared" si="57"/>
        <v>4934.049629872613</v>
      </c>
      <c r="CA132" s="5">
        <f t="shared" si="31"/>
        <v>1265.0680454339331</v>
      </c>
      <c r="CB132" s="35">
        <f t="shared" si="32"/>
        <v>2.4136060959249372E-2</v>
      </c>
      <c r="CC132" s="5">
        <f t="shared" si="33"/>
        <v>3668.9815844386799</v>
      </c>
      <c r="CD132" s="35">
        <f t="shared" si="34"/>
        <v>7.0000000000000007E-2</v>
      </c>
      <c r="CE132" s="5">
        <f t="shared" si="58"/>
        <v>113921.79642737497</v>
      </c>
      <c r="CF132" s="5">
        <f t="shared" si="59"/>
        <v>512702.50656644697</v>
      </c>
      <c r="CG132" s="5">
        <f t="shared" si="35"/>
        <v>627703.20357262541</v>
      </c>
      <c r="CH132" s="5">
        <f t="shared" si="36"/>
        <v>626624.30299382191</v>
      </c>
    </row>
    <row r="133" spans="9:86" ht="14.25" customHeight="1">
      <c r="I133" s="150"/>
      <c r="J133" s="2">
        <v>128</v>
      </c>
      <c r="K133" s="118">
        <v>48731</v>
      </c>
      <c r="L133" s="5">
        <f t="shared" si="37"/>
        <v>646201.32775142766</v>
      </c>
      <c r="M133" s="5">
        <f t="shared" si="0"/>
        <v>5571.5809522926747</v>
      </c>
      <c r="N133" s="5">
        <f t="shared" si="1"/>
        <v>1128.9468240016095</v>
      </c>
      <c r="O133" s="35">
        <f t="shared" si="2"/>
        <v>2.0964614751194904E-2</v>
      </c>
      <c r="P133" s="5">
        <f t="shared" si="3"/>
        <v>4442.6341282910653</v>
      </c>
      <c r="Q133" s="35">
        <f t="shared" si="4"/>
        <v>8.2500000000000004E-2</v>
      </c>
      <c r="R133" s="5">
        <f t="shared" si="38"/>
        <v>96552.619072573783</v>
      </c>
      <c r="S133" s="5">
        <f t="shared" si="39"/>
        <v>616609.74282088864</v>
      </c>
      <c r="T133" s="5">
        <f t="shared" si="5"/>
        <v>645072.38092742604</v>
      </c>
      <c r="U133" s="5">
        <f t="shared" si="6"/>
        <v>713162.36189346248</v>
      </c>
      <c r="V133" s="150"/>
      <c r="W133" s="2">
        <v>128</v>
      </c>
      <c r="X133" s="118">
        <v>48731</v>
      </c>
      <c r="Y133" s="5">
        <f t="shared" si="40"/>
        <v>642700.29039672634</v>
      </c>
      <c r="Z133" s="5">
        <f t="shared" si="41"/>
        <v>5441.7815210329336</v>
      </c>
      <c r="AA133" s="5">
        <f t="shared" si="7"/>
        <v>1157.1129183880912</v>
      </c>
      <c r="AB133" s="35">
        <f t="shared" si="8"/>
        <v>2.1604712535738761E-2</v>
      </c>
      <c r="AC133" s="5">
        <f t="shared" si="9"/>
        <v>4284.6686026448424</v>
      </c>
      <c r="AD133" s="35">
        <f t="shared" si="10"/>
        <v>0.08</v>
      </c>
      <c r="AE133" s="5">
        <f t="shared" si="42"/>
        <v>100081.82252166144</v>
      </c>
      <c r="AF133" s="5">
        <f t="shared" si="43"/>
        <v>596466.21217055398</v>
      </c>
      <c r="AG133" s="5">
        <f t="shared" si="11"/>
        <v>641543.17747833824</v>
      </c>
      <c r="AH133" s="5">
        <f t="shared" si="12"/>
        <v>696548.03469221538</v>
      </c>
      <c r="AI133" s="150"/>
      <c r="AJ133" s="2">
        <v>128</v>
      </c>
      <c r="AK133" s="118">
        <v>48731</v>
      </c>
      <c r="AL133" s="5">
        <f t="shared" si="44"/>
        <v>639100.76437045366</v>
      </c>
      <c r="AM133" s="5">
        <f t="shared" si="45"/>
        <v>5313.0923161272649</v>
      </c>
      <c r="AN133" s="5">
        <f t="shared" si="13"/>
        <v>1185.5665462347515</v>
      </c>
      <c r="AO133" s="35">
        <f t="shared" si="14"/>
        <v>2.2260650194701501E-2</v>
      </c>
      <c r="AP133" s="5">
        <f t="shared" si="15"/>
        <v>4127.5257698925134</v>
      </c>
      <c r="AQ133" s="35">
        <f t="shared" si="16"/>
        <v>7.7499999999999999E-2</v>
      </c>
      <c r="AR133" s="5">
        <f t="shared" si="46"/>
        <v>103709.80217578121</v>
      </c>
      <c r="AS133" s="5">
        <f t="shared" si="47"/>
        <v>576366.01428850833</v>
      </c>
      <c r="AT133" s="5">
        <f t="shared" si="17"/>
        <v>637915.19782421889</v>
      </c>
      <c r="AU133" s="5">
        <f t="shared" si="18"/>
        <v>680075.81646428956</v>
      </c>
      <c r="AV133" s="150"/>
      <c r="AW133" s="2">
        <v>128</v>
      </c>
      <c r="AX133" s="118">
        <v>48731</v>
      </c>
      <c r="AY133" s="5">
        <f t="shared" si="48"/>
        <v>635401.88591201243</v>
      </c>
      <c r="AZ133" s="5">
        <f t="shared" si="49"/>
        <v>5185.5495990545369</v>
      </c>
      <c r="BA133" s="5">
        <f t="shared" si="19"/>
        <v>1214.2878121044596</v>
      </c>
      <c r="BB133" s="35">
        <f t="shared" si="20"/>
        <v>2.2932657375321835E-2</v>
      </c>
      <c r="BC133" s="5">
        <f t="shared" si="21"/>
        <v>3971.2617869500773</v>
      </c>
      <c r="BD133" s="35">
        <f t="shared" si="22"/>
        <v>7.4999999999999997E-2</v>
      </c>
      <c r="BE133" s="5">
        <f t="shared" si="50"/>
        <v>107437.40190009173</v>
      </c>
      <c r="BF133" s="5">
        <f t="shared" si="51"/>
        <v>556312.94677888893</v>
      </c>
      <c r="BG133" s="5">
        <f t="shared" si="23"/>
        <v>634187.59809990798</v>
      </c>
      <c r="BH133" s="5">
        <f t="shared" si="24"/>
        <v>663750.34867898072</v>
      </c>
      <c r="BI133" s="150"/>
      <c r="BJ133" s="2">
        <v>128</v>
      </c>
      <c r="BK133" s="118">
        <v>48731</v>
      </c>
      <c r="BL133" s="5">
        <f t="shared" si="52"/>
        <v>631602.90725922002</v>
      </c>
      <c r="BM133" s="5">
        <f t="shared" si="53"/>
        <v>5059.1898369667315</v>
      </c>
      <c r="BN133" s="5">
        <f t="shared" si="25"/>
        <v>1243.2556056089438</v>
      </c>
      <c r="BO133" s="35">
        <f t="shared" si="26"/>
        <v>2.362096041015261E-2</v>
      </c>
      <c r="BP133" s="5">
        <f t="shared" si="27"/>
        <v>3815.9342313577877</v>
      </c>
      <c r="BQ133" s="35">
        <f t="shared" si="28"/>
        <v>7.2499999999999995E-2</v>
      </c>
      <c r="BR133" s="5">
        <f t="shared" si="54"/>
        <v>111265.34834638922</v>
      </c>
      <c r="BS133" s="5">
        <f t="shared" si="55"/>
        <v>536310.95078535262</v>
      </c>
      <c r="BT133" s="5">
        <f t="shared" si="29"/>
        <v>630359.6516536111</v>
      </c>
      <c r="BU133" s="5">
        <f t="shared" si="30"/>
        <v>647576.29913174186</v>
      </c>
      <c r="BV133" s="150"/>
      <c r="BW133" s="2">
        <v>128</v>
      </c>
      <c r="BX133" s="118">
        <v>48731</v>
      </c>
      <c r="BY133" s="5">
        <f t="shared" si="56"/>
        <v>627703.20357262541</v>
      </c>
      <c r="BZ133" s="5">
        <f t="shared" si="57"/>
        <v>4934.049629872613</v>
      </c>
      <c r="CA133" s="5">
        <f t="shared" si="31"/>
        <v>1272.4476090322978</v>
      </c>
      <c r="CB133" s="35">
        <f t="shared" si="32"/>
        <v>2.4325782028004103E-2</v>
      </c>
      <c r="CC133" s="5">
        <f t="shared" si="33"/>
        <v>3661.6020208403152</v>
      </c>
      <c r="CD133" s="35">
        <f t="shared" si="34"/>
        <v>7.0000000000000007E-2</v>
      </c>
      <c r="CE133" s="5">
        <f t="shared" si="58"/>
        <v>115194.24403640727</v>
      </c>
      <c r="CF133" s="5">
        <f t="shared" si="59"/>
        <v>516364.10858728731</v>
      </c>
      <c r="CG133" s="5">
        <f t="shared" si="35"/>
        <v>626430.75596359314</v>
      </c>
      <c r="CH133" s="5">
        <f t="shared" si="36"/>
        <v>631558.35262369458</v>
      </c>
    </row>
    <row r="134" spans="9:86" ht="14.25" customHeight="1">
      <c r="I134" s="150"/>
      <c r="J134" s="2">
        <v>129</v>
      </c>
      <c r="K134" s="118">
        <v>48761</v>
      </c>
      <c r="L134" s="5">
        <f t="shared" si="37"/>
        <v>645072.38092742604</v>
      </c>
      <c r="M134" s="5">
        <f t="shared" si="0"/>
        <v>5571.5809522926747</v>
      </c>
      <c r="N134" s="5">
        <f t="shared" si="1"/>
        <v>1136.7083334166209</v>
      </c>
      <c r="O134" s="35">
        <f t="shared" si="2"/>
        <v>2.1145689079709765E-2</v>
      </c>
      <c r="P134" s="5">
        <f t="shared" si="3"/>
        <v>4434.8726188760538</v>
      </c>
      <c r="Q134" s="35">
        <f t="shared" si="4"/>
        <v>8.2500000000000004E-2</v>
      </c>
      <c r="R134" s="5">
        <f t="shared" si="38"/>
        <v>97689.327405990407</v>
      </c>
      <c r="S134" s="5">
        <f t="shared" si="39"/>
        <v>621044.61543976469</v>
      </c>
      <c r="T134" s="5">
        <f t="shared" si="5"/>
        <v>643935.67259400943</v>
      </c>
      <c r="U134" s="5">
        <f t="shared" si="6"/>
        <v>718733.94284575514</v>
      </c>
      <c r="V134" s="150"/>
      <c r="W134" s="2">
        <v>129</v>
      </c>
      <c r="X134" s="118">
        <v>48761</v>
      </c>
      <c r="Y134" s="5">
        <f t="shared" si="40"/>
        <v>641543.17747833824</v>
      </c>
      <c r="Z134" s="5">
        <f t="shared" si="41"/>
        <v>5441.7815210329336</v>
      </c>
      <c r="AA134" s="5">
        <f t="shared" si="7"/>
        <v>1164.8270045106783</v>
      </c>
      <c r="AB134" s="35">
        <f t="shared" si="8"/>
        <v>2.1787970856568115E-2</v>
      </c>
      <c r="AC134" s="5">
        <f t="shared" si="9"/>
        <v>4276.9545165222553</v>
      </c>
      <c r="AD134" s="35">
        <f t="shared" si="10"/>
        <v>0.08</v>
      </c>
      <c r="AE134" s="5">
        <f t="shared" si="42"/>
        <v>101246.64952617211</v>
      </c>
      <c r="AF134" s="5">
        <f t="shared" si="43"/>
        <v>600743.16668707621</v>
      </c>
      <c r="AG134" s="5">
        <f t="shared" si="11"/>
        <v>640378.35047382757</v>
      </c>
      <c r="AH134" s="5">
        <f t="shared" si="12"/>
        <v>701989.8162132483</v>
      </c>
      <c r="AI134" s="150"/>
      <c r="AJ134" s="2">
        <v>129</v>
      </c>
      <c r="AK134" s="118">
        <v>48761</v>
      </c>
      <c r="AL134" s="5">
        <f t="shared" si="44"/>
        <v>637915.19782421889</v>
      </c>
      <c r="AM134" s="5">
        <f t="shared" si="45"/>
        <v>5313.0923161272649</v>
      </c>
      <c r="AN134" s="5">
        <f t="shared" si="13"/>
        <v>1193.2233301791848</v>
      </c>
      <c r="AO134" s="35">
        <f t="shared" si="14"/>
        <v>2.2446055543100276E-2</v>
      </c>
      <c r="AP134" s="5">
        <f t="shared" si="15"/>
        <v>4119.8689859480801</v>
      </c>
      <c r="AQ134" s="35">
        <f t="shared" si="16"/>
        <v>7.7499999999999999E-2</v>
      </c>
      <c r="AR134" s="5">
        <f t="shared" si="46"/>
        <v>104903.0255059604</v>
      </c>
      <c r="AS134" s="5">
        <f t="shared" si="47"/>
        <v>580485.88327445637</v>
      </c>
      <c r="AT134" s="5">
        <f t="shared" si="17"/>
        <v>636721.97449403966</v>
      </c>
      <c r="AU134" s="5">
        <f t="shared" si="18"/>
        <v>685388.90878041671</v>
      </c>
      <c r="AV134" s="150"/>
      <c r="AW134" s="2">
        <v>129</v>
      </c>
      <c r="AX134" s="118">
        <v>48761</v>
      </c>
      <c r="AY134" s="5">
        <f t="shared" si="48"/>
        <v>634187.59809990798</v>
      </c>
      <c r="AZ134" s="5">
        <f t="shared" si="49"/>
        <v>5185.5495990545369</v>
      </c>
      <c r="BA134" s="5">
        <f t="shared" si="19"/>
        <v>1221.8771109301124</v>
      </c>
      <c r="BB134" s="35">
        <f t="shared" si="20"/>
        <v>2.3120170396096991E-2</v>
      </c>
      <c r="BC134" s="5">
        <f t="shared" si="21"/>
        <v>3963.6724881244245</v>
      </c>
      <c r="BD134" s="35">
        <f t="shared" si="22"/>
        <v>7.4999999999999997E-2</v>
      </c>
      <c r="BE134" s="5">
        <f t="shared" si="50"/>
        <v>108659.27901102185</v>
      </c>
      <c r="BF134" s="5">
        <f t="shared" si="51"/>
        <v>560276.61926701339</v>
      </c>
      <c r="BG134" s="5">
        <f t="shared" si="23"/>
        <v>632965.72098897782</v>
      </c>
      <c r="BH134" s="5">
        <f t="shared" si="24"/>
        <v>668935.89827803522</v>
      </c>
      <c r="BI134" s="150"/>
      <c r="BJ134" s="2">
        <v>129</v>
      </c>
      <c r="BK134" s="118">
        <v>48761</v>
      </c>
      <c r="BL134" s="5">
        <f t="shared" si="52"/>
        <v>630359.6516536111</v>
      </c>
      <c r="BM134" s="5">
        <f t="shared" si="53"/>
        <v>5059.1898369667315</v>
      </c>
      <c r="BN134" s="5">
        <f t="shared" si="25"/>
        <v>1250.7669415594978</v>
      </c>
      <c r="BO134" s="35">
        <f t="shared" si="26"/>
        <v>2.3810539363267623E-2</v>
      </c>
      <c r="BP134" s="5">
        <f t="shared" si="27"/>
        <v>3808.4228954072337</v>
      </c>
      <c r="BQ134" s="35">
        <f t="shared" si="28"/>
        <v>7.2499999999999995E-2</v>
      </c>
      <c r="BR134" s="5">
        <f t="shared" si="54"/>
        <v>112516.11528794872</v>
      </c>
      <c r="BS134" s="5">
        <f t="shared" si="55"/>
        <v>540119.3736807598</v>
      </c>
      <c r="BT134" s="5">
        <f t="shared" si="29"/>
        <v>629108.8847120516</v>
      </c>
      <c r="BU134" s="5">
        <f t="shared" si="30"/>
        <v>652635.48896870855</v>
      </c>
      <c r="BV134" s="150"/>
      <c r="BW134" s="2">
        <v>129</v>
      </c>
      <c r="BX134" s="118">
        <v>48761</v>
      </c>
      <c r="BY134" s="5">
        <f t="shared" si="56"/>
        <v>626430.75596359314</v>
      </c>
      <c r="BZ134" s="5">
        <f t="shared" si="57"/>
        <v>4934.049629872613</v>
      </c>
      <c r="CA134" s="5">
        <f t="shared" si="31"/>
        <v>1279.8702200849862</v>
      </c>
      <c r="CB134" s="35">
        <f t="shared" si="32"/>
        <v>2.4517382798989573E-2</v>
      </c>
      <c r="CC134" s="5">
        <f t="shared" si="33"/>
        <v>3654.1794097876268</v>
      </c>
      <c r="CD134" s="35">
        <f t="shared" si="34"/>
        <v>7.0000000000000007E-2</v>
      </c>
      <c r="CE134" s="5">
        <f t="shared" si="58"/>
        <v>116474.11425649225</v>
      </c>
      <c r="CF134" s="5">
        <f t="shared" si="59"/>
        <v>520018.28799707495</v>
      </c>
      <c r="CG134" s="5">
        <f t="shared" si="35"/>
        <v>625150.88574350812</v>
      </c>
      <c r="CH134" s="5">
        <f t="shared" si="36"/>
        <v>636492.40225356724</v>
      </c>
    </row>
    <row r="135" spans="9:86" ht="14.25" customHeight="1">
      <c r="I135" s="150"/>
      <c r="J135" s="2">
        <v>130</v>
      </c>
      <c r="K135" s="118">
        <v>48792</v>
      </c>
      <c r="L135" s="5">
        <f t="shared" si="37"/>
        <v>643935.67259400943</v>
      </c>
      <c r="M135" s="5">
        <f t="shared" si="0"/>
        <v>5571.5809522926747</v>
      </c>
      <c r="N135" s="5">
        <f t="shared" si="1"/>
        <v>1144.5232032088597</v>
      </c>
      <c r="O135" s="35">
        <f t="shared" si="2"/>
        <v>2.1328649775185771E-2</v>
      </c>
      <c r="P135" s="5">
        <f t="shared" si="3"/>
        <v>4427.057749083815</v>
      </c>
      <c r="Q135" s="35">
        <f t="shared" si="4"/>
        <v>8.2500000000000004E-2</v>
      </c>
      <c r="R135" s="5">
        <f t="shared" si="38"/>
        <v>98833.85060919926</v>
      </c>
      <c r="S135" s="5">
        <f t="shared" si="39"/>
        <v>625471.67318884854</v>
      </c>
      <c r="T135" s="5">
        <f t="shared" si="5"/>
        <v>642791.14939080062</v>
      </c>
      <c r="U135" s="5">
        <f t="shared" si="6"/>
        <v>724305.5237980478</v>
      </c>
      <c r="V135" s="150"/>
      <c r="W135" s="2">
        <v>130</v>
      </c>
      <c r="X135" s="118">
        <v>48792</v>
      </c>
      <c r="Y135" s="5">
        <f t="shared" si="40"/>
        <v>640378.35047382757</v>
      </c>
      <c r="Z135" s="5">
        <f t="shared" si="41"/>
        <v>5441.7815210329336</v>
      </c>
      <c r="AA135" s="5">
        <f t="shared" si="7"/>
        <v>1172.5925178740827</v>
      </c>
      <c r="AB135" s="35">
        <f t="shared" si="8"/>
        <v>2.197311980343733E-2</v>
      </c>
      <c r="AC135" s="5">
        <f t="shared" si="9"/>
        <v>4269.1890031588509</v>
      </c>
      <c r="AD135" s="35">
        <f t="shared" si="10"/>
        <v>0.08</v>
      </c>
      <c r="AE135" s="5">
        <f t="shared" si="42"/>
        <v>102419.2420440462</v>
      </c>
      <c r="AF135" s="5">
        <f t="shared" si="43"/>
        <v>605012.35569023504</v>
      </c>
      <c r="AG135" s="5">
        <f t="shared" si="11"/>
        <v>639205.75795595348</v>
      </c>
      <c r="AH135" s="5">
        <f t="shared" si="12"/>
        <v>707431.59773428121</v>
      </c>
      <c r="AI135" s="150"/>
      <c r="AJ135" s="2">
        <v>130</v>
      </c>
      <c r="AK135" s="118">
        <v>48792</v>
      </c>
      <c r="AL135" s="5">
        <f t="shared" si="44"/>
        <v>636721.97449403966</v>
      </c>
      <c r="AM135" s="5">
        <f t="shared" si="45"/>
        <v>5313.0923161272649</v>
      </c>
      <c r="AN135" s="5">
        <f t="shared" si="13"/>
        <v>1200.929564186592</v>
      </c>
      <c r="AO135" s="35">
        <f t="shared" si="14"/>
        <v>2.263335544794207E-2</v>
      </c>
      <c r="AP135" s="5">
        <f t="shared" si="15"/>
        <v>4112.1627519406729</v>
      </c>
      <c r="AQ135" s="35">
        <f t="shared" si="16"/>
        <v>7.7499999999999999E-2</v>
      </c>
      <c r="AR135" s="5">
        <f t="shared" si="46"/>
        <v>106103.95507014699</v>
      </c>
      <c r="AS135" s="5">
        <f t="shared" si="47"/>
        <v>584598.04602639703</v>
      </c>
      <c r="AT135" s="5">
        <f t="shared" si="17"/>
        <v>635521.04492985306</v>
      </c>
      <c r="AU135" s="5">
        <f t="shared" si="18"/>
        <v>690702.00109654397</v>
      </c>
      <c r="AV135" s="150"/>
      <c r="AW135" s="2">
        <v>130</v>
      </c>
      <c r="AX135" s="118">
        <v>48792</v>
      </c>
      <c r="AY135" s="5">
        <f t="shared" si="48"/>
        <v>632965.72098897782</v>
      </c>
      <c r="AZ135" s="5">
        <f t="shared" si="49"/>
        <v>5185.5495990545369</v>
      </c>
      <c r="BA135" s="5">
        <f t="shared" si="19"/>
        <v>1229.5138428734258</v>
      </c>
      <c r="BB135" s="35">
        <f t="shared" si="20"/>
        <v>2.330958158591661E-2</v>
      </c>
      <c r="BC135" s="5">
        <f t="shared" si="21"/>
        <v>3956.0357561811111</v>
      </c>
      <c r="BD135" s="35">
        <f t="shared" si="22"/>
        <v>7.4999999999999997E-2</v>
      </c>
      <c r="BE135" s="5">
        <f t="shared" si="50"/>
        <v>109888.79285389527</v>
      </c>
      <c r="BF135" s="5">
        <f t="shared" si="51"/>
        <v>564232.6550231945</v>
      </c>
      <c r="BG135" s="5">
        <f t="shared" si="23"/>
        <v>631736.20714610443</v>
      </c>
      <c r="BH135" s="5">
        <f t="shared" si="24"/>
        <v>674121.44787708973</v>
      </c>
      <c r="BI135" s="150"/>
      <c r="BJ135" s="2">
        <v>130</v>
      </c>
      <c r="BK135" s="118">
        <v>48792</v>
      </c>
      <c r="BL135" s="5">
        <f t="shared" si="52"/>
        <v>629108.8847120516</v>
      </c>
      <c r="BM135" s="5">
        <f t="shared" si="53"/>
        <v>5059.1898369667315</v>
      </c>
      <c r="BN135" s="5">
        <f t="shared" si="25"/>
        <v>1258.3236584980864</v>
      </c>
      <c r="BO135" s="35">
        <f t="shared" si="26"/>
        <v>2.4002019791674663E-2</v>
      </c>
      <c r="BP135" s="5">
        <f t="shared" si="27"/>
        <v>3800.8661784686451</v>
      </c>
      <c r="BQ135" s="35">
        <f t="shared" si="28"/>
        <v>7.2499999999999995E-2</v>
      </c>
      <c r="BR135" s="5">
        <f t="shared" si="54"/>
        <v>113774.43894644681</v>
      </c>
      <c r="BS135" s="5">
        <f t="shared" si="55"/>
        <v>543920.23985922849</v>
      </c>
      <c r="BT135" s="5">
        <f t="shared" si="29"/>
        <v>627850.56105355348</v>
      </c>
      <c r="BU135" s="5">
        <f t="shared" si="30"/>
        <v>657694.67880567536</v>
      </c>
      <c r="BV135" s="150"/>
      <c r="BW135" s="2">
        <v>130</v>
      </c>
      <c r="BX135" s="118">
        <v>48792</v>
      </c>
      <c r="BY135" s="5">
        <f t="shared" si="56"/>
        <v>625150.88574350812</v>
      </c>
      <c r="BZ135" s="5">
        <f t="shared" si="57"/>
        <v>4934.049629872613</v>
      </c>
      <c r="CA135" s="5">
        <f t="shared" si="31"/>
        <v>1287.3361297021488</v>
      </c>
      <c r="CB135" s="35">
        <f t="shared" si="32"/>
        <v>2.4710888057133663E-2</v>
      </c>
      <c r="CC135" s="5">
        <f t="shared" si="33"/>
        <v>3646.7135001704642</v>
      </c>
      <c r="CD135" s="35">
        <f t="shared" si="34"/>
        <v>7.0000000000000007E-2</v>
      </c>
      <c r="CE135" s="5">
        <f t="shared" si="58"/>
        <v>117761.4503861944</v>
      </c>
      <c r="CF135" s="5">
        <f t="shared" si="59"/>
        <v>523665.00149724539</v>
      </c>
      <c r="CG135" s="5">
        <f t="shared" si="35"/>
        <v>623863.54961380595</v>
      </c>
      <c r="CH135" s="5">
        <f t="shared" si="36"/>
        <v>641426.45188343979</v>
      </c>
    </row>
    <row r="136" spans="9:86" ht="14.25" customHeight="1">
      <c r="I136" s="150"/>
      <c r="J136" s="2">
        <v>131</v>
      </c>
      <c r="K136" s="118">
        <v>48823</v>
      </c>
      <c r="L136" s="5">
        <f t="shared" si="37"/>
        <v>642791.14939080062</v>
      </c>
      <c r="M136" s="5">
        <f t="shared" si="0"/>
        <v>5571.5809522926747</v>
      </c>
      <c r="N136" s="5">
        <f t="shared" si="1"/>
        <v>1152.3918002309201</v>
      </c>
      <c r="O136" s="35">
        <f t="shared" si="2"/>
        <v>2.1513522107261533E-2</v>
      </c>
      <c r="P136" s="5">
        <f t="shared" si="3"/>
        <v>4419.1891520617546</v>
      </c>
      <c r="Q136" s="35">
        <f t="shared" si="4"/>
        <v>8.2500000000000018E-2</v>
      </c>
      <c r="R136" s="5">
        <f t="shared" si="38"/>
        <v>99986.242409430182</v>
      </c>
      <c r="S136" s="5">
        <f t="shared" si="39"/>
        <v>629890.86234091024</v>
      </c>
      <c r="T136" s="5">
        <f t="shared" si="5"/>
        <v>641638.75759056967</v>
      </c>
      <c r="U136" s="5">
        <f t="shared" si="6"/>
        <v>729877.10475034046</v>
      </c>
      <c r="V136" s="150"/>
      <c r="W136" s="2">
        <v>131</v>
      </c>
      <c r="X136" s="118">
        <v>48823</v>
      </c>
      <c r="Y136" s="5">
        <f t="shared" si="40"/>
        <v>639205.75795595348</v>
      </c>
      <c r="Z136" s="5">
        <f t="shared" si="41"/>
        <v>5441.7815210329336</v>
      </c>
      <c r="AA136" s="5">
        <f t="shared" si="7"/>
        <v>1180.4098013265766</v>
      </c>
      <c r="AB136" s="35">
        <f t="shared" si="8"/>
        <v>2.2160184634780773E-2</v>
      </c>
      <c r="AC136" s="5">
        <f t="shared" si="9"/>
        <v>4261.371719706357</v>
      </c>
      <c r="AD136" s="35">
        <f t="shared" si="10"/>
        <v>0.08</v>
      </c>
      <c r="AE136" s="5">
        <f t="shared" si="42"/>
        <v>103599.65184537278</v>
      </c>
      <c r="AF136" s="5">
        <f t="shared" si="43"/>
        <v>609273.72740994138</v>
      </c>
      <c r="AG136" s="5">
        <f t="shared" si="11"/>
        <v>638025.3481546269</v>
      </c>
      <c r="AH136" s="5">
        <f t="shared" si="12"/>
        <v>712873.37925531412</v>
      </c>
      <c r="AI136" s="150"/>
      <c r="AJ136" s="2">
        <v>131</v>
      </c>
      <c r="AK136" s="118">
        <v>48823</v>
      </c>
      <c r="AL136" s="5">
        <f t="shared" si="44"/>
        <v>635521.04492985306</v>
      </c>
      <c r="AM136" s="5">
        <f t="shared" si="45"/>
        <v>5313.0923161272649</v>
      </c>
      <c r="AN136" s="5">
        <f t="shared" si="13"/>
        <v>1208.6855676219639</v>
      </c>
      <c r="AO136" s="35">
        <f t="shared" si="14"/>
        <v>2.2822575156522945E-2</v>
      </c>
      <c r="AP136" s="5">
        <f t="shared" si="15"/>
        <v>4104.406748505301</v>
      </c>
      <c r="AQ136" s="35">
        <f t="shared" si="16"/>
        <v>7.7499999999999999E-2</v>
      </c>
      <c r="AR136" s="5">
        <f t="shared" si="46"/>
        <v>107312.64063776896</v>
      </c>
      <c r="AS136" s="5">
        <f t="shared" si="47"/>
        <v>588702.45277490234</v>
      </c>
      <c r="AT136" s="5">
        <f t="shared" si="17"/>
        <v>634312.3593622311</v>
      </c>
      <c r="AU136" s="5">
        <f t="shared" si="18"/>
        <v>696015.09341267124</v>
      </c>
      <c r="AV136" s="150"/>
      <c r="AW136" s="2">
        <v>131</v>
      </c>
      <c r="AX136" s="118">
        <v>48823</v>
      </c>
      <c r="AY136" s="5">
        <f t="shared" si="48"/>
        <v>631736.20714610443</v>
      </c>
      <c r="AZ136" s="5">
        <f t="shared" si="49"/>
        <v>5185.5495990545369</v>
      </c>
      <c r="BA136" s="5">
        <f t="shared" si="19"/>
        <v>1237.1983043913847</v>
      </c>
      <c r="BB136" s="35">
        <f t="shared" si="20"/>
        <v>2.3500916181084151E-2</v>
      </c>
      <c r="BC136" s="5">
        <f t="shared" si="21"/>
        <v>3948.3512946631522</v>
      </c>
      <c r="BD136" s="35">
        <f t="shared" si="22"/>
        <v>7.4999999999999997E-2</v>
      </c>
      <c r="BE136" s="5">
        <f t="shared" si="50"/>
        <v>111125.99115828665</v>
      </c>
      <c r="BF136" s="5">
        <f t="shared" si="51"/>
        <v>568181.00631785765</v>
      </c>
      <c r="BG136" s="5">
        <f t="shared" si="23"/>
        <v>630499.00884171308</v>
      </c>
      <c r="BH136" s="5">
        <f t="shared" si="24"/>
        <v>679306.99747614434</v>
      </c>
      <c r="BI136" s="150"/>
      <c r="BJ136" s="2">
        <v>131</v>
      </c>
      <c r="BK136" s="118">
        <v>48823</v>
      </c>
      <c r="BL136" s="5">
        <f t="shared" si="52"/>
        <v>627850.56105355348</v>
      </c>
      <c r="BM136" s="5">
        <f t="shared" si="53"/>
        <v>5059.1898369667315</v>
      </c>
      <c r="BN136" s="5">
        <f t="shared" si="25"/>
        <v>1265.9260306015126</v>
      </c>
      <c r="BO136" s="35">
        <f t="shared" si="26"/>
        <v>2.4195426920901326E-2</v>
      </c>
      <c r="BP136" s="5">
        <f t="shared" si="27"/>
        <v>3793.2638063652189</v>
      </c>
      <c r="BQ136" s="35">
        <f t="shared" si="28"/>
        <v>7.2499999999999995E-2</v>
      </c>
      <c r="BR136" s="5">
        <f t="shared" si="54"/>
        <v>115040.36497704832</v>
      </c>
      <c r="BS136" s="5">
        <f t="shared" si="55"/>
        <v>547713.50366559369</v>
      </c>
      <c r="BT136" s="5">
        <f t="shared" si="29"/>
        <v>626584.63502295199</v>
      </c>
      <c r="BU136" s="5">
        <f t="shared" si="30"/>
        <v>662753.86864264205</v>
      </c>
      <c r="BV136" s="150"/>
      <c r="BW136" s="2">
        <v>131</v>
      </c>
      <c r="BX136" s="118">
        <v>48823</v>
      </c>
      <c r="BY136" s="5">
        <f t="shared" si="56"/>
        <v>623863.54961380595</v>
      </c>
      <c r="BZ136" s="5">
        <f t="shared" si="57"/>
        <v>4934.049629872613</v>
      </c>
      <c r="CA136" s="5">
        <f t="shared" si="31"/>
        <v>1294.8455904587449</v>
      </c>
      <c r="CB136" s="35">
        <f t="shared" si="32"/>
        <v>2.49063230174669E-2</v>
      </c>
      <c r="CC136" s="5">
        <f t="shared" si="33"/>
        <v>3639.204039413868</v>
      </c>
      <c r="CD136" s="35">
        <f t="shared" si="34"/>
        <v>7.0000000000000007E-2</v>
      </c>
      <c r="CE136" s="5">
        <f t="shared" si="58"/>
        <v>119056.29597665314</v>
      </c>
      <c r="CF136" s="5">
        <f t="shared" si="59"/>
        <v>527304.20553665922</v>
      </c>
      <c r="CG136" s="5">
        <f t="shared" si="35"/>
        <v>622568.70402334724</v>
      </c>
      <c r="CH136" s="5">
        <f t="shared" si="36"/>
        <v>646360.50151331234</v>
      </c>
    </row>
    <row r="137" spans="9:86" ht="14.25" customHeight="1">
      <c r="I137" s="150"/>
      <c r="J137" s="2">
        <v>132</v>
      </c>
      <c r="K137" s="118">
        <v>48853</v>
      </c>
      <c r="L137" s="5">
        <f t="shared" si="37"/>
        <v>641638.75759056967</v>
      </c>
      <c r="M137" s="5">
        <f t="shared" si="0"/>
        <v>5571.5809522926747</v>
      </c>
      <c r="N137" s="5">
        <f t="shared" si="1"/>
        <v>1160.3144938575078</v>
      </c>
      <c r="O137" s="35">
        <f t="shared" si="2"/>
        <v>2.1700331785716204E-2</v>
      </c>
      <c r="P137" s="5">
        <f t="shared" si="3"/>
        <v>4411.2664584351669</v>
      </c>
      <c r="Q137" s="35">
        <f t="shared" si="4"/>
        <v>8.2500000000000018E-2</v>
      </c>
      <c r="R137" s="5">
        <f t="shared" si="38"/>
        <v>101146.5569032877</v>
      </c>
      <c r="S137" s="5">
        <f t="shared" si="39"/>
        <v>634302.12879934546</v>
      </c>
      <c r="T137" s="5">
        <f t="shared" si="5"/>
        <v>640478.44309671212</v>
      </c>
      <c r="U137" s="5">
        <f t="shared" si="6"/>
        <v>735448.68570263311</v>
      </c>
      <c r="V137" s="150"/>
      <c r="W137" s="2">
        <v>132</v>
      </c>
      <c r="X137" s="118">
        <v>48853</v>
      </c>
      <c r="Y137" s="5">
        <f t="shared" si="40"/>
        <v>638025.3481546269</v>
      </c>
      <c r="Z137" s="5">
        <f t="shared" si="41"/>
        <v>5441.7815210329336</v>
      </c>
      <c r="AA137" s="5">
        <f t="shared" si="7"/>
        <v>1188.2792000020872</v>
      </c>
      <c r="AB137" s="35">
        <f t="shared" si="8"/>
        <v>2.2349191049019671E-2</v>
      </c>
      <c r="AC137" s="5">
        <f t="shared" si="9"/>
        <v>4253.5023210308464</v>
      </c>
      <c r="AD137" s="35">
        <f t="shared" si="10"/>
        <v>0.08</v>
      </c>
      <c r="AE137" s="5">
        <f t="shared" si="42"/>
        <v>104787.93104537486</v>
      </c>
      <c r="AF137" s="5">
        <f t="shared" si="43"/>
        <v>613527.22973097221</v>
      </c>
      <c r="AG137" s="5">
        <f t="shared" si="11"/>
        <v>636837.06895462482</v>
      </c>
      <c r="AH137" s="5">
        <f t="shared" si="12"/>
        <v>718315.16077634704</v>
      </c>
      <c r="AI137" s="150"/>
      <c r="AJ137" s="2">
        <v>132</v>
      </c>
      <c r="AK137" s="118">
        <v>48853</v>
      </c>
      <c r="AL137" s="5">
        <f t="shared" si="44"/>
        <v>634312.3593622311</v>
      </c>
      <c r="AM137" s="5">
        <f t="shared" si="45"/>
        <v>5313.0923161272649</v>
      </c>
      <c r="AN137" s="5">
        <f t="shared" si="13"/>
        <v>1216.4916619128553</v>
      </c>
      <c r="AO137" s="35">
        <f t="shared" si="14"/>
        <v>2.3013740355984413E-2</v>
      </c>
      <c r="AP137" s="5">
        <f t="shared" si="15"/>
        <v>4096.6006542144096</v>
      </c>
      <c r="AQ137" s="35">
        <f t="shared" si="16"/>
        <v>7.7500000000000013E-2</v>
      </c>
      <c r="AR137" s="5">
        <f t="shared" si="46"/>
        <v>108529.13229968181</v>
      </c>
      <c r="AS137" s="5">
        <f t="shared" si="47"/>
        <v>592799.05342911673</v>
      </c>
      <c r="AT137" s="5">
        <f t="shared" si="17"/>
        <v>633095.86770031822</v>
      </c>
      <c r="AU137" s="5">
        <f t="shared" si="18"/>
        <v>701328.1857287985</v>
      </c>
      <c r="AV137" s="150"/>
      <c r="AW137" s="2">
        <v>132</v>
      </c>
      <c r="AX137" s="118">
        <v>48853</v>
      </c>
      <c r="AY137" s="5">
        <f t="shared" si="48"/>
        <v>630499.00884171308</v>
      </c>
      <c r="AZ137" s="5">
        <f t="shared" si="49"/>
        <v>5185.5495990545369</v>
      </c>
      <c r="BA137" s="5">
        <f t="shared" si="19"/>
        <v>1244.9307937938306</v>
      </c>
      <c r="BB137" s="35">
        <f t="shared" si="20"/>
        <v>2.3694199857618573E-2</v>
      </c>
      <c r="BC137" s="5">
        <f t="shared" si="21"/>
        <v>3940.6188052607063</v>
      </c>
      <c r="BD137" s="35">
        <f t="shared" si="22"/>
        <v>7.4999999999999997E-2</v>
      </c>
      <c r="BE137" s="5">
        <f t="shared" si="50"/>
        <v>112370.92195208048</v>
      </c>
      <c r="BF137" s="5">
        <f t="shared" si="51"/>
        <v>572121.6251231184</v>
      </c>
      <c r="BG137" s="5">
        <f t="shared" si="23"/>
        <v>629254.0780479192</v>
      </c>
      <c r="BH137" s="5">
        <f t="shared" si="24"/>
        <v>684492.54707519885</v>
      </c>
      <c r="BI137" s="150"/>
      <c r="BJ137" s="2">
        <v>132</v>
      </c>
      <c r="BK137" s="118">
        <v>48853</v>
      </c>
      <c r="BL137" s="5">
        <f t="shared" si="52"/>
        <v>626584.63502295199</v>
      </c>
      <c r="BM137" s="5">
        <f t="shared" si="53"/>
        <v>5059.1898369667315</v>
      </c>
      <c r="BN137" s="5">
        <f t="shared" si="25"/>
        <v>1273.5743337030635</v>
      </c>
      <c r="BO137" s="35">
        <f t="shared" si="26"/>
        <v>2.4390786416071224E-2</v>
      </c>
      <c r="BP137" s="5">
        <f t="shared" si="27"/>
        <v>3785.615503263668</v>
      </c>
      <c r="BQ137" s="35">
        <f t="shared" si="28"/>
        <v>7.2499999999999995E-2</v>
      </c>
      <c r="BR137" s="5">
        <f t="shared" si="54"/>
        <v>116313.93931075138</v>
      </c>
      <c r="BS137" s="5">
        <f t="shared" si="55"/>
        <v>551499.11916885735</v>
      </c>
      <c r="BT137" s="5">
        <f t="shared" si="29"/>
        <v>625311.06068924896</v>
      </c>
      <c r="BU137" s="5">
        <f t="shared" si="30"/>
        <v>667813.05847960874</v>
      </c>
      <c r="BV137" s="150"/>
      <c r="BW137" s="2">
        <v>132</v>
      </c>
      <c r="BX137" s="118">
        <v>48853</v>
      </c>
      <c r="BY137" s="5">
        <f t="shared" si="56"/>
        <v>622568.70402334724</v>
      </c>
      <c r="BZ137" s="5">
        <f t="shared" si="57"/>
        <v>4934.049629872613</v>
      </c>
      <c r="CA137" s="5">
        <f t="shared" si="31"/>
        <v>1302.3988564030874</v>
      </c>
      <c r="CB137" s="35">
        <f t="shared" si="32"/>
        <v>2.5103713334506044E-2</v>
      </c>
      <c r="CC137" s="5">
        <f t="shared" si="33"/>
        <v>3631.6507734695256</v>
      </c>
      <c r="CD137" s="35">
        <f t="shared" si="34"/>
        <v>7.0000000000000007E-2</v>
      </c>
      <c r="CE137" s="5">
        <f t="shared" si="58"/>
        <v>120358.69483305623</v>
      </c>
      <c r="CF137" s="5">
        <f t="shared" si="59"/>
        <v>530935.8563101287</v>
      </c>
      <c r="CG137" s="5">
        <f t="shared" si="35"/>
        <v>621266.30516694416</v>
      </c>
      <c r="CH137" s="5">
        <f t="shared" si="36"/>
        <v>651294.55114318489</v>
      </c>
    </row>
    <row r="138" spans="9:86" ht="14.25" customHeight="1">
      <c r="I138" s="150"/>
      <c r="J138" s="2">
        <v>133</v>
      </c>
      <c r="K138" s="118">
        <v>48884</v>
      </c>
      <c r="L138" s="5">
        <f t="shared" si="37"/>
        <v>640478.44309671212</v>
      </c>
      <c r="M138" s="5">
        <f t="shared" si="0"/>
        <v>5571.5809522926747</v>
      </c>
      <c r="N138" s="5">
        <f t="shared" si="1"/>
        <v>1168.2916560027788</v>
      </c>
      <c r="O138" s="35">
        <f t="shared" si="2"/>
        <v>2.1889104970104989E-2</v>
      </c>
      <c r="P138" s="5">
        <f t="shared" si="3"/>
        <v>4403.2892962898959</v>
      </c>
      <c r="Q138" s="35">
        <f t="shared" si="4"/>
        <v>8.2500000000000004E-2</v>
      </c>
      <c r="R138" s="5">
        <f t="shared" si="38"/>
        <v>102314.84855929048</v>
      </c>
      <c r="S138" s="5">
        <f t="shared" si="39"/>
        <v>638705.41809563537</v>
      </c>
      <c r="T138" s="5">
        <f t="shared" si="5"/>
        <v>639310.15144070936</v>
      </c>
      <c r="U138" s="5">
        <f t="shared" si="6"/>
        <v>741020.26665492589</v>
      </c>
      <c r="V138" s="150"/>
      <c r="W138" s="2">
        <v>133</v>
      </c>
      <c r="X138" s="118">
        <v>48884</v>
      </c>
      <c r="Y138" s="5">
        <f t="shared" si="40"/>
        <v>636837.06895462482</v>
      </c>
      <c r="Z138" s="5">
        <f t="shared" si="41"/>
        <v>5441.7815210329336</v>
      </c>
      <c r="AA138" s="5">
        <f t="shared" si="7"/>
        <v>1196.2010613354341</v>
      </c>
      <c r="AB138" s="35">
        <f t="shared" si="8"/>
        <v>2.254016519419659E-2</v>
      </c>
      <c r="AC138" s="5">
        <f t="shared" si="9"/>
        <v>4245.5804596974995</v>
      </c>
      <c r="AD138" s="35">
        <f t="shared" si="10"/>
        <v>8.0000000000000016E-2</v>
      </c>
      <c r="AE138" s="5">
        <f t="shared" si="42"/>
        <v>105984.1321067103</v>
      </c>
      <c r="AF138" s="5">
        <f t="shared" si="43"/>
        <v>617772.81019066973</v>
      </c>
      <c r="AG138" s="5">
        <f t="shared" si="11"/>
        <v>635640.86789328943</v>
      </c>
      <c r="AH138" s="5">
        <f t="shared" si="12"/>
        <v>723756.94229738007</v>
      </c>
      <c r="AI138" s="150"/>
      <c r="AJ138" s="2">
        <v>133</v>
      </c>
      <c r="AK138" s="118">
        <v>48884</v>
      </c>
      <c r="AL138" s="5">
        <f t="shared" si="44"/>
        <v>633095.86770031822</v>
      </c>
      <c r="AM138" s="5">
        <f t="shared" si="45"/>
        <v>5313.0923161272649</v>
      </c>
      <c r="AN138" s="5">
        <f t="shared" si="13"/>
        <v>1224.3481705627096</v>
      </c>
      <c r="AO138" s="35">
        <f t="shared" si="14"/>
        <v>2.320687718294695E-2</v>
      </c>
      <c r="AP138" s="5">
        <f t="shared" si="15"/>
        <v>4088.7441455645553</v>
      </c>
      <c r="AQ138" s="35">
        <f t="shared" si="16"/>
        <v>7.7499999999999999E-2</v>
      </c>
      <c r="AR138" s="5">
        <f t="shared" si="46"/>
        <v>109753.48047024451</v>
      </c>
      <c r="AS138" s="5">
        <f t="shared" si="47"/>
        <v>596887.79757468123</v>
      </c>
      <c r="AT138" s="5">
        <f t="shared" si="17"/>
        <v>631871.51952975546</v>
      </c>
      <c r="AU138" s="5">
        <f t="shared" si="18"/>
        <v>706641.27804492577</v>
      </c>
      <c r="AV138" s="150"/>
      <c r="AW138" s="2">
        <v>133</v>
      </c>
      <c r="AX138" s="118">
        <v>48884</v>
      </c>
      <c r="AY138" s="5">
        <f t="shared" si="48"/>
        <v>629254.0780479192</v>
      </c>
      <c r="AZ138" s="5">
        <f t="shared" si="49"/>
        <v>5185.5495990545369</v>
      </c>
      <c r="BA138" s="5">
        <f t="shared" si="19"/>
        <v>1252.711611255042</v>
      </c>
      <c r="BB138" s="35">
        <f t="shared" si="20"/>
        <v>2.388945874088676E-2</v>
      </c>
      <c r="BC138" s="5">
        <f t="shared" si="21"/>
        <v>3932.8379877994948</v>
      </c>
      <c r="BD138" s="35">
        <f t="shared" si="22"/>
        <v>7.4999999999999997E-2</v>
      </c>
      <c r="BE138" s="5">
        <f t="shared" si="50"/>
        <v>113623.63356333552</v>
      </c>
      <c r="BF138" s="5">
        <f t="shared" si="51"/>
        <v>576054.46311091795</v>
      </c>
      <c r="BG138" s="5">
        <f t="shared" si="23"/>
        <v>628001.36643666413</v>
      </c>
      <c r="BH138" s="5">
        <f t="shared" si="24"/>
        <v>689678.09667425347</v>
      </c>
      <c r="BI138" s="150"/>
      <c r="BJ138" s="2">
        <v>133</v>
      </c>
      <c r="BK138" s="118">
        <v>48884</v>
      </c>
      <c r="BL138" s="5">
        <f t="shared" si="52"/>
        <v>625311.06068924896</v>
      </c>
      <c r="BM138" s="5">
        <f t="shared" si="53"/>
        <v>5059.1898369667315</v>
      </c>
      <c r="BN138" s="5">
        <f t="shared" si="25"/>
        <v>1281.2688453025189</v>
      </c>
      <c r="BO138" s="35">
        <f t="shared" si="26"/>
        <v>2.4588124391535453E-2</v>
      </c>
      <c r="BP138" s="5">
        <f t="shared" si="27"/>
        <v>3777.9209916642126</v>
      </c>
      <c r="BQ138" s="35">
        <f t="shared" si="28"/>
        <v>7.2499999999999995E-2</v>
      </c>
      <c r="BR138" s="5">
        <f t="shared" si="54"/>
        <v>117595.20815605389</v>
      </c>
      <c r="BS138" s="5">
        <f t="shared" si="55"/>
        <v>555277.04016052152</v>
      </c>
      <c r="BT138" s="5">
        <f t="shared" si="29"/>
        <v>624029.79184394644</v>
      </c>
      <c r="BU138" s="5">
        <f t="shared" si="30"/>
        <v>672872.24831657542</v>
      </c>
      <c r="BV138" s="150"/>
      <c r="BW138" s="2">
        <v>133</v>
      </c>
      <c r="BX138" s="118">
        <v>48884</v>
      </c>
      <c r="BY138" s="5">
        <f t="shared" si="56"/>
        <v>621266.30516694416</v>
      </c>
      <c r="BZ138" s="5">
        <f t="shared" si="57"/>
        <v>4934.049629872613</v>
      </c>
      <c r="CA138" s="5">
        <f t="shared" si="31"/>
        <v>1309.9961830654383</v>
      </c>
      <c r="CB138" s="35">
        <f t="shared" si="32"/>
        <v>2.5303085111884602E-2</v>
      </c>
      <c r="CC138" s="5">
        <f t="shared" si="33"/>
        <v>3624.0534468071746</v>
      </c>
      <c r="CD138" s="35">
        <f t="shared" si="34"/>
        <v>7.0000000000000007E-2</v>
      </c>
      <c r="CE138" s="5">
        <f t="shared" si="58"/>
        <v>121668.69101612167</v>
      </c>
      <c r="CF138" s="5">
        <f t="shared" si="59"/>
        <v>534559.9097569359</v>
      </c>
      <c r="CG138" s="5">
        <f t="shared" si="35"/>
        <v>619956.3089838787</v>
      </c>
      <c r="CH138" s="5">
        <f t="shared" si="36"/>
        <v>656228.60077305755</v>
      </c>
    </row>
    <row r="139" spans="9:86" ht="14.25" customHeight="1">
      <c r="I139" s="150"/>
      <c r="J139" s="2">
        <v>134</v>
      </c>
      <c r="K139" s="118">
        <v>48914</v>
      </c>
      <c r="L139" s="5">
        <f t="shared" si="37"/>
        <v>639310.15144070936</v>
      </c>
      <c r="M139" s="5">
        <f t="shared" si="0"/>
        <v>5571.5809522926747</v>
      </c>
      <c r="N139" s="5">
        <f t="shared" si="1"/>
        <v>1176.3236611377979</v>
      </c>
      <c r="O139" s="35">
        <f t="shared" si="2"/>
        <v>2.2079868279649403E-2</v>
      </c>
      <c r="P139" s="5">
        <f t="shared" si="3"/>
        <v>4395.2572911548768</v>
      </c>
      <c r="Q139" s="35">
        <f t="shared" si="4"/>
        <v>8.2500000000000004E-2</v>
      </c>
      <c r="R139" s="5">
        <f t="shared" si="38"/>
        <v>103491.17222042827</v>
      </c>
      <c r="S139" s="5">
        <f t="shared" si="39"/>
        <v>643100.67538679019</v>
      </c>
      <c r="T139" s="5">
        <f t="shared" si="5"/>
        <v>638133.82777957153</v>
      </c>
      <c r="U139" s="5">
        <f t="shared" si="6"/>
        <v>746591.84760721843</v>
      </c>
      <c r="V139" s="150"/>
      <c r="W139" s="2">
        <v>134</v>
      </c>
      <c r="X139" s="118">
        <v>48914</v>
      </c>
      <c r="Y139" s="5">
        <f t="shared" si="40"/>
        <v>635640.86789328943</v>
      </c>
      <c r="Z139" s="5">
        <f t="shared" si="41"/>
        <v>5441.7815210329336</v>
      </c>
      <c r="AA139" s="5">
        <f t="shared" si="7"/>
        <v>1204.1757350776707</v>
      </c>
      <c r="AB139" s="35">
        <f t="shared" si="8"/>
        <v>2.2733133677864642E-2</v>
      </c>
      <c r="AC139" s="5">
        <f t="shared" si="9"/>
        <v>4237.6057859552629</v>
      </c>
      <c r="AD139" s="35">
        <f t="shared" si="10"/>
        <v>0.08</v>
      </c>
      <c r="AE139" s="5">
        <f t="shared" si="42"/>
        <v>107188.30784178797</v>
      </c>
      <c r="AF139" s="5">
        <f t="shared" si="43"/>
        <v>622010.41597662494</v>
      </c>
      <c r="AG139" s="5">
        <f t="shared" si="11"/>
        <v>634436.69215821172</v>
      </c>
      <c r="AH139" s="5">
        <f t="shared" si="12"/>
        <v>729198.72381841287</v>
      </c>
      <c r="AI139" s="150"/>
      <c r="AJ139" s="2">
        <v>134</v>
      </c>
      <c r="AK139" s="118">
        <v>48914</v>
      </c>
      <c r="AL139" s="5">
        <f t="shared" si="44"/>
        <v>631871.51952975546</v>
      </c>
      <c r="AM139" s="5">
        <f t="shared" si="45"/>
        <v>5313.0923161272649</v>
      </c>
      <c r="AN139" s="5">
        <f t="shared" si="13"/>
        <v>1232.2554191642607</v>
      </c>
      <c r="AO139" s="35">
        <f t="shared" si="14"/>
        <v>2.3402012233398013E-2</v>
      </c>
      <c r="AP139" s="5">
        <f t="shared" si="15"/>
        <v>4080.8368969630042</v>
      </c>
      <c r="AQ139" s="35">
        <f t="shared" si="16"/>
        <v>7.7499999999999999E-2</v>
      </c>
      <c r="AR139" s="5">
        <f t="shared" si="46"/>
        <v>110985.73588940877</v>
      </c>
      <c r="AS139" s="5">
        <f t="shared" si="47"/>
        <v>600968.63447164418</v>
      </c>
      <c r="AT139" s="5">
        <f t="shared" si="17"/>
        <v>630639.26411059115</v>
      </c>
      <c r="AU139" s="5">
        <f t="shared" si="18"/>
        <v>711954.37036105292</v>
      </c>
      <c r="AV139" s="150"/>
      <c r="AW139" s="2">
        <v>134</v>
      </c>
      <c r="AX139" s="118">
        <v>48914</v>
      </c>
      <c r="AY139" s="5">
        <f t="shared" si="48"/>
        <v>628001.36643666413</v>
      </c>
      <c r="AZ139" s="5">
        <f t="shared" si="49"/>
        <v>5185.5495990545369</v>
      </c>
      <c r="BA139" s="5">
        <f t="shared" si="19"/>
        <v>1260.5410588253862</v>
      </c>
      <c r="BB139" s="35">
        <f t="shared" si="20"/>
        <v>2.4086719415490617E-2</v>
      </c>
      <c r="BC139" s="5">
        <f t="shared" si="21"/>
        <v>3925.0085402291506</v>
      </c>
      <c r="BD139" s="35">
        <f t="shared" si="22"/>
        <v>7.4999999999999997E-2</v>
      </c>
      <c r="BE139" s="5">
        <f t="shared" si="50"/>
        <v>114884.17462216091</v>
      </c>
      <c r="BF139" s="5">
        <f t="shared" si="51"/>
        <v>579979.47165114712</v>
      </c>
      <c r="BG139" s="5">
        <f t="shared" si="23"/>
        <v>626740.8253778388</v>
      </c>
      <c r="BH139" s="5">
        <f t="shared" si="24"/>
        <v>694863.64627330797</v>
      </c>
      <c r="BI139" s="150"/>
      <c r="BJ139" s="2">
        <v>134</v>
      </c>
      <c r="BK139" s="118">
        <v>48914</v>
      </c>
      <c r="BL139" s="5">
        <f t="shared" si="52"/>
        <v>624029.79184394644</v>
      </c>
      <c r="BM139" s="5">
        <f t="shared" si="53"/>
        <v>5059.1898369667315</v>
      </c>
      <c r="BN139" s="5">
        <f t="shared" si="25"/>
        <v>1289.0098445762219</v>
      </c>
      <c r="BO139" s="35">
        <f t="shared" si="26"/>
        <v>2.4787467420758713E-2</v>
      </c>
      <c r="BP139" s="5">
        <f t="shared" si="27"/>
        <v>3770.1799923905096</v>
      </c>
      <c r="BQ139" s="35">
        <f t="shared" si="28"/>
        <v>7.2499999999999995E-2</v>
      </c>
      <c r="BR139" s="5">
        <f t="shared" si="54"/>
        <v>118884.21800063012</v>
      </c>
      <c r="BS139" s="5">
        <f t="shared" si="55"/>
        <v>559047.22015291208</v>
      </c>
      <c r="BT139" s="5">
        <f t="shared" si="29"/>
        <v>622740.7819993702</v>
      </c>
      <c r="BU139" s="5">
        <f t="shared" si="30"/>
        <v>677931.43815354223</v>
      </c>
      <c r="BV139" s="150"/>
      <c r="BW139" s="2">
        <v>134</v>
      </c>
      <c r="BX139" s="118">
        <v>48914</v>
      </c>
      <c r="BY139" s="5">
        <f t="shared" si="56"/>
        <v>619956.3089838787</v>
      </c>
      <c r="BZ139" s="5">
        <f t="shared" si="57"/>
        <v>4934.049629872613</v>
      </c>
      <c r="CA139" s="5">
        <f t="shared" si="31"/>
        <v>1317.6378274666536</v>
      </c>
      <c r="CB139" s="35">
        <f t="shared" si="32"/>
        <v>2.5504464912237883E-2</v>
      </c>
      <c r="CC139" s="5">
        <f t="shared" si="33"/>
        <v>3616.4118024059594</v>
      </c>
      <c r="CD139" s="35">
        <f t="shared" si="34"/>
        <v>7.0000000000000007E-2</v>
      </c>
      <c r="CE139" s="5">
        <f t="shared" si="58"/>
        <v>122986.32884358832</v>
      </c>
      <c r="CF139" s="5">
        <f t="shared" si="59"/>
        <v>538176.32155934186</v>
      </c>
      <c r="CG139" s="5">
        <f t="shared" si="35"/>
        <v>618638.67115641199</v>
      </c>
      <c r="CH139" s="5">
        <f t="shared" si="36"/>
        <v>661162.65040293022</v>
      </c>
    </row>
    <row r="140" spans="9:86" ht="14.25" customHeight="1">
      <c r="I140" s="150"/>
      <c r="J140" s="2">
        <v>135</v>
      </c>
      <c r="K140" s="118">
        <v>48945</v>
      </c>
      <c r="L140" s="5">
        <f t="shared" si="37"/>
        <v>638133.82777957153</v>
      </c>
      <c r="M140" s="5">
        <f t="shared" si="0"/>
        <v>5571.5809522926747</v>
      </c>
      <c r="N140" s="5">
        <f t="shared" si="1"/>
        <v>1184.4108863081201</v>
      </c>
      <c r="O140" s="35">
        <f t="shared" si="2"/>
        <v>2.2272648803390135E-2</v>
      </c>
      <c r="P140" s="5">
        <f t="shared" si="3"/>
        <v>4387.1700659845546</v>
      </c>
      <c r="Q140" s="35">
        <f t="shared" si="4"/>
        <v>8.2500000000000018E-2</v>
      </c>
      <c r="R140" s="5">
        <f t="shared" si="38"/>
        <v>104675.58310673639</v>
      </c>
      <c r="S140" s="5">
        <f t="shared" si="39"/>
        <v>647487.84545277478</v>
      </c>
      <c r="T140" s="5">
        <f t="shared" si="5"/>
        <v>636949.41689326335</v>
      </c>
      <c r="U140" s="5">
        <f t="shared" si="6"/>
        <v>752163.4285595112</v>
      </c>
      <c r="V140" s="150"/>
      <c r="W140" s="2">
        <v>135</v>
      </c>
      <c r="X140" s="118">
        <v>48945</v>
      </c>
      <c r="Y140" s="5">
        <f t="shared" si="40"/>
        <v>634436.69215821172</v>
      </c>
      <c r="Z140" s="5">
        <f t="shared" si="41"/>
        <v>5441.7815210329336</v>
      </c>
      <c r="AA140" s="5">
        <f t="shared" si="7"/>
        <v>1212.2035733115217</v>
      </c>
      <c r="AB140" s="35">
        <f t="shared" si="8"/>
        <v>2.2928123577239071E-2</v>
      </c>
      <c r="AC140" s="5">
        <f t="shared" si="9"/>
        <v>4229.5779477214119</v>
      </c>
      <c r="AD140" s="35">
        <f t="shared" si="10"/>
        <v>0.08</v>
      </c>
      <c r="AE140" s="5">
        <f t="shared" si="42"/>
        <v>108400.51141509949</v>
      </c>
      <c r="AF140" s="5">
        <f t="shared" si="43"/>
        <v>626239.9939243464</v>
      </c>
      <c r="AG140" s="5">
        <f t="shared" si="11"/>
        <v>633224.48858490016</v>
      </c>
      <c r="AH140" s="5">
        <f t="shared" si="12"/>
        <v>734640.5053394459</v>
      </c>
      <c r="AI140" s="150"/>
      <c r="AJ140" s="2">
        <v>135</v>
      </c>
      <c r="AK140" s="118">
        <v>48945</v>
      </c>
      <c r="AL140" s="5">
        <f t="shared" si="44"/>
        <v>630639.26411059115</v>
      </c>
      <c r="AM140" s="5">
        <f t="shared" si="45"/>
        <v>5313.0923161272649</v>
      </c>
      <c r="AN140" s="5">
        <f t="shared" si="13"/>
        <v>1240.2137354130305</v>
      </c>
      <c r="AO140" s="35">
        <f t="shared" si="14"/>
        <v>2.3599172572842698E-2</v>
      </c>
      <c r="AP140" s="5">
        <f t="shared" si="15"/>
        <v>4072.8785807142344</v>
      </c>
      <c r="AQ140" s="35">
        <f t="shared" si="16"/>
        <v>7.7499999999999999E-2</v>
      </c>
      <c r="AR140" s="5">
        <f t="shared" si="46"/>
        <v>112225.94962482179</v>
      </c>
      <c r="AS140" s="5">
        <f t="shared" si="47"/>
        <v>605041.51305235841</v>
      </c>
      <c r="AT140" s="5">
        <f t="shared" si="17"/>
        <v>629399.05037517811</v>
      </c>
      <c r="AU140" s="5">
        <f t="shared" si="18"/>
        <v>717267.46267718018</v>
      </c>
      <c r="AV140" s="150"/>
      <c r="AW140" s="2">
        <v>135</v>
      </c>
      <c r="AX140" s="118">
        <v>48945</v>
      </c>
      <c r="AY140" s="5">
        <f t="shared" si="48"/>
        <v>626740.8253778388</v>
      </c>
      <c r="AZ140" s="5">
        <f t="shared" si="49"/>
        <v>5185.5495990545369</v>
      </c>
      <c r="BA140" s="5">
        <f t="shared" si="19"/>
        <v>1268.4194404430446</v>
      </c>
      <c r="BB140" s="35">
        <f t="shared" si="20"/>
        <v>2.4286008935416548E-2</v>
      </c>
      <c r="BC140" s="5">
        <f t="shared" si="21"/>
        <v>3917.1301586114923</v>
      </c>
      <c r="BD140" s="35">
        <f t="shared" si="22"/>
        <v>7.4999999999999997E-2</v>
      </c>
      <c r="BE140" s="5">
        <f t="shared" si="50"/>
        <v>116152.59406260395</v>
      </c>
      <c r="BF140" s="5">
        <f t="shared" si="51"/>
        <v>583896.60180975858</v>
      </c>
      <c r="BG140" s="5">
        <f t="shared" si="23"/>
        <v>625472.40593739576</v>
      </c>
      <c r="BH140" s="5">
        <f t="shared" si="24"/>
        <v>700049.19587236247</v>
      </c>
      <c r="BI140" s="150"/>
      <c r="BJ140" s="2">
        <v>135</v>
      </c>
      <c r="BK140" s="118">
        <v>48945</v>
      </c>
      <c r="BL140" s="5">
        <f t="shared" si="52"/>
        <v>622740.7819993702</v>
      </c>
      <c r="BM140" s="5">
        <f t="shared" si="53"/>
        <v>5059.1898369667315</v>
      </c>
      <c r="BN140" s="5">
        <f t="shared" si="25"/>
        <v>1296.7976123872031</v>
      </c>
      <c r="BO140" s="35">
        <f t="shared" si="26"/>
        <v>2.4988842546467712E-2</v>
      </c>
      <c r="BP140" s="5">
        <f t="shared" si="27"/>
        <v>3762.3922245795284</v>
      </c>
      <c r="BQ140" s="35">
        <f t="shared" si="28"/>
        <v>7.2499999999999995E-2</v>
      </c>
      <c r="BR140" s="5">
        <f t="shared" si="54"/>
        <v>120181.01561301733</v>
      </c>
      <c r="BS140" s="5">
        <f t="shared" si="55"/>
        <v>562809.61237749166</v>
      </c>
      <c r="BT140" s="5">
        <f t="shared" si="29"/>
        <v>621443.98438698298</v>
      </c>
      <c r="BU140" s="5">
        <f t="shared" si="30"/>
        <v>682990.62799050903</v>
      </c>
      <c r="BV140" s="150"/>
      <c r="BW140" s="2">
        <v>135</v>
      </c>
      <c r="BX140" s="118">
        <v>48945</v>
      </c>
      <c r="BY140" s="5">
        <f t="shared" si="56"/>
        <v>618638.67115641199</v>
      </c>
      <c r="BZ140" s="5">
        <f t="shared" si="57"/>
        <v>4934.049629872613</v>
      </c>
      <c r="CA140" s="5">
        <f t="shared" si="31"/>
        <v>1325.3240481268763</v>
      </c>
      <c r="CB140" s="35">
        <f t="shared" si="32"/>
        <v>2.5707879767350485E-2</v>
      </c>
      <c r="CC140" s="5">
        <f t="shared" si="33"/>
        <v>3608.7255817457367</v>
      </c>
      <c r="CD140" s="35">
        <f t="shared" si="34"/>
        <v>7.0000000000000007E-2</v>
      </c>
      <c r="CE140" s="5">
        <f t="shared" si="58"/>
        <v>124311.65289171519</v>
      </c>
      <c r="CF140" s="5">
        <f t="shared" si="59"/>
        <v>541785.04714108759</v>
      </c>
      <c r="CG140" s="5">
        <f t="shared" si="35"/>
        <v>617313.34710828506</v>
      </c>
      <c r="CH140" s="5">
        <f t="shared" si="36"/>
        <v>666096.70003280276</v>
      </c>
    </row>
    <row r="141" spans="9:86" ht="14.25" customHeight="1">
      <c r="I141" s="150"/>
      <c r="J141" s="2">
        <v>136</v>
      </c>
      <c r="K141" s="118">
        <v>48976</v>
      </c>
      <c r="L141" s="5">
        <f t="shared" si="37"/>
        <v>636949.41689326335</v>
      </c>
      <c r="M141" s="5">
        <f t="shared" si="0"/>
        <v>5571.5809522926747</v>
      </c>
      <c r="N141" s="5">
        <f t="shared" si="1"/>
        <v>1192.5537111514896</v>
      </c>
      <c r="O141" s="35">
        <f t="shared" si="2"/>
        <v>2.2467474110610543E-2</v>
      </c>
      <c r="P141" s="5">
        <f t="shared" si="3"/>
        <v>4379.0272411411852</v>
      </c>
      <c r="Q141" s="35">
        <f t="shared" si="4"/>
        <v>8.249999999999999E-2</v>
      </c>
      <c r="R141" s="5">
        <f t="shared" si="38"/>
        <v>105868.13681788788</v>
      </c>
      <c r="S141" s="5">
        <f t="shared" si="39"/>
        <v>651866.87269391597</v>
      </c>
      <c r="T141" s="5">
        <f t="shared" si="5"/>
        <v>635756.86318211188</v>
      </c>
      <c r="U141" s="5">
        <f t="shared" si="6"/>
        <v>757735.00951180386</v>
      </c>
      <c r="V141" s="150"/>
      <c r="W141" s="2">
        <v>136</v>
      </c>
      <c r="X141" s="118">
        <v>48976</v>
      </c>
      <c r="Y141" s="5">
        <f t="shared" si="40"/>
        <v>633224.48858490016</v>
      </c>
      <c r="Z141" s="5">
        <f t="shared" si="41"/>
        <v>5441.7815210329336</v>
      </c>
      <c r="AA141" s="5">
        <f t="shared" si="7"/>
        <v>1220.2849304669326</v>
      </c>
      <c r="AB141" s="35">
        <f t="shared" si="8"/>
        <v>2.3125162449619732E-2</v>
      </c>
      <c r="AC141" s="5">
        <f t="shared" si="9"/>
        <v>4221.496590566001</v>
      </c>
      <c r="AD141" s="35">
        <f t="shared" si="10"/>
        <v>7.9999999999999988E-2</v>
      </c>
      <c r="AE141" s="5">
        <f t="shared" si="42"/>
        <v>109620.79634556643</v>
      </c>
      <c r="AF141" s="5">
        <f t="shared" si="43"/>
        <v>630461.49051491241</v>
      </c>
      <c r="AG141" s="5">
        <f t="shared" si="11"/>
        <v>632004.20365443325</v>
      </c>
      <c r="AH141" s="5">
        <f t="shared" si="12"/>
        <v>740082.28686047881</v>
      </c>
      <c r="AI141" s="150"/>
      <c r="AJ141" s="2">
        <v>136</v>
      </c>
      <c r="AK141" s="118">
        <v>48976</v>
      </c>
      <c r="AL141" s="5">
        <f t="shared" si="44"/>
        <v>629399.05037517811</v>
      </c>
      <c r="AM141" s="5">
        <f t="shared" si="45"/>
        <v>5313.0923161272649</v>
      </c>
      <c r="AN141" s="5">
        <f t="shared" si="13"/>
        <v>1248.2234491209065</v>
      </c>
      <c r="AO141" s="35">
        <f t="shared" si="14"/>
        <v>2.3798385746724982E-2</v>
      </c>
      <c r="AP141" s="5">
        <f t="shared" si="15"/>
        <v>4064.8688670063584</v>
      </c>
      <c r="AQ141" s="35">
        <f t="shared" si="16"/>
        <v>7.7499999999999999E-2</v>
      </c>
      <c r="AR141" s="5">
        <f t="shared" si="46"/>
        <v>113474.1730739427</v>
      </c>
      <c r="AS141" s="5">
        <f t="shared" si="47"/>
        <v>609106.38191936479</v>
      </c>
      <c r="AT141" s="5">
        <f t="shared" si="17"/>
        <v>628150.82692605723</v>
      </c>
      <c r="AU141" s="5">
        <f t="shared" si="18"/>
        <v>722580.55499330745</v>
      </c>
      <c r="AV141" s="150"/>
      <c r="AW141" s="2">
        <v>136</v>
      </c>
      <c r="AX141" s="118">
        <v>48976</v>
      </c>
      <c r="AY141" s="5">
        <f t="shared" si="48"/>
        <v>625472.40593739576</v>
      </c>
      <c r="AZ141" s="5">
        <f t="shared" si="49"/>
        <v>5185.5495990545369</v>
      </c>
      <c r="BA141" s="5">
        <f t="shared" si="19"/>
        <v>1276.3470619458139</v>
      </c>
      <c r="BB141" s="35">
        <f t="shared" si="20"/>
        <v>2.4487354834455768E-2</v>
      </c>
      <c r="BC141" s="5">
        <f t="shared" si="21"/>
        <v>3909.2025371087229</v>
      </c>
      <c r="BD141" s="35">
        <f t="shared" si="22"/>
        <v>7.4999999999999997E-2</v>
      </c>
      <c r="BE141" s="5">
        <f t="shared" si="50"/>
        <v>117428.94112454976</v>
      </c>
      <c r="BF141" s="5">
        <f t="shared" si="51"/>
        <v>587805.80434686725</v>
      </c>
      <c r="BG141" s="5">
        <f t="shared" si="23"/>
        <v>624196.05887544993</v>
      </c>
      <c r="BH141" s="5">
        <f t="shared" si="24"/>
        <v>705234.74547141697</v>
      </c>
      <c r="BI141" s="150"/>
      <c r="BJ141" s="2">
        <v>136</v>
      </c>
      <c r="BK141" s="118">
        <v>48976</v>
      </c>
      <c r="BL141" s="5">
        <f t="shared" si="52"/>
        <v>621443.98438698298</v>
      </c>
      <c r="BM141" s="5">
        <f t="shared" si="53"/>
        <v>5059.1898369667315</v>
      </c>
      <c r="BN141" s="5">
        <f t="shared" si="25"/>
        <v>1304.6324312953761</v>
      </c>
      <c r="BO141" s="35">
        <f t="shared" si="26"/>
        <v>2.5192277291070424E-2</v>
      </c>
      <c r="BP141" s="5">
        <f t="shared" si="27"/>
        <v>3754.5574056713554</v>
      </c>
      <c r="BQ141" s="35">
        <f t="shared" si="28"/>
        <v>7.2499999999999995E-2</v>
      </c>
      <c r="BR141" s="5">
        <f t="shared" si="54"/>
        <v>121485.64804431271</v>
      </c>
      <c r="BS141" s="5">
        <f t="shared" si="55"/>
        <v>566564.169783163</v>
      </c>
      <c r="BT141" s="5">
        <f t="shared" si="29"/>
        <v>620139.35195568763</v>
      </c>
      <c r="BU141" s="5">
        <f t="shared" si="30"/>
        <v>688049.81782747572</v>
      </c>
      <c r="BV141" s="150"/>
      <c r="BW141" s="2">
        <v>136</v>
      </c>
      <c r="BX141" s="118">
        <v>48976</v>
      </c>
      <c r="BY141" s="5">
        <f t="shared" si="56"/>
        <v>617313.34710828506</v>
      </c>
      <c r="BZ141" s="5">
        <f t="shared" si="57"/>
        <v>4934.049629872613</v>
      </c>
      <c r="CA141" s="5">
        <f t="shared" si="31"/>
        <v>1333.0551050742833</v>
      </c>
      <c r="CB141" s="35">
        <f t="shared" si="32"/>
        <v>2.5913357188574397E-2</v>
      </c>
      <c r="CC141" s="5">
        <f t="shared" si="33"/>
        <v>3600.9945247983296</v>
      </c>
      <c r="CD141" s="35">
        <f t="shared" si="34"/>
        <v>7.0000000000000007E-2</v>
      </c>
      <c r="CE141" s="5">
        <f t="shared" si="58"/>
        <v>125644.70799678947</v>
      </c>
      <c r="CF141" s="5">
        <f t="shared" si="59"/>
        <v>545386.04166588595</v>
      </c>
      <c r="CG141" s="5">
        <f t="shared" si="35"/>
        <v>615980.29200321075</v>
      </c>
      <c r="CH141" s="5">
        <f t="shared" si="36"/>
        <v>671030.74966267543</v>
      </c>
    </row>
    <row r="142" spans="9:86" ht="14.25" customHeight="1">
      <c r="I142" s="150"/>
      <c r="J142" s="2">
        <v>137</v>
      </c>
      <c r="K142" s="118">
        <v>49004</v>
      </c>
      <c r="L142" s="5">
        <f t="shared" si="37"/>
        <v>635756.86318211188</v>
      </c>
      <c r="M142" s="5">
        <f t="shared" si="0"/>
        <v>5571.5809522926747</v>
      </c>
      <c r="N142" s="5">
        <f t="shared" si="1"/>
        <v>1200.7525179156555</v>
      </c>
      <c r="O142" s="35">
        <f t="shared" si="2"/>
        <v>2.2664372261539258E-2</v>
      </c>
      <c r="P142" s="5">
        <f t="shared" si="3"/>
        <v>4370.8284343770192</v>
      </c>
      <c r="Q142" s="35">
        <f t="shared" si="4"/>
        <v>8.2500000000000004E-2</v>
      </c>
      <c r="R142" s="5">
        <f t="shared" si="38"/>
        <v>107068.88933580353</v>
      </c>
      <c r="S142" s="5">
        <f t="shared" si="39"/>
        <v>656237.70112829295</v>
      </c>
      <c r="T142" s="5">
        <f t="shared" si="5"/>
        <v>634556.1106641962</v>
      </c>
      <c r="U142" s="5">
        <f t="shared" si="6"/>
        <v>763306.59046409652</v>
      </c>
      <c r="V142" s="150"/>
      <c r="W142" s="2">
        <v>137</v>
      </c>
      <c r="X142" s="118">
        <v>49004</v>
      </c>
      <c r="Y142" s="5">
        <f t="shared" si="40"/>
        <v>632004.20365443325</v>
      </c>
      <c r="Z142" s="5">
        <f t="shared" si="41"/>
        <v>5441.7815210329336</v>
      </c>
      <c r="AA142" s="5">
        <f t="shared" si="7"/>
        <v>1228.420163336712</v>
      </c>
      <c r="AB142" s="35">
        <f t="shared" si="8"/>
        <v>2.3324278343092537E-2</v>
      </c>
      <c r="AC142" s="5">
        <f t="shared" si="9"/>
        <v>4213.3613576962216</v>
      </c>
      <c r="AD142" s="35">
        <f t="shared" si="10"/>
        <v>7.9999999999999988E-2</v>
      </c>
      <c r="AE142" s="5">
        <f t="shared" si="42"/>
        <v>110849.21650890313</v>
      </c>
      <c r="AF142" s="5">
        <f t="shared" si="43"/>
        <v>634674.85187260865</v>
      </c>
      <c r="AG142" s="5">
        <f t="shared" si="11"/>
        <v>630775.78349109658</v>
      </c>
      <c r="AH142" s="5">
        <f t="shared" si="12"/>
        <v>745524.06838151184</v>
      </c>
      <c r="AI142" s="150"/>
      <c r="AJ142" s="2">
        <v>137</v>
      </c>
      <c r="AK142" s="118">
        <v>49004</v>
      </c>
      <c r="AL142" s="5">
        <f t="shared" si="44"/>
        <v>628150.82692605723</v>
      </c>
      <c r="AM142" s="5">
        <f t="shared" si="45"/>
        <v>5313.0923161272649</v>
      </c>
      <c r="AN142" s="5">
        <f t="shared" si="13"/>
        <v>1256.2848922298122</v>
      </c>
      <c r="AO142" s="35">
        <f t="shared" si="14"/>
        <v>2.3999679791128173E-2</v>
      </c>
      <c r="AP142" s="5">
        <f t="shared" si="15"/>
        <v>4056.8074238974527</v>
      </c>
      <c r="AQ142" s="35">
        <f t="shared" si="16"/>
        <v>7.7499999999999999E-2</v>
      </c>
      <c r="AR142" s="5">
        <f t="shared" si="46"/>
        <v>114730.45796617251</v>
      </c>
      <c r="AS142" s="5">
        <f t="shared" si="47"/>
        <v>613163.18934326223</v>
      </c>
      <c r="AT142" s="5">
        <f t="shared" si="17"/>
        <v>626894.5420338274</v>
      </c>
      <c r="AU142" s="5">
        <f t="shared" si="18"/>
        <v>727893.64730943472</v>
      </c>
      <c r="AV142" s="150"/>
      <c r="AW142" s="2">
        <v>137</v>
      </c>
      <c r="AX142" s="118">
        <v>49004</v>
      </c>
      <c r="AY142" s="5">
        <f t="shared" si="48"/>
        <v>624196.05887544993</v>
      </c>
      <c r="AZ142" s="5">
        <f t="shared" si="49"/>
        <v>5185.5495990545369</v>
      </c>
      <c r="BA142" s="5">
        <f t="shared" si="19"/>
        <v>1284.3242310829751</v>
      </c>
      <c r="BB142" s="35">
        <f t="shared" si="20"/>
        <v>2.4690785136903502E-2</v>
      </c>
      <c r="BC142" s="5">
        <f t="shared" si="21"/>
        <v>3901.2253679715618</v>
      </c>
      <c r="BD142" s="35">
        <f t="shared" si="22"/>
        <v>7.4999999999999997E-2</v>
      </c>
      <c r="BE142" s="5">
        <f t="shared" si="50"/>
        <v>118713.26535563274</v>
      </c>
      <c r="BF142" s="5">
        <f t="shared" si="51"/>
        <v>591707.02971483883</v>
      </c>
      <c r="BG142" s="5">
        <f t="shared" si="23"/>
        <v>622911.73464436701</v>
      </c>
      <c r="BH142" s="5">
        <f t="shared" si="24"/>
        <v>710420.29507047159</v>
      </c>
      <c r="BI142" s="150"/>
      <c r="BJ142" s="2">
        <v>137</v>
      </c>
      <c r="BK142" s="118">
        <v>49004</v>
      </c>
      <c r="BL142" s="5">
        <f t="shared" si="52"/>
        <v>620139.35195568763</v>
      </c>
      <c r="BM142" s="5">
        <f t="shared" si="53"/>
        <v>5059.1898369667315</v>
      </c>
      <c r="BN142" s="5">
        <f t="shared" si="25"/>
        <v>1312.5145855677856</v>
      </c>
      <c r="BO142" s="35">
        <f t="shared" si="26"/>
        <v>2.5397799667354226E-2</v>
      </c>
      <c r="BP142" s="5">
        <f t="shared" si="27"/>
        <v>3746.6752513989459</v>
      </c>
      <c r="BQ142" s="35">
        <f t="shared" si="28"/>
        <v>7.2499999999999995E-2</v>
      </c>
      <c r="BR142" s="5">
        <f t="shared" si="54"/>
        <v>122798.16262988049</v>
      </c>
      <c r="BS142" s="5">
        <f t="shared" si="55"/>
        <v>570310.84503456193</v>
      </c>
      <c r="BT142" s="5">
        <f t="shared" si="29"/>
        <v>618826.83737011987</v>
      </c>
      <c r="BU142" s="5">
        <f t="shared" si="30"/>
        <v>693109.00766444241</v>
      </c>
      <c r="BV142" s="150"/>
      <c r="BW142" s="2">
        <v>137</v>
      </c>
      <c r="BX142" s="118">
        <v>49004</v>
      </c>
      <c r="BY142" s="5">
        <f t="shared" si="56"/>
        <v>615980.29200321075</v>
      </c>
      <c r="BZ142" s="5">
        <f t="shared" si="57"/>
        <v>4934.049629872613</v>
      </c>
      <c r="CA142" s="5">
        <f t="shared" si="31"/>
        <v>1340.8312598538832</v>
      </c>
      <c r="CB142" s="35">
        <f t="shared" si="32"/>
        <v>2.6120925177526184E-2</v>
      </c>
      <c r="CC142" s="5">
        <f t="shared" si="33"/>
        <v>3593.2183700187297</v>
      </c>
      <c r="CD142" s="35">
        <f t="shared" si="34"/>
        <v>7.0000000000000007E-2</v>
      </c>
      <c r="CE142" s="5">
        <f t="shared" si="58"/>
        <v>126985.53925664336</v>
      </c>
      <c r="CF142" s="5">
        <f t="shared" si="59"/>
        <v>548979.26003590471</v>
      </c>
      <c r="CG142" s="5">
        <f t="shared" si="35"/>
        <v>614639.46074335685</v>
      </c>
      <c r="CH142" s="5">
        <f t="shared" si="36"/>
        <v>675964.79929254809</v>
      </c>
    </row>
    <row r="143" spans="9:86" ht="14.25" customHeight="1">
      <c r="I143" s="150"/>
      <c r="J143" s="2">
        <v>138</v>
      </c>
      <c r="K143" s="118">
        <v>49035</v>
      </c>
      <c r="L143" s="5">
        <f t="shared" si="37"/>
        <v>634556.1106641962</v>
      </c>
      <c r="M143" s="5">
        <f t="shared" si="0"/>
        <v>5571.5809522926747</v>
      </c>
      <c r="N143" s="5">
        <f t="shared" si="1"/>
        <v>1209.0076914763258</v>
      </c>
      <c r="O143" s="35">
        <f t="shared" si="2"/>
        <v>2.2863371818341086E-2</v>
      </c>
      <c r="P143" s="5">
        <f t="shared" si="3"/>
        <v>4362.5732608163489</v>
      </c>
      <c r="Q143" s="35">
        <f t="shared" si="4"/>
        <v>8.2500000000000004E-2</v>
      </c>
      <c r="R143" s="5">
        <f t="shared" si="38"/>
        <v>108277.89702727985</v>
      </c>
      <c r="S143" s="5">
        <f t="shared" si="39"/>
        <v>660600.27438910934</v>
      </c>
      <c r="T143" s="5">
        <f t="shared" si="5"/>
        <v>633347.10297271982</v>
      </c>
      <c r="U143" s="5">
        <f t="shared" si="6"/>
        <v>768878.17141638917</v>
      </c>
      <c r="V143" s="150"/>
      <c r="W143" s="2">
        <v>138</v>
      </c>
      <c r="X143" s="118">
        <v>49035</v>
      </c>
      <c r="Y143" s="5">
        <f t="shared" si="40"/>
        <v>630775.78349109658</v>
      </c>
      <c r="Z143" s="5">
        <f t="shared" si="41"/>
        <v>5441.7815210329336</v>
      </c>
      <c r="AA143" s="5">
        <f t="shared" si="7"/>
        <v>1236.6096310922894</v>
      </c>
      <c r="AB143" s="35">
        <f t="shared" si="8"/>
        <v>2.3525499807519057E-2</v>
      </c>
      <c r="AC143" s="5">
        <f t="shared" si="9"/>
        <v>4205.1718899406442</v>
      </c>
      <c r="AD143" s="35">
        <f t="shared" si="10"/>
        <v>0.08</v>
      </c>
      <c r="AE143" s="5">
        <f t="shared" si="42"/>
        <v>112085.82613999542</v>
      </c>
      <c r="AF143" s="5">
        <f t="shared" si="43"/>
        <v>638880.02376254927</v>
      </c>
      <c r="AG143" s="5">
        <f t="shared" si="11"/>
        <v>629539.17386000429</v>
      </c>
      <c r="AH143" s="5">
        <f t="shared" si="12"/>
        <v>750965.84990254464</v>
      </c>
      <c r="AI143" s="150"/>
      <c r="AJ143" s="2">
        <v>138</v>
      </c>
      <c r="AK143" s="118">
        <v>49035</v>
      </c>
      <c r="AL143" s="5">
        <f t="shared" si="44"/>
        <v>626894.5420338274</v>
      </c>
      <c r="AM143" s="5">
        <f t="shared" si="45"/>
        <v>5313.0923161272649</v>
      </c>
      <c r="AN143" s="5">
        <f t="shared" si="13"/>
        <v>1264.3983988254631</v>
      </c>
      <c r="AO143" s="35">
        <f t="shared" si="14"/>
        <v>2.4203083243763239E-2</v>
      </c>
      <c r="AP143" s="5">
        <f t="shared" si="15"/>
        <v>4048.6939173018018</v>
      </c>
      <c r="AQ143" s="35">
        <f t="shared" si="16"/>
        <v>7.7499999999999999E-2</v>
      </c>
      <c r="AR143" s="5">
        <f t="shared" si="46"/>
        <v>115994.85636499798</v>
      </c>
      <c r="AS143" s="5">
        <f t="shared" si="47"/>
        <v>617211.88326056406</v>
      </c>
      <c r="AT143" s="5">
        <f t="shared" si="17"/>
        <v>625630.14363500196</v>
      </c>
      <c r="AU143" s="5">
        <f t="shared" si="18"/>
        <v>733206.73962556198</v>
      </c>
      <c r="AV143" s="150"/>
      <c r="AW143" s="2">
        <v>138</v>
      </c>
      <c r="AX143" s="118">
        <v>49035</v>
      </c>
      <c r="AY143" s="5">
        <f t="shared" si="48"/>
        <v>622911.73464436701</v>
      </c>
      <c r="AZ143" s="5">
        <f t="shared" si="49"/>
        <v>5185.5495990545369</v>
      </c>
      <c r="BA143" s="5">
        <f t="shared" si="19"/>
        <v>1292.3512575272434</v>
      </c>
      <c r="BB143" s="35">
        <f t="shared" si="20"/>
        <v>2.4896328368546269E-2</v>
      </c>
      <c r="BC143" s="5">
        <f t="shared" si="21"/>
        <v>3893.1983415272935</v>
      </c>
      <c r="BD143" s="35">
        <f t="shared" si="22"/>
        <v>7.4999999999999997E-2</v>
      </c>
      <c r="BE143" s="5">
        <f t="shared" si="50"/>
        <v>120005.61661315999</v>
      </c>
      <c r="BF143" s="5">
        <f t="shared" si="51"/>
        <v>595600.22805636609</v>
      </c>
      <c r="BG143" s="5">
        <f t="shared" si="23"/>
        <v>621619.38338683976</v>
      </c>
      <c r="BH143" s="5">
        <f t="shared" si="24"/>
        <v>715605.84466952609</v>
      </c>
      <c r="BI143" s="150"/>
      <c r="BJ143" s="2">
        <v>138</v>
      </c>
      <c r="BK143" s="118">
        <v>49035</v>
      </c>
      <c r="BL143" s="5">
        <f t="shared" si="52"/>
        <v>618826.83737011987</v>
      </c>
      <c r="BM143" s="5">
        <f t="shared" si="53"/>
        <v>5059.1898369667315</v>
      </c>
      <c r="BN143" s="5">
        <f t="shared" si="25"/>
        <v>1320.4443611889242</v>
      </c>
      <c r="BO143" s="35">
        <f t="shared" si="26"/>
        <v>2.5605438189472071E-2</v>
      </c>
      <c r="BP143" s="5">
        <f t="shared" si="27"/>
        <v>3738.7454757778073</v>
      </c>
      <c r="BQ143" s="35">
        <f t="shared" si="28"/>
        <v>7.2499999999999995E-2</v>
      </c>
      <c r="BR143" s="5">
        <f t="shared" si="54"/>
        <v>124118.60699106942</v>
      </c>
      <c r="BS143" s="5">
        <f t="shared" si="55"/>
        <v>574049.59051033971</v>
      </c>
      <c r="BT143" s="5">
        <f t="shared" si="29"/>
        <v>617506.39300893096</v>
      </c>
      <c r="BU143" s="5">
        <f t="shared" si="30"/>
        <v>698168.1975014091</v>
      </c>
      <c r="BV143" s="150"/>
      <c r="BW143" s="2">
        <v>138</v>
      </c>
      <c r="BX143" s="118">
        <v>49035</v>
      </c>
      <c r="BY143" s="5">
        <f t="shared" si="56"/>
        <v>614639.46074335685</v>
      </c>
      <c r="BZ143" s="5">
        <f t="shared" si="57"/>
        <v>4934.049629872613</v>
      </c>
      <c r="CA143" s="5">
        <f t="shared" si="31"/>
        <v>1348.6527755363645</v>
      </c>
      <c r="CB143" s="35">
        <f t="shared" si="32"/>
        <v>2.6330612237072011E-2</v>
      </c>
      <c r="CC143" s="5">
        <f t="shared" si="33"/>
        <v>3585.3968543362485</v>
      </c>
      <c r="CD143" s="35">
        <f t="shared" si="34"/>
        <v>7.0000000000000007E-2</v>
      </c>
      <c r="CE143" s="5">
        <f t="shared" si="58"/>
        <v>128334.19203217972</v>
      </c>
      <c r="CF143" s="5">
        <f t="shared" si="59"/>
        <v>552564.65689024096</v>
      </c>
      <c r="CG143" s="5">
        <f t="shared" si="35"/>
        <v>613290.80796782044</v>
      </c>
      <c r="CH143" s="5">
        <f t="shared" si="36"/>
        <v>680898.84892242064</v>
      </c>
    </row>
    <row r="144" spans="9:86" ht="14.25" customHeight="1">
      <c r="I144" s="150"/>
      <c r="J144" s="2">
        <v>139</v>
      </c>
      <c r="K144" s="118">
        <v>49065</v>
      </c>
      <c r="L144" s="5">
        <f t="shared" si="37"/>
        <v>633347.10297271982</v>
      </c>
      <c r="M144" s="5">
        <f t="shared" si="0"/>
        <v>5571.5809522926747</v>
      </c>
      <c r="N144" s="5">
        <f t="shared" si="1"/>
        <v>1217.3196193552258</v>
      </c>
      <c r="O144" s="35">
        <f t="shared" si="2"/>
        <v>2.3064501856404504E-2</v>
      </c>
      <c r="P144" s="5">
        <f t="shared" si="3"/>
        <v>4354.261332937449</v>
      </c>
      <c r="Q144" s="35">
        <f t="shared" si="4"/>
        <v>8.2500000000000004E-2</v>
      </c>
      <c r="R144" s="5">
        <f t="shared" si="38"/>
        <v>109495.21664663508</v>
      </c>
      <c r="S144" s="5">
        <f t="shared" si="39"/>
        <v>664954.53572204674</v>
      </c>
      <c r="T144" s="5">
        <f t="shared" si="5"/>
        <v>632129.78335336456</v>
      </c>
      <c r="U144" s="5">
        <f t="shared" si="6"/>
        <v>774449.75236868183</v>
      </c>
      <c r="V144" s="150"/>
      <c r="W144" s="2">
        <v>139</v>
      </c>
      <c r="X144" s="118">
        <v>49065</v>
      </c>
      <c r="Y144" s="5">
        <f t="shared" si="40"/>
        <v>629539.17386000429</v>
      </c>
      <c r="Z144" s="5">
        <f t="shared" si="41"/>
        <v>5441.7815210329336</v>
      </c>
      <c r="AA144" s="5">
        <f t="shared" si="7"/>
        <v>1244.853695299571</v>
      </c>
      <c r="AB144" s="35">
        <f t="shared" si="8"/>
        <v>2.3728855905822931E-2</v>
      </c>
      <c r="AC144" s="5">
        <f t="shared" si="9"/>
        <v>4196.9278257333626</v>
      </c>
      <c r="AD144" s="35">
        <f t="shared" si="10"/>
        <v>8.0000000000000016E-2</v>
      </c>
      <c r="AE144" s="5">
        <f t="shared" si="42"/>
        <v>113330.67983529498</v>
      </c>
      <c r="AF144" s="5">
        <f t="shared" si="43"/>
        <v>643076.95158828259</v>
      </c>
      <c r="AG144" s="5">
        <f t="shared" si="11"/>
        <v>628294.3201647047</v>
      </c>
      <c r="AH144" s="5">
        <f t="shared" si="12"/>
        <v>756407.63142357755</v>
      </c>
      <c r="AI144" s="150"/>
      <c r="AJ144" s="2">
        <v>139</v>
      </c>
      <c r="AK144" s="118">
        <v>49065</v>
      </c>
      <c r="AL144" s="5">
        <f t="shared" si="44"/>
        <v>625630.14363500196</v>
      </c>
      <c r="AM144" s="5">
        <f t="shared" si="45"/>
        <v>5313.0923161272649</v>
      </c>
      <c r="AN144" s="5">
        <f t="shared" si="13"/>
        <v>1272.5643051512106</v>
      </c>
      <c r="AO144" s="35">
        <f t="shared" si="14"/>
        <v>2.440862515525407E-2</v>
      </c>
      <c r="AP144" s="5">
        <f t="shared" si="15"/>
        <v>4040.5280109760542</v>
      </c>
      <c r="AQ144" s="35">
        <f t="shared" si="16"/>
        <v>7.7499999999999999E-2</v>
      </c>
      <c r="AR144" s="5">
        <f t="shared" si="46"/>
        <v>117267.42067014919</v>
      </c>
      <c r="AS144" s="5">
        <f t="shared" si="47"/>
        <v>621252.4112715401</v>
      </c>
      <c r="AT144" s="5">
        <f t="shared" si="17"/>
        <v>624357.57932985073</v>
      </c>
      <c r="AU144" s="5">
        <f t="shared" si="18"/>
        <v>738519.83194168925</v>
      </c>
      <c r="AV144" s="150"/>
      <c r="AW144" s="2">
        <v>139</v>
      </c>
      <c r="AX144" s="118">
        <v>49065</v>
      </c>
      <c r="AY144" s="5">
        <f t="shared" si="48"/>
        <v>621619.38338683976</v>
      </c>
      <c r="AZ144" s="5">
        <f t="shared" si="49"/>
        <v>5185.5495990545369</v>
      </c>
      <c r="BA144" s="5">
        <f t="shared" si="19"/>
        <v>1300.4284528867888</v>
      </c>
      <c r="BB144" s="35">
        <f t="shared" si="20"/>
        <v>2.5104013567946025E-2</v>
      </c>
      <c r="BC144" s="5">
        <f t="shared" si="21"/>
        <v>3885.1211461677481</v>
      </c>
      <c r="BD144" s="35">
        <f t="shared" si="22"/>
        <v>7.4999999999999997E-2</v>
      </c>
      <c r="BE144" s="5">
        <f t="shared" si="50"/>
        <v>121306.04506604678</v>
      </c>
      <c r="BF144" s="5">
        <f t="shared" si="51"/>
        <v>599485.34920253383</v>
      </c>
      <c r="BG144" s="5">
        <f t="shared" si="23"/>
        <v>620318.95493395301</v>
      </c>
      <c r="BH144" s="5">
        <f t="shared" si="24"/>
        <v>720791.3942685806</v>
      </c>
      <c r="BI144" s="150"/>
      <c r="BJ144" s="2">
        <v>139</v>
      </c>
      <c r="BK144" s="118">
        <v>49065</v>
      </c>
      <c r="BL144" s="5">
        <f t="shared" si="52"/>
        <v>617506.39300893096</v>
      </c>
      <c r="BM144" s="5">
        <f t="shared" si="53"/>
        <v>5059.1898369667315</v>
      </c>
      <c r="BN144" s="5">
        <f t="shared" si="25"/>
        <v>1328.422045871107</v>
      </c>
      <c r="BO144" s="35">
        <f t="shared" si="26"/>
        <v>2.5815221884225463E-2</v>
      </c>
      <c r="BP144" s="5">
        <f t="shared" si="27"/>
        <v>3730.7677910956245</v>
      </c>
      <c r="BQ144" s="35">
        <f t="shared" si="28"/>
        <v>7.2499999999999995E-2</v>
      </c>
      <c r="BR144" s="5">
        <f t="shared" si="54"/>
        <v>125447.02903694053</v>
      </c>
      <c r="BS144" s="5">
        <f t="shared" si="55"/>
        <v>577780.35830143536</v>
      </c>
      <c r="BT144" s="5">
        <f t="shared" si="29"/>
        <v>616177.97096305981</v>
      </c>
      <c r="BU144" s="5">
        <f t="shared" si="30"/>
        <v>703227.38733837591</v>
      </c>
      <c r="BV144" s="150"/>
      <c r="BW144" s="2">
        <v>139</v>
      </c>
      <c r="BX144" s="118">
        <v>49065</v>
      </c>
      <c r="BY144" s="5">
        <f t="shared" si="56"/>
        <v>613290.80796782044</v>
      </c>
      <c r="BZ144" s="5">
        <f t="shared" si="57"/>
        <v>4934.049629872613</v>
      </c>
      <c r="CA144" s="5">
        <f t="shared" si="31"/>
        <v>1356.5199167269934</v>
      </c>
      <c r="CB144" s="35">
        <f t="shared" si="32"/>
        <v>2.6542447382609465E-2</v>
      </c>
      <c r="CC144" s="5">
        <f t="shared" si="33"/>
        <v>3577.5297131456196</v>
      </c>
      <c r="CD144" s="35">
        <f t="shared" si="34"/>
        <v>7.0000000000000007E-2</v>
      </c>
      <c r="CE144" s="5">
        <f t="shared" si="58"/>
        <v>129690.71194890671</v>
      </c>
      <c r="CF144" s="5">
        <f t="shared" si="59"/>
        <v>556142.18660338654</v>
      </c>
      <c r="CG144" s="5">
        <f t="shared" si="35"/>
        <v>611934.28805109346</v>
      </c>
      <c r="CH144" s="5">
        <f t="shared" si="36"/>
        <v>685832.89855229319</v>
      </c>
    </row>
    <row r="145" spans="9:86" ht="14.25" customHeight="1">
      <c r="I145" s="150"/>
      <c r="J145" s="2">
        <v>140</v>
      </c>
      <c r="K145" s="118">
        <v>49096</v>
      </c>
      <c r="L145" s="5">
        <f t="shared" si="37"/>
        <v>632129.78335336456</v>
      </c>
      <c r="M145" s="5">
        <f t="shared" si="0"/>
        <v>5571.5809522926747</v>
      </c>
      <c r="N145" s="5">
        <f t="shared" si="1"/>
        <v>1225.6886917382935</v>
      </c>
      <c r="O145" s="35">
        <f t="shared" si="2"/>
        <v>2.3267791975935911E-2</v>
      </c>
      <c r="P145" s="5">
        <f t="shared" si="3"/>
        <v>4345.8922605543812</v>
      </c>
      <c r="Q145" s="35">
        <f t="shared" si="4"/>
        <v>8.2500000000000004E-2</v>
      </c>
      <c r="R145" s="5">
        <f t="shared" si="38"/>
        <v>110720.90533837337</v>
      </c>
      <c r="S145" s="5">
        <f t="shared" si="39"/>
        <v>669300.4279826011</v>
      </c>
      <c r="T145" s="5">
        <f t="shared" si="5"/>
        <v>630904.09466162627</v>
      </c>
      <c r="U145" s="5">
        <f t="shared" si="6"/>
        <v>780021.33332097449</v>
      </c>
      <c r="V145" s="150"/>
      <c r="W145" s="2">
        <v>140</v>
      </c>
      <c r="X145" s="118">
        <v>49096</v>
      </c>
      <c r="Y145" s="5">
        <f t="shared" si="40"/>
        <v>628294.3201647047</v>
      </c>
      <c r="Z145" s="5">
        <f t="shared" si="41"/>
        <v>5441.7815210329336</v>
      </c>
      <c r="AA145" s="5">
        <f t="shared" si="7"/>
        <v>1253.1527199349021</v>
      </c>
      <c r="AB145" s="35">
        <f t="shared" si="8"/>
        <v>2.3934376225582817E-2</v>
      </c>
      <c r="AC145" s="5">
        <f t="shared" si="9"/>
        <v>4188.6288010980315</v>
      </c>
      <c r="AD145" s="35">
        <f t="shared" si="10"/>
        <v>0.08</v>
      </c>
      <c r="AE145" s="5">
        <f t="shared" si="42"/>
        <v>114583.83255522989</v>
      </c>
      <c r="AF145" s="5">
        <f t="shared" si="43"/>
        <v>647265.58038938057</v>
      </c>
      <c r="AG145" s="5">
        <f t="shared" si="11"/>
        <v>627041.16744476976</v>
      </c>
      <c r="AH145" s="5">
        <f t="shared" si="12"/>
        <v>761849.41294461046</v>
      </c>
      <c r="AI145" s="150"/>
      <c r="AJ145" s="2">
        <v>140</v>
      </c>
      <c r="AK145" s="118">
        <v>49096</v>
      </c>
      <c r="AL145" s="5">
        <f t="shared" si="44"/>
        <v>624357.57932985073</v>
      </c>
      <c r="AM145" s="5">
        <f t="shared" si="45"/>
        <v>5313.0923161272649</v>
      </c>
      <c r="AN145" s="5">
        <f t="shared" si="13"/>
        <v>1280.7829496219788</v>
      </c>
      <c r="AO145" s="35">
        <f t="shared" si="14"/>
        <v>2.4616335100729241E-2</v>
      </c>
      <c r="AP145" s="5">
        <f t="shared" si="15"/>
        <v>4032.3093665052861</v>
      </c>
      <c r="AQ145" s="35">
        <f t="shared" si="16"/>
        <v>7.7499999999999999E-2</v>
      </c>
      <c r="AR145" s="5">
        <f t="shared" si="46"/>
        <v>118548.20361977117</v>
      </c>
      <c r="AS145" s="5">
        <f t="shared" si="47"/>
        <v>625284.72063804534</v>
      </c>
      <c r="AT145" s="5">
        <f t="shared" si="17"/>
        <v>623076.79638022871</v>
      </c>
      <c r="AU145" s="5">
        <f t="shared" si="18"/>
        <v>743832.92425781651</v>
      </c>
      <c r="AV145" s="150"/>
      <c r="AW145" s="2">
        <v>140</v>
      </c>
      <c r="AX145" s="118">
        <v>49096</v>
      </c>
      <c r="AY145" s="5">
        <f t="shared" si="48"/>
        <v>620318.95493395301</v>
      </c>
      <c r="AZ145" s="5">
        <f t="shared" si="49"/>
        <v>5185.5495990545369</v>
      </c>
      <c r="BA145" s="5">
        <f t="shared" si="19"/>
        <v>1308.5561307173311</v>
      </c>
      <c r="BB145" s="35">
        <f t="shared" si="20"/>
        <v>2.5313870298030599E-2</v>
      </c>
      <c r="BC145" s="5">
        <f t="shared" si="21"/>
        <v>3876.9934683372057</v>
      </c>
      <c r="BD145" s="35">
        <f t="shared" si="22"/>
        <v>7.4999999999999997E-2</v>
      </c>
      <c r="BE145" s="5">
        <f t="shared" si="50"/>
        <v>122614.60119676411</v>
      </c>
      <c r="BF145" s="5">
        <f t="shared" si="51"/>
        <v>603362.34267087106</v>
      </c>
      <c r="BG145" s="5">
        <f t="shared" si="23"/>
        <v>619010.39880323573</v>
      </c>
      <c r="BH145" s="5">
        <f t="shared" si="24"/>
        <v>725976.94386763521</v>
      </c>
      <c r="BI145" s="150"/>
      <c r="BJ145" s="2">
        <v>140</v>
      </c>
      <c r="BK145" s="118">
        <v>49096</v>
      </c>
      <c r="BL145" s="5">
        <f t="shared" si="52"/>
        <v>616177.97096305981</v>
      </c>
      <c r="BM145" s="5">
        <f t="shared" si="53"/>
        <v>5059.1898369667315</v>
      </c>
      <c r="BN145" s="5">
        <f t="shared" si="25"/>
        <v>1336.4479290649119</v>
      </c>
      <c r="BO145" s="35">
        <f t="shared" si="26"/>
        <v>2.6027180302653812E-2</v>
      </c>
      <c r="BP145" s="5">
        <f t="shared" si="27"/>
        <v>3722.7419079018196</v>
      </c>
      <c r="BQ145" s="35">
        <f t="shared" si="28"/>
        <v>7.2499999999999995E-2</v>
      </c>
      <c r="BR145" s="5">
        <f t="shared" si="54"/>
        <v>126783.47696600544</v>
      </c>
      <c r="BS145" s="5">
        <f t="shared" si="55"/>
        <v>581503.10020933719</v>
      </c>
      <c r="BT145" s="5">
        <f t="shared" si="29"/>
        <v>614841.52303399495</v>
      </c>
      <c r="BU145" s="5">
        <f t="shared" si="30"/>
        <v>708286.57717534259</v>
      </c>
      <c r="BV145" s="150"/>
      <c r="BW145" s="2">
        <v>140</v>
      </c>
      <c r="BX145" s="118">
        <v>49096</v>
      </c>
      <c r="BY145" s="5">
        <f t="shared" si="56"/>
        <v>611934.28805109346</v>
      </c>
      <c r="BZ145" s="5">
        <f t="shared" si="57"/>
        <v>4934.049629872613</v>
      </c>
      <c r="CA145" s="5">
        <f t="shared" si="31"/>
        <v>1364.4329495745678</v>
      </c>
      <c r="CB145" s="35">
        <f t="shared" si="32"/>
        <v>2.6756460153655806E-2</v>
      </c>
      <c r="CC145" s="5">
        <f t="shared" si="33"/>
        <v>3569.6166802980451</v>
      </c>
      <c r="CD145" s="35">
        <f t="shared" si="34"/>
        <v>7.0000000000000007E-2</v>
      </c>
      <c r="CE145" s="5">
        <f t="shared" si="58"/>
        <v>131055.14489848127</v>
      </c>
      <c r="CF145" s="5">
        <f t="shared" si="59"/>
        <v>559711.80328368454</v>
      </c>
      <c r="CG145" s="5">
        <f t="shared" si="35"/>
        <v>610569.85510151892</v>
      </c>
      <c r="CH145" s="5">
        <f t="shared" si="36"/>
        <v>690766.94818216586</v>
      </c>
    </row>
    <row r="146" spans="9:86" ht="14.25" customHeight="1">
      <c r="I146" s="150"/>
      <c r="J146" s="2">
        <v>141</v>
      </c>
      <c r="K146" s="118">
        <v>49126</v>
      </c>
      <c r="L146" s="5">
        <f t="shared" si="37"/>
        <v>630904.09466162627</v>
      </c>
      <c r="M146" s="5">
        <f t="shared" si="0"/>
        <v>5571.5809522926747</v>
      </c>
      <c r="N146" s="5">
        <f t="shared" si="1"/>
        <v>1234.1153014939937</v>
      </c>
      <c r="O146" s="35">
        <f t="shared" si="2"/>
        <v>2.347327231386993E-2</v>
      </c>
      <c r="P146" s="5">
        <f t="shared" si="3"/>
        <v>4337.4656507986811</v>
      </c>
      <c r="Q146" s="35">
        <f t="shared" si="4"/>
        <v>8.2500000000000018E-2</v>
      </c>
      <c r="R146" s="5">
        <f t="shared" si="38"/>
        <v>111955.02063986736</v>
      </c>
      <c r="S146" s="5">
        <f t="shared" si="39"/>
        <v>673637.89363339974</v>
      </c>
      <c r="T146" s="5">
        <f t="shared" si="5"/>
        <v>629669.97936013225</v>
      </c>
      <c r="U146" s="5">
        <f t="shared" si="6"/>
        <v>785592.91427326715</v>
      </c>
      <c r="V146" s="150"/>
      <c r="W146" s="2">
        <v>141</v>
      </c>
      <c r="X146" s="118">
        <v>49126</v>
      </c>
      <c r="Y146" s="5">
        <f t="shared" si="40"/>
        <v>627041.16744476976</v>
      </c>
      <c r="Z146" s="5">
        <f t="shared" si="41"/>
        <v>5441.7815210329336</v>
      </c>
      <c r="AA146" s="5">
        <f t="shared" si="7"/>
        <v>1261.5070714011354</v>
      </c>
      <c r="AB146" s="35">
        <f t="shared" si="8"/>
        <v>2.4142090890941378E-2</v>
      </c>
      <c r="AC146" s="5">
        <f t="shared" si="9"/>
        <v>4180.2744496317982</v>
      </c>
      <c r="AD146" s="35">
        <f t="shared" si="10"/>
        <v>7.9999999999999988E-2</v>
      </c>
      <c r="AE146" s="5">
        <f t="shared" si="42"/>
        <v>115845.33962663103</v>
      </c>
      <c r="AF146" s="5">
        <f t="shared" si="43"/>
        <v>651445.85483901238</v>
      </c>
      <c r="AG146" s="5">
        <f t="shared" si="11"/>
        <v>625779.66037336865</v>
      </c>
      <c r="AH146" s="5">
        <f t="shared" si="12"/>
        <v>767291.19446564338</v>
      </c>
      <c r="AI146" s="150"/>
      <c r="AJ146" s="2">
        <v>141</v>
      </c>
      <c r="AK146" s="118">
        <v>49126</v>
      </c>
      <c r="AL146" s="5">
        <f t="shared" si="44"/>
        <v>623076.79638022871</v>
      </c>
      <c r="AM146" s="5">
        <f t="shared" si="45"/>
        <v>5313.0923161272649</v>
      </c>
      <c r="AN146" s="5">
        <f t="shared" si="13"/>
        <v>1289.0546728382878</v>
      </c>
      <c r="AO146" s="35">
        <f t="shared" si="14"/>
        <v>2.4826243191729776E-2</v>
      </c>
      <c r="AP146" s="5">
        <f t="shared" si="15"/>
        <v>4024.0376432889771</v>
      </c>
      <c r="AQ146" s="35">
        <f t="shared" si="16"/>
        <v>7.7499999999999999E-2</v>
      </c>
      <c r="AR146" s="5">
        <f t="shared" si="46"/>
        <v>119837.25829260946</v>
      </c>
      <c r="AS146" s="5">
        <f t="shared" si="47"/>
        <v>629308.7582813343</v>
      </c>
      <c r="AT146" s="5">
        <f t="shared" si="17"/>
        <v>621787.74170739041</v>
      </c>
      <c r="AU146" s="5">
        <f t="shared" si="18"/>
        <v>749146.01657394378</v>
      </c>
      <c r="AV146" s="150"/>
      <c r="AW146" s="2">
        <v>141</v>
      </c>
      <c r="AX146" s="118">
        <v>49126</v>
      </c>
      <c r="AY146" s="5">
        <f t="shared" si="48"/>
        <v>619010.39880323573</v>
      </c>
      <c r="AZ146" s="5">
        <f t="shared" si="49"/>
        <v>5185.5495990545369</v>
      </c>
      <c r="BA146" s="5">
        <f t="shared" si="19"/>
        <v>1316.734606534314</v>
      </c>
      <c r="BB146" s="35">
        <f t="shared" si="20"/>
        <v>2.5525928658000394E-2</v>
      </c>
      <c r="BC146" s="5">
        <f t="shared" si="21"/>
        <v>3868.8149925202229</v>
      </c>
      <c r="BD146" s="35">
        <f t="shared" si="22"/>
        <v>7.4999999999999997E-2</v>
      </c>
      <c r="BE146" s="5">
        <f t="shared" si="50"/>
        <v>123931.33580329843</v>
      </c>
      <c r="BF146" s="5">
        <f t="shared" si="51"/>
        <v>607231.15766339132</v>
      </c>
      <c r="BG146" s="5">
        <f t="shared" si="23"/>
        <v>617693.66419670137</v>
      </c>
      <c r="BH146" s="5">
        <f t="shared" si="24"/>
        <v>731162.49346668972</v>
      </c>
      <c r="BI146" s="150"/>
      <c r="BJ146" s="2">
        <v>141</v>
      </c>
      <c r="BK146" s="118">
        <v>49126</v>
      </c>
      <c r="BL146" s="5">
        <f t="shared" si="52"/>
        <v>614841.52303399495</v>
      </c>
      <c r="BM146" s="5">
        <f t="shared" si="53"/>
        <v>5059.1898369667315</v>
      </c>
      <c r="BN146" s="5">
        <f t="shared" si="25"/>
        <v>1344.5223019696787</v>
      </c>
      <c r="BO146" s="35">
        <f t="shared" si="26"/>
        <v>2.6241343531939812E-2</v>
      </c>
      <c r="BP146" s="5">
        <f t="shared" si="27"/>
        <v>3714.6675349970528</v>
      </c>
      <c r="BQ146" s="35">
        <f t="shared" si="28"/>
        <v>7.2499999999999995E-2</v>
      </c>
      <c r="BR146" s="5">
        <f t="shared" si="54"/>
        <v>128127.99926797513</v>
      </c>
      <c r="BS146" s="5">
        <f t="shared" si="55"/>
        <v>585217.7677443343</v>
      </c>
      <c r="BT146" s="5">
        <f t="shared" si="29"/>
        <v>613497.00073202525</v>
      </c>
      <c r="BU146" s="5">
        <f t="shared" si="30"/>
        <v>713345.7670123094</v>
      </c>
      <c r="BV146" s="150"/>
      <c r="BW146" s="2">
        <v>141</v>
      </c>
      <c r="BX146" s="118">
        <v>49126</v>
      </c>
      <c r="BY146" s="5">
        <f t="shared" si="56"/>
        <v>610569.85510151892</v>
      </c>
      <c r="BZ146" s="5">
        <f t="shared" si="57"/>
        <v>4934.049629872613</v>
      </c>
      <c r="CA146" s="5">
        <f t="shared" si="31"/>
        <v>1372.392141780419</v>
      </c>
      <c r="CB146" s="35">
        <f t="shared" si="32"/>
        <v>2.6972680625752136E-2</v>
      </c>
      <c r="CC146" s="5">
        <f t="shared" si="33"/>
        <v>3561.6574880921939</v>
      </c>
      <c r="CD146" s="35">
        <f t="shared" si="34"/>
        <v>7.0000000000000007E-2</v>
      </c>
      <c r="CE146" s="5">
        <f t="shared" si="58"/>
        <v>132427.5370402617</v>
      </c>
      <c r="CF146" s="5">
        <f t="shared" si="59"/>
        <v>563273.46077177674</v>
      </c>
      <c r="CG146" s="5">
        <f t="shared" si="35"/>
        <v>609197.46295973845</v>
      </c>
      <c r="CH146" s="5">
        <f t="shared" si="36"/>
        <v>695700.9978120384</v>
      </c>
    </row>
    <row r="147" spans="9:86" ht="14.25" customHeight="1">
      <c r="I147" s="150"/>
      <c r="J147" s="2">
        <v>142</v>
      </c>
      <c r="K147" s="118">
        <v>49157</v>
      </c>
      <c r="L147" s="5">
        <f t="shared" si="37"/>
        <v>629669.97936013225</v>
      </c>
      <c r="M147" s="5">
        <f t="shared" si="0"/>
        <v>5571.5809522926747</v>
      </c>
      <c r="N147" s="5">
        <f t="shared" si="1"/>
        <v>1242.5998441917654</v>
      </c>
      <c r="O147" s="35">
        <f t="shared" si="2"/>
        <v>2.3680973556106127E-2</v>
      </c>
      <c r="P147" s="5">
        <f t="shared" si="3"/>
        <v>4328.9811081009093</v>
      </c>
      <c r="Q147" s="35">
        <f t="shared" si="4"/>
        <v>8.2500000000000004E-2</v>
      </c>
      <c r="R147" s="5">
        <f t="shared" si="38"/>
        <v>113197.62048405912</v>
      </c>
      <c r="S147" s="5">
        <f t="shared" si="39"/>
        <v>677966.87474150059</v>
      </c>
      <c r="T147" s="5">
        <f t="shared" si="5"/>
        <v>628427.37951594044</v>
      </c>
      <c r="U147" s="5">
        <f t="shared" si="6"/>
        <v>791164.49522555969</v>
      </c>
      <c r="V147" s="150"/>
      <c r="W147" s="2">
        <v>142</v>
      </c>
      <c r="X147" s="118">
        <v>49157</v>
      </c>
      <c r="Y147" s="5">
        <f t="shared" si="40"/>
        <v>625779.66037336865</v>
      </c>
      <c r="Z147" s="5">
        <f t="shared" si="41"/>
        <v>5441.7815210329336</v>
      </c>
      <c r="AA147" s="5">
        <f t="shared" si="7"/>
        <v>1269.917118543809</v>
      </c>
      <c r="AB147" s="35">
        <f t="shared" si="8"/>
        <v>2.4352030574840706E-2</v>
      </c>
      <c r="AC147" s="5">
        <f t="shared" si="9"/>
        <v>4171.8644024891246</v>
      </c>
      <c r="AD147" s="35">
        <f t="shared" si="10"/>
        <v>0.08</v>
      </c>
      <c r="AE147" s="5">
        <f t="shared" si="42"/>
        <v>117115.25674517483</v>
      </c>
      <c r="AF147" s="5">
        <f t="shared" si="43"/>
        <v>655617.71924150153</v>
      </c>
      <c r="AG147" s="5">
        <f t="shared" si="11"/>
        <v>624509.74325482489</v>
      </c>
      <c r="AH147" s="5">
        <f t="shared" si="12"/>
        <v>772732.97598667641</v>
      </c>
      <c r="AI147" s="150"/>
      <c r="AJ147" s="2">
        <v>142</v>
      </c>
      <c r="AK147" s="118">
        <v>49157</v>
      </c>
      <c r="AL147" s="5">
        <f t="shared" si="44"/>
        <v>621787.74170739041</v>
      </c>
      <c r="AM147" s="5">
        <f t="shared" si="45"/>
        <v>5313.0923161272649</v>
      </c>
      <c r="AN147" s="5">
        <f t="shared" si="13"/>
        <v>1297.3798176003684</v>
      </c>
      <c r="AO147" s="35">
        <f t="shared" si="14"/>
        <v>2.5038380088443252E-2</v>
      </c>
      <c r="AP147" s="5">
        <f t="shared" si="15"/>
        <v>4015.7124985268965</v>
      </c>
      <c r="AQ147" s="35">
        <f t="shared" si="16"/>
        <v>7.7499999999999999E-2</v>
      </c>
      <c r="AR147" s="5">
        <f t="shared" si="46"/>
        <v>121134.63811020982</v>
      </c>
      <c r="AS147" s="5">
        <f t="shared" si="47"/>
        <v>633324.47077986121</v>
      </c>
      <c r="AT147" s="5">
        <f t="shared" si="17"/>
        <v>620490.36188979005</v>
      </c>
      <c r="AU147" s="5">
        <f t="shared" si="18"/>
        <v>754459.10889007105</v>
      </c>
      <c r="AV147" s="150"/>
      <c r="AW147" s="2">
        <v>142</v>
      </c>
      <c r="AX147" s="118">
        <v>49157</v>
      </c>
      <c r="AY147" s="5">
        <f t="shared" si="48"/>
        <v>617693.66419670137</v>
      </c>
      <c r="AZ147" s="5">
        <f t="shared" si="49"/>
        <v>5185.5495990545369</v>
      </c>
      <c r="BA147" s="5">
        <f t="shared" si="19"/>
        <v>1324.9641978251539</v>
      </c>
      <c r="BB147" s="35">
        <f t="shared" si="20"/>
        <v>2.5740219295561223E-2</v>
      </c>
      <c r="BC147" s="5">
        <f t="shared" si="21"/>
        <v>3860.585401229383</v>
      </c>
      <c r="BD147" s="35">
        <f t="shared" si="22"/>
        <v>7.4999999999999997E-2</v>
      </c>
      <c r="BE147" s="5">
        <f t="shared" si="50"/>
        <v>125256.30000112359</v>
      </c>
      <c r="BF147" s="5">
        <f t="shared" si="51"/>
        <v>611091.74306462065</v>
      </c>
      <c r="BG147" s="5">
        <f t="shared" si="23"/>
        <v>616368.6999988762</v>
      </c>
      <c r="BH147" s="5">
        <f t="shared" si="24"/>
        <v>736348.04306574422</v>
      </c>
      <c r="BI147" s="150"/>
      <c r="BJ147" s="2">
        <v>142</v>
      </c>
      <c r="BK147" s="118">
        <v>49157</v>
      </c>
      <c r="BL147" s="5">
        <f t="shared" si="52"/>
        <v>613497.00073202525</v>
      </c>
      <c r="BM147" s="5">
        <f t="shared" si="53"/>
        <v>5059.1898369667315</v>
      </c>
      <c r="BN147" s="5">
        <f t="shared" si="25"/>
        <v>1352.6454575440789</v>
      </c>
      <c r="BO147" s="35">
        <f t="shared" si="26"/>
        <v>2.6457742207641133E-2</v>
      </c>
      <c r="BP147" s="5">
        <f t="shared" si="27"/>
        <v>3706.5443794226526</v>
      </c>
      <c r="BQ147" s="35">
        <f t="shared" si="28"/>
        <v>7.2499999999999995E-2</v>
      </c>
      <c r="BR147" s="5">
        <f t="shared" si="54"/>
        <v>129480.6447255192</v>
      </c>
      <c r="BS147" s="5">
        <f t="shared" si="55"/>
        <v>588924.31212375697</v>
      </c>
      <c r="BT147" s="5">
        <f t="shared" si="29"/>
        <v>612144.35527448112</v>
      </c>
      <c r="BU147" s="5">
        <f t="shared" si="30"/>
        <v>718404.9568492762</v>
      </c>
      <c r="BV147" s="150"/>
      <c r="BW147" s="2">
        <v>142</v>
      </c>
      <c r="BX147" s="118">
        <v>49157</v>
      </c>
      <c r="BY147" s="5">
        <f t="shared" si="56"/>
        <v>609197.46295973845</v>
      </c>
      <c r="BZ147" s="5">
        <f t="shared" si="57"/>
        <v>4934.049629872613</v>
      </c>
      <c r="CA147" s="5">
        <f t="shared" si="31"/>
        <v>1380.397762607472</v>
      </c>
      <c r="CB147" s="35">
        <f t="shared" si="32"/>
        <v>2.7191139422693918E-2</v>
      </c>
      <c r="CC147" s="5">
        <f t="shared" si="33"/>
        <v>3553.6518672651409</v>
      </c>
      <c r="CD147" s="35">
        <f t="shared" si="34"/>
        <v>7.0000000000000007E-2</v>
      </c>
      <c r="CE147" s="5">
        <f t="shared" si="58"/>
        <v>133807.93480286916</v>
      </c>
      <c r="CF147" s="5">
        <f t="shared" si="59"/>
        <v>566827.11263904185</v>
      </c>
      <c r="CG147" s="5">
        <f t="shared" si="35"/>
        <v>607817.06519713101</v>
      </c>
      <c r="CH147" s="5">
        <f t="shared" si="36"/>
        <v>700635.04744191095</v>
      </c>
    </row>
    <row r="148" spans="9:86" ht="14.25" customHeight="1">
      <c r="I148" s="150"/>
      <c r="J148" s="2">
        <v>143</v>
      </c>
      <c r="K148" s="118">
        <v>49188</v>
      </c>
      <c r="L148" s="5">
        <f t="shared" si="37"/>
        <v>628427.37951594044</v>
      </c>
      <c r="M148" s="5">
        <f t="shared" si="0"/>
        <v>5571.5809522926747</v>
      </c>
      <c r="N148" s="5">
        <f t="shared" si="1"/>
        <v>1251.1427181205845</v>
      </c>
      <c r="O148" s="35">
        <f t="shared" si="2"/>
        <v>2.3890926950082356E-2</v>
      </c>
      <c r="P148" s="5">
        <f t="shared" si="3"/>
        <v>4320.4382341720902</v>
      </c>
      <c r="Q148" s="35">
        <f t="shared" si="4"/>
        <v>8.249999999999999E-2</v>
      </c>
      <c r="R148" s="5">
        <f t="shared" si="38"/>
        <v>114448.7632021797</v>
      </c>
      <c r="S148" s="5">
        <f t="shared" si="39"/>
        <v>682287.31297567266</v>
      </c>
      <c r="T148" s="5">
        <f t="shared" si="5"/>
        <v>627176.23679781985</v>
      </c>
      <c r="U148" s="5">
        <f t="shared" si="6"/>
        <v>796736.07617785234</v>
      </c>
      <c r="V148" s="150"/>
      <c r="W148" s="2">
        <v>143</v>
      </c>
      <c r="X148" s="118">
        <v>49188</v>
      </c>
      <c r="Y148" s="5">
        <f t="shared" si="40"/>
        <v>624509.74325482489</v>
      </c>
      <c r="Z148" s="5">
        <f t="shared" si="41"/>
        <v>5441.7815210329336</v>
      </c>
      <c r="AA148" s="5">
        <f t="shared" si="7"/>
        <v>1278.3832326674337</v>
      </c>
      <c r="AB148" s="35">
        <f t="shared" si="8"/>
        <v>2.4564226511594435E-2</v>
      </c>
      <c r="AC148" s="5">
        <f t="shared" si="9"/>
        <v>4163.3982883654999</v>
      </c>
      <c r="AD148" s="35">
        <f t="shared" si="10"/>
        <v>8.0000000000000016E-2</v>
      </c>
      <c r="AE148" s="5">
        <f t="shared" si="42"/>
        <v>118393.63997784226</v>
      </c>
      <c r="AF148" s="5">
        <f t="shared" si="43"/>
        <v>659781.11752986698</v>
      </c>
      <c r="AG148" s="5">
        <f t="shared" si="11"/>
        <v>623231.36002215743</v>
      </c>
      <c r="AH148" s="5">
        <f t="shared" si="12"/>
        <v>778174.7575077092</v>
      </c>
      <c r="AI148" s="150"/>
      <c r="AJ148" s="2">
        <v>143</v>
      </c>
      <c r="AK148" s="118">
        <v>49188</v>
      </c>
      <c r="AL148" s="5">
        <f t="shared" si="44"/>
        <v>620490.36188979005</v>
      </c>
      <c r="AM148" s="5">
        <f t="shared" si="45"/>
        <v>5313.0923161272649</v>
      </c>
      <c r="AN148" s="5">
        <f t="shared" si="13"/>
        <v>1305.7587289223707</v>
      </c>
      <c r="AO148" s="35">
        <f t="shared" si="14"/>
        <v>2.5252777012274616E-2</v>
      </c>
      <c r="AP148" s="5">
        <f t="shared" si="15"/>
        <v>4007.3335872048942</v>
      </c>
      <c r="AQ148" s="35">
        <f t="shared" si="16"/>
        <v>7.7499999999999999E-2</v>
      </c>
      <c r="AR148" s="5">
        <f t="shared" si="46"/>
        <v>122440.3968391322</v>
      </c>
      <c r="AS148" s="5">
        <f t="shared" si="47"/>
        <v>637331.80436706613</v>
      </c>
      <c r="AT148" s="5">
        <f t="shared" si="17"/>
        <v>619184.6031608677</v>
      </c>
      <c r="AU148" s="5">
        <f t="shared" si="18"/>
        <v>759772.20120619831</v>
      </c>
      <c r="AV148" s="150"/>
      <c r="AW148" s="2">
        <v>143</v>
      </c>
      <c r="AX148" s="118">
        <v>49188</v>
      </c>
      <c r="AY148" s="5">
        <f t="shared" si="48"/>
        <v>616368.6999988762</v>
      </c>
      <c r="AZ148" s="5">
        <f t="shared" si="49"/>
        <v>5185.5495990545369</v>
      </c>
      <c r="BA148" s="5">
        <f t="shared" si="19"/>
        <v>1333.2452240615612</v>
      </c>
      <c r="BB148" s="35">
        <f t="shared" si="20"/>
        <v>2.595677341949373E-2</v>
      </c>
      <c r="BC148" s="5">
        <f t="shared" si="21"/>
        <v>3852.3043749929757</v>
      </c>
      <c r="BD148" s="35">
        <f t="shared" si="22"/>
        <v>7.4999999999999997E-2</v>
      </c>
      <c r="BE148" s="5">
        <f t="shared" si="50"/>
        <v>126589.54522518515</v>
      </c>
      <c r="BF148" s="5">
        <f t="shared" si="51"/>
        <v>614944.04743961361</v>
      </c>
      <c r="BG148" s="5">
        <f t="shared" si="23"/>
        <v>615035.45477481466</v>
      </c>
      <c r="BH148" s="5">
        <f t="shared" si="24"/>
        <v>741533.59266479872</v>
      </c>
      <c r="BI148" s="150"/>
      <c r="BJ148" s="2">
        <v>143</v>
      </c>
      <c r="BK148" s="118">
        <v>49188</v>
      </c>
      <c r="BL148" s="5">
        <f t="shared" si="52"/>
        <v>612144.35527448112</v>
      </c>
      <c r="BM148" s="5">
        <f t="shared" si="53"/>
        <v>5059.1898369667315</v>
      </c>
      <c r="BN148" s="5">
        <f t="shared" si="25"/>
        <v>1360.8176905167415</v>
      </c>
      <c r="BO148" s="35">
        <f t="shared" si="26"/>
        <v>2.6676407526258619E-2</v>
      </c>
      <c r="BP148" s="5">
        <f t="shared" si="27"/>
        <v>3698.3721464499899</v>
      </c>
      <c r="BQ148" s="35">
        <f t="shared" si="28"/>
        <v>7.2499999999999995E-2</v>
      </c>
      <c r="BR148" s="5">
        <f t="shared" si="54"/>
        <v>130841.46241603594</v>
      </c>
      <c r="BS148" s="5">
        <f t="shared" si="55"/>
        <v>592622.68427020696</v>
      </c>
      <c r="BT148" s="5">
        <f t="shared" si="29"/>
        <v>610783.53758396441</v>
      </c>
      <c r="BU148" s="5">
        <f t="shared" si="30"/>
        <v>723464.14668624289</v>
      </c>
      <c r="BV148" s="150"/>
      <c r="BW148" s="2">
        <v>143</v>
      </c>
      <c r="BX148" s="118">
        <v>49188</v>
      </c>
      <c r="BY148" s="5">
        <f t="shared" si="56"/>
        <v>607817.06519713101</v>
      </c>
      <c r="BZ148" s="5">
        <f t="shared" si="57"/>
        <v>4934.049629872613</v>
      </c>
      <c r="CA148" s="5">
        <f t="shared" si="31"/>
        <v>1388.4500828893488</v>
      </c>
      <c r="CB148" s="35">
        <f t="shared" si="32"/>
        <v>2.741186772909783E-2</v>
      </c>
      <c r="CC148" s="5">
        <f t="shared" si="33"/>
        <v>3545.5995469832642</v>
      </c>
      <c r="CD148" s="35">
        <f t="shared" si="34"/>
        <v>7.0000000000000007E-2</v>
      </c>
      <c r="CE148" s="5">
        <f t="shared" si="58"/>
        <v>135196.38488575851</v>
      </c>
      <c r="CF148" s="5">
        <f t="shared" si="59"/>
        <v>570372.71218602511</v>
      </c>
      <c r="CG148" s="5">
        <f t="shared" si="35"/>
        <v>606428.61511424172</v>
      </c>
      <c r="CH148" s="5">
        <f t="shared" si="36"/>
        <v>705569.09707178362</v>
      </c>
    </row>
    <row r="149" spans="9:86" ht="14.25" customHeight="1">
      <c r="I149" s="150"/>
      <c r="J149" s="2">
        <v>144</v>
      </c>
      <c r="K149" s="118">
        <v>49218</v>
      </c>
      <c r="L149" s="5">
        <f t="shared" si="37"/>
        <v>627176.23679781985</v>
      </c>
      <c r="M149" s="5">
        <f t="shared" si="0"/>
        <v>5571.5809522926747</v>
      </c>
      <c r="N149" s="5">
        <f t="shared" si="1"/>
        <v>1259.7443243076632</v>
      </c>
      <c r="O149" s="35">
        <f t="shared" si="2"/>
        <v>2.4103164317695824E-2</v>
      </c>
      <c r="P149" s="5">
        <f t="shared" si="3"/>
        <v>4311.8366279850115</v>
      </c>
      <c r="Q149" s="35">
        <f t="shared" si="4"/>
        <v>8.2500000000000004E-2</v>
      </c>
      <c r="R149" s="5">
        <f t="shared" si="38"/>
        <v>115708.50752648737</v>
      </c>
      <c r="S149" s="5">
        <f t="shared" si="39"/>
        <v>686599.14960365766</v>
      </c>
      <c r="T149" s="5">
        <f t="shared" si="5"/>
        <v>625916.49247351219</v>
      </c>
      <c r="U149" s="5">
        <f t="shared" si="6"/>
        <v>802307.657130145</v>
      </c>
      <c r="V149" s="150"/>
      <c r="W149" s="2">
        <v>144</v>
      </c>
      <c r="X149" s="118">
        <v>49218</v>
      </c>
      <c r="Y149" s="5">
        <f t="shared" si="40"/>
        <v>623231.36002215743</v>
      </c>
      <c r="Z149" s="5">
        <f t="shared" si="41"/>
        <v>5441.7815210329336</v>
      </c>
      <c r="AA149" s="5">
        <f t="shared" si="7"/>
        <v>1286.9057875518838</v>
      </c>
      <c r="AB149" s="35">
        <f t="shared" si="8"/>
        <v>2.4778710509807421E-2</v>
      </c>
      <c r="AC149" s="5">
        <f t="shared" si="9"/>
        <v>4154.8757334810498</v>
      </c>
      <c r="AD149" s="35">
        <f t="shared" si="10"/>
        <v>0.08</v>
      </c>
      <c r="AE149" s="5">
        <f t="shared" si="42"/>
        <v>119680.54576539414</v>
      </c>
      <c r="AF149" s="5">
        <f t="shared" si="43"/>
        <v>663935.99326334801</v>
      </c>
      <c r="AG149" s="5">
        <f t="shared" si="11"/>
        <v>621944.45423460554</v>
      </c>
      <c r="AH149" s="5">
        <f t="shared" si="12"/>
        <v>783616.53902874212</v>
      </c>
      <c r="AI149" s="150"/>
      <c r="AJ149" s="2">
        <v>144</v>
      </c>
      <c r="AK149" s="118">
        <v>49218</v>
      </c>
      <c r="AL149" s="5">
        <f t="shared" si="44"/>
        <v>619184.6031608677</v>
      </c>
      <c r="AM149" s="5">
        <f t="shared" si="45"/>
        <v>5313.0923161272649</v>
      </c>
      <c r="AN149" s="5">
        <f t="shared" si="13"/>
        <v>1314.1917540466611</v>
      </c>
      <c r="AO149" s="35">
        <f t="shared" si="14"/>
        <v>2.5469465758764544E-2</v>
      </c>
      <c r="AP149" s="5">
        <f t="shared" si="15"/>
        <v>3998.9005620806038</v>
      </c>
      <c r="AQ149" s="35">
        <f t="shared" si="16"/>
        <v>7.7499999999999999E-2</v>
      </c>
      <c r="AR149" s="5">
        <f t="shared" si="46"/>
        <v>123754.58859317887</v>
      </c>
      <c r="AS149" s="5">
        <f t="shared" si="47"/>
        <v>641330.70492914668</v>
      </c>
      <c r="AT149" s="5">
        <f t="shared" si="17"/>
        <v>617870.41140682099</v>
      </c>
      <c r="AU149" s="5">
        <f t="shared" si="18"/>
        <v>765085.29352232558</v>
      </c>
      <c r="AV149" s="150"/>
      <c r="AW149" s="2">
        <v>144</v>
      </c>
      <c r="AX149" s="118">
        <v>49218</v>
      </c>
      <c r="AY149" s="5">
        <f t="shared" si="48"/>
        <v>615035.45477481466</v>
      </c>
      <c r="AZ149" s="5">
        <f t="shared" si="49"/>
        <v>5185.5495990545369</v>
      </c>
      <c r="BA149" s="5">
        <f t="shared" si="19"/>
        <v>1341.5780067119458</v>
      </c>
      <c r="BB149" s="35">
        <f t="shared" si="20"/>
        <v>2.6175622812570562E-2</v>
      </c>
      <c r="BC149" s="5">
        <f t="shared" si="21"/>
        <v>3843.9715923425911</v>
      </c>
      <c r="BD149" s="35">
        <f t="shared" si="22"/>
        <v>7.4999999999999997E-2</v>
      </c>
      <c r="BE149" s="5">
        <f t="shared" si="50"/>
        <v>127931.1232318971</v>
      </c>
      <c r="BF149" s="5">
        <f t="shared" si="51"/>
        <v>618788.01903195621</v>
      </c>
      <c r="BG149" s="5">
        <f t="shared" si="23"/>
        <v>613693.87676810275</v>
      </c>
      <c r="BH149" s="5">
        <f t="shared" si="24"/>
        <v>746719.14226385334</v>
      </c>
      <c r="BI149" s="150"/>
      <c r="BJ149" s="2">
        <v>144</v>
      </c>
      <c r="BK149" s="118">
        <v>49218</v>
      </c>
      <c r="BL149" s="5">
        <f t="shared" si="52"/>
        <v>610783.53758396441</v>
      </c>
      <c r="BM149" s="5">
        <f t="shared" si="53"/>
        <v>5059.1898369667315</v>
      </c>
      <c r="BN149" s="5">
        <f t="shared" si="25"/>
        <v>1369.0392973969465</v>
      </c>
      <c r="BO149" s="35">
        <f t="shared" si="26"/>
        <v>2.6897371258152052E-2</v>
      </c>
      <c r="BP149" s="5">
        <f t="shared" si="27"/>
        <v>3690.150539569785</v>
      </c>
      <c r="BQ149" s="35">
        <f t="shared" si="28"/>
        <v>7.2499999999999995E-2</v>
      </c>
      <c r="BR149" s="5">
        <f t="shared" si="54"/>
        <v>132210.5017134329</v>
      </c>
      <c r="BS149" s="5">
        <f t="shared" si="55"/>
        <v>596312.83480977674</v>
      </c>
      <c r="BT149" s="5">
        <f t="shared" si="29"/>
        <v>609414.49828656751</v>
      </c>
      <c r="BU149" s="5">
        <f t="shared" si="30"/>
        <v>728523.3365232097</v>
      </c>
      <c r="BV149" s="150"/>
      <c r="BW149" s="2">
        <v>144</v>
      </c>
      <c r="BX149" s="118">
        <v>49218</v>
      </c>
      <c r="BY149" s="5">
        <f t="shared" si="56"/>
        <v>606428.61511424172</v>
      </c>
      <c r="BZ149" s="5">
        <f t="shared" si="57"/>
        <v>4934.049629872613</v>
      </c>
      <c r="CA149" s="5">
        <f t="shared" si="31"/>
        <v>1396.5493750395362</v>
      </c>
      <c r="CB149" s="35">
        <f t="shared" si="32"/>
        <v>2.7634897303316364E-2</v>
      </c>
      <c r="CC149" s="5">
        <f t="shared" si="33"/>
        <v>3537.5002548330767</v>
      </c>
      <c r="CD149" s="35">
        <f t="shared" si="34"/>
        <v>7.0000000000000007E-2</v>
      </c>
      <c r="CE149" s="5">
        <f t="shared" si="58"/>
        <v>136592.93426079804</v>
      </c>
      <c r="CF149" s="5">
        <f t="shared" si="59"/>
        <v>573910.21244085813</v>
      </c>
      <c r="CG149" s="5">
        <f t="shared" si="35"/>
        <v>605032.0657392022</v>
      </c>
      <c r="CH149" s="5">
        <f t="shared" si="36"/>
        <v>710503.14670165617</v>
      </c>
    </row>
    <row r="150" spans="9:86" ht="14.25" customHeight="1">
      <c r="I150" s="150"/>
      <c r="J150" s="2">
        <v>145</v>
      </c>
      <c r="K150" s="118">
        <v>49249</v>
      </c>
      <c r="L150" s="5">
        <f t="shared" si="37"/>
        <v>625916.49247351219</v>
      </c>
      <c r="M150" s="5">
        <f t="shared" si="0"/>
        <v>5571.5809522926747</v>
      </c>
      <c r="N150" s="5">
        <f t="shared" si="1"/>
        <v>1268.4050665372788</v>
      </c>
      <c r="O150" s="35">
        <f t="shared" si="2"/>
        <v>2.4317718068583197E-2</v>
      </c>
      <c r="P150" s="5">
        <f t="shared" si="3"/>
        <v>4303.1758857553959</v>
      </c>
      <c r="Q150" s="35">
        <f t="shared" si="4"/>
        <v>8.249999999999999E-2</v>
      </c>
      <c r="R150" s="5">
        <f t="shared" si="38"/>
        <v>116976.91259302465</v>
      </c>
      <c r="S150" s="5">
        <f t="shared" si="39"/>
        <v>690902.32548941311</v>
      </c>
      <c r="T150" s="5">
        <f t="shared" si="5"/>
        <v>624648.08740697487</v>
      </c>
      <c r="U150" s="5">
        <f t="shared" si="6"/>
        <v>807879.23808243778</v>
      </c>
      <c r="V150" s="150"/>
      <c r="W150" s="2">
        <v>145</v>
      </c>
      <c r="X150" s="118">
        <v>49249</v>
      </c>
      <c r="Y150" s="5">
        <f t="shared" si="40"/>
        <v>621944.45423460554</v>
      </c>
      <c r="Z150" s="5">
        <f t="shared" si="41"/>
        <v>5441.7815210329336</v>
      </c>
      <c r="AA150" s="5">
        <f t="shared" si="7"/>
        <v>1295.4851594688962</v>
      </c>
      <c r="AB150" s="35">
        <f t="shared" si="8"/>
        <v>2.4995514965654261E-2</v>
      </c>
      <c r="AC150" s="5">
        <f t="shared" si="9"/>
        <v>4146.2963615640374</v>
      </c>
      <c r="AD150" s="35">
        <f t="shared" si="10"/>
        <v>0.08</v>
      </c>
      <c r="AE150" s="5">
        <f t="shared" si="42"/>
        <v>120976.03092486304</v>
      </c>
      <c r="AF150" s="5">
        <f t="shared" si="43"/>
        <v>668082.28962491208</v>
      </c>
      <c r="AG150" s="5">
        <f t="shared" si="11"/>
        <v>620648.96907513659</v>
      </c>
      <c r="AH150" s="5">
        <f t="shared" si="12"/>
        <v>789058.32054977515</v>
      </c>
      <c r="AI150" s="150"/>
      <c r="AJ150" s="2">
        <v>145</v>
      </c>
      <c r="AK150" s="118">
        <v>49249</v>
      </c>
      <c r="AL150" s="5">
        <f t="shared" si="44"/>
        <v>617870.41140682099</v>
      </c>
      <c r="AM150" s="5">
        <f t="shared" si="45"/>
        <v>5313.0923161272649</v>
      </c>
      <c r="AN150" s="5">
        <f t="shared" si="13"/>
        <v>1322.6792424582127</v>
      </c>
      <c r="AO150" s="35">
        <f t="shared" si="14"/>
        <v>2.5688478710866672E-2</v>
      </c>
      <c r="AP150" s="5">
        <f t="shared" si="15"/>
        <v>3990.4130736690522</v>
      </c>
      <c r="AQ150" s="35">
        <f t="shared" si="16"/>
        <v>7.7499999999999999E-2</v>
      </c>
      <c r="AR150" s="5">
        <f t="shared" si="46"/>
        <v>125077.26783563707</v>
      </c>
      <c r="AS150" s="5">
        <f t="shared" si="47"/>
        <v>645321.11800281575</v>
      </c>
      <c r="AT150" s="5">
        <f t="shared" si="17"/>
        <v>616547.73216436279</v>
      </c>
      <c r="AU150" s="5">
        <f t="shared" si="18"/>
        <v>770398.38583845284</v>
      </c>
      <c r="AV150" s="150"/>
      <c r="AW150" s="2">
        <v>145</v>
      </c>
      <c r="AX150" s="118">
        <v>49249</v>
      </c>
      <c r="AY150" s="5">
        <f t="shared" si="48"/>
        <v>613693.87676810275</v>
      </c>
      <c r="AZ150" s="5">
        <f t="shared" si="49"/>
        <v>5185.5495990545369</v>
      </c>
      <c r="BA150" s="5">
        <f t="shared" si="19"/>
        <v>1349.962869253895</v>
      </c>
      <c r="BB150" s="35">
        <f t="shared" si="20"/>
        <v>2.639679984483222E-2</v>
      </c>
      <c r="BC150" s="5">
        <f t="shared" si="21"/>
        <v>3835.5867298006419</v>
      </c>
      <c r="BD150" s="35">
        <f t="shared" si="22"/>
        <v>7.4999999999999997E-2</v>
      </c>
      <c r="BE150" s="5">
        <f t="shared" si="50"/>
        <v>129281.086101151</v>
      </c>
      <c r="BF150" s="5">
        <f t="shared" si="51"/>
        <v>622623.60576175689</v>
      </c>
      <c r="BG150" s="5">
        <f t="shared" si="23"/>
        <v>612343.91389884881</v>
      </c>
      <c r="BH150" s="5">
        <f t="shared" si="24"/>
        <v>751904.69186290784</v>
      </c>
      <c r="BI150" s="150"/>
      <c r="BJ150" s="2">
        <v>145</v>
      </c>
      <c r="BK150" s="118">
        <v>49249</v>
      </c>
      <c r="BL150" s="5">
        <f t="shared" si="52"/>
        <v>609414.49828656751</v>
      </c>
      <c r="BM150" s="5">
        <f t="shared" si="53"/>
        <v>5059.1898369667315</v>
      </c>
      <c r="BN150" s="5">
        <f t="shared" si="25"/>
        <v>1377.3105764853863</v>
      </c>
      <c r="BO150" s="35">
        <f t="shared" si="26"/>
        <v>2.7120665760814788E-2</v>
      </c>
      <c r="BP150" s="5">
        <f t="shared" si="27"/>
        <v>3681.8792604813452</v>
      </c>
      <c r="BQ150" s="35">
        <f t="shared" si="28"/>
        <v>7.2499999999999995E-2</v>
      </c>
      <c r="BR150" s="5">
        <f t="shared" si="54"/>
        <v>133587.81228991828</v>
      </c>
      <c r="BS150" s="5">
        <f t="shared" si="55"/>
        <v>599994.71407025808</v>
      </c>
      <c r="BT150" s="5">
        <f t="shared" si="29"/>
        <v>608037.18771008216</v>
      </c>
      <c r="BU150" s="5">
        <f t="shared" si="30"/>
        <v>733582.52636017639</v>
      </c>
      <c r="BV150" s="150"/>
      <c r="BW150" s="2">
        <v>145</v>
      </c>
      <c r="BX150" s="118">
        <v>49249</v>
      </c>
      <c r="BY150" s="5">
        <f t="shared" si="56"/>
        <v>605032.0657392022</v>
      </c>
      <c r="BZ150" s="5">
        <f t="shared" si="57"/>
        <v>4934.049629872613</v>
      </c>
      <c r="CA150" s="5">
        <f t="shared" si="31"/>
        <v>1404.6959130606001</v>
      </c>
      <c r="CB150" s="35">
        <f t="shared" si="32"/>
        <v>2.7860260490711074E-2</v>
      </c>
      <c r="CC150" s="5">
        <f t="shared" si="33"/>
        <v>3529.3537168120129</v>
      </c>
      <c r="CD150" s="35">
        <f t="shared" si="34"/>
        <v>7.0000000000000007E-2</v>
      </c>
      <c r="CE150" s="5">
        <f t="shared" si="58"/>
        <v>137997.63017385863</v>
      </c>
      <c r="CF150" s="5">
        <f t="shared" si="59"/>
        <v>577439.56615767011</v>
      </c>
      <c r="CG150" s="5">
        <f t="shared" si="35"/>
        <v>603627.36982614163</v>
      </c>
      <c r="CH150" s="5">
        <f t="shared" si="36"/>
        <v>715437.19633152871</v>
      </c>
    </row>
    <row r="151" spans="9:86" ht="14.25" customHeight="1">
      <c r="I151" s="150"/>
      <c r="J151" s="2">
        <v>146</v>
      </c>
      <c r="K151" s="118">
        <v>49279</v>
      </c>
      <c r="L151" s="5">
        <f t="shared" si="37"/>
        <v>624648.08740697487</v>
      </c>
      <c r="M151" s="5">
        <f t="shared" si="0"/>
        <v>5571.5809522926747</v>
      </c>
      <c r="N151" s="5">
        <f t="shared" si="1"/>
        <v>1277.1253513697229</v>
      </c>
      <c r="O151" s="35">
        <f t="shared" si="2"/>
        <v>2.4534621213771042E-2</v>
      </c>
      <c r="P151" s="5">
        <f t="shared" si="3"/>
        <v>4294.4556009229518</v>
      </c>
      <c r="Q151" s="35">
        <f t="shared" si="4"/>
        <v>8.249999999999999E-2</v>
      </c>
      <c r="R151" s="5">
        <f t="shared" si="38"/>
        <v>118254.03794439437</v>
      </c>
      <c r="S151" s="5">
        <f t="shared" si="39"/>
        <v>695196.78109033604</v>
      </c>
      <c r="T151" s="5">
        <f t="shared" si="5"/>
        <v>623370.96205560514</v>
      </c>
      <c r="U151" s="5">
        <f t="shared" si="6"/>
        <v>813450.81903473043</v>
      </c>
      <c r="V151" s="150"/>
      <c r="W151" s="2">
        <v>146</v>
      </c>
      <c r="X151" s="118">
        <v>49279</v>
      </c>
      <c r="Y151" s="5">
        <f t="shared" si="40"/>
        <v>620648.96907513659</v>
      </c>
      <c r="Z151" s="5">
        <f t="shared" si="41"/>
        <v>5441.7815210329336</v>
      </c>
      <c r="AA151" s="5">
        <f t="shared" si="7"/>
        <v>1304.1217271986898</v>
      </c>
      <c r="AB151" s="35">
        <f t="shared" si="8"/>
        <v>2.5214672876528586E-2</v>
      </c>
      <c r="AC151" s="5">
        <f t="shared" si="9"/>
        <v>4137.6597938342438</v>
      </c>
      <c r="AD151" s="35">
        <f t="shared" si="10"/>
        <v>7.9999999999999988E-2</v>
      </c>
      <c r="AE151" s="5">
        <f t="shared" si="42"/>
        <v>122280.15265206172</v>
      </c>
      <c r="AF151" s="5">
        <f t="shared" si="43"/>
        <v>672219.94941874628</v>
      </c>
      <c r="AG151" s="5">
        <f t="shared" si="11"/>
        <v>619344.84734793787</v>
      </c>
      <c r="AH151" s="5">
        <f t="shared" si="12"/>
        <v>794500.10207080794</v>
      </c>
      <c r="AI151" s="150"/>
      <c r="AJ151" s="2">
        <v>146</v>
      </c>
      <c r="AK151" s="118">
        <v>49279</v>
      </c>
      <c r="AL151" s="5">
        <f t="shared" si="44"/>
        <v>616547.73216436279</v>
      </c>
      <c r="AM151" s="5">
        <f t="shared" si="45"/>
        <v>5313.0923161272649</v>
      </c>
      <c r="AN151" s="5">
        <f t="shared" si="13"/>
        <v>1331.2215458990886</v>
      </c>
      <c r="AO151" s="35">
        <f t="shared" si="14"/>
        <v>2.590984885259532E-2</v>
      </c>
      <c r="AP151" s="5">
        <f t="shared" si="15"/>
        <v>3981.8707702281763</v>
      </c>
      <c r="AQ151" s="35">
        <f t="shared" si="16"/>
        <v>7.7499999999999999E-2</v>
      </c>
      <c r="AR151" s="5">
        <f t="shared" si="46"/>
        <v>126408.48938153616</v>
      </c>
      <c r="AS151" s="5">
        <f t="shared" si="47"/>
        <v>649302.98877304397</v>
      </c>
      <c r="AT151" s="5">
        <f t="shared" si="17"/>
        <v>615216.51061846374</v>
      </c>
      <c r="AU151" s="5">
        <f t="shared" si="18"/>
        <v>775711.47815458011</v>
      </c>
      <c r="AV151" s="150"/>
      <c r="AW151" s="2">
        <v>146</v>
      </c>
      <c r="AX151" s="118">
        <v>49279</v>
      </c>
      <c r="AY151" s="5">
        <f t="shared" si="48"/>
        <v>612343.91389884881</v>
      </c>
      <c r="AZ151" s="5">
        <f t="shared" si="49"/>
        <v>5185.5495990545369</v>
      </c>
      <c r="BA151" s="5">
        <f t="shared" si="19"/>
        <v>1358.4001371867321</v>
      </c>
      <c r="BB151" s="35">
        <f t="shared" si="20"/>
        <v>2.6620337487233463E-2</v>
      </c>
      <c r="BC151" s="5">
        <f t="shared" si="21"/>
        <v>3827.1494618678048</v>
      </c>
      <c r="BD151" s="35">
        <f t="shared" si="22"/>
        <v>7.4999999999999997E-2</v>
      </c>
      <c r="BE151" s="5">
        <f t="shared" si="50"/>
        <v>130639.48623833773</v>
      </c>
      <c r="BF151" s="5">
        <f t="shared" si="51"/>
        <v>626450.75522362464</v>
      </c>
      <c r="BG151" s="5">
        <f t="shared" si="23"/>
        <v>610985.51376166206</v>
      </c>
      <c r="BH151" s="5">
        <f t="shared" si="24"/>
        <v>757090.24146196235</v>
      </c>
      <c r="BI151" s="150"/>
      <c r="BJ151" s="2">
        <v>146</v>
      </c>
      <c r="BK151" s="118">
        <v>49279</v>
      </c>
      <c r="BL151" s="5">
        <f t="shared" si="52"/>
        <v>608037.18771008216</v>
      </c>
      <c r="BM151" s="5">
        <f t="shared" si="53"/>
        <v>5059.1898369667315</v>
      </c>
      <c r="BN151" s="5">
        <f t="shared" si="25"/>
        <v>1385.6318278849853</v>
      </c>
      <c r="BO151" s="35">
        <f t="shared" si="26"/>
        <v>2.7346323992518712E-2</v>
      </c>
      <c r="BP151" s="5">
        <f t="shared" si="27"/>
        <v>3673.5580090817461</v>
      </c>
      <c r="BQ151" s="35">
        <f t="shared" si="28"/>
        <v>7.2499999999999995E-2</v>
      </c>
      <c r="BR151" s="5">
        <f t="shared" si="54"/>
        <v>134973.44411780327</v>
      </c>
      <c r="BS151" s="5">
        <f t="shared" si="55"/>
        <v>603668.27207933983</v>
      </c>
      <c r="BT151" s="5">
        <f t="shared" si="29"/>
        <v>606651.55588219722</v>
      </c>
      <c r="BU151" s="5">
        <f t="shared" si="30"/>
        <v>738641.71619714308</v>
      </c>
      <c r="BV151" s="150"/>
      <c r="BW151" s="2">
        <v>146</v>
      </c>
      <c r="BX151" s="118">
        <v>49279</v>
      </c>
      <c r="BY151" s="5">
        <f t="shared" si="56"/>
        <v>603627.36982614163</v>
      </c>
      <c r="BZ151" s="5">
        <f t="shared" si="57"/>
        <v>4934.049629872613</v>
      </c>
      <c r="CA151" s="5">
        <f t="shared" si="31"/>
        <v>1412.8899725534534</v>
      </c>
      <c r="CB151" s="35">
        <f t="shared" si="32"/>
        <v>2.808799023729619E-2</v>
      </c>
      <c r="CC151" s="5">
        <f t="shared" si="33"/>
        <v>3521.1596573191596</v>
      </c>
      <c r="CD151" s="35">
        <f t="shared" si="34"/>
        <v>7.0000000000000007E-2</v>
      </c>
      <c r="CE151" s="5">
        <f t="shared" si="58"/>
        <v>139410.52014641208</v>
      </c>
      <c r="CF151" s="5">
        <f t="shared" si="59"/>
        <v>580960.7258149893</v>
      </c>
      <c r="CG151" s="5">
        <f t="shared" si="35"/>
        <v>602214.47985358816</v>
      </c>
      <c r="CH151" s="5">
        <f t="shared" si="36"/>
        <v>720371.24596140138</v>
      </c>
    </row>
    <row r="152" spans="9:86" ht="14.25" customHeight="1">
      <c r="I152" s="150"/>
      <c r="J152" s="2">
        <v>147</v>
      </c>
      <c r="K152" s="118">
        <v>49310</v>
      </c>
      <c r="L152" s="5">
        <f t="shared" si="37"/>
        <v>623370.96205560514</v>
      </c>
      <c r="M152" s="5">
        <f t="shared" si="0"/>
        <v>5571.5809522926747</v>
      </c>
      <c r="N152" s="5">
        <f t="shared" si="1"/>
        <v>1285.905588160389</v>
      </c>
      <c r="O152" s="35">
        <f t="shared" si="2"/>
        <v>2.47539073797092E-2</v>
      </c>
      <c r="P152" s="5">
        <f t="shared" si="3"/>
        <v>4285.6753641322857</v>
      </c>
      <c r="Q152" s="35">
        <f t="shared" si="4"/>
        <v>8.2500000000000018E-2</v>
      </c>
      <c r="R152" s="5">
        <f t="shared" si="38"/>
        <v>119539.94353255475</v>
      </c>
      <c r="S152" s="5">
        <f t="shared" si="39"/>
        <v>699482.45645446831</v>
      </c>
      <c r="T152" s="5">
        <f t="shared" si="5"/>
        <v>622085.05646744475</v>
      </c>
      <c r="U152" s="5">
        <f t="shared" si="6"/>
        <v>819022.39998702309</v>
      </c>
      <c r="V152" s="150"/>
      <c r="W152" s="2">
        <v>147</v>
      </c>
      <c r="X152" s="118">
        <v>49310</v>
      </c>
      <c r="Y152" s="5">
        <f t="shared" si="40"/>
        <v>619344.84734793787</v>
      </c>
      <c r="Z152" s="5">
        <f t="shared" si="41"/>
        <v>5441.7815210329336</v>
      </c>
      <c r="AA152" s="5">
        <f t="shared" si="7"/>
        <v>1312.8158720466809</v>
      </c>
      <c r="AB152" s="35">
        <f t="shared" si="8"/>
        <v>2.5436217855074765E-2</v>
      </c>
      <c r="AC152" s="5">
        <f t="shared" si="9"/>
        <v>4128.9656489862527</v>
      </c>
      <c r="AD152" s="35">
        <f t="shared" si="10"/>
        <v>0.08</v>
      </c>
      <c r="AE152" s="5">
        <f t="shared" si="42"/>
        <v>123592.96852410839</v>
      </c>
      <c r="AF152" s="5">
        <f t="shared" si="43"/>
        <v>676348.91506773257</v>
      </c>
      <c r="AG152" s="5">
        <f t="shared" si="11"/>
        <v>618032.03147589124</v>
      </c>
      <c r="AH152" s="5">
        <f t="shared" si="12"/>
        <v>799941.88359184097</v>
      </c>
      <c r="AI152" s="150"/>
      <c r="AJ152" s="2">
        <v>147</v>
      </c>
      <c r="AK152" s="118">
        <v>49310</v>
      </c>
      <c r="AL152" s="5">
        <f t="shared" si="44"/>
        <v>615216.51061846374</v>
      </c>
      <c r="AM152" s="5">
        <f t="shared" si="45"/>
        <v>5313.0923161272649</v>
      </c>
      <c r="AN152" s="5">
        <f t="shared" si="13"/>
        <v>1339.8190183830197</v>
      </c>
      <c r="AO152" s="35">
        <f t="shared" si="14"/>
        <v>2.6133609783055962E-2</v>
      </c>
      <c r="AP152" s="5">
        <f t="shared" si="15"/>
        <v>3973.2732977442452</v>
      </c>
      <c r="AQ152" s="35">
        <f t="shared" si="16"/>
        <v>7.7499999999999999E-2</v>
      </c>
      <c r="AR152" s="5">
        <f t="shared" si="46"/>
        <v>127748.30839991917</v>
      </c>
      <c r="AS152" s="5">
        <f t="shared" si="47"/>
        <v>653276.26207078819</v>
      </c>
      <c r="AT152" s="5">
        <f t="shared" si="17"/>
        <v>613876.6916000807</v>
      </c>
      <c r="AU152" s="5">
        <f t="shared" si="18"/>
        <v>781024.57047070737</v>
      </c>
      <c r="AV152" s="150"/>
      <c r="AW152" s="2">
        <v>147</v>
      </c>
      <c r="AX152" s="118">
        <v>49310</v>
      </c>
      <c r="AY152" s="5">
        <f t="shared" si="48"/>
        <v>610985.51376166206</v>
      </c>
      <c r="AZ152" s="5">
        <f t="shared" si="49"/>
        <v>5185.5495990545369</v>
      </c>
      <c r="BA152" s="5">
        <f t="shared" si="19"/>
        <v>1366.8901380441494</v>
      </c>
      <c r="BB152" s="35">
        <f t="shared" si="20"/>
        <v>2.6846269325672224E-2</v>
      </c>
      <c r="BC152" s="5">
        <f t="shared" si="21"/>
        <v>3818.6594610103875</v>
      </c>
      <c r="BD152" s="35">
        <f t="shared" si="22"/>
        <v>7.4999999999999997E-2</v>
      </c>
      <c r="BE152" s="5">
        <f t="shared" si="50"/>
        <v>132006.37637638187</v>
      </c>
      <c r="BF152" s="5">
        <f t="shared" si="51"/>
        <v>630269.414684635</v>
      </c>
      <c r="BG152" s="5">
        <f t="shared" si="23"/>
        <v>609618.62362361792</v>
      </c>
      <c r="BH152" s="5">
        <f t="shared" si="24"/>
        <v>762275.79106101685</v>
      </c>
      <c r="BI152" s="150"/>
      <c r="BJ152" s="2">
        <v>147</v>
      </c>
      <c r="BK152" s="118">
        <v>49310</v>
      </c>
      <c r="BL152" s="5">
        <f t="shared" si="52"/>
        <v>606651.55588219722</v>
      </c>
      <c r="BM152" s="5">
        <f t="shared" si="53"/>
        <v>5059.1898369667315</v>
      </c>
      <c r="BN152" s="5">
        <f t="shared" si="25"/>
        <v>1394.00335351179</v>
      </c>
      <c r="BO152" s="35">
        <f t="shared" si="26"/>
        <v>2.7574379526341834E-2</v>
      </c>
      <c r="BP152" s="5">
        <f t="shared" si="27"/>
        <v>3665.1864834549415</v>
      </c>
      <c r="BQ152" s="35">
        <f t="shared" si="28"/>
        <v>7.2499999999999995E-2</v>
      </c>
      <c r="BR152" s="5">
        <f t="shared" si="54"/>
        <v>136367.44747131507</v>
      </c>
      <c r="BS152" s="5">
        <f t="shared" si="55"/>
        <v>607333.45856279472</v>
      </c>
      <c r="BT152" s="5">
        <f t="shared" si="29"/>
        <v>605257.55252868542</v>
      </c>
      <c r="BU152" s="5">
        <f t="shared" si="30"/>
        <v>743700.90603410976</v>
      </c>
      <c r="BV152" s="150"/>
      <c r="BW152" s="2">
        <v>147</v>
      </c>
      <c r="BX152" s="118">
        <v>49310</v>
      </c>
      <c r="BY152" s="5">
        <f t="shared" si="56"/>
        <v>602214.47985358816</v>
      </c>
      <c r="BZ152" s="5">
        <f t="shared" si="57"/>
        <v>4934.049629872613</v>
      </c>
      <c r="CA152" s="5">
        <f t="shared" si="31"/>
        <v>1421.131830726682</v>
      </c>
      <c r="CB152" s="35">
        <f t="shared" si="32"/>
        <v>2.8318120103764843E-2</v>
      </c>
      <c r="CC152" s="5">
        <f t="shared" si="33"/>
        <v>3512.917799145931</v>
      </c>
      <c r="CD152" s="35">
        <f t="shared" si="34"/>
        <v>7.0000000000000007E-2</v>
      </c>
      <c r="CE152" s="5">
        <f t="shared" si="58"/>
        <v>140831.65197713877</v>
      </c>
      <c r="CF152" s="5">
        <f t="shared" si="59"/>
        <v>584473.64361413522</v>
      </c>
      <c r="CG152" s="5">
        <f t="shared" si="35"/>
        <v>600793.34802286152</v>
      </c>
      <c r="CH152" s="5">
        <f t="shared" si="36"/>
        <v>725305.29559127404</v>
      </c>
    </row>
    <row r="153" spans="9:86" ht="14.25" customHeight="1">
      <c r="I153" s="150"/>
      <c r="J153" s="2">
        <v>148</v>
      </c>
      <c r="K153" s="118">
        <v>49341</v>
      </c>
      <c r="L153" s="5">
        <f t="shared" si="37"/>
        <v>622085.05646744475</v>
      </c>
      <c r="M153" s="5">
        <f t="shared" si="0"/>
        <v>5571.5809522926747</v>
      </c>
      <c r="N153" s="5">
        <f t="shared" si="1"/>
        <v>1294.7461890789918</v>
      </c>
      <c r="O153" s="35">
        <f t="shared" si="2"/>
        <v>2.4975610822699432E-2</v>
      </c>
      <c r="P153" s="5">
        <f t="shared" si="3"/>
        <v>4276.8347632136829</v>
      </c>
      <c r="Q153" s="35">
        <f t="shared" si="4"/>
        <v>8.2500000000000004E-2</v>
      </c>
      <c r="R153" s="5">
        <f t="shared" si="38"/>
        <v>120834.68972163374</v>
      </c>
      <c r="S153" s="5">
        <f t="shared" si="39"/>
        <v>703759.29121768195</v>
      </c>
      <c r="T153" s="5">
        <f t="shared" si="5"/>
        <v>620790.31027836574</v>
      </c>
      <c r="U153" s="5">
        <f t="shared" si="6"/>
        <v>824593.98093931563</v>
      </c>
      <c r="V153" s="150"/>
      <c r="W153" s="2">
        <v>148</v>
      </c>
      <c r="X153" s="118">
        <v>49341</v>
      </c>
      <c r="Y153" s="5">
        <f t="shared" si="40"/>
        <v>618032.03147589124</v>
      </c>
      <c r="Z153" s="5">
        <f t="shared" si="41"/>
        <v>5441.7815210329336</v>
      </c>
      <c r="AA153" s="5">
        <f t="shared" si="7"/>
        <v>1321.5679778603253</v>
      </c>
      <c r="AB153" s="35">
        <f t="shared" si="8"/>
        <v>2.5660184143615115E-2</v>
      </c>
      <c r="AC153" s="5">
        <f t="shared" si="9"/>
        <v>4120.2135431726083</v>
      </c>
      <c r="AD153" s="35">
        <f t="shared" si="10"/>
        <v>0.08</v>
      </c>
      <c r="AE153" s="5">
        <f t="shared" si="42"/>
        <v>124914.53650196872</v>
      </c>
      <c r="AF153" s="5">
        <f t="shared" si="43"/>
        <v>680469.12861090514</v>
      </c>
      <c r="AG153" s="5">
        <f t="shared" si="11"/>
        <v>616710.46349803091</v>
      </c>
      <c r="AH153" s="5">
        <f t="shared" si="12"/>
        <v>805383.66511287389</v>
      </c>
      <c r="AI153" s="150"/>
      <c r="AJ153" s="2">
        <v>148</v>
      </c>
      <c r="AK153" s="118">
        <v>49341</v>
      </c>
      <c r="AL153" s="5">
        <f t="shared" si="44"/>
        <v>613876.6916000807</v>
      </c>
      <c r="AM153" s="5">
        <f t="shared" si="45"/>
        <v>5313.0923161272649</v>
      </c>
      <c r="AN153" s="5">
        <f t="shared" si="13"/>
        <v>1348.4720162100771</v>
      </c>
      <c r="AO153" s="35">
        <f t="shared" si="14"/>
        <v>2.6359795730870848E-2</v>
      </c>
      <c r="AP153" s="5">
        <f t="shared" si="15"/>
        <v>3964.6202999171878</v>
      </c>
      <c r="AQ153" s="35">
        <f t="shared" si="16"/>
        <v>7.7499999999999999E-2</v>
      </c>
      <c r="AR153" s="5">
        <f t="shared" si="46"/>
        <v>129096.78041612924</v>
      </c>
      <c r="AS153" s="5">
        <f t="shared" si="47"/>
        <v>657240.88237070537</v>
      </c>
      <c r="AT153" s="5">
        <f t="shared" si="17"/>
        <v>612528.21958387061</v>
      </c>
      <c r="AU153" s="5">
        <f t="shared" si="18"/>
        <v>786337.66278683464</v>
      </c>
      <c r="AV153" s="150"/>
      <c r="AW153" s="2">
        <v>148</v>
      </c>
      <c r="AX153" s="118">
        <v>49341</v>
      </c>
      <c r="AY153" s="5">
        <f t="shared" si="48"/>
        <v>609618.62362361792</v>
      </c>
      <c r="AZ153" s="5">
        <f t="shared" si="49"/>
        <v>5185.5495990545369</v>
      </c>
      <c r="BA153" s="5">
        <f t="shared" si="19"/>
        <v>1375.433201406925</v>
      </c>
      <c r="BB153" s="35">
        <f t="shared" si="20"/>
        <v>2.7074629575413865E-2</v>
      </c>
      <c r="BC153" s="5">
        <f t="shared" si="21"/>
        <v>3810.1163976476118</v>
      </c>
      <c r="BD153" s="35">
        <f t="shared" si="22"/>
        <v>7.4999999999999997E-2</v>
      </c>
      <c r="BE153" s="5">
        <f t="shared" si="50"/>
        <v>133381.80957778881</v>
      </c>
      <c r="BF153" s="5">
        <f t="shared" si="51"/>
        <v>634079.53108228266</v>
      </c>
      <c r="BG153" s="5">
        <f t="shared" si="23"/>
        <v>608243.19042221096</v>
      </c>
      <c r="BH153" s="5">
        <f t="shared" si="24"/>
        <v>767461.34066007147</v>
      </c>
      <c r="BI153" s="150"/>
      <c r="BJ153" s="2">
        <v>148</v>
      </c>
      <c r="BK153" s="118">
        <v>49341</v>
      </c>
      <c r="BL153" s="5">
        <f t="shared" si="52"/>
        <v>605257.55252868542</v>
      </c>
      <c r="BM153" s="5">
        <f t="shared" si="53"/>
        <v>5059.1898369667315</v>
      </c>
      <c r="BN153" s="5">
        <f t="shared" si="25"/>
        <v>1402.4254571059237</v>
      </c>
      <c r="BO153" s="35">
        <f t="shared" si="26"/>
        <v>2.7804866564591094E-2</v>
      </c>
      <c r="BP153" s="5">
        <f t="shared" si="27"/>
        <v>3656.7643798608078</v>
      </c>
      <c r="BQ153" s="35">
        <f t="shared" si="28"/>
        <v>7.2499999999999995E-2</v>
      </c>
      <c r="BR153" s="5">
        <f t="shared" si="54"/>
        <v>137769.87292842098</v>
      </c>
      <c r="BS153" s="5">
        <f t="shared" si="55"/>
        <v>610990.22294265556</v>
      </c>
      <c r="BT153" s="5">
        <f t="shared" si="29"/>
        <v>603855.12707157945</v>
      </c>
      <c r="BU153" s="5">
        <f t="shared" si="30"/>
        <v>748760.09587107657</v>
      </c>
      <c r="BV153" s="150"/>
      <c r="BW153" s="2">
        <v>148</v>
      </c>
      <c r="BX153" s="118">
        <v>49341</v>
      </c>
      <c r="BY153" s="5">
        <f t="shared" si="56"/>
        <v>600793.34802286152</v>
      </c>
      <c r="BZ153" s="5">
        <f t="shared" si="57"/>
        <v>4934.049629872613</v>
      </c>
      <c r="CA153" s="5">
        <f t="shared" si="31"/>
        <v>1429.4217664059206</v>
      </c>
      <c r="CB153" s="35">
        <f t="shared" si="32"/>
        <v>2.8550684279910393E-2</v>
      </c>
      <c r="CC153" s="5">
        <f t="shared" si="33"/>
        <v>3504.6278634666924</v>
      </c>
      <c r="CD153" s="35">
        <f t="shared" si="34"/>
        <v>7.0000000000000007E-2</v>
      </c>
      <c r="CE153" s="5">
        <f t="shared" si="58"/>
        <v>142261.07374354469</v>
      </c>
      <c r="CF153" s="5">
        <f t="shared" si="59"/>
        <v>587978.27147760196</v>
      </c>
      <c r="CG153" s="5">
        <f t="shared" si="35"/>
        <v>599363.9262564556</v>
      </c>
      <c r="CH153" s="5">
        <f t="shared" si="36"/>
        <v>730239.34522114671</v>
      </c>
    </row>
    <row r="154" spans="9:86" ht="14.25" customHeight="1">
      <c r="I154" s="150"/>
      <c r="J154" s="2">
        <v>149</v>
      </c>
      <c r="K154" s="118">
        <v>49369</v>
      </c>
      <c r="L154" s="5">
        <f t="shared" si="37"/>
        <v>620790.31027836574</v>
      </c>
      <c r="M154" s="5">
        <f t="shared" si="0"/>
        <v>5571.5809522926747</v>
      </c>
      <c r="N154" s="5">
        <f t="shared" si="1"/>
        <v>1303.6475691289106</v>
      </c>
      <c r="O154" s="35">
        <f t="shared" si="2"/>
        <v>2.5199766443732306E-2</v>
      </c>
      <c r="P154" s="5">
        <f t="shared" si="3"/>
        <v>4267.9333831637641</v>
      </c>
      <c r="Q154" s="35">
        <f t="shared" si="4"/>
        <v>8.249999999999999E-2</v>
      </c>
      <c r="R154" s="5">
        <f t="shared" si="38"/>
        <v>122138.33729076265</v>
      </c>
      <c r="S154" s="5">
        <f t="shared" si="39"/>
        <v>708027.22460084572</v>
      </c>
      <c r="T154" s="5">
        <f t="shared" si="5"/>
        <v>619486.66270923684</v>
      </c>
      <c r="U154" s="5">
        <f t="shared" si="6"/>
        <v>830165.56189160841</v>
      </c>
      <c r="V154" s="150"/>
      <c r="W154" s="2">
        <v>149</v>
      </c>
      <c r="X154" s="118">
        <v>49369</v>
      </c>
      <c r="Y154" s="5">
        <f t="shared" si="40"/>
        <v>616710.46349803091</v>
      </c>
      <c r="Z154" s="5">
        <f t="shared" si="41"/>
        <v>5441.7815210329336</v>
      </c>
      <c r="AA154" s="5">
        <f t="shared" si="7"/>
        <v>1330.3784310460605</v>
      </c>
      <c r="AB154" s="35">
        <f t="shared" si="8"/>
        <v>2.5886606628985304E-2</v>
      </c>
      <c r="AC154" s="5">
        <f t="shared" si="9"/>
        <v>4111.4030899868731</v>
      </c>
      <c r="AD154" s="35">
        <f t="shared" si="10"/>
        <v>0.08</v>
      </c>
      <c r="AE154" s="5">
        <f t="shared" si="42"/>
        <v>126244.91493301478</v>
      </c>
      <c r="AF154" s="5">
        <f t="shared" si="43"/>
        <v>684580.53170089202</v>
      </c>
      <c r="AG154" s="5">
        <f t="shared" si="11"/>
        <v>615380.08506698487</v>
      </c>
      <c r="AH154" s="5">
        <f t="shared" si="12"/>
        <v>810825.4466339068</v>
      </c>
      <c r="AI154" s="150"/>
      <c r="AJ154" s="2">
        <v>149</v>
      </c>
      <c r="AK154" s="118">
        <v>49369</v>
      </c>
      <c r="AL154" s="5">
        <f t="shared" si="44"/>
        <v>612528.21958387061</v>
      </c>
      <c r="AM154" s="5">
        <f t="shared" si="45"/>
        <v>5313.0923161272649</v>
      </c>
      <c r="AN154" s="5">
        <f t="shared" si="13"/>
        <v>1357.1808979814341</v>
      </c>
      <c r="AO154" s="35">
        <f t="shared" si="14"/>
        <v>2.6588441569012838E-2</v>
      </c>
      <c r="AP154" s="5">
        <f t="shared" si="15"/>
        <v>3955.9114181458308</v>
      </c>
      <c r="AQ154" s="35">
        <f t="shared" si="16"/>
        <v>7.7499999999999999E-2</v>
      </c>
      <c r="AR154" s="5">
        <f t="shared" si="46"/>
        <v>130453.96131411068</v>
      </c>
      <c r="AS154" s="5">
        <f t="shared" si="47"/>
        <v>661196.79378885124</v>
      </c>
      <c r="AT154" s="5">
        <f t="shared" si="17"/>
        <v>611171.03868588922</v>
      </c>
      <c r="AU154" s="5">
        <f t="shared" si="18"/>
        <v>791650.75510296191</v>
      </c>
      <c r="AV154" s="150"/>
      <c r="AW154" s="2">
        <v>149</v>
      </c>
      <c r="AX154" s="118">
        <v>49369</v>
      </c>
      <c r="AY154" s="5">
        <f t="shared" si="48"/>
        <v>608243.19042221096</v>
      </c>
      <c r="AZ154" s="5">
        <f t="shared" si="49"/>
        <v>5185.5495990545369</v>
      </c>
      <c r="BA154" s="5">
        <f t="shared" si="19"/>
        <v>1384.0296589157188</v>
      </c>
      <c r="BB154" s="35">
        <f t="shared" si="20"/>
        <v>2.7305453095923627E-2</v>
      </c>
      <c r="BC154" s="5">
        <f t="shared" si="21"/>
        <v>3801.5199401388181</v>
      </c>
      <c r="BD154" s="35">
        <f t="shared" si="22"/>
        <v>7.4999999999999997E-2</v>
      </c>
      <c r="BE154" s="5">
        <f t="shared" si="50"/>
        <v>134765.83923670452</v>
      </c>
      <c r="BF154" s="5">
        <f t="shared" si="51"/>
        <v>637881.05102242145</v>
      </c>
      <c r="BG154" s="5">
        <f t="shared" si="23"/>
        <v>606859.16076329525</v>
      </c>
      <c r="BH154" s="5">
        <f t="shared" si="24"/>
        <v>772646.89025912597</v>
      </c>
      <c r="BI154" s="150"/>
      <c r="BJ154" s="2">
        <v>149</v>
      </c>
      <c r="BK154" s="118">
        <v>49369</v>
      </c>
      <c r="BL154" s="5">
        <f t="shared" si="52"/>
        <v>603855.12707157945</v>
      </c>
      <c r="BM154" s="5">
        <f t="shared" si="53"/>
        <v>5059.1898369667315</v>
      </c>
      <c r="BN154" s="5">
        <f t="shared" si="25"/>
        <v>1410.8984442426058</v>
      </c>
      <c r="BO154" s="35">
        <f t="shared" si="26"/>
        <v>2.8037819953633247E-2</v>
      </c>
      <c r="BP154" s="5">
        <f t="shared" si="27"/>
        <v>3648.2913927241257</v>
      </c>
      <c r="BQ154" s="35">
        <f t="shared" si="28"/>
        <v>7.2499999999999995E-2</v>
      </c>
      <c r="BR154" s="5">
        <f t="shared" si="54"/>
        <v>139180.77137266358</v>
      </c>
      <c r="BS154" s="5">
        <f t="shared" si="55"/>
        <v>614638.5143353797</v>
      </c>
      <c r="BT154" s="5">
        <f t="shared" si="29"/>
        <v>602444.22862733679</v>
      </c>
      <c r="BU154" s="5">
        <f t="shared" si="30"/>
        <v>753819.28570804326</v>
      </c>
      <c r="BV154" s="150"/>
      <c r="BW154" s="2">
        <v>149</v>
      </c>
      <c r="BX154" s="118">
        <v>49369</v>
      </c>
      <c r="BY154" s="5">
        <f t="shared" si="56"/>
        <v>599363.9262564556</v>
      </c>
      <c r="BZ154" s="5">
        <f t="shared" si="57"/>
        <v>4934.049629872613</v>
      </c>
      <c r="CA154" s="5">
        <f t="shared" si="31"/>
        <v>1437.7600600432884</v>
      </c>
      <c r="CB154" s="35">
        <f t="shared" si="32"/>
        <v>2.8785717599455928E-2</v>
      </c>
      <c r="CC154" s="5">
        <f t="shared" si="33"/>
        <v>3496.2895698293246</v>
      </c>
      <c r="CD154" s="35">
        <f t="shared" si="34"/>
        <v>7.0000000000000007E-2</v>
      </c>
      <c r="CE154" s="5">
        <f t="shared" si="58"/>
        <v>143698.83380358797</v>
      </c>
      <c r="CF154" s="5">
        <f t="shared" si="59"/>
        <v>591474.56104743131</v>
      </c>
      <c r="CG154" s="5">
        <f t="shared" si="35"/>
        <v>597926.16619641229</v>
      </c>
      <c r="CH154" s="5">
        <f t="shared" si="36"/>
        <v>735173.39485101926</v>
      </c>
    </row>
    <row r="155" spans="9:86" ht="14.25" customHeight="1">
      <c r="I155" s="150"/>
      <c r="J155" s="2">
        <v>150</v>
      </c>
      <c r="K155" s="118">
        <v>49400</v>
      </c>
      <c r="L155" s="5">
        <f t="shared" si="37"/>
        <v>619486.66270923684</v>
      </c>
      <c r="M155" s="5">
        <f t="shared" si="0"/>
        <v>5571.5809522926747</v>
      </c>
      <c r="N155" s="5">
        <f t="shared" si="1"/>
        <v>1312.6101461666713</v>
      </c>
      <c r="O155" s="35">
        <f t="shared" si="2"/>
        <v>2.5426409803746039E-2</v>
      </c>
      <c r="P155" s="5">
        <f t="shared" si="3"/>
        <v>4258.9708061260035</v>
      </c>
      <c r="Q155" s="35">
        <f t="shared" si="4"/>
        <v>8.2500000000000004E-2</v>
      </c>
      <c r="R155" s="5">
        <f t="shared" si="38"/>
        <v>123450.94743692932</v>
      </c>
      <c r="S155" s="5">
        <f t="shared" si="39"/>
        <v>712286.19540697173</v>
      </c>
      <c r="T155" s="5">
        <f t="shared" si="5"/>
        <v>618174.0525630702</v>
      </c>
      <c r="U155" s="5">
        <f t="shared" si="6"/>
        <v>835737.14284390106</v>
      </c>
      <c r="V155" s="150"/>
      <c r="W155" s="2">
        <v>150</v>
      </c>
      <c r="X155" s="118">
        <v>49400</v>
      </c>
      <c r="Y155" s="5">
        <f t="shared" si="40"/>
        <v>615380.08506698487</v>
      </c>
      <c r="Z155" s="5">
        <f t="shared" si="41"/>
        <v>5441.7815210329336</v>
      </c>
      <c r="AA155" s="5">
        <f t="shared" si="7"/>
        <v>1339.2476205863677</v>
      </c>
      <c r="AB155" s="35">
        <f t="shared" si="8"/>
        <v>2.6115520857791598E-2</v>
      </c>
      <c r="AC155" s="5">
        <f t="shared" si="9"/>
        <v>4102.5339004465659</v>
      </c>
      <c r="AD155" s="35">
        <f t="shared" si="10"/>
        <v>0.08</v>
      </c>
      <c r="AE155" s="5">
        <f t="shared" si="42"/>
        <v>127584.16255360114</v>
      </c>
      <c r="AF155" s="5">
        <f t="shared" si="43"/>
        <v>688683.06560133863</v>
      </c>
      <c r="AG155" s="5">
        <f t="shared" si="11"/>
        <v>614040.83744639845</v>
      </c>
      <c r="AH155" s="5">
        <f t="shared" si="12"/>
        <v>816267.22815493983</v>
      </c>
      <c r="AI155" s="150"/>
      <c r="AJ155" s="2">
        <v>150</v>
      </c>
      <c r="AK155" s="118">
        <v>49400</v>
      </c>
      <c r="AL155" s="5">
        <f t="shared" si="44"/>
        <v>611171.03868588922</v>
      </c>
      <c r="AM155" s="5">
        <f t="shared" si="45"/>
        <v>5313.0923161272649</v>
      </c>
      <c r="AN155" s="5">
        <f t="shared" si="13"/>
        <v>1365.9460246142303</v>
      </c>
      <c r="AO155" s="35">
        <f t="shared" si="14"/>
        <v>2.681958283006123E-2</v>
      </c>
      <c r="AP155" s="5">
        <f t="shared" si="15"/>
        <v>3947.1462915130346</v>
      </c>
      <c r="AQ155" s="35">
        <f t="shared" si="16"/>
        <v>7.7499999999999999E-2</v>
      </c>
      <c r="AR155" s="5">
        <f t="shared" si="46"/>
        <v>131819.90733872491</v>
      </c>
      <c r="AS155" s="5">
        <f t="shared" si="47"/>
        <v>665143.94008036423</v>
      </c>
      <c r="AT155" s="5">
        <f t="shared" si="17"/>
        <v>609805.09266127495</v>
      </c>
      <c r="AU155" s="5">
        <f t="shared" si="18"/>
        <v>796963.84741908917</v>
      </c>
      <c r="AV155" s="150"/>
      <c r="AW155" s="2">
        <v>150</v>
      </c>
      <c r="AX155" s="118">
        <v>49400</v>
      </c>
      <c r="AY155" s="5">
        <f t="shared" si="48"/>
        <v>606859.16076329525</v>
      </c>
      <c r="AZ155" s="5">
        <f t="shared" si="49"/>
        <v>5185.5495990545369</v>
      </c>
      <c r="BA155" s="5">
        <f t="shared" si="19"/>
        <v>1392.6798442839417</v>
      </c>
      <c r="BB155" s="35">
        <f t="shared" si="20"/>
        <v>2.7538775406120729E-2</v>
      </c>
      <c r="BC155" s="5">
        <f t="shared" si="21"/>
        <v>3792.8697547705951</v>
      </c>
      <c r="BD155" s="35">
        <f t="shared" si="22"/>
        <v>7.4999999999999997E-2</v>
      </c>
      <c r="BE155" s="5">
        <f t="shared" si="50"/>
        <v>136158.51908098845</v>
      </c>
      <c r="BF155" s="5">
        <f t="shared" si="51"/>
        <v>641673.92077719199</v>
      </c>
      <c r="BG155" s="5">
        <f t="shared" si="23"/>
        <v>605466.48091901129</v>
      </c>
      <c r="BH155" s="5">
        <f t="shared" si="24"/>
        <v>777832.43985818047</v>
      </c>
      <c r="BI155" s="150"/>
      <c r="BJ155" s="2">
        <v>150</v>
      </c>
      <c r="BK155" s="118">
        <v>49400</v>
      </c>
      <c r="BL155" s="5">
        <f t="shared" si="52"/>
        <v>602444.22862733679</v>
      </c>
      <c r="BM155" s="5">
        <f t="shared" si="53"/>
        <v>5059.1898369667315</v>
      </c>
      <c r="BN155" s="5">
        <f t="shared" si="25"/>
        <v>1419.4226223432383</v>
      </c>
      <c r="BO155" s="35">
        <f t="shared" si="26"/>
        <v>2.8273275199147553E-2</v>
      </c>
      <c r="BP155" s="5">
        <f t="shared" si="27"/>
        <v>3639.7672146234931</v>
      </c>
      <c r="BQ155" s="35">
        <f t="shared" si="28"/>
        <v>7.2499999999999995E-2</v>
      </c>
      <c r="BR155" s="5">
        <f t="shared" si="54"/>
        <v>140600.19399500682</v>
      </c>
      <c r="BS155" s="5">
        <f t="shared" si="55"/>
        <v>618278.28155000322</v>
      </c>
      <c r="BT155" s="5">
        <f t="shared" si="29"/>
        <v>601024.8060049935</v>
      </c>
      <c r="BU155" s="5">
        <f t="shared" si="30"/>
        <v>758878.47554501006</v>
      </c>
      <c r="BV155" s="150"/>
      <c r="BW155" s="2">
        <v>150</v>
      </c>
      <c r="BX155" s="118">
        <v>49400</v>
      </c>
      <c r="BY155" s="5">
        <f t="shared" si="56"/>
        <v>597926.16619641229</v>
      </c>
      <c r="BZ155" s="5">
        <f t="shared" si="57"/>
        <v>4934.049629872613</v>
      </c>
      <c r="CA155" s="5">
        <f t="shared" si="31"/>
        <v>1446.1469937268744</v>
      </c>
      <c r="CB155" s="35">
        <f t="shared" si="32"/>
        <v>2.9023255555305418E-2</v>
      </c>
      <c r="CC155" s="5">
        <f t="shared" si="33"/>
        <v>3487.9026361457386</v>
      </c>
      <c r="CD155" s="35">
        <f t="shared" si="34"/>
        <v>7.0000000000000007E-2</v>
      </c>
      <c r="CE155" s="5">
        <f t="shared" si="58"/>
        <v>145144.98079731484</v>
      </c>
      <c r="CF155" s="5">
        <f t="shared" si="59"/>
        <v>594962.46368357702</v>
      </c>
      <c r="CG155" s="5">
        <f t="shared" si="35"/>
        <v>596480.01920268545</v>
      </c>
      <c r="CH155" s="5">
        <f t="shared" si="36"/>
        <v>740107.44448089181</v>
      </c>
    </row>
    <row r="156" spans="9:86" ht="14.25" customHeight="1">
      <c r="I156" s="150"/>
      <c r="J156" s="2">
        <v>151</v>
      </c>
      <c r="K156" s="118">
        <v>49430</v>
      </c>
      <c r="L156" s="5">
        <f t="shared" si="37"/>
        <v>618174.0525630702</v>
      </c>
      <c r="M156" s="5">
        <f t="shared" si="0"/>
        <v>5571.5809522926747</v>
      </c>
      <c r="N156" s="5">
        <f t="shared" si="1"/>
        <v>1321.6343409215669</v>
      </c>
      <c r="O156" s="35">
        <f t="shared" si="2"/>
        <v>2.5655577139321456E-2</v>
      </c>
      <c r="P156" s="5">
        <f t="shared" si="3"/>
        <v>4249.9466113711078</v>
      </c>
      <c r="Q156" s="35">
        <f t="shared" si="4"/>
        <v>8.2500000000000004E-2</v>
      </c>
      <c r="R156" s="5">
        <f t="shared" si="38"/>
        <v>124772.58177785088</v>
      </c>
      <c r="S156" s="5">
        <f t="shared" si="39"/>
        <v>716536.14201834286</v>
      </c>
      <c r="T156" s="5">
        <f t="shared" si="5"/>
        <v>616852.41822214867</v>
      </c>
      <c r="U156" s="5">
        <f t="shared" si="6"/>
        <v>841308.72379619372</v>
      </c>
      <c r="V156" s="150"/>
      <c r="W156" s="2">
        <v>151</v>
      </c>
      <c r="X156" s="118">
        <v>49430</v>
      </c>
      <c r="Y156" s="5">
        <f t="shared" si="40"/>
        <v>614040.83744639845</v>
      </c>
      <c r="Z156" s="5">
        <f t="shared" si="41"/>
        <v>5441.7815210329336</v>
      </c>
      <c r="AA156" s="5">
        <f t="shared" si="7"/>
        <v>1348.1759380569438</v>
      </c>
      <c r="AB156" s="35">
        <f t="shared" si="8"/>
        <v>2.634696305210411E-2</v>
      </c>
      <c r="AC156" s="5">
        <f t="shared" si="9"/>
        <v>4093.6055829759898</v>
      </c>
      <c r="AD156" s="35">
        <f t="shared" si="10"/>
        <v>0.08</v>
      </c>
      <c r="AE156" s="5">
        <f t="shared" si="42"/>
        <v>128932.33849165808</v>
      </c>
      <c r="AF156" s="5">
        <f t="shared" si="43"/>
        <v>692776.67118431465</v>
      </c>
      <c r="AG156" s="5">
        <f t="shared" si="11"/>
        <v>612692.66150834155</v>
      </c>
      <c r="AH156" s="5">
        <f t="shared" si="12"/>
        <v>821709.00967597275</v>
      </c>
      <c r="AI156" s="150"/>
      <c r="AJ156" s="2">
        <v>151</v>
      </c>
      <c r="AK156" s="118">
        <v>49430</v>
      </c>
      <c r="AL156" s="5">
        <f t="shared" si="44"/>
        <v>609805.09266127495</v>
      </c>
      <c r="AM156" s="5">
        <f t="shared" si="45"/>
        <v>5313.0923161272649</v>
      </c>
      <c r="AN156" s="5">
        <f t="shared" si="13"/>
        <v>1374.7677593565309</v>
      </c>
      <c r="AO156" s="35">
        <f t="shared" si="14"/>
        <v>2.7053255721893398E-2</v>
      </c>
      <c r="AP156" s="5">
        <f t="shared" si="15"/>
        <v>3938.324556770734</v>
      </c>
      <c r="AQ156" s="35">
        <f t="shared" si="16"/>
        <v>7.7499999999999999E-2</v>
      </c>
      <c r="AR156" s="5">
        <f t="shared" si="46"/>
        <v>133194.67509808144</v>
      </c>
      <c r="AS156" s="5">
        <f t="shared" si="47"/>
        <v>669082.26463713497</v>
      </c>
      <c r="AT156" s="5">
        <f t="shared" si="17"/>
        <v>608430.32490191841</v>
      </c>
      <c r="AU156" s="5">
        <f t="shared" si="18"/>
        <v>802276.93973521644</v>
      </c>
      <c r="AV156" s="150"/>
      <c r="AW156" s="2">
        <v>151</v>
      </c>
      <c r="AX156" s="118">
        <v>49430</v>
      </c>
      <c r="AY156" s="5">
        <f t="shared" si="48"/>
        <v>605466.48091901129</v>
      </c>
      <c r="AZ156" s="5">
        <f t="shared" si="49"/>
        <v>5185.5495990545369</v>
      </c>
      <c r="BA156" s="5">
        <f t="shared" si="19"/>
        <v>1401.3840933107167</v>
      </c>
      <c r="BB156" s="35">
        <f t="shared" si="20"/>
        <v>2.7774632700068545E-2</v>
      </c>
      <c r="BC156" s="5">
        <f t="shared" si="21"/>
        <v>3784.1655057438202</v>
      </c>
      <c r="BD156" s="35">
        <f t="shared" si="22"/>
        <v>7.4999999999999997E-2</v>
      </c>
      <c r="BE156" s="5">
        <f t="shared" si="50"/>
        <v>137559.90317429916</v>
      </c>
      <c r="BF156" s="5">
        <f t="shared" si="51"/>
        <v>645458.08628293581</v>
      </c>
      <c r="BG156" s="5">
        <f t="shared" si="23"/>
        <v>604065.0968257006</v>
      </c>
      <c r="BH156" s="5">
        <f t="shared" si="24"/>
        <v>783017.98945723497</v>
      </c>
      <c r="BI156" s="150"/>
      <c r="BJ156" s="2">
        <v>151</v>
      </c>
      <c r="BK156" s="118">
        <v>49430</v>
      </c>
      <c r="BL156" s="5">
        <f t="shared" si="52"/>
        <v>601024.8060049935</v>
      </c>
      <c r="BM156" s="5">
        <f t="shared" si="53"/>
        <v>5059.1898369667315</v>
      </c>
      <c r="BN156" s="5">
        <f t="shared" si="25"/>
        <v>1427.9983006865623</v>
      </c>
      <c r="BO156" s="35">
        <f t="shared" si="26"/>
        <v>2.8511268481814338E-2</v>
      </c>
      <c r="BP156" s="5">
        <f t="shared" si="27"/>
        <v>3631.1915362801692</v>
      </c>
      <c r="BQ156" s="35">
        <f t="shared" si="28"/>
        <v>7.2499999999999995E-2</v>
      </c>
      <c r="BR156" s="5">
        <f t="shared" si="54"/>
        <v>142028.19229569338</v>
      </c>
      <c r="BS156" s="5">
        <f t="shared" si="55"/>
        <v>621909.47308628343</v>
      </c>
      <c r="BT156" s="5">
        <f t="shared" si="29"/>
        <v>599596.80770430691</v>
      </c>
      <c r="BU156" s="5">
        <f t="shared" si="30"/>
        <v>763937.66538197687</v>
      </c>
      <c r="BV156" s="150"/>
      <c r="BW156" s="2">
        <v>151</v>
      </c>
      <c r="BX156" s="118">
        <v>49430</v>
      </c>
      <c r="BY156" s="5">
        <f t="shared" si="56"/>
        <v>596480.01920268545</v>
      </c>
      <c r="BZ156" s="5">
        <f t="shared" si="57"/>
        <v>4934.049629872613</v>
      </c>
      <c r="CA156" s="5">
        <f t="shared" si="31"/>
        <v>1454.582851190281</v>
      </c>
      <c r="CB156" s="35">
        <f t="shared" si="32"/>
        <v>2.9263334315230628E-2</v>
      </c>
      <c r="CC156" s="5">
        <f t="shared" si="33"/>
        <v>3479.466778682332</v>
      </c>
      <c r="CD156" s="35">
        <f t="shared" si="34"/>
        <v>7.0000000000000007E-2</v>
      </c>
      <c r="CE156" s="5">
        <f t="shared" si="58"/>
        <v>146599.56364850514</v>
      </c>
      <c r="CF156" s="5">
        <f t="shared" si="59"/>
        <v>598441.93046225933</v>
      </c>
      <c r="CG156" s="5">
        <f t="shared" si="35"/>
        <v>595025.43635149521</v>
      </c>
      <c r="CH156" s="5">
        <f t="shared" si="36"/>
        <v>745041.49411076447</v>
      </c>
    </row>
    <row r="157" spans="9:86" ht="14.25" customHeight="1">
      <c r="I157" s="150"/>
      <c r="J157" s="2">
        <v>152</v>
      </c>
      <c r="K157" s="118">
        <v>49461</v>
      </c>
      <c r="L157" s="5">
        <f t="shared" si="37"/>
        <v>616852.41822214867</v>
      </c>
      <c r="M157" s="5">
        <f t="shared" si="0"/>
        <v>5571.5809522926747</v>
      </c>
      <c r="N157" s="5">
        <f t="shared" si="1"/>
        <v>1330.7205770154023</v>
      </c>
      <c r="O157" s="35">
        <f t="shared" si="2"/>
        <v>2.5887305378827254E-2</v>
      </c>
      <c r="P157" s="5">
        <f t="shared" si="3"/>
        <v>4240.8603752772724</v>
      </c>
      <c r="Q157" s="35">
        <f t="shared" si="4"/>
        <v>8.2500000000000018E-2</v>
      </c>
      <c r="R157" s="5">
        <f t="shared" si="38"/>
        <v>126103.30235486627</v>
      </c>
      <c r="S157" s="5">
        <f t="shared" si="39"/>
        <v>720777.00239362009</v>
      </c>
      <c r="T157" s="5">
        <f t="shared" si="5"/>
        <v>615521.69764513324</v>
      </c>
      <c r="U157" s="5">
        <f t="shared" si="6"/>
        <v>846880.30474848638</v>
      </c>
      <c r="V157" s="150"/>
      <c r="W157" s="2">
        <v>152</v>
      </c>
      <c r="X157" s="118">
        <v>49461</v>
      </c>
      <c r="Y157" s="5">
        <f t="shared" si="40"/>
        <v>612692.66150834155</v>
      </c>
      <c r="Z157" s="5">
        <f t="shared" si="41"/>
        <v>5441.7815210329336</v>
      </c>
      <c r="AA157" s="5">
        <f t="shared" si="7"/>
        <v>1357.1637776439898</v>
      </c>
      <c r="AB157" s="35">
        <f t="shared" si="8"/>
        <v>2.6580970125600487E-2</v>
      </c>
      <c r="AC157" s="5">
        <f t="shared" si="9"/>
        <v>4084.6177433889438</v>
      </c>
      <c r="AD157" s="35">
        <f t="shared" si="10"/>
        <v>0.08</v>
      </c>
      <c r="AE157" s="5">
        <f t="shared" si="42"/>
        <v>130289.50226930207</v>
      </c>
      <c r="AF157" s="5">
        <f t="shared" si="43"/>
        <v>696861.28892770363</v>
      </c>
      <c r="AG157" s="5">
        <f t="shared" si="11"/>
        <v>611335.49773069751</v>
      </c>
      <c r="AH157" s="5">
        <f t="shared" si="12"/>
        <v>827150.79119700566</v>
      </c>
      <c r="AI157" s="150"/>
      <c r="AJ157" s="2">
        <v>152</v>
      </c>
      <c r="AK157" s="118">
        <v>49461</v>
      </c>
      <c r="AL157" s="5">
        <f t="shared" si="44"/>
        <v>608430.32490191841</v>
      </c>
      <c r="AM157" s="5">
        <f t="shared" si="45"/>
        <v>5313.0923161272649</v>
      </c>
      <c r="AN157" s="5">
        <f t="shared" si="13"/>
        <v>1383.6464678023754</v>
      </c>
      <c r="AO157" s="35">
        <f t="shared" si="14"/>
        <v>2.728949714382678E-2</v>
      </c>
      <c r="AP157" s="5">
        <f t="shared" si="15"/>
        <v>3929.4458483248895</v>
      </c>
      <c r="AQ157" s="35">
        <f t="shared" si="16"/>
        <v>7.7499999999999999E-2</v>
      </c>
      <c r="AR157" s="5">
        <f t="shared" si="46"/>
        <v>134578.32156588382</v>
      </c>
      <c r="AS157" s="5">
        <f t="shared" si="47"/>
        <v>673011.71048545989</v>
      </c>
      <c r="AT157" s="5">
        <f t="shared" si="17"/>
        <v>607046.67843411607</v>
      </c>
      <c r="AU157" s="5">
        <f t="shared" si="18"/>
        <v>807590.0320513437</v>
      </c>
      <c r="AV157" s="150"/>
      <c r="AW157" s="2">
        <v>152</v>
      </c>
      <c r="AX157" s="118">
        <v>49461</v>
      </c>
      <c r="AY157" s="5">
        <f t="shared" si="48"/>
        <v>604065.0968257006</v>
      </c>
      <c r="AZ157" s="5">
        <f t="shared" si="49"/>
        <v>5185.5495990545369</v>
      </c>
      <c r="BA157" s="5">
        <f t="shared" si="19"/>
        <v>1410.1427438939086</v>
      </c>
      <c r="BB157" s="35">
        <f t="shared" si="20"/>
        <v>2.8013061863114998E-2</v>
      </c>
      <c r="BC157" s="5">
        <f t="shared" si="21"/>
        <v>3775.4068551606283</v>
      </c>
      <c r="BD157" s="35">
        <f t="shared" si="22"/>
        <v>7.4999999999999997E-2</v>
      </c>
      <c r="BE157" s="5">
        <f t="shared" si="50"/>
        <v>138970.04591819306</v>
      </c>
      <c r="BF157" s="5">
        <f t="shared" si="51"/>
        <v>649233.49313809641</v>
      </c>
      <c r="BG157" s="5">
        <f t="shared" si="23"/>
        <v>602654.9540818067</v>
      </c>
      <c r="BH157" s="5">
        <f t="shared" si="24"/>
        <v>788203.53905628948</v>
      </c>
      <c r="BI157" s="150"/>
      <c r="BJ157" s="2">
        <v>152</v>
      </c>
      <c r="BK157" s="118">
        <v>49461</v>
      </c>
      <c r="BL157" s="5">
        <f t="shared" si="52"/>
        <v>599596.80770430691</v>
      </c>
      <c r="BM157" s="5">
        <f t="shared" si="53"/>
        <v>5059.1898369667315</v>
      </c>
      <c r="BN157" s="5">
        <f t="shared" si="25"/>
        <v>1436.6257904198774</v>
      </c>
      <c r="BO157" s="35">
        <f t="shared" si="26"/>
        <v>2.8751836673453816E-2</v>
      </c>
      <c r="BP157" s="5">
        <f t="shared" si="27"/>
        <v>3622.5640465468541</v>
      </c>
      <c r="BQ157" s="35">
        <f t="shared" si="28"/>
        <v>7.2499999999999995E-2</v>
      </c>
      <c r="BR157" s="5">
        <f t="shared" si="54"/>
        <v>143464.81808611326</v>
      </c>
      <c r="BS157" s="5">
        <f t="shared" si="55"/>
        <v>625532.03713283024</v>
      </c>
      <c r="BT157" s="5">
        <f t="shared" si="29"/>
        <v>598160.18191388703</v>
      </c>
      <c r="BU157" s="5">
        <f t="shared" si="30"/>
        <v>768996.85521894344</v>
      </c>
      <c r="BV157" s="150"/>
      <c r="BW157" s="2">
        <v>152</v>
      </c>
      <c r="BX157" s="118">
        <v>49461</v>
      </c>
      <c r="BY157" s="5">
        <f t="shared" si="56"/>
        <v>595025.43635149521</v>
      </c>
      <c r="BZ157" s="5">
        <f t="shared" si="57"/>
        <v>4934.049629872613</v>
      </c>
      <c r="CA157" s="5">
        <f t="shared" si="31"/>
        <v>1463.067917822224</v>
      </c>
      <c r="CB157" s="35">
        <f t="shared" si="32"/>
        <v>2.9505990738008508E-2</v>
      </c>
      <c r="CC157" s="5">
        <f t="shared" si="33"/>
        <v>3470.981712050389</v>
      </c>
      <c r="CD157" s="35">
        <f t="shared" si="34"/>
        <v>7.0000000000000007E-2</v>
      </c>
      <c r="CE157" s="5">
        <f t="shared" si="58"/>
        <v>148062.63156632736</v>
      </c>
      <c r="CF157" s="5">
        <f t="shared" si="59"/>
        <v>601912.91217430972</v>
      </c>
      <c r="CG157" s="5">
        <f t="shared" si="35"/>
        <v>593562.36843367293</v>
      </c>
      <c r="CH157" s="5">
        <f t="shared" si="36"/>
        <v>749975.54374063713</v>
      </c>
    </row>
    <row r="158" spans="9:86" ht="14.25" customHeight="1">
      <c r="I158" s="150"/>
      <c r="J158" s="2">
        <v>153</v>
      </c>
      <c r="K158" s="118">
        <v>49491</v>
      </c>
      <c r="L158" s="5">
        <f t="shared" si="37"/>
        <v>615521.69764513324</v>
      </c>
      <c r="M158" s="5">
        <f t="shared" si="0"/>
        <v>5571.5809522926747</v>
      </c>
      <c r="N158" s="5">
        <f t="shared" si="1"/>
        <v>1339.8692809823833</v>
      </c>
      <c r="O158" s="35">
        <f t="shared" si="2"/>
        <v>2.6121632159031214E-2</v>
      </c>
      <c r="P158" s="5">
        <f t="shared" si="3"/>
        <v>4231.7116713102914</v>
      </c>
      <c r="Q158" s="35">
        <f t="shared" si="4"/>
        <v>8.2500000000000018E-2</v>
      </c>
      <c r="R158" s="5">
        <f t="shared" si="38"/>
        <v>127443.17163584866</v>
      </c>
      <c r="S158" s="5">
        <f t="shared" si="39"/>
        <v>725008.71406493033</v>
      </c>
      <c r="T158" s="5">
        <f t="shared" si="5"/>
        <v>614181.82836415083</v>
      </c>
      <c r="U158" s="5">
        <f t="shared" si="6"/>
        <v>852451.88570077904</v>
      </c>
      <c r="V158" s="150"/>
      <c r="W158" s="2">
        <v>153</v>
      </c>
      <c r="X158" s="118">
        <v>49491</v>
      </c>
      <c r="Y158" s="5">
        <f t="shared" si="40"/>
        <v>611335.49773069751</v>
      </c>
      <c r="Z158" s="5">
        <f t="shared" si="41"/>
        <v>5441.7815210329336</v>
      </c>
      <c r="AA158" s="5">
        <f t="shared" si="7"/>
        <v>1366.2115361616166</v>
      </c>
      <c r="AB158" s="35">
        <f t="shared" si="8"/>
        <v>2.6817579700175433E-2</v>
      </c>
      <c r="AC158" s="5">
        <f t="shared" si="9"/>
        <v>4075.569984871317</v>
      </c>
      <c r="AD158" s="35">
        <f t="shared" si="10"/>
        <v>0.08</v>
      </c>
      <c r="AE158" s="5">
        <f t="shared" si="42"/>
        <v>131655.71380546369</v>
      </c>
      <c r="AF158" s="5">
        <f t="shared" si="43"/>
        <v>700936.85891257494</v>
      </c>
      <c r="AG158" s="5">
        <f t="shared" si="11"/>
        <v>609969.2861945359</v>
      </c>
      <c r="AH158" s="5">
        <f t="shared" si="12"/>
        <v>832592.57271803869</v>
      </c>
      <c r="AI158" s="150"/>
      <c r="AJ158" s="2">
        <v>153</v>
      </c>
      <c r="AK158" s="118">
        <v>49491</v>
      </c>
      <c r="AL158" s="5">
        <f t="shared" si="44"/>
        <v>607046.67843411607</v>
      </c>
      <c r="AM158" s="5">
        <f t="shared" si="45"/>
        <v>5313.0923161272649</v>
      </c>
      <c r="AN158" s="5">
        <f t="shared" si="13"/>
        <v>1392.582517906932</v>
      </c>
      <c r="AO158" s="35">
        <f t="shared" si="14"/>
        <v>2.7528344703226737E-2</v>
      </c>
      <c r="AP158" s="5">
        <f t="shared" si="15"/>
        <v>3920.5097982203329</v>
      </c>
      <c r="AQ158" s="35">
        <f t="shared" si="16"/>
        <v>7.7499999999999999E-2</v>
      </c>
      <c r="AR158" s="5">
        <f t="shared" si="46"/>
        <v>135970.90408379075</v>
      </c>
      <c r="AS158" s="5">
        <f t="shared" si="47"/>
        <v>676932.22028368025</v>
      </c>
      <c r="AT158" s="5">
        <f t="shared" si="17"/>
        <v>605654.09591620916</v>
      </c>
      <c r="AU158" s="5">
        <f t="shared" si="18"/>
        <v>812903.12436747097</v>
      </c>
      <c r="AV158" s="150"/>
      <c r="AW158" s="2">
        <v>153</v>
      </c>
      <c r="AX158" s="118">
        <v>49491</v>
      </c>
      <c r="AY158" s="5">
        <f t="shared" si="48"/>
        <v>602654.9540818067</v>
      </c>
      <c r="AZ158" s="5">
        <f t="shared" si="49"/>
        <v>5185.5495990545369</v>
      </c>
      <c r="BA158" s="5">
        <f t="shared" si="19"/>
        <v>1418.9561360432454</v>
      </c>
      <c r="BB158" s="35">
        <f t="shared" si="20"/>
        <v>2.8254100488498711E-2</v>
      </c>
      <c r="BC158" s="5">
        <f t="shared" si="21"/>
        <v>3766.5934630112915</v>
      </c>
      <c r="BD158" s="35">
        <f t="shared" si="22"/>
        <v>7.4999999999999997E-2</v>
      </c>
      <c r="BE158" s="5">
        <f t="shared" si="50"/>
        <v>140389.00205423631</v>
      </c>
      <c r="BF158" s="5">
        <f t="shared" si="51"/>
        <v>653000.08660110773</v>
      </c>
      <c r="BG158" s="5">
        <f t="shared" si="23"/>
        <v>601235.9979457634</v>
      </c>
      <c r="BH158" s="5">
        <f t="shared" si="24"/>
        <v>793389.08865534398</v>
      </c>
      <c r="BI158" s="150"/>
      <c r="BJ158" s="2">
        <v>153</v>
      </c>
      <c r="BK158" s="118">
        <v>49491</v>
      </c>
      <c r="BL158" s="5">
        <f t="shared" si="52"/>
        <v>598160.18191388703</v>
      </c>
      <c r="BM158" s="5">
        <f t="shared" si="53"/>
        <v>5059.1898369667315</v>
      </c>
      <c r="BN158" s="5">
        <f t="shared" si="25"/>
        <v>1445.3054045703307</v>
      </c>
      <c r="BO158" s="35">
        <f t="shared" si="26"/>
        <v>2.8995017353630564E-2</v>
      </c>
      <c r="BP158" s="5">
        <f t="shared" si="27"/>
        <v>3613.8844323964008</v>
      </c>
      <c r="BQ158" s="35">
        <f t="shared" si="28"/>
        <v>7.2499999999999995E-2</v>
      </c>
      <c r="BR158" s="5">
        <f t="shared" si="54"/>
        <v>144910.12349068359</v>
      </c>
      <c r="BS158" s="5">
        <f t="shared" si="55"/>
        <v>629145.92156522663</v>
      </c>
      <c r="BT158" s="5">
        <f t="shared" si="29"/>
        <v>596714.87650931673</v>
      </c>
      <c r="BU158" s="5">
        <f t="shared" si="30"/>
        <v>774056.04505591025</v>
      </c>
      <c r="BV158" s="150"/>
      <c r="BW158" s="2">
        <v>153</v>
      </c>
      <c r="BX158" s="118">
        <v>49491</v>
      </c>
      <c r="BY158" s="5">
        <f t="shared" si="56"/>
        <v>593562.36843367293</v>
      </c>
      <c r="BZ158" s="5">
        <f t="shared" si="57"/>
        <v>4934.049629872613</v>
      </c>
      <c r="CA158" s="5">
        <f t="shared" si="31"/>
        <v>1471.6024806761875</v>
      </c>
      <c r="CB158" s="35">
        <f t="shared" si="32"/>
        <v>2.9751262390023913E-2</v>
      </c>
      <c r="CC158" s="5">
        <f t="shared" si="33"/>
        <v>3462.4471491964255</v>
      </c>
      <c r="CD158" s="35">
        <f t="shared" si="34"/>
        <v>7.0000000000000007E-2</v>
      </c>
      <c r="CE158" s="5">
        <f t="shared" si="58"/>
        <v>149534.23404700356</v>
      </c>
      <c r="CF158" s="5">
        <f t="shared" si="59"/>
        <v>605375.35932350613</v>
      </c>
      <c r="CG158" s="5">
        <f t="shared" si="35"/>
        <v>592090.76595299679</v>
      </c>
      <c r="CH158" s="5">
        <f t="shared" si="36"/>
        <v>754909.59337050968</v>
      </c>
    </row>
    <row r="159" spans="9:86" ht="14.25" customHeight="1">
      <c r="I159" s="150"/>
      <c r="J159" s="2">
        <v>154</v>
      </c>
      <c r="K159" s="118">
        <v>49522</v>
      </c>
      <c r="L159" s="5">
        <f t="shared" si="37"/>
        <v>614181.82836415083</v>
      </c>
      <c r="M159" s="5">
        <f t="shared" si="0"/>
        <v>5571.5809522926747</v>
      </c>
      <c r="N159" s="5">
        <f t="shared" si="1"/>
        <v>1349.0808822891377</v>
      </c>
      <c r="O159" s="35">
        <f t="shared" si="2"/>
        <v>2.6358595842192759E-2</v>
      </c>
      <c r="P159" s="5">
        <f t="shared" si="3"/>
        <v>4222.5000700035371</v>
      </c>
      <c r="Q159" s="35">
        <f t="shared" si="4"/>
        <v>8.2500000000000004E-2</v>
      </c>
      <c r="R159" s="5">
        <f t="shared" si="38"/>
        <v>128792.2525181378</v>
      </c>
      <c r="S159" s="5">
        <f t="shared" si="39"/>
        <v>729231.21413493389</v>
      </c>
      <c r="T159" s="5">
        <f t="shared" si="5"/>
        <v>612832.74748186173</v>
      </c>
      <c r="U159" s="5">
        <f t="shared" si="6"/>
        <v>858023.46665307169</v>
      </c>
      <c r="V159" s="150"/>
      <c r="W159" s="2">
        <v>154</v>
      </c>
      <c r="X159" s="118">
        <v>49522</v>
      </c>
      <c r="Y159" s="5">
        <f t="shared" si="40"/>
        <v>609969.2861945359</v>
      </c>
      <c r="Z159" s="5">
        <f t="shared" si="41"/>
        <v>5441.7815210329336</v>
      </c>
      <c r="AA159" s="5">
        <f t="shared" si="7"/>
        <v>1375.3196130693605</v>
      </c>
      <c r="AB159" s="35">
        <f t="shared" si="8"/>
        <v>2.7056830123031474E-2</v>
      </c>
      <c r="AC159" s="5">
        <f t="shared" si="9"/>
        <v>4066.4619079635731</v>
      </c>
      <c r="AD159" s="35">
        <f t="shared" si="10"/>
        <v>0.08</v>
      </c>
      <c r="AE159" s="5">
        <f t="shared" si="42"/>
        <v>133031.03341853304</v>
      </c>
      <c r="AF159" s="5">
        <f t="shared" si="43"/>
        <v>705003.32082053856</v>
      </c>
      <c r="AG159" s="5">
        <f t="shared" si="11"/>
        <v>608593.96658146649</v>
      </c>
      <c r="AH159" s="5">
        <f t="shared" si="12"/>
        <v>838034.3542390716</v>
      </c>
      <c r="AI159" s="150"/>
      <c r="AJ159" s="2">
        <v>154</v>
      </c>
      <c r="AK159" s="118">
        <v>49522</v>
      </c>
      <c r="AL159" s="5">
        <f t="shared" si="44"/>
        <v>605654.09591620916</v>
      </c>
      <c r="AM159" s="5">
        <f t="shared" si="45"/>
        <v>5313.0923161272649</v>
      </c>
      <c r="AN159" s="5">
        <f t="shared" si="13"/>
        <v>1401.5762800017474</v>
      </c>
      <c r="AO159" s="35">
        <f t="shared" si="14"/>
        <v>2.7769836732595674E-2</v>
      </c>
      <c r="AP159" s="5">
        <f t="shared" si="15"/>
        <v>3911.5160361255175</v>
      </c>
      <c r="AQ159" s="35">
        <f t="shared" si="16"/>
        <v>7.7499999999999999E-2</v>
      </c>
      <c r="AR159" s="5">
        <f t="shared" si="46"/>
        <v>137372.48036379251</v>
      </c>
      <c r="AS159" s="5">
        <f t="shared" si="47"/>
        <v>680843.73631980573</v>
      </c>
      <c r="AT159" s="5">
        <f t="shared" si="17"/>
        <v>604252.51963620738</v>
      </c>
      <c r="AU159" s="5">
        <f t="shared" si="18"/>
        <v>818216.21668359824</v>
      </c>
      <c r="AV159" s="150"/>
      <c r="AW159" s="2">
        <v>154</v>
      </c>
      <c r="AX159" s="118">
        <v>49522</v>
      </c>
      <c r="AY159" s="5">
        <f t="shared" si="48"/>
        <v>601235.9979457634</v>
      </c>
      <c r="AZ159" s="5">
        <f t="shared" si="49"/>
        <v>5185.5495990545369</v>
      </c>
      <c r="BA159" s="5">
        <f t="shared" si="19"/>
        <v>1427.8246118935158</v>
      </c>
      <c r="BB159" s="35">
        <f t="shared" si="20"/>
        <v>2.8497786894436439E-2</v>
      </c>
      <c r="BC159" s="5">
        <f t="shared" si="21"/>
        <v>3757.7249871610211</v>
      </c>
      <c r="BD159" s="35">
        <f t="shared" si="22"/>
        <v>7.4999999999999997E-2</v>
      </c>
      <c r="BE159" s="5">
        <f t="shared" si="50"/>
        <v>141816.82666612981</v>
      </c>
      <c r="BF159" s="5">
        <f t="shared" si="51"/>
        <v>656757.81158826873</v>
      </c>
      <c r="BG159" s="5">
        <f t="shared" si="23"/>
        <v>599808.1733338699</v>
      </c>
      <c r="BH159" s="5">
        <f t="shared" si="24"/>
        <v>798574.63825439848</v>
      </c>
      <c r="BI159" s="150"/>
      <c r="BJ159" s="2">
        <v>154</v>
      </c>
      <c r="BK159" s="118">
        <v>49522</v>
      </c>
      <c r="BL159" s="5">
        <f t="shared" si="52"/>
        <v>596714.87650931673</v>
      </c>
      <c r="BM159" s="5">
        <f t="shared" si="53"/>
        <v>5059.1898369667315</v>
      </c>
      <c r="BN159" s="5">
        <f t="shared" si="25"/>
        <v>1454.0374580562761</v>
      </c>
      <c r="BO159" s="35">
        <f t="shared" si="26"/>
        <v>2.9240848826739253E-2</v>
      </c>
      <c r="BP159" s="5">
        <f t="shared" si="27"/>
        <v>3605.1523789104554</v>
      </c>
      <c r="BQ159" s="35">
        <f t="shared" si="28"/>
        <v>7.2499999999999995E-2</v>
      </c>
      <c r="BR159" s="5">
        <f t="shared" si="54"/>
        <v>146364.16094873985</v>
      </c>
      <c r="BS159" s="5">
        <f t="shared" si="55"/>
        <v>632751.07394413708</v>
      </c>
      <c r="BT159" s="5">
        <f t="shared" si="29"/>
        <v>595260.8390512605</v>
      </c>
      <c r="BU159" s="5">
        <f t="shared" si="30"/>
        <v>779115.23489287694</v>
      </c>
      <c r="BV159" s="150"/>
      <c r="BW159" s="2">
        <v>154</v>
      </c>
      <c r="BX159" s="118">
        <v>49522</v>
      </c>
      <c r="BY159" s="5">
        <f t="shared" si="56"/>
        <v>592090.76595299679</v>
      </c>
      <c r="BZ159" s="5">
        <f t="shared" si="57"/>
        <v>4934.049629872613</v>
      </c>
      <c r="CA159" s="5">
        <f t="shared" si="31"/>
        <v>1480.1868284801317</v>
      </c>
      <c r="CB159" s="35">
        <f t="shared" si="32"/>
        <v>2.9999187562353639E-2</v>
      </c>
      <c r="CC159" s="5">
        <f t="shared" si="33"/>
        <v>3453.8628013924813</v>
      </c>
      <c r="CD159" s="35">
        <f t="shared" si="34"/>
        <v>7.0000000000000007E-2</v>
      </c>
      <c r="CE159" s="5">
        <f t="shared" si="58"/>
        <v>151014.42087548369</v>
      </c>
      <c r="CF159" s="5">
        <f t="shared" si="59"/>
        <v>608829.22212489857</v>
      </c>
      <c r="CG159" s="5">
        <f t="shared" si="35"/>
        <v>590610.57912451669</v>
      </c>
      <c r="CH159" s="5">
        <f t="shared" si="36"/>
        <v>759843.64300038223</v>
      </c>
    </row>
    <row r="160" spans="9:86" ht="14.25" customHeight="1">
      <c r="I160" s="150"/>
      <c r="J160" s="2">
        <v>155</v>
      </c>
      <c r="K160" s="118">
        <v>49553</v>
      </c>
      <c r="L160" s="5">
        <f t="shared" si="37"/>
        <v>612832.74748186173</v>
      </c>
      <c r="M160" s="5">
        <f t="shared" si="0"/>
        <v>5571.5809522926747</v>
      </c>
      <c r="N160" s="5">
        <f t="shared" si="1"/>
        <v>1358.355813354875</v>
      </c>
      <c r="O160" s="35">
        <f t="shared" si="2"/>
        <v>2.6598235533653404E-2</v>
      </c>
      <c r="P160" s="5">
        <f t="shared" si="3"/>
        <v>4213.2251389377998</v>
      </c>
      <c r="Q160" s="35">
        <f t="shared" si="4"/>
        <v>8.2500000000000018E-2</v>
      </c>
      <c r="R160" s="5">
        <f t="shared" si="38"/>
        <v>130150.60833149268</v>
      </c>
      <c r="S160" s="5">
        <f t="shared" si="39"/>
        <v>733444.43927387171</v>
      </c>
      <c r="T160" s="5">
        <f t="shared" si="5"/>
        <v>611474.3916685069</v>
      </c>
      <c r="U160" s="5">
        <f t="shared" si="6"/>
        <v>863595.04760536435</v>
      </c>
      <c r="V160" s="150"/>
      <c r="W160" s="2">
        <v>155</v>
      </c>
      <c r="X160" s="118">
        <v>49553</v>
      </c>
      <c r="Y160" s="5">
        <f t="shared" si="40"/>
        <v>608593.96658146649</v>
      </c>
      <c r="Z160" s="5">
        <f t="shared" si="41"/>
        <v>5441.7815210329336</v>
      </c>
      <c r="AA160" s="5">
        <f t="shared" si="7"/>
        <v>1384.4884104898233</v>
      </c>
      <c r="AB160" s="35">
        <f t="shared" si="8"/>
        <v>2.7298760484267708E-2</v>
      </c>
      <c r="AC160" s="5">
        <f t="shared" si="9"/>
        <v>4057.2931105431103</v>
      </c>
      <c r="AD160" s="35">
        <f t="shared" si="10"/>
        <v>0.08</v>
      </c>
      <c r="AE160" s="5">
        <f t="shared" si="42"/>
        <v>134415.52182902288</v>
      </c>
      <c r="AF160" s="5">
        <f t="shared" si="43"/>
        <v>709060.61393108172</v>
      </c>
      <c r="AG160" s="5">
        <f t="shared" si="11"/>
        <v>607209.47817097662</v>
      </c>
      <c r="AH160" s="5">
        <f t="shared" si="12"/>
        <v>843476.13576010463</v>
      </c>
      <c r="AI160" s="150"/>
      <c r="AJ160" s="2">
        <v>155</v>
      </c>
      <c r="AK160" s="118">
        <v>49553</v>
      </c>
      <c r="AL160" s="5">
        <f t="shared" si="44"/>
        <v>604252.51963620738</v>
      </c>
      <c r="AM160" s="5">
        <f t="shared" si="45"/>
        <v>5313.0923161272649</v>
      </c>
      <c r="AN160" s="5">
        <f t="shared" si="13"/>
        <v>1410.6281268100925</v>
      </c>
      <c r="AO160" s="35">
        <f t="shared" si="14"/>
        <v>2.8014012307159927E-2</v>
      </c>
      <c r="AP160" s="5">
        <f t="shared" si="15"/>
        <v>3902.4641893171724</v>
      </c>
      <c r="AQ160" s="35">
        <f t="shared" si="16"/>
        <v>7.7499999999999999E-2</v>
      </c>
      <c r="AR160" s="5">
        <f t="shared" si="46"/>
        <v>138783.10849060261</v>
      </c>
      <c r="AS160" s="5">
        <f t="shared" si="47"/>
        <v>684746.20050912292</v>
      </c>
      <c r="AT160" s="5">
        <f t="shared" si="17"/>
        <v>602841.8915093973</v>
      </c>
      <c r="AU160" s="5">
        <f t="shared" si="18"/>
        <v>823529.3089997255</v>
      </c>
      <c r="AV160" s="150"/>
      <c r="AW160" s="2">
        <v>155</v>
      </c>
      <c r="AX160" s="118">
        <v>49553</v>
      </c>
      <c r="AY160" s="5">
        <f t="shared" si="48"/>
        <v>599808.1733338699</v>
      </c>
      <c r="AZ160" s="5">
        <f t="shared" si="49"/>
        <v>5185.5495990545369</v>
      </c>
      <c r="BA160" s="5">
        <f t="shared" si="19"/>
        <v>1436.7485157178503</v>
      </c>
      <c r="BB160" s="35">
        <f t="shared" si="20"/>
        <v>2.8744160141708164E-2</v>
      </c>
      <c r="BC160" s="5">
        <f t="shared" si="21"/>
        <v>3748.8010833366866</v>
      </c>
      <c r="BD160" s="35">
        <f t="shared" si="22"/>
        <v>7.4999999999999997E-2</v>
      </c>
      <c r="BE160" s="5">
        <f t="shared" si="50"/>
        <v>143253.57518184767</v>
      </c>
      <c r="BF160" s="5">
        <f t="shared" si="51"/>
        <v>660506.61267160543</v>
      </c>
      <c r="BG160" s="5">
        <f t="shared" si="23"/>
        <v>598371.4248181521</v>
      </c>
      <c r="BH160" s="5">
        <f t="shared" si="24"/>
        <v>803760.1878534531</v>
      </c>
      <c r="BI160" s="150"/>
      <c r="BJ160" s="2">
        <v>155</v>
      </c>
      <c r="BK160" s="118">
        <v>49553</v>
      </c>
      <c r="BL160" s="5">
        <f t="shared" si="52"/>
        <v>595260.8390512605</v>
      </c>
      <c r="BM160" s="5">
        <f t="shared" si="53"/>
        <v>5059.1898369667315</v>
      </c>
      <c r="BN160" s="5">
        <f t="shared" si="25"/>
        <v>1462.8222676986993</v>
      </c>
      <c r="BO160" s="35">
        <f t="shared" si="26"/>
        <v>2.9489370139588085E-2</v>
      </c>
      <c r="BP160" s="5">
        <f t="shared" si="27"/>
        <v>3596.3675692680322</v>
      </c>
      <c r="BQ160" s="35">
        <f t="shared" si="28"/>
        <v>7.2499999999999995E-2</v>
      </c>
      <c r="BR160" s="5">
        <f t="shared" si="54"/>
        <v>147826.98321643856</v>
      </c>
      <c r="BS160" s="5">
        <f t="shared" si="55"/>
        <v>636347.44151340507</v>
      </c>
      <c r="BT160" s="5">
        <f t="shared" si="29"/>
        <v>593798.01678356179</v>
      </c>
      <c r="BU160" s="5">
        <f t="shared" si="30"/>
        <v>784174.42472984362</v>
      </c>
      <c r="BV160" s="150"/>
      <c r="BW160" s="2">
        <v>155</v>
      </c>
      <c r="BX160" s="118">
        <v>49553</v>
      </c>
      <c r="BY160" s="5">
        <f t="shared" si="56"/>
        <v>590610.57912451669</v>
      </c>
      <c r="BZ160" s="5">
        <f t="shared" si="57"/>
        <v>4934.049629872613</v>
      </c>
      <c r="CA160" s="5">
        <f t="shared" si="31"/>
        <v>1488.8212516462654</v>
      </c>
      <c r="CB160" s="35">
        <f t="shared" si="32"/>
        <v>3.0249805288348176E-2</v>
      </c>
      <c r="CC160" s="5">
        <f t="shared" si="33"/>
        <v>3445.2283782263476</v>
      </c>
      <c r="CD160" s="35">
        <f t="shared" si="34"/>
        <v>7.0000000000000007E-2</v>
      </c>
      <c r="CE160" s="5">
        <f t="shared" si="58"/>
        <v>152503.24212712995</v>
      </c>
      <c r="CF160" s="5">
        <f t="shared" si="59"/>
        <v>612274.45050312497</v>
      </c>
      <c r="CG160" s="5">
        <f t="shared" si="35"/>
        <v>589121.75787287042</v>
      </c>
      <c r="CH160" s="5">
        <f t="shared" si="36"/>
        <v>764777.6926302549</v>
      </c>
    </row>
    <row r="161" spans="9:86" ht="14.25" customHeight="1">
      <c r="I161" s="150"/>
      <c r="J161" s="2">
        <v>156</v>
      </c>
      <c r="K161" s="118">
        <v>49583</v>
      </c>
      <c r="L161" s="5">
        <f t="shared" si="37"/>
        <v>611474.3916685069</v>
      </c>
      <c r="M161" s="5">
        <f t="shared" si="0"/>
        <v>5571.5809522926747</v>
      </c>
      <c r="N161" s="5">
        <f t="shared" si="1"/>
        <v>1367.6945095716901</v>
      </c>
      <c r="O161" s="35">
        <f t="shared" si="2"/>
        <v>2.6840591099942177E-2</v>
      </c>
      <c r="P161" s="5">
        <f t="shared" si="3"/>
        <v>4203.8864427209846</v>
      </c>
      <c r="Q161" s="35">
        <f t="shared" si="4"/>
        <v>8.249999999999999E-2</v>
      </c>
      <c r="R161" s="5">
        <f t="shared" si="38"/>
        <v>131518.30284106437</v>
      </c>
      <c r="S161" s="5">
        <f t="shared" si="39"/>
        <v>737648.32571659272</v>
      </c>
      <c r="T161" s="5">
        <f t="shared" si="5"/>
        <v>610106.69715893525</v>
      </c>
      <c r="U161" s="5">
        <f t="shared" si="6"/>
        <v>869166.62855765712</v>
      </c>
      <c r="V161" s="150"/>
      <c r="W161" s="2">
        <v>156</v>
      </c>
      <c r="X161" s="118">
        <v>49583</v>
      </c>
      <c r="Y161" s="5">
        <f t="shared" si="40"/>
        <v>607209.47817097662</v>
      </c>
      <c r="Z161" s="5">
        <f t="shared" si="41"/>
        <v>5441.7815210329336</v>
      </c>
      <c r="AA161" s="5">
        <f t="shared" si="7"/>
        <v>1393.7183332264226</v>
      </c>
      <c r="AB161" s="35">
        <f t="shared" si="8"/>
        <v>2.7543410634983188E-2</v>
      </c>
      <c r="AC161" s="5">
        <f t="shared" si="9"/>
        <v>4048.063187806511</v>
      </c>
      <c r="AD161" s="35">
        <f t="shared" si="10"/>
        <v>0.08</v>
      </c>
      <c r="AE161" s="5">
        <f t="shared" si="42"/>
        <v>135809.24016224931</v>
      </c>
      <c r="AF161" s="5">
        <f t="shared" si="43"/>
        <v>713108.67711888824</v>
      </c>
      <c r="AG161" s="5">
        <f t="shared" si="11"/>
        <v>605815.75983775023</v>
      </c>
      <c r="AH161" s="5">
        <f t="shared" si="12"/>
        <v>848917.91728113755</v>
      </c>
      <c r="AI161" s="150"/>
      <c r="AJ161" s="2">
        <v>156</v>
      </c>
      <c r="AK161" s="118">
        <v>49583</v>
      </c>
      <c r="AL161" s="5">
        <f t="shared" si="44"/>
        <v>602841.8915093973</v>
      </c>
      <c r="AM161" s="5">
        <f t="shared" si="45"/>
        <v>5313.0923161272649</v>
      </c>
      <c r="AN161" s="5">
        <f t="shared" si="13"/>
        <v>1419.7384334624076</v>
      </c>
      <c r="AO161" s="35">
        <f t="shared" si="14"/>
        <v>2.8260911262971374E-2</v>
      </c>
      <c r="AP161" s="5">
        <f t="shared" si="15"/>
        <v>3893.3538826648573</v>
      </c>
      <c r="AQ161" s="35">
        <f t="shared" si="16"/>
        <v>7.7499999999999999E-2</v>
      </c>
      <c r="AR161" s="5">
        <f t="shared" si="46"/>
        <v>140202.84692406503</v>
      </c>
      <c r="AS161" s="5">
        <f t="shared" si="47"/>
        <v>688639.55439178774</v>
      </c>
      <c r="AT161" s="5">
        <f t="shared" si="17"/>
        <v>601422.15307593485</v>
      </c>
      <c r="AU161" s="5">
        <f t="shared" si="18"/>
        <v>828842.40131585277</v>
      </c>
      <c r="AV161" s="150"/>
      <c r="AW161" s="2">
        <v>156</v>
      </c>
      <c r="AX161" s="118">
        <v>49583</v>
      </c>
      <c r="AY161" s="5">
        <f t="shared" si="48"/>
        <v>598371.4248181521</v>
      </c>
      <c r="AZ161" s="5">
        <f t="shared" si="49"/>
        <v>5185.5495990545369</v>
      </c>
      <c r="BA161" s="5">
        <f t="shared" si="19"/>
        <v>1445.7281939410864</v>
      </c>
      <c r="BB161" s="35">
        <f t="shared" si="20"/>
        <v>2.8993260051756984E-2</v>
      </c>
      <c r="BC161" s="5">
        <f t="shared" si="21"/>
        <v>3739.8214051134505</v>
      </c>
      <c r="BD161" s="35">
        <f t="shared" si="22"/>
        <v>7.4999999999999997E-2</v>
      </c>
      <c r="BE161" s="5">
        <f t="shared" si="50"/>
        <v>144699.30337578876</v>
      </c>
      <c r="BF161" s="5">
        <f t="shared" si="51"/>
        <v>664246.43407671887</v>
      </c>
      <c r="BG161" s="5">
        <f t="shared" si="23"/>
        <v>596925.69662421104</v>
      </c>
      <c r="BH161" s="5">
        <f t="shared" si="24"/>
        <v>808945.7374525076</v>
      </c>
      <c r="BI161" s="150"/>
      <c r="BJ161" s="2">
        <v>156</v>
      </c>
      <c r="BK161" s="118">
        <v>49583</v>
      </c>
      <c r="BL161" s="5">
        <f t="shared" si="52"/>
        <v>593798.01678356179</v>
      </c>
      <c r="BM161" s="5">
        <f t="shared" si="53"/>
        <v>5059.1898369667315</v>
      </c>
      <c r="BN161" s="5">
        <f t="shared" si="25"/>
        <v>1471.6601522327123</v>
      </c>
      <c r="BO161" s="35">
        <f t="shared" si="26"/>
        <v>2.9740621099496791E-2</v>
      </c>
      <c r="BP161" s="5">
        <f t="shared" si="27"/>
        <v>3587.5296847340192</v>
      </c>
      <c r="BQ161" s="35">
        <f t="shared" si="28"/>
        <v>7.2499999999999995E-2</v>
      </c>
      <c r="BR161" s="5">
        <f t="shared" si="54"/>
        <v>149298.64336867127</v>
      </c>
      <c r="BS161" s="5">
        <f t="shared" si="55"/>
        <v>639934.97119813913</v>
      </c>
      <c r="BT161" s="5">
        <f t="shared" si="29"/>
        <v>592326.35663132905</v>
      </c>
      <c r="BU161" s="5">
        <f t="shared" si="30"/>
        <v>789233.61456681043</v>
      </c>
      <c r="BV161" s="150"/>
      <c r="BW161" s="2">
        <v>156</v>
      </c>
      <c r="BX161" s="118">
        <v>49583</v>
      </c>
      <c r="BY161" s="5">
        <f t="shared" si="56"/>
        <v>589121.75787287042</v>
      </c>
      <c r="BZ161" s="5">
        <f t="shared" si="57"/>
        <v>4934.049629872613</v>
      </c>
      <c r="CA161" s="5">
        <f t="shared" si="31"/>
        <v>1497.5060422808688</v>
      </c>
      <c r="CB161" s="35">
        <f t="shared" si="32"/>
        <v>3.0503155361727922E-2</v>
      </c>
      <c r="CC161" s="5">
        <f t="shared" si="33"/>
        <v>3436.5435875917442</v>
      </c>
      <c r="CD161" s="35">
        <f t="shared" si="34"/>
        <v>7.0000000000000007E-2</v>
      </c>
      <c r="CE161" s="5">
        <f t="shared" si="58"/>
        <v>154000.74816941083</v>
      </c>
      <c r="CF161" s="5">
        <f t="shared" si="59"/>
        <v>615710.9940907167</v>
      </c>
      <c r="CG161" s="5">
        <f t="shared" si="35"/>
        <v>587624.25183058961</v>
      </c>
      <c r="CH161" s="5">
        <f t="shared" si="36"/>
        <v>769711.74226012756</v>
      </c>
    </row>
    <row r="162" spans="9:86" ht="14.25" customHeight="1">
      <c r="I162" s="150"/>
      <c r="J162" s="2">
        <v>157</v>
      </c>
      <c r="K162" s="118">
        <v>49614</v>
      </c>
      <c r="L162" s="5">
        <f t="shared" si="37"/>
        <v>610106.69715893525</v>
      </c>
      <c r="M162" s="5">
        <f t="shared" si="0"/>
        <v>5571.5809522926747</v>
      </c>
      <c r="N162" s="5">
        <f t="shared" si="1"/>
        <v>1377.0974093249952</v>
      </c>
      <c r="O162" s="35">
        <f t="shared" si="2"/>
        <v>2.7085703187413247E-2</v>
      </c>
      <c r="P162" s="5">
        <f t="shared" si="3"/>
        <v>4194.4835429676796</v>
      </c>
      <c r="Q162" s="35">
        <f t="shared" si="4"/>
        <v>8.249999999999999E-2</v>
      </c>
      <c r="R162" s="5">
        <f t="shared" si="38"/>
        <v>132895.40025038936</v>
      </c>
      <c r="S162" s="5">
        <f t="shared" si="39"/>
        <v>741842.80925956042</v>
      </c>
      <c r="T162" s="5">
        <f t="shared" si="5"/>
        <v>608729.59974961029</v>
      </c>
      <c r="U162" s="5">
        <f t="shared" si="6"/>
        <v>874738.20950994978</v>
      </c>
      <c r="V162" s="150"/>
      <c r="W162" s="2">
        <v>157</v>
      </c>
      <c r="X162" s="118">
        <v>49614</v>
      </c>
      <c r="Y162" s="5">
        <f t="shared" si="40"/>
        <v>605815.75983775023</v>
      </c>
      <c r="Z162" s="5">
        <f t="shared" si="41"/>
        <v>5441.7815210329336</v>
      </c>
      <c r="AA162" s="5">
        <f t="shared" si="7"/>
        <v>1403.0097887812653</v>
      </c>
      <c r="AB162" s="35">
        <f t="shared" si="8"/>
        <v>2.7790821205912898E-2</v>
      </c>
      <c r="AC162" s="5">
        <f t="shared" si="9"/>
        <v>4038.7717322516683</v>
      </c>
      <c r="AD162" s="35">
        <f t="shared" si="10"/>
        <v>0.08</v>
      </c>
      <c r="AE162" s="5">
        <f t="shared" si="42"/>
        <v>137212.24995103056</v>
      </c>
      <c r="AF162" s="5">
        <f t="shared" si="43"/>
        <v>717147.44885113987</v>
      </c>
      <c r="AG162" s="5">
        <f t="shared" si="11"/>
        <v>604412.75004896894</v>
      </c>
      <c r="AH162" s="5">
        <f t="shared" si="12"/>
        <v>854359.69880217046</v>
      </c>
      <c r="AI162" s="150"/>
      <c r="AJ162" s="2">
        <v>157</v>
      </c>
      <c r="AK162" s="118">
        <v>49614</v>
      </c>
      <c r="AL162" s="5">
        <f t="shared" si="44"/>
        <v>601422.15307593485</v>
      </c>
      <c r="AM162" s="5">
        <f t="shared" si="45"/>
        <v>5313.0923161272649</v>
      </c>
      <c r="AN162" s="5">
        <f t="shared" si="13"/>
        <v>1428.9075775118522</v>
      </c>
      <c r="AO162" s="35">
        <f t="shared" si="14"/>
        <v>2.851057421554154E-2</v>
      </c>
      <c r="AP162" s="5">
        <f t="shared" si="15"/>
        <v>3884.1847386154127</v>
      </c>
      <c r="AQ162" s="35">
        <f t="shared" si="16"/>
        <v>7.7499999999999999E-2</v>
      </c>
      <c r="AR162" s="5">
        <f t="shared" si="46"/>
        <v>141631.75450157688</v>
      </c>
      <c r="AS162" s="5">
        <f t="shared" si="47"/>
        <v>692523.73913040315</v>
      </c>
      <c r="AT162" s="5">
        <f t="shared" si="17"/>
        <v>599993.245498423</v>
      </c>
      <c r="AU162" s="5">
        <f t="shared" si="18"/>
        <v>834155.49363198003</v>
      </c>
      <c r="AV162" s="150"/>
      <c r="AW162" s="2">
        <v>157</v>
      </c>
      <c r="AX162" s="118">
        <v>49614</v>
      </c>
      <c r="AY162" s="5">
        <f t="shared" si="48"/>
        <v>596925.69662421104</v>
      </c>
      <c r="AZ162" s="5">
        <f t="shared" si="49"/>
        <v>5185.5495990545369</v>
      </c>
      <c r="BA162" s="5">
        <f t="shared" si="19"/>
        <v>1454.7639951532183</v>
      </c>
      <c r="BB162" s="35">
        <f t="shared" si="20"/>
        <v>2.9245127225321341E-2</v>
      </c>
      <c r="BC162" s="5">
        <f t="shared" si="21"/>
        <v>3730.7856039013186</v>
      </c>
      <c r="BD162" s="35">
        <f t="shared" si="22"/>
        <v>7.4999999999999997E-2</v>
      </c>
      <c r="BE162" s="5">
        <f t="shared" si="50"/>
        <v>146154.06737094198</v>
      </c>
      <c r="BF162" s="5">
        <f t="shared" si="51"/>
        <v>667977.21968062024</v>
      </c>
      <c r="BG162" s="5">
        <f t="shared" si="23"/>
        <v>595470.93262905779</v>
      </c>
      <c r="BH162" s="5">
        <f t="shared" si="24"/>
        <v>814131.28705156222</v>
      </c>
      <c r="BI162" s="150"/>
      <c r="BJ162" s="2">
        <v>157</v>
      </c>
      <c r="BK162" s="118">
        <v>49614</v>
      </c>
      <c r="BL162" s="5">
        <f t="shared" si="52"/>
        <v>592326.35663132905</v>
      </c>
      <c r="BM162" s="5">
        <f t="shared" si="53"/>
        <v>5059.1898369667315</v>
      </c>
      <c r="BN162" s="5">
        <f t="shared" si="25"/>
        <v>1480.5514323191187</v>
      </c>
      <c r="BO162" s="35">
        <f t="shared" si="26"/>
        <v>2.9994642292927001E-2</v>
      </c>
      <c r="BP162" s="5">
        <f t="shared" si="27"/>
        <v>3578.6384046476128</v>
      </c>
      <c r="BQ162" s="35">
        <f t="shared" si="28"/>
        <v>7.2499999999999995E-2</v>
      </c>
      <c r="BR162" s="5">
        <f t="shared" si="54"/>
        <v>150779.1948009904</v>
      </c>
      <c r="BS162" s="5">
        <f t="shared" si="55"/>
        <v>643513.60960278672</v>
      </c>
      <c r="BT162" s="5">
        <f t="shared" si="29"/>
        <v>590845.80519900995</v>
      </c>
      <c r="BU162" s="5">
        <f t="shared" si="30"/>
        <v>794292.80440377712</v>
      </c>
      <c r="BV162" s="150"/>
      <c r="BW162" s="2">
        <v>157</v>
      </c>
      <c r="BX162" s="118">
        <v>49614</v>
      </c>
      <c r="BY162" s="5">
        <f t="shared" si="56"/>
        <v>587624.25183058961</v>
      </c>
      <c r="BZ162" s="5">
        <f t="shared" si="57"/>
        <v>4934.049629872613</v>
      </c>
      <c r="CA162" s="5">
        <f t="shared" si="31"/>
        <v>1506.2414941941734</v>
      </c>
      <c r="CB162" s="35">
        <f t="shared" si="32"/>
        <v>3.0759278355211625E-2</v>
      </c>
      <c r="CC162" s="5">
        <f t="shared" si="33"/>
        <v>3427.8081356784396</v>
      </c>
      <c r="CD162" s="35">
        <f t="shared" si="34"/>
        <v>7.0000000000000007E-2</v>
      </c>
      <c r="CE162" s="5">
        <f t="shared" si="58"/>
        <v>155506.989663605</v>
      </c>
      <c r="CF162" s="5">
        <f t="shared" si="59"/>
        <v>619138.80222639511</v>
      </c>
      <c r="CG162" s="5">
        <f t="shared" si="35"/>
        <v>586118.01033639547</v>
      </c>
      <c r="CH162" s="5">
        <f t="shared" si="36"/>
        <v>774645.79189000011</v>
      </c>
    </row>
    <row r="163" spans="9:86" ht="14.25" customHeight="1">
      <c r="I163" s="150"/>
      <c r="J163" s="2">
        <v>158</v>
      </c>
      <c r="K163" s="118">
        <v>49644</v>
      </c>
      <c r="L163" s="5">
        <f t="shared" si="37"/>
        <v>608729.59974961029</v>
      </c>
      <c r="M163" s="5">
        <f t="shared" si="0"/>
        <v>5571.5809522926747</v>
      </c>
      <c r="N163" s="5">
        <f t="shared" si="1"/>
        <v>1386.5649540141039</v>
      </c>
      <c r="O163" s="35">
        <f t="shared" si="2"/>
        <v>2.7333613241434788E-2</v>
      </c>
      <c r="P163" s="5">
        <f t="shared" si="3"/>
        <v>4185.0159982785708</v>
      </c>
      <c r="Q163" s="35">
        <f t="shared" si="4"/>
        <v>8.2500000000000004E-2</v>
      </c>
      <c r="R163" s="5">
        <f t="shared" si="38"/>
        <v>134281.96520440347</v>
      </c>
      <c r="S163" s="5">
        <f t="shared" si="39"/>
        <v>746027.82525783905</v>
      </c>
      <c r="T163" s="5">
        <f t="shared" si="5"/>
        <v>607343.03479559615</v>
      </c>
      <c r="U163" s="5">
        <f t="shared" si="6"/>
        <v>880309.79046224256</v>
      </c>
      <c r="V163" s="150"/>
      <c r="W163" s="2">
        <v>158</v>
      </c>
      <c r="X163" s="118">
        <v>49644</v>
      </c>
      <c r="Y163" s="5">
        <f t="shared" si="40"/>
        <v>604412.75004896894</v>
      </c>
      <c r="Z163" s="5">
        <f t="shared" si="41"/>
        <v>5441.7815210329336</v>
      </c>
      <c r="AA163" s="5">
        <f t="shared" si="7"/>
        <v>1412.3631873731406</v>
      </c>
      <c r="AB163" s="35">
        <f t="shared" si="8"/>
        <v>2.8041033626614507E-2</v>
      </c>
      <c r="AC163" s="5">
        <f t="shared" si="9"/>
        <v>4029.418333659793</v>
      </c>
      <c r="AD163" s="35">
        <f t="shared" si="10"/>
        <v>0.08</v>
      </c>
      <c r="AE163" s="5">
        <f t="shared" si="42"/>
        <v>138624.61313840371</v>
      </c>
      <c r="AF163" s="5">
        <f t="shared" si="43"/>
        <v>721176.86718479963</v>
      </c>
      <c r="AG163" s="5">
        <f t="shared" si="11"/>
        <v>603000.38686159579</v>
      </c>
      <c r="AH163" s="5">
        <f t="shared" si="12"/>
        <v>859801.48032320337</v>
      </c>
      <c r="AI163" s="150"/>
      <c r="AJ163" s="2">
        <v>158</v>
      </c>
      <c r="AK163" s="118">
        <v>49644</v>
      </c>
      <c r="AL163" s="5">
        <f t="shared" si="44"/>
        <v>599993.245498423</v>
      </c>
      <c r="AM163" s="5">
        <f t="shared" si="45"/>
        <v>5313.0923161272649</v>
      </c>
      <c r="AN163" s="5">
        <f t="shared" si="13"/>
        <v>1438.1359389499498</v>
      </c>
      <c r="AO163" s="35">
        <f t="shared" si="14"/>
        <v>2.8763042579026427E-2</v>
      </c>
      <c r="AP163" s="5">
        <f t="shared" si="15"/>
        <v>3874.9563771773151</v>
      </c>
      <c r="AQ163" s="35">
        <f t="shared" si="16"/>
        <v>7.7499999999999999E-2</v>
      </c>
      <c r="AR163" s="5">
        <f t="shared" si="46"/>
        <v>143069.89044052683</v>
      </c>
      <c r="AS163" s="5">
        <f t="shared" si="47"/>
        <v>696398.69550758041</v>
      </c>
      <c r="AT163" s="5">
        <f t="shared" si="17"/>
        <v>598555.109559473</v>
      </c>
      <c r="AU163" s="5">
        <f t="shared" si="18"/>
        <v>839468.5859481073</v>
      </c>
      <c r="AV163" s="150"/>
      <c r="AW163" s="2">
        <v>158</v>
      </c>
      <c r="AX163" s="118">
        <v>49644</v>
      </c>
      <c r="AY163" s="5">
        <f t="shared" si="48"/>
        <v>595470.93262905779</v>
      </c>
      <c r="AZ163" s="5">
        <f t="shared" si="49"/>
        <v>5185.5495990545369</v>
      </c>
      <c r="BA163" s="5">
        <f t="shared" si="19"/>
        <v>1463.8562701229262</v>
      </c>
      <c r="BB163" s="35">
        <f t="shared" si="20"/>
        <v>2.9499803061617848E-2</v>
      </c>
      <c r="BC163" s="5">
        <f t="shared" si="21"/>
        <v>3721.6933289316107</v>
      </c>
      <c r="BD163" s="35">
        <f t="shared" si="22"/>
        <v>7.4999999999999997E-2</v>
      </c>
      <c r="BE163" s="5">
        <f t="shared" si="50"/>
        <v>147617.9236410649</v>
      </c>
      <c r="BF163" s="5">
        <f t="shared" si="51"/>
        <v>671698.91300955182</v>
      </c>
      <c r="BG163" s="5">
        <f t="shared" si="23"/>
        <v>594007.07635893486</v>
      </c>
      <c r="BH163" s="5">
        <f t="shared" si="24"/>
        <v>819316.83665061672</v>
      </c>
      <c r="BI163" s="150"/>
      <c r="BJ163" s="2">
        <v>158</v>
      </c>
      <c r="BK163" s="118">
        <v>49644</v>
      </c>
      <c r="BL163" s="5">
        <f t="shared" si="52"/>
        <v>590845.80519900995</v>
      </c>
      <c r="BM163" s="5">
        <f t="shared" si="53"/>
        <v>5059.1898369667315</v>
      </c>
      <c r="BN163" s="5">
        <f t="shared" si="25"/>
        <v>1489.4964305560466</v>
      </c>
      <c r="BO163" s="35">
        <f t="shared" si="26"/>
        <v>3.0251475104663243E-2</v>
      </c>
      <c r="BP163" s="5">
        <f t="shared" si="27"/>
        <v>3569.6934064106849</v>
      </c>
      <c r="BQ163" s="35">
        <f t="shared" si="28"/>
        <v>7.2499999999999995E-2</v>
      </c>
      <c r="BR163" s="5">
        <f t="shared" si="54"/>
        <v>152268.69123154646</v>
      </c>
      <c r="BS163" s="5">
        <f t="shared" si="55"/>
        <v>647083.30300919735</v>
      </c>
      <c r="BT163" s="5">
        <f t="shared" si="29"/>
        <v>589356.30876845389</v>
      </c>
      <c r="BU163" s="5">
        <f t="shared" si="30"/>
        <v>799351.99424074381</v>
      </c>
      <c r="BV163" s="150"/>
      <c r="BW163" s="2">
        <v>158</v>
      </c>
      <c r="BX163" s="118">
        <v>49644</v>
      </c>
      <c r="BY163" s="5">
        <f t="shared" si="56"/>
        <v>586118.01033639547</v>
      </c>
      <c r="BZ163" s="5">
        <f t="shared" si="57"/>
        <v>4934.049629872613</v>
      </c>
      <c r="CA163" s="5">
        <f t="shared" si="31"/>
        <v>1515.0279029103058</v>
      </c>
      <c r="CB163" s="35">
        <f t="shared" si="32"/>
        <v>3.1018215639695632E-2</v>
      </c>
      <c r="CC163" s="5">
        <f t="shared" si="33"/>
        <v>3419.0217269623072</v>
      </c>
      <c r="CD163" s="35">
        <f t="shared" si="34"/>
        <v>7.0000000000000007E-2</v>
      </c>
      <c r="CE163" s="5">
        <f t="shared" si="58"/>
        <v>157022.01756651531</v>
      </c>
      <c r="CF163" s="5">
        <f t="shared" si="59"/>
        <v>622557.82395335741</v>
      </c>
      <c r="CG163" s="5">
        <f t="shared" si="35"/>
        <v>584602.98243348522</v>
      </c>
      <c r="CH163" s="5">
        <f t="shared" si="36"/>
        <v>779579.84151987266</v>
      </c>
    </row>
    <row r="164" spans="9:86" ht="14.25" customHeight="1">
      <c r="I164" s="150"/>
      <c r="J164" s="2">
        <v>159</v>
      </c>
      <c r="K164" s="118">
        <v>49675</v>
      </c>
      <c r="L164" s="5">
        <f t="shared" si="37"/>
        <v>607343.03479559615</v>
      </c>
      <c r="M164" s="5">
        <f t="shared" si="0"/>
        <v>5571.5809522926747</v>
      </c>
      <c r="N164" s="5">
        <f t="shared" si="1"/>
        <v>1396.0975880729511</v>
      </c>
      <c r="O164" s="35">
        <f t="shared" si="2"/>
        <v>2.7584363526147564E-2</v>
      </c>
      <c r="P164" s="5">
        <f t="shared" si="3"/>
        <v>4175.4833642197236</v>
      </c>
      <c r="Q164" s="35">
        <f t="shared" si="4"/>
        <v>8.2500000000000004E-2</v>
      </c>
      <c r="R164" s="5">
        <f t="shared" si="38"/>
        <v>135678.06279247641</v>
      </c>
      <c r="S164" s="5">
        <f t="shared" si="39"/>
        <v>750203.30862205883</v>
      </c>
      <c r="T164" s="5">
        <f t="shared" si="5"/>
        <v>605946.93720752315</v>
      </c>
      <c r="U164" s="5">
        <f t="shared" si="6"/>
        <v>885881.37141453521</v>
      </c>
      <c r="V164" s="150"/>
      <c r="W164" s="2">
        <v>159</v>
      </c>
      <c r="X164" s="118">
        <v>49675</v>
      </c>
      <c r="Y164" s="5">
        <f t="shared" si="40"/>
        <v>603000.38686159579</v>
      </c>
      <c r="Z164" s="5">
        <f t="shared" si="41"/>
        <v>5441.7815210329336</v>
      </c>
      <c r="AA164" s="5">
        <f t="shared" si="7"/>
        <v>1421.7789419556279</v>
      </c>
      <c r="AB164" s="35">
        <f t="shared" si="8"/>
        <v>2.8294090145224993E-2</v>
      </c>
      <c r="AC164" s="5">
        <f t="shared" si="9"/>
        <v>4020.0025790773057</v>
      </c>
      <c r="AD164" s="35">
        <f t="shared" si="10"/>
        <v>0.08</v>
      </c>
      <c r="AE164" s="5">
        <f t="shared" si="42"/>
        <v>140046.39208035934</v>
      </c>
      <c r="AF164" s="5">
        <f t="shared" si="43"/>
        <v>725196.86976387689</v>
      </c>
      <c r="AG164" s="5">
        <f t="shared" si="11"/>
        <v>601578.60791964014</v>
      </c>
      <c r="AH164" s="5">
        <f t="shared" si="12"/>
        <v>865243.26184423617</v>
      </c>
      <c r="AI164" s="150"/>
      <c r="AJ164" s="2">
        <v>159</v>
      </c>
      <c r="AK164" s="118">
        <v>49675</v>
      </c>
      <c r="AL164" s="5">
        <f t="shared" si="44"/>
        <v>598555.109559473</v>
      </c>
      <c r="AM164" s="5">
        <f t="shared" si="45"/>
        <v>5313.0923161272649</v>
      </c>
      <c r="AN164" s="5">
        <f t="shared" si="13"/>
        <v>1447.4239002223353</v>
      </c>
      <c r="AO164" s="35">
        <f t="shared" si="14"/>
        <v>2.9018358585981154E-2</v>
      </c>
      <c r="AP164" s="5">
        <f t="shared" si="15"/>
        <v>3865.6684159049296</v>
      </c>
      <c r="AQ164" s="35">
        <f t="shared" si="16"/>
        <v>7.7499999999999999E-2</v>
      </c>
      <c r="AR164" s="5">
        <f t="shared" si="46"/>
        <v>144517.31434074917</v>
      </c>
      <c r="AS164" s="5">
        <f t="shared" si="47"/>
        <v>700264.36392348539</v>
      </c>
      <c r="AT164" s="5">
        <f t="shared" si="17"/>
        <v>597107.68565925071</v>
      </c>
      <c r="AU164" s="5">
        <f t="shared" si="18"/>
        <v>844781.67826423456</v>
      </c>
      <c r="AV164" s="150"/>
      <c r="AW164" s="2">
        <v>159</v>
      </c>
      <c r="AX164" s="118">
        <v>49675</v>
      </c>
      <c r="AY164" s="5">
        <f t="shared" si="48"/>
        <v>594007.07635893486</v>
      </c>
      <c r="AZ164" s="5">
        <f t="shared" si="49"/>
        <v>5185.5495990545369</v>
      </c>
      <c r="BA164" s="5">
        <f t="shared" si="19"/>
        <v>1473.0053718111944</v>
      </c>
      <c r="BB164" s="35">
        <f t="shared" si="20"/>
        <v>2.9757329778094074E-2</v>
      </c>
      <c r="BC164" s="5">
        <f t="shared" si="21"/>
        <v>3712.5442272433424</v>
      </c>
      <c r="BD164" s="35">
        <f t="shared" si="22"/>
        <v>7.4999999999999997E-2</v>
      </c>
      <c r="BE164" s="5">
        <f t="shared" si="50"/>
        <v>149090.92901287609</v>
      </c>
      <c r="BF164" s="5">
        <f t="shared" si="51"/>
        <v>675411.4572367951</v>
      </c>
      <c r="BG164" s="5">
        <f t="shared" si="23"/>
        <v>592534.07098712365</v>
      </c>
      <c r="BH164" s="5">
        <f t="shared" si="24"/>
        <v>824502.38624967122</v>
      </c>
      <c r="BI164" s="150"/>
      <c r="BJ164" s="2">
        <v>159</v>
      </c>
      <c r="BK164" s="118">
        <v>49675</v>
      </c>
      <c r="BL164" s="5">
        <f t="shared" si="52"/>
        <v>589356.30876845389</v>
      </c>
      <c r="BM164" s="5">
        <f t="shared" si="53"/>
        <v>5059.1898369667315</v>
      </c>
      <c r="BN164" s="5">
        <f t="shared" si="25"/>
        <v>1498.4954714906557</v>
      </c>
      <c r="BO164" s="35">
        <f t="shared" si="26"/>
        <v>3.0511161737563769E-2</v>
      </c>
      <c r="BP164" s="5">
        <f t="shared" si="27"/>
        <v>3560.6943654760757</v>
      </c>
      <c r="BQ164" s="35">
        <f t="shared" si="28"/>
        <v>7.2499999999999995E-2</v>
      </c>
      <c r="BR164" s="5">
        <f t="shared" si="54"/>
        <v>153767.18670303712</v>
      </c>
      <c r="BS164" s="5">
        <f t="shared" si="55"/>
        <v>650643.99737467337</v>
      </c>
      <c r="BT164" s="5">
        <f t="shared" si="29"/>
        <v>587857.81329696323</v>
      </c>
      <c r="BU164" s="5">
        <f t="shared" si="30"/>
        <v>804411.1840777105</v>
      </c>
      <c r="BV164" s="150"/>
      <c r="BW164" s="2">
        <v>159</v>
      </c>
      <c r="BX164" s="118">
        <v>49675</v>
      </c>
      <c r="BY164" s="5">
        <f t="shared" si="56"/>
        <v>584602.98243348522</v>
      </c>
      <c r="BZ164" s="5">
        <f t="shared" si="57"/>
        <v>4934.049629872613</v>
      </c>
      <c r="CA164" s="5">
        <f t="shared" si="31"/>
        <v>1523.8655656772826</v>
      </c>
      <c r="CB164" s="35">
        <f t="shared" si="32"/>
        <v>3.1280009404002607E-2</v>
      </c>
      <c r="CC164" s="5">
        <f t="shared" si="33"/>
        <v>3410.1840641953304</v>
      </c>
      <c r="CD164" s="35">
        <f t="shared" si="34"/>
        <v>7.0000000000000007E-2</v>
      </c>
      <c r="CE164" s="5">
        <f t="shared" si="58"/>
        <v>158545.8831321926</v>
      </c>
      <c r="CF164" s="5">
        <f t="shared" si="59"/>
        <v>625968.00801755278</v>
      </c>
      <c r="CG164" s="5">
        <f t="shared" si="35"/>
        <v>583079.11686780793</v>
      </c>
      <c r="CH164" s="5">
        <f t="shared" si="36"/>
        <v>784513.89114974532</v>
      </c>
    </row>
    <row r="165" spans="9:86" ht="14.25" customHeight="1">
      <c r="I165" s="150"/>
      <c r="J165" s="2">
        <v>160</v>
      </c>
      <c r="K165" s="118">
        <v>49706</v>
      </c>
      <c r="L165" s="5">
        <f t="shared" si="37"/>
        <v>605946.93720752315</v>
      </c>
      <c r="M165" s="5">
        <f t="shared" si="0"/>
        <v>5571.5809522926747</v>
      </c>
      <c r="N165" s="5">
        <f t="shared" si="1"/>
        <v>1405.6957589909534</v>
      </c>
      <c r="O165" s="35">
        <f t="shared" si="2"/>
        <v>2.783799714481338E-2</v>
      </c>
      <c r="P165" s="5">
        <f t="shared" si="3"/>
        <v>4165.8851933017213</v>
      </c>
      <c r="Q165" s="35">
        <f t="shared" si="4"/>
        <v>8.249999999999999E-2</v>
      </c>
      <c r="R165" s="5">
        <f t="shared" si="38"/>
        <v>137083.75855146736</v>
      </c>
      <c r="S165" s="5">
        <f t="shared" si="39"/>
        <v>754369.19381536054</v>
      </c>
      <c r="T165" s="5">
        <f t="shared" si="5"/>
        <v>604541.24144853221</v>
      </c>
      <c r="U165" s="5">
        <f t="shared" si="6"/>
        <v>891452.95236682787</v>
      </c>
      <c r="V165" s="150"/>
      <c r="W165" s="2">
        <v>160</v>
      </c>
      <c r="X165" s="118">
        <v>49706</v>
      </c>
      <c r="Y165" s="5">
        <f t="shared" si="40"/>
        <v>601578.60791964014</v>
      </c>
      <c r="Z165" s="5">
        <f t="shared" si="41"/>
        <v>5441.7815210329336</v>
      </c>
      <c r="AA165" s="5">
        <f t="shared" si="7"/>
        <v>1431.2574682353325</v>
      </c>
      <c r="AB165" s="35">
        <f t="shared" si="8"/>
        <v>2.8550033848807117E-2</v>
      </c>
      <c r="AC165" s="5">
        <f t="shared" si="9"/>
        <v>4010.5240527976011</v>
      </c>
      <c r="AD165" s="35">
        <f t="shared" si="10"/>
        <v>0.08</v>
      </c>
      <c r="AE165" s="5">
        <f t="shared" si="42"/>
        <v>141477.64954859467</v>
      </c>
      <c r="AF165" s="5">
        <f t="shared" si="43"/>
        <v>729207.39381667448</v>
      </c>
      <c r="AG165" s="5">
        <f t="shared" si="11"/>
        <v>600147.35045140481</v>
      </c>
      <c r="AH165" s="5">
        <f t="shared" si="12"/>
        <v>870685.0433652692</v>
      </c>
      <c r="AI165" s="150"/>
      <c r="AJ165" s="2">
        <v>160</v>
      </c>
      <c r="AK165" s="118">
        <v>49706</v>
      </c>
      <c r="AL165" s="5">
        <f t="shared" si="44"/>
        <v>597107.68565925071</v>
      </c>
      <c r="AM165" s="5">
        <f t="shared" si="45"/>
        <v>5313.0923161272649</v>
      </c>
      <c r="AN165" s="5">
        <f t="shared" si="13"/>
        <v>1456.7718462446041</v>
      </c>
      <c r="AO165" s="35">
        <f t="shared" si="14"/>
        <v>2.9276565307704342E-2</v>
      </c>
      <c r="AP165" s="5">
        <f t="shared" si="15"/>
        <v>3856.3204698826607</v>
      </c>
      <c r="AQ165" s="35">
        <f t="shared" si="16"/>
        <v>7.7499999999999999E-2</v>
      </c>
      <c r="AR165" s="5">
        <f t="shared" si="46"/>
        <v>145974.08618699378</v>
      </c>
      <c r="AS165" s="5">
        <f t="shared" si="47"/>
        <v>704120.68439336808</v>
      </c>
      <c r="AT165" s="5">
        <f t="shared" si="17"/>
        <v>595650.91381300613</v>
      </c>
      <c r="AU165" s="5">
        <f t="shared" si="18"/>
        <v>850094.77058036183</v>
      </c>
      <c r="AV165" s="150"/>
      <c r="AW165" s="2">
        <v>160</v>
      </c>
      <c r="AX165" s="118">
        <v>49706</v>
      </c>
      <c r="AY165" s="5">
        <f t="shared" si="48"/>
        <v>592534.07098712365</v>
      </c>
      <c r="AZ165" s="5">
        <f t="shared" si="49"/>
        <v>5185.5495990545369</v>
      </c>
      <c r="BA165" s="5">
        <f t="shared" si="19"/>
        <v>1482.2116553850142</v>
      </c>
      <c r="BB165" s="35">
        <f t="shared" si="20"/>
        <v>3.0017750430770908E-2</v>
      </c>
      <c r="BC165" s="5">
        <f t="shared" si="21"/>
        <v>3703.3379436695227</v>
      </c>
      <c r="BD165" s="35">
        <f t="shared" si="22"/>
        <v>7.4999999999999997E-2</v>
      </c>
      <c r="BE165" s="5">
        <f t="shared" si="50"/>
        <v>150573.1406682611</v>
      </c>
      <c r="BF165" s="5">
        <f t="shared" si="51"/>
        <v>679114.79518046463</v>
      </c>
      <c r="BG165" s="5">
        <f t="shared" si="23"/>
        <v>591051.85933173867</v>
      </c>
      <c r="BH165" s="5">
        <f t="shared" si="24"/>
        <v>829687.93584872573</v>
      </c>
      <c r="BI165" s="150"/>
      <c r="BJ165" s="2">
        <v>160</v>
      </c>
      <c r="BK165" s="118">
        <v>49706</v>
      </c>
      <c r="BL165" s="5">
        <f t="shared" si="52"/>
        <v>587857.81329696323</v>
      </c>
      <c r="BM165" s="5">
        <f t="shared" si="53"/>
        <v>5059.1898369667315</v>
      </c>
      <c r="BN165" s="5">
        <f t="shared" si="25"/>
        <v>1507.5488816309121</v>
      </c>
      <c r="BO165" s="35">
        <f t="shared" si="26"/>
        <v>3.0773745232900857E-2</v>
      </c>
      <c r="BP165" s="5">
        <f t="shared" si="27"/>
        <v>3551.6409553358194</v>
      </c>
      <c r="BQ165" s="35">
        <f t="shared" si="28"/>
        <v>7.2499999999999995E-2</v>
      </c>
      <c r="BR165" s="5">
        <f t="shared" si="54"/>
        <v>155274.73558466803</v>
      </c>
      <c r="BS165" s="5">
        <f t="shared" si="55"/>
        <v>654195.63833000918</v>
      </c>
      <c r="BT165" s="5">
        <f t="shared" si="29"/>
        <v>586350.26441533235</v>
      </c>
      <c r="BU165" s="5">
        <f t="shared" si="30"/>
        <v>809470.37391467718</v>
      </c>
      <c r="BV165" s="150"/>
      <c r="BW165" s="2">
        <v>160</v>
      </c>
      <c r="BX165" s="118">
        <v>49706</v>
      </c>
      <c r="BY165" s="5">
        <f t="shared" si="56"/>
        <v>583079.11686780793</v>
      </c>
      <c r="BZ165" s="5">
        <f t="shared" si="57"/>
        <v>4934.049629872613</v>
      </c>
      <c r="CA165" s="5">
        <f t="shared" si="31"/>
        <v>1532.7547814770664</v>
      </c>
      <c r="CB165" s="35">
        <f t="shared" si="32"/>
        <v>3.1544702675219902E-2</v>
      </c>
      <c r="CC165" s="5">
        <f t="shared" si="33"/>
        <v>3401.2948483955465</v>
      </c>
      <c r="CD165" s="35">
        <f t="shared" si="34"/>
        <v>7.0000000000000007E-2</v>
      </c>
      <c r="CE165" s="5">
        <f t="shared" si="58"/>
        <v>160078.63791366966</v>
      </c>
      <c r="CF165" s="5">
        <f t="shared" si="59"/>
        <v>629369.3028659483</v>
      </c>
      <c r="CG165" s="5">
        <f t="shared" si="35"/>
        <v>581546.36208633089</v>
      </c>
      <c r="CH165" s="5">
        <f t="shared" si="36"/>
        <v>789447.94077961799</v>
      </c>
    </row>
    <row r="166" spans="9:86" ht="14.25" customHeight="1">
      <c r="I166" s="150"/>
      <c r="J166" s="2">
        <v>161</v>
      </c>
      <c r="K166" s="118">
        <v>49735</v>
      </c>
      <c r="L166" s="5">
        <f t="shared" si="37"/>
        <v>604541.24144853221</v>
      </c>
      <c r="M166" s="5">
        <f t="shared" si="0"/>
        <v>5571.5809522926747</v>
      </c>
      <c r="N166" s="5">
        <f t="shared" si="1"/>
        <v>1415.3599173340153</v>
      </c>
      <c r="O166" s="35">
        <f t="shared" si="2"/>
        <v>2.8094558060774003E-2</v>
      </c>
      <c r="P166" s="5">
        <f t="shared" si="3"/>
        <v>4156.2210349586594</v>
      </c>
      <c r="Q166" s="35">
        <f t="shared" si="4"/>
        <v>8.2500000000000018E-2</v>
      </c>
      <c r="R166" s="5">
        <f t="shared" si="38"/>
        <v>138499.11846880137</v>
      </c>
      <c r="S166" s="5">
        <f t="shared" si="39"/>
        <v>758525.41485031915</v>
      </c>
      <c r="T166" s="5">
        <f t="shared" si="5"/>
        <v>603125.88153119816</v>
      </c>
      <c r="U166" s="5">
        <f t="shared" si="6"/>
        <v>897024.53331912053</v>
      </c>
      <c r="V166" s="150"/>
      <c r="W166" s="2">
        <v>161</v>
      </c>
      <c r="X166" s="118">
        <v>49735</v>
      </c>
      <c r="Y166" s="5">
        <f t="shared" si="40"/>
        <v>600147.35045140481</v>
      </c>
      <c r="Z166" s="5">
        <f t="shared" si="41"/>
        <v>5441.7815210329336</v>
      </c>
      <c r="AA166" s="5">
        <f t="shared" si="7"/>
        <v>1440.7991846902346</v>
      </c>
      <c r="AB166" s="35">
        <f t="shared" si="8"/>
        <v>2.8808908684306172E-2</v>
      </c>
      <c r="AC166" s="5">
        <f t="shared" si="9"/>
        <v>4000.982336342699</v>
      </c>
      <c r="AD166" s="35">
        <f t="shared" si="10"/>
        <v>0.08</v>
      </c>
      <c r="AE166" s="5">
        <f t="shared" si="42"/>
        <v>142918.44873328489</v>
      </c>
      <c r="AF166" s="5">
        <f t="shared" si="43"/>
        <v>733208.37615301716</v>
      </c>
      <c r="AG166" s="5">
        <f t="shared" si="11"/>
        <v>598706.55126671458</v>
      </c>
      <c r="AH166" s="5">
        <f t="shared" si="12"/>
        <v>876126.824886302</v>
      </c>
      <c r="AI166" s="150"/>
      <c r="AJ166" s="2">
        <v>161</v>
      </c>
      <c r="AK166" s="118">
        <v>49735</v>
      </c>
      <c r="AL166" s="5">
        <f t="shared" si="44"/>
        <v>595650.91381300613</v>
      </c>
      <c r="AM166" s="5">
        <f t="shared" si="45"/>
        <v>5313.0923161272649</v>
      </c>
      <c r="AN166" s="5">
        <f t="shared" si="13"/>
        <v>1466.1801644182669</v>
      </c>
      <c r="AO166" s="35">
        <f t="shared" si="14"/>
        <v>2.9537706675192933E-2</v>
      </c>
      <c r="AP166" s="5">
        <f t="shared" si="15"/>
        <v>3846.912151708998</v>
      </c>
      <c r="AQ166" s="35">
        <f t="shared" si="16"/>
        <v>7.7499999999999999E-2</v>
      </c>
      <c r="AR166" s="5">
        <f t="shared" si="46"/>
        <v>147440.26635141205</v>
      </c>
      <c r="AS166" s="5">
        <f t="shared" si="47"/>
        <v>707967.59654507705</v>
      </c>
      <c r="AT166" s="5">
        <f t="shared" si="17"/>
        <v>594184.73364858783</v>
      </c>
      <c r="AU166" s="5">
        <f t="shared" si="18"/>
        <v>855407.8628964891</v>
      </c>
      <c r="AV166" s="150"/>
      <c r="AW166" s="2">
        <v>161</v>
      </c>
      <c r="AX166" s="118">
        <v>49735</v>
      </c>
      <c r="AY166" s="5">
        <f t="shared" si="48"/>
        <v>591051.85933173867</v>
      </c>
      <c r="AZ166" s="5">
        <f t="shared" si="49"/>
        <v>5185.5495990545369</v>
      </c>
      <c r="BA166" s="5">
        <f t="shared" si="19"/>
        <v>1491.4754782311707</v>
      </c>
      <c r="BB166" s="35">
        <f t="shared" si="20"/>
        <v>3.02811089351952E-2</v>
      </c>
      <c r="BC166" s="5">
        <f t="shared" si="21"/>
        <v>3694.0741208233662</v>
      </c>
      <c r="BD166" s="35">
        <f t="shared" si="22"/>
        <v>7.4999999999999997E-2</v>
      </c>
      <c r="BE166" s="5">
        <f t="shared" si="50"/>
        <v>152064.61614649228</v>
      </c>
      <c r="BF166" s="5">
        <f t="shared" si="51"/>
        <v>682808.86930128804</v>
      </c>
      <c r="BG166" s="5">
        <f t="shared" si="23"/>
        <v>589560.38385350746</v>
      </c>
      <c r="BH166" s="5">
        <f t="shared" si="24"/>
        <v>834873.48544778035</v>
      </c>
      <c r="BI166" s="150"/>
      <c r="BJ166" s="2">
        <v>161</v>
      </c>
      <c r="BK166" s="118">
        <v>49735</v>
      </c>
      <c r="BL166" s="5">
        <f t="shared" si="52"/>
        <v>586350.26441533235</v>
      </c>
      <c r="BM166" s="5">
        <f t="shared" si="53"/>
        <v>5059.1898369667315</v>
      </c>
      <c r="BN166" s="5">
        <f t="shared" si="25"/>
        <v>1516.6569894574318</v>
      </c>
      <c r="BO166" s="35">
        <f t="shared" si="26"/>
        <v>3.1039269491311375E-2</v>
      </c>
      <c r="BP166" s="5">
        <f t="shared" si="27"/>
        <v>3542.5328475092997</v>
      </c>
      <c r="BQ166" s="35">
        <f t="shared" si="28"/>
        <v>7.2499999999999995E-2</v>
      </c>
      <c r="BR166" s="5">
        <f t="shared" si="54"/>
        <v>156791.39257412546</v>
      </c>
      <c r="BS166" s="5">
        <f t="shared" si="55"/>
        <v>657738.17117751844</v>
      </c>
      <c r="BT166" s="5">
        <f t="shared" si="29"/>
        <v>584833.60742587491</v>
      </c>
      <c r="BU166" s="5">
        <f t="shared" si="30"/>
        <v>814529.56375164387</v>
      </c>
      <c r="BV166" s="150"/>
      <c r="BW166" s="2">
        <v>161</v>
      </c>
      <c r="BX166" s="118">
        <v>49735</v>
      </c>
      <c r="BY166" s="5">
        <f t="shared" si="56"/>
        <v>581546.36208633089</v>
      </c>
      <c r="BZ166" s="5">
        <f t="shared" si="57"/>
        <v>4934.049629872613</v>
      </c>
      <c r="CA166" s="5">
        <f t="shared" si="31"/>
        <v>1541.6958510356826</v>
      </c>
      <c r="CB166" s="35">
        <f t="shared" si="32"/>
        <v>3.1812339339648041E-2</v>
      </c>
      <c r="CC166" s="5">
        <f t="shared" si="33"/>
        <v>3392.3537788369304</v>
      </c>
      <c r="CD166" s="35">
        <f t="shared" si="34"/>
        <v>7.0000000000000007E-2</v>
      </c>
      <c r="CE166" s="5">
        <f t="shared" si="58"/>
        <v>161620.33376470534</v>
      </c>
      <c r="CF166" s="5">
        <f t="shared" si="59"/>
        <v>632761.65664478519</v>
      </c>
      <c r="CG166" s="5">
        <f t="shared" si="35"/>
        <v>580004.66623529524</v>
      </c>
      <c r="CH166" s="5">
        <f t="shared" si="36"/>
        <v>794381.99040949054</v>
      </c>
    </row>
    <row r="167" spans="9:86" ht="14.25" customHeight="1">
      <c r="I167" s="150"/>
      <c r="J167" s="2">
        <v>162</v>
      </c>
      <c r="K167" s="118">
        <v>49766</v>
      </c>
      <c r="L167" s="5">
        <f t="shared" si="37"/>
        <v>603125.88153119816</v>
      </c>
      <c r="M167" s="5">
        <f t="shared" si="0"/>
        <v>5571.5809522926747</v>
      </c>
      <c r="N167" s="5">
        <f t="shared" si="1"/>
        <v>1425.0905167656874</v>
      </c>
      <c r="O167" s="35">
        <f t="shared" si="2"/>
        <v>2.8354091119042212E-2</v>
      </c>
      <c r="P167" s="5">
        <f t="shared" si="3"/>
        <v>4146.4904355269873</v>
      </c>
      <c r="Q167" s="35">
        <f t="shared" si="4"/>
        <v>8.2500000000000004E-2</v>
      </c>
      <c r="R167" s="5">
        <f t="shared" si="38"/>
        <v>139924.20898556706</v>
      </c>
      <c r="S167" s="5">
        <f t="shared" si="39"/>
        <v>762671.90528584609</v>
      </c>
      <c r="T167" s="5">
        <f t="shared" si="5"/>
        <v>601700.79101443244</v>
      </c>
      <c r="U167" s="5">
        <f t="shared" si="6"/>
        <v>902596.11427141319</v>
      </c>
      <c r="V167" s="150"/>
      <c r="W167" s="2">
        <v>162</v>
      </c>
      <c r="X167" s="118">
        <v>49766</v>
      </c>
      <c r="Y167" s="5">
        <f t="shared" si="40"/>
        <v>598706.55126671458</v>
      </c>
      <c r="Z167" s="5">
        <f t="shared" si="41"/>
        <v>5441.7815210329336</v>
      </c>
      <c r="AA167" s="5">
        <f t="shared" si="7"/>
        <v>1450.4045125881694</v>
      </c>
      <c r="AB167" s="35">
        <f t="shared" si="8"/>
        <v>2.9070759480138771E-2</v>
      </c>
      <c r="AC167" s="5">
        <f t="shared" si="9"/>
        <v>3991.3770084447642</v>
      </c>
      <c r="AD167" s="35">
        <f t="shared" si="10"/>
        <v>0.08</v>
      </c>
      <c r="AE167" s="5">
        <f t="shared" si="42"/>
        <v>144368.85324587306</v>
      </c>
      <c r="AF167" s="5">
        <f t="shared" si="43"/>
        <v>737199.75316146191</v>
      </c>
      <c r="AG167" s="5">
        <f t="shared" si="11"/>
        <v>597256.14675412641</v>
      </c>
      <c r="AH167" s="5">
        <f t="shared" si="12"/>
        <v>881568.60640733503</v>
      </c>
      <c r="AI167" s="150"/>
      <c r="AJ167" s="2">
        <v>162</v>
      </c>
      <c r="AK167" s="118">
        <v>49766</v>
      </c>
      <c r="AL167" s="5">
        <f t="shared" si="44"/>
        <v>594184.73364858783</v>
      </c>
      <c r="AM167" s="5">
        <f t="shared" si="45"/>
        <v>5313.0923161272649</v>
      </c>
      <c r="AN167" s="5">
        <f t="shared" si="13"/>
        <v>1475.6492446468019</v>
      </c>
      <c r="AO167" s="35">
        <f t="shared" si="14"/>
        <v>2.9801827500728663E-2</v>
      </c>
      <c r="AP167" s="5">
        <f t="shared" si="15"/>
        <v>3837.443071480463</v>
      </c>
      <c r="AQ167" s="35">
        <f t="shared" si="16"/>
        <v>7.7499999999999999E-2</v>
      </c>
      <c r="AR167" s="5">
        <f t="shared" si="46"/>
        <v>148915.91559605885</v>
      </c>
      <c r="AS167" s="5">
        <f t="shared" si="47"/>
        <v>711805.03961655754</v>
      </c>
      <c r="AT167" s="5">
        <f t="shared" si="17"/>
        <v>592709.08440394106</v>
      </c>
      <c r="AU167" s="5">
        <f t="shared" si="18"/>
        <v>860720.95521261636</v>
      </c>
      <c r="AV167" s="150"/>
      <c r="AW167" s="2">
        <v>162</v>
      </c>
      <c r="AX167" s="118">
        <v>49766</v>
      </c>
      <c r="AY167" s="5">
        <f t="shared" si="48"/>
        <v>589560.38385350746</v>
      </c>
      <c r="AZ167" s="5">
        <f t="shared" si="49"/>
        <v>5185.5495990545369</v>
      </c>
      <c r="BA167" s="5">
        <f t="shared" si="19"/>
        <v>1500.7971999701153</v>
      </c>
      <c r="BB167" s="35">
        <f t="shared" si="20"/>
        <v>3.0547450088024158E-2</v>
      </c>
      <c r="BC167" s="5">
        <f t="shared" si="21"/>
        <v>3684.7523990844215</v>
      </c>
      <c r="BD167" s="35">
        <f t="shared" si="22"/>
        <v>7.4999999999999997E-2</v>
      </c>
      <c r="BE167" s="5">
        <f t="shared" si="50"/>
        <v>153565.41334646239</v>
      </c>
      <c r="BF167" s="5">
        <f t="shared" si="51"/>
        <v>686493.62170037243</v>
      </c>
      <c r="BG167" s="5">
        <f t="shared" si="23"/>
        <v>588059.58665353735</v>
      </c>
      <c r="BH167" s="5">
        <f t="shared" si="24"/>
        <v>840059.03504683485</v>
      </c>
      <c r="BI167" s="150"/>
      <c r="BJ167" s="2">
        <v>162</v>
      </c>
      <c r="BK167" s="118">
        <v>49766</v>
      </c>
      <c r="BL167" s="5">
        <f t="shared" si="52"/>
        <v>584833.60742587491</v>
      </c>
      <c r="BM167" s="5">
        <f t="shared" si="53"/>
        <v>5059.1898369667315</v>
      </c>
      <c r="BN167" s="5">
        <f t="shared" si="25"/>
        <v>1525.820125435404</v>
      </c>
      <c r="BO167" s="35">
        <f t="shared" si="26"/>
        <v>3.1307779294379112E-2</v>
      </c>
      <c r="BP167" s="5">
        <f t="shared" si="27"/>
        <v>3533.3697115313275</v>
      </c>
      <c r="BQ167" s="35">
        <f t="shared" si="28"/>
        <v>7.2499999999999995E-2</v>
      </c>
      <c r="BR167" s="5">
        <f t="shared" si="54"/>
        <v>158317.21269956086</v>
      </c>
      <c r="BS167" s="5">
        <f t="shared" si="55"/>
        <v>661271.54088904976</v>
      </c>
      <c r="BT167" s="5">
        <f t="shared" si="29"/>
        <v>583307.78730043955</v>
      </c>
      <c r="BU167" s="5">
        <f t="shared" si="30"/>
        <v>819588.75358861056</v>
      </c>
      <c r="BV167" s="150"/>
      <c r="BW167" s="2">
        <v>162</v>
      </c>
      <c r="BX167" s="118">
        <v>49766</v>
      </c>
      <c r="BY167" s="5">
        <f t="shared" si="56"/>
        <v>580004.66623529524</v>
      </c>
      <c r="BZ167" s="5">
        <f t="shared" si="57"/>
        <v>4934.049629872613</v>
      </c>
      <c r="CA167" s="5">
        <f t="shared" si="31"/>
        <v>1550.6890768333906</v>
      </c>
      <c r="CB167" s="35">
        <f t="shared" si="32"/>
        <v>3.208296416438091E-2</v>
      </c>
      <c r="CC167" s="5">
        <f t="shared" si="33"/>
        <v>3383.3605530392224</v>
      </c>
      <c r="CD167" s="35">
        <f t="shared" si="34"/>
        <v>7.0000000000000007E-2</v>
      </c>
      <c r="CE167" s="5">
        <f t="shared" si="58"/>
        <v>163171.02284153874</v>
      </c>
      <c r="CF167" s="5">
        <f t="shared" si="59"/>
        <v>636145.01719782443</v>
      </c>
      <c r="CG167" s="5">
        <f t="shared" si="35"/>
        <v>578453.97715846181</v>
      </c>
      <c r="CH167" s="5">
        <f t="shared" si="36"/>
        <v>799316.0400393632</v>
      </c>
    </row>
    <row r="168" spans="9:86" ht="14.25" customHeight="1">
      <c r="I168" s="150"/>
      <c r="J168" s="2">
        <v>163</v>
      </c>
      <c r="K168" s="118">
        <v>49796</v>
      </c>
      <c r="L168" s="5">
        <f t="shared" si="37"/>
        <v>601700.79101443244</v>
      </c>
      <c r="M168" s="5">
        <f t="shared" si="0"/>
        <v>5571.5809522926747</v>
      </c>
      <c r="N168" s="5">
        <f t="shared" si="1"/>
        <v>1434.8880140684514</v>
      </c>
      <c r="O168" s="35">
        <f t="shared" si="2"/>
        <v>2.8616642068546673E-2</v>
      </c>
      <c r="P168" s="5">
        <f t="shared" si="3"/>
        <v>4136.6929382242233</v>
      </c>
      <c r="Q168" s="35">
        <f t="shared" si="4"/>
        <v>8.2500000000000018E-2</v>
      </c>
      <c r="R168" s="5">
        <f t="shared" si="38"/>
        <v>141359.09699963551</v>
      </c>
      <c r="S168" s="5">
        <f t="shared" si="39"/>
        <v>766808.59822407027</v>
      </c>
      <c r="T168" s="5">
        <f t="shared" si="5"/>
        <v>600265.90300036396</v>
      </c>
      <c r="U168" s="5">
        <f t="shared" si="6"/>
        <v>908167.69522370584</v>
      </c>
      <c r="V168" s="150"/>
      <c r="W168" s="2">
        <v>163</v>
      </c>
      <c r="X168" s="118">
        <v>49796</v>
      </c>
      <c r="Y168" s="5">
        <f t="shared" si="40"/>
        <v>597256.14675412641</v>
      </c>
      <c r="Z168" s="5">
        <f t="shared" si="41"/>
        <v>5441.7815210329336</v>
      </c>
      <c r="AA168" s="5">
        <f t="shared" si="7"/>
        <v>1460.0738760054237</v>
      </c>
      <c r="AB168" s="35">
        <f t="shared" si="8"/>
        <v>2.9335631968435718E-2</v>
      </c>
      <c r="AC168" s="5">
        <f t="shared" si="9"/>
        <v>3981.7076450275099</v>
      </c>
      <c r="AD168" s="35">
        <f t="shared" si="10"/>
        <v>0.08</v>
      </c>
      <c r="AE168" s="5">
        <f t="shared" si="42"/>
        <v>145828.92712187849</v>
      </c>
      <c r="AF168" s="5">
        <f t="shared" si="43"/>
        <v>741181.46080648946</v>
      </c>
      <c r="AG168" s="5">
        <f t="shared" si="11"/>
        <v>595796.07287812093</v>
      </c>
      <c r="AH168" s="5">
        <f t="shared" si="12"/>
        <v>887010.38792836794</v>
      </c>
      <c r="AI168" s="150"/>
      <c r="AJ168" s="2">
        <v>163</v>
      </c>
      <c r="AK168" s="118">
        <v>49796</v>
      </c>
      <c r="AL168" s="5">
        <f t="shared" si="44"/>
        <v>592709.08440394106</v>
      </c>
      <c r="AM168" s="5">
        <f t="shared" si="45"/>
        <v>5313.0923161272649</v>
      </c>
      <c r="AN168" s="5">
        <f t="shared" si="13"/>
        <v>1485.1794793518125</v>
      </c>
      <c r="AO168" s="35">
        <f t="shared" si="14"/>
        <v>3.0068973500118751E-2</v>
      </c>
      <c r="AP168" s="5">
        <f t="shared" si="15"/>
        <v>3827.9128367754524</v>
      </c>
      <c r="AQ168" s="35">
        <f t="shared" si="16"/>
        <v>7.7499999999999999E-2</v>
      </c>
      <c r="AR168" s="5">
        <f t="shared" si="46"/>
        <v>150401.09507541067</v>
      </c>
      <c r="AS168" s="5">
        <f t="shared" si="47"/>
        <v>715632.95245333295</v>
      </c>
      <c r="AT168" s="5">
        <f t="shared" si="17"/>
        <v>591223.90492458921</v>
      </c>
      <c r="AU168" s="5">
        <f t="shared" si="18"/>
        <v>866034.04752874363</v>
      </c>
      <c r="AV168" s="150"/>
      <c r="AW168" s="2">
        <v>163</v>
      </c>
      <c r="AX168" s="118">
        <v>49796</v>
      </c>
      <c r="AY168" s="5">
        <f t="shared" si="48"/>
        <v>588059.58665353735</v>
      </c>
      <c r="AZ168" s="5">
        <f t="shared" si="49"/>
        <v>5185.5495990545369</v>
      </c>
      <c r="BA168" s="5">
        <f t="shared" si="19"/>
        <v>1510.1771824699285</v>
      </c>
      <c r="BB168" s="35">
        <f t="shared" si="20"/>
        <v>3.0816819589263869E-2</v>
      </c>
      <c r="BC168" s="5">
        <f t="shared" si="21"/>
        <v>3675.3724165846083</v>
      </c>
      <c r="BD168" s="35">
        <f t="shared" si="22"/>
        <v>7.4999999999999997E-2</v>
      </c>
      <c r="BE168" s="5">
        <f t="shared" si="50"/>
        <v>155075.59052893231</v>
      </c>
      <c r="BF168" s="5">
        <f t="shared" si="51"/>
        <v>690168.99411695707</v>
      </c>
      <c r="BG168" s="5">
        <f t="shared" si="23"/>
        <v>586549.40947106737</v>
      </c>
      <c r="BH168" s="5">
        <f t="shared" si="24"/>
        <v>845244.58464588935</v>
      </c>
      <c r="BI168" s="150"/>
      <c r="BJ168" s="2">
        <v>163</v>
      </c>
      <c r="BK168" s="118">
        <v>49796</v>
      </c>
      <c r="BL168" s="5">
        <f t="shared" si="52"/>
        <v>583307.78730043955</v>
      </c>
      <c r="BM168" s="5">
        <f t="shared" si="53"/>
        <v>5059.1898369667315</v>
      </c>
      <c r="BN168" s="5">
        <f t="shared" si="25"/>
        <v>1535.0386220265759</v>
      </c>
      <c r="BO168" s="35">
        <f t="shared" si="26"/>
        <v>3.1579320326870997E-2</v>
      </c>
      <c r="BP168" s="5">
        <f t="shared" si="27"/>
        <v>3524.1512149401556</v>
      </c>
      <c r="BQ168" s="35">
        <f t="shared" si="28"/>
        <v>7.2499999999999995E-2</v>
      </c>
      <c r="BR168" s="5">
        <f t="shared" si="54"/>
        <v>159852.25132158742</v>
      </c>
      <c r="BS168" s="5">
        <f t="shared" si="55"/>
        <v>664795.69210398989</v>
      </c>
      <c r="BT168" s="5">
        <f t="shared" si="29"/>
        <v>581772.74867841299</v>
      </c>
      <c r="BU168" s="5">
        <f t="shared" si="30"/>
        <v>824647.94342557737</v>
      </c>
      <c r="BV168" s="150"/>
      <c r="BW168" s="2">
        <v>163</v>
      </c>
      <c r="BX168" s="118">
        <v>49796</v>
      </c>
      <c r="BY168" s="5">
        <f t="shared" si="56"/>
        <v>578453.97715846181</v>
      </c>
      <c r="BZ168" s="5">
        <f t="shared" si="57"/>
        <v>4934.049629872613</v>
      </c>
      <c r="CA168" s="5">
        <f t="shared" si="31"/>
        <v>1559.7347631149187</v>
      </c>
      <c r="CB168" s="35">
        <f t="shared" si="32"/>
        <v>3.2356622819539771E-2</v>
      </c>
      <c r="CC168" s="5">
        <f t="shared" si="33"/>
        <v>3374.3148667576943</v>
      </c>
      <c r="CD168" s="35">
        <f t="shared" si="34"/>
        <v>7.0000000000000007E-2</v>
      </c>
      <c r="CE168" s="5">
        <f t="shared" si="58"/>
        <v>164730.75760465366</v>
      </c>
      <c r="CF168" s="5">
        <f t="shared" si="59"/>
        <v>639519.33206458215</v>
      </c>
      <c r="CG168" s="5">
        <f t="shared" si="35"/>
        <v>576894.24239534687</v>
      </c>
      <c r="CH168" s="5">
        <f t="shared" si="36"/>
        <v>804250.08966923575</v>
      </c>
    </row>
    <row r="169" spans="9:86" ht="14.25" customHeight="1">
      <c r="I169" s="150"/>
      <c r="J169" s="2">
        <v>164</v>
      </c>
      <c r="K169" s="118">
        <v>49827</v>
      </c>
      <c r="L169" s="5">
        <f t="shared" si="37"/>
        <v>600265.90300036396</v>
      </c>
      <c r="M169" s="5">
        <f t="shared" si="0"/>
        <v>5571.5809522926747</v>
      </c>
      <c r="N169" s="5">
        <f t="shared" si="1"/>
        <v>1444.7528691651723</v>
      </c>
      <c r="O169" s="35">
        <f t="shared" si="2"/>
        <v>2.8882257585054864E-2</v>
      </c>
      <c r="P169" s="5">
        <f t="shared" si="3"/>
        <v>4126.8280831275024</v>
      </c>
      <c r="Q169" s="35">
        <f t="shared" si="4"/>
        <v>8.2500000000000004E-2</v>
      </c>
      <c r="R169" s="5">
        <f t="shared" si="38"/>
        <v>142803.84986880069</v>
      </c>
      <c r="S169" s="5">
        <f t="shared" si="39"/>
        <v>770935.42630719778</v>
      </c>
      <c r="T169" s="5">
        <f t="shared" si="5"/>
        <v>598821.15013119881</v>
      </c>
      <c r="U169" s="5">
        <f t="shared" si="6"/>
        <v>913739.2761759985</v>
      </c>
      <c r="V169" s="150"/>
      <c r="W169" s="2">
        <v>164</v>
      </c>
      <c r="X169" s="118">
        <v>49827</v>
      </c>
      <c r="Y169" s="5">
        <f t="shared" si="40"/>
        <v>595796.07287812093</v>
      </c>
      <c r="Z169" s="5">
        <f t="shared" si="41"/>
        <v>5441.7815210329336</v>
      </c>
      <c r="AA169" s="5">
        <f t="shared" si="7"/>
        <v>1469.8077018454605</v>
      </c>
      <c r="AB169" s="35">
        <f t="shared" si="8"/>
        <v>2.96035728079624E-2</v>
      </c>
      <c r="AC169" s="5">
        <f t="shared" si="9"/>
        <v>3971.9738191874731</v>
      </c>
      <c r="AD169" s="35">
        <f t="shared" si="10"/>
        <v>0.08</v>
      </c>
      <c r="AE169" s="5">
        <f t="shared" si="42"/>
        <v>147298.73482372393</v>
      </c>
      <c r="AF169" s="5">
        <f t="shared" si="43"/>
        <v>745153.43462567695</v>
      </c>
      <c r="AG169" s="5">
        <f t="shared" si="11"/>
        <v>594326.26517627551</v>
      </c>
      <c r="AH169" s="5">
        <f t="shared" si="12"/>
        <v>892452.16944940086</v>
      </c>
      <c r="AI169" s="150"/>
      <c r="AJ169" s="2">
        <v>164</v>
      </c>
      <c r="AK169" s="118">
        <v>49827</v>
      </c>
      <c r="AL169" s="5">
        <f t="shared" si="44"/>
        <v>591223.90492458921</v>
      </c>
      <c r="AM169" s="5">
        <f t="shared" si="45"/>
        <v>5313.0923161272649</v>
      </c>
      <c r="AN169" s="5">
        <f t="shared" si="13"/>
        <v>1494.7712634892928</v>
      </c>
      <c r="AO169" s="35">
        <f t="shared" si="14"/>
        <v>3.0339191315614036E-2</v>
      </c>
      <c r="AP169" s="5">
        <f t="shared" si="15"/>
        <v>3818.3210526379721</v>
      </c>
      <c r="AQ169" s="35">
        <f t="shared" si="16"/>
        <v>7.7499999999999999E-2</v>
      </c>
      <c r="AR169" s="5">
        <f t="shared" si="46"/>
        <v>151895.86633889997</v>
      </c>
      <c r="AS169" s="5">
        <f t="shared" si="47"/>
        <v>719451.27350597095</v>
      </c>
      <c r="AT169" s="5">
        <f t="shared" si="17"/>
        <v>589729.13366109994</v>
      </c>
      <c r="AU169" s="5">
        <f t="shared" si="18"/>
        <v>871347.13984487089</v>
      </c>
      <c r="AV169" s="150"/>
      <c r="AW169" s="2">
        <v>164</v>
      </c>
      <c r="AX169" s="118">
        <v>49827</v>
      </c>
      <c r="AY169" s="5">
        <f t="shared" si="48"/>
        <v>586549.40947106737</v>
      </c>
      <c r="AZ169" s="5">
        <f t="shared" si="49"/>
        <v>5185.5495990545369</v>
      </c>
      <c r="BA169" s="5">
        <f t="shared" si="19"/>
        <v>1519.615789860366</v>
      </c>
      <c r="BB169" s="35">
        <f t="shared" si="20"/>
        <v>3.1089264065185095E-2</v>
      </c>
      <c r="BC169" s="5">
        <f t="shared" si="21"/>
        <v>3665.9338091941709</v>
      </c>
      <c r="BD169" s="35">
        <f t="shared" si="22"/>
        <v>7.4999999999999997E-2</v>
      </c>
      <c r="BE169" s="5">
        <f t="shared" si="50"/>
        <v>156595.20631879268</v>
      </c>
      <c r="BF169" s="5">
        <f t="shared" si="51"/>
        <v>693834.9279261512</v>
      </c>
      <c r="BG169" s="5">
        <f t="shared" si="23"/>
        <v>585029.793681207</v>
      </c>
      <c r="BH169" s="5">
        <f t="shared" si="24"/>
        <v>850430.13424494385</v>
      </c>
      <c r="BI169" s="150"/>
      <c r="BJ169" s="2">
        <v>164</v>
      </c>
      <c r="BK169" s="118">
        <v>49827</v>
      </c>
      <c r="BL169" s="5">
        <f t="shared" si="52"/>
        <v>581772.74867841299</v>
      </c>
      <c r="BM169" s="5">
        <f t="shared" si="53"/>
        <v>5059.1898369667315</v>
      </c>
      <c r="BN169" s="5">
        <f t="shared" si="25"/>
        <v>1544.3128137013196</v>
      </c>
      <c r="BO169" s="35">
        <f t="shared" si="26"/>
        <v>3.1853939199650697E-2</v>
      </c>
      <c r="BP169" s="5">
        <f t="shared" si="27"/>
        <v>3514.8770232654119</v>
      </c>
      <c r="BQ169" s="35">
        <f t="shared" si="28"/>
        <v>7.2499999999999995E-2</v>
      </c>
      <c r="BR169" s="5">
        <f t="shared" si="54"/>
        <v>161396.56413528873</v>
      </c>
      <c r="BS169" s="5">
        <f t="shared" si="55"/>
        <v>668310.56912725535</v>
      </c>
      <c r="BT169" s="5">
        <f t="shared" si="29"/>
        <v>580228.43586471165</v>
      </c>
      <c r="BU169" s="5">
        <f t="shared" si="30"/>
        <v>829707.13326254406</v>
      </c>
      <c r="BV169" s="150"/>
      <c r="BW169" s="2">
        <v>164</v>
      </c>
      <c r="BX169" s="118">
        <v>49827</v>
      </c>
      <c r="BY169" s="5">
        <f t="shared" si="56"/>
        <v>576894.24239534687</v>
      </c>
      <c r="BZ169" s="5">
        <f t="shared" si="57"/>
        <v>4934.049629872613</v>
      </c>
      <c r="CA169" s="5">
        <f t="shared" si="31"/>
        <v>1568.8332158997559</v>
      </c>
      <c r="CB169" s="35">
        <f t="shared" si="32"/>
        <v>3.2633361901184613E-2</v>
      </c>
      <c r="CC169" s="5">
        <f t="shared" si="33"/>
        <v>3365.216413972857</v>
      </c>
      <c r="CD169" s="35">
        <f t="shared" si="34"/>
        <v>7.0000000000000007E-2</v>
      </c>
      <c r="CE169" s="5">
        <f t="shared" si="58"/>
        <v>166299.59082055342</v>
      </c>
      <c r="CF169" s="5">
        <f t="shared" si="59"/>
        <v>642884.54847855505</v>
      </c>
      <c r="CG169" s="5">
        <f t="shared" si="35"/>
        <v>575325.4091794471</v>
      </c>
      <c r="CH169" s="5">
        <f t="shared" si="36"/>
        <v>809184.13929910841</v>
      </c>
    </row>
    <row r="170" spans="9:86" ht="14.25" customHeight="1">
      <c r="I170" s="150"/>
      <c r="J170" s="2">
        <v>165</v>
      </c>
      <c r="K170" s="118">
        <v>49857</v>
      </c>
      <c r="L170" s="5">
        <f t="shared" si="37"/>
        <v>598821.15013119881</v>
      </c>
      <c r="M170" s="5">
        <f t="shared" si="0"/>
        <v>5571.5809522926747</v>
      </c>
      <c r="N170" s="5">
        <f t="shared" si="1"/>
        <v>1454.6855451406827</v>
      </c>
      <c r="O170" s="35">
        <f t="shared" si="2"/>
        <v>2.9150985294797319E-2</v>
      </c>
      <c r="P170" s="5">
        <f t="shared" si="3"/>
        <v>4116.895407151992</v>
      </c>
      <c r="Q170" s="35">
        <f t="shared" si="4"/>
        <v>8.2500000000000004E-2</v>
      </c>
      <c r="R170" s="5">
        <f t="shared" si="38"/>
        <v>144258.53541394137</v>
      </c>
      <c r="S170" s="5">
        <f t="shared" si="39"/>
        <v>775052.32171434979</v>
      </c>
      <c r="T170" s="5">
        <f t="shared" si="5"/>
        <v>597366.46458605817</v>
      </c>
      <c r="U170" s="5">
        <f t="shared" si="6"/>
        <v>919310.85712829116</v>
      </c>
      <c r="V170" s="150"/>
      <c r="W170" s="2">
        <v>165</v>
      </c>
      <c r="X170" s="118">
        <v>49857</v>
      </c>
      <c r="Y170" s="5">
        <f t="shared" si="40"/>
        <v>594326.26517627551</v>
      </c>
      <c r="Z170" s="5">
        <f t="shared" si="41"/>
        <v>5441.7815210329336</v>
      </c>
      <c r="AA170" s="5">
        <f t="shared" si="7"/>
        <v>1479.6064198577633</v>
      </c>
      <c r="AB170" s="35">
        <f t="shared" si="8"/>
        <v>2.9874629607740781E-2</v>
      </c>
      <c r="AC170" s="5">
        <f t="shared" si="9"/>
        <v>3962.1751011751703</v>
      </c>
      <c r="AD170" s="35">
        <f t="shared" si="10"/>
        <v>0.08</v>
      </c>
      <c r="AE170" s="5">
        <f t="shared" si="42"/>
        <v>148778.3412435817</v>
      </c>
      <c r="AF170" s="5">
        <f t="shared" si="43"/>
        <v>749115.60972685216</v>
      </c>
      <c r="AG170" s="5">
        <f t="shared" si="11"/>
        <v>592846.6587564178</v>
      </c>
      <c r="AH170" s="5">
        <f t="shared" si="12"/>
        <v>897893.95097043389</v>
      </c>
      <c r="AI170" s="150"/>
      <c r="AJ170" s="2">
        <v>165</v>
      </c>
      <c r="AK170" s="118">
        <v>49857</v>
      </c>
      <c r="AL170" s="5">
        <f t="shared" si="44"/>
        <v>589729.13366109994</v>
      </c>
      <c r="AM170" s="5">
        <f t="shared" si="45"/>
        <v>5313.0923161272649</v>
      </c>
      <c r="AN170" s="5">
        <f t="shared" si="13"/>
        <v>1504.4249945659944</v>
      </c>
      <c r="AO170" s="35">
        <f t="shared" si="14"/>
        <v>3.0612528539528658E-2</v>
      </c>
      <c r="AP170" s="5">
        <f t="shared" si="15"/>
        <v>3808.6673215612705</v>
      </c>
      <c r="AQ170" s="35">
        <f t="shared" si="16"/>
        <v>7.7499999999999999E-2</v>
      </c>
      <c r="AR170" s="5">
        <f t="shared" si="46"/>
        <v>153400.29133346595</v>
      </c>
      <c r="AS170" s="5">
        <f t="shared" si="47"/>
        <v>723259.94082753221</v>
      </c>
      <c r="AT170" s="5">
        <f t="shared" si="17"/>
        <v>588224.70866653393</v>
      </c>
      <c r="AU170" s="5">
        <f t="shared" si="18"/>
        <v>876660.23216099816</v>
      </c>
      <c r="AV170" s="150"/>
      <c r="AW170" s="2">
        <v>165</v>
      </c>
      <c r="AX170" s="118">
        <v>49857</v>
      </c>
      <c r="AY170" s="5">
        <f t="shared" si="48"/>
        <v>585029.793681207</v>
      </c>
      <c r="AZ170" s="5">
        <f t="shared" si="49"/>
        <v>5185.5495990545369</v>
      </c>
      <c r="BA170" s="5">
        <f t="shared" si="19"/>
        <v>1529.1133885469935</v>
      </c>
      <c r="BB170" s="35">
        <f t="shared" si="20"/>
        <v>3.1364831091940611E-2</v>
      </c>
      <c r="BC170" s="5">
        <f t="shared" si="21"/>
        <v>3656.4362105075434</v>
      </c>
      <c r="BD170" s="35">
        <f t="shared" si="22"/>
        <v>7.4999999999999997E-2</v>
      </c>
      <c r="BE170" s="5">
        <f t="shared" si="50"/>
        <v>158124.31970733969</v>
      </c>
      <c r="BF170" s="5">
        <f t="shared" si="51"/>
        <v>697491.36413665873</v>
      </c>
      <c r="BG170" s="5">
        <f t="shared" si="23"/>
        <v>583500.68029266002</v>
      </c>
      <c r="BH170" s="5">
        <f t="shared" si="24"/>
        <v>855615.68384399847</v>
      </c>
      <c r="BI170" s="150"/>
      <c r="BJ170" s="2">
        <v>165</v>
      </c>
      <c r="BK170" s="118">
        <v>49857</v>
      </c>
      <c r="BL170" s="5">
        <f t="shared" si="52"/>
        <v>580228.43586471165</v>
      </c>
      <c r="BM170" s="5">
        <f t="shared" si="53"/>
        <v>5059.1898369667315</v>
      </c>
      <c r="BN170" s="5">
        <f t="shared" si="25"/>
        <v>1553.6430369507652</v>
      </c>
      <c r="BO170" s="35">
        <f t="shared" si="26"/>
        <v>3.2131683473293655E-2</v>
      </c>
      <c r="BP170" s="5">
        <f t="shared" si="27"/>
        <v>3505.5468000159663</v>
      </c>
      <c r="BQ170" s="35">
        <f t="shared" si="28"/>
        <v>7.2499999999999995E-2</v>
      </c>
      <c r="BR170" s="5">
        <f t="shared" si="54"/>
        <v>162950.20717223949</v>
      </c>
      <c r="BS170" s="5">
        <f t="shared" si="55"/>
        <v>671816.11592727131</v>
      </c>
      <c r="BT170" s="5">
        <f t="shared" si="29"/>
        <v>578674.79282776092</v>
      </c>
      <c r="BU170" s="5">
        <f t="shared" si="30"/>
        <v>834766.32309951074</v>
      </c>
      <c r="BV170" s="150"/>
      <c r="BW170" s="2">
        <v>165</v>
      </c>
      <c r="BX170" s="118">
        <v>49857</v>
      </c>
      <c r="BY170" s="5">
        <f t="shared" si="56"/>
        <v>575325.4091794471</v>
      </c>
      <c r="BZ170" s="5">
        <f t="shared" si="57"/>
        <v>4934.049629872613</v>
      </c>
      <c r="CA170" s="5">
        <f t="shared" si="31"/>
        <v>1577.9847429925048</v>
      </c>
      <c r="CB170" s="35">
        <f t="shared" si="32"/>
        <v>3.2913228954926751E-2</v>
      </c>
      <c r="CC170" s="5">
        <f t="shared" si="33"/>
        <v>3356.0648868801081</v>
      </c>
      <c r="CD170" s="35">
        <f t="shared" si="34"/>
        <v>7.0000000000000007E-2</v>
      </c>
      <c r="CE170" s="5">
        <f t="shared" si="58"/>
        <v>167877.57556354592</v>
      </c>
      <c r="CF170" s="5">
        <f t="shared" si="59"/>
        <v>646240.61336543516</v>
      </c>
      <c r="CG170" s="5">
        <f t="shared" si="35"/>
        <v>573747.42443645454</v>
      </c>
      <c r="CH170" s="5">
        <f t="shared" si="36"/>
        <v>814118.18892898108</v>
      </c>
    </row>
    <row r="171" spans="9:86" ht="14.25" customHeight="1">
      <c r="I171" s="150"/>
      <c r="J171" s="2">
        <v>166</v>
      </c>
      <c r="K171" s="118">
        <v>49888</v>
      </c>
      <c r="L171" s="5">
        <f t="shared" si="37"/>
        <v>597366.46458605817</v>
      </c>
      <c r="M171" s="5">
        <f t="shared" si="0"/>
        <v>5571.5809522926747</v>
      </c>
      <c r="N171" s="5">
        <f t="shared" si="1"/>
        <v>1464.686508263525</v>
      </c>
      <c r="O171" s="35">
        <f t="shared" si="2"/>
        <v>2.9422873798819048E-2</v>
      </c>
      <c r="P171" s="5">
        <f t="shared" si="3"/>
        <v>4106.8944440291498</v>
      </c>
      <c r="Q171" s="35">
        <f t="shared" si="4"/>
        <v>8.2500000000000004E-2</v>
      </c>
      <c r="R171" s="5">
        <f t="shared" si="38"/>
        <v>145723.22192220489</v>
      </c>
      <c r="S171" s="5">
        <f t="shared" si="39"/>
        <v>779159.21615837899</v>
      </c>
      <c r="T171" s="5">
        <f t="shared" si="5"/>
        <v>595901.77807779459</v>
      </c>
      <c r="U171" s="5">
        <f t="shared" si="6"/>
        <v>924882.43808058393</v>
      </c>
      <c r="V171" s="150"/>
      <c r="W171" s="2">
        <v>166</v>
      </c>
      <c r="X171" s="118">
        <v>49888</v>
      </c>
      <c r="Y171" s="5">
        <f t="shared" si="40"/>
        <v>592846.6587564178</v>
      </c>
      <c r="Z171" s="5">
        <f t="shared" si="41"/>
        <v>5441.7815210329336</v>
      </c>
      <c r="AA171" s="5">
        <f t="shared" si="7"/>
        <v>1489.4704626568146</v>
      </c>
      <c r="AB171" s="35">
        <f t="shared" si="8"/>
        <v>3.0148850951398375E-2</v>
      </c>
      <c r="AC171" s="5">
        <f t="shared" si="9"/>
        <v>3952.311058376119</v>
      </c>
      <c r="AD171" s="35">
        <f t="shared" si="10"/>
        <v>0.08</v>
      </c>
      <c r="AE171" s="5">
        <f t="shared" si="42"/>
        <v>150267.81170623851</v>
      </c>
      <c r="AF171" s="5">
        <f t="shared" si="43"/>
        <v>753067.92078522826</v>
      </c>
      <c r="AG171" s="5">
        <f t="shared" si="11"/>
        <v>591357.18829376099</v>
      </c>
      <c r="AH171" s="5">
        <f t="shared" si="12"/>
        <v>903335.7324914668</v>
      </c>
      <c r="AI171" s="150"/>
      <c r="AJ171" s="2">
        <v>166</v>
      </c>
      <c r="AK171" s="118">
        <v>49888</v>
      </c>
      <c r="AL171" s="5">
        <f t="shared" si="44"/>
        <v>588224.70866653393</v>
      </c>
      <c r="AM171" s="5">
        <f t="shared" si="45"/>
        <v>5313.0923161272649</v>
      </c>
      <c r="AN171" s="5">
        <f t="shared" si="13"/>
        <v>1514.1410726558997</v>
      </c>
      <c r="AO171" s="35">
        <f t="shared" si="14"/>
        <v>3.0889033738586529E-2</v>
      </c>
      <c r="AP171" s="5">
        <f t="shared" si="15"/>
        <v>3798.9512434713652</v>
      </c>
      <c r="AQ171" s="35">
        <f t="shared" si="16"/>
        <v>7.7499999999999999E-2</v>
      </c>
      <c r="AR171" s="5">
        <f t="shared" si="46"/>
        <v>154914.43240612186</v>
      </c>
      <c r="AS171" s="5">
        <f t="shared" si="47"/>
        <v>727058.89207100356</v>
      </c>
      <c r="AT171" s="5">
        <f t="shared" si="17"/>
        <v>586710.56759387802</v>
      </c>
      <c r="AU171" s="5">
        <f t="shared" si="18"/>
        <v>881973.32447712542</v>
      </c>
      <c r="AV171" s="150"/>
      <c r="AW171" s="2">
        <v>166</v>
      </c>
      <c r="AX171" s="118">
        <v>49888</v>
      </c>
      <c r="AY171" s="5">
        <f t="shared" si="48"/>
        <v>583500.68029266002</v>
      </c>
      <c r="AZ171" s="5">
        <f t="shared" si="49"/>
        <v>5185.5495990545369</v>
      </c>
      <c r="BA171" s="5">
        <f t="shared" si="19"/>
        <v>1538.6703472254121</v>
      </c>
      <c r="BB171" s="35">
        <f t="shared" si="20"/>
        <v>3.1643569219909289E-2</v>
      </c>
      <c r="BC171" s="5">
        <f t="shared" si="21"/>
        <v>3646.8792518291248</v>
      </c>
      <c r="BD171" s="35">
        <f t="shared" si="22"/>
        <v>7.4999999999999997E-2</v>
      </c>
      <c r="BE171" s="5">
        <f t="shared" si="50"/>
        <v>159662.9900545651</v>
      </c>
      <c r="BF171" s="5">
        <f t="shared" si="51"/>
        <v>701138.24338848784</v>
      </c>
      <c r="BG171" s="5">
        <f t="shared" si="23"/>
        <v>581962.00994543463</v>
      </c>
      <c r="BH171" s="5">
        <f t="shared" si="24"/>
        <v>860801.23344305297</v>
      </c>
      <c r="BI171" s="150"/>
      <c r="BJ171" s="2">
        <v>166</v>
      </c>
      <c r="BK171" s="118">
        <v>49888</v>
      </c>
      <c r="BL171" s="5">
        <f t="shared" si="52"/>
        <v>578674.79282776092</v>
      </c>
      <c r="BM171" s="5">
        <f t="shared" si="53"/>
        <v>5059.1898369667315</v>
      </c>
      <c r="BN171" s="5">
        <f t="shared" si="25"/>
        <v>1563.0296302990096</v>
      </c>
      <c r="BO171" s="35">
        <f t="shared" si="26"/>
        <v>3.241260168242862E-2</v>
      </c>
      <c r="BP171" s="5">
        <f t="shared" si="27"/>
        <v>3496.1602066677219</v>
      </c>
      <c r="BQ171" s="35">
        <f t="shared" si="28"/>
        <v>7.2499999999999995E-2</v>
      </c>
      <c r="BR171" s="5">
        <f t="shared" si="54"/>
        <v>164513.23680253851</v>
      </c>
      <c r="BS171" s="5">
        <f t="shared" si="55"/>
        <v>675312.27613393904</v>
      </c>
      <c r="BT171" s="5">
        <f t="shared" si="29"/>
        <v>577111.76319746196</v>
      </c>
      <c r="BU171" s="5">
        <f t="shared" si="30"/>
        <v>839825.51293647755</v>
      </c>
      <c r="BV171" s="150"/>
      <c r="BW171" s="2">
        <v>166</v>
      </c>
      <c r="BX171" s="118">
        <v>49888</v>
      </c>
      <c r="BY171" s="5">
        <f t="shared" si="56"/>
        <v>573747.42443645454</v>
      </c>
      <c r="BZ171" s="5">
        <f t="shared" si="57"/>
        <v>4934.049629872613</v>
      </c>
      <c r="CA171" s="5">
        <f t="shared" si="31"/>
        <v>1587.1896539932945</v>
      </c>
      <c r="CB171" s="35">
        <f t="shared" si="32"/>
        <v>3.3196272500268117E-2</v>
      </c>
      <c r="CC171" s="5">
        <f t="shared" si="33"/>
        <v>3346.8599758793184</v>
      </c>
      <c r="CD171" s="35">
        <f t="shared" si="34"/>
        <v>7.0000000000000007E-2</v>
      </c>
      <c r="CE171" s="5">
        <f t="shared" si="58"/>
        <v>169464.76521753921</v>
      </c>
      <c r="CF171" s="5">
        <f t="shared" si="59"/>
        <v>649587.47334131447</v>
      </c>
      <c r="CG171" s="5">
        <f t="shared" si="35"/>
        <v>572160.23478246119</v>
      </c>
      <c r="CH171" s="5">
        <f t="shared" si="36"/>
        <v>819052.23855885374</v>
      </c>
    </row>
    <row r="172" spans="9:86" ht="14.25" customHeight="1">
      <c r="I172" s="150"/>
      <c r="J172" s="2">
        <v>167</v>
      </c>
      <c r="K172" s="118">
        <v>49919</v>
      </c>
      <c r="L172" s="5">
        <f t="shared" si="37"/>
        <v>595901.77807779459</v>
      </c>
      <c r="M172" s="5">
        <f t="shared" si="0"/>
        <v>5571.5809522926747</v>
      </c>
      <c r="N172" s="5">
        <f t="shared" si="1"/>
        <v>1474.7562280078373</v>
      </c>
      <c r="O172" s="35">
        <f t="shared" si="2"/>
        <v>2.9697972698083989E-2</v>
      </c>
      <c r="P172" s="5">
        <f t="shared" si="3"/>
        <v>4096.8247242848374</v>
      </c>
      <c r="Q172" s="35">
        <f t="shared" si="4"/>
        <v>8.249999999999999E-2</v>
      </c>
      <c r="R172" s="5">
        <f t="shared" si="38"/>
        <v>147197.97815021273</v>
      </c>
      <c r="S172" s="5">
        <f t="shared" si="39"/>
        <v>783256.0408826638</v>
      </c>
      <c r="T172" s="5">
        <f t="shared" si="5"/>
        <v>594427.02184978675</v>
      </c>
      <c r="U172" s="5">
        <f t="shared" si="6"/>
        <v>930454.01903287647</v>
      </c>
      <c r="V172" s="150"/>
      <c r="W172" s="2">
        <v>167</v>
      </c>
      <c r="X172" s="118">
        <v>49919</v>
      </c>
      <c r="Y172" s="5">
        <f t="shared" si="40"/>
        <v>591357.18829376099</v>
      </c>
      <c r="Z172" s="5">
        <f t="shared" si="41"/>
        <v>5441.7815210329336</v>
      </c>
      <c r="AA172" s="5">
        <f t="shared" si="7"/>
        <v>1499.4002657411934</v>
      </c>
      <c r="AB172" s="35">
        <f t="shared" si="8"/>
        <v>3.042628642227016E-2</v>
      </c>
      <c r="AC172" s="5">
        <f t="shared" si="9"/>
        <v>3942.3812552917402</v>
      </c>
      <c r="AD172" s="35">
        <f t="shared" si="10"/>
        <v>0.08</v>
      </c>
      <c r="AE172" s="5">
        <f t="shared" si="42"/>
        <v>151767.2119719797</v>
      </c>
      <c r="AF172" s="5">
        <f t="shared" si="43"/>
        <v>757010.30204052001</v>
      </c>
      <c r="AG172" s="5">
        <f t="shared" si="11"/>
        <v>589857.78802801983</v>
      </c>
      <c r="AH172" s="5">
        <f t="shared" si="12"/>
        <v>908777.51401249971</v>
      </c>
      <c r="AI172" s="150"/>
      <c r="AJ172" s="2">
        <v>167</v>
      </c>
      <c r="AK172" s="118">
        <v>49919</v>
      </c>
      <c r="AL172" s="5">
        <f t="shared" si="44"/>
        <v>586710.56759387802</v>
      </c>
      <c r="AM172" s="5">
        <f t="shared" si="45"/>
        <v>5313.0923161272649</v>
      </c>
      <c r="AN172" s="5">
        <f t="shared" si="13"/>
        <v>1523.9199004168026</v>
      </c>
      <c r="AO172" s="35">
        <f t="shared" si="14"/>
        <v>3.1168756479020759E-2</v>
      </c>
      <c r="AP172" s="5">
        <f t="shared" si="15"/>
        <v>3789.1724157104622</v>
      </c>
      <c r="AQ172" s="35">
        <f t="shared" si="16"/>
        <v>7.7499999999999999E-2</v>
      </c>
      <c r="AR172" s="5">
        <f t="shared" si="46"/>
        <v>156438.35230653867</v>
      </c>
      <c r="AS172" s="5">
        <f t="shared" si="47"/>
        <v>730848.06448671408</v>
      </c>
      <c r="AT172" s="5">
        <f t="shared" si="17"/>
        <v>585186.64769346127</v>
      </c>
      <c r="AU172" s="5">
        <f t="shared" si="18"/>
        <v>887286.41679325281</v>
      </c>
      <c r="AV172" s="150"/>
      <c r="AW172" s="2">
        <v>167</v>
      </c>
      <c r="AX172" s="118">
        <v>49919</v>
      </c>
      <c r="AY172" s="5">
        <f t="shared" si="48"/>
        <v>581962.00994543463</v>
      </c>
      <c r="AZ172" s="5">
        <f t="shared" si="49"/>
        <v>5185.5495990545369</v>
      </c>
      <c r="BA172" s="5">
        <f t="shared" si="19"/>
        <v>1548.2870368955705</v>
      </c>
      <c r="BB172" s="35">
        <f t="shared" si="20"/>
        <v>3.1925527998793037E-2</v>
      </c>
      <c r="BC172" s="5">
        <f t="shared" si="21"/>
        <v>3637.2625621589664</v>
      </c>
      <c r="BD172" s="35">
        <f t="shared" si="22"/>
        <v>7.4999999999999997E-2</v>
      </c>
      <c r="BE172" s="5">
        <f t="shared" si="50"/>
        <v>161211.27709146068</v>
      </c>
      <c r="BF172" s="5">
        <f t="shared" si="51"/>
        <v>704775.50595064682</v>
      </c>
      <c r="BG172" s="5">
        <f t="shared" si="23"/>
        <v>580413.72290853912</v>
      </c>
      <c r="BH172" s="5">
        <f t="shared" si="24"/>
        <v>865986.78304210748</v>
      </c>
      <c r="BI172" s="150"/>
      <c r="BJ172" s="2">
        <v>167</v>
      </c>
      <c r="BK172" s="118">
        <v>49919</v>
      </c>
      <c r="BL172" s="5">
        <f t="shared" si="52"/>
        <v>577111.76319746196</v>
      </c>
      <c r="BM172" s="5">
        <f t="shared" si="53"/>
        <v>5059.1898369667315</v>
      </c>
      <c r="BN172" s="5">
        <f t="shared" si="25"/>
        <v>1572.472934315399</v>
      </c>
      <c r="BO172" s="35">
        <f t="shared" si="26"/>
        <v>3.2696743360832212E-2</v>
      </c>
      <c r="BP172" s="5">
        <f t="shared" si="27"/>
        <v>3486.7169026513325</v>
      </c>
      <c r="BQ172" s="35">
        <f t="shared" si="28"/>
        <v>7.2499999999999995E-2</v>
      </c>
      <c r="BR172" s="5">
        <f t="shared" si="54"/>
        <v>166085.7097368539</v>
      </c>
      <c r="BS172" s="5">
        <f t="shared" si="55"/>
        <v>678798.9930365904</v>
      </c>
      <c r="BT172" s="5">
        <f t="shared" si="29"/>
        <v>575539.29026314651</v>
      </c>
      <c r="BU172" s="5">
        <f t="shared" si="30"/>
        <v>844884.70277344435</v>
      </c>
      <c r="BV172" s="150"/>
      <c r="BW172" s="2">
        <v>167</v>
      </c>
      <c r="BX172" s="118">
        <v>49919</v>
      </c>
      <c r="BY172" s="5">
        <f t="shared" si="56"/>
        <v>572160.23478246119</v>
      </c>
      <c r="BZ172" s="5">
        <f t="shared" si="57"/>
        <v>4934.049629872613</v>
      </c>
      <c r="CA172" s="5">
        <f t="shared" si="31"/>
        <v>1596.4482603082561</v>
      </c>
      <c r="CB172" s="35">
        <f t="shared" si="32"/>
        <v>3.3482542055693232E-2</v>
      </c>
      <c r="CC172" s="5">
        <f t="shared" si="33"/>
        <v>3337.6013695643569</v>
      </c>
      <c r="CD172" s="35">
        <f t="shared" si="34"/>
        <v>7.0000000000000007E-2</v>
      </c>
      <c r="CE172" s="5">
        <f t="shared" si="58"/>
        <v>171061.21347784746</v>
      </c>
      <c r="CF172" s="5">
        <f t="shared" si="59"/>
        <v>652925.07471087878</v>
      </c>
      <c r="CG172" s="5">
        <f t="shared" si="35"/>
        <v>570563.78652215295</v>
      </c>
      <c r="CH172" s="5">
        <f t="shared" si="36"/>
        <v>823986.28818872618</v>
      </c>
    </row>
    <row r="173" spans="9:86" ht="14.25" customHeight="1">
      <c r="I173" s="150"/>
      <c r="J173" s="2">
        <v>168</v>
      </c>
      <c r="K173" s="118">
        <v>49949</v>
      </c>
      <c r="L173" s="5">
        <f t="shared" si="37"/>
        <v>594427.02184978675</v>
      </c>
      <c r="M173" s="5">
        <f t="shared" si="0"/>
        <v>5571.5809522926747</v>
      </c>
      <c r="N173" s="5">
        <f t="shared" si="1"/>
        <v>1484.8951770753906</v>
      </c>
      <c r="O173" s="35">
        <f t="shared" si="2"/>
        <v>2.9976332619359839E-2</v>
      </c>
      <c r="P173" s="5">
        <f t="shared" si="3"/>
        <v>4086.6857752172841</v>
      </c>
      <c r="Q173" s="35">
        <f t="shared" si="4"/>
        <v>8.2500000000000004E-2</v>
      </c>
      <c r="R173" s="5">
        <f t="shared" si="38"/>
        <v>148682.87332728811</v>
      </c>
      <c r="S173" s="5">
        <f t="shared" si="39"/>
        <v>787342.72665788105</v>
      </c>
      <c r="T173" s="5">
        <f t="shared" si="5"/>
        <v>592942.12667271134</v>
      </c>
      <c r="U173" s="5">
        <f t="shared" si="6"/>
        <v>936025.59998516913</v>
      </c>
      <c r="V173" s="150"/>
      <c r="W173" s="2">
        <v>168</v>
      </c>
      <c r="X173" s="118">
        <v>49949</v>
      </c>
      <c r="Y173" s="5">
        <f t="shared" si="40"/>
        <v>589857.78802801983</v>
      </c>
      <c r="Z173" s="5">
        <f t="shared" si="41"/>
        <v>5441.7815210329336</v>
      </c>
      <c r="AA173" s="5">
        <f t="shared" si="7"/>
        <v>1509.3962675128009</v>
      </c>
      <c r="AB173" s="35">
        <f t="shared" si="8"/>
        <v>3.0706986629280897E-2</v>
      </c>
      <c r="AC173" s="5">
        <f t="shared" si="9"/>
        <v>3932.3852535201327</v>
      </c>
      <c r="AD173" s="35">
        <f t="shared" si="10"/>
        <v>0.08</v>
      </c>
      <c r="AE173" s="5">
        <f t="shared" si="42"/>
        <v>153276.60823949252</v>
      </c>
      <c r="AF173" s="5">
        <f t="shared" si="43"/>
        <v>760942.68729404011</v>
      </c>
      <c r="AG173" s="5">
        <f t="shared" si="11"/>
        <v>588348.39176050702</v>
      </c>
      <c r="AH173" s="5">
        <f t="shared" si="12"/>
        <v>914219.29553353263</v>
      </c>
      <c r="AI173" s="150"/>
      <c r="AJ173" s="2">
        <v>168</v>
      </c>
      <c r="AK173" s="118">
        <v>49949</v>
      </c>
      <c r="AL173" s="5">
        <f t="shared" si="44"/>
        <v>585186.64769346127</v>
      </c>
      <c r="AM173" s="5">
        <f t="shared" si="45"/>
        <v>5313.0923161272649</v>
      </c>
      <c r="AN173" s="5">
        <f t="shared" si="13"/>
        <v>1533.761883106994</v>
      </c>
      <c r="AO173" s="35">
        <f t="shared" si="14"/>
        <v>3.1451747352453444E-2</v>
      </c>
      <c r="AP173" s="5">
        <f t="shared" si="15"/>
        <v>3779.3304330202709</v>
      </c>
      <c r="AQ173" s="35">
        <f t="shared" si="16"/>
        <v>7.7499999999999999E-2</v>
      </c>
      <c r="AR173" s="5">
        <f t="shared" si="46"/>
        <v>157972.11418964565</v>
      </c>
      <c r="AS173" s="5">
        <f t="shared" si="47"/>
        <v>734627.39491973433</v>
      </c>
      <c r="AT173" s="5">
        <f t="shared" si="17"/>
        <v>583652.88581035426</v>
      </c>
      <c r="AU173" s="5">
        <f t="shared" si="18"/>
        <v>892599.50910937996</v>
      </c>
      <c r="AV173" s="150"/>
      <c r="AW173" s="2">
        <v>168</v>
      </c>
      <c r="AX173" s="118">
        <v>49949</v>
      </c>
      <c r="AY173" s="5">
        <f t="shared" si="48"/>
        <v>580413.72290853912</v>
      </c>
      <c r="AZ173" s="5">
        <f t="shared" si="49"/>
        <v>5185.5495990545369</v>
      </c>
      <c r="BA173" s="5">
        <f t="shared" si="19"/>
        <v>1557.9638308761678</v>
      </c>
      <c r="BB173" s="35">
        <f t="shared" si="20"/>
        <v>3.2210758003494065E-2</v>
      </c>
      <c r="BC173" s="5">
        <f t="shared" si="21"/>
        <v>3627.5857681783691</v>
      </c>
      <c r="BD173" s="35">
        <f t="shared" si="22"/>
        <v>7.4999999999999997E-2</v>
      </c>
      <c r="BE173" s="5">
        <f t="shared" si="50"/>
        <v>162769.24092233684</v>
      </c>
      <c r="BF173" s="5">
        <f t="shared" si="51"/>
        <v>708403.09171882516</v>
      </c>
      <c r="BG173" s="5">
        <f t="shared" si="23"/>
        <v>578855.75907766295</v>
      </c>
      <c r="BH173" s="5">
        <f t="shared" si="24"/>
        <v>871172.33264116198</v>
      </c>
      <c r="BI173" s="150"/>
      <c r="BJ173" s="2">
        <v>168</v>
      </c>
      <c r="BK173" s="118">
        <v>49949</v>
      </c>
      <c r="BL173" s="5">
        <f t="shared" si="52"/>
        <v>575539.29026314651</v>
      </c>
      <c r="BM173" s="5">
        <f t="shared" si="53"/>
        <v>5059.1898369667315</v>
      </c>
      <c r="BN173" s="5">
        <f t="shared" si="25"/>
        <v>1581.9732916268881</v>
      </c>
      <c r="BO173" s="35">
        <f t="shared" si="26"/>
        <v>3.2984159067303627E-2</v>
      </c>
      <c r="BP173" s="5">
        <f t="shared" si="27"/>
        <v>3477.2165453398434</v>
      </c>
      <c r="BQ173" s="35">
        <f t="shared" si="28"/>
        <v>7.2499999999999995E-2</v>
      </c>
      <c r="BR173" s="5">
        <f t="shared" si="54"/>
        <v>167667.68302848079</v>
      </c>
      <c r="BS173" s="5">
        <f t="shared" si="55"/>
        <v>682276.20958193019</v>
      </c>
      <c r="BT173" s="5">
        <f t="shared" si="29"/>
        <v>573957.31697151961</v>
      </c>
      <c r="BU173" s="5">
        <f t="shared" si="30"/>
        <v>849943.89261041093</v>
      </c>
      <c r="BV173" s="150"/>
      <c r="BW173" s="2">
        <v>168</v>
      </c>
      <c r="BX173" s="118">
        <v>49949</v>
      </c>
      <c r="BY173" s="5">
        <f t="shared" si="56"/>
        <v>570563.78652215295</v>
      </c>
      <c r="BZ173" s="5">
        <f t="shared" si="57"/>
        <v>4934.049629872613</v>
      </c>
      <c r="CA173" s="5">
        <f t="shared" si="31"/>
        <v>1605.7608751600537</v>
      </c>
      <c r="CB173" s="35">
        <f t="shared" si="32"/>
        <v>3.3772088164541254E-2</v>
      </c>
      <c r="CC173" s="5">
        <f t="shared" si="33"/>
        <v>3328.2887547125592</v>
      </c>
      <c r="CD173" s="35">
        <f t="shared" si="34"/>
        <v>7.0000000000000007E-2</v>
      </c>
      <c r="CE173" s="5">
        <f t="shared" si="58"/>
        <v>172666.97435300751</v>
      </c>
      <c r="CF173" s="5">
        <f t="shared" si="59"/>
        <v>656253.36346559133</v>
      </c>
      <c r="CG173" s="5">
        <f t="shared" si="35"/>
        <v>568958.02564699284</v>
      </c>
      <c r="CH173" s="5">
        <f t="shared" si="36"/>
        <v>828920.33781859884</v>
      </c>
    </row>
    <row r="174" spans="9:86" ht="14.25" customHeight="1">
      <c r="I174" s="150"/>
      <c r="J174" s="2">
        <v>169</v>
      </c>
      <c r="K174" s="118">
        <v>49980</v>
      </c>
      <c r="L174" s="5">
        <f t="shared" si="37"/>
        <v>592942.12667271134</v>
      </c>
      <c r="M174" s="5">
        <f t="shared" si="0"/>
        <v>5571.5809522926747</v>
      </c>
      <c r="N174" s="5">
        <f t="shared" si="1"/>
        <v>1495.1038314177845</v>
      </c>
      <c r="O174" s="35">
        <f t="shared" si="2"/>
        <v>3.0258005241912113E-2</v>
      </c>
      <c r="P174" s="5">
        <f t="shared" si="3"/>
        <v>4076.4771208748903</v>
      </c>
      <c r="Q174" s="35">
        <f t="shared" si="4"/>
        <v>8.2500000000000004E-2</v>
      </c>
      <c r="R174" s="5">
        <f t="shared" si="38"/>
        <v>150177.97715870588</v>
      </c>
      <c r="S174" s="5">
        <f t="shared" si="39"/>
        <v>791419.20377875597</v>
      </c>
      <c r="T174" s="5">
        <f t="shared" si="5"/>
        <v>591447.0228412936</v>
      </c>
      <c r="U174" s="5">
        <f t="shared" si="6"/>
        <v>941597.18093746179</v>
      </c>
      <c r="V174" s="150"/>
      <c r="W174" s="2">
        <v>169</v>
      </c>
      <c r="X174" s="118">
        <v>49980</v>
      </c>
      <c r="Y174" s="5">
        <f t="shared" si="40"/>
        <v>588348.39176050702</v>
      </c>
      <c r="Z174" s="5">
        <f t="shared" si="41"/>
        <v>5441.7815210329336</v>
      </c>
      <c r="AA174" s="5">
        <f t="shared" si="7"/>
        <v>1519.4589092962201</v>
      </c>
      <c r="AB174" s="35">
        <f t="shared" si="8"/>
        <v>3.0991003233636384E-2</v>
      </c>
      <c r="AC174" s="5">
        <f t="shared" si="9"/>
        <v>3922.3226117367135</v>
      </c>
      <c r="AD174" s="35">
        <f t="shared" si="10"/>
        <v>0.08</v>
      </c>
      <c r="AE174" s="5">
        <f t="shared" si="42"/>
        <v>154796.06714878874</v>
      </c>
      <c r="AF174" s="5">
        <f t="shared" si="43"/>
        <v>764865.00990577682</v>
      </c>
      <c r="AG174" s="5">
        <f t="shared" si="11"/>
        <v>586828.93285121082</v>
      </c>
      <c r="AH174" s="5">
        <f t="shared" si="12"/>
        <v>919661.07705456554</v>
      </c>
      <c r="AI174" s="150"/>
      <c r="AJ174" s="2">
        <v>169</v>
      </c>
      <c r="AK174" s="118">
        <v>49980</v>
      </c>
      <c r="AL174" s="5">
        <f t="shared" si="44"/>
        <v>583652.88581035426</v>
      </c>
      <c r="AM174" s="5">
        <f t="shared" si="45"/>
        <v>5313.0923161272649</v>
      </c>
      <c r="AN174" s="5">
        <f t="shared" si="13"/>
        <v>1543.6674286020602</v>
      </c>
      <c r="AO174" s="35">
        <f t="shared" si="14"/>
        <v>3.173805800258428E-2</v>
      </c>
      <c r="AP174" s="5">
        <f t="shared" si="15"/>
        <v>3769.4248875252047</v>
      </c>
      <c r="AQ174" s="35">
        <f t="shared" si="16"/>
        <v>7.7499999999999999E-2</v>
      </c>
      <c r="AR174" s="5">
        <f t="shared" si="46"/>
        <v>159515.78161824771</v>
      </c>
      <c r="AS174" s="5">
        <f t="shared" si="47"/>
        <v>738396.81980725948</v>
      </c>
      <c r="AT174" s="5">
        <f t="shared" si="17"/>
        <v>582109.21838175214</v>
      </c>
      <c r="AU174" s="5">
        <f t="shared" si="18"/>
        <v>897912.60142550722</v>
      </c>
      <c r="AV174" s="150"/>
      <c r="AW174" s="2">
        <v>169</v>
      </c>
      <c r="AX174" s="118">
        <v>49980</v>
      </c>
      <c r="AY174" s="5">
        <f t="shared" si="48"/>
        <v>578855.75907766295</v>
      </c>
      <c r="AZ174" s="5">
        <f t="shared" si="49"/>
        <v>5185.5495990545369</v>
      </c>
      <c r="BA174" s="5">
        <f t="shared" si="19"/>
        <v>1567.7011048191439</v>
      </c>
      <c r="BB174" s="35">
        <f t="shared" si="20"/>
        <v>3.2499310860800698E-2</v>
      </c>
      <c r="BC174" s="5">
        <f t="shared" si="21"/>
        <v>3617.848494235393</v>
      </c>
      <c r="BD174" s="35">
        <f t="shared" si="22"/>
        <v>7.4999999999999997E-2</v>
      </c>
      <c r="BE174" s="5">
        <f t="shared" si="50"/>
        <v>164336.94202715598</v>
      </c>
      <c r="BF174" s="5">
        <f t="shared" si="51"/>
        <v>712020.94021306059</v>
      </c>
      <c r="BG174" s="5">
        <f t="shared" si="23"/>
        <v>577288.05797284376</v>
      </c>
      <c r="BH174" s="5">
        <f t="shared" si="24"/>
        <v>876357.8822402166</v>
      </c>
      <c r="BI174" s="150"/>
      <c r="BJ174" s="2">
        <v>169</v>
      </c>
      <c r="BK174" s="118">
        <v>49980</v>
      </c>
      <c r="BL174" s="5">
        <f t="shared" si="52"/>
        <v>573957.31697151961</v>
      </c>
      <c r="BM174" s="5">
        <f t="shared" si="53"/>
        <v>5059.1898369667315</v>
      </c>
      <c r="BN174" s="5">
        <f t="shared" si="25"/>
        <v>1591.5310469304673</v>
      </c>
      <c r="BO174" s="35">
        <f t="shared" si="26"/>
        <v>3.3274900412347722E-2</v>
      </c>
      <c r="BP174" s="5">
        <f t="shared" si="27"/>
        <v>3467.6587900362642</v>
      </c>
      <c r="BQ174" s="35">
        <f t="shared" si="28"/>
        <v>7.2499999999999995E-2</v>
      </c>
      <c r="BR174" s="5">
        <f t="shared" si="54"/>
        <v>169259.21407541126</v>
      </c>
      <c r="BS174" s="5">
        <f t="shared" si="55"/>
        <v>685743.86837196641</v>
      </c>
      <c r="BT174" s="5">
        <f t="shared" si="29"/>
        <v>572365.78592458914</v>
      </c>
      <c r="BU174" s="5">
        <f t="shared" si="30"/>
        <v>855003.08244737773</v>
      </c>
      <c r="BV174" s="150"/>
      <c r="BW174" s="2">
        <v>169</v>
      </c>
      <c r="BX174" s="118">
        <v>49980</v>
      </c>
      <c r="BY174" s="5">
        <f t="shared" si="56"/>
        <v>568958.02564699284</v>
      </c>
      <c r="BZ174" s="5">
        <f t="shared" si="57"/>
        <v>4934.049629872613</v>
      </c>
      <c r="CA174" s="5">
        <f t="shared" si="31"/>
        <v>1615.127813598488</v>
      </c>
      <c r="CB174" s="35">
        <f t="shared" si="32"/>
        <v>3.4064962421686676E-2</v>
      </c>
      <c r="CC174" s="5">
        <f t="shared" si="33"/>
        <v>3318.9218162741249</v>
      </c>
      <c r="CD174" s="35">
        <f t="shared" si="34"/>
        <v>7.0000000000000007E-2</v>
      </c>
      <c r="CE174" s="5">
        <f t="shared" si="58"/>
        <v>174282.102166606</v>
      </c>
      <c r="CF174" s="5">
        <f t="shared" si="59"/>
        <v>659572.28528186551</v>
      </c>
      <c r="CG174" s="5">
        <f t="shared" si="35"/>
        <v>567342.89783339435</v>
      </c>
      <c r="CH174" s="5">
        <f t="shared" si="36"/>
        <v>833854.38744847151</v>
      </c>
    </row>
    <row r="175" spans="9:86" ht="14.25" customHeight="1">
      <c r="I175" s="150"/>
      <c r="J175" s="2">
        <v>170</v>
      </c>
      <c r="K175" s="118">
        <v>50010</v>
      </c>
      <c r="L175" s="5">
        <f t="shared" si="37"/>
        <v>591447.0228412936</v>
      </c>
      <c r="M175" s="5">
        <f t="shared" si="0"/>
        <v>5571.5809522926747</v>
      </c>
      <c r="N175" s="5">
        <f t="shared" si="1"/>
        <v>1505.3826702587812</v>
      </c>
      <c r="O175" s="35">
        <f t="shared" si="2"/>
        <v>3.0543043325036316E-2</v>
      </c>
      <c r="P175" s="5">
        <f t="shared" si="3"/>
        <v>4066.1982820338935</v>
      </c>
      <c r="Q175" s="35">
        <f t="shared" si="4"/>
        <v>8.2500000000000004E-2</v>
      </c>
      <c r="R175" s="5">
        <f t="shared" si="38"/>
        <v>151683.35982896466</v>
      </c>
      <c r="S175" s="5">
        <f t="shared" si="39"/>
        <v>795485.40206078987</v>
      </c>
      <c r="T175" s="5">
        <f t="shared" si="5"/>
        <v>589941.64017103484</v>
      </c>
      <c r="U175" s="5">
        <f t="shared" si="6"/>
        <v>947168.76188975456</v>
      </c>
      <c r="V175" s="150"/>
      <c r="W175" s="2">
        <v>170</v>
      </c>
      <c r="X175" s="118">
        <v>50010</v>
      </c>
      <c r="Y175" s="5">
        <f t="shared" si="40"/>
        <v>586828.93285121082</v>
      </c>
      <c r="Z175" s="5">
        <f t="shared" si="41"/>
        <v>5441.7815210329336</v>
      </c>
      <c r="AA175" s="5">
        <f t="shared" si="7"/>
        <v>1529.5886353581946</v>
      </c>
      <c r="AB175" s="35">
        <f t="shared" si="8"/>
        <v>3.1278388976353044E-2</v>
      </c>
      <c r="AC175" s="5">
        <f t="shared" si="9"/>
        <v>3912.192885674739</v>
      </c>
      <c r="AD175" s="35">
        <f t="shared" si="10"/>
        <v>0.08</v>
      </c>
      <c r="AE175" s="5">
        <f t="shared" si="42"/>
        <v>156325.65578414695</v>
      </c>
      <c r="AF175" s="5">
        <f t="shared" si="43"/>
        <v>768777.20279145159</v>
      </c>
      <c r="AG175" s="5">
        <f t="shared" si="11"/>
        <v>585299.34421585267</v>
      </c>
      <c r="AH175" s="5">
        <f t="shared" si="12"/>
        <v>925102.85857559857</v>
      </c>
      <c r="AI175" s="150"/>
      <c r="AJ175" s="2">
        <v>170</v>
      </c>
      <c r="AK175" s="118">
        <v>50010</v>
      </c>
      <c r="AL175" s="5">
        <f t="shared" si="44"/>
        <v>582109.21838175214</v>
      </c>
      <c r="AM175" s="5">
        <f t="shared" si="45"/>
        <v>5313.0923161272649</v>
      </c>
      <c r="AN175" s="5">
        <f t="shared" si="13"/>
        <v>1553.6369474117823</v>
      </c>
      <c r="AO175" s="35">
        <f t="shared" si="14"/>
        <v>3.2027741152717379E-2</v>
      </c>
      <c r="AP175" s="5">
        <f t="shared" si="15"/>
        <v>3759.4553687154826</v>
      </c>
      <c r="AQ175" s="35">
        <f t="shared" si="16"/>
        <v>7.7499999999999999E-2</v>
      </c>
      <c r="AR175" s="5">
        <f t="shared" si="46"/>
        <v>161069.41856565949</v>
      </c>
      <c r="AS175" s="5">
        <f t="shared" si="47"/>
        <v>742156.27517597494</v>
      </c>
      <c r="AT175" s="5">
        <f t="shared" si="17"/>
        <v>580555.58143434033</v>
      </c>
      <c r="AU175" s="5">
        <f t="shared" si="18"/>
        <v>903225.69374163449</v>
      </c>
      <c r="AV175" s="150"/>
      <c r="AW175" s="2">
        <v>170</v>
      </c>
      <c r="AX175" s="118">
        <v>50010</v>
      </c>
      <c r="AY175" s="5">
        <f t="shared" si="48"/>
        <v>577288.05797284376</v>
      </c>
      <c r="AZ175" s="5">
        <f t="shared" si="49"/>
        <v>5185.5495990545369</v>
      </c>
      <c r="BA175" s="5">
        <f t="shared" si="19"/>
        <v>1577.4992367242635</v>
      </c>
      <c r="BB175" s="35">
        <f t="shared" si="20"/>
        <v>3.2791239276911646E-2</v>
      </c>
      <c r="BC175" s="5">
        <f t="shared" si="21"/>
        <v>3608.0503623302734</v>
      </c>
      <c r="BD175" s="35">
        <f t="shared" si="22"/>
        <v>7.4999999999999997E-2</v>
      </c>
      <c r="BE175" s="5">
        <f t="shared" si="50"/>
        <v>165914.44126388023</v>
      </c>
      <c r="BF175" s="5">
        <f t="shared" si="51"/>
        <v>715628.99057539087</v>
      </c>
      <c r="BG175" s="5">
        <f t="shared" si="23"/>
        <v>575710.55873611954</v>
      </c>
      <c r="BH175" s="5">
        <f t="shared" si="24"/>
        <v>881543.4318392711</v>
      </c>
      <c r="BI175" s="150"/>
      <c r="BJ175" s="2">
        <v>170</v>
      </c>
      <c r="BK175" s="118">
        <v>50010</v>
      </c>
      <c r="BL175" s="5">
        <f t="shared" si="52"/>
        <v>572365.78592458914</v>
      </c>
      <c r="BM175" s="5">
        <f t="shared" si="53"/>
        <v>5059.1898369667315</v>
      </c>
      <c r="BN175" s="5">
        <f t="shared" si="25"/>
        <v>1601.1465470056723</v>
      </c>
      <c r="BO175" s="35">
        <f t="shared" si="26"/>
        <v>3.3569020085696628E-2</v>
      </c>
      <c r="BP175" s="5">
        <f t="shared" si="27"/>
        <v>3458.0432899610591</v>
      </c>
      <c r="BQ175" s="35">
        <f t="shared" si="28"/>
        <v>7.2499999999999995E-2</v>
      </c>
      <c r="BR175" s="5">
        <f t="shared" si="54"/>
        <v>170860.36062241695</v>
      </c>
      <c r="BS175" s="5">
        <f t="shared" si="55"/>
        <v>689201.91166192747</v>
      </c>
      <c r="BT175" s="5">
        <f t="shared" si="29"/>
        <v>570764.63937758352</v>
      </c>
      <c r="BU175" s="5">
        <f t="shared" si="30"/>
        <v>860062.27228434442</v>
      </c>
      <c r="BV175" s="150"/>
      <c r="BW175" s="2">
        <v>170</v>
      </c>
      <c r="BX175" s="118">
        <v>50010</v>
      </c>
      <c r="BY175" s="5">
        <f t="shared" si="56"/>
        <v>567342.89783339435</v>
      </c>
      <c r="BZ175" s="5">
        <f t="shared" si="57"/>
        <v>4934.049629872613</v>
      </c>
      <c r="CA175" s="5">
        <f t="shared" si="31"/>
        <v>1624.5493925111459</v>
      </c>
      <c r="CB175" s="35">
        <f t="shared" si="32"/>
        <v>3.4361217501057931E-2</v>
      </c>
      <c r="CC175" s="5">
        <f t="shared" si="33"/>
        <v>3309.500237361467</v>
      </c>
      <c r="CD175" s="35">
        <f t="shared" si="34"/>
        <v>7.0000000000000007E-2</v>
      </c>
      <c r="CE175" s="5">
        <f t="shared" si="58"/>
        <v>175906.65155911713</v>
      </c>
      <c r="CF175" s="5">
        <f t="shared" si="59"/>
        <v>662881.78551922692</v>
      </c>
      <c r="CG175" s="5">
        <f t="shared" si="35"/>
        <v>565718.34844088322</v>
      </c>
      <c r="CH175" s="5">
        <f t="shared" si="36"/>
        <v>838788.43707834405</v>
      </c>
    </row>
    <row r="176" spans="9:86" ht="14.25" customHeight="1">
      <c r="I176" s="150"/>
      <c r="J176" s="2">
        <v>171</v>
      </c>
      <c r="K176" s="118">
        <v>50041</v>
      </c>
      <c r="L176" s="5">
        <f t="shared" si="37"/>
        <v>589941.64017103484</v>
      </c>
      <c r="M176" s="5">
        <f t="shared" si="0"/>
        <v>5571.5809522926747</v>
      </c>
      <c r="N176" s="5">
        <f t="shared" si="1"/>
        <v>1515.73217611681</v>
      </c>
      <c r="O176" s="35">
        <f t="shared" si="2"/>
        <v>3.0831500736460064E-2</v>
      </c>
      <c r="P176" s="5">
        <f t="shared" si="3"/>
        <v>4055.8487761758647</v>
      </c>
      <c r="Q176" s="35">
        <f t="shared" si="4"/>
        <v>8.2500000000000004E-2</v>
      </c>
      <c r="R176" s="5">
        <f t="shared" si="38"/>
        <v>153199.09200508147</v>
      </c>
      <c r="S176" s="5">
        <f t="shared" si="39"/>
        <v>799541.25083696574</v>
      </c>
      <c r="T176" s="5">
        <f t="shared" si="5"/>
        <v>588425.90799491806</v>
      </c>
      <c r="U176" s="5">
        <f t="shared" si="6"/>
        <v>952740.34284204722</v>
      </c>
      <c r="V176" s="150"/>
      <c r="W176" s="2">
        <v>171</v>
      </c>
      <c r="X176" s="118">
        <v>50041</v>
      </c>
      <c r="Y176" s="5">
        <f t="shared" si="40"/>
        <v>585299.34421585267</v>
      </c>
      <c r="Z176" s="5">
        <f t="shared" si="41"/>
        <v>5441.7815210329336</v>
      </c>
      <c r="AA176" s="5">
        <f t="shared" si="7"/>
        <v>1539.7858929272488</v>
      </c>
      <c r="AB176" s="35">
        <f t="shared" si="8"/>
        <v>3.1569197706657073E-2</v>
      </c>
      <c r="AC176" s="5">
        <f t="shared" si="9"/>
        <v>3901.9956281056848</v>
      </c>
      <c r="AD176" s="35">
        <f t="shared" si="10"/>
        <v>0.08</v>
      </c>
      <c r="AE176" s="5">
        <f t="shared" si="42"/>
        <v>157865.44167707421</v>
      </c>
      <c r="AF176" s="5">
        <f t="shared" si="43"/>
        <v>772679.1984195573</v>
      </c>
      <c r="AG176" s="5">
        <f t="shared" si="11"/>
        <v>583759.55832292547</v>
      </c>
      <c r="AH176" s="5">
        <f t="shared" si="12"/>
        <v>930544.64009663148</v>
      </c>
      <c r="AI176" s="150"/>
      <c r="AJ176" s="2">
        <v>171</v>
      </c>
      <c r="AK176" s="118">
        <v>50041</v>
      </c>
      <c r="AL176" s="5">
        <f t="shared" si="44"/>
        <v>580555.58143434033</v>
      </c>
      <c r="AM176" s="5">
        <f t="shared" si="45"/>
        <v>5313.0923161272649</v>
      </c>
      <c r="AN176" s="5">
        <f t="shared" si="13"/>
        <v>1563.6708526971502</v>
      </c>
      <c r="AO176" s="35">
        <f t="shared" si="14"/>
        <v>3.2320850634157544E-2</v>
      </c>
      <c r="AP176" s="5">
        <f t="shared" si="15"/>
        <v>3749.4214634301147</v>
      </c>
      <c r="AQ176" s="35">
        <f t="shared" si="16"/>
        <v>7.7499999999999999E-2</v>
      </c>
      <c r="AR176" s="5">
        <f t="shared" si="46"/>
        <v>162633.08941835666</v>
      </c>
      <c r="AS176" s="5">
        <f t="shared" si="47"/>
        <v>745905.6966394051</v>
      </c>
      <c r="AT176" s="5">
        <f t="shared" si="17"/>
        <v>578991.91058164323</v>
      </c>
      <c r="AU176" s="5">
        <f t="shared" si="18"/>
        <v>908538.78605776175</v>
      </c>
      <c r="AV176" s="150"/>
      <c r="AW176" s="2">
        <v>171</v>
      </c>
      <c r="AX176" s="118">
        <v>50041</v>
      </c>
      <c r="AY176" s="5">
        <f t="shared" si="48"/>
        <v>575710.55873611954</v>
      </c>
      <c r="AZ176" s="5">
        <f t="shared" si="49"/>
        <v>5185.5495990545369</v>
      </c>
      <c r="BA176" s="5">
        <f t="shared" si="19"/>
        <v>1587.3586069537901</v>
      </c>
      <c r="BB176" s="35">
        <f t="shared" si="20"/>
        <v>3.3086597065829372E-2</v>
      </c>
      <c r="BC176" s="5">
        <f t="shared" si="21"/>
        <v>3598.1909921007468</v>
      </c>
      <c r="BD176" s="35">
        <f t="shared" si="22"/>
        <v>7.4999999999999997E-2</v>
      </c>
      <c r="BE176" s="5">
        <f t="shared" si="50"/>
        <v>167501.79987083402</v>
      </c>
      <c r="BF176" s="5">
        <f t="shared" si="51"/>
        <v>719227.18156749161</v>
      </c>
      <c r="BG176" s="5">
        <f t="shared" si="23"/>
        <v>574123.20012916578</v>
      </c>
      <c r="BH176" s="5">
        <f t="shared" si="24"/>
        <v>886728.9814383256</v>
      </c>
      <c r="BI176" s="150"/>
      <c r="BJ176" s="2">
        <v>171</v>
      </c>
      <c r="BK176" s="118">
        <v>50041</v>
      </c>
      <c r="BL176" s="5">
        <f t="shared" si="52"/>
        <v>570764.63937758352</v>
      </c>
      <c r="BM176" s="5">
        <f t="shared" si="53"/>
        <v>5059.1898369667315</v>
      </c>
      <c r="BN176" s="5">
        <f t="shared" si="25"/>
        <v>1610.8201407271645</v>
      </c>
      <c r="BO176" s="35">
        <f t="shared" si="26"/>
        <v>3.3866571884700297E-2</v>
      </c>
      <c r="BP176" s="5">
        <f t="shared" si="27"/>
        <v>3448.369696239567</v>
      </c>
      <c r="BQ176" s="35">
        <f t="shared" si="28"/>
        <v>7.2499999999999995E-2</v>
      </c>
      <c r="BR176" s="5">
        <f t="shared" si="54"/>
        <v>172471.1807631441</v>
      </c>
      <c r="BS176" s="5">
        <f t="shared" si="55"/>
        <v>692650.28135816706</v>
      </c>
      <c r="BT176" s="5">
        <f t="shared" si="29"/>
        <v>569153.8192368563</v>
      </c>
      <c r="BU176" s="5">
        <f t="shared" si="30"/>
        <v>865121.46212131111</v>
      </c>
      <c r="BV176" s="150"/>
      <c r="BW176" s="2">
        <v>171</v>
      </c>
      <c r="BX176" s="118">
        <v>50041</v>
      </c>
      <c r="BY176" s="5">
        <f t="shared" si="56"/>
        <v>565718.34844088322</v>
      </c>
      <c r="BZ176" s="5">
        <f t="shared" si="57"/>
        <v>4934.049629872613</v>
      </c>
      <c r="CA176" s="5">
        <f t="shared" si="31"/>
        <v>1634.0259306341272</v>
      </c>
      <c r="CB176" s="35">
        <f t="shared" si="32"/>
        <v>3.4660907184025286E-2</v>
      </c>
      <c r="CC176" s="5">
        <f t="shared" si="33"/>
        <v>3300.0236992384857</v>
      </c>
      <c r="CD176" s="35">
        <f t="shared" si="34"/>
        <v>7.0000000000000007E-2</v>
      </c>
      <c r="CE176" s="5">
        <f t="shared" si="58"/>
        <v>177540.67748975125</v>
      </c>
      <c r="CF176" s="5">
        <f t="shared" si="59"/>
        <v>666181.80921846535</v>
      </c>
      <c r="CG176" s="5">
        <f t="shared" si="35"/>
        <v>564084.3225102491</v>
      </c>
      <c r="CH176" s="5">
        <f t="shared" si="36"/>
        <v>843722.4867082166</v>
      </c>
    </row>
    <row r="177" spans="9:86" ht="14.25" customHeight="1">
      <c r="I177" s="150"/>
      <c r="J177" s="2">
        <v>172</v>
      </c>
      <c r="K177" s="118">
        <v>50072</v>
      </c>
      <c r="L177" s="5">
        <f t="shared" si="37"/>
        <v>588425.90799491806</v>
      </c>
      <c r="M177" s="5">
        <f t="shared" si="0"/>
        <v>5571.5809522926747</v>
      </c>
      <c r="N177" s="5">
        <f t="shared" si="1"/>
        <v>1526.1528348276129</v>
      </c>
      <c r="O177" s="35">
        <f t="shared" si="2"/>
        <v>3.1123432481646479E-2</v>
      </c>
      <c r="P177" s="5">
        <f t="shared" si="3"/>
        <v>4045.4281174650619</v>
      </c>
      <c r="Q177" s="35">
        <f t="shared" si="4"/>
        <v>8.2500000000000004E-2</v>
      </c>
      <c r="R177" s="5">
        <f t="shared" si="38"/>
        <v>154725.24483990908</v>
      </c>
      <c r="S177" s="5">
        <f t="shared" si="39"/>
        <v>803586.67895443086</v>
      </c>
      <c r="T177" s="5">
        <f t="shared" si="5"/>
        <v>586899.7551600904</v>
      </c>
      <c r="U177" s="5">
        <f t="shared" si="6"/>
        <v>958311.92379433988</v>
      </c>
      <c r="V177" s="150"/>
      <c r="W177" s="2">
        <v>172</v>
      </c>
      <c r="X177" s="118">
        <v>50072</v>
      </c>
      <c r="Y177" s="5">
        <f t="shared" si="40"/>
        <v>583759.55832292547</v>
      </c>
      <c r="Z177" s="5">
        <f t="shared" si="41"/>
        <v>5441.7815210329336</v>
      </c>
      <c r="AA177" s="5">
        <f t="shared" si="7"/>
        <v>1550.0511322134303</v>
      </c>
      <c r="AB177" s="35">
        <f t="shared" si="8"/>
        <v>3.1863484411285017E-2</v>
      </c>
      <c r="AC177" s="5">
        <f t="shared" si="9"/>
        <v>3891.7303888195033</v>
      </c>
      <c r="AD177" s="35">
        <f t="shared" si="10"/>
        <v>0.08</v>
      </c>
      <c r="AE177" s="5">
        <f t="shared" si="42"/>
        <v>159415.49280928765</v>
      </c>
      <c r="AF177" s="5">
        <f t="shared" si="43"/>
        <v>776570.92880837678</v>
      </c>
      <c r="AG177" s="5">
        <f t="shared" si="11"/>
        <v>582209.50719071203</v>
      </c>
      <c r="AH177" s="5">
        <f t="shared" si="12"/>
        <v>935986.4216176644</v>
      </c>
      <c r="AI177" s="150"/>
      <c r="AJ177" s="2">
        <v>172</v>
      </c>
      <c r="AK177" s="118">
        <v>50072</v>
      </c>
      <c r="AL177" s="5">
        <f t="shared" si="44"/>
        <v>578991.91058164323</v>
      </c>
      <c r="AM177" s="5">
        <f t="shared" si="45"/>
        <v>5313.0923161272649</v>
      </c>
      <c r="AN177" s="5">
        <f t="shared" si="13"/>
        <v>1573.7695602874855</v>
      </c>
      <c r="AO177" s="35">
        <f t="shared" si="14"/>
        <v>3.2617441415508056E-2</v>
      </c>
      <c r="AP177" s="5">
        <f t="shared" si="15"/>
        <v>3739.3227558397793</v>
      </c>
      <c r="AQ177" s="35">
        <f t="shared" si="16"/>
        <v>7.7499999999999999E-2</v>
      </c>
      <c r="AR177" s="5">
        <f t="shared" si="46"/>
        <v>164206.85897864413</v>
      </c>
      <c r="AS177" s="5">
        <f t="shared" si="47"/>
        <v>749645.01939524489</v>
      </c>
      <c r="AT177" s="5">
        <f t="shared" si="17"/>
        <v>577418.14102135575</v>
      </c>
      <c r="AU177" s="5">
        <f t="shared" si="18"/>
        <v>913851.87837388902</v>
      </c>
      <c r="AV177" s="150"/>
      <c r="AW177" s="2">
        <v>172</v>
      </c>
      <c r="AX177" s="118">
        <v>50072</v>
      </c>
      <c r="AY177" s="5">
        <f t="shared" si="48"/>
        <v>574123.20012916578</v>
      </c>
      <c r="AZ177" s="5">
        <f t="shared" si="49"/>
        <v>5185.5495990545369</v>
      </c>
      <c r="BA177" s="5">
        <f t="shared" si="19"/>
        <v>1597.2795982472512</v>
      </c>
      <c r="BB177" s="35">
        <f t="shared" si="20"/>
        <v>3.3385439178654962E-2</v>
      </c>
      <c r="BC177" s="5">
        <f t="shared" si="21"/>
        <v>3588.2700008072857</v>
      </c>
      <c r="BD177" s="35">
        <f t="shared" si="22"/>
        <v>7.4999999999999997E-2</v>
      </c>
      <c r="BE177" s="5">
        <f t="shared" si="50"/>
        <v>169099.07946908128</v>
      </c>
      <c r="BF177" s="5">
        <f t="shared" si="51"/>
        <v>722815.45156829886</v>
      </c>
      <c r="BG177" s="5">
        <f t="shared" si="23"/>
        <v>572525.92053091852</v>
      </c>
      <c r="BH177" s="5">
        <f t="shared" si="24"/>
        <v>891914.5310373801</v>
      </c>
      <c r="BI177" s="150"/>
      <c r="BJ177" s="2">
        <v>172</v>
      </c>
      <c r="BK177" s="118">
        <v>50072</v>
      </c>
      <c r="BL177" s="5">
        <f t="shared" si="52"/>
        <v>569153.8192368563</v>
      </c>
      <c r="BM177" s="5">
        <f t="shared" si="53"/>
        <v>5059.1898369667315</v>
      </c>
      <c r="BN177" s="5">
        <f t="shared" si="25"/>
        <v>1620.5521790773914</v>
      </c>
      <c r="BO177" s="35">
        <f t="shared" si="26"/>
        <v>3.4167610743618473E-2</v>
      </c>
      <c r="BP177" s="5">
        <f t="shared" si="27"/>
        <v>3438.6376578893401</v>
      </c>
      <c r="BQ177" s="35">
        <f t="shared" si="28"/>
        <v>7.2499999999999995E-2</v>
      </c>
      <c r="BR177" s="5">
        <f t="shared" si="54"/>
        <v>174091.73294222148</v>
      </c>
      <c r="BS177" s="5">
        <f t="shared" si="55"/>
        <v>696088.91901605646</v>
      </c>
      <c r="BT177" s="5">
        <f t="shared" si="29"/>
        <v>567533.2670577789</v>
      </c>
      <c r="BU177" s="5">
        <f t="shared" si="30"/>
        <v>870180.65195827791</v>
      </c>
      <c r="BV177" s="150"/>
      <c r="BW177" s="2">
        <v>172</v>
      </c>
      <c r="BX177" s="118">
        <v>50072</v>
      </c>
      <c r="BY177" s="5">
        <f t="shared" si="56"/>
        <v>564084.3225102491</v>
      </c>
      <c r="BZ177" s="5">
        <f t="shared" si="57"/>
        <v>4934.049629872613</v>
      </c>
      <c r="CA177" s="5">
        <f t="shared" si="31"/>
        <v>1643.5577485628264</v>
      </c>
      <c r="CB177" s="35">
        <f t="shared" si="32"/>
        <v>3.4964086388689822E-2</v>
      </c>
      <c r="CC177" s="5">
        <f t="shared" si="33"/>
        <v>3290.4918813097865</v>
      </c>
      <c r="CD177" s="35">
        <f t="shared" si="34"/>
        <v>7.0000000000000007E-2</v>
      </c>
      <c r="CE177" s="5">
        <f t="shared" si="58"/>
        <v>179184.23523831408</v>
      </c>
      <c r="CF177" s="5">
        <f t="shared" si="59"/>
        <v>669472.30109977513</v>
      </c>
      <c r="CG177" s="5">
        <f t="shared" si="35"/>
        <v>562440.76476168633</v>
      </c>
      <c r="CH177" s="5">
        <f t="shared" si="36"/>
        <v>848656.53633808927</v>
      </c>
    </row>
    <row r="178" spans="9:86" ht="14.25" customHeight="1">
      <c r="I178" s="150"/>
      <c r="J178" s="2">
        <v>173</v>
      </c>
      <c r="K178" s="118">
        <v>50100</v>
      </c>
      <c r="L178" s="5">
        <f t="shared" si="37"/>
        <v>586899.7551600904</v>
      </c>
      <c r="M178" s="5">
        <f t="shared" si="0"/>
        <v>5571.5809522926747</v>
      </c>
      <c r="N178" s="5">
        <f t="shared" si="1"/>
        <v>1536.6451355670533</v>
      </c>
      <c r="O178" s="35">
        <f t="shared" si="2"/>
        <v>3.1418894734033032E-2</v>
      </c>
      <c r="P178" s="5">
        <f t="shared" si="3"/>
        <v>4034.9358167256214</v>
      </c>
      <c r="Q178" s="35">
        <f t="shared" si="4"/>
        <v>8.2500000000000004E-2</v>
      </c>
      <c r="R178" s="5">
        <f t="shared" si="38"/>
        <v>156261.88997547614</v>
      </c>
      <c r="S178" s="5">
        <f t="shared" si="39"/>
        <v>807621.61477115646</v>
      </c>
      <c r="T178" s="5">
        <f t="shared" si="5"/>
        <v>585363.11002452334</v>
      </c>
      <c r="U178" s="5">
        <f t="shared" si="6"/>
        <v>963883.50474663265</v>
      </c>
      <c r="V178" s="150"/>
      <c r="W178" s="2">
        <v>173</v>
      </c>
      <c r="X178" s="118">
        <v>50100</v>
      </c>
      <c r="Y178" s="5">
        <f t="shared" si="40"/>
        <v>582209.50719071203</v>
      </c>
      <c r="Z178" s="5">
        <f t="shared" si="41"/>
        <v>5441.7815210329336</v>
      </c>
      <c r="AA178" s="5">
        <f t="shared" si="7"/>
        <v>1560.3848064281865</v>
      </c>
      <c r="AB178" s="35">
        <f t="shared" si="8"/>
        <v>3.2161305244719565E-2</v>
      </c>
      <c r="AC178" s="5">
        <f t="shared" si="9"/>
        <v>3881.3967146047471</v>
      </c>
      <c r="AD178" s="35">
        <f t="shared" si="10"/>
        <v>0.08</v>
      </c>
      <c r="AE178" s="5">
        <f t="shared" si="42"/>
        <v>160975.87761571584</v>
      </c>
      <c r="AF178" s="5">
        <f t="shared" si="43"/>
        <v>780452.32552298147</v>
      </c>
      <c r="AG178" s="5">
        <f t="shared" si="11"/>
        <v>580649.12238428381</v>
      </c>
      <c r="AH178" s="5">
        <f t="shared" si="12"/>
        <v>941428.20313869731</v>
      </c>
      <c r="AI178" s="150"/>
      <c r="AJ178" s="2">
        <v>173</v>
      </c>
      <c r="AK178" s="118">
        <v>50100</v>
      </c>
      <c r="AL178" s="5">
        <f t="shared" si="44"/>
        <v>577418.14102135575</v>
      </c>
      <c r="AM178" s="5">
        <f t="shared" si="45"/>
        <v>5313.0923161272649</v>
      </c>
      <c r="AN178" s="5">
        <f t="shared" si="13"/>
        <v>1583.9334886976758</v>
      </c>
      <c r="AO178" s="35">
        <f t="shared" si="14"/>
        <v>3.2917569632903397E-2</v>
      </c>
      <c r="AP178" s="5">
        <f t="shared" si="15"/>
        <v>3729.1588274295891</v>
      </c>
      <c r="AQ178" s="35">
        <f t="shared" si="16"/>
        <v>7.7499999999999999E-2</v>
      </c>
      <c r="AR178" s="5">
        <f t="shared" si="46"/>
        <v>165790.79246734182</v>
      </c>
      <c r="AS178" s="5">
        <f t="shared" si="47"/>
        <v>753374.17822267453</v>
      </c>
      <c r="AT178" s="5">
        <f t="shared" si="17"/>
        <v>575834.20753265813</v>
      </c>
      <c r="AU178" s="5">
        <f t="shared" si="18"/>
        <v>919164.9706900164</v>
      </c>
      <c r="AV178" s="150"/>
      <c r="AW178" s="2">
        <v>173</v>
      </c>
      <c r="AX178" s="118">
        <v>50100</v>
      </c>
      <c r="AY178" s="5">
        <f t="shared" si="48"/>
        <v>572525.92053091852</v>
      </c>
      <c r="AZ178" s="5">
        <f t="shared" si="49"/>
        <v>5185.5495990545369</v>
      </c>
      <c r="BA178" s="5">
        <f t="shared" si="19"/>
        <v>1607.2625957362966</v>
      </c>
      <c r="BB178" s="35">
        <f t="shared" si="20"/>
        <v>3.3687821733817867E-2</v>
      </c>
      <c r="BC178" s="5">
        <f t="shared" si="21"/>
        <v>3578.2870033182403</v>
      </c>
      <c r="BD178" s="35">
        <f t="shared" si="22"/>
        <v>7.4999999999999997E-2</v>
      </c>
      <c r="BE178" s="5">
        <f t="shared" si="50"/>
        <v>170706.34206481758</v>
      </c>
      <c r="BF178" s="5">
        <f t="shared" si="51"/>
        <v>726393.73857161705</v>
      </c>
      <c r="BG178" s="5">
        <f t="shared" si="23"/>
        <v>570918.65793518221</v>
      </c>
      <c r="BH178" s="5">
        <f t="shared" si="24"/>
        <v>897100.08063643461</v>
      </c>
      <c r="BI178" s="150"/>
      <c r="BJ178" s="2">
        <v>173</v>
      </c>
      <c r="BK178" s="118">
        <v>50100</v>
      </c>
      <c r="BL178" s="5">
        <f t="shared" si="52"/>
        <v>567533.2670577789</v>
      </c>
      <c r="BM178" s="5">
        <f t="shared" si="53"/>
        <v>5059.1898369667315</v>
      </c>
      <c r="BN178" s="5">
        <f t="shared" si="25"/>
        <v>1630.3430151593175</v>
      </c>
      <c r="BO178" s="35">
        <f t="shared" si="26"/>
        <v>3.4472192763847345E-2</v>
      </c>
      <c r="BP178" s="5">
        <f t="shared" si="27"/>
        <v>3428.846821807414</v>
      </c>
      <c r="BQ178" s="35">
        <f t="shared" si="28"/>
        <v>7.2499999999999995E-2</v>
      </c>
      <c r="BR178" s="5">
        <f t="shared" si="54"/>
        <v>175722.07595738079</v>
      </c>
      <c r="BS178" s="5">
        <f t="shared" si="55"/>
        <v>699517.7658378639</v>
      </c>
      <c r="BT178" s="5">
        <f t="shared" si="29"/>
        <v>565902.92404261953</v>
      </c>
      <c r="BU178" s="5">
        <f t="shared" si="30"/>
        <v>875239.84179524472</v>
      </c>
      <c r="BV178" s="150"/>
      <c r="BW178" s="2">
        <v>173</v>
      </c>
      <c r="BX178" s="118">
        <v>50100</v>
      </c>
      <c r="BY178" s="5">
        <f t="shared" si="56"/>
        <v>562440.76476168633</v>
      </c>
      <c r="BZ178" s="5">
        <f t="shared" si="57"/>
        <v>4934.049629872613</v>
      </c>
      <c r="CA178" s="5">
        <f t="shared" si="31"/>
        <v>1653.1451687627759</v>
      </c>
      <c r="CB178" s="35">
        <f t="shared" si="32"/>
        <v>3.5270811200107138E-2</v>
      </c>
      <c r="CC178" s="5">
        <f t="shared" si="33"/>
        <v>3280.904461109837</v>
      </c>
      <c r="CD178" s="35">
        <f t="shared" si="34"/>
        <v>7.0000000000000007E-2</v>
      </c>
      <c r="CE178" s="5">
        <f t="shared" si="58"/>
        <v>180837.38040707685</v>
      </c>
      <c r="CF178" s="5">
        <f t="shared" si="59"/>
        <v>672753.20556088502</v>
      </c>
      <c r="CG178" s="5">
        <f t="shared" si="35"/>
        <v>560787.61959292355</v>
      </c>
      <c r="CH178" s="5">
        <f t="shared" si="36"/>
        <v>853590.58596796193</v>
      </c>
    </row>
    <row r="179" spans="9:86" ht="14.25" customHeight="1">
      <c r="I179" s="150"/>
      <c r="J179" s="2">
        <v>174</v>
      </c>
      <c r="K179" s="118">
        <v>50131</v>
      </c>
      <c r="L179" s="5">
        <f t="shared" si="37"/>
        <v>585363.11002452334</v>
      </c>
      <c r="M179" s="5">
        <f t="shared" si="0"/>
        <v>5571.5809522926747</v>
      </c>
      <c r="N179" s="5">
        <f t="shared" si="1"/>
        <v>1547.2095708740767</v>
      </c>
      <c r="O179" s="35">
        <f t="shared" si="2"/>
        <v>3.1717944866240529E-2</v>
      </c>
      <c r="P179" s="5">
        <f t="shared" si="3"/>
        <v>4024.371381418598</v>
      </c>
      <c r="Q179" s="35">
        <f t="shared" si="4"/>
        <v>8.2500000000000004E-2</v>
      </c>
      <c r="R179" s="5">
        <f t="shared" si="38"/>
        <v>157809.09954635022</v>
      </c>
      <c r="S179" s="5">
        <f t="shared" si="39"/>
        <v>811645.986152575</v>
      </c>
      <c r="T179" s="5">
        <f t="shared" si="5"/>
        <v>583815.90045364923</v>
      </c>
      <c r="U179" s="5">
        <f t="shared" si="6"/>
        <v>969455.08569892519</v>
      </c>
      <c r="V179" s="150"/>
      <c r="W179" s="2">
        <v>174</v>
      </c>
      <c r="X179" s="118">
        <v>50131</v>
      </c>
      <c r="Y179" s="5">
        <f t="shared" si="40"/>
        <v>580649.12238428381</v>
      </c>
      <c r="Z179" s="5">
        <f t="shared" si="41"/>
        <v>5441.7815210329336</v>
      </c>
      <c r="AA179" s="5">
        <f t="shared" si="7"/>
        <v>1570.7873718043747</v>
      </c>
      <c r="AB179" s="35">
        <f t="shared" si="8"/>
        <v>3.2462717560395447E-2</v>
      </c>
      <c r="AC179" s="5">
        <f t="shared" si="9"/>
        <v>3870.9941492285589</v>
      </c>
      <c r="AD179" s="35">
        <f t="shared" si="10"/>
        <v>0.08</v>
      </c>
      <c r="AE179" s="5">
        <f t="shared" si="42"/>
        <v>162546.66498752023</v>
      </c>
      <c r="AF179" s="5">
        <f t="shared" si="43"/>
        <v>784323.31967221003</v>
      </c>
      <c r="AG179" s="5">
        <f t="shared" si="11"/>
        <v>579078.33501247945</v>
      </c>
      <c r="AH179" s="5">
        <f t="shared" si="12"/>
        <v>946869.98465973022</v>
      </c>
      <c r="AI179" s="150"/>
      <c r="AJ179" s="2">
        <v>174</v>
      </c>
      <c r="AK179" s="118">
        <v>50131</v>
      </c>
      <c r="AL179" s="5">
        <f t="shared" si="44"/>
        <v>575834.20753265813</v>
      </c>
      <c r="AM179" s="5">
        <f t="shared" si="45"/>
        <v>5313.0923161272649</v>
      </c>
      <c r="AN179" s="5">
        <f t="shared" si="13"/>
        <v>1594.1630591455146</v>
      </c>
      <c r="AO179" s="35">
        <f t="shared" si="14"/>
        <v>3.3221292621212033E-2</v>
      </c>
      <c r="AP179" s="5">
        <f t="shared" si="15"/>
        <v>3718.9292569817503</v>
      </c>
      <c r="AQ179" s="35">
        <f t="shared" si="16"/>
        <v>7.7499999999999999E-2</v>
      </c>
      <c r="AR179" s="5">
        <f t="shared" si="46"/>
        <v>167384.95552648732</v>
      </c>
      <c r="AS179" s="5">
        <f t="shared" si="47"/>
        <v>757093.10747965623</v>
      </c>
      <c r="AT179" s="5">
        <f t="shared" si="17"/>
        <v>574240.04447351256</v>
      </c>
      <c r="AU179" s="5">
        <f t="shared" si="18"/>
        <v>924478.06300614355</v>
      </c>
      <c r="AV179" s="150"/>
      <c r="AW179" s="2">
        <v>174</v>
      </c>
      <c r="AX179" s="118">
        <v>50131</v>
      </c>
      <c r="AY179" s="5">
        <f t="shared" si="48"/>
        <v>570918.65793518221</v>
      </c>
      <c r="AZ179" s="5">
        <f t="shared" si="49"/>
        <v>5185.5495990545369</v>
      </c>
      <c r="BA179" s="5">
        <f t="shared" si="19"/>
        <v>1617.3079869596481</v>
      </c>
      <c r="BB179" s="35">
        <f t="shared" si="20"/>
        <v>3.3993802048275637E-2</v>
      </c>
      <c r="BC179" s="5">
        <f t="shared" si="21"/>
        <v>3568.2416120948888</v>
      </c>
      <c r="BD179" s="35">
        <f t="shared" si="22"/>
        <v>7.4999999999999997E-2</v>
      </c>
      <c r="BE179" s="5">
        <f t="shared" si="50"/>
        <v>172323.65005177722</v>
      </c>
      <c r="BF179" s="5">
        <f t="shared" si="51"/>
        <v>729961.98018371197</v>
      </c>
      <c r="BG179" s="5">
        <f t="shared" si="23"/>
        <v>569301.34994822252</v>
      </c>
      <c r="BH179" s="5">
        <f t="shared" si="24"/>
        <v>902285.63023548923</v>
      </c>
      <c r="BI179" s="150"/>
      <c r="BJ179" s="2">
        <v>174</v>
      </c>
      <c r="BK179" s="118">
        <v>50131</v>
      </c>
      <c r="BL179" s="5">
        <f t="shared" si="52"/>
        <v>565902.92404261953</v>
      </c>
      <c r="BM179" s="5">
        <f t="shared" si="53"/>
        <v>5059.1898369667315</v>
      </c>
      <c r="BN179" s="5">
        <f t="shared" si="25"/>
        <v>1640.1930042092386</v>
      </c>
      <c r="BO179" s="35">
        <f t="shared" si="26"/>
        <v>3.4780375245116318E-2</v>
      </c>
      <c r="BP179" s="5">
        <f t="shared" si="27"/>
        <v>3418.9968327574929</v>
      </c>
      <c r="BQ179" s="35">
        <f t="shared" si="28"/>
        <v>7.2499999999999995E-2</v>
      </c>
      <c r="BR179" s="5">
        <f t="shared" si="54"/>
        <v>177362.26896159002</v>
      </c>
      <c r="BS179" s="5">
        <f t="shared" si="55"/>
        <v>702936.76267062139</v>
      </c>
      <c r="BT179" s="5">
        <f t="shared" si="29"/>
        <v>564262.73103841033</v>
      </c>
      <c r="BU179" s="5">
        <f t="shared" si="30"/>
        <v>880299.03163221141</v>
      </c>
      <c r="BV179" s="150"/>
      <c r="BW179" s="2">
        <v>174</v>
      </c>
      <c r="BX179" s="118">
        <v>50131</v>
      </c>
      <c r="BY179" s="5">
        <f t="shared" si="56"/>
        <v>560787.61959292355</v>
      </c>
      <c r="BZ179" s="5">
        <f t="shared" si="57"/>
        <v>4934.049629872613</v>
      </c>
      <c r="CA179" s="5">
        <f t="shared" si="31"/>
        <v>1662.7885155805589</v>
      </c>
      <c r="CB179" s="35">
        <f t="shared" si="32"/>
        <v>3.5581138901481013E-2</v>
      </c>
      <c r="CC179" s="5">
        <f t="shared" si="33"/>
        <v>3271.2611142920541</v>
      </c>
      <c r="CD179" s="35">
        <f t="shared" si="34"/>
        <v>7.0000000000000007E-2</v>
      </c>
      <c r="CE179" s="5">
        <f t="shared" si="58"/>
        <v>182500.16892265741</v>
      </c>
      <c r="CF179" s="5">
        <f t="shared" si="59"/>
        <v>676024.4666751771</v>
      </c>
      <c r="CG179" s="5">
        <f t="shared" si="35"/>
        <v>559124.83107734297</v>
      </c>
      <c r="CH179" s="5">
        <f t="shared" si="36"/>
        <v>858524.63559783448</v>
      </c>
    </row>
    <row r="180" spans="9:86" ht="14.25" customHeight="1">
      <c r="I180" s="150"/>
      <c r="J180" s="2">
        <v>175</v>
      </c>
      <c r="K180" s="118">
        <v>50161</v>
      </c>
      <c r="L180" s="5">
        <f t="shared" si="37"/>
        <v>583815.90045364923</v>
      </c>
      <c r="M180" s="5">
        <f t="shared" si="0"/>
        <v>5571.5809522926747</v>
      </c>
      <c r="N180" s="5">
        <f t="shared" si="1"/>
        <v>1557.8466366738362</v>
      </c>
      <c r="O180" s="35">
        <f t="shared" si="2"/>
        <v>3.2020641482289017E-2</v>
      </c>
      <c r="P180" s="5">
        <f t="shared" si="3"/>
        <v>4013.7343156188385</v>
      </c>
      <c r="Q180" s="35">
        <f t="shared" si="4"/>
        <v>8.2500000000000004E-2</v>
      </c>
      <c r="R180" s="5">
        <f t="shared" si="38"/>
        <v>159366.94618302406</v>
      </c>
      <c r="S180" s="5">
        <f t="shared" si="39"/>
        <v>815659.72046819387</v>
      </c>
      <c r="T180" s="5">
        <f t="shared" si="5"/>
        <v>582258.05381697544</v>
      </c>
      <c r="U180" s="5">
        <f t="shared" si="6"/>
        <v>975026.66665121797</v>
      </c>
      <c r="V180" s="150"/>
      <c r="W180" s="2">
        <v>175</v>
      </c>
      <c r="X180" s="118">
        <v>50161</v>
      </c>
      <c r="Y180" s="5">
        <f t="shared" si="40"/>
        <v>579078.33501247945</v>
      </c>
      <c r="Z180" s="5">
        <f t="shared" si="41"/>
        <v>5441.7815210329336</v>
      </c>
      <c r="AA180" s="5">
        <f t="shared" si="7"/>
        <v>1581.2592876164035</v>
      </c>
      <c r="AB180" s="35">
        <f t="shared" si="8"/>
        <v>3.2767779942912079E-2</v>
      </c>
      <c r="AC180" s="5">
        <f t="shared" si="9"/>
        <v>3860.5222334165301</v>
      </c>
      <c r="AD180" s="35">
        <f t="shared" si="10"/>
        <v>0.08</v>
      </c>
      <c r="AE180" s="5">
        <f t="shared" si="42"/>
        <v>164127.92427513664</v>
      </c>
      <c r="AF180" s="5">
        <f t="shared" si="43"/>
        <v>788183.84190562658</v>
      </c>
      <c r="AG180" s="5">
        <f t="shared" si="11"/>
        <v>577497.0757248631</v>
      </c>
      <c r="AH180" s="5">
        <f t="shared" si="12"/>
        <v>952311.76618076325</v>
      </c>
      <c r="AI180" s="150"/>
      <c r="AJ180" s="2">
        <v>175</v>
      </c>
      <c r="AK180" s="118">
        <v>50161</v>
      </c>
      <c r="AL180" s="5">
        <f t="shared" si="44"/>
        <v>574240.04447351256</v>
      </c>
      <c r="AM180" s="5">
        <f t="shared" si="45"/>
        <v>5313.0923161272649</v>
      </c>
      <c r="AN180" s="5">
        <f t="shared" si="13"/>
        <v>1604.458695569163</v>
      </c>
      <c r="AO180" s="35">
        <f t="shared" si="14"/>
        <v>3.3528668946245954E-2</v>
      </c>
      <c r="AP180" s="5">
        <f t="shared" si="15"/>
        <v>3708.6336205581019</v>
      </c>
      <c r="AQ180" s="35">
        <f t="shared" si="16"/>
        <v>7.7499999999999999E-2</v>
      </c>
      <c r="AR180" s="5">
        <f t="shared" si="46"/>
        <v>168989.41422205648</v>
      </c>
      <c r="AS180" s="5">
        <f t="shared" si="47"/>
        <v>760801.74110021431</v>
      </c>
      <c r="AT180" s="5">
        <f t="shared" si="17"/>
        <v>572635.58577794337</v>
      </c>
      <c r="AU180" s="5">
        <f t="shared" si="18"/>
        <v>929791.15532227082</v>
      </c>
      <c r="AV180" s="150"/>
      <c r="AW180" s="2">
        <v>175</v>
      </c>
      <c r="AX180" s="118">
        <v>50161</v>
      </c>
      <c r="AY180" s="5">
        <f t="shared" si="48"/>
        <v>569301.34994822252</v>
      </c>
      <c r="AZ180" s="5">
        <f t="shared" si="49"/>
        <v>5185.5495990545369</v>
      </c>
      <c r="BA180" s="5">
        <f t="shared" si="19"/>
        <v>1627.4161618781463</v>
      </c>
      <c r="BB180" s="35">
        <f t="shared" si="20"/>
        <v>3.4303438669720174E-2</v>
      </c>
      <c r="BC180" s="5">
        <f t="shared" si="21"/>
        <v>3558.1334371763905</v>
      </c>
      <c r="BD180" s="35">
        <f t="shared" si="22"/>
        <v>7.4999999999999997E-2</v>
      </c>
      <c r="BE180" s="5">
        <f t="shared" si="50"/>
        <v>173951.06621365537</v>
      </c>
      <c r="BF180" s="5">
        <f t="shared" si="51"/>
        <v>733520.11362088833</v>
      </c>
      <c r="BG180" s="5">
        <f t="shared" si="23"/>
        <v>567673.93378634437</v>
      </c>
      <c r="BH180" s="5">
        <f t="shared" si="24"/>
        <v>907471.17983454373</v>
      </c>
      <c r="BI180" s="150"/>
      <c r="BJ180" s="2">
        <v>175</v>
      </c>
      <c r="BK180" s="118">
        <v>50161</v>
      </c>
      <c r="BL180" s="5">
        <f t="shared" si="52"/>
        <v>564262.73103841033</v>
      </c>
      <c r="BM180" s="5">
        <f t="shared" si="53"/>
        <v>5059.1898369667315</v>
      </c>
      <c r="BN180" s="5">
        <f t="shared" si="25"/>
        <v>1650.1025036096689</v>
      </c>
      <c r="BO180" s="35">
        <f t="shared" si="26"/>
        <v>3.5092216717690902E-2</v>
      </c>
      <c r="BP180" s="5">
        <f t="shared" si="27"/>
        <v>3409.0873333570626</v>
      </c>
      <c r="BQ180" s="35">
        <f t="shared" si="28"/>
        <v>7.2499999999999995E-2</v>
      </c>
      <c r="BR180" s="5">
        <f t="shared" si="54"/>
        <v>179012.37146519969</v>
      </c>
      <c r="BS180" s="5">
        <f t="shared" si="55"/>
        <v>706345.85000397847</v>
      </c>
      <c r="BT180" s="5">
        <f t="shared" si="29"/>
        <v>562612.62853480061</v>
      </c>
      <c r="BU180" s="5">
        <f t="shared" si="30"/>
        <v>885358.2214691781</v>
      </c>
      <c r="BV180" s="150"/>
      <c r="BW180" s="2">
        <v>175</v>
      </c>
      <c r="BX180" s="118">
        <v>50161</v>
      </c>
      <c r="BY180" s="5">
        <f t="shared" si="56"/>
        <v>559124.83107734297</v>
      </c>
      <c r="BZ180" s="5">
        <f t="shared" si="57"/>
        <v>4934.049629872613</v>
      </c>
      <c r="CA180" s="5">
        <f t="shared" si="31"/>
        <v>1672.4881152547787</v>
      </c>
      <c r="CB180" s="35">
        <f t="shared" si="32"/>
        <v>3.5895128006363047E-2</v>
      </c>
      <c r="CC180" s="5">
        <f t="shared" si="33"/>
        <v>3261.5615146178343</v>
      </c>
      <c r="CD180" s="35">
        <f t="shared" si="34"/>
        <v>7.0000000000000007E-2</v>
      </c>
      <c r="CE180" s="5">
        <f t="shared" si="58"/>
        <v>184172.6570379122</v>
      </c>
      <c r="CF180" s="5">
        <f t="shared" si="59"/>
        <v>679286.02818979498</v>
      </c>
      <c r="CG180" s="5">
        <f t="shared" si="35"/>
        <v>557452.34296208818</v>
      </c>
      <c r="CH180" s="5">
        <f t="shared" si="36"/>
        <v>863458.68522770714</v>
      </c>
    </row>
    <row r="181" spans="9:86" ht="14.25" customHeight="1">
      <c r="I181" s="150"/>
      <c r="J181" s="2">
        <v>176</v>
      </c>
      <c r="K181" s="118">
        <v>50192</v>
      </c>
      <c r="L181" s="5">
        <f t="shared" si="37"/>
        <v>582258.05381697544</v>
      </c>
      <c r="M181" s="5">
        <f t="shared" si="0"/>
        <v>5571.5809522926747</v>
      </c>
      <c r="N181" s="5">
        <f t="shared" si="1"/>
        <v>1568.5568323009684</v>
      </c>
      <c r="O181" s="35">
        <f t="shared" si="2"/>
        <v>3.2327044450858322E-2</v>
      </c>
      <c r="P181" s="5">
        <f t="shared" si="3"/>
        <v>4003.0241199917064</v>
      </c>
      <c r="Q181" s="35">
        <f t="shared" si="4"/>
        <v>8.2500000000000004E-2</v>
      </c>
      <c r="R181" s="5">
        <f t="shared" si="38"/>
        <v>160935.50301532503</v>
      </c>
      <c r="S181" s="5">
        <f t="shared" si="39"/>
        <v>819662.74458818557</v>
      </c>
      <c r="T181" s="5">
        <f t="shared" si="5"/>
        <v>580689.49698467448</v>
      </c>
      <c r="U181" s="5">
        <f t="shared" si="6"/>
        <v>980598.24760351062</v>
      </c>
      <c r="V181" s="150"/>
      <c r="W181" s="2">
        <v>176</v>
      </c>
      <c r="X181" s="118">
        <v>50192</v>
      </c>
      <c r="Y181" s="5">
        <f t="shared" si="40"/>
        <v>577497.0757248631</v>
      </c>
      <c r="Z181" s="5">
        <f t="shared" si="41"/>
        <v>5441.7815210329336</v>
      </c>
      <c r="AA181" s="5">
        <f t="shared" si="7"/>
        <v>1591.8010162005125</v>
      </c>
      <c r="AB181" s="35">
        <f t="shared" si="8"/>
        <v>3.3076552241290885E-2</v>
      </c>
      <c r="AC181" s="5">
        <f t="shared" si="9"/>
        <v>3849.980504832421</v>
      </c>
      <c r="AD181" s="35">
        <f t="shared" si="10"/>
        <v>0.08</v>
      </c>
      <c r="AE181" s="5">
        <f t="shared" si="42"/>
        <v>165719.72529133715</v>
      </c>
      <c r="AF181" s="5">
        <f t="shared" si="43"/>
        <v>792033.82241045905</v>
      </c>
      <c r="AG181" s="5">
        <f t="shared" si="11"/>
        <v>575905.27470866253</v>
      </c>
      <c r="AH181" s="5">
        <f t="shared" si="12"/>
        <v>957753.54770179617</v>
      </c>
      <c r="AI181" s="150"/>
      <c r="AJ181" s="2">
        <v>176</v>
      </c>
      <c r="AK181" s="118">
        <v>50192</v>
      </c>
      <c r="AL181" s="5">
        <f t="shared" si="44"/>
        <v>572635.58577794337</v>
      </c>
      <c r="AM181" s="5">
        <f t="shared" si="45"/>
        <v>5313.0923161272649</v>
      </c>
      <c r="AN181" s="5">
        <f t="shared" si="13"/>
        <v>1614.8208246447139</v>
      </c>
      <c r="AO181" s="35">
        <f t="shared" si="14"/>
        <v>3.3839758438014553E-2</v>
      </c>
      <c r="AP181" s="5">
        <f t="shared" si="15"/>
        <v>3698.271491482551</v>
      </c>
      <c r="AQ181" s="35">
        <f t="shared" si="16"/>
        <v>7.7499999999999999E-2</v>
      </c>
      <c r="AR181" s="5">
        <f t="shared" si="46"/>
        <v>170604.23504670119</v>
      </c>
      <c r="AS181" s="5">
        <f t="shared" si="47"/>
        <v>764500.01259169681</v>
      </c>
      <c r="AT181" s="5">
        <f t="shared" si="17"/>
        <v>571020.76495329861</v>
      </c>
      <c r="AU181" s="5">
        <f t="shared" si="18"/>
        <v>935104.24763839797</v>
      </c>
      <c r="AV181" s="150"/>
      <c r="AW181" s="2">
        <v>176</v>
      </c>
      <c r="AX181" s="118">
        <v>50192</v>
      </c>
      <c r="AY181" s="5">
        <f t="shared" si="48"/>
        <v>567673.93378634437</v>
      </c>
      <c r="AZ181" s="5">
        <f t="shared" si="49"/>
        <v>5185.5495990545369</v>
      </c>
      <c r="BA181" s="5">
        <f t="shared" si="19"/>
        <v>1637.5875128898847</v>
      </c>
      <c r="BB181" s="35">
        <f t="shared" si="20"/>
        <v>3.4616791409828394E-2</v>
      </c>
      <c r="BC181" s="5">
        <f t="shared" si="21"/>
        <v>3547.9620861646522</v>
      </c>
      <c r="BD181" s="35">
        <f t="shared" si="22"/>
        <v>7.4999999999999997E-2</v>
      </c>
      <c r="BE181" s="5">
        <f t="shared" si="50"/>
        <v>175588.65372654525</v>
      </c>
      <c r="BF181" s="5">
        <f t="shared" si="51"/>
        <v>737068.07570705295</v>
      </c>
      <c r="BG181" s="5">
        <f t="shared" si="23"/>
        <v>566036.34627345449</v>
      </c>
      <c r="BH181" s="5">
        <f t="shared" si="24"/>
        <v>912656.72943359823</v>
      </c>
      <c r="BI181" s="150"/>
      <c r="BJ181" s="2">
        <v>176</v>
      </c>
      <c r="BK181" s="118">
        <v>50192</v>
      </c>
      <c r="BL181" s="5">
        <f t="shared" si="52"/>
        <v>562612.62853480061</v>
      </c>
      <c r="BM181" s="5">
        <f t="shared" si="53"/>
        <v>5059.1898369667315</v>
      </c>
      <c r="BN181" s="5">
        <f t="shared" si="25"/>
        <v>1660.071872902311</v>
      </c>
      <c r="BO181" s="35">
        <f t="shared" si="26"/>
        <v>3.5407776975620309E-2</v>
      </c>
      <c r="BP181" s="5">
        <f t="shared" si="27"/>
        <v>3399.1179640644204</v>
      </c>
      <c r="BQ181" s="35">
        <f t="shared" si="28"/>
        <v>7.2499999999999995E-2</v>
      </c>
      <c r="BR181" s="5">
        <f t="shared" si="54"/>
        <v>180672.44333810199</v>
      </c>
      <c r="BS181" s="5">
        <f t="shared" si="55"/>
        <v>709744.96796804294</v>
      </c>
      <c r="BT181" s="5">
        <f t="shared" si="29"/>
        <v>560952.55666189827</v>
      </c>
      <c r="BU181" s="5">
        <f t="shared" si="30"/>
        <v>890417.4113061449</v>
      </c>
      <c r="BV181" s="150"/>
      <c r="BW181" s="2">
        <v>176</v>
      </c>
      <c r="BX181" s="118">
        <v>50192</v>
      </c>
      <c r="BY181" s="5">
        <f t="shared" si="56"/>
        <v>557452.34296208818</v>
      </c>
      <c r="BZ181" s="5">
        <f t="shared" si="57"/>
        <v>4934.049629872613</v>
      </c>
      <c r="CA181" s="5">
        <f t="shared" si="31"/>
        <v>1682.2442959270984</v>
      </c>
      <c r="CB181" s="35">
        <f t="shared" si="32"/>
        <v>3.6212838291896955E-2</v>
      </c>
      <c r="CC181" s="5">
        <f t="shared" si="33"/>
        <v>3251.8053339455146</v>
      </c>
      <c r="CD181" s="35">
        <f t="shared" si="34"/>
        <v>7.0000000000000007E-2</v>
      </c>
      <c r="CE181" s="5">
        <f t="shared" si="58"/>
        <v>185854.90133383928</v>
      </c>
      <c r="CF181" s="5">
        <f t="shared" si="59"/>
        <v>682537.83352374053</v>
      </c>
      <c r="CG181" s="5">
        <f t="shared" si="35"/>
        <v>555770.09866616107</v>
      </c>
      <c r="CH181" s="5">
        <f t="shared" si="36"/>
        <v>868392.73485757981</v>
      </c>
    </row>
    <row r="182" spans="9:86" ht="14.25" customHeight="1">
      <c r="I182" s="150"/>
      <c r="J182" s="2">
        <v>177</v>
      </c>
      <c r="K182" s="118">
        <v>50222</v>
      </c>
      <c r="L182" s="5">
        <f t="shared" si="37"/>
        <v>580689.49698467448</v>
      </c>
      <c r="M182" s="5">
        <f t="shared" si="0"/>
        <v>5571.5809522926747</v>
      </c>
      <c r="N182" s="5">
        <f t="shared" si="1"/>
        <v>1579.3406605230375</v>
      </c>
      <c r="O182" s="35">
        <f t="shared" si="2"/>
        <v>3.2637214939633452E-2</v>
      </c>
      <c r="P182" s="5">
        <f t="shared" si="3"/>
        <v>3992.2402917696372</v>
      </c>
      <c r="Q182" s="35">
        <f t="shared" si="4"/>
        <v>8.2500000000000004E-2</v>
      </c>
      <c r="R182" s="5">
        <f t="shared" si="38"/>
        <v>162514.84367584807</v>
      </c>
      <c r="S182" s="5">
        <f t="shared" si="39"/>
        <v>823654.98487995518</v>
      </c>
      <c r="T182" s="5">
        <f t="shared" si="5"/>
        <v>579110.15632415144</v>
      </c>
      <c r="U182" s="5">
        <f t="shared" si="6"/>
        <v>986169.82855580328</v>
      </c>
      <c r="V182" s="150"/>
      <c r="W182" s="2">
        <v>177</v>
      </c>
      <c r="X182" s="118">
        <v>50222</v>
      </c>
      <c r="Y182" s="5">
        <f t="shared" si="40"/>
        <v>575905.27470866253</v>
      </c>
      <c r="Z182" s="5">
        <f t="shared" si="41"/>
        <v>5441.7815210329336</v>
      </c>
      <c r="AA182" s="5">
        <f t="shared" si="7"/>
        <v>1602.4130229751831</v>
      </c>
      <c r="AB182" s="35">
        <f t="shared" si="8"/>
        <v>3.3389095603317216E-2</v>
      </c>
      <c r="AC182" s="5">
        <f t="shared" si="9"/>
        <v>3839.3684980577505</v>
      </c>
      <c r="AD182" s="35">
        <f t="shared" si="10"/>
        <v>0.08</v>
      </c>
      <c r="AE182" s="5">
        <f t="shared" si="42"/>
        <v>167322.13831431232</v>
      </c>
      <c r="AF182" s="5">
        <f t="shared" si="43"/>
        <v>795873.19090851676</v>
      </c>
      <c r="AG182" s="5">
        <f t="shared" si="11"/>
        <v>574302.86168568733</v>
      </c>
      <c r="AH182" s="5">
        <f t="shared" si="12"/>
        <v>963195.32922282908</v>
      </c>
      <c r="AI182" s="150"/>
      <c r="AJ182" s="2">
        <v>177</v>
      </c>
      <c r="AK182" s="118">
        <v>50222</v>
      </c>
      <c r="AL182" s="5">
        <f t="shared" si="44"/>
        <v>571020.76495329861</v>
      </c>
      <c r="AM182" s="5">
        <f t="shared" si="45"/>
        <v>5313.0923161272649</v>
      </c>
      <c r="AN182" s="5">
        <f t="shared" si="13"/>
        <v>1625.2498758038782</v>
      </c>
      <c r="AO182" s="35">
        <f t="shared" si="14"/>
        <v>3.4154622225063228E-2</v>
      </c>
      <c r="AP182" s="5">
        <f t="shared" si="15"/>
        <v>3687.8424403233867</v>
      </c>
      <c r="AQ182" s="35">
        <f t="shared" si="16"/>
        <v>7.7499999999999999E-2</v>
      </c>
      <c r="AR182" s="5">
        <f t="shared" si="46"/>
        <v>172229.48492250507</v>
      </c>
      <c r="AS182" s="5">
        <f t="shared" si="47"/>
        <v>768187.85503202025</v>
      </c>
      <c r="AT182" s="5">
        <f t="shared" si="17"/>
        <v>569395.51507749478</v>
      </c>
      <c r="AU182" s="5">
        <f t="shared" si="18"/>
        <v>940417.33995452535</v>
      </c>
      <c r="AV182" s="150"/>
      <c r="AW182" s="2">
        <v>177</v>
      </c>
      <c r="AX182" s="118">
        <v>50222</v>
      </c>
      <c r="AY182" s="5">
        <f t="shared" si="48"/>
        <v>566036.34627345449</v>
      </c>
      <c r="AZ182" s="5">
        <f t="shared" si="49"/>
        <v>5185.5495990545369</v>
      </c>
      <c r="BA182" s="5">
        <f t="shared" si="19"/>
        <v>1647.8224348454464</v>
      </c>
      <c r="BB182" s="35">
        <f t="shared" si="20"/>
        <v>3.4933921378597341E-2</v>
      </c>
      <c r="BC182" s="5">
        <f t="shared" si="21"/>
        <v>3537.7271642090905</v>
      </c>
      <c r="BD182" s="35">
        <f t="shared" si="22"/>
        <v>7.4999999999999997E-2</v>
      </c>
      <c r="BE182" s="5">
        <f t="shared" si="50"/>
        <v>177236.47616139069</v>
      </c>
      <c r="BF182" s="5">
        <f t="shared" si="51"/>
        <v>740605.80287126207</v>
      </c>
      <c r="BG182" s="5">
        <f t="shared" si="23"/>
        <v>564388.52383860899</v>
      </c>
      <c r="BH182" s="5">
        <f t="shared" si="24"/>
        <v>917842.27903265273</v>
      </c>
      <c r="BI182" s="150"/>
      <c r="BJ182" s="2">
        <v>177</v>
      </c>
      <c r="BK182" s="118">
        <v>50222</v>
      </c>
      <c r="BL182" s="5">
        <f t="shared" si="52"/>
        <v>560952.55666189827</v>
      </c>
      <c r="BM182" s="5">
        <f t="shared" si="53"/>
        <v>5059.1898369667315</v>
      </c>
      <c r="BN182" s="5">
        <f t="shared" si="25"/>
        <v>1670.1014738010963</v>
      </c>
      <c r="BO182" s="35">
        <f t="shared" si="26"/>
        <v>3.5727117111068907E-2</v>
      </c>
      <c r="BP182" s="5">
        <f t="shared" si="27"/>
        <v>3389.0883631656352</v>
      </c>
      <c r="BQ182" s="35">
        <f t="shared" si="28"/>
        <v>7.2499999999999995E-2</v>
      </c>
      <c r="BR182" s="5">
        <f t="shared" si="54"/>
        <v>182342.54481190309</v>
      </c>
      <c r="BS182" s="5">
        <f t="shared" si="55"/>
        <v>713134.05633120856</v>
      </c>
      <c r="BT182" s="5">
        <f t="shared" si="29"/>
        <v>559282.4551880972</v>
      </c>
      <c r="BU182" s="5">
        <f t="shared" si="30"/>
        <v>895476.60114311171</v>
      </c>
      <c r="BV182" s="150"/>
      <c r="BW182" s="2">
        <v>177</v>
      </c>
      <c r="BX182" s="118">
        <v>50222</v>
      </c>
      <c r="BY182" s="5">
        <f t="shared" si="56"/>
        <v>555770.09866616107</v>
      </c>
      <c r="BZ182" s="5">
        <f t="shared" si="57"/>
        <v>4934.049629872613</v>
      </c>
      <c r="CA182" s="5">
        <f t="shared" si="31"/>
        <v>1692.0573876533399</v>
      </c>
      <c r="CB182" s="35">
        <f t="shared" si="32"/>
        <v>3.6534330833146639E-2</v>
      </c>
      <c r="CC182" s="5">
        <f t="shared" si="33"/>
        <v>3241.9922422192731</v>
      </c>
      <c r="CD182" s="35">
        <f t="shared" si="34"/>
        <v>7.0000000000000007E-2</v>
      </c>
      <c r="CE182" s="5">
        <f t="shared" si="58"/>
        <v>187546.95872149261</v>
      </c>
      <c r="CF182" s="5">
        <f t="shared" si="59"/>
        <v>685779.8257659598</v>
      </c>
      <c r="CG182" s="5">
        <f t="shared" si="35"/>
        <v>554078.04127850768</v>
      </c>
      <c r="CH182" s="5">
        <f t="shared" si="36"/>
        <v>873326.78448745236</v>
      </c>
    </row>
    <row r="183" spans="9:86" ht="14.25" customHeight="1">
      <c r="I183" s="150"/>
      <c r="J183" s="2">
        <v>178</v>
      </c>
      <c r="K183" s="118">
        <v>50253</v>
      </c>
      <c r="L183" s="5">
        <f t="shared" si="37"/>
        <v>579110.15632415144</v>
      </c>
      <c r="M183" s="5">
        <f t="shared" si="0"/>
        <v>5571.5809522926747</v>
      </c>
      <c r="N183" s="5">
        <f t="shared" si="1"/>
        <v>1590.1986275641334</v>
      </c>
      <c r="O183" s="35">
        <f t="shared" si="2"/>
        <v>3.295121545077586E-2</v>
      </c>
      <c r="P183" s="5">
        <f t="shared" si="3"/>
        <v>3981.3823247285413</v>
      </c>
      <c r="Q183" s="35">
        <f t="shared" si="4"/>
        <v>8.2500000000000004E-2</v>
      </c>
      <c r="R183" s="5">
        <f t="shared" si="38"/>
        <v>164105.04230341219</v>
      </c>
      <c r="S183" s="5">
        <f t="shared" si="39"/>
        <v>827636.36720468372</v>
      </c>
      <c r="T183" s="5">
        <f t="shared" si="5"/>
        <v>577519.95769658731</v>
      </c>
      <c r="U183" s="5">
        <f t="shared" si="6"/>
        <v>991741.40950809594</v>
      </c>
      <c r="V183" s="150"/>
      <c r="W183" s="2">
        <v>178</v>
      </c>
      <c r="X183" s="118">
        <v>50253</v>
      </c>
      <c r="Y183" s="5">
        <f t="shared" si="40"/>
        <v>574302.86168568733</v>
      </c>
      <c r="Z183" s="5">
        <f t="shared" si="41"/>
        <v>5441.7815210329336</v>
      </c>
      <c r="AA183" s="5">
        <f t="shared" si="7"/>
        <v>1613.0957764616846</v>
      </c>
      <c r="AB183" s="35">
        <f t="shared" si="8"/>
        <v>3.370547251100809E-2</v>
      </c>
      <c r="AC183" s="5">
        <f t="shared" si="9"/>
        <v>3828.685744571249</v>
      </c>
      <c r="AD183" s="35">
        <f t="shared" si="10"/>
        <v>0.08</v>
      </c>
      <c r="AE183" s="5">
        <f t="shared" si="42"/>
        <v>168935.234090774</v>
      </c>
      <c r="AF183" s="5">
        <f t="shared" si="43"/>
        <v>799701.87665308802</v>
      </c>
      <c r="AG183" s="5">
        <f t="shared" si="11"/>
        <v>572689.76590922568</v>
      </c>
      <c r="AH183" s="5">
        <f t="shared" si="12"/>
        <v>968637.11074386199</v>
      </c>
      <c r="AI183" s="150"/>
      <c r="AJ183" s="2">
        <v>178</v>
      </c>
      <c r="AK183" s="118">
        <v>50253</v>
      </c>
      <c r="AL183" s="5">
        <f t="shared" si="44"/>
        <v>569395.51507749478</v>
      </c>
      <c r="AM183" s="5">
        <f t="shared" si="45"/>
        <v>5313.0923161272649</v>
      </c>
      <c r="AN183" s="5">
        <f t="shared" si="13"/>
        <v>1635.7462812517779</v>
      </c>
      <c r="AO183" s="35">
        <f t="shared" si="14"/>
        <v>3.4473322769937573E-2</v>
      </c>
      <c r="AP183" s="5">
        <f t="shared" si="15"/>
        <v>3677.346034875487</v>
      </c>
      <c r="AQ183" s="35">
        <f t="shared" si="16"/>
        <v>7.7499999999999999E-2</v>
      </c>
      <c r="AR183" s="5">
        <f t="shared" si="46"/>
        <v>173865.23120375685</v>
      </c>
      <c r="AS183" s="5">
        <f t="shared" si="47"/>
        <v>771865.20106689574</v>
      </c>
      <c r="AT183" s="5">
        <f t="shared" si="17"/>
        <v>567759.76879624301</v>
      </c>
      <c r="AU183" s="5">
        <f t="shared" si="18"/>
        <v>945730.43227065261</v>
      </c>
      <c r="AV183" s="150"/>
      <c r="AW183" s="2">
        <v>178</v>
      </c>
      <c r="AX183" s="118">
        <v>50253</v>
      </c>
      <c r="AY183" s="5">
        <f t="shared" si="48"/>
        <v>564388.52383860899</v>
      </c>
      <c r="AZ183" s="5">
        <f t="shared" si="49"/>
        <v>5185.5495990545369</v>
      </c>
      <c r="BA183" s="5">
        <f t="shared" si="19"/>
        <v>1658.1213250632309</v>
      </c>
      <c r="BB183" s="35">
        <f t="shared" si="20"/>
        <v>3.5254891019804988E-2</v>
      </c>
      <c r="BC183" s="5">
        <f t="shared" si="21"/>
        <v>3527.428273991306</v>
      </c>
      <c r="BD183" s="35">
        <f t="shared" si="22"/>
        <v>7.4999999999999997E-2</v>
      </c>
      <c r="BE183" s="5">
        <f t="shared" si="50"/>
        <v>178894.59748645392</v>
      </c>
      <c r="BF183" s="5">
        <f t="shared" si="51"/>
        <v>744133.2311452534</v>
      </c>
      <c r="BG183" s="5">
        <f t="shared" si="23"/>
        <v>562730.40251354571</v>
      </c>
      <c r="BH183" s="5">
        <f t="shared" si="24"/>
        <v>923027.82863170735</v>
      </c>
      <c r="BI183" s="150"/>
      <c r="BJ183" s="2">
        <v>178</v>
      </c>
      <c r="BK183" s="118">
        <v>50253</v>
      </c>
      <c r="BL183" s="5">
        <f t="shared" si="52"/>
        <v>559282.4551880972</v>
      </c>
      <c r="BM183" s="5">
        <f t="shared" si="53"/>
        <v>5059.1898369667315</v>
      </c>
      <c r="BN183" s="5">
        <f t="shared" si="25"/>
        <v>1680.1916702053109</v>
      </c>
      <c r="BO183" s="35">
        <f t="shared" si="26"/>
        <v>3.6050299549773596E-2</v>
      </c>
      <c r="BP183" s="5">
        <f t="shared" si="27"/>
        <v>3378.9981667614206</v>
      </c>
      <c r="BQ183" s="35">
        <f t="shared" si="28"/>
        <v>7.2499999999999995E-2</v>
      </c>
      <c r="BR183" s="5">
        <f t="shared" si="54"/>
        <v>184022.73648210839</v>
      </c>
      <c r="BS183" s="5">
        <f t="shared" si="55"/>
        <v>716513.05449797004</v>
      </c>
      <c r="BT183" s="5">
        <f t="shared" si="29"/>
        <v>557602.26351789187</v>
      </c>
      <c r="BU183" s="5">
        <f t="shared" si="30"/>
        <v>900535.7909800784</v>
      </c>
      <c r="BV183" s="150"/>
      <c r="BW183" s="2">
        <v>178</v>
      </c>
      <c r="BX183" s="118">
        <v>50253</v>
      </c>
      <c r="BY183" s="5">
        <f t="shared" si="56"/>
        <v>554078.04127850768</v>
      </c>
      <c r="BZ183" s="5">
        <f t="shared" si="57"/>
        <v>4934.049629872613</v>
      </c>
      <c r="CA183" s="5">
        <f t="shared" si="31"/>
        <v>1701.9277224146513</v>
      </c>
      <c r="CB183" s="35">
        <f t="shared" si="32"/>
        <v>3.6859668038550036E-2</v>
      </c>
      <c r="CC183" s="5">
        <f t="shared" si="33"/>
        <v>3232.1219074579617</v>
      </c>
      <c r="CD183" s="35">
        <f t="shared" si="34"/>
        <v>7.0000000000000007E-2</v>
      </c>
      <c r="CE183" s="5">
        <f t="shared" si="58"/>
        <v>189248.88644390728</v>
      </c>
      <c r="CF183" s="5">
        <f t="shared" si="59"/>
        <v>689011.94767341774</v>
      </c>
      <c r="CG183" s="5">
        <f t="shared" si="35"/>
        <v>552376.11355609307</v>
      </c>
      <c r="CH183" s="5">
        <f t="shared" si="36"/>
        <v>878260.83411732502</v>
      </c>
    </row>
    <row r="184" spans="9:86" ht="14.25" customHeight="1">
      <c r="I184" s="150"/>
      <c r="J184" s="2">
        <v>179</v>
      </c>
      <c r="K184" s="118">
        <v>50284</v>
      </c>
      <c r="L184" s="5">
        <f t="shared" si="37"/>
        <v>577519.95769658731</v>
      </c>
      <c r="M184" s="5">
        <f t="shared" si="0"/>
        <v>5571.5809522926747</v>
      </c>
      <c r="N184" s="5">
        <f t="shared" si="1"/>
        <v>1601.1312431286369</v>
      </c>
      <c r="O184" s="35">
        <f t="shared" si="2"/>
        <v>3.3269109857564289E-2</v>
      </c>
      <c r="P184" s="5">
        <f t="shared" si="3"/>
        <v>3970.4497091640378</v>
      </c>
      <c r="Q184" s="35">
        <f t="shared" si="4"/>
        <v>8.2500000000000004E-2</v>
      </c>
      <c r="R184" s="5">
        <f t="shared" si="38"/>
        <v>165706.17354654084</v>
      </c>
      <c r="S184" s="5">
        <f t="shared" si="39"/>
        <v>831606.81691384781</v>
      </c>
      <c r="T184" s="5">
        <f t="shared" si="5"/>
        <v>575918.82645345863</v>
      </c>
      <c r="U184" s="5">
        <f t="shared" si="6"/>
        <v>997312.9904603886</v>
      </c>
      <c r="V184" s="150"/>
      <c r="W184" s="2">
        <v>179</v>
      </c>
      <c r="X184" s="118">
        <v>50284</v>
      </c>
      <c r="Y184" s="5">
        <f t="shared" si="40"/>
        <v>572689.76590922568</v>
      </c>
      <c r="Z184" s="5">
        <f t="shared" si="41"/>
        <v>5441.7815210329336</v>
      </c>
      <c r="AA184" s="5">
        <f t="shared" si="7"/>
        <v>1623.8497483047622</v>
      </c>
      <c r="AB184" s="35">
        <f t="shared" si="8"/>
        <v>3.402574681724941E-2</v>
      </c>
      <c r="AC184" s="5">
        <f t="shared" si="9"/>
        <v>3817.9317727281714</v>
      </c>
      <c r="AD184" s="35">
        <f t="shared" si="10"/>
        <v>0.08</v>
      </c>
      <c r="AE184" s="5">
        <f t="shared" si="42"/>
        <v>170559.08383907875</v>
      </c>
      <c r="AF184" s="5">
        <f t="shared" si="43"/>
        <v>803519.80842581624</v>
      </c>
      <c r="AG184" s="5">
        <f t="shared" si="11"/>
        <v>571065.91616092087</v>
      </c>
      <c r="AH184" s="5">
        <f t="shared" si="12"/>
        <v>974078.89226489502</v>
      </c>
      <c r="AI184" s="150"/>
      <c r="AJ184" s="2">
        <v>179</v>
      </c>
      <c r="AK184" s="118">
        <v>50284</v>
      </c>
      <c r="AL184" s="5">
        <f t="shared" si="44"/>
        <v>567759.76879624301</v>
      </c>
      <c r="AM184" s="5">
        <f t="shared" si="45"/>
        <v>5313.0923161272649</v>
      </c>
      <c r="AN184" s="5">
        <f t="shared" si="13"/>
        <v>1646.310475984862</v>
      </c>
      <c r="AO184" s="35">
        <f t="shared" si="14"/>
        <v>3.4795923905817039E-2</v>
      </c>
      <c r="AP184" s="5">
        <f t="shared" si="15"/>
        <v>3666.7818401424029</v>
      </c>
      <c r="AQ184" s="35">
        <f t="shared" si="16"/>
        <v>7.7499999999999999E-2</v>
      </c>
      <c r="AR184" s="5">
        <f t="shared" si="46"/>
        <v>175511.5416797417</v>
      </c>
      <c r="AS184" s="5">
        <f t="shared" si="47"/>
        <v>775531.98290703818</v>
      </c>
      <c r="AT184" s="5">
        <f t="shared" si="17"/>
        <v>566113.45832025819</v>
      </c>
      <c r="AU184" s="5">
        <f t="shared" si="18"/>
        <v>951043.52458677988</v>
      </c>
      <c r="AV184" s="150"/>
      <c r="AW184" s="2">
        <v>179</v>
      </c>
      <c r="AX184" s="118">
        <v>50284</v>
      </c>
      <c r="AY184" s="5">
        <f t="shared" si="48"/>
        <v>562730.40251354571</v>
      </c>
      <c r="AZ184" s="5">
        <f t="shared" si="49"/>
        <v>5185.5495990545369</v>
      </c>
      <c r="BA184" s="5">
        <f t="shared" si="19"/>
        <v>1668.4845833448767</v>
      </c>
      <c r="BB184" s="35">
        <f t="shared" si="20"/>
        <v>3.5579764147640074E-2</v>
      </c>
      <c r="BC184" s="5">
        <f t="shared" si="21"/>
        <v>3517.0650157096602</v>
      </c>
      <c r="BD184" s="35">
        <f t="shared" si="22"/>
        <v>7.4999999999999997E-2</v>
      </c>
      <c r="BE184" s="5">
        <f t="shared" si="50"/>
        <v>180563.08206979878</v>
      </c>
      <c r="BF184" s="5">
        <f t="shared" si="51"/>
        <v>747650.29616096301</v>
      </c>
      <c r="BG184" s="5">
        <f t="shared" si="23"/>
        <v>561061.91793020081</v>
      </c>
      <c r="BH184" s="5">
        <f t="shared" si="24"/>
        <v>928213.37823076174</v>
      </c>
      <c r="BI184" s="150"/>
      <c r="BJ184" s="2">
        <v>179</v>
      </c>
      <c r="BK184" s="118">
        <v>50284</v>
      </c>
      <c r="BL184" s="5">
        <f t="shared" si="52"/>
        <v>557602.26351789187</v>
      </c>
      <c r="BM184" s="5">
        <f t="shared" si="53"/>
        <v>5059.1898369667315</v>
      </c>
      <c r="BN184" s="5">
        <f t="shared" si="25"/>
        <v>1690.3428282128016</v>
      </c>
      <c r="BO184" s="35">
        <f t="shared" si="26"/>
        <v>3.6377388087670055E-2</v>
      </c>
      <c r="BP184" s="5">
        <f t="shared" si="27"/>
        <v>3368.8470087539299</v>
      </c>
      <c r="BQ184" s="35">
        <f t="shared" si="28"/>
        <v>7.2499999999999995E-2</v>
      </c>
      <c r="BR184" s="5">
        <f t="shared" si="54"/>
        <v>185713.07931032119</v>
      </c>
      <c r="BS184" s="5">
        <f t="shared" si="55"/>
        <v>719881.90150672395</v>
      </c>
      <c r="BT184" s="5">
        <f t="shared" si="29"/>
        <v>555911.9206896791</v>
      </c>
      <c r="BU184" s="5">
        <f t="shared" si="30"/>
        <v>905594.98081704509</v>
      </c>
      <c r="BV184" s="150"/>
      <c r="BW184" s="2">
        <v>179</v>
      </c>
      <c r="BX184" s="118">
        <v>50284</v>
      </c>
      <c r="BY184" s="5">
        <f t="shared" si="56"/>
        <v>552376.11355609307</v>
      </c>
      <c r="BZ184" s="5">
        <f t="shared" si="57"/>
        <v>4934.049629872613</v>
      </c>
      <c r="CA184" s="5">
        <f t="shared" si="31"/>
        <v>1711.8556341287367</v>
      </c>
      <c r="CB184" s="35">
        <f t="shared" si="32"/>
        <v>3.7188913686541591E-2</v>
      </c>
      <c r="CC184" s="5">
        <f t="shared" si="33"/>
        <v>3222.1939957438763</v>
      </c>
      <c r="CD184" s="35">
        <f t="shared" si="34"/>
        <v>7.0000000000000007E-2</v>
      </c>
      <c r="CE184" s="5">
        <f t="shared" si="58"/>
        <v>190960.74207803601</v>
      </c>
      <c r="CF184" s="5">
        <f t="shared" si="59"/>
        <v>692234.14166916162</v>
      </c>
      <c r="CG184" s="5">
        <f t="shared" si="35"/>
        <v>550664.25792196428</v>
      </c>
      <c r="CH184" s="5">
        <f t="shared" si="36"/>
        <v>883194.88374719769</v>
      </c>
    </row>
    <row r="185" spans="9:86" ht="14.25" customHeight="1">
      <c r="I185" s="150"/>
      <c r="J185" s="2">
        <v>180</v>
      </c>
      <c r="K185" s="118">
        <v>50314</v>
      </c>
      <c r="L185" s="5">
        <f t="shared" si="37"/>
        <v>575918.82645345863</v>
      </c>
      <c r="M185" s="5">
        <f t="shared" si="0"/>
        <v>5571.5809522926747</v>
      </c>
      <c r="N185" s="5">
        <f t="shared" si="1"/>
        <v>1612.1390204251466</v>
      </c>
      <c r="O185" s="35">
        <f t="shared" si="2"/>
        <v>3.3590963442250182E-2</v>
      </c>
      <c r="P185" s="5">
        <f t="shared" si="3"/>
        <v>3959.4419318675282</v>
      </c>
      <c r="Q185" s="35">
        <f t="shared" si="4"/>
        <v>8.2500000000000004E-2</v>
      </c>
      <c r="R185" s="5">
        <f t="shared" si="38"/>
        <v>167318.31256696599</v>
      </c>
      <c r="S185" s="5">
        <f t="shared" si="39"/>
        <v>835566.25884571532</v>
      </c>
      <c r="T185" s="5">
        <f t="shared" si="5"/>
        <v>574306.68743303348</v>
      </c>
      <c r="U185" s="5">
        <f t="shared" si="6"/>
        <v>1002884.5714126814</v>
      </c>
      <c r="V185" s="150"/>
      <c r="W185" s="2">
        <v>180</v>
      </c>
      <c r="X185" s="118">
        <v>50314</v>
      </c>
      <c r="Y185" s="5">
        <f t="shared" si="40"/>
        <v>571065.91616092087</v>
      </c>
      <c r="Z185" s="5">
        <f t="shared" si="41"/>
        <v>5441.7815210329336</v>
      </c>
      <c r="AA185" s="5">
        <f t="shared" si="7"/>
        <v>1634.6754132934607</v>
      </c>
      <c r="AB185" s="35">
        <f t="shared" si="8"/>
        <v>3.4349983783647661E-2</v>
      </c>
      <c r="AC185" s="5">
        <f t="shared" si="9"/>
        <v>3807.1061077394729</v>
      </c>
      <c r="AD185" s="35">
        <f t="shared" si="10"/>
        <v>0.08</v>
      </c>
      <c r="AE185" s="5">
        <f t="shared" si="42"/>
        <v>172193.75925237223</v>
      </c>
      <c r="AF185" s="5">
        <f t="shared" si="43"/>
        <v>807326.91453355574</v>
      </c>
      <c r="AG185" s="5">
        <f t="shared" si="11"/>
        <v>569431.24074762745</v>
      </c>
      <c r="AH185" s="5">
        <f t="shared" si="12"/>
        <v>979520.67378592794</v>
      </c>
      <c r="AI185" s="150"/>
      <c r="AJ185" s="2">
        <v>180</v>
      </c>
      <c r="AK185" s="118">
        <v>50314</v>
      </c>
      <c r="AL185" s="5">
        <f t="shared" si="44"/>
        <v>566113.45832025819</v>
      </c>
      <c r="AM185" s="5">
        <f t="shared" si="45"/>
        <v>5313.0923161272649</v>
      </c>
      <c r="AN185" s="5">
        <f t="shared" si="13"/>
        <v>1656.9428978089309</v>
      </c>
      <c r="AO185" s="35">
        <f t="shared" si="14"/>
        <v>3.5122490874362686E-2</v>
      </c>
      <c r="AP185" s="5">
        <f t="shared" si="15"/>
        <v>3656.149418318334</v>
      </c>
      <c r="AQ185" s="35">
        <f t="shared" si="16"/>
        <v>7.7499999999999999E-2</v>
      </c>
      <c r="AR185" s="5">
        <f t="shared" si="46"/>
        <v>177168.48457755064</v>
      </c>
      <c r="AS185" s="5">
        <f t="shared" si="47"/>
        <v>779188.13232535648</v>
      </c>
      <c r="AT185" s="5">
        <f t="shared" si="17"/>
        <v>564456.51542244921</v>
      </c>
      <c r="AU185" s="5">
        <f t="shared" si="18"/>
        <v>956356.61690290715</v>
      </c>
      <c r="AV185" s="150"/>
      <c r="AW185" s="2">
        <v>180</v>
      </c>
      <c r="AX185" s="118">
        <v>50314</v>
      </c>
      <c r="AY185" s="5">
        <f t="shared" si="48"/>
        <v>561061.91793020081</v>
      </c>
      <c r="AZ185" s="5">
        <f t="shared" si="49"/>
        <v>5185.5495990545369</v>
      </c>
      <c r="BA185" s="5">
        <f t="shared" si="19"/>
        <v>1678.9126119907819</v>
      </c>
      <c r="BB185" s="35">
        <f t="shared" si="20"/>
        <v>3.5908605984546212E-2</v>
      </c>
      <c r="BC185" s="5">
        <f t="shared" si="21"/>
        <v>3506.636987063755</v>
      </c>
      <c r="BD185" s="35">
        <f t="shared" si="22"/>
        <v>7.4999999999999997E-2</v>
      </c>
      <c r="BE185" s="5">
        <f t="shared" si="50"/>
        <v>182241.99468178957</v>
      </c>
      <c r="BF185" s="5">
        <f t="shared" si="51"/>
        <v>751156.93314802682</v>
      </c>
      <c r="BG185" s="5">
        <f t="shared" si="23"/>
        <v>559383.00531820999</v>
      </c>
      <c r="BH185" s="5">
        <f t="shared" si="24"/>
        <v>933398.92782981636</v>
      </c>
      <c r="BI185" s="150"/>
      <c r="BJ185" s="2">
        <v>180</v>
      </c>
      <c r="BK185" s="118">
        <v>50314</v>
      </c>
      <c r="BL185" s="5">
        <f t="shared" si="52"/>
        <v>555911.9206896791</v>
      </c>
      <c r="BM185" s="5">
        <f t="shared" si="53"/>
        <v>5059.1898369667315</v>
      </c>
      <c r="BN185" s="5">
        <f t="shared" si="25"/>
        <v>1700.5553161332537</v>
      </c>
      <c r="BO185" s="35">
        <f t="shared" si="26"/>
        <v>3.6708447928733019E-2</v>
      </c>
      <c r="BP185" s="5">
        <f t="shared" si="27"/>
        <v>3358.6345208334778</v>
      </c>
      <c r="BQ185" s="35">
        <f t="shared" si="28"/>
        <v>7.2499999999999995E-2</v>
      </c>
      <c r="BR185" s="5">
        <f t="shared" si="54"/>
        <v>187413.63462645444</v>
      </c>
      <c r="BS185" s="5">
        <f t="shared" si="55"/>
        <v>723240.53602755745</v>
      </c>
      <c r="BT185" s="5">
        <f t="shared" si="29"/>
        <v>554211.36537354579</v>
      </c>
      <c r="BU185" s="5">
        <f t="shared" si="30"/>
        <v>910654.17065401189</v>
      </c>
      <c r="BV185" s="150"/>
      <c r="BW185" s="2">
        <v>180</v>
      </c>
      <c r="BX185" s="118">
        <v>50314</v>
      </c>
      <c r="BY185" s="5">
        <f t="shared" si="56"/>
        <v>550664.25792196428</v>
      </c>
      <c r="BZ185" s="5">
        <f t="shared" si="57"/>
        <v>4934.049629872613</v>
      </c>
      <c r="CA185" s="5">
        <f t="shared" si="31"/>
        <v>1721.8414586611543</v>
      </c>
      <c r="CB185" s="35">
        <f t="shared" si="32"/>
        <v>3.7522132963388952E-2</v>
      </c>
      <c r="CC185" s="5">
        <f t="shared" si="33"/>
        <v>3212.2081712114586</v>
      </c>
      <c r="CD185" s="35">
        <f t="shared" si="34"/>
        <v>7.0000000000000007E-2</v>
      </c>
      <c r="CE185" s="5">
        <f t="shared" si="58"/>
        <v>192682.58353669717</v>
      </c>
      <c r="CF185" s="5">
        <f t="shared" si="59"/>
        <v>695446.34984037303</v>
      </c>
      <c r="CG185" s="5">
        <f t="shared" si="35"/>
        <v>548942.41646330315</v>
      </c>
      <c r="CH185" s="5">
        <f t="shared" si="36"/>
        <v>888128.93337707024</v>
      </c>
    </row>
    <row r="186" spans="9:86" ht="14.25" customHeight="1">
      <c r="I186" s="150"/>
      <c r="J186" s="2">
        <v>181</v>
      </c>
      <c r="K186" s="118">
        <v>50345</v>
      </c>
      <c r="L186" s="5">
        <f t="shared" si="37"/>
        <v>574306.68743303348</v>
      </c>
      <c r="M186" s="5">
        <f t="shared" si="0"/>
        <v>5571.5809522926747</v>
      </c>
      <c r="N186" s="5">
        <f t="shared" si="1"/>
        <v>1623.2224761905695</v>
      </c>
      <c r="O186" s="35">
        <f t="shared" si="2"/>
        <v>3.3916842935174989E-2</v>
      </c>
      <c r="P186" s="5">
        <f t="shared" si="3"/>
        <v>3948.3584761021052</v>
      </c>
      <c r="Q186" s="35">
        <f t="shared" si="4"/>
        <v>8.2500000000000004E-2</v>
      </c>
      <c r="R186" s="5">
        <f t="shared" si="38"/>
        <v>168941.53504315656</v>
      </c>
      <c r="S186" s="5">
        <f t="shared" si="39"/>
        <v>839514.61732181744</v>
      </c>
      <c r="T186" s="5">
        <f t="shared" si="5"/>
        <v>572683.46495684294</v>
      </c>
      <c r="U186" s="5">
        <f t="shared" si="6"/>
        <v>1008456.152364974</v>
      </c>
      <c r="V186" s="150"/>
      <c r="W186" s="2">
        <v>181</v>
      </c>
      <c r="X186" s="118">
        <v>50345</v>
      </c>
      <c r="Y186" s="5">
        <f t="shared" si="40"/>
        <v>569431.24074762745</v>
      </c>
      <c r="Z186" s="5">
        <f t="shared" si="41"/>
        <v>5441.7815210329336</v>
      </c>
      <c r="AA186" s="5">
        <f t="shared" si="7"/>
        <v>1645.5732493820838</v>
      </c>
      <c r="AB186" s="35">
        <f t="shared" si="8"/>
        <v>3.4678250119643234E-2</v>
      </c>
      <c r="AC186" s="5">
        <f t="shared" si="9"/>
        <v>3796.2082716508498</v>
      </c>
      <c r="AD186" s="35">
        <f t="shared" si="10"/>
        <v>0.08</v>
      </c>
      <c r="AE186" s="5">
        <f t="shared" si="42"/>
        <v>173839.33250175431</v>
      </c>
      <c r="AF186" s="5">
        <f t="shared" si="43"/>
        <v>811123.12280520657</v>
      </c>
      <c r="AG186" s="5">
        <f t="shared" si="11"/>
        <v>567785.66749824537</v>
      </c>
      <c r="AH186" s="5">
        <f t="shared" si="12"/>
        <v>984962.45530696085</v>
      </c>
      <c r="AI186" s="150"/>
      <c r="AJ186" s="2">
        <v>181</v>
      </c>
      <c r="AK186" s="118">
        <v>50345</v>
      </c>
      <c r="AL186" s="5">
        <f t="shared" si="44"/>
        <v>564456.51542244921</v>
      </c>
      <c r="AM186" s="5">
        <f t="shared" si="45"/>
        <v>5313.0923161272649</v>
      </c>
      <c r="AN186" s="5">
        <f t="shared" si="13"/>
        <v>1667.6439873572804</v>
      </c>
      <c r="AO186" s="35">
        <f t="shared" si="14"/>
        <v>3.5453090364826835E-2</v>
      </c>
      <c r="AP186" s="5">
        <f t="shared" si="15"/>
        <v>3645.4483287699845</v>
      </c>
      <c r="AQ186" s="35">
        <f t="shared" si="16"/>
        <v>7.7499999999999999E-2</v>
      </c>
      <c r="AR186" s="5">
        <f t="shared" si="46"/>
        <v>178836.12856490791</v>
      </c>
      <c r="AS186" s="5">
        <f t="shared" si="47"/>
        <v>782833.58065412648</v>
      </c>
      <c r="AT186" s="5">
        <f t="shared" si="17"/>
        <v>562788.87143509195</v>
      </c>
      <c r="AU186" s="5">
        <f t="shared" si="18"/>
        <v>961669.70921903441</v>
      </c>
      <c r="AV186" s="150"/>
      <c r="AW186" s="2">
        <v>181</v>
      </c>
      <c r="AX186" s="118">
        <v>50345</v>
      </c>
      <c r="AY186" s="5">
        <f t="shared" si="48"/>
        <v>559383.00531820999</v>
      </c>
      <c r="AZ186" s="5">
        <f t="shared" si="49"/>
        <v>5185.5495990545369</v>
      </c>
      <c r="BA186" s="5">
        <f t="shared" si="19"/>
        <v>1689.4058158157245</v>
      </c>
      <c r="BB186" s="35">
        <f t="shared" si="20"/>
        <v>3.6241483200327641E-2</v>
      </c>
      <c r="BC186" s="5">
        <f t="shared" si="21"/>
        <v>3496.1437832388124</v>
      </c>
      <c r="BD186" s="35">
        <f t="shared" si="22"/>
        <v>7.4999999999999997E-2</v>
      </c>
      <c r="BE186" s="5">
        <f t="shared" si="50"/>
        <v>183931.4004976053</v>
      </c>
      <c r="BF186" s="5">
        <f t="shared" si="51"/>
        <v>754653.07693126565</v>
      </c>
      <c r="BG186" s="5">
        <f t="shared" si="23"/>
        <v>557693.59950239433</v>
      </c>
      <c r="BH186" s="5">
        <f t="shared" si="24"/>
        <v>938584.47742887097</v>
      </c>
      <c r="BI186" s="150"/>
      <c r="BJ186" s="2">
        <v>181</v>
      </c>
      <c r="BK186" s="118">
        <v>50345</v>
      </c>
      <c r="BL186" s="5">
        <f t="shared" si="52"/>
        <v>554211.36537354579</v>
      </c>
      <c r="BM186" s="5">
        <f t="shared" si="53"/>
        <v>5059.1898369667315</v>
      </c>
      <c r="BN186" s="5">
        <f t="shared" si="25"/>
        <v>1710.8295045015589</v>
      </c>
      <c r="BO186" s="35">
        <f t="shared" si="26"/>
        <v>3.7043545724078114E-2</v>
      </c>
      <c r="BP186" s="5">
        <f t="shared" si="27"/>
        <v>3348.3603324651726</v>
      </c>
      <c r="BQ186" s="35">
        <f t="shared" si="28"/>
        <v>7.2499999999999995E-2</v>
      </c>
      <c r="BR186" s="5">
        <f t="shared" si="54"/>
        <v>189124.46413095601</v>
      </c>
      <c r="BS186" s="5">
        <f t="shared" si="55"/>
        <v>726588.8963600226</v>
      </c>
      <c r="BT186" s="5">
        <f t="shared" si="29"/>
        <v>552500.53586904425</v>
      </c>
      <c r="BU186" s="5">
        <f t="shared" si="30"/>
        <v>915713.36049097858</v>
      </c>
      <c r="BV186" s="150"/>
      <c r="BW186" s="2">
        <v>181</v>
      </c>
      <c r="BX186" s="118">
        <v>50345</v>
      </c>
      <c r="BY186" s="5">
        <f t="shared" si="56"/>
        <v>548942.41646330315</v>
      </c>
      <c r="BZ186" s="5">
        <f t="shared" si="57"/>
        <v>4934.049629872613</v>
      </c>
      <c r="CA186" s="5">
        <f t="shared" si="31"/>
        <v>1731.885533836678</v>
      </c>
      <c r="CB186" s="35">
        <f t="shared" si="32"/>
        <v>3.7859392502290728E-2</v>
      </c>
      <c r="CC186" s="5">
        <f t="shared" si="33"/>
        <v>3202.164096035935</v>
      </c>
      <c r="CD186" s="35">
        <f t="shared" si="34"/>
        <v>7.0000000000000007E-2</v>
      </c>
      <c r="CE186" s="5">
        <f t="shared" si="58"/>
        <v>194414.46907053384</v>
      </c>
      <c r="CF186" s="5">
        <f t="shared" si="59"/>
        <v>698648.51393640891</v>
      </c>
      <c r="CG186" s="5">
        <f t="shared" si="35"/>
        <v>547210.53092946648</v>
      </c>
      <c r="CH186" s="5">
        <f t="shared" si="36"/>
        <v>893062.98300694278</v>
      </c>
    </row>
    <row r="187" spans="9:86" ht="14.25" customHeight="1">
      <c r="I187" s="150"/>
      <c r="J187" s="2">
        <v>182</v>
      </c>
      <c r="K187" s="118">
        <v>50375</v>
      </c>
      <c r="L187" s="5">
        <f t="shared" si="37"/>
        <v>572683.46495684294</v>
      </c>
      <c r="M187" s="5">
        <f t="shared" si="0"/>
        <v>5571.5809522926747</v>
      </c>
      <c r="N187" s="5">
        <f t="shared" si="1"/>
        <v>1634.3821307143794</v>
      </c>
      <c r="O187" s="35">
        <f t="shared" si="2"/>
        <v>3.4246816555198678E-2</v>
      </c>
      <c r="P187" s="5">
        <f t="shared" si="3"/>
        <v>3937.1988215782953</v>
      </c>
      <c r="Q187" s="35">
        <f t="shared" si="4"/>
        <v>8.2500000000000004E-2</v>
      </c>
      <c r="R187" s="5">
        <f t="shared" si="38"/>
        <v>170575.91717387093</v>
      </c>
      <c r="S187" s="5">
        <f t="shared" si="39"/>
        <v>843451.81614339573</v>
      </c>
      <c r="T187" s="5">
        <f t="shared" si="5"/>
        <v>571049.08282612858</v>
      </c>
      <c r="U187" s="5">
        <f t="shared" si="6"/>
        <v>1014027.7333172667</v>
      </c>
      <c r="V187" s="150"/>
      <c r="W187" s="2">
        <v>182</v>
      </c>
      <c r="X187" s="118">
        <v>50375</v>
      </c>
      <c r="Y187" s="5">
        <f t="shared" si="40"/>
        <v>567785.66749824537</v>
      </c>
      <c r="Z187" s="5">
        <f t="shared" si="41"/>
        <v>5441.7815210329336</v>
      </c>
      <c r="AA187" s="5">
        <f t="shared" si="7"/>
        <v>1656.5437377112976</v>
      </c>
      <c r="AB187" s="35">
        <f t="shared" si="8"/>
        <v>3.5010614022934983E-2</v>
      </c>
      <c r="AC187" s="5">
        <f t="shared" si="9"/>
        <v>3785.237783321636</v>
      </c>
      <c r="AD187" s="35">
        <f t="shared" si="10"/>
        <v>0.08</v>
      </c>
      <c r="AE187" s="5">
        <f t="shared" si="42"/>
        <v>175495.87623946561</v>
      </c>
      <c r="AF187" s="5">
        <f t="shared" si="43"/>
        <v>814908.36058852822</v>
      </c>
      <c r="AG187" s="5">
        <f t="shared" si="11"/>
        <v>566129.1237605341</v>
      </c>
      <c r="AH187" s="5">
        <f t="shared" si="12"/>
        <v>990404.23682799377</v>
      </c>
      <c r="AI187" s="150"/>
      <c r="AJ187" s="2">
        <v>182</v>
      </c>
      <c r="AK187" s="118">
        <v>50375</v>
      </c>
      <c r="AL187" s="5">
        <f t="shared" si="44"/>
        <v>562788.87143509195</v>
      </c>
      <c r="AM187" s="5">
        <f t="shared" si="45"/>
        <v>5313.0923161272649</v>
      </c>
      <c r="AN187" s="5">
        <f t="shared" si="13"/>
        <v>1678.4141881089627</v>
      </c>
      <c r="AO187" s="35">
        <f t="shared" si="14"/>
        <v>3.5787790554473439E-2</v>
      </c>
      <c r="AP187" s="5">
        <f t="shared" si="15"/>
        <v>3634.6781280183022</v>
      </c>
      <c r="AQ187" s="35">
        <f t="shared" si="16"/>
        <v>7.7499999999999999E-2</v>
      </c>
      <c r="AR187" s="5">
        <f t="shared" si="46"/>
        <v>180514.54275301687</v>
      </c>
      <c r="AS187" s="5">
        <f t="shared" si="47"/>
        <v>786468.25878214475</v>
      </c>
      <c r="AT187" s="5">
        <f t="shared" si="17"/>
        <v>561110.45724698296</v>
      </c>
      <c r="AU187" s="5">
        <f t="shared" si="18"/>
        <v>966982.80153516168</v>
      </c>
      <c r="AV187" s="150"/>
      <c r="AW187" s="2">
        <v>182</v>
      </c>
      <c r="AX187" s="118">
        <v>50375</v>
      </c>
      <c r="AY187" s="5">
        <f t="shared" si="48"/>
        <v>557693.59950239433</v>
      </c>
      <c r="AZ187" s="5">
        <f t="shared" si="49"/>
        <v>5185.5495990545369</v>
      </c>
      <c r="BA187" s="5">
        <f t="shared" si="19"/>
        <v>1699.9646021645726</v>
      </c>
      <c r="BB187" s="35">
        <f t="shared" si="20"/>
        <v>3.6578463952565574E-2</v>
      </c>
      <c r="BC187" s="5">
        <f t="shared" si="21"/>
        <v>3485.5849968899643</v>
      </c>
      <c r="BD187" s="35">
        <f t="shared" si="22"/>
        <v>7.4999999999999997E-2</v>
      </c>
      <c r="BE187" s="5">
        <f t="shared" si="50"/>
        <v>185631.36509976987</v>
      </c>
      <c r="BF187" s="5">
        <f t="shared" si="51"/>
        <v>758138.66192815558</v>
      </c>
      <c r="BG187" s="5">
        <f t="shared" si="23"/>
        <v>555993.63490022975</v>
      </c>
      <c r="BH187" s="5">
        <f t="shared" si="24"/>
        <v>943770.02702792548</v>
      </c>
      <c r="BI187" s="150"/>
      <c r="BJ187" s="2">
        <v>182</v>
      </c>
      <c r="BK187" s="118">
        <v>50375</v>
      </c>
      <c r="BL187" s="5">
        <f t="shared" si="52"/>
        <v>552500.53586904425</v>
      </c>
      <c r="BM187" s="5">
        <f t="shared" si="53"/>
        <v>5059.1898369667315</v>
      </c>
      <c r="BN187" s="5">
        <f t="shared" si="25"/>
        <v>1721.165766091256</v>
      </c>
      <c r="BO187" s="35">
        <f t="shared" si="26"/>
        <v>3.7382749612374234E-2</v>
      </c>
      <c r="BP187" s="5">
        <f t="shared" si="27"/>
        <v>3338.0240708754754</v>
      </c>
      <c r="BQ187" s="35">
        <f t="shared" si="28"/>
        <v>7.2499999999999995E-2</v>
      </c>
      <c r="BR187" s="5">
        <f t="shared" si="54"/>
        <v>190845.62989704727</v>
      </c>
      <c r="BS187" s="5">
        <f t="shared" si="55"/>
        <v>729926.92043089808</v>
      </c>
      <c r="BT187" s="5">
        <f t="shared" si="29"/>
        <v>550779.37010295305</v>
      </c>
      <c r="BU187" s="5">
        <f t="shared" si="30"/>
        <v>920772.55032794538</v>
      </c>
      <c r="BV187" s="150"/>
      <c r="BW187" s="2">
        <v>182</v>
      </c>
      <c r="BX187" s="118">
        <v>50375</v>
      </c>
      <c r="BY187" s="5">
        <f t="shared" si="56"/>
        <v>547210.53092946648</v>
      </c>
      <c r="BZ187" s="5">
        <f t="shared" si="57"/>
        <v>4934.049629872613</v>
      </c>
      <c r="CA187" s="5">
        <f t="shared" si="31"/>
        <v>1741.988199450725</v>
      </c>
      <c r="CB187" s="35">
        <f t="shared" si="32"/>
        <v>3.8200760423784924E-2</v>
      </c>
      <c r="CC187" s="5">
        <f t="shared" si="33"/>
        <v>3192.061430421888</v>
      </c>
      <c r="CD187" s="35">
        <f t="shared" si="34"/>
        <v>7.0000000000000007E-2</v>
      </c>
      <c r="CE187" s="5">
        <f t="shared" si="58"/>
        <v>196156.45726998456</v>
      </c>
      <c r="CF187" s="5">
        <f t="shared" si="59"/>
        <v>701840.5753668308</v>
      </c>
      <c r="CG187" s="5">
        <f t="shared" si="35"/>
        <v>545468.5427300157</v>
      </c>
      <c r="CH187" s="5">
        <f t="shared" si="36"/>
        <v>897997.03263681533</v>
      </c>
    </row>
    <row r="188" spans="9:86" ht="14.25" customHeight="1">
      <c r="I188" s="150"/>
      <c r="J188" s="2">
        <v>183</v>
      </c>
      <c r="K188" s="118">
        <v>50406</v>
      </c>
      <c r="L188" s="5">
        <f t="shared" si="37"/>
        <v>571049.08282612858</v>
      </c>
      <c r="M188" s="5">
        <f t="shared" si="0"/>
        <v>5571.5809522926747</v>
      </c>
      <c r="N188" s="5">
        <f t="shared" si="1"/>
        <v>1645.6185078630406</v>
      </c>
      <c r="O188" s="35">
        <f t="shared" si="2"/>
        <v>3.45809540514911E-2</v>
      </c>
      <c r="P188" s="5">
        <f t="shared" si="3"/>
        <v>3925.9624444296342</v>
      </c>
      <c r="Q188" s="35">
        <f t="shared" si="4"/>
        <v>8.2500000000000004E-2</v>
      </c>
      <c r="R188" s="5">
        <f t="shared" si="38"/>
        <v>172221.53568173398</v>
      </c>
      <c r="S188" s="5">
        <f t="shared" si="39"/>
        <v>847377.77858782536</v>
      </c>
      <c r="T188" s="5">
        <f t="shared" si="5"/>
        <v>569403.46431826556</v>
      </c>
      <c r="U188" s="5">
        <f t="shared" si="6"/>
        <v>1019599.3142695593</v>
      </c>
      <c r="V188" s="150"/>
      <c r="W188" s="2">
        <v>183</v>
      </c>
      <c r="X188" s="118">
        <v>50406</v>
      </c>
      <c r="Y188" s="5">
        <f t="shared" si="40"/>
        <v>566129.1237605341</v>
      </c>
      <c r="Z188" s="5">
        <f t="shared" si="41"/>
        <v>5441.7815210329336</v>
      </c>
      <c r="AA188" s="5">
        <f t="shared" si="7"/>
        <v>1667.5873626293728</v>
      </c>
      <c r="AB188" s="35">
        <f t="shared" si="8"/>
        <v>3.5347145221267418E-2</v>
      </c>
      <c r="AC188" s="5">
        <f t="shared" si="9"/>
        <v>3774.1941584035608</v>
      </c>
      <c r="AD188" s="35">
        <f t="shared" si="10"/>
        <v>0.08</v>
      </c>
      <c r="AE188" s="5">
        <f t="shared" si="42"/>
        <v>177163.46360209497</v>
      </c>
      <c r="AF188" s="5">
        <f t="shared" si="43"/>
        <v>818682.55474693177</v>
      </c>
      <c r="AG188" s="5">
        <f t="shared" si="11"/>
        <v>564461.53639790474</v>
      </c>
      <c r="AH188" s="5">
        <f t="shared" si="12"/>
        <v>995846.0183490268</v>
      </c>
      <c r="AI188" s="150"/>
      <c r="AJ188" s="2">
        <v>183</v>
      </c>
      <c r="AK188" s="118">
        <v>50406</v>
      </c>
      <c r="AL188" s="5">
        <f t="shared" si="44"/>
        <v>561110.45724698296</v>
      </c>
      <c r="AM188" s="5">
        <f t="shared" si="45"/>
        <v>5313.0923161272649</v>
      </c>
      <c r="AN188" s="5">
        <f t="shared" si="13"/>
        <v>1689.2539464071665</v>
      </c>
      <c r="AO188" s="35">
        <f t="shared" si="14"/>
        <v>3.6126661150361214E-2</v>
      </c>
      <c r="AP188" s="5">
        <f t="shared" si="15"/>
        <v>3623.8383697200984</v>
      </c>
      <c r="AQ188" s="35">
        <f t="shared" si="16"/>
        <v>7.7499999999999999E-2</v>
      </c>
      <c r="AR188" s="5">
        <f t="shared" si="46"/>
        <v>182203.79669942404</v>
      </c>
      <c r="AS188" s="5">
        <f t="shared" si="47"/>
        <v>790092.0971518649</v>
      </c>
      <c r="AT188" s="5">
        <f t="shared" si="17"/>
        <v>559421.20330057584</v>
      </c>
      <c r="AU188" s="5">
        <f t="shared" si="18"/>
        <v>972295.89385128894</v>
      </c>
      <c r="AV188" s="150"/>
      <c r="AW188" s="2">
        <v>183</v>
      </c>
      <c r="AX188" s="118">
        <v>50406</v>
      </c>
      <c r="AY188" s="5">
        <f t="shared" si="48"/>
        <v>555993.63490022975</v>
      </c>
      <c r="AZ188" s="5">
        <f t="shared" si="49"/>
        <v>5185.5495990545369</v>
      </c>
      <c r="BA188" s="5">
        <f t="shared" si="19"/>
        <v>1710.589380928101</v>
      </c>
      <c r="BB188" s="35">
        <f t="shared" si="20"/>
        <v>3.6919617928397139E-2</v>
      </c>
      <c r="BC188" s="5">
        <f t="shared" si="21"/>
        <v>3474.9602181264358</v>
      </c>
      <c r="BD188" s="35">
        <f t="shared" si="22"/>
        <v>7.4999999999999997E-2</v>
      </c>
      <c r="BE188" s="5">
        <f t="shared" si="50"/>
        <v>187341.95448069798</v>
      </c>
      <c r="BF188" s="5">
        <f t="shared" si="51"/>
        <v>761613.622146282</v>
      </c>
      <c r="BG188" s="5">
        <f t="shared" si="23"/>
        <v>554283.04551930167</v>
      </c>
      <c r="BH188" s="5">
        <f t="shared" si="24"/>
        <v>948955.57662697998</v>
      </c>
      <c r="BI188" s="150"/>
      <c r="BJ188" s="2">
        <v>183</v>
      </c>
      <c r="BK188" s="118">
        <v>50406</v>
      </c>
      <c r="BL188" s="5">
        <f t="shared" si="52"/>
        <v>550779.37010295305</v>
      </c>
      <c r="BM188" s="5">
        <f t="shared" si="53"/>
        <v>5059.1898369667315</v>
      </c>
      <c r="BN188" s="5">
        <f t="shared" si="25"/>
        <v>1731.5644759280567</v>
      </c>
      <c r="BO188" s="35">
        <f t="shared" si="26"/>
        <v>3.7726129261618238E-2</v>
      </c>
      <c r="BP188" s="5">
        <f t="shared" si="27"/>
        <v>3327.6253610386748</v>
      </c>
      <c r="BQ188" s="35">
        <f t="shared" si="28"/>
        <v>7.2499999999999995E-2</v>
      </c>
      <c r="BR188" s="5">
        <f t="shared" si="54"/>
        <v>192577.19437297533</v>
      </c>
      <c r="BS188" s="5">
        <f t="shared" si="55"/>
        <v>733254.54579193681</v>
      </c>
      <c r="BT188" s="5">
        <f t="shared" si="29"/>
        <v>549047.80562702497</v>
      </c>
      <c r="BU188" s="5">
        <f t="shared" si="30"/>
        <v>925831.74016491207</v>
      </c>
      <c r="BV188" s="150"/>
      <c r="BW188" s="2">
        <v>183</v>
      </c>
      <c r="BX188" s="118">
        <v>50406</v>
      </c>
      <c r="BY188" s="5">
        <f t="shared" si="56"/>
        <v>545468.5427300157</v>
      </c>
      <c r="BZ188" s="5">
        <f t="shared" si="57"/>
        <v>4934.049629872613</v>
      </c>
      <c r="CA188" s="5">
        <f t="shared" si="31"/>
        <v>1752.1497972808547</v>
      </c>
      <c r="CB188" s="35">
        <f t="shared" si="32"/>
        <v>3.8546306377519476E-2</v>
      </c>
      <c r="CC188" s="5">
        <f t="shared" si="33"/>
        <v>3181.8998325917582</v>
      </c>
      <c r="CD188" s="35">
        <f t="shared" si="34"/>
        <v>7.0000000000000007E-2</v>
      </c>
      <c r="CE188" s="5">
        <f t="shared" si="58"/>
        <v>197908.6070672654</v>
      </c>
      <c r="CF188" s="5">
        <f t="shared" si="59"/>
        <v>705022.47519942257</v>
      </c>
      <c r="CG188" s="5">
        <f t="shared" si="35"/>
        <v>543716.3929327348</v>
      </c>
      <c r="CH188" s="5">
        <f t="shared" si="36"/>
        <v>902931.082266688</v>
      </c>
    </row>
    <row r="189" spans="9:86" ht="14.25" customHeight="1">
      <c r="I189" s="150"/>
      <c r="J189" s="2">
        <v>184</v>
      </c>
      <c r="K189" s="118">
        <v>50437</v>
      </c>
      <c r="L189" s="5">
        <f t="shared" si="37"/>
        <v>569403.46431826556</v>
      </c>
      <c r="M189" s="5">
        <f t="shared" si="0"/>
        <v>5571.5809522926747</v>
      </c>
      <c r="N189" s="5">
        <f t="shared" si="1"/>
        <v>1656.9321351045992</v>
      </c>
      <c r="O189" s="35">
        <f t="shared" si="2"/>
        <v>3.4919326746739941E-2</v>
      </c>
      <c r="P189" s="5">
        <f t="shared" si="3"/>
        <v>3914.6488171880756</v>
      </c>
      <c r="Q189" s="35">
        <f t="shared" si="4"/>
        <v>8.2500000000000004E-2</v>
      </c>
      <c r="R189" s="5">
        <f t="shared" si="38"/>
        <v>173878.46781683859</v>
      </c>
      <c r="S189" s="5">
        <f t="shared" si="39"/>
        <v>851292.42740501347</v>
      </c>
      <c r="T189" s="5">
        <f t="shared" si="5"/>
        <v>567746.53218316101</v>
      </c>
      <c r="U189" s="5">
        <f t="shared" si="6"/>
        <v>1025170.895221852</v>
      </c>
      <c r="V189" s="150"/>
      <c r="W189" s="2">
        <v>184</v>
      </c>
      <c r="X189" s="118">
        <v>50437</v>
      </c>
      <c r="Y189" s="5">
        <f t="shared" si="40"/>
        <v>564461.53639790474</v>
      </c>
      <c r="Z189" s="5">
        <f t="shared" si="41"/>
        <v>5441.7815210329336</v>
      </c>
      <c r="AA189" s="5">
        <f t="shared" si="7"/>
        <v>1678.7046117135683</v>
      </c>
      <c r="AB189" s="35">
        <f t="shared" si="8"/>
        <v>3.5687915015634349E-2</v>
      </c>
      <c r="AC189" s="5">
        <f t="shared" si="9"/>
        <v>3763.0769093193653</v>
      </c>
      <c r="AD189" s="35">
        <f t="shared" si="10"/>
        <v>0.08</v>
      </c>
      <c r="AE189" s="5">
        <f t="shared" si="42"/>
        <v>178842.16821380853</v>
      </c>
      <c r="AF189" s="5">
        <f t="shared" si="43"/>
        <v>822445.63165625115</v>
      </c>
      <c r="AG189" s="5">
        <f t="shared" si="11"/>
        <v>562782.83178619121</v>
      </c>
      <c r="AH189" s="5">
        <f t="shared" si="12"/>
        <v>1001287.7998700597</v>
      </c>
      <c r="AI189" s="150"/>
      <c r="AJ189" s="2">
        <v>184</v>
      </c>
      <c r="AK189" s="118">
        <v>50437</v>
      </c>
      <c r="AL189" s="5">
        <f t="shared" si="44"/>
        <v>559421.20330057584</v>
      </c>
      <c r="AM189" s="5">
        <f t="shared" si="45"/>
        <v>5313.0923161272649</v>
      </c>
      <c r="AN189" s="5">
        <f t="shared" si="13"/>
        <v>1700.1637114777127</v>
      </c>
      <c r="AO189" s="35">
        <f t="shared" si="14"/>
        <v>3.6469773432542957E-2</v>
      </c>
      <c r="AP189" s="5">
        <f t="shared" si="15"/>
        <v>3612.9286046495522</v>
      </c>
      <c r="AQ189" s="35">
        <f t="shared" si="16"/>
        <v>7.7499999999999999E-2</v>
      </c>
      <c r="AR189" s="5">
        <f t="shared" si="46"/>
        <v>183903.96041090175</v>
      </c>
      <c r="AS189" s="5">
        <f t="shared" si="47"/>
        <v>793705.0257565144</v>
      </c>
      <c r="AT189" s="5">
        <f t="shared" si="17"/>
        <v>557721.03958909807</v>
      </c>
      <c r="AU189" s="5">
        <f t="shared" si="18"/>
        <v>977608.98616741621</v>
      </c>
      <c r="AV189" s="150"/>
      <c r="AW189" s="2">
        <v>184</v>
      </c>
      <c r="AX189" s="118">
        <v>50437</v>
      </c>
      <c r="AY189" s="5">
        <f t="shared" si="48"/>
        <v>554283.04551930167</v>
      </c>
      <c r="AZ189" s="5">
        <f t="shared" si="49"/>
        <v>5185.5495990545369</v>
      </c>
      <c r="BA189" s="5">
        <f t="shared" si="19"/>
        <v>1721.2805645589019</v>
      </c>
      <c r="BB189" s="35">
        <f t="shared" si="20"/>
        <v>3.7265016387710431E-2</v>
      </c>
      <c r="BC189" s="5">
        <f t="shared" si="21"/>
        <v>3464.269034495635</v>
      </c>
      <c r="BD189" s="35">
        <f t="shared" si="22"/>
        <v>7.4999999999999997E-2</v>
      </c>
      <c r="BE189" s="5">
        <f t="shared" si="50"/>
        <v>189063.23504525688</v>
      </c>
      <c r="BF189" s="5">
        <f t="shared" si="51"/>
        <v>765077.89118077757</v>
      </c>
      <c r="BG189" s="5">
        <f t="shared" si="23"/>
        <v>552561.76495474274</v>
      </c>
      <c r="BH189" s="5">
        <f t="shared" si="24"/>
        <v>954141.12622603448</v>
      </c>
      <c r="BI189" s="150"/>
      <c r="BJ189" s="2">
        <v>184</v>
      </c>
      <c r="BK189" s="118">
        <v>50437</v>
      </c>
      <c r="BL189" s="5">
        <f t="shared" si="52"/>
        <v>549047.80562702497</v>
      </c>
      <c r="BM189" s="5">
        <f t="shared" si="53"/>
        <v>5059.1898369667315</v>
      </c>
      <c r="BN189" s="5">
        <f t="shared" si="25"/>
        <v>1742.0260113034556</v>
      </c>
      <c r="BO189" s="35">
        <f t="shared" si="26"/>
        <v>3.8073755912325834E-2</v>
      </c>
      <c r="BP189" s="5">
        <f t="shared" si="27"/>
        <v>3317.1638256632759</v>
      </c>
      <c r="BQ189" s="35">
        <f t="shared" si="28"/>
        <v>7.2499999999999995E-2</v>
      </c>
      <c r="BR189" s="5">
        <f t="shared" si="54"/>
        <v>194319.22038427877</v>
      </c>
      <c r="BS189" s="5">
        <f t="shared" si="55"/>
        <v>736571.70961760008</v>
      </c>
      <c r="BT189" s="5">
        <f t="shared" si="29"/>
        <v>547305.77961572155</v>
      </c>
      <c r="BU189" s="5">
        <f t="shared" si="30"/>
        <v>930890.93000187888</v>
      </c>
      <c r="BV189" s="150"/>
      <c r="BW189" s="2">
        <v>184</v>
      </c>
      <c r="BX189" s="118">
        <v>50437</v>
      </c>
      <c r="BY189" s="5">
        <f t="shared" si="56"/>
        <v>543716.3929327348</v>
      </c>
      <c r="BZ189" s="5">
        <f t="shared" si="57"/>
        <v>4934.049629872613</v>
      </c>
      <c r="CA189" s="5">
        <f t="shared" si="31"/>
        <v>1762.3706710983265</v>
      </c>
      <c r="CB189" s="35">
        <f t="shared" si="32"/>
        <v>3.889610158543863E-2</v>
      </c>
      <c r="CC189" s="5">
        <f t="shared" si="33"/>
        <v>3171.6789587742865</v>
      </c>
      <c r="CD189" s="35">
        <f t="shared" si="34"/>
        <v>7.0000000000000007E-2</v>
      </c>
      <c r="CE189" s="5">
        <f t="shared" si="58"/>
        <v>199670.97773836373</v>
      </c>
      <c r="CF189" s="5">
        <f t="shared" si="59"/>
        <v>708194.15415819688</v>
      </c>
      <c r="CG189" s="5">
        <f t="shared" si="35"/>
        <v>541954.02226163645</v>
      </c>
      <c r="CH189" s="5">
        <f t="shared" si="36"/>
        <v>907865.13189656055</v>
      </c>
    </row>
    <row r="190" spans="9:86" ht="14.25" customHeight="1">
      <c r="I190" s="150"/>
      <c r="J190" s="2">
        <v>185</v>
      </c>
      <c r="K190" s="118">
        <v>50465</v>
      </c>
      <c r="L190" s="5">
        <f t="shared" si="37"/>
        <v>567746.53218316101</v>
      </c>
      <c r="M190" s="5">
        <f t="shared" si="0"/>
        <v>5571.5809522926747</v>
      </c>
      <c r="N190" s="5">
        <f t="shared" si="1"/>
        <v>1668.3235435334427</v>
      </c>
      <c r="O190" s="35">
        <f t="shared" si="2"/>
        <v>3.5262007581831761E-2</v>
      </c>
      <c r="P190" s="5">
        <f t="shared" si="3"/>
        <v>3903.257408759232</v>
      </c>
      <c r="Q190" s="35">
        <f t="shared" si="4"/>
        <v>8.2500000000000004E-2</v>
      </c>
      <c r="R190" s="5">
        <f t="shared" si="38"/>
        <v>175546.79136037204</v>
      </c>
      <c r="S190" s="5">
        <f t="shared" si="39"/>
        <v>855195.68481377268</v>
      </c>
      <c r="T190" s="5">
        <f t="shared" si="5"/>
        <v>566078.20863962756</v>
      </c>
      <c r="U190" s="5">
        <f t="shared" si="6"/>
        <v>1030742.4761741448</v>
      </c>
      <c r="V190" s="150"/>
      <c r="W190" s="2">
        <v>185</v>
      </c>
      <c r="X190" s="118">
        <v>50465</v>
      </c>
      <c r="Y190" s="5">
        <f t="shared" si="40"/>
        <v>562782.83178619121</v>
      </c>
      <c r="Z190" s="5">
        <f t="shared" si="41"/>
        <v>5441.7815210329336</v>
      </c>
      <c r="AA190" s="5">
        <f t="shared" si="7"/>
        <v>1689.8959757916587</v>
      </c>
      <c r="AB190" s="35">
        <f t="shared" si="8"/>
        <v>3.6032996324955546E-2</v>
      </c>
      <c r="AC190" s="5">
        <f t="shared" si="9"/>
        <v>3751.8855452412749</v>
      </c>
      <c r="AD190" s="35">
        <f t="shared" si="10"/>
        <v>0.08</v>
      </c>
      <c r="AE190" s="5">
        <f t="shared" si="42"/>
        <v>180532.06418960018</v>
      </c>
      <c r="AF190" s="5">
        <f t="shared" si="43"/>
        <v>826197.51720149245</v>
      </c>
      <c r="AG190" s="5">
        <f t="shared" si="11"/>
        <v>561092.93581039959</v>
      </c>
      <c r="AH190" s="5">
        <f t="shared" si="12"/>
        <v>1006729.5813910926</v>
      </c>
      <c r="AI190" s="150"/>
      <c r="AJ190" s="2">
        <v>185</v>
      </c>
      <c r="AK190" s="118">
        <v>50465</v>
      </c>
      <c r="AL190" s="5">
        <f t="shared" si="44"/>
        <v>557721.03958909807</v>
      </c>
      <c r="AM190" s="5">
        <f t="shared" si="45"/>
        <v>5313.0923161272649</v>
      </c>
      <c r="AN190" s="5">
        <f t="shared" si="13"/>
        <v>1711.1439354476734</v>
      </c>
      <c r="AO190" s="35">
        <f t="shared" si="14"/>
        <v>3.6817200298737765E-2</v>
      </c>
      <c r="AP190" s="5">
        <f t="shared" si="15"/>
        <v>3601.9483806795915</v>
      </c>
      <c r="AQ190" s="35">
        <f t="shared" si="16"/>
        <v>7.7499999999999999E-2</v>
      </c>
      <c r="AR190" s="5">
        <f t="shared" si="46"/>
        <v>185615.10434634943</v>
      </c>
      <c r="AS190" s="5">
        <f t="shared" si="47"/>
        <v>797306.97413719399</v>
      </c>
      <c r="AT190" s="5">
        <f t="shared" si="17"/>
        <v>556009.8956536504</v>
      </c>
      <c r="AU190" s="5">
        <f t="shared" si="18"/>
        <v>982922.07848354336</v>
      </c>
      <c r="AV190" s="150"/>
      <c r="AW190" s="2">
        <v>185</v>
      </c>
      <c r="AX190" s="118">
        <v>50465</v>
      </c>
      <c r="AY190" s="5">
        <f t="shared" si="48"/>
        <v>552561.76495474274</v>
      </c>
      <c r="AZ190" s="5">
        <f t="shared" si="49"/>
        <v>5185.5495990545369</v>
      </c>
      <c r="BA190" s="5">
        <f t="shared" si="19"/>
        <v>1732.0385680873951</v>
      </c>
      <c r="BB190" s="35">
        <f t="shared" si="20"/>
        <v>3.7614732207812245E-2</v>
      </c>
      <c r="BC190" s="5">
        <f t="shared" si="21"/>
        <v>3453.5110309671418</v>
      </c>
      <c r="BD190" s="35">
        <f t="shared" si="22"/>
        <v>7.4999999999999997E-2</v>
      </c>
      <c r="BE190" s="5">
        <f t="shared" si="50"/>
        <v>190795.27361334427</v>
      </c>
      <c r="BF190" s="5">
        <f t="shared" si="51"/>
        <v>768531.40221174469</v>
      </c>
      <c r="BG190" s="5">
        <f t="shared" si="23"/>
        <v>550829.72638665535</v>
      </c>
      <c r="BH190" s="5">
        <f t="shared" si="24"/>
        <v>959326.67582508898</v>
      </c>
      <c r="BI190" s="150"/>
      <c r="BJ190" s="2">
        <v>185</v>
      </c>
      <c r="BK190" s="118">
        <v>50465</v>
      </c>
      <c r="BL190" s="5">
        <f t="shared" si="52"/>
        <v>547305.77961572155</v>
      </c>
      <c r="BM190" s="5">
        <f t="shared" si="53"/>
        <v>5059.1898369667315</v>
      </c>
      <c r="BN190" s="5">
        <f t="shared" si="25"/>
        <v>1752.5507517884139</v>
      </c>
      <c r="BO190" s="35">
        <f t="shared" si="26"/>
        <v>3.842570242219466E-2</v>
      </c>
      <c r="BP190" s="5">
        <f t="shared" si="27"/>
        <v>3306.6390851783176</v>
      </c>
      <c r="BQ190" s="35">
        <f t="shared" si="28"/>
        <v>7.2499999999999995E-2</v>
      </c>
      <c r="BR190" s="5">
        <f t="shared" si="54"/>
        <v>196071.7711360672</v>
      </c>
      <c r="BS190" s="5">
        <f t="shared" si="55"/>
        <v>739878.34870277834</v>
      </c>
      <c r="BT190" s="5">
        <f t="shared" si="29"/>
        <v>545553.22886393312</v>
      </c>
      <c r="BU190" s="5">
        <f t="shared" si="30"/>
        <v>935950.11983884557</v>
      </c>
      <c r="BV190" s="150"/>
      <c r="BW190" s="2">
        <v>185</v>
      </c>
      <c r="BX190" s="118">
        <v>50465</v>
      </c>
      <c r="BY190" s="5">
        <f t="shared" si="56"/>
        <v>541954.02226163645</v>
      </c>
      <c r="BZ190" s="5">
        <f t="shared" si="57"/>
        <v>4934.049629872613</v>
      </c>
      <c r="CA190" s="5">
        <f t="shared" si="31"/>
        <v>1772.6511666797337</v>
      </c>
      <c r="CB190" s="35">
        <f t="shared" si="32"/>
        <v>3.925021888644184E-2</v>
      </c>
      <c r="CC190" s="5">
        <f t="shared" si="33"/>
        <v>3161.3984631928793</v>
      </c>
      <c r="CD190" s="35">
        <f t="shared" si="34"/>
        <v>7.0000000000000007E-2</v>
      </c>
      <c r="CE190" s="5">
        <f t="shared" si="58"/>
        <v>201443.62890504347</v>
      </c>
      <c r="CF190" s="5">
        <f t="shared" si="59"/>
        <v>711355.55262138974</v>
      </c>
      <c r="CG190" s="5">
        <f t="shared" si="35"/>
        <v>540181.37109495676</v>
      </c>
      <c r="CH190" s="5">
        <f t="shared" si="36"/>
        <v>912799.18152643321</v>
      </c>
    </row>
    <row r="191" spans="9:86" ht="14.25" customHeight="1">
      <c r="I191" s="150"/>
      <c r="J191" s="2">
        <v>186</v>
      </c>
      <c r="K191" s="118">
        <v>50496</v>
      </c>
      <c r="L191" s="5">
        <f t="shared" si="37"/>
        <v>566078.20863962756</v>
      </c>
      <c r="M191" s="5">
        <f t="shared" si="0"/>
        <v>5571.5809522926747</v>
      </c>
      <c r="N191" s="5">
        <f t="shared" si="1"/>
        <v>1679.7932678952352</v>
      </c>
      <c r="O191" s="35">
        <f t="shared" si="2"/>
        <v>3.5609071162065083E-2</v>
      </c>
      <c r="P191" s="5">
        <f t="shared" si="3"/>
        <v>3891.7876843974395</v>
      </c>
      <c r="Q191" s="35">
        <f t="shared" si="4"/>
        <v>8.2500000000000004E-2</v>
      </c>
      <c r="R191" s="5">
        <f t="shared" si="38"/>
        <v>177226.58462826727</v>
      </c>
      <c r="S191" s="5">
        <f t="shared" si="39"/>
        <v>859087.4724981701</v>
      </c>
      <c r="T191" s="5">
        <f t="shared" si="5"/>
        <v>564398.41537173232</v>
      </c>
      <c r="U191" s="5">
        <f t="shared" si="6"/>
        <v>1036314.0571264373</v>
      </c>
      <c r="V191" s="150"/>
      <c r="W191" s="2">
        <v>186</v>
      </c>
      <c r="X191" s="118">
        <v>50496</v>
      </c>
      <c r="Y191" s="5">
        <f t="shared" si="40"/>
        <v>561092.93581039959</v>
      </c>
      <c r="Z191" s="5">
        <f t="shared" si="41"/>
        <v>5441.7815210329336</v>
      </c>
      <c r="AA191" s="5">
        <f t="shared" si="7"/>
        <v>1701.1619489636028</v>
      </c>
      <c r="AB191" s="35">
        <f t="shared" si="8"/>
        <v>3.6382463732285097E-2</v>
      </c>
      <c r="AC191" s="5">
        <f t="shared" si="9"/>
        <v>3740.6195720693308</v>
      </c>
      <c r="AD191" s="35">
        <f t="shared" si="10"/>
        <v>0.08</v>
      </c>
      <c r="AE191" s="5">
        <f t="shared" si="42"/>
        <v>182233.22613856377</v>
      </c>
      <c r="AF191" s="5">
        <f t="shared" si="43"/>
        <v>829938.13677356183</v>
      </c>
      <c r="AG191" s="5">
        <f t="shared" si="11"/>
        <v>559391.77386143594</v>
      </c>
      <c r="AH191" s="5">
        <f t="shared" si="12"/>
        <v>1012171.3629121257</v>
      </c>
      <c r="AI191" s="150"/>
      <c r="AJ191" s="2">
        <v>186</v>
      </c>
      <c r="AK191" s="118">
        <v>50496</v>
      </c>
      <c r="AL191" s="5">
        <f t="shared" si="44"/>
        <v>556009.8956536504</v>
      </c>
      <c r="AM191" s="5">
        <f t="shared" si="45"/>
        <v>5313.0923161272649</v>
      </c>
      <c r="AN191" s="5">
        <f t="shared" si="13"/>
        <v>1722.1950733641061</v>
      </c>
      <c r="AO191" s="35">
        <f t="shared" si="14"/>
        <v>3.7169016310534778E-2</v>
      </c>
      <c r="AP191" s="5">
        <f t="shared" si="15"/>
        <v>3590.8972427631588</v>
      </c>
      <c r="AQ191" s="35">
        <f t="shared" si="16"/>
        <v>7.7499999999999999E-2</v>
      </c>
      <c r="AR191" s="5">
        <f t="shared" si="46"/>
        <v>187337.29941971353</v>
      </c>
      <c r="AS191" s="5">
        <f t="shared" si="47"/>
        <v>800897.87137995719</v>
      </c>
      <c r="AT191" s="5">
        <f t="shared" si="17"/>
        <v>554287.70058028633</v>
      </c>
      <c r="AU191" s="5">
        <f t="shared" si="18"/>
        <v>988235.17079967074</v>
      </c>
      <c r="AV191" s="150"/>
      <c r="AW191" s="2">
        <v>186</v>
      </c>
      <c r="AX191" s="118">
        <v>50496</v>
      </c>
      <c r="AY191" s="5">
        <f t="shared" si="48"/>
        <v>550829.72638665535</v>
      </c>
      <c r="AZ191" s="5">
        <f t="shared" si="49"/>
        <v>5185.5495990545369</v>
      </c>
      <c r="BA191" s="5">
        <f t="shared" si="19"/>
        <v>1742.8638091379412</v>
      </c>
      <c r="BB191" s="35">
        <f t="shared" si="20"/>
        <v>3.7968839929627254E-2</v>
      </c>
      <c r="BC191" s="5">
        <f t="shared" si="21"/>
        <v>3442.6857899165957</v>
      </c>
      <c r="BD191" s="35">
        <f t="shared" si="22"/>
        <v>7.4999999999999997E-2</v>
      </c>
      <c r="BE191" s="5">
        <f t="shared" si="50"/>
        <v>192538.13742248222</v>
      </c>
      <c r="BF191" s="5">
        <f t="shared" si="51"/>
        <v>771974.08800166124</v>
      </c>
      <c r="BG191" s="5">
        <f t="shared" si="23"/>
        <v>549086.8625775174</v>
      </c>
      <c r="BH191" s="5">
        <f t="shared" si="24"/>
        <v>964512.22542414349</v>
      </c>
      <c r="BI191" s="150"/>
      <c r="BJ191" s="2">
        <v>186</v>
      </c>
      <c r="BK191" s="118">
        <v>50496</v>
      </c>
      <c r="BL191" s="5">
        <f t="shared" si="52"/>
        <v>545553.22886393312</v>
      </c>
      <c r="BM191" s="5">
        <f t="shared" si="53"/>
        <v>5059.1898369667315</v>
      </c>
      <c r="BN191" s="5">
        <f t="shared" si="25"/>
        <v>1763.1390792471357</v>
      </c>
      <c r="BO191" s="35">
        <f t="shared" si="26"/>
        <v>3.8782043312299008E-2</v>
      </c>
      <c r="BP191" s="5">
        <f t="shared" si="27"/>
        <v>3296.0507577195958</v>
      </c>
      <c r="BQ191" s="35">
        <f t="shared" si="28"/>
        <v>7.2499999999999995E-2</v>
      </c>
      <c r="BR191" s="5">
        <f t="shared" si="54"/>
        <v>197834.91021531433</v>
      </c>
      <c r="BS191" s="5">
        <f t="shared" si="55"/>
        <v>743174.39946049789</v>
      </c>
      <c r="BT191" s="5">
        <f t="shared" si="29"/>
        <v>543790.08978468599</v>
      </c>
      <c r="BU191" s="5">
        <f t="shared" si="30"/>
        <v>941009.30967581226</v>
      </c>
      <c r="BV191" s="150"/>
      <c r="BW191" s="2">
        <v>186</v>
      </c>
      <c r="BX191" s="118">
        <v>50496</v>
      </c>
      <c r="BY191" s="5">
        <f t="shared" si="56"/>
        <v>540181.37109495676</v>
      </c>
      <c r="BZ191" s="5">
        <f t="shared" si="57"/>
        <v>4934.049629872613</v>
      </c>
      <c r="CA191" s="5">
        <f t="shared" si="31"/>
        <v>1782.9916318186984</v>
      </c>
      <c r="CB191" s="35">
        <f t="shared" si="32"/>
        <v>3.9608732782573618E-2</v>
      </c>
      <c r="CC191" s="5">
        <f t="shared" si="33"/>
        <v>3151.0579980539146</v>
      </c>
      <c r="CD191" s="35">
        <f t="shared" si="34"/>
        <v>7.0000000000000007E-2</v>
      </c>
      <c r="CE191" s="5">
        <f t="shared" si="58"/>
        <v>203226.62053686217</v>
      </c>
      <c r="CF191" s="5">
        <f t="shared" si="59"/>
        <v>714506.6106194437</v>
      </c>
      <c r="CG191" s="5">
        <f t="shared" si="35"/>
        <v>538398.37946313806</v>
      </c>
      <c r="CH191" s="5">
        <f t="shared" si="36"/>
        <v>917733.23115630588</v>
      </c>
    </row>
    <row r="192" spans="9:86" ht="14.25" customHeight="1">
      <c r="I192" s="150"/>
      <c r="J192" s="2">
        <v>187</v>
      </c>
      <c r="K192" s="118">
        <v>50526</v>
      </c>
      <c r="L192" s="5">
        <f t="shared" si="37"/>
        <v>564398.41537173232</v>
      </c>
      <c r="M192" s="5">
        <f t="shared" si="0"/>
        <v>5571.5809522926747</v>
      </c>
      <c r="N192" s="5">
        <f t="shared" si="1"/>
        <v>1691.3418466120152</v>
      </c>
      <c r="O192" s="35">
        <f t="shared" si="2"/>
        <v>3.5960593804956857E-2</v>
      </c>
      <c r="P192" s="5">
        <f t="shared" si="3"/>
        <v>3880.2391056806596</v>
      </c>
      <c r="Q192" s="35">
        <f t="shared" si="4"/>
        <v>8.2500000000000004E-2</v>
      </c>
      <c r="R192" s="5">
        <f t="shared" si="38"/>
        <v>178917.92647487929</v>
      </c>
      <c r="S192" s="5">
        <f t="shared" si="39"/>
        <v>862967.71160385071</v>
      </c>
      <c r="T192" s="5">
        <f t="shared" si="5"/>
        <v>562707.07352512027</v>
      </c>
      <c r="U192" s="5">
        <f t="shared" si="6"/>
        <v>1041885.63807873</v>
      </c>
      <c r="V192" s="150"/>
      <c r="W192" s="2">
        <v>187</v>
      </c>
      <c r="X192" s="118">
        <v>50526</v>
      </c>
      <c r="Y192" s="5">
        <f t="shared" si="40"/>
        <v>559391.77386143594</v>
      </c>
      <c r="Z192" s="5">
        <f t="shared" si="41"/>
        <v>5441.7815210329336</v>
      </c>
      <c r="AA192" s="5">
        <f t="shared" si="7"/>
        <v>1712.5030286233605</v>
      </c>
      <c r="AB192" s="35">
        <f t="shared" si="8"/>
        <v>3.6736393532613279E-2</v>
      </c>
      <c r="AC192" s="5">
        <f t="shared" si="9"/>
        <v>3729.2784924095731</v>
      </c>
      <c r="AD192" s="35">
        <f t="shared" si="10"/>
        <v>0.08</v>
      </c>
      <c r="AE192" s="5">
        <f t="shared" si="42"/>
        <v>183945.72916718712</v>
      </c>
      <c r="AF192" s="5">
        <f t="shared" si="43"/>
        <v>833667.41526597145</v>
      </c>
      <c r="AG192" s="5">
        <f t="shared" si="11"/>
        <v>557679.27083281253</v>
      </c>
      <c r="AH192" s="5">
        <f t="shared" si="12"/>
        <v>1017613.1444331586</v>
      </c>
      <c r="AI192" s="150"/>
      <c r="AJ192" s="2">
        <v>187</v>
      </c>
      <c r="AK192" s="118">
        <v>50526</v>
      </c>
      <c r="AL192" s="5">
        <f t="shared" si="44"/>
        <v>554287.70058028633</v>
      </c>
      <c r="AM192" s="5">
        <f t="shared" si="45"/>
        <v>5313.0923161272649</v>
      </c>
      <c r="AN192" s="5">
        <f t="shared" si="13"/>
        <v>1733.3175832129159</v>
      </c>
      <c r="AO192" s="35">
        <f t="shared" si="14"/>
        <v>3.752529774119031E-2</v>
      </c>
      <c r="AP192" s="5">
        <f t="shared" si="15"/>
        <v>3579.774732914349</v>
      </c>
      <c r="AQ192" s="35">
        <f t="shared" si="16"/>
        <v>7.7499999999999999E-2</v>
      </c>
      <c r="AR192" s="5">
        <f t="shared" si="46"/>
        <v>189070.61700292645</v>
      </c>
      <c r="AS192" s="5">
        <f t="shared" si="47"/>
        <v>804477.64611287159</v>
      </c>
      <c r="AT192" s="5">
        <f t="shared" si="17"/>
        <v>552554.38299707347</v>
      </c>
      <c r="AU192" s="5">
        <f t="shared" si="18"/>
        <v>993548.26311579801</v>
      </c>
      <c r="AV192" s="150"/>
      <c r="AW192" s="2">
        <v>187</v>
      </c>
      <c r="AX192" s="118">
        <v>50526</v>
      </c>
      <c r="AY192" s="5">
        <f t="shared" si="48"/>
        <v>549086.8625775174</v>
      </c>
      <c r="AZ192" s="5">
        <f t="shared" si="49"/>
        <v>5185.5495990545369</v>
      </c>
      <c r="BA192" s="5">
        <f t="shared" si="19"/>
        <v>1753.7567079450532</v>
      </c>
      <c r="BB192" s="35">
        <f t="shared" si="20"/>
        <v>3.8327415805490331E-2</v>
      </c>
      <c r="BC192" s="5">
        <f t="shared" si="21"/>
        <v>3431.7928911094837</v>
      </c>
      <c r="BD192" s="35">
        <f t="shared" si="22"/>
        <v>7.4999999999999997E-2</v>
      </c>
      <c r="BE192" s="5">
        <f t="shared" si="50"/>
        <v>194291.89413042727</v>
      </c>
      <c r="BF192" s="5">
        <f t="shared" si="51"/>
        <v>775405.88089277071</v>
      </c>
      <c r="BG192" s="5">
        <f t="shared" si="23"/>
        <v>547333.10586957238</v>
      </c>
      <c r="BH192" s="5">
        <f t="shared" si="24"/>
        <v>969697.77502319799</v>
      </c>
      <c r="BI192" s="150"/>
      <c r="BJ192" s="2">
        <v>187</v>
      </c>
      <c r="BK192" s="118">
        <v>50526</v>
      </c>
      <c r="BL192" s="5">
        <f t="shared" si="52"/>
        <v>543790.08978468599</v>
      </c>
      <c r="BM192" s="5">
        <f t="shared" si="53"/>
        <v>5059.1898369667315</v>
      </c>
      <c r="BN192" s="5">
        <f t="shared" si="25"/>
        <v>1773.7913778509205</v>
      </c>
      <c r="BO192" s="35">
        <f t="shared" si="26"/>
        <v>3.9142854814877281E-2</v>
      </c>
      <c r="BP192" s="5">
        <f t="shared" si="27"/>
        <v>3285.398459115811</v>
      </c>
      <c r="BQ192" s="35">
        <f t="shared" si="28"/>
        <v>7.2499999999999995E-2</v>
      </c>
      <c r="BR192" s="5">
        <f t="shared" si="54"/>
        <v>199608.70159316526</v>
      </c>
      <c r="BS192" s="5">
        <f t="shared" si="55"/>
        <v>746459.79791961366</v>
      </c>
      <c r="BT192" s="5">
        <f t="shared" si="29"/>
        <v>542016.29840683506</v>
      </c>
      <c r="BU192" s="5">
        <f t="shared" si="30"/>
        <v>946068.49951277894</v>
      </c>
      <c r="BV192" s="150"/>
      <c r="BW192" s="2">
        <v>187</v>
      </c>
      <c r="BX192" s="118">
        <v>50526</v>
      </c>
      <c r="BY192" s="5">
        <f t="shared" si="56"/>
        <v>538398.37946313806</v>
      </c>
      <c r="BZ192" s="5">
        <f t="shared" si="57"/>
        <v>4934.049629872613</v>
      </c>
      <c r="CA192" s="5">
        <f t="shared" si="31"/>
        <v>1793.392416337641</v>
      </c>
      <c r="CB192" s="35">
        <f t="shared" si="32"/>
        <v>3.9971719486806383E-2</v>
      </c>
      <c r="CC192" s="5">
        <f t="shared" si="33"/>
        <v>3140.657213534972</v>
      </c>
      <c r="CD192" s="35">
        <f t="shared" si="34"/>
        <v>7.0000000000000007E-2</v>
      </c>
      <c r="CE192" s="5">
        <f t="shared" si="58"/>
        <v>205020.01295319982</v>
      </c>
      <c r="CF192" s="5">
        <f t="shared" si="59"/>
        <v>717647.26783297863</v>
      </c>
      <c r="CG192" s="5">
        <f t="shared" si="35"/>
        <v>536604.98704680044</v>
      </c>
      <c r="CH192" s="5">
        <f t="shared" si="36"/>
        <v>922667.28078617842</v>
      </c>
    </row>
    <row r="193" spans="9:86" ht="14.25" customHeight="1">
      <c r="I193" s="150"/>
      <c r="J193" s="2">
        <v>188</v>
      </c>
      <c r="K193" s="118">
        <v>50557</v>
      </c>
      <c r="L193" s="5">
        <f t="shared" si="37"/>
        <v>562707.07352512027</v>
      </c>
      <c r="M193" s="5">
        <f t="shared" si="0"/>
        <v>5571.5809522926747</v>
      </c>
      <c r="N193" s="5">
        <f t="shared" si="1"/>
        <v>1702.9698218074727</v>
      </c>
      <c r="O193" s="35">
        <f t="shared" si="2"/>
        <v>3.6316653589707162E-2</v>
      </c>
      <c r="P193" s="5">
        <f t="shared" si="3"/>
        <v>3868.611130485202</v>
      </c>
      <c r="Q193" s="35">
        <f t="shared" si="4"/>
        <v>8.2500000000000004E-2</v>
      </c>
      <c r="R193" s="5">
        <f t="shared" si="38"/>
        <v>180620.89629668675</v>
      </c>
      <c r="S193" s="5">
        <f t="shared" si="39"/>
        <v>866836.3227343359</v>
      </c>
      <c r="T193" s="5">
        <f t="shared" si="5"/>
        <v>561004.10370331281</v>
      </c>
      <c r="U193" s="5">
        <f t="shared" si="6"/>
        <v>1047457.2190310226</v>
      </c>
      <c r="V193" s="150"/>
      <c r="W193" s="2">
        <v>188</v>
      </c>
      <c r="X193" s="118">
        <v>50557</v>
      </c>
      <c r="Y193" s="5">
        <f t="shared" si="40"/>
        <v>557679.27083281253</v>
      </c>
      <c r="Z193" s="5">
        <f t="shared" si="41"/>
        <v>5441.7815210329336</v>
      </c>
      <c r="AA193" s="5">
        <f t="shared" si="7"/>
        <v>1723.9197154808498</v>
      </c>
      <c r="AB193" s="35">
        <f t="shared" si="8"/>
        <v>3.709486378232623E-2</v>
      </c>
      <c r="AC193" s="5">
        <f t="shared" si="9"/>
        <v>3717.8618055520838</v>
      </c>
      <c r="AD193" s="35">
        <f t="shared" si="10"/>
        <v>0.08</v>
      </c>
      <c r="AE193" s="5">
        <f t="shared" si="42"/>
        <v>185669.64888266797</v>
      </c>
      <c r="AF193" s="5">
        <f t="shared" si="43"/>
        <v>837385.27707152348</v>
      </c>
      <c r="AG193" s="5">
        <f t="shared" si="11"/>
        <v>555955.35111733165</v>
      </c>
      <c r="AH193" s="5">
        <f t="shared" si="12"/>
        <v>1023054.9259541915</v>
      </c>
      <c r="AI193" s="150"/>
      <c r="AJ193" s="2">
        <v>188</v>
      </c>
      <c r="AK193" s="118">
        <v>50557</v>
      </c>
      <c r="AL193" s="5">
        <f t="shared" si="44"/>
        <v>552554.38299707347</v>
      </c>
      <c r="AM193" s="5">
        <f t="shared" si="45"/>
        <v>5313.0923161272649</v>
      </c>
      <c r="AN193" s="5">
        <f t="shared" si="13"/>
        <v>1744.5119259378321</v>
      </c>
      <c r="AO193" s="35">
        <f t="shared" si="14"/>
        <v>3.7886122625082605E-2</v>
      </c>
      <c r="AP193" s="5">
        <f t="shared" si="15"/>
        <v>3568.5803901894328</v>
      </c>
      <c r="AQ193" s="35">
        <f t="shared" si="16"/>
        <v>7.7499999999999999E-2</v>
      </c>
      <c r="AR193" s="5">
        <f t="shared" si="46"/>
        <v>190815.12892886429</v>
      </c>
      <c r="AS193" s="5">
        <f t="shared" si="47"/>
        <v>808046.22650306101</v>
      </c>
      <c r="AT193" s="5">
        <f t="shared" si="17"/>
        <v>550809.87107113563</v>
      </c>
      <c r="AU193" s="5">
        <f t="shared" si="18"/>
        <v>998861.35543192527</v>
      </c>
      <c r="AV193" s="150"/>
      <c r="AW193" s="2">
        <v>188</v>
      </c>
      <c r="AX193" s="118">
        <v>50557</v>
      </c>
      <c r="AY193" s="5">
        <f t="shared" si="48"/>
        <v>547333.10586957238</v>
      </c>
      <c r="AZ193" s="5">
        <f t="shared" si="49"/>
        <v>5185.5495990545369</v>
      </c>
      <c r="BA193" s="5">
        <f t="shared" si="19"/>
        <v>1764.7176873697099</v>
      </c>
      <c r="BB193" s="35">
        <f t="shared" si="20"/>
        <v>3.8690537848596419E-2</v>
      </c>
      <c r="BC193" s="5">
        <f t="shared" si="21"/>
        <v>3420.831911684827</v>
      </c>
      <c r="BD193" s="35">
        <f t="shared" si="22"/>
        <v>7.4999999999999997E-2</v>
      </c>
      <c r="BE193" s="5">
        <f t="shared" si="50"/>
        <v>196056.61181779698</v>
      </c>
      <c r="BF193" s="5">
        <f t="shared" si="51"/>
        <v>778826.71280445554</v>
      </c>
      <c r="BG193" s="5">
        <f t="shared" si="23"/>
        <v>545568.3881822027</v>
      </c>
      <c r="BH193" s="5">
        <f t="shared" si="24"/>
        <v>974883.32462225249</v>
      </c>
      <c r="BI193" s="150"/>
      <c r="BJ193" s="2">
        <v>188</v>
      </c>
      <c r="BK193" s="118">
        <v>50557</v>
      </c>
      <c r="BL193" s="5">
        <f t="shared" si="52"/>
        <v>542016.29840683506</v>
      </c>
      <c r="BM193" s="5">
        <f t="shared" si="53"/>
        <v>5059.1898369667315</v>
      </c>
      <c r="BN193" s="5">
        <f t="shared" si="25"/>
        <v>1784.5080340921031</v>
      </c>
      <c r="BO193" s="35">
        <f t="shared" si="26"/>
        <v>3.9508214922776938E-2</v>
      </c>
      <c r="BP193" s="5">
        <f t="shared" si="27"/>
        <v>3274.6818028746284</v>
      </c>
      <c r="BQ193" s="35">
        <f t="shared" si="28"/>
        <v>7.2499999999999995E-2</v>
      </c>
      <c r="BR193" s="5">
        <f t="shared" si="54"/>
        <v>201393.20962725737</v>
      </c>
      <c r="BS193" s="5">
        <f t="shared" si="55"/>
        <v>749734.47972248832</v>
      </c>
      <c r="BT193" s="5">
        <f t="shared" si="29"/>
        <v>540231.79037274292</v>
      </c>
      <c r="BU193" s="5">
        <f t="shared" si="30"/>
        <v>951127.68934974563</v>
      </c>
      <c r="BV193" s="150"/>
      <c r="BW193" s="2">
        <v>188</v>
      </c>
      <c r="BX193" s="118">
        <v>50557</v>
      </c>
      <c r="BY193" s="5">
        <f t="shared" si="56"/>
        <v>536604.98704680044</v>
      </c>
      <c r="BZ193" s="5">
        <f t="shared" si="57"/>
        <v>4934.049629872613</v>
      </c>
      <c r="CA193" s="5">
        <f t="shared" si="31"/>
        <v>1803.8538720996103</v>
      </c>
      <c r="CB193" s="35">
        <f t="shared" si="32"/>
        <v>4.0339256972480253E-2</v>
      </c>
      <c r="CC193" s="5">
        <f t="shared" si="33"/>
        <v>3130.1957577730027</v>
      </c>
      <c r="CD193" s="35">
        <f t="shared" si="34"/>
        <v>7.0000000000000007E-2</v>
      </c>
      <c r="CE193" s="5">
        <f t="shared" si="58"/>
        <v>206823.86682529942</v>
      </c>
      <c r="CF193" s="5">
        <f t="shared" si="59"/>
        <v>720777.46359075163</v>
      </c>
      <c r="CG193" s="5">
        <f t="shared" si="35"/>
        <v>534801.13317470078</v>
      </c>
      <c r="CH193" s="5">
        <f t="shared" si="36"/>
        <v>927601.33041605109</v>
      </c>
    </row>
    <row r="194" spans="9:86" ht="14.25" customHeight="1">
      <c r="I194" s="150"/>
      <c r="J194" s="2">
        <v>189</v>
      </c>
      <c r="K194" s="118">
        <v>50587</v>
      </c>
      <c r="L194" s="5">
        <f t="shared" si="37"/>
        <v>561004.10370331281</v>
      </c>
      <c r="M194" s="5">
        <f t="shared" si="0"/>
        <v>5571.5809522926747</v>
      </c>
      <c r="N194" s="5">
        <f t="shared" si="1"/>
        <v>1714.6777393323991</v>
      </c>
      <c r="O194" s="35">
        <f t="shared" si="2"/>
        <v>3.6677330408389462E-2</v>
      </c>
      <c r="P194" s="5">
        <f t="shared" si="3"/>
        <v>3856.9032129602756</v>
      </c>
      <c r="Q194" s="35">
        <f t="shared" si="4"/>
        <v>8.2500000000000004E-2</v>
      </c>
      <c r="R194" s="5">
        <f t="shared" si="38"/>
        <v>182335.57403601916</v>
      </c>
      <c r="S194" s="5">
        <f t="shared" si="39"/>
        <v>870693.22594729613</v>
      </c>
      <c r="T194" s="5">
        <f t="shared" si="5"/>
        <v>559289.42596398038</v>
      </c>
      <c r="U194" s="5">
        <f t="shared" si="6"/>
        <v>1053028.7999833152</v>
      </c>
      <c r="V194" s="150"/>
      <c r="W194" s="2">
        <v>189</v>
      </c>
      <c r="X194" s="118">
        <v>50587</v>
      </c>
      <c r="Y194" s="5">
        <f t="shared" si="40"/>
        <v>555955.35111733165</v>
      </c>
      <c r="Z194" s="5">
        <f t="shared" si="41"/>
        <v>5441.7815210329336</v>
      </c>
      <c r="AA194" s="5">
        <f t="shared" si="7"/>
        <v>1735.4125135840559</v>
      </c>
      <c r="AB194" s="35">
        <f t="shared" si="8"/>
        <v>3.7457954350391114E-2</v>
      </c>
      <c r="AC194" s="5">
        <f t="shared" si="9"/>
        <v>3706.3690074488777</v>
      </c>
      <c r="AD194" s="35">
        <f t="shared" si="10"/>
        <v>0.08</v>
      </c>
      <c r="AE194" s="5">
        <f t="shared" si="42"/>
        <v>187405.06139625201</v>
      </c>
      <c r="AF194" s="5">
        <f t="shared" si="43"/>
        <v>841091.64607897238</v>
      </c>
      <c r="AG194" s="5">
        <f t="shared" si="11"/>
        <v>554219.93860374764</v>
      </c>
      <c r="AH194" s="5">
        <f t="shared" si="12"/>
        <v>1028496.7074752244</v>
      </c>
      <c r="AI194" s="150"/>
      <c r="AJ194" s="2">
        <v>189</v>
      </c>
      <c r="AK194" s="118">
        <v>50587</v>
      </c>
      <c r="AL194" s="5">
        <f t="shared" si="44"/>
        <v>550809.87107113563</v>
      </c>
      <c r="AM194" s="5">
        <f t="shared" si="45"/>
        <v>5313.0923161272649</v>
      </c>
      <c r="AN194" s="5">
        <f t="shared" si="13"/>
        <v>1755.7785654595141</v>
      </c>
      <c r="AO194" s="35">
        <f t="shared" si="14"/>
        <v>3.825157080889191E-2</v>
      </c>
      <c r="AP194" s="5">
        <f t="shared" si="15"/>
        <v>3557.3137506677508</v>
      </c>
      <c r="AQ194" s="35">
        <f t="shared" si="16"/>
        <v>7.7499999999999999E-2</v>
      </c>
      <c r="AR194" s="5">
        <f t="shared" si="46"/>
        <v>192570.90749432379</v>
      </c>
      <c r="AS194" s="5">
        <f t="shared" si="47"/>
        <v>811603.54025372874</v>
      </c>
      <c r="AT194" s="5">
        <f t="shared" si="17"/>
        <v>549054.09250567609</v>
      </c>
      <c r="AU194" s="5">
        <f t="shared" si="18"/>
        <v>1004174.4477480525</v>
      </c>
      <c r="AV194" s="150"/>
      <c r="AW194" s="2">
        <v>189</v>
      </c>
      <c r="AX194" s="118">
        <v>50587</v>
      </c>
      <c r="AY194" s="5">
        <f t="shared" si="48"/>
        <v>545568.3881822027</v>
      </c>
      <c r="AZ194" s="5">
        <f t="shared" si="49"/>
        <v>5185.5495990545369</v>
      </c>
      <c r="BA194" s="5">
        <f t="shared" si="19"/>
        <v>1775.7471729157701</v>
      </c>
      <c r="BB194" s="35">
        <f t="shared" si="20"/>
        <v>3.9058285884175377E-2</v>
      </c>
      <c r="BC194" s="5">
        <f t="shared" si="21"/>
        <v>3409.8024261387668</v>
      </c>
      <c r="BD194" s="35">
        <f t="shared" si="22"/>
        <v>7.4999999999999997E-2</v>
      </c>
      <c r="BE194" s="5">
        <f t="shared" si="50"/>
        <v>197832.35899071276</v>
      </c>
      <c r="BF194" s="5">
        <f t="shared" si="51"/>
        <v>782236.51523059432</v>
      </c>
      <c r="BG194" s="5">
        <f t="shared" si="23"/>
        <v>543792.64100928698</v>
      </c>
      <c r="BH194" s="5">
        <f t="shared" si="24"/>
        <v>980068.87422130711</v>
      </c>
      <c r="BI194" s="150"/>
      <c r="BJ194" s="2">
        <v>189</v>
      </c>
      <c r="BK194" s="118">
        <v>50587</v>
      </c>
      <c r="BL194" s="5">
        <f t="shared" si="52"/>
        <v>540231.79037274292</v>
      </c>
      <c r="BM194" s="5">
        <f t="shared" si="53"/>
        <v>5059.1898369667315</v>
      </c>
      <c r="BN194" s="5">
        <f t="shared" si="25"/>
        <v>1795.2894367980766</v>
      </c>
      <c r="BO194" s="35">
        <f t="shared" si="26"/>
        <v>3.987820344062426E-2</v>
      </c>
      <c r="BP194" s="5">
        <f t="shared" si="27"/>
        <v>3263.9004001686549</v>
      </c>
      <c r="BQ194" s="35">
        <f t="shared" si="28"/>
        <v>7.2499999999999995E-2</v>
      </c>
      <c r="BR194" s="5">
        <f t="shared" si="54"/>
        <v>203188.49906405545</v>
      </c>
      <c r="BS194" s="5">
        <f t="shared" si="55"/>
        <v>752998.38012265693</v>
      </c>
      <c r="BT194" s="5">
        <f t="shared" si="29"/>
        <v>538436.50093594484</v>
      </c>
      <c r="BU194" s="5">
        <f t="shared" si="30"/>
        <v>956186.87918671244</v>
      </c>
      <c r="BV194" s="150"/>
      <c r="BW194" s="2">
        <v>189</v>
      </c>
      <c r="BX194" s="118">
        <v>50587</v>
      </c>
      <c r="BY194" s="5">
        <f t="shared" si="56"/>
        <v>534801.13317470078</v>
      </c>
      <c r="BZ194" s="5">
        <f t="shared" si="57"/>
        <v>4934.049629872613</v>
      </c>
      <c r="CA194" s="5">
        <f t="shared" si="31"/>
        <v>1814.3763530201918</v>
      </c>
      <c r="CB194" s="35">
        <f t="shared" si="32"/>
        <v>4.0711425024467895E-2</v>
      </c>
      <c r="CC194" s="5">
        <f t="shared" si="33"/>
        <v>3119.6732768524212</v>
      </c>
      <c r="CD194" s="35">
        <f t="shared" si="34"/>
        <v>7.0000000000000007E-2</v>
      </c>
      <c r="CE194" s="5">
        <f t="shared" si="58"/>
        <v>208638.24317831962</v>
      </c>
      <c r="CF194" s="5">
        <f t="shared" si="59"/>
        <v>723897.1368676041</v>
      </c>
      <c r="CG194" s="5">
        <f t="shared" si="35"/>
        <v>532986.75682168058</v>
      </c>
      <c r="CH194" s="5">
        <f t="shared" si="36"/>
        <v>932535.38004592375</v>
      </c>
    </row>
    <row r="195" spans="9:86" ht="14.25" customHeight="1">
      <c r="I195" s="150"/>
      <c r="J195" s="2">
        <v>190</v>
      </c>
      <c r="K195" s="118">
        <v>50618</v>
      </c>
      <c r="L195" s="5">
        <f t="shared" si="37"/>
        <v>559289.42596398038</v>
      </c>
      <c r="M195" s="5">
        <f t="shared" si="0"/>
        <v>5571.5809522926747</v>
      </c>
      <c r="N195" s="5">
        <f t="shared" si="1"/>
        <v>1726.4661487903095</v>
      </c>
      <c r="O195" s="35">
        <f t="shared" si="2"/>
        <v>3.7042706018936923E-2</v>
      </c>
      <c r="P195" s="5">
        <f t="shared" si="3"/>
        <v>3845.1148035023652</v>
      </c>
      <c r="Q195" s="35">
        <f t="shared" si="4"/>
        <v>8.2500000000000004E-2</v>
      </c>
      <c r="R195" s="5">
        <f t="shared" si="38"/>
        <v>184062.04018480948</v>
      </c>
      <c r="S195" s="5">
        <f t="shared" si="39"/>
        <v>874538.34075079847</v>
      </c>
      <c r="T195" s="5">
        <f t="shared" si="5"/>
        <v>557562.95981519006</v>
      </c>
      <c r="U195" s="5">
        <f t="shared" si="6"/>
        <v>1058600.3809356079</v>
      </c>
      <c r="V195" s="150"/>
      <c r="W195" s="2">
        <v>190</v>
      </c>
      <c r="X195" s="118">
        <v>50618</v>
      </c>
      <c r="Y195" s="5">
        <f t="shared" si="40"/>
        <v>554219.93860374764</v>
      </c>
      <c r="Z195" s="5">
        <f t="shared" si="41"/>
        <v>5441.7815210329336</v>
      </c>
      <c r="AA195" s="5">
        <f t="shared" si="7"/>
        <v>1746.9819303412824</v>
      </c>
      <c r="AB195" s="35">
        <f t="shared" si="8"/>
        <v>3.7825746971337185E-2</v>
      </c>
      <c r="AC195" s="5">
        <f t="shared" si="9"/>
        <v>3694.7995906916512</v>
      </c>
      <c r="AD195" s="35">
        <f t="shared" si="10"/>
        <v>0.08</v>
      </c>
      <c r="AE195" s="5">
        <f t="shared" si="42"/>
        <v>189152.0433265933</v>
      </c>
      <c r="AF195" s="5">
        <f t="shared" si="43"/>
        <v>844786.44566966407</v>
      </c>
      <c r="AG195" s="5">
        <f t="shared" si="11"/>
        <v>552472.9566734063</v>
      </c>
      <c r="AH195" s="5">
        <f t="shared" si="12"/>
        <v>1033938.4889962573</v>
      </c>
      <c r="AI195" s="150"/>
      <c r="AJ195" s="2">
        <v>190</v>
      </c>
      <c r="AK195" s="118">
        <v>50618</v>
      </c>
      <c r="AL195" s="5">
        <f t="shared" si="44"/>
        <v>549054.09250567609</v>
      </c>
      <c r="AM195" s="5">
        <f t="shared" si="45"/>
        <v>5313.0923161272649</v>
      </c>
      <c r="AN195" s="5">
        <f t="shared" si="13"/>
        <v>1767.1179686947735</v>
      </c>
      <c r="AO195" s="35">
        <f t="shared" si="14"/>
        <v>3.8621724004576218E-2</v>
      </c>
      <c r="AP195" s="5">
        <f t="shared" si="15"/>
        <v>3545.9743474324914</v>
      </c>
      <c r="AQ195" s="35">
        <f t="shared" si="16"/>
        <v>7.7499999999999999E-2</v>
      </c>
      <c r="AR195" s="5">
        <f t="shared" si="46"/>
        <v>194338.02546301857</v>
      </c>
      <c r="AS195" s="5">
        <f t="shared" si="47"/>
        <v>815149.51460116124</v>
      </c>
      <c r="AT195" s="5">
        <f t="shared" si="17"/>
        <v>547286.97453698132</v>
      </c>
      <c r="AU195" s="5">
        <f t="shared" si="18"/>
        <v>1009487.5400641798</v>
      </c>
      <c r="AV195" s="150"/>
      <c r="AW195" s="2">
        <v>190</v>
      </c>
      <c r="AX195" s="118">
        <v>50618</v>
      </c>
      <c r="AY195" s="5">
        <f t="shared" si="48"/>
        <v>543792.64100928698</v>
      </c>
      <c r="AZ195" s="5">
        <f t="shared" si="49"/>
        <v>5185.5495990545369</v>
      </c>
      <c r="BA195" s="5">
        <f t="shared" si="19"/>
        <v>1786.8455927464934</v>
      </c>
      <c r="BB195" s="35">
        <f t="shared" si="20"/>
        <v>3.9430741602462634E-2</v>
      </c>
      <c r="BC195" s="5">
        <f t="shared" si="21"/>
        <v>3398.7040063080435</v>
      </c>
      <c r="BD195" s="35">
        <f t="shared" si="22"/>
        <v>7.4999999999999997E-2</v>
      </c>
      <c r="BE195" s="5">
        <f t="shared" si="50"/>
        <v>199619.20458345924</v>
      </c>
      <c r="BF195" s="5">
        <f t="shared" si="51"/>
        <v>785635.21923690231</v>
      </c>
      <c r="BG195" s="5">
        <f t="shared" si="23"/>
        <v>542005.79541654047</v>
      </c>
      <c r="BH195" s="5">
        <f t="shared" si="24"/>
        <v>985254.4238203615</v>
      </c>
      <c r="BI195" s="150"/>
      <c r="BJ195" s="2">
        <v>190</v>
      </c>
      <c r="BK195" s="118">
        <v>50618</v>
      </c>
      <c r="BL195" s="5">
        <f t="shared" si="52"/>
        <v>538436.50093594484</v>
      </c>
      <c r="BM195" s="5">
        <f t="shared" si="53"/>
        <v>5059.1898369667315</v>
      </c>
      <c r="BN195" s="5">
        <f t="shared" si="25"/>
        <v>1806.1359771453981</v>
      </c>
      <c r="BO195" s="35">
        <f t="shared" si="26"/>
        <v>4.025290203778957E-2</v>
      </c>
      <c r="BP195" s="5">
        <f t="shared" si="27"/>
        <v>3253.0538598213334</v>
      </c>
      <c r="BQ195" s="35">
        <f t="shared" si="28"/>
        <v>7.2499999999999995E-2</v>
      </c>
      <c r="BR195" s="5">
        <f t="shared" si="54"/>
        <v>204994.63504120085</v>
      </c>
      <c r="BS195" s="5">
        <f t="shared" si="55"/>
        <v>756251.43398247822</v>
      </c>
      <c r="BT195" s="5">
        <f t="shared" si="29"/>
        <v>536630.36495879944</v>
      </c>
      <c r="BU195" s="5">
        <f t="shared" si="30"/>
        <v>961246.06902367901</v>
      </c>
      <c r="BV195" s="150"/>
      <c r="BW195" s="2">
        <v>190</v>
      </c>
      <c r="BX195" s="118">
        <v>50618</v>
      </c>
      <c r="BY195" s="5">
        <f t="shared" si="56"/>
        <v>532986.75682168058</v>
      </c>
      <c r="BZ195" s="5">
        <f t="shared" si="57"/>
        <v>4934.049629872613</v>
      </c>
      <c r="CA195" s="5">
        <f t="shared" si="31"/>
        <v>1824.9602150794763</v>
      </c>
      <c r="CB195" s="35">
        <f t="shared" si="32"/>
        <v>4.1088305292134225E-2</v>
      </c>
      <c r="CC195" s="5">
        <f t="shared" si="33"/>
        <v>3109.0894147931367</v>
      </c>
      <c r="CD195" s="35">
        <f t="shared" si="34"/>
        <v>7.0000000000000007E-2</v>
      </c>
      <c r="CE195" s="5">
        <f t="shared" si="58"/>
        <v>210463.2033933991</v>
      </c>
      <c r="CF195" s="5">
        <f t="shared" si="59"/>
        <v>727006.22628239729</v>
      </c>
      <c r="CG195" s="5">
        <f t="shared" si="35"/>
        <v>531161.7966066011</v>
      </c>
      <c r="CH195" s="5">
        <f t="shared" si="36"/>
        <v>937469.42967579642</v>
      </c>
    </row>
    <row r="196" spans="9:86" ht="14.25" customHeight="1">
      <c r="I196" s="150"/>
      <c r="J196" s="2">
        <v>191</v>
      </c>
      <c r="K196" s="118">
        <v>50649</v>
      </c>
      <c r="L196" s="5">
        <f t="shared" si="37"/>
        <v>557562.95981519006</v>
      </c>
      <c r="M196" s="5">
        <f t="shared" si="0"/>
        <v>5571.5809522926747</v>
      </c>
      <c r="N196" s="5">
        <f t="shared" si="1"/>
        <v>1738.3356035632432</v>
      </c>
      <c r="O196" s="35">
        <f t="shared" si="2"/>
        <v>3.7412864099999013E-2</v>
      </c>
      <c r="P196" s="5">
        <f t="shared" si="3"/>
        <v>3833.2453487294315</v>
      </c>
      <c r="Q196" s="35">
        <f t="shared" si="4"/>
        <v>8.2500000000000004E-2</v>
      </c>
      <c r="R196" s="5">
        <f t="shared" si="38"/>
        <v>185800.37578837271</v>
      </c>
      <c r="S196" s="5">
        <f t="shared" si="39"/>
        <v>878371.58609952789</v>
      </c>
      <c r="T196" s="5">
        <f t="shared" si="5"/>
        <v>555824.62421162683</v>
      </c>
      <c r="U196" s="5">
        <f t="shared" si="6"/>
        <v>1064171.9618879007</v>
      </c>
      <c r="V196" s="150"/>
      <c r="W196" s="2">
        <v>191</v>
      </c>
      <c r="X196" s="118">
        <v>50649</v>
      </c>
      <c r="Y196" s="5">
        <f t="shared" si="40"/>
        <v>552472.9566734063</v>
      </c>
      <c r="Z196" s="5">
        <f t="shared" si="41"/>
        <v>5441.7815210329336</v>
      </c>
      <c r="AA196" s="5">
        <f t="shared" si="7"/>
        <v>1758.628476543558</v>
      </c>
      <c r="AB196" s="35">
        <f t="shared" si="8"/>
        <v>3.8198325300107E-2</v>
      </c>
      <c r="AC196" s="5">
        <f t="shared" si="9"/>
        <v>3683.1530444893756</v>
      </c>
      <c r="AD196" s="35">
        <f t="shared" si="10"/>
        <v>0.08</v>
      </c>
      <c r="AE196" s="5">
        <f t="shared" si="42"/>
        <v>190910.67180313685</v>
      </c>
      <c r="AF196" s="5">
        <f t="shared" si="43"/>
        <v>848469.5987141534</v>
      </c>
      <c r="AG196" s="5">
        <f t="shared" si="11"/>
        <v>550714.32819686271</v>
      </c>
      <c r="AH196" s="5">
        <f t="shared" si="12"/>
        <v>1039380.2705172902</v>
      </c>
      <c r="AI196" s="150"/>
      <c r="AJ196" s="2">
        <v>191</v>
      </c>
      <c r="AK196" s="118">
        <v>50649</v>
      </c>
      <c r="AL196" s="5">
        <f t="shared" si="44"/>
        <v>547286.97453698132</v>
      </c>
      <c r="AM196" s="5">
        <f t="shared" si="45"/>
        <v>5313.0923161272649</v>
      </c>
      <c r="AN196" s="5">
        <f t="shared" si="13"/>
        <v>1778.5306055759274</v>
      </c>
      <c r="AO196" s="35">
        <f t="shared" si="14"/>
        <v>3.8996665844216946E-2</v>
      </c>
      <c r="AP196" s="5">
        <f t="shared" si="15"/>
        <v>3534.5617105513375</v>
      </c>
      <c r="AQ196" s="35">
        <f t="shared" si="16"/>
        <v>7.7499999999999999E-2</v>
      </c>
      <c r="AR196" s="5">
        <f t="shared" si="46"/>
        <v>196116.55606859448</v>
      </c>
      <c r="AS196" s="5">
        <f t="shared" si="47"/>
        <v>818684.07631171262</v>
      </c>
      <c r="AT196" s="5">
        <f t="shared" si="17"/>
        <v>545508.44393140543</v>
      </c>
      <c r="AU196" s="5">
        <f t="shared" si="18"/>
        <v>1014800.6323803071</v>
      </c>
      <c r="AV196" s="150"/>
      <c r="AW196" s="2">
        <v>191</v>
      </c>
      <c r="AX196" s="118">
        <v>50649</v>
      </c>
      <c r="AY196" s="5">
        <f t="shared" si="48"/>
        <v>542005.79541654047</v>
      </c>
      <c r="AZ196" s="5">
        <f t="shared" si="49"/>
        <v>5185.5495990545369</v>
      </c>
      <c r="BA196" s="5">
        <f t="shared" si="19"/>
        <v>1798.0133777011592</v>
      </c>
      <c r="BB196" s="35">
        <f t="shared" si="20"/>
        <v>3.9807988613539222E-2</v>
      </c>
      <c r="BC196" s="5">
        <f t="shared" si="21"/>
        <v>3387.5362213533776</v>
      </c>
      <c r="BD196" s="35">
        <f t="shared" si="22"/>
        <v>7.4999999999999997E-2</v>
      </c>
      <c r="BE196" s="5">
        <f t="shared" si="50"/>
        <v>201417.21796116041</v>
      </c>
      <c r="BF196" s="5">
        <f t="shared" si="51"/>
        <v>789022.75545825565</v>
      </c>
      <c r="BG196" s="5">
        <f t="shared" si="23"/>
        <v>540207.7820388393</v>
      </c>
      <c r="BH196" s="5">
        <f t="shared" si="24"/>
        <v>990439.973419416</v>
      </c>
      <c r="BI196" s="150"/>
      <c r="BJ196" s="2">
        <v>191</v>
      </c>
      <c r="BK196" s="118">
        <v>50649</v>
      </c>
      <c r="BL196" s="5">
        <f t="shared" si="52"/>
        <v>536630.36495879944</v>
      </c>
      <c r="BM196" s="5">
        <f t="shared" si="53"/>
        <v>5059.1898369667315</v>
      </c>
      <c r="BN196" s="5">
        <f t="shared" si="25"/>
        <v>1817.0480486739848</v>
      </c>
      <c r="BO196" s="35">
        <f t="shared" si="26"/>
        <v>4.0632394303221915E-2</v>
      </c>
      <c r="BP196" s="5">
        <f t="shared" si="27"/>
        <v>3242.1417882927467</v>
      </c>
      <c r="BQ196" s="35">
        <f t="shared" si="28"/>
        <v>7.2499999999999995E-2</v>
      </c>
      <c r="BR196" s="5">
        <f t="shared" si="54"/>
        <v>206811.68308987483</v>
      </c>
      <c r="BS196" s="5">
        <f t="shared" si="55"/>
        <v>759493.57577077101</v>
      </c>
      <c r="BT196" s="5">
        <f t="shared" si="29"/>
        <v>534813.31691012543</v>
      </c>
      <c r="BU196" s="5">
        <f t="shared" si="30"/>
        <v>966305.25886064582</v>
      </c>
      <c r="BV196" s="150"/>
      <c r="BW196" s="2">
        <v>191</v>
      </c>
      <c r="BX196" s="118">
        <v>50649</v>
      </c>
      <c r="BY196" s="5">
        <f t="shared" si="56"/>
        <v>531161.7966066011</v>
      </c>
      <c r="BZ196" s="5">
        <f t="shared" si="57"/>
        <v>4934.049629872613</v>
      </c>
      <c r="CA196" s="5">
        <f t="shared" si="31"/>
        <v>1835.6058163341063</v>
      </c>
      <c r="CB196" s="35">
        <f t="shared" si="32"/>
        <v>4.1469981344165685E-2</v>
      </c>
      <c r="CC196" s="5">
        <f t="shared" si="33"/>
        <v>3098.4438135385067</v>
      </c>
      <c r="CD196" s="35">
        <f t="shared" si="34"/>
        <v>7.0000000000000007E-2</v>
      </c>
      <c r="CE196" s="5">
        <f t="shared" si="58"/>
        <v>212298.80920973321</v>
      </c>
      <c r="CF196" s="5">
        <f t="shared" si="59"/>
        <v>730104.67009593581</v>
      </c>
      <c r="CG196" s="5">
        <f t="shared" si="35"/>
        <v>529326.19079026696</v>
      </c>
      <c r="CH196" s="5">
        <f t="shared" si="36"/>
        <v>942403.47930566897</v>
      </c>
    </row>
    <row r="197" spans="9:86" ht="14.25" customHeight="1">
      <c r="I197" s="150"/>
      <c r="J197" s="2">
        <v>192</v>
      </c>
      <c r="K197" s="118">
        <v>50679</v>
      </c>
      <c r="L197" s="5">
        <f t="shared" si="37"/>
        <v>555824.62421162683</v>
      </c>
      <c r="M197" s="5">
        <f t="shared" si="0"/>
        <v>5571.5809522926747</v>
      </c>
      <c r="N197" s="5">
        <f t="shared" si="1"/>
        <v>1750.2866608377403</v>
      </c>
      <c r="O197" s="35">
        <f t="shared" si="2"/>
        <v>3.7787890307745618E-2</v>
      </c>
      <c r="P197" s="5">
        <f t="shared" si="3"/>
        <v>3821.2942914549344</v>
      </c>
      <c r="Q197" s="35">
        <f t="shared" si="4"/>
        <v>8.2500000000000004E-2</v>
      </c>
      <c r="R197" s="5">
        <f t="shared" si="38"/>
        <v>187550.66244921045</v>
      </c>
      <c r="S197" s="5">
        <f t="shared" si="39"/>
        <v>882192.88039098284</v>
      </c>
      <c r="T197" s="5">
        <f t="shared" si="5"/>
        <v>554074.33755078912</v>
      </c>
      <c r="U197" s="5">
        <f t="shared" si="6"/>
        <v>1069743.5428401933</v>
      </c>
      <c r="V197" s="150"/>
      <c r="W197" s="2">
        <v>192</v>
      </c>
      <c r="X197" s="118">
        <v>50679</v>
      </c>
      <c r="Y197" s="5">
        <f t="shared" si="40"/>
        <v>550714.32819686271</v>
      </c>
      <c r="Z197" s="5">
        <f t="shared" si="41"/>
        <v>5441.7815210329336</v>
      </c>
      <c r="AA197" s="5">
        <f t="shared" si="7"/>
        <v>1770.3526663871821</v>
      </c>
      <c r="AB197" s="35">
        <f t="shared" si="8"/>
        <v>3.8575774968854733E-2</v>
      </c>
      <c r="AC197" s="5">
        <f t="shared" si="9"/>
        <v>3671.4288546457515</v>
      </c>
      <c r="AD197" s="35">
        <f t="shared" si="10"/>
        <v>0.08</v>
      </c>
      <c r="AE197" s="5">
        <f t="shared" si="42"/>
        <v>192681.02446952404</v>
      </c>
      <c r="AF197" s="5">
        <f t="shared" si="43"/>
        <v>852141.02756879909</v>
      </c>
      <c r="AG197" s="5">
        <f t="shared" si="11"/>
        <v>548943.97553047549</v>
      </c>
      <c r="AH197" s="5">
        <f t="shared" si="12"/>
        <v>1044822.0520383231</v>
      </c>
      <c r="AI197" s="150"/>
      <c r="AJ197" s="2">
        <v>192</v>
      </c>
      <c r="AK197" s="118">
        <v>50679</v>
      </c>
      <c r="AL197" s="5">
        <f t="shared" si="44"/>
        <v>545508.44393140543</v>
      </c>
      <c r="AM197" s="5">
        <f t="shared" si="45"/>
        <v>5313.0923161272649</v>
      </c>
      <c r="AN197" s="5">
        <f t="shared" si="13"/>
        <v>1790.0169490702715</v>
      </c>
      <c r="AO197" s="35">
        <f t="shared" si="14"/>
        <v>3.937648193681173E-2</v>
      </c>
      <c r="AP197" s="5">
        <f t="shared" si="15"/>
        <v>3523.0753670569934</v>
      </c>
      <c r="AQ197" s="35">
        <f t="shared" si="16"/>
        <v>7.7499999999999999E-2</v>
      </c>
      <c r="AR197" s="5">
        <f t="shared" si="46"/>
        <v>197906.57301766475</v>
      </c>
      <c r="AS197" s="5">
        <f t="shared" si="47"/>
        <v>822207.15167876962</v>
      </c>
      <c r="AT197" s="5">
        <f t="shared" si="17"/>
        <v>543718.42698233516</v>
      </c>
      <c r="AU197" s="5">
        <f t="shared" si="18"/>
        <v>1020113.7246964343</v>
      </c>
      <c r="AV197" s="150"/>
      <c r="AW197" s="2">
        <v>192</v>
      </c>
      <c r="AX197" s="118">
        <v>50679</v>
      </c>
      <c r="AY197" s="5">
        <f t="shared" si="48"/>
        <v>540207.7820388393</v>
      </c>
      <c r="AZ197" s="5">
        <f t="shared" si="49"/>
        <v>5185.5495990545369</v>
      </c>
      <c r="BA197" s="5">
        <f t="shared" si="19"/>
        <v>1809.2509613117913</v>
      </c>
      <c r="BB197" s="35">
        <f t="shared" si="20"/>
        <v>4.0190112504118906E-2</v>
      </c>
      <c r="BC197" s="5">
        <f t="shared" si="21"/>
        <v>3376.2986377427455</v>
      </c>
      <c r="BD197" s="35">
        <f t="shared" si="22"/>
        <v>7.4999999999999997E-2</v>
      </c>
      <c r="BE197" s="5">
        <f t="shared" si="50"/>
        <v>203226.46892247221</v>
      </c>
      <c r="BF197" s="5">
        <f t="shared" si="51"/>
        <v>792399.05409599841</v>
      </c>
      <c r="BG197" s="5">
        <f t="shared" si="23"/>
        <v>538398.53107752756</v>
      </c>
      <c r="BH197" s="5">
        <f t="shared" si="24"/>
        <v>995625.52301847062</v>
      </c>
      <c r="BI197" s="150"/>
      <c r="BJ197" s="2">
        <v>192</v>
      </c>
      <c r="BK197" s="118">
        <v>50679</v>
      </c>
      <c r="BL197" s="5">
        <f t="shared" si="52"/>
        <v>534813.31691012543</v>
      </c>
      <c r="BM197" s="5">
        <f t="shared" si="53"/>
        <v>5059.1898369667315</v>
      </c>
      <c r="BN197" s="5">
        <f t="shared" si="25"/>
        <v>1828.0260473013905</v>
      </c>
      <c r="BO197" s="35">
        <f t="shared" si="26"/>
        <v>4.1016765802230487E-2</v>
      </c>
      <c r="BP197" s="5">
        <f t="shared" si="27"/>
        <v>3231.163789665341</v>
      </c>
      <c r="BQ197" s="35">
        <f t="shared" si="28"/>
        <v>7.2499999999999995E-2</v>
      </c>
      <c r="BR197" s="5">
        <f t="shared" si="54"/>
        <v>208639.70913717622</v>
      </c>
      <c r="BS197" s="5">
        <f t="shared" si="55"/>
        <v>762724.73956043634</v>
      </c>
      <c r="BT197" s="5">
        <f t="shared" si="29"/>
        <v>532985.29086282407</v>
      </c>
      <c r="BU197" s="5">
        <f t="shared" si="30"/>
        <v>971364.44869761262</v>
      </c>
      <c r="BV197" s="150"/>
      <c r="BW197" s="2">
        <v>192</v>
      </c>
      <c r="BX197" s="118">
        <v>50679</v>
      </c>
      <c r="BY197" s="5">
        <f t="shared" si="56"/>
        <v>529326.19079026696</v>
      </c>
      <c r="BZ197" s="5">
        <f t="shared" si="57"/>
        <v>4934.049629872613</v>
      </c>
      <c r="CA197" s="5">
        <f t="shared" si="31"/>
        <v>1846.3135169293887</v>
      </c>
      <c r="CB197" s="35">
        <f t="shared" si="32"/>
        <v>4.1856538725345949E-2</v>
      </c>
      <c r="CC197" s="5">
        <f t="shared" si="33"/>
        <v>3087.7361129432243</v>
      </c>
      <c r="CD197" s="35">
        <f t="shared" si="34"/>
        <v>7.0000000000000007E-2</v>
      </c>
      <c r="CE197" s="5">
        <f t="shared" si="58"/>
        <v>214145.12272666261</v>
      </c>
      <c r="CF197" s="5">
        <f t="shared" si="59"/>
        <v>733192.40620887908</v>
      </c>
      <c r="CG197" s="5">
        <f t="shared" si="35"/>
        <v>527479.87727333757</v>
      </c>
      <c r="CH197" s="5">
        <f t="shared" si="36"/>
        <v>947337.52893554163</v>
      </c>
    </row>
    <row r="198" spans="9:86" ht="14.25" customHeight="1">
      <c r="I198" s="150"/>
      <c r="J198" s="2">
        <v>193</v>
      </c>
      <c r="K198" s="118">
        <v>50710</v>
      </c>
      <c r="L198" s="5">
        <f t="shared" si="37"/>
        <v>554074.33755078912</v>
      </c>
      <c r="M198" s="5">
        <f t="shared" si="0"/>
        <v>5571.5809522926747</v>
      </c>
      <c r="N198" s="5">
        <f t="shared" si="1"/>
        <v>1762.3198816309996</v>
      </c>
      <c r="O198" s="35">
        <f t="shared" si="2"/>
        <v>3.8167872334700002E-2</v>
      </c>
      <c r="P198" s="5">
        <f t="shared" si="3"/>
        <v>3809.2610706616751</v>
      </c>
      <c r="Q198" s="35">
        <f t="shared" si="4"/>
        <v>8.2500000000000004E-2</v>
      </c>
      <c r="R198" s="5">
        <f t="shared" si="38"/>
        <v>189312.98233084145</v>
      </c>
      <c r="S198" s="5">
        <f t="shared" si="39"/>
        <v>886002.14146164455</v>
      </c>
      <c r="T198" s="5">
        <f t="shared" si="5"/>
        <v>552312.01766915817</v>
      </c>
      <c r="U198" s="5">
        <f t="shared" si="6"/>
        <v>1075315.123792486</v>
      </c>
      <c r="V198" s="150"/>
      <c r="W198" s="2">
        <v>193</v>
      </c>
      <c r="X198" s="118">
        <v>50710</v>
      </c>
      <c r="Y198" s="5">
        <f t="shared" si="40"/>
        <v>548943.97553047549</v>
      </c>
      <c r="Z198" s="5">
        <f t="shared" si="41"/>
        <v>5441.7815210329336</v>
      </c>
      <c r="AA198" s="5">
        <f t="shared" si="7"/>
        <v>1782.15501749643</v>
      </c>
      <c r="AB198" s="35">
        <f t="shared" si="8"/>
        <v>3.8958183645773317E-2</v>
      </c>
      <c r="AC198" s="5">
        <f t="shared" si="9"/>
        <v>3659.6265035365036</v>
      </c>
      <c r="AD198" s="35">
        <f t="shared" si="10"/>
        <v>0.08</v>
      </c>
      <c r="AE198" s="5">
        <f t="shared" si="42"/>
        <v>194463.17948702048</v>
      </c>
      <c r="AF198" s="5">
        <f t="shared" si="43"/>
        <v>855800.65407233557</v>
      </c>
      <c r="AG198" s="5">
        <f t="shared" si="11"/>
        <v>547161.82051297906</v>
      </c>
      <c r="AH198" s="5">
        <f t="shared" si="12"/>
        <v>1050263.8335593562</v>
      </c>
      <c r="AI198" s="150"/>
      <c r="AJ198" s="2">
        <v>193</v>
      </c>
      <c r="AK198" s="118">
        <v>50710</v>
      </c>
      <c r="AL198" s="5">
        <f t="shared" si="44"/>
        <v>543718.42698233516</v>
      </c>
      <c r="AM198" s="5">
        <f t="shared" si="45"/>
        <v>5313.0923161272649</v>
      </c>
      <c r="AN198" s="5">
        <f t="shared" si="13"/>
        <v>1801.5774751996837</v>
      </c>
      <c r="AO198" s="35">
        <f t="shared" si="14"/>
        <v>3.976125992709565E-2</v>
      </c>
      <c r="AP198" s="5">
        <f t="shared" si="15"/>
        <v>3511.5148409275812</v>
      </c>
      <c r="AQ198" s="35">
        <f t="shared" si="16"/>
        <v>7.7499999999999999E-2</v>
      </c>
      <c r="AR198" s="5">
        <f t="shared" si="46"/>
        <v>199708.15049286443</v>
      </c>
      <c r="AS198" s="5">
        <f t="shared" si="47"/>
        <v>825718.66651969717</v>
      </c>
      <c r="AT198" s="5">
        <f t="shared" si="17"/>
        <v>541916.84950713546</v>
      </c>
      <c r="AU198" s="5">
        <f t="shared" si="18"/>
        <v>1025426.8170125616</v>
      </c>
      <c r="AV198" s="150"/>
      <c r="AW198" s="2">
        <v>193</v>
      </c>
      <c r="AX198" s="118">
        <v>50710</v>
      </c>
      <c r="AY198" s="5">
        <f t="shared" si="48"/>
        <v>538398.53107752756</v>
      </c>
      <c r="AZ198" s="5">
        <f t="shared" si="49"/>
        <v>5185.5495990545369</v>
      </c>
      <c r="BA198" s="5">
        <f t="shared" si="19"/>
        <v>1820.5587798199899</v>
      </c>
      <c r="BB198" s="35">
        <f t="shared" si="20"/>
        <v>4.0577200896363567E-2</v>
      </c>
      <c r="BC198" s="5">
        <f t="shared" si="21"/>
        <v>3364.990819234547</v>
      </c>
      <c r="BD198" s="35">
        <f t="shared" si="22"/>
        <v>7.4999999999999997E-2</v>
      </c>
      <c r="BE198" s="5">
        <f t="shared" si="50"/>
        <v>205047.02770229219</v>
      </c>
      <c r="BF198" s="5">
        <f t="shared" si="51"/>
        <v>795764.04491523292</v>
      </c>
      <c r="BG198" s="5">
        <f t="shared" si="23"/>
        <v>536577.97229770757</v>
      </c>
      <c r="BH198" s="5">
        <f t="shared" si="24"/>
        <v>1000811.0726175251</v>
      </c>
      <c r="BI198" s="150"/>
      <c r="BJ198" s="2">
        <v>193</v>
      </c>
      <c r="BK198" s="118">
        <v>50710</v>
      </c>
      <c r="BL198" s="5">
        <f t="shared" si="52"/>
        <v>532985.29086282407</v>
      </c>
      <c r="BM198" s="5">
        <f t="shared" si="53"/>
        <v>5059.1898369667315</v>
      </c>
      <c r="BN198" s="5">
        <f t="shared" si="25"/>
        <v>1839.0703713371695</v>
      </c>
      <c r="BO198" s="35">
        <f t="shared" si="26"/>
        <v>4.1406104135293963E-2</v>
      </c>
      <c r="BP198" s="5">
        <f t="shared" si="27"/>
        <v>3220.119465629562</v>
      </c>
      <c r="BQ198" s="35">
        <f t="shared" si="28"/>
        <v>7.2499999999999995E-2</v>
      </c>
      <c r="BR198" s="5">
        <f t="shared" si="54"/>
        <v>210478.7795085134</v>
      </c>
      <c r="BS198" s="5">
        <f t="shared" si="55"/>
        <v>765944.85902606591</v>
      </c>
      <c r="BT198" s="5">
        <f t="shared" si="29"/>
        <v>531146.22049148695</v>
      </c>
      <c r="BU198" s="5">
        <f t="shared" si="30"/>
        <v>976423.63853457931</v>
      </c>
      <c r="BV198" s="150"/>
      <c r="BW198" s="2">
        <v>193</v>
      </c>
      <c r="BX198" s="118">
        <v>50710</v>
      </c>
      <c r="BY198" s="5">
        <f t="shared" si="56"/>
        <v>527479.87727333757</v>
      </c>
      <c r="BZ198" s="5">
        <f t="shared" si="57"/>
        <v>4934.049629872613</v>
      </c>
      <c r="CA198" s="5">
        <f t="shared" si="31"/>
        <v>1857.0836791114771</v>
      </c>
      <c r="CB198" s="35">
        <f t="shared" si="32"/>
        <v>4.2248065015359326E-2</v>
      </c>
      <c r="CC198" s="5">
        <f t="shared" si="33"/>
        <v>3076.9659507611359</v>
      </c>
      <c r="CD198" s="35">
        <f t="shared" si="34"/>
        <v>7.0000000000000007E-2</v>
      </c>
      <c r="CE198" s="5">
        <f t="shared" si="58"/>
        <v>216002.20640577408</v>
      </c>
      <c r="CF198" s="5">
        <f t="shared" si="59"/>
        <v>736269.37215964019</v>
      </c>
      <c r="CG198" s="5">
        <f t="shared" si="35"/>
        <v>525622.79359422612</v>
      </c>
      <c r="CH198" s="5">
        <f t="shared" si="36"/>
        <v>952271.5785654143</v>
      </c>
    </row>
    <row r="199" spans="9:86" ht="14.25" customHeight="1">
      <c r="I199" s="150"/>
      <c r="J199" s="2">
        <v>194</v>
      </c>
      <c r="K199" s="118">
        <v>50740</v>
      </c>
      <c r="L199" s="5">
        <f t="shared" si="37"/>
        <v>552312.01766915817</v>
      </c>
      <c r="M199" s="5">
        <f t="shared" si="0"/>
        <v>5571.5809522926747</v>
      </c>
      <c r="N199" s="5">
        <f t="shared" si="1"/>
        <v>1774.4358308172123</v>
      </c>
      <c r="O199" s="35">
        <f t="shared" si="2"/>
        <v>3.855289997068552E-2</v>
      </c>
      <c r="P199" s="5">
        <f t="shared" si="3"/>
        <v>3797.1451214754625</v>
      </c>
      <c r="Q199" s="35">
        <f t="shared" si="4"/>
        <v>8.2500000000000004E-2</v>
      </c>
      <c r="R199" s="5">
        <f t="shared" si="38"/>
        <v>191087.41816165866</v>
      </c>
      <c r="S199" s="5">
        <f t="shared" si="39"/>
        <v>889799.28658312</v>
      </c>
      <c r="T199" s="5">
        <f t="shared" si="5"/>
        <v>550537.58183834096</v>
      </c>
      <c r="U199" s="5">
        <f t="shared" si="6"/>
        <v>1080886.7047447786</v>
      </c>
      <c r="V199" s="150"/>
      <c r="W199" s="2">
        <v>194</v>
      </c>
      <c r="X199" s="118">
        <v>50740</v>
      </c>
      <c r="Y199" s="5">
        <f t="shared" si="40"/>
        <v>547161.82051297906</v>
      </c>
      <c r="Z199" s="5">
        <f t="shared" si="41"/>
        <v>5441.7815210329336</v>
      </c>
      <c r="AA199" s="5">
        <f t="shared" si="7"/>
        <v>1794.0360509464062</v>
      </c>
      <c r="AB199" s="35">
        <f t="shared" si="8"/>
        <v>3.9345641096035146E-2</v>
      </c>
      <c r="AC199" s="5">
        <f t="shared" si="9"/>
        <v>3647.7454700865273</v>
      </c>
      <c r="AD199" s="35">
        <f t="shared" si="10"/>
        <v>0.08</v>
      </c>
      <c r="AE199" s="5">
        <f t="shared" si="42"/>
        <v>196257.21553796687</v>
      </c>
      <c r="AF199" s="5">
        <f t="shared" si="43"/>
        <v>859448.39954242215</v>
      </c>
      <c r="AG199" s="5">
        <f t="shared" si="11"/>
        <v>545367.78446203261</v>
      </c>
      <c r="AH199" s="5">
        <f t="shared" si="12"/>
        <v>1055705.615080389</v>
      </c>
      <c r="AI199" s="150"/>
      <c r="AJ199" s="2">
        <v>194</v>
      </c>
      <c r="AK199" s="118">
        <v>50740</v>
      </c>
      <c r="AL199" s="5">
        <f t="shared" si="44"/>
        <v>541916.84950713546</v>
      </c>
      <c r="AM199" s="5">
        <f t="shared" si="45"/>
        <v>5313.0923161272649</v>
      </c>
      <c r="AN199" s="5">
        <f t="shared" si="13"/>
        <v>1813.2126630603484</v>
      </c>
      <c r="AO199" s="35">
        <f t="shared" si="14"/>
        <v>4.0151089556475734E-2</v>
      </c>
      <c r="AP199" s="5">
        <f t="shared" si="15"/>
        <v>3499.8796530669165</v>
      </c>
      <c r="AQ199" s="35">
        <f t="shared" si="16"/>
        <v>7.7499999999999999E-2</v>
      </c>
      <c r="AR199" s="5">
        <f t="shared" si="46"/>
        <v>201521.36315592477</v>
      </c>
      <c r="AS199" s="5">
        <f t="shared" si="47"/>
        <v>829218.54617276404</v>
      </c>
      <c r="AT199" s="5">
        <f t="shared" si="17"/>
        <v>540103.63684407505</v>
      </c>
      <c r="AU199" s="5">
        <f t="shared" si="18"/>
        <v>1030739.9093286889</v>
      </c>
      <c r="AV199" s="150"/>
      <c r="AW199" s="2">
        <v>194</v>
      </c>
      <c r="AX199" s="118">
        <v>50740</v>
      </c>
      <c r="AY199" s="5">
        <f t="shared" si="48"/>
        <v>536577.97229770757</v>
      </c>
      <c r="AZ199" s="5">
        <f t="shared" si="49"/>
        <v>5185.5495990545369</v>
      </c>
      <c r="BA199" s="5">
        <f t="shared" si="19"/>
        <v>1831.9372721938648</v>
      </c>
      <c r="BB199" s="35">
        <f t="shared" si="20"/>
        <v>4.0969343508811602E-2</v>
      </c>
      <c r="BC199" s="5">
        <f t="shared" si="21"/>
        <v>3353.6123268606721</v>
      </c>
      <c r="BD199" s="35">
        <f t="shared" si="22"/>
        <v>7.4999999999999997E-2</v>
      </c>
      <c r="BE199" s="5">
        <f t="shared" si="50"/>
        <v>206878.96497448607</v>
      </c>
      <c r="BF199" s="5">
        <f t="shared" si="51"/>
        <v>799117.65724209358</v>
      </c>
      <c r="BG199" s="5">
        <f t="shared" si="23"/>
        <v>534746.03502551373</v>
      </c>
      <c r="BH199" s="5">
        <f t="shared" si="24"/>
        <v>1005996.6222165796</v>
      </c>
      <c r="BI199" s="150"/>
      <c r="BJ199" s="2">
        <v>194</v>
      </c>
      <c r="BK199" s="118">
        <v>50740</v>
      </c>
      <c r="BL199" s="5">
        <f t="shared" si="52"/>
        <v>531146.22049148695</v>
      </c>
      <c r="BM199" s="5">
        <f t="shared" si="53"/>
        <v>5059.1898369667315</v>
      </c>
      <c r="BN199" s="5">
        <f t="shared" si="25"/>
        <v>1850.181421497331</v>
      </c>
      <c r="BO199" s="35">
        <f t="shared" si="26"/>
        <v>4.1800498998982936E-2</v>
      </c>
      <c r="BP199" s="5">
        <f t="shared" si="27"/>
        <v>3209.0084154694005</v>
      </c>
      <c r="BQ199" s="35">
        <f t="shared" si="28"/>
        <v>7.2499999999999995E-2</v>
      </c>
      <c r="BR199" s="5">
        <f t="shared" si="54"/>
        <v>212328.96093001074</v>
      </c>
      <c r="BS199" s="5">
        <f t="shared" si="55"/>
        <v>769153.86744153535</v>
      </c>
      <c r="BT199" s="5">
        <f t="shared" si="29"/>
        <v>529296.03906998958</v>
      </c>
      <c r="BU199" s="5">
        <f t="shared" si="30"/>
        <v>981482.82837154611</v>
      </c>
      <c r="BV199" s="150"/>
      <c r="BW199" s="2">
        <v>194</v>
      </c>
      <c r="BX199" s="118">
        <v>50740</v>
      </c>
      <c r="BY199" s="5">
        <f t="shared" si="56"/>
        <v>525622.79359422612</v>
      </c>
      <c r="BZ199" s="5">
        <f t="shared" si="57"/>
        <v>4934.049629872613</v>
      </c>
      <c r="CA199" s="5">
        <f t="shared" si="31"/>
        <v>1867.9166672396273</v>
      </c>
      <c r="CB199" s="35">
        <f t="shared" si="32"/>
        <v>4.2644649889707051E-2</v>
      </c>
      <c r="CC199" s="5">
        <f t="shared" si="33"/>
        <v>3066.1329626329857</v>
      </c>
      <c r="CD199" s="35">
        <f t="shared" si="34"/>
        <v>7.0000000000000007E-2</v>
      </c>
      <c r="CE199" s="5">
        <f t="shared" si="58"/>
        <v>217870.1230730137</v>
      </c>
      <c r="CF199" s="5">
        <f t="shared" si="59"/>
        <v>739335.50512227323</v>
      </c>
      <c r="CG199" s="5">
        <f t="shared" si="35"/>
        <v>523754.8769269865</v>
      </c>
      <c r="CH199" s="5">
        <f t="shared" si="36"/>
        <v>957205.62819528696</v>
      </c>
    </row>
    <row r="200" spans="9:86" ht="14.25" customHeight="1">
      <c r="I200" s="150"/>
      <c r="J200" s="2">
        <v>195</v>
      </c>
      <c r="K200" s="118">
        <v>50771</v>
      </c>
      <c r="L200" s="5">
        <f t="shared" si="37"/>
        <v>550537.58183834096</v>
      </c>
      <c r="M200" s="5">
        <f t="shared" si="0"/>
        <v>5571.5809522926747</v>
      </c>
      <c r="N200" s="5">
        <f t="shared" si="1"/>
        <v>1786.6350771540806</v>
      </c>
      <c r="O200" s="35">
        <f t="shared" si="2"/>
        <v>3.8943065165975288E-2</v>
      </c>
      <c r="P200" s="5">
        <f t="shared" si="3"/>
        <v>3784.9458751385941</v>
      </c>
      <c r="Q200" s="35">
        <f t="shared" si="4"/>
        <v>8.2500000000000004E-2</v>
      </c>
      <c r="R200" s="5">
        <f t="shared" si="38"/>
        <v>192874.05323881275</v>
      </c>
      <c r="S200" s="5">
        <f t="shared" si="39"/>
        <v>893584.23245825863</v>
      </c>
      <c r="T200" s="5">
        <f t="shared" si="5"/>
        <v>548750.94676118693</v>
      </c>
      <c r="U200" s="5">
        <f t="shared" si="6"/>
        <v>1086458.2856970713</v>
      </c>
      <c r="V200" s="150"/>
      <c r="W200" s="2">
        <v>195</v>
      </c>
      <c r="X200" s="118">
        <v>50771</v>
      </c>
      <c r="Y200" s="5">
        <f t="shared" si="40"/>
        <v>545367.78446203261</v>
      </c>
      <c r="Z200" s="5">
        <f t="shared" si="41"/>
        <v>5441.7815210329336</v>
      </c>
      <c r="AA200" s="5">
        <f t="shared" si="7"/>
        <v>1805.9962912860492</v>
      </c>
      <c r="AB200" s="35">
        <f t="shared" si="8"/>
        <v>3.9738239244935358E-2</v>
      </c>
      <c r="AC200" s="5">
        <f t="shared" si="9"/>
        <v>3635.7852297468844</v>
      </c>
      <c r="AD200" s="35">
        <f t="shared" si="10"/>
        <v>0.08</v>
      </c>
      <c r="AE200" s="5">
        <f t="shared" si="42"/>
        <v>198063.21182925292</v>
      </c>
      <c r="AF200" s="5">
        <f t="shared" si="43"/>
        <v>863084.18477216898</v>
      </c>
      <c r="AG200" s="5">
        <f t="shared" si="11"/>
        <v>543561.78817074653</v>
      </c>
      <c r="AH200" s="5">
        <f t="shared" si="12"/>
        <v>1061147.396601422</v>
      </c>
      <c r="AI200" s="150"/>
      <c r="AJ200" s="2">
        <v>195</v>
      </c>
      <c r="AK200" s="118">
        <v>50771</v>
      </c>
      <c r="AL200" s="5">
        <f t="shared" si="44"/>
        <v>540103.63684407505</v>
      </c>
      <c r="AM200" s="5">
        <f t="shared" si="45"/>
        <v>5313.0923161272649</v>
      </c>
      <c r="AN200" s="5">
        <f t="shared" si="13"/>
        <v>1824.9229948426137</v>
      </c>
      <c r="AO200" s="35">
        <f t="shared" si="14"/>
        <v>4.0546062726168064E-2</v>
      </c>
      <c r="AP200" s="5">
        <f t="shared" si="15"/>
        <v>3488.1693212846512</v>
      </c>
      <c r="AQ200" s="35">
        <f t="shared" si="16"/>
        <v>7.7499999999999999E-2</v>
      </c>
      <c r="AR200" s="5">
        <f t="shared" si="46"/>
        <v>203346.28615076738</v>
      </c>
      <c r="AS200" s="5">
        <f t="shared" si="47"/>
        <v>832706.71549404867</v>
      </c>
      <c r="AT200" s="5">
        <f t="shared" si="17"/>
        <v>538278.71384923242</v>
      </c>
      <c r="AU200" s="5">
        <f t="shared" si="18"/>
        <v>1036053.001644816</v>
      </c>
      <c r="AV200" s="150"/>
      <c r="AW200" s="2">
        <v>195</v>
      </c>
      <c r="AX200" s="118">
        <v>50771</v>
      </c>
      <c r="AY200" s="5">
        <f t="shared" si="48"/>
        <v>534746.03502551373</v>
      </c>
      <c r="AZ200" s="5">
        <f t="shared" si="49"/>
        <v>5185.5495990545369</v>
      </c>
      <c r="BA200" s="5">
        <f t="shared" si="19"/>
        <v>1843.3868801450762</v>
      </c>
      <c r="BB200" s="35">
        <f t="shared" si="20"/>
        <v>4.1366632219508648E-2</v>
      </c>
      <c r="BC200" s="5">
        <f t="shared" si="21"/>
        <v>3342.1627189094606</v>
      </c>
      <c r="BD200" s="35">
        <f t="shared" si="22"/>
        <v>7.4999999999999997E-2</v>
      </c>
      <c r="BE200" s="5">
        <f t="shared" si="50"/>
        <v>208722.35185463115</v>
      </c>
      <c r="BF200" s="5">
        <f t="shared" si="51"/>
        <v>802459.81996100303</v>
      </c>
      <c r="BG200" s="5">
        <f t="shared" si="23"/>
        <v>532902.64814536867</v>
      </c>
      <c r="BH200" s="5">
        <f t="shared" si="24"/>
        <v>1011182.1718156342</v>
      </c>
      <c r="BI200" s="150"/>
      <c r="BJ200" s="2">
        <v>195</v>
      </c>
      <c r="BK200" s="118">
        <v>50771</v>
      </c>
      <c r="BL200" s="5">
        <f t="shared" si="52"/>
        <v>529296.03906998958</v>
      </c>
      <c r="BM200" s="5">
        <f t="shared" si="53"/>
        <v>5059.1898369667315</v>
      </c>
      <c r="BN200" s="5">
        <f t="shared" si="25"/>
        <v>1861.3596009188777</v>
      </c>
      <c r="BO200" s="35">
        <f t="shared" si="26"/>
        <v>4.2200042249084302E-2</v>
      </c>
      <c r="BP200" s="5">
        <f t="shared" si="27"/>
        <v>3197.8302360478538</v>
      </c>
      <c r="BQ200" s="35">
        <f t="shared" si="28"/>
        <v>7.2499999999999995E-2</v>
      </c>
      <c r="BR200" s="5">
        <f t="shared" si="54"/>
        <v>214190.32053092963</v>
      </c>
      <c r="BS200" s="5">
        <f t="shared" si="55"/>
        <v>772351.6976775832</v>
      </c>
      <c r="BT200" s="5">
        <f t="shared" si="29"/>
        <v>527434.67946907075</v>
      </c>
      <c r="BU200" s="5">
        <f t="shared" si="30"/>
        <v>986542.0182085128</v>
      </c>
      <c r="BV200" s="150"/>
      <c r="BW200" s="2">
        <v>195</v>
      </c>
      <c r="BX200" s="118">
        <v>50771</v>
      </c>
      <c r="BY200" s="5">
        <f t="shared" si="56"/>
        <v>523754.8769269865</v>
      </c>
      <c r="BZ200" s="5">
        <f t="shared" si="57"/>
        <v>4934.049629872613</v>
      </c>
      <c r="CA200" s="5">
        <f t="shared" si="31"/>
        <v>1878.8128477985251</v>
      </c>
      <c r="CB200" s="35">
        <f t="shared" si="32"/>
        <v>4.3046385182825261E-2</v>
      </c>
      <c r="CC200" s="5">
        <f t="shared" si="33"/>
        <v>3055.2367820740878</v>
      </c>
      <c r="CD200" s="35">
        <f t="shared" si="34"/>
        <v>7.0000000000000007E-2</v>
      </c>
      <c r="CE200" s="5">
        <f t="shared" si="58"/>
        <v>219748.93592081222</v>
      </c>
      <c r="CF200" s="5">
        <f t="shared" si="59"/>
        <v>742390.74190434732</v>
      </c>
      <c r="CG200" s="5">
        <f t="shared" si="35"/>
        <v>521876.06407918799</v>
      </c>
      <c r="CH200" s="5">
        <f t="shared" si="36"/>
        <v>962139.67782515951</v>
      </c>
    </row>
    <row r="201" spans="9:86" ht="14.25" customHeight="1">
      <c r="I201" s="150"/>
      <c r="J201" s="2">
        <v>196</v>
      </c>
      <c r="K201" s="118">
        <v>50802</v>
      </c>
      <c r="L201" s="5">
        <f t="shared" si="37"/>
        <v>548750.94676118693</v>
      </c>
      <c r="M201" s="5">
        <f t="shared" si="0"/>
        <v>5571.5809522926747</v>
      </c>
      <c r="N201" s="5">
        <f t="shared" si="1"/>
        <v>1798.9181933095147</v>
      </c>
      <c r="O201" s="35">
        <f t="shared" si="2"/>
        <v>3.933846209673824E-2</v>
      </c>
      <c r="P201" s="5">
        <f t="shared" si="3"/>
        <v>3772.6627589831601</v>
      </c>
      <c r="Q201" s="35">
        <f t="shared" si="4"/>
        <v>8.2500000000000004E-2</v>
      </c>
      <c r="R201" s="5">
        <f t="shared" si="38"/>
        <v>194672.97143212226</v>
      </c>
      <c r="S201" s="5">
        <f t="shared" si="39"/>
        <v>897356.89521724184</v>
      </c>
      <c r="T201" s="5">
        <f t="shared" si="5"/>
        <v>546952.02856787737</v>
      </c>
      <c r="U201" s="5">
        <f t="shared" si="6"/>
        <v>1092029.8666493641</v>
      </c>
      <c r="V201" s="150"/>
      <c r="W201" s="2">
        <v>196</v>
      </c>
      <c r="X201" s="118">
        <v>50802</v>
      </c>
      <c r="Y201" s="5">
        <f t="shared" si="40"/>
        <v>543561.78817074653</v>
      </c>
      <c r="Z201" s="5">
        <f t="shared" si="41"/>
        <v>5441.7815210329336</v>
      </c>
      <c r="AA201" s="5">
        <f t="shared" si="7"/>
        <v>1818.0362665612897</v>
      </c>
      <c r="AB201" s="35">
        <f t="shared" si="8"/>
        <v>4.0136072243331392E-2</v>
      </c>
      <c r="AC201" s="5">
        <f t="shared" si="9"/>
        <v>3623.7452544716439</v>
      </c>
      <c r="AD201" s="35">
        <f t="shared" si="10"/>
        <v>0.08</v>
      </c>
      <c r="AE201" s="5">
        <f t="shared" si="42"/>
        <v>199881.2480958142</v>
      </c>
      <c r="AF201" s="5">
        <f t="shared" si="43"/>
        <v>866707.93002664065</v>
      </c>
      <c r="AG201" s="5">
        <f t="shared" si="11"/>
        <v>541743.75190418528</v>
      </c>
      <c r="AH201" s="5">
        <f t="shared" si="12"/>
        <v>1066589.1781224548</v>
      </c>
      <c r="AI201" s="150"/>
      <c r="AJ201" s="2">
        <v>196</v>
      </c>
      <c r="AK201" s="118">
        <v>50802</v>
      </c>
      <c r="AL201" s="5">
        <f t="shared" si="44"/>
        <v>538278.71384923242</v>
      </c>
      <c r="AM201" s="5">
        <f t="shared" si="45"/>
        <v>5313.0923161272649</v>
      </c>
      <c r="AN201" s="5">
        <f t="shared" si="13"/>
        <v>1836.7089558509724</v>
      </c>
      <c r="AO201" s="35">
        <f t="shared" si="14"/>
        <v>4.0946273562630676E-2</v>
      </c>
      <c r="AP201" s="5">
        <f t="shared" si="15"/>
        <v>3476.3833602762925</v>
      </c>
      <c r="AQ201" s="35">
        <f t="shared" si="16"/>
        <v>7.7499999999999999E-2</v>
      </c>
      <c r="AR201" s="5">
        <f t="shared" si="46"/>
        <v>205182.99510661836</v>
      </c>
      <c r="AS201" s="5">
        <f t="shared" si="47"/>
        <v>836183.09885432501</v>
      </c>
      <c r="AT201" s="5">
        <f t="shared" si="17"/>
        <v>536442.0048933815</v>
      </c>
      <c r="AU201" s="5">
        <f t="shared" si="18"/>
        <v>1041366.0939609434</v>
      </c>
      <c r="AV201" s="150"/>
      <c r="AW201" s="2">
        <v>196</v>
      </c>
      <c r="AX201" s="118">
        <v>50802</v>
      </c>
      <c r="AY201" s="5">
        <f t="shared" si="48"/>
        <v>532902.64814536867</v>
      </c>
      <c r="AZ201" s="5">
        <f t="shared" si="49"/>
        <v>5185.5495990545369</v>
      </c>
      <c r="BA201" s="5">
        <f t="shared" si="19"/>
        <v>1854.9080481459828</v>
      </c>
      <c r="BB201" s="35">
        <f t="shared" si="20"/>
        <v>4.1769161131434022E-2</v>
      </c>
      <c r="BC201" s="5">
        <f t="shared" si="21"/>
        <v>3330.6415509085541</v>
      </c>
      <c r="BD201" s="35">
        <f t="shared" si="22"/>
        <v>7.4999999999999997E-2</v>
      </c>
      <c r="BE201" s="5">
        <f t="shared" si="50"/>
        <v>210577.25990277715</v>
      </c>
      <c r="BF201" s="5">
        <f t="shared" si="51"/>
        <v>805790.46151191159</v>
      </c>
      <c r="BG201" s="5">
        <f t="shared" si="23"/>
        <v>531047.74009722273</v>
      </c>
      <c r="BH201" s="5">
        <f t="shared" si="24"/>
        <v>1016367.7214146887</v>
      </c>
      <c r="BI201" s="150"/>
      <c r="BJ201" s="2">
        <v>196</v>
      </c>
      <c r="BK201" s="118">
        <v>50802</v>
      </c>
      <c r="BL201" s="5">
        <f t="shared" si="52"/>
        <v>527434.67946907075</v>
      </c>
      <c r="BM201" s="5">
        <f t="shared" si="53"/>
        <v>5059.1898369667315</v>
      </c>
      <c r="BN201" s="5">
        <f t="shared" si="25"/>
        <v>1872.6053151744291</v>
      </c>
      <c r="BO201" s="35">
        <f t="shared" si="26"/>
        <v>4.2604827966020928E-2</v>
      </c>
      <c r="BP201" s="5">
        <f t="shared" si="27"/>
        <v>3186.5845217923024</v>
      </c>
      <c r="BQ201" s="35">
        <f t="shared" si="28"/>
        <v>7.2499999999999995E-2</v>
      </c>
      <c r="BR201" s="5">
        <f t="shared" si="54"/>
        <v>216062.92584610407</v>
      </c>
      <c r="BS201" s="5">
        <f t="shared" si="55"/>
        <v>775538.28219937545</v>
      </c>
      <c r="BT201" s="5">
        <f t="shared" si="29"/>
        <v>525562.0741538963</v>
      </c>
      <c r="BU201" s="5">
        <f t="shared" si="30"/>
        <v>991601.20804547949</v>
      </c>
      <c r="BV201" s="150"/>
      <c r="BW201" s="2">
        <v>196</v>
      </c>
      <c r="BX201" s="118">
        <v>50802</v>
      </c>
      <c r="BY201" s="5">
        <f t="shared" si="56"/>
        <v>521876.06407918799</v>
      </c>
      <c r="BZ201" s="5">
        <f t="shared" si="57"/>
        <v>4934.049629872613</v>
      </c>
      <c r="CA201" s="5">
        <f t="shared" si="31"/>
        <v>1889.7725894106829</v>
      </c>
      <c r="CB201" s="35">
        <f t="shared" si="32"/>
        <v>4.3453364953498247E-2</v>
      </c>
      <c r="CC201" s="5">
        <f t="shared" si="33"/>
        <v>3044.27704046193</v>
      </c>
      <c r="CD201" s="35">
        <f t="shared" si="34"/>
        <v>7.0000000000000007E-2</v>
      </c>
      <c r="CE201" s="5">
        <f t="shared" si="58"/>
        <v>221638.7085102229</v>
      </c>
      <c r="CF201" s="5">
        <f t="shared" si="59"/>
        <v>745435.01894480921</v>
      </c>
      <c r="CG201" s="5">
        <f t="shared" si="35"/>
        <v>519986.29148977733</v>
      </c>
      <c r="CH201" s="5">
        <f t="shared" si="36"/>
        <v>967073.72745503206</v>
      </c>
    </row>
    <row r="202" spans="9:86" ht="14.25" customHeight="1">
      <c r="I202" s="150"/>
      <c r="J202" s="2">
        <v>197</v>
      </c>
      <c r="K202" s="118">
        <v>50830</v>
      </c>
      <c r="L202" s="5">
        <f t="shared" si="37"/>
        <v>546952.02856787737</v>
      </c>
      <c r="M202" s="5">
        <f t="shared" si="0"/>
        <v>5571.5809522926747</v>
      </c>
      <c r="N202" s="5">
        <f t="shared" si="1"/>
        <v>1811.285755888518</v>
      </c>
      <c r="O202" s="35">
        <f t="shared" si="2"/>
        <v>3.9739187232879641E-2</v>
      </c>
      <c r="P202" s="5">
        <f t="shared" si="3"/>
        <v>3760.2951964041567</v>
      </c>
      <c r="Q202" s="35">
        <f t="shared" si="4"/>
        <v>8.2500000000000004E-2</v>
      </c>
      <c r="R202" s="5">
        <f t="shared" si="38"/>
        <v>196484.25718801079</v>
      </c>
      <c r="S202" s="5">
        <f t="shared" si="39"/>
        <v>901117.19041364593</v>
      </c>
      <c r="T202" s="5">
        <f t="shared" si="5"/>
        <v>545140.74281198881</v>
      </c>
      <c r="U202" s="5">
        <f t="shared" si="6"/>
        <v>1097601.4476016567</v>
      </c>
      <c r="V202" s="150"/>
      <c r="W202" s="2">
        <v>197</v>
      </c>
      <c r="X202" s="118">
        <v>50830</v>
      </c>
      <c r="Y202" s="5">
        <f t="shared" si="40"/>
        <v>541743.75190418528</v>
      </c>
      <c r="Z202" s="5">
        <f t="shared" si="41"/>
        <v>5441.7815210329336</v>
      </c>
      <c r="AA202" s="5">
        <f t="shared" si="7"/>
        <v>1830.1565083383648</v>
      </c>
      <c r="AB202" s="35">
        <f t="shared" si="8"/>
        <v>4.0539236535476711E-2</v>
      </c>
      <c r="AC202" s="5">
        <f t="shared" si="9"/>
        <v>3611.6250126945688</v>
      </c>
      <c r="AD202" s="35">
        <f t="shared" si="10"/>
        <v>0.08</v>
      </c>
      <c r="AE202" s="5">
        <f t="shared" si="42"/>
        <v>201711.40460415257</v>
      </c>
      <c r="AF202" s="5">
        <f t="shared" si="43"/>
        <v>870319.55503933528</v>
      </c>
      <c r="AG202" s="5">
        <f t="shared" si="11"/>
        <v>539913.59539584687</v>
      </c>
      <c r="AH202" s="5">
        <f t="shared" si="12"/>
        <v>1072030.9596434878</v>
      </c>
      <c r="AI202" s="150"/>
      <c r="AJ202" s="2">
        <v>197</v>
      </c>
      <c r="AK202" s="118">
        <v>50830</v>
      </c>
      <c r="AL202" s="5">
        <f t="shared" si="44"/>
        <v>536442.0048933815</v>
      </c>
      <c r="AM202" s="5">
        <f t="shared" si="45"/>
        <v>5313.0923161272649</v>
      </c>
      <c r="AN202" s="5">
        <f t="shared" si="13"/>
        <v>1848.571034524176</v>
      </c>
      <c r="AO202" s="35">
        <f t="shared" si="14"/>
        <v>4.1351818485390573E-2</v>
      </c>
      <c r="AP202" s="5">
        <f t="shared" si="15"/>
        <v>3464.5212816030889</v>
      </c>
      <c r="AQ202" s="35">
        <f t="shared" si="16"/>
        <v>7.7499999999999999E-2</v>
      </c>
      <c r="AR202" s="5">
        <f t="shared" si="46"/>
        <v>207031.56614114254</v>
      </c>
      <c r="AS202" s="5">
        <f t="shared" si="47"/>
        <v>839647.62013592815</v>
      </c>
      <c r="AT202" s="5">
        <f t="shared" si="17"/>
        <v>534593.43385885737</v>
      </c>
      <c r="AU202" s="5">
        <f t="shared" si="18"/>
        <v>1046679.1862770707</v>
      </c>
      <c r="AV202" s="150"/>
      <c r="AW202" s="2">
        <v>197</v>
      </c>
      <c r="AX202" s="118">
        <v>50830</v>
      </c>
      <c r="AY202" s="5">
        <f t="shared" si="48"/>
        <v>531047.74009722273</v>
      </c>
      <c r="AZ202" s="5">
        <f t="shared" si="49"/>
        <v>5185.5495990545369</v>
      </c>
      <c r="BA202" s="5">
        <f t="shared" si="19"/>
        <v>1866.501223446895</v>
      </c>
      <c r="BB202" s="35">
        <f t="shared" si="20"/>
        <v>4.2177026640320837E-2</v>
      </c>
      <c r="BC202" s="5">
        <f t="shared" si="21"/>
        <v>3319.0483756076419</v>
      </c>
      <c r="BD202" s="35">
        <f t="shared" si="22"/>
        <v>7.4999999999999997E-2</v>
      </c>
      <c r="BE202" s="5">
        <f t="shared" si="50"/>
        <v>212443.76112622404</v>
      </c>
      <c r="BF202" s="5">
        <f t="shared" si="51"/>
        <v>809109.50988751918</v>
      </c>
      <c r="BG202" s="5">
        <f t="shared" si="23"/>
        <v>529181.23887377582</v>
      </c>
      <c r="BH202" s="5">
        <f t="shared" si="24"/>
        <v>1021553.2710137432</v>
      </c>
      <c r="BI202" s="150"/>
      <c r="BJ202" s="2">
        <v>197</v>
      </c>
      <c r="BK202" s="118">
        <v>50830</v>
      </c>
      <c r="BL202" s="5">
        <f t="shared" si="52"/>
        <v>525562.0741538963</v>
      </c>
      <c r="BM202" s="5">
        <f t="shared" si="53"/>
        <v>5059.1898369667315</v>
      </c>
      <c r="BN202" s="5">
        <f t="shared" si="25"/>
        <v>1883.9189722869414</v>
      </c>
      <c r="BO202" s="35">
        <f t="shared" si="26"/>
        <v>4.3014952522665198E-2</v>
      </c>
      <c r="BP202" s="5">
        <f t="shared" si="27"/>
        <v>3175.2708646797901</v>
      </c>
      <c r="BQ202" s="35">
        <f t="shared" si="28"/>
        <v>7.2499999999999995E-2</v>
      </c>
      <c r="BR202" s="5">
        <f t="shared" si="54"/>
        <v>217946.84481839102</v>
      </c>
      <c r="BS202" s="5">
        <f t="shared" si="55"/>
        <v>778713.55306405528</v>
      </c>
      <c r="BT202" s="5">
        <f t="shared" si="29"/>
        <v>523678.15518160939</v>
      </c>
      <c r="BU202" s="5">
        <f t="shared" si="30"/>
        <v>996660.3978824463</v>
      </c>
      <c r="BV202" s="150"/>
      <c r="BW202" s="2">
        <v>197</v>
      </c>
      <c r="BX202" s="118">
        <v>50830</v>
      </c>
      <c r="BY202" s="5">
        <f t="shared" si="56"/>
        <v>519986.29148977733</v>
      </c>
      <c r="BZ202" s="5">
        <f t="shared" si="57"/>
        <v>4934.049629872613</v>
      </c>
      <c r="CA202" s="5">
        <f t="shared" si="31"/>
        <v>1900.7962628489117</v>
      </c>
      <c r="CB202" s="35">
        <f t="shared" si="32"/>
        <v>4.3865685552664929E-2</v>
      </c>
      <c r="CC202" s="5">
        <f t="shared" si="33"/>
        <v>3033.2533670237012</v>
      </c>
      <c r="CD202" s="35">
        <f t="shared" si="34"/>
        <v>7.0000000000000007E-2</v>
      </c>
      <c r="CE202" s="5">
        <f t="shared" si="58"/>
        <v>223539.50477307182</v>
      </c>
      <c r="CF202" s="5">
        <f t="shared" si="59"/>
        <v>748468.27231183287</v>
      </c>
      <c r="CG202" s="5">
        <f t="shared" si="35"/>
        <v>518085.49522692844</v>
      </c>
      <c r="CH202" s="5">
        <f t="shared" si="36"/>
        <v>972007.77708490472</v>
      </c>
    </row>
    <row r="203" spans="9:86" ht="14.25" customHeight="1">
      <c r="I203" s="150"/>
      <c r="J203" s="2">
        <v>198</v>
      </c>
      <c r="K203" s="118">
        <v>50861</v>
      </c>
      <c r="L203" s="5">
        <f t="shared" si="37"/>
        <v>545140.74281198881</v>
      </c>
      <c r="M203" s="5">
        <f t="shared" si="0"/>
        <v>5571.5809522926747</v>
      </c>
      <c r="N203" s="5">
        <f t="shared" si="1"/>
        <v>1823.7383454602518</v>
      </c>
      <c r="O203" s="35">
        <f t="shared" si="2"/>
        <v>4.0145339408378791E-2</v>
      </c>
      <c r="P203" s="5">
        <f t="shared" si="3"/>
        <v>3747.8426068324229</v>
      </c>
      <c r="Q203" s="35">
        <f t="shared" si="4"/>
        <v>8.2500000000000004E-2</v>
      </c>
      <c r="R203" s="5">
        <f t="shared" si="38"/>
        <v>198307.99553347102</v>
      </c>
      <c r="S203" s="5">
        <f t="shared" si="39"/>
        <v>904865.03302047832</v>
      </c>
      <c r="T203" s="5">
        <f t="shared" si="5"/>
        <v>543317.00446652854</v>
      </c>
      <c r="U203" s="5">
        <f t="shared" si="6"/>
        <v>1103173.0285539494</v>
      </c>
      <c r="V203" s="150"/>
      <c r="W203" s="2">
        <v>198</v>
      </c>
      <c r="X203" s="118">
        <v>50861</v>
      </c>
      <c r="Y203" s="5">
        <f t="shared" si="40"/>
        <v>539913.59539584687</v>
      </c>
      <c r="Z203" s="5">
        <f t="shared" si="41"/>
        <v>5441.7815210329336</v>
      </c>
      <c r="AA203" s="5">
        <f t="shared" si="7"/>
        <v>1842.3575517272875</v>
      </c>
      <c r="AB203" s="35">
        <f t="shared" si="8"/>
        <v>4.0947830929351538E-2</v>
      </c>
      <c r="AC203" s="5">
        <f t="shared" si="9"/>
        <v>3599.4239693056461</v>
      </c>
      <c r="AD203" s="35">
        <f t="shared" si="10"/>
        <v>0.08</v>
      </c>
      <c r="AE203" s="5">
        <f t="shared" si="42"/>
        <v>203553.76215587987</v>
      </c>
      <c r="AF203" s="5">
        <f t="shared" si="43"/>
        <v>873918.97900864098</v>
      </c>
      <c r="AG203" s="5">
        <f t="shared" si="11"/>
        <v>538071.23784411955</v>
      </c>
      <c r="AH203" s="5">
        <f t="shared" si="12"/>
        <v>1077472.7411645208</v>
      </c>
      <c r="AI203" s="150"/>
      <c r="AJ203" s="2">
        <v>198</v>
      </c>
      <c r="AK203" s="118">
        <v>50861</v>
      </c>
      <c r="AL203" s="5">
        <f t="shared" si="44"/>
        <v>534593.43385885737</v>
      </c>
      <c r="AM203" s="5">
        <f t="shared" si="45"/>
        <v>5313.0923161272649</v>
      </c>
      <c r="AN203" s="5">
        <f t="shared" si="13"/>
        <v>1860.5097224554779</v>
      </c>
      <c r="AO203" s="35">
        <f t="shared" si="14"/>
        <v>4.1762796277367384E-2</v>
      </c>
      <c r="AP203" s="5">
        <f t="shared" si="15"/>
        <v>3452.582593671787</v>
      </c>
      <c r="AQ203" s="35">
        <f t="shared" si="16"/>
        <v>7.7499999999999999E-2</v>
      </c>
      <c r="AR203" s="5">
        <f t="shared" si="46"/>
        <v>208892.07586359803</v>
      </c>
      <c r="AS203" s="5">
        <f t="shared" si="47"/>
        <v>843100.2027295999</v>
      </c>
      <c r="AT203" s="5">
        <f t="shared" si="17"/>
        <v>532732.92413640185</v>
      </c>
      <c r="AU203" s="5">
        <f t="shared" si="18"/>
        <v>1051992.2785931979</v>
      </c>
      <c r="AV203" s="150"/>
      <c r="AW203" s="2">
        <v>198</v>
      </c>
      <c r="AX203" s="118">
        <v>50861</v>
      </c>
      <c r="AY203" s="5">
        <f t="shared" si="48"/>
        <v>529181.23887377582</v>
      </c>
      <c r="AZ203" s="5">
        <f t="shared" si="49"/>
        <v>5185.5495990545369</v>
      </c>
      <c r="BA203" s="5">
        <f t="shared" si="19"/>
        <v>1878.1668560934381</v>
      </c>
      <c r="BB203" s="35">
        <f t="shared" si="20"/>
        <v>4.2590327504972617E-2</v>
      </c>
      <c r="BC203" s="5">
        <f t="shared" si="21"/>
        <v>3307.3827429610988</v>
      </c>
      <c r="BD203" s="35">
        <f t="shared" si="22"/>
        <v>7.4999999999999997E-2</v>
      </c>
      <c r="BE203" s="5">
        <f t="shared" si="50"/>
        <v>214321.92798231749</v>
      </c>
      <c r="BF203" s="5">
        <f t="shared" si="51"/>
        <v>812416.89263048023</v>
      </c>
      <c r="BG203" s="5">
        <f t="shared" si="23"/>
        <v>527303.07201768237</v>
      </c>
      <c r="BH203" s="5">
        <f t="shared" si="24"/>
        <v>1026738.8206127977</v>
      </c>
      <c r="BI203" s="150"/>
      <c r="BJ203" s="2">
        <v>198</v>
      </c>
      <c r="BK203" s="118">
        <v>50861</v>
      </c>
      <c r="BL203" s="5">
        <f t="shared" si="52"/>
        <v>523678.15518160939</v>
      </c>
      <c r="BM203" s="5">
        <f t="shared" si="53"/>
        <v>5059.1898369667315</v>
      </c>
      <c r="BN203" s="5">
        <f t="shared" si="25"/>
        <v>1895.300982744508</v>
      </c>
      <c r="BO203" s="35">
        <f t="shared" si="26"/>
        <v>4.3430514654648339E-2</v>
      </c>
      <c r="BP203" s="5">
        <f t="shared" si="27"/>
        <v>3163.8888542222235</v>
      </c>
      <c r="BQ203" s="35">
        <f t="shared" si="28"/>
        <v>7.2499999999999995E-2</v>
      </c>
      <c r="BR203" s="5">
        <f t="shared" si="54"/>
        <v>219842.14580113554</v>
      </c>
      <c r="BS203" s="5">
        <f t="shared" si="55"/>
        <v>781877.44191827753</v>
      </c>
      <c r="BT203" s="5">
        <f t="shared" si="29"/>
        <v>521782.85419886489</v>
      </c>
      <c r="BU203" s="5">
        <f t="shared" si="30"/>
        <v>1001719.5877194131</v>
      </c>
      <c r="BV203" s="150"/>
      <c r="BW203" s="2">
        <v>198</v>
      </c>
      <c r="BX203" s="118">
        <v>50861</v>
      </c>
      <c r="BY203" s="5">
        <f t="shared" si="56"/>
        <v>518085.49522692844</v>
      </c>
      <c r="BZ203" s="5">
        <f t="shared" si="57"/>
        <v>4934.049629872613</v>
      </c>
      <c r="CA203" s="5">
        <f t="shared" si="31"/>
        <v>1911.8842410488637</v>
      </c>
      <c r="CB203" s="35">
        <f t="shared" si="32"/>
        <v>4.4283445693721245E-2</v>
      </c>
      <c r="CC203" s="5">
        <f t="shared" si="33"/>
        <v>3022.1653888237493</v>
      </c>
      <c r="CD203" s="35">
        <f t="shared" si="34"/>
        <v>7.0000000000000007E-2</v>
      </c>
      <c r="CE203" s="5">
        <f t="shared" si="58"/>
        <v>225451.38901412068</v>
      </c>
      <c r="CF203" s="5">
        <f t="shared" si="59"/>
        <v>751490.43770065659</v>
      </c>
      <c r="CG203" s="5">
        <f t="shared" si="35"/>
        <v>516173.61098587955</v>
      </c>
      <c r="CH203" s="5">
        <f t="shared" si="36"/>
        <v>976941.82671477727</v>
      </c>
    </row>
    <row r="204" spans="9:86" ht="14.25" customHeight="1">
      <c r="I204" s="150"/>
      <c r="J204" s="2">
        <v>199</v>
      </c>
      <c r="K204" s="118">
        <v>50891</v>
      </c>
      <c r="L204" s="5">
        <f t="shared" si="37"/>
        <v>543317.00446652854</v>
      </c>
      <c r="M204" s="5">
        <f t="shared" si="0"/>
        <v>5571.5809522926747</v>
      </c>
      <c r="N204" s="5">
        <f t="shared" si="1"/>
        <v>1836.2765465852908</v>
      </c>
      <c r="O204" s="35">
        <f t="shared" si="2"/>
        <v>4.0557019894231917E-2</v>
      </c>
      <c r="P204" s="5">
        <f t="shared" si="3"/>
        <v>3735.3044057073839</v>
      </c>
      <c r="Q204" s="35">
        <f t="shared" si="4"/>
        <v>8.2500000000000004E-2</v>
      </c>
      <c r="R204" s="5">
        <f t="shared" si="38"/>
        <v>200144.27208005631</v>
      </c>
      <c r="S204" s="5">
        <f t="shared" si="39"/>
        <v>908600.33742618572</v>
      </c>
      <c r="T204" s="5">
        <f t="shared" si="5"/>
        <v>541480.72791994328</v>
      </c>
      <c r="U204" s="5">
        <f t="shared" si="6"/>
        <v>1108744.609506242</v>
      </c>
      <c r="V204" s="150"/>
      <c r="W204" s="2">
        <v>199</v>
      </c>
      <c r="X204" s="118">
        <v>50891</v>
      </c>
      <c r="Y204" s="5">
        <f t="shared" si="40"/>
        <v>538071.23784411955</v>
      </c>
      <c r="Z204" s="5">
        <f t="shared" si="41"/>
        <v>5441.7815210329336</v>
      </c>
      <c r="AA204" s="5">
        <f t="shared" si="7"/>
        <v>1854.6399354054697</v>
      </c>
      <c r="AB204" s="35">
        <f t="shared" si="8"/>
        <v>4.1361956669598382E-2</v>
      </c>
      <c r="AC204" s="5">
        <f t="shared" si="9"/>
        <v>3587.1415856274639</v>
      </c>
      <c r="AD204" s="35">
        <f t="shared" si="10"/>
        <v>0.08</v>
      </c>
      <c r="AE204" s="5">
        <f t="shared" si="42"/>
        <v>205408.40209128533</v>
      </c>
      <c r="AF204" s="5">
        <f t="shared" si="43"/>
        <v>877506.12059426843</v>
      </c>
      <c r="AG204" s="5">
        <f t="shared" si="11"/>
        <v>536216.59790871409</v>
      </c>
      <c r="AH204" s="5">
        <f t="shared" si="12"/>
        <v>1082914.5226855539</v>
      </c>
      <c r="AI204" s="150"/>
      <c r="AJ204" s="2">
        <v>199</v>
      </c>
      <c r="AK204" s="118">
        <v>50891</v>
      </c>
      <c r="AL204" s="5">
        <f t="shared" si="44"/>
        <v>532732.92413640185</v>
      </c>
      <c r="AM204" s="5">
        <f t="shared" si="45"/>
        <v>5313.0923161272649</v>
      </c>
      <c r="AN204" s="5">
        <f t="shared" si="13"/>
        <v>1872.5255144130028</v>
      </c>
      <c r="AO204" s="35">
        <f t="shared" si="14"/>
        <v>4.2179308157801597E-2</v>
      </c>
      <c r="AP204" s="5">
        <f t="shared" si="15"/>
        <v>3440.5668017142621</v>
      </c>
      <c r="AQ204" s="35">
        <f t="shared" si="16"/>
        <v>7.7499999999999999E-2</v>
      </c>
      <c r="AR204" s="5">
        <f t="shared" si="46"/>
        <v>210764.60137801102</v>
      </c>
      <c r="AS204" s="5">
        <f t="shared" si="47"/>
        <v>846540.76953131414</v>
      </c>
      <c r="AT204" s="5">
        <f t="shared" si="17"/>
        <v>530860.39862198883</v>
      </c>
      <c r="AU204" s="5">
        <f t="shared" si="18"/>
        <v>1057305.3709093251</v>
      </c>
      <c r="AV204" s="150"/>
      <c r="AW204" s="2">
        <v>199</v>
      </c>
      <c r="AX204" s="118">
        <v>50891</v>
      </c>
      <c r="AY204" s="5">
        <f t="shared" si="48"/>
        <v>527303.07201768237</v>
      </c>
      <c r="AZ204" s="5">
        <f t="shared" si="49"/>
        <v>5185.5495990545369</v>
      </c>
      <c r="BA204" s="5">
        <f t="shared" si="19"/>
        <v>1889.9053989440222</v>
      </c>
      <c r="BB204" s="35">
        <f t="shared" si="20"/>
        <v>4.3009164920184202E-2</v>
      </c>
      <c r="BC204" s="5">
        <f t="shared" si="21"/>
        <v>3295.6442001105147</v>
      </c>
      <c r="BD204" s="35">
        <f t="shared" si="22"/>
        <v>7.4999999999999997E-2</v>
      </c>
      <c r="BE204" s="5">
        <f t="shared" si="50"/>
        <v>216211.8333812615</v>
      </c>
      <c r="BF204" s="5">
        <f t="shared" si="51"/>
        <v>815712.53683059069</v>
      </c>
      <c r="BG204" s="5">
        <f t="shared" si="23"/>
        <v>525413.16661873832</v>
      </c>
      <c r="BH204" s="5">
        <f t="shared" si="24"/>
        <v>1031924.3702118522</v>
      </c>
      <c r="BI204" s="150"/>
      <c r="BJ204" s="2">
        <v>199</v>
      </c>
      <c r="BK204" s="118">
        <v>50891</v>
      </c>
      <c r="BL204" s="5">
        <f t="shared" si="52"/>
        <v>521782.85419886489</v>
      </c>
      <c r="BM204" s="5">
        <f t="shared" si="53"/>
        <v>5059.1898369667315</v>
      </c>
      <c r="BN204" s="5">
        <f t="shared" si="25"/>
        <v>1906.7517595152563</v>
      </c>
      <c r="BO204" s="35">
        <f t="shared" si="26"/>
        <v>4.3851615533274171E-2</v>
      </c>
      <c r="BP204" s="5">
        <f t="shared" si="27"/>
        <v>3152.4380774514752</v>
      </c>
      <c r="BQ204" s="35">
        <f t="shared" si="28"/>
        <v>7.2499999999999995E-2</v>
      </c>
      <c r="BR204" s="5">
        <f t="shared" si="54"/>
        <v>221748.8975606508</v>
      </c>
      <c r="BS204" s="5">
        <f t="shared" si="55"/>
        <v>785029.87999572896</v>
      </c>
      <c r="BT204" s="5">
        <f t="shared" si="29"/>
        <v>519876.10243934963</v>
      </c>
      <c r="BU204" s="5">
        <f t="shared" si="30"/>
        <v>1006778.7775563798</v>
      </c>
      <c r="BV204" s="150"/>
      <c r="BW204" s="2">
        <v>199</v>
      </c>
      <c r="BX204" s="118">
        <v>50891</v>
      </c>
      <c r="BY204" s="5">
        <f t="shared" si="56"/>
        <v>516173.61098587955</v>
      </c>
      <c r="BZ204" s="5">
        <f t="shared" si="57"/>
        <v>4934.049629872613</v>
      </c>
      <c r="CA204" s="5">
        <f t="shared" si="31"/>
        <v>1923.0368991216487</v>
      </c>
      <c r="CB204" s="35">
        <f t="shared" si="32"/>
        <v>4.470674652542643E-2</v>
      </c>
      <c r="CC204" s="5">
        <f t="shared" si="33"/>
        <v>3011.0127307509642</v>
      </c>
      <c r="CD204" s="35">
        <f t="shared" si="34"/>
        <v>7.0000000000000007E-2</v>
      </c>
      <c r="CE204" s="5">
        <f t="shared" si="58"/>
        <v>227374.42591324233</v>
      </c>
      <c r="CF204" s="5">
        <f t="shared" si="59"/>
        <v>754501.45043140755</v>
      </c>
      <c r="CG204" s="5">
        <f t="shared" si="35"/>
        <v>514250.5740867579</v>
      </c>
      <c r="CH204" s="5">
        <f t="shared" si="36"/>
        <v>981875.87634464982</v>
      </c>
    </row>
    <row r="205" spans="9:86" ht="14.25" customHeight="1">
      <c r="I205" s="150"/>
      <c r="J205" s="2">
        <v>200</v>
      </c>
      <c r="K205" s="118">
        <v>50922</v>
      </c>
      <c r="L205" s="5">
        <f t="shared" si="37"/>
        <v>541480.72791994328</v>
      </c>
      <c r="M205" s="5">
        <f t="shared" si="0"/>
        <v>5571.5809522926747</v>
      </c>
      <c r="N205" s="5">
        <f t="shared" si="1"/>
        <v>1848.9009478430648</v>
      </c>
      <c r="O205" s="35">
        <f t="shared" si="2"/>
        <v>4.0974332474113556E-2</v>
      </c>
      <c r="P205" s="5">
        <f t="shared" si="3"/>
        <v>3722.6800044496099</v>
      </c>
      <c r="Q205" s="35">
        <f t="shared" si="4"/>
        <v>8.2500000000000004E-2</v>
      </c>
      <c r="R205" s="5">
        <f t="shared" si="38"/>
        <v>201993.17302789938</v>
      </c>
      <c r="S205" s="5">
        <f t="shared" si="39"/>
        <v>912323.01743063529</v>
      </c>
      <c r="T205" s="5">
        <f t="shared" si="5"/>
        <v>539631.82697210019</v>
      </c>
      <c r="U205" s="5">
        <f t="shared" si="6"/>
        <v>1114316.1904585348</v>
      </c>
      <c r="V205" s="150"/>
      <c r="W205" s="2">
        <v>200</v>
      </c>
      <c r="X205" s="118">
        <v>50922</v>
      </c>
      <c r="Y205" s="5">
        <f t="shared" si="40"/>
        <v>536216.59790871409</v>
      </c>
      <c r="Z205" s="5">
        <f t="shared" si="41"/>
        <v>5441.7815210329336</v>
      </c>
      <c r="AA205" s="5">
        <f t="shared" si="7"/>
        <v>1867.0042016415059</v>
      </c>
      <c r="AB205" s="35">
        <f t="shared" si="8"/>
        <v>4.178171751317581E-2</v>
      </c>
      <c r="AC205" s="5">
        <f t="shared" si="9"/>
        <v>3574.7773193914277</v>
      </c>
      <c r="AD205" s="35">
        <f t="shared" si="10"/>
        <v>0.08</v>
      </c>
      <c r="AE205" s="5">
        <f t="shared" si="42"/>
        <v>207275.40629292684</v>
      </c>
      <c r="AF205" s="5">
        <f t="shared" si="43"/>
        <v>881080.89791365981</v>
      </c>
      <c r="AG205" s="5">
        <f t="shared" si="11"/>
        <v>534349.59370707255</v>
      </c>
      <c r="AH205" s="5">
        <f t="shared" si="12"/>
        <v>1088356.3042065867</v>
      </c>
      <c r="AI205" s="150"/>
      <c r="AJ205" s="2">
        <v>200</v>
      </c>
      <c r="AK205" s="118">
        <v>50922</v>
      </c>
      <c r="AL205" s="5">
        <f t="shared" si="44"/>
        <v>530860.39862198883</v>
      </c>
      <c r="AM205" s="5">
        <f t="shared" si="45"/>
        <v>5313.0923161272649</v>
      </c>
      <c r="AN205" s="5">
        <f t="shared" si="13"/>
        <v>1884.6189083602535</v>
      </c>
      <c r="AO205" s="35">
        <f t="shared" si="14"/>
        <v>4.2601457857900732E-2</v>
      </c>
      <c r="AP205" s="5">
        <f t="shared" si="15"/>
        <v>3428.4734077670114</v>
      </c>
      <c r="AQ205" s="35">
        <f t="shared" si="16"/>
        <v>7.7499999999999999E-2</v>
      </c>
      <c r="AR205" s="5">
        <f t="shared" si="46"/>
        <v>212649.22028637127</v>
      </c>
      <c r="AS205" s="5">
        <f t="shared" si="47"/>
        <v>849969.24293908116</v>
      </c>
      <c r="AT205" s="5">
        <f t="shared" si="17"/>
        <v>528975.77971362858</v>
      </c>
      <c r="AU205" s="5">
        <f t="shared" si="18"/>
        <v>1062618.4632254525</v>
      </c>
      <c r="AV205" s="150"/>
      <c r="AW205" s="2">
        <v>200</v>
      </c>
      <c r="AX205" s="118">
        <v>50922</v>
      </c>
      <c r="AY205" s="5">
        <f t="shared" si="48"/>
        <v>525413.16661873832</v>
      </c>
      <c r="AZ205" s="5">
        <f t="shared" si="49"/>
        <v>5185.5495990545369</v>
      </c>
      <c r="BA205" s="5">
        <f t="shared" si="19"/>
        <v>1901.7173076874228</v>
      </c>
      <c r="BB205" s="35">
        <f t="shared" si="20"/>
        <v>4.3433642592380362E-2</v>
      </c>
      <c r="BC205" s="5">
        <f t="shared" si="21"/>
        <v>3283.8322913671141</v>
      </c>
      <c r="BD205" s="35">
        <f t="shared" si="22"/>
        <v>7.4999999999999997E-2</v>
      </c>
      <c r="BE205" s="5">
        <f t="shared" si="50"/>
        <v>218113.55068894892</v>
      </c>
      <c r="BF205" s="5">
        <f t="shared" si="51"/>
        <v>818996.3691219578</v>
      </c>
      <c r="BG205" s="5">
        <f t="shared" si="23"/>
        <v>523511.44931105088</v>
      </c>
      <c r="BH205" s="5">
        <f t="shared" si="24"/>
        <v>1037109.9198109068</v>
      </c>
      <c r="BI205" s="150"/>
      <c r="BJ205" s="2">
        <v>200</v>
      </c>
      <c r="BK205" s="118">
        <v>50922</v>
      </c>
      <c r="BL205" s="5">
        <f t="shared" si="52"/>
        <v>519876.10243934963</v>
      </c>
      <c r="BM205" s="5">
        <f t="shared" si="53"/>
        <v>5059.1898369667315</v>
      </c>
      <c r="BN205" s="5">
        <f t="shared" si="25"/>
        <v>1918.2717180623276</v>
      </c>
      <c r="BO205" s="35">
        <f t="shared" si="26"/>
        <v>4.4278358841149904E-2</v>
      </c>
      <c r="BP205" s="5">
        <f t="shared" si="27"/>
        <v>3140.9181189044039</v>
      </c>
      <c r="BQ205" s="35">
        <f t="shared" si="28"/>
        <v>7.2499999999999995E-2</v>
      </c>
      <c r="BR205" s="5">
        <f t="shared" si="54"/>
        <v>223667.16927871312</v>
      </c>
      <c r="BS205" s="5">
        <f t="shared" si="55"/>
        <v>788170.79811463342</v>
      </c>
      <c r="BT205" s="5">
        <f t="shared" si="29"/>
        <v>517957.83072128729</v>
      </c>
      <c r="BU205" s="5">
        <f t="shared" si="30"/>
        <v>1011837.9673933466</v>
      </c>
      <c r="BV205" s="150"/>
      <c r="BW205" s="2">
        <v>200</v>
      </c>
      <c r="BX205" s="118">
        <v>50922</v>
      </c>
      <c r="BY205" s="5">
        <f t="shared" si="56"/>
        <v>514250.5740867579</v>
      </c>
      <c r="BZ205" s="5">
        <f t="shared" si="57"/>
        <v>4934.049629872613</v>
      </c>
      <c r="CA205" s="5">
        <f t="shared" si="31"/>
        <v>1934.2546143665249</v>
      </c>
      <c r="CB205" s="35">
        <f t="shared" si="32"/>
        <v>4.5135691707526265E-2</v>
      </c>
      <c r="CC205" s="5">
        <f t="shared" si="33"/>
        <v>2999.795015506088</v>
      </c>
      <c r="CD205" s="35">
        <f t="shared" si="34"/>
        <v>7.0000000000000007E-2</v>
      </c>
      <c r="CE205" s="5">
        <f t="shared" si="58"/>
        <v>229308.68052760887</v>
      </c>
      <c r="CF205" s="5">
        <f t="shared" si="59"/>
        <v>757501.24544691364</v>
      </c>
      <c r="CG205" s="5">
        <f t="shared" si="35"/>
        <v>512316.31947239139</v>
      </c>
      <c r="CH205" s="5">
        <f t="shared" si="36"/>
        <v>986809.92597452248</v>
      </c>
    </row>
    <row r="206" spans="9:86" ht="14.25" customHeight="1">
      <c r="I206" s="150"/>
      <c r="J206" s="2">
        <v>201</v>
      </c>
      <c r="K206" s="118">
        <v>50952</v>
      </c>
      <c r="L206" s="5">
        <f t="shared" si="37"/>
        <v>539631.82697210019</v>
      </c>
      <c r="M206" s="5">
        <f t="shared" si="0"/>
        <v>5571.5809522926747</v>
      </c>
      <c r="N206" s="5">
        <f t="shared" si="1"/>
        <v>1861.6121418594857</v>
      </c>
      <c r="O206" s="35">
        <f t="shared" si="2"/>
        <v>4.1397383522875142E-2</v>
      </c>
      <c r="P206" s="5">
        <f t="shared" si="3"/>
        <v>3709.968810433189</v>
      </c>
      <c r="Q206" s="35">
        <f t="shared" si="4"/>
        <v>8.2500000000000004E-2</v>
      </c>
      <c r="R206" s="5">
        <f t="shared" si="38"/>
        <v>203854.78516975886</v>
      </c>
      <c r="S206" s="5">
        <f t="shared" si="39"/>
        <v>916032.98624106846</v>
      </c>
      <c r="T206" s="5">
        <f t="shared" si="5"/>
        <v>537770.2148302407</v>
      </c>
      <c r="U206" s="5">
        <f t="shared" si="6"/>
        <v>1119887.7714108273</v>
      </c>
      <c r="V206" s="150"/>
      <c r="W206" s="2">
        <v>201</v>
      </c>
      <c r="X206" s="118">
        <v>50952</v>
      </c>
      <c r="Y206" s="5">
        <f t="shared" si="40"/>
        <v>534349.59370707255</v>
      </c>
      <c r="Z206" s="5">
        <f t="shared" si="41"/>
        <v>5441.7815210329336</v>
      </c>
      <c r="AA206" s="5">
        <f t="shared" si="7"/>
        <v>1879.4508963191165</v>
      </c>
      <c r="AB206" s="35">
        <f t="shared" si="8"/>
        <v>4.220721980784934E-2</v>
      </c>
      <c r="AC206" s="5">
        <f t="shared" si="9"/>
        <v>3562.3306247138171</v>
      </c>
      <c r="AD206" s="35">
        <f t="shared" si="10"/>
        <v>0.08</v>
      </c>
      <c r="AE206" s="5">
        <f t="shared" si="42"/>
        <v>209154.85718924596</v>
      </c>
      <c r="AF206" s="5">
        <f t="shared" si="43"/>
        <v>884643.2285383736</v>
      </c>
      <c r="AG206" s="5">
        <f t="shared" si="11"/>
        <v>532470.14281075343</v>
      </c>
      <c r="AH206" s="5">
        <f t="shared" si="12"/>
        <v>1093798.0857276195</v>
      </c>
      <c r="AI206" s="150"/>
      <c r="AJ206" s="2">
        <v>201</v>
      </c>
      <c r="AK206" s="118">
        <v>50952</v>
      </c>
      <c r="AL206" s="5">
        <f t="shared" si="44"/>
        <v>528975.77971362858</v>
      </c>
      <c r="AM206" s="5">
        <f t="shared" si="45"/>
        <v>5313.0923161272649</v>
      </c>
      <c r="AN206" s="5">
        <f t="shared" si="13"/>
        <v>1896.7904054767469</v>
      </c>
      <c r="AO206" s="35">
        <f t="shared" si="14"/>
        <v>4.3029351699322302E-2</v>
      </c>
      <c r="AP206" s="5">
        <f t="shared" si="15"/>
        <v>3416.301910650518</v>
      </c>
      <c r="AQ206" s="35">
        <f t="shared" si="16"/>
        <v>7.7499999999999999E-2</v>
      </c>
      <c r="AR206" s="5">
        <f t="shared" si="46"/>
        <v>214546.01069184803</v>
      </c>
      <c r="AS206" s="5">
        <f t="shared" si="47"/>
        <v>853385.54484973173</v>
      </c>
      <c r="AT206" s="5">
        <f t="shared" si="17"/>
        <v>527078.98930815188</v>
      </c>
      <c r="AU206" s="5">
        <f t="shared" si="18"/>
        <v>1067931.5555415798</v>
      </c>
      <c r="AV206" s="150"/>
      <c r="AW206" s="2">
        <v>201</v>
      </c>
      <c r="AX206" s="118">
        <v>50952</v>
      </c>
      <c r="AY206" s="5">
        <f t="shared" si="48"/>
        <v>523511.44931105088</v>
      </c>
      <c r="AZ206" s="5">
        <f t="shared" si="49"/>
        <v>5185.5495990545369</v>
      </c>
      <c r="BA206" s="5">
        <f t="shared" si="19"/>
        <v>1913.6030408604693</v>
      </c>
      <c r="BB206" s="35">
        <f t="shared" si="20"/>
        <v>4.3863866818090805E-2</v>
      </c>
      <c r="BC206" s="5">
        <f t="shared" si="21"/>
        <v>3271.9465581940676</v>
      </c>
      <c r="BD206" s="35">
        <f t="shared" si="22"/>
        <v>7.4999999999999997E-2</v>
      </c>
      <c r="BE206" s="5">
        <f t="shared" si="50"/>
        <v>220027.15372980939</v>
      </c>
      <c r="BF206" s="5">
        <f t="shared" si="51"/>
        <v>822268.31568015192</v>
      </c>
      <c r="BG206" s="5">
        <f t="shared" si="23"/>
        <v>521597.84627019044</v>
      </c>
      <c r="BH206" s="5">
        <f t="shared" si="24"/>
        <v>1042295.4694099613</v>
      </c>
      <c r="BI206" s="150"/>
      <c r="BJ206" s="2">
        <v>201</v>
      </c>
      <c r="BK206" s="118">
        <v>50952</v>
      </c>
      <c r="BL206" s="5">
        <f t="shared" si="52"/>
        <v>517957.83072128729</v>
      </c>
      <c r="BM206" s="5">
        <f t="shared" si="53"/>
        <v>5059.1898369667315</v>
      </c>
      <c r="BN206" s="5">
        <f t="shared" si="25"/>
        <v>1929.861276358954</v>
      </c>
      <c r="BO206" s="35">
        <f t="shared" si="26"/>
        <v>4.4710850850653377E-2</v>
      </c>
      <c r="BP206" s="5">
        <f t="shared" si="27"/>
        <v>3129.3285606077775</v>
      </c>
      <c r="BQ206" s="35">
        <f t="shared" si="28"/>
        <v>7.2499999999999995E-2</v>
      </c>
      <c r="BR206" s="5">
        <f t="shared" si="54"/>
        <v>225597.03055507207</v>
      </c>
      <c r="BS206" s="5">
        <f t="shared" si="55"/>
        <v>791300.12667524116</v>
      </c>
      <c r="BT206" s="5">
        <f t="shared" si="29"/>
        <v>516027.96944492834</v>
      </c>
      <c r="BU206" s="5">
        <f t="shared" si="30"/>
        <v>1016897.1572303132</v>
      </c>
      <c r="BV206" s="150"/>
      <c r="BW206" s="2">
        <v>201</v>
      </c>
      <c r="BX206" s="118">
        <v>50952</v>
      </c>
      <c r="BY206" s="5">
        <f t="shared" si="56"/>
        <v>512316.31947239139</v>
      </c>
      <c r="BZ206" s="5">
        <f t="shared" si="57"/>
        <v>4934.049629872613</v>
      </c>
      <c r="CA206" s="5">
        <f t="shared" si="31"/>
        <v>1945.5377662836631</v>
      </c>
      <c r="CB206" s="35">
        <f t="shared" si="32"/>
        <v>4.55703874892123E-2</v>
      </c>
      <c r="CC206" s="5">
        <f t="shared" si="33"/>
        <v>2988.5118635889498</v>
      </c>
      <c r="CD206" s="35">
        <f t="shared" si="34"/>
        <v>7.0000000000000007E-2</v>
      </c>
      <c r="CE206" s="5">
        <f t="shared" si="58"/>
        <v>231254.21829389254</v>
      </c>
      <c r="CF206" s="5">
        <f t="shared" si="59"/>
        <v>760489.75731050258</v>
      </c>
      <c r="CG206" s="5">
        <f t="shared" si="35"/>
        <v>510370.78170610772</v>
      </c>
      <c r="CH206" s="5">
        <f t="shared" si="36"/>
        <v>991743.97560439515</v>
      </c>
    </row>
    <row r="207" spans="9:86" ht="14.25" customHeight="1">
      <c r="I207" s="150"/>
      <c r="J207" s="2">
        <v>202</v>
      </c>
      <c r="K207" s="118">
        <v>50983</v>
      </c>
      <c r="L207" s="5">
        <f t="shared" si="37"/>
        <v>537770.2148302407</v>
      </c>
      <c r="M207" s="5">
        <f t="shared" si="0"/>
        <v>5571.5809522926747</v>
      </c>
      <c r="N207" s="5">
        <f t="shared" si="1"/>
        <v>1874.4107253347697</v>
      </c>
      <c r="O207" s="35">
        <f t="shared" si="2"/>
        <v>4.1826282088006005E-2</v>
      </c>
      <c r="P207" s="5">
        <f t="shared" si="3"/>
        <v>3697.170226957905</v>
      </c>
      <c r="Q207" s="35">
        <f t="shared" si="4"/>
        <v>8.2500000000000004E-2</v>
      </c>
      <c r="R207" s="5">
        <f t="shared" si="38"/>
        <v>205729.19589509364</v>
      </c>
      <c r="S207" s="5">
        <f t="shared" si="39"/>
        <v>919730.15646802634</v>
      </c>
      <c r="T207" s="5">
        <f t="shared" si="5"/>
        <v>535895.80410490592</v>
      </c>
      <c r="U207" s="5">
        <f t="shared" si="6"/>
        <v>1125459.3523631201</v>
      </c>
      <c r="V207" s="150"/>
      <c r="W207" s="2">
        <v>202</v>
      </c>
      <c r="X207" s="118">
        <v>50983</v>
      </c>
      <c r="Y207" s="5">
        <f t="shared" si="40"/>
        <v>532470.14281075343</v>
      </c>
      <c r="Z207" s="5">
        <f t="shared" si="41"/>
        <v>5441.7815210329336</v>
      </c>
      <c r="AA207" s="5">
        <f t="shared" si="7"/>
        <v>1891.980568961244</v>
      </c>
      <c r="AB207" s="35">
        <f t="shared" si="8"/>
        <v>4.2638572573644062E-2</v>
      </c>
      <c r="AC207" s="5">
        <f t="shared" si="9"/>
        <v>3549.8009520716896</v>
      </c>
      <c r="AD207" s="35">
        <f t="shared" si="10"/>
        <v>0.08</v>
      </c>
      <c r="AE207" s="5">
        <f t="shared" si="42"/>
        <v>211046.8377582072</v>
      </c>
      <c r="AF207" s="5">
        <f t="shared" si="43"/>
        <v>888193.02949044527</v>
      </c>
      <c r="AG207" s="5">
        <f t="shared" si="11"/>
        <v>530578.16224179219</v>
      </c>
      <c r="AH207" s="5">
        <f t="shared" si="12"/>
        <v>1099239.8672486525</v>
      </c>
      <c r="AI207" s="150"/>
      <c r="AJ207" s="2">
        <v>202</v>
      </c>
      <c r="AK207" s="118">
        <v>50983</v>
      </c>
      <c r="AL207" s="5">
        <f t="shared" si="44"/>
        <v>527078.98930815188</v>
      </c>
      <c r="AM207" s="5">
        <f t="shared" si="45"/>
        <v>5313.0923161272649</v>
      </c>
      <c r="AN207" s="5">
        <f t="shared" si="13"/>
        <v>1909.0405101787842</v>
      </c>
      <c r="AO207" s="35">
        <f t="shared" si="14"/>
        <v>4.3463098675618379E-2</v>
      </c>
      <c r="AP207" s="5">
        <f t="shared" si="15"/>
        <v>3404.0518059484807</v>
      </c>
      <c r="AQ207" s="35">
        <f t="shared" si="16"/>
        <v>7.7499999999999999E-2</v>
      </c>
      <c r="AR207" s="5">
        <f t="shared" si="46"/>
        <v>216455.05120202681</v>
      </c>
      <c r="AS207" s="5">
        <f t="shared" si="47"/>
        <v>856789.59665568022</v>
      </c>
      <c r="AT207" s="5">
        <f t="shared" si="17"/>
        <v>525169.94879797311</v>
      </c>
      <c r="AU207" s="5">
        <f t="shared" si="18"/>
        <v>1073244.647857707</v>
      </c>
      <c r="AV207" s="150"/>
      <c r="AW207" s="2">
        <v>202</v>
      </c>
      <c r="AX207" s="118">
        <v>50983</v>
      </c>
      <c r="AY207" s="5">
        <f t="shared" si="48"/>
        <v>521597.84627019044</v>
      </c>
      <c r="AZ207" s="5">
        <f t="shared" si="49"/>
        <v>5185.5495990545369</v>
      </c>
      <c r="BA207" s="5">
        <f t="shared" si="19"/>
        <v>1925.5630598658468</v>
      </c>
      <c r="BB207" s="35">
        <f t="shared" si="20"/>
        <v>4.4299946565386578E-2</v>
      </c>
      <c r="BC207" s="5">
        <f t="shared" si="21"/>
        <v>3259.9865391886901</v>
      </c>
      <c r="BD207" s="35">
        <f t="shared" si="22"/>
        <v>7.4999999999999997E-2</v>
      </c>
      <c r="BE207" s="5">
        <f t="shared" si="50"/>
        <v>221952.71678967524</v>
      </c>
      <c r="BF207" s="5">
        <f t="shared" si="51"/>
        <v>825528.30221934058</v>
      </c>
      <c r="BG207" s="5">
        <f t="shared" si="23"/>
        <v>519672.28321032459</v>
      </c>
      <c r="BH207" s="5">
        <f t="shared" si="24"/>
        <v>1047481.0190090158</v>
      </c>
      <c r="BI207" s="150"/>
      <c r="BJ207" s="2">
        <v>202</v>
      </c>
      <c r="BK207" s="118">
        <v>50983</v>
      </c>
      <c r="BL207" s="5">
        <f t="shared" si="52"/>
        <v>516027.96944492834</v>
      </c>
      <c r="BM207" s="5">
        <f t="shared" si="53"/>
        <v>5059.1898369667315</v>
      </c>
      <c r="BN207" s="5">
        <f t="shared" si="25"/>
        <v>1941.5208549036229</v>
      </c>
      <c r="BO207" s="35">
        <f t="shared" si="26"/>
        <v>4.5149200505361205E-2</v>
      </c>
      <c r="BP207" s="5">
        <f t="shared" si="27"/>
        <v>3117.6689820631086</v>
      </c>
      <c r="BQ207" s="35">
        <f t="shared" si="28"/>
        <v>7.2499999999999995E-2</v>
      </c>
      <c r="BR207" s="5">
        <f t="shared" si="54"/>
        <v>227538.55140997568</v>
      </c>
      <c r="BS207" s="5">
        <f t="shared" si="55"/>
        <v>794417.79565730423</v>
      </c>
      <c r="BT207" s="5">
        <f t="shared" si="29"/>
        <v>514086.44859002472</v>
      </c>
      <c r="BU207" s="5">
        <f t="shared" si="30"/>
        <v>1021956.34706728</v>
      </c>
      <c r="BV207" s="150"/>
      <c r="BW207" s="2">
        <v>202</v>
      </c>
      <c r="BX207" s="118">
        <v>50983</v>
      </c>
      <c r="BY207" s="5">
        <f t="shared" si="56"/>
        <v>510370.78170610772</v>
      </c>
      <c r="BZ207" s="5">
        <f t="shared" si="57"/>
        <v>4934.049629872613</v>
      </c>
      <c r="CA207" s="5">
        <f t="shared" si="31"/>
        <v>1956.8867365869846</v>
      </c>
      <c r="CB207" s="35">
        <f t="shared" si="32"/>
        <v>4.6010942790541791E-2</v>
      </c>
      <c r="CC207" s="5">
        <f t="shared" si="33"/>
        <v>2977.1628932856283</v>
      </c>
      <c r="CD207" s="35">
        <f t="shared" si="34"/>
        <v>7.0000000000000007E-2</v>
      </c>
      <c r="CE207" s="5">
        <f t="shared" si="58"/>
        <v>233211.10503047952</v>
      </c>
      <c r="CF207" s="5">
        <f t="shared" si="59"/>
        <v>763466.92020378821</v>
      </c>
      <c r="CG207" s="5">
        <f t="shared" si="35"/>
        <v>508413.89496952074</v>
      </c>
      <c r="CH207" s="5">
        <f t="shared" si="36"/>
        <v>996678.0252342677</v>
      </c>
    </row>
    <row r="208" spans="9:86" ht="14.25" customHeight="1">
      <c r="I208" s="150"/>
      <c r="J208" s="2">
        <v>203</v>
      </c>
      <c r="K208" s="118">
        <v>51014</v>
      </c>
      <c r="L208" s="5">
        <f t="shared" si="37"/>
        <v>535895.80410490592</v>
      </c>
      <c r="M208" s="5">
        <f t="shared" si="0"/>
        <v>5571.5809522926747</v>
      </c>
      <c r="N208" s="5">
        <f t="shared" si="1"/>
        <v>1887.2972990714466</v>
      </c>
      <c r="O208" s="35">
        <f t="shared" si="2"/>
        <v>4.226113997418781E-2</v>
      </c>
      <c r="P208" s="5">
        <f t="shared" si="3"/>
        <v>3684.2836532212282</v>
      </c>
      <c r="Q208" s="35">
        <f t="shared" si="4"/>
        <v>8.2500000000000004E-2</v>
      </c>
      <c r="R208" s="5">
        <f t="shared" si="38"/>
        <v>207616.49319416509</v>
      </c>
      <c r="S208" s="5">
        <f t="shared" si="39"/>
        <v>923414.44012124755</v>
      </c>
      <c r="T208" s="5">
        <f t="shared" si="5"/>
        <v>534008.50680583448</v>
      </c>
      <c r="U208" s="5">
        <f t="shared" si="6"/>
        <v>1131030.9333154126</v>
      </c>
      <c r="V208" s="150"/>
      <c r="W208" s="2">
        <v>203</v>
      </c>
      <c r="X208" s="118">
        <v>51014</v>
      </c>
      <c r="Y208" s="5">
        <f t="shared" si="40"/>
        <v>530578.16224179219</v>
      </c>
      <c r="Z208" s="5">
        <f t="shared" si="41"/>
        <v>5441.7815210329336</v>
      </c>
      <c r="AA208" s="5">
        <f t="shared" si="7"/>
        <v>1904.5937727543187</v>
      </c>
      <c r="AB208" s="35">
        <f t="shared" si="8"/>
        <v>4.3075887587390775E-2</v>
      </c>
      <c r="AC208" s="5">
        <f t="shared" si="9"/>
        <v>3537.1877482786149</v>
      </c>
      <c r="AD208" s="35">
        <f t="shared" si="10"/>
        <v>0.08</v>
      </c>
      <c r="AE208" s="5">
        <f t="shared" si="42"/>
        <v>212951.4315309615</v>
      </c>
      <c r="AF208" s="5">
        <f t="shared" si="43"/>
        <v>891730.21723872388</v>
      </c>
      <c r="AG208" s="5">
        <f t="shared" si="11"/>
        <v>528673.56846903788</v>
      </c>
      <c r="AH208" s="5">
        <f t="shared" si="12"/>
        <v>1104681.6487696853</v>
      </c>
      <c r="AI208" s="150"/>
      <c r="AJ208" s="2">
        <v>203</v>
      </c>
      <c r="AK208" s="118">
        <v>51014</v>
      </c>
      <c r="AL208" s="5">
        <f t="shared" si="44"/>
        <v>525169.94879797311</v>
      </c>
      <c r="AM208" s="5">
        <f t="shared" si="45"/>
        <v>5313.0923161272649</v>
      </c>
      <c r="AN208" s="5">
        <f t="shared" si="13"/>
        <v>1921.3697301403554</v>
      </c>
      <c r="AO208" s="35">
        <f t="shared" si="14"/>
        <v>4.390281053677314E-2</v>
      </c>
      <c r="AP208" s="5">
        <f t="shared" si="15"/>
        <v>3391.7225859869095</v>
      </c>
      <c r="AQ208" s="35">
        <f t="shared" si="16"/>
        <v>7.7499999999999999E-2</v>
      </c>
      <c r="AR208" s="5">
        <f t="shared" si="46"/>
        <v>218376.42093216715</v>
      </c>
      <c r="AS208" s="5">
        <f t="shared" si="47"/>
        <v>860181.31924166717</v>
      </c>
      <c r="AT208" s="5">
        <f t="shared" si="17"/>
        <v>523248.57906783273</v>
      </c>
      <c r="AU208" s="5">
        <f t="shared" si="18"/>
        <v>1078557.7401738344</v>
      </c>
      <c r="AV208" s="150"/>
      <c r="AW208" s="2">
        <v>203</v>
      </c>
      <c r="AX208" s="118">
        <v>51014</v>
      </c>
      <c r="AY208" s="5">
        <f t="shared" si="48"/>
        <v>519672.28321032459</v>
      </c>
      <c r="AZ208" s="5">
        <f t="shared" si="49"/>
        <v>5185.5495990545369</v>
      </c>
      <c r="BA208" s="5">
        <f t="shared" si="19"/>
        <v>1937.5978289900086</v>
      </c>
      <c r="BB208" s="35">
        <f t="shared" si="20"/>
        <v>4.4741993558409118E-2</v>
      </c>
      <c r="BC208" s="5">
        <f t="shared" si="21"/>
        <v>3247.9517700645283</v>
      </c>
      <c r="BD208" s="35">
        <f t="shared" si="22"/>
        <v>7.4999999999999997E-2</v>
      </c>
      <c r="BE208" s="5">
        <f t="shared" si="50"/>
        <v>223890.31461866526</v>
      </c>
      <c r="BF208" s="5">
        <f t="shared" si="51"/>
        <v>828776.25398940512</v>
      </c>
      <c r="BG208" s="5">
        <f t="shared" si="23"/>
        <v>517734.68538133457</v>
      </c>
      <c r="BH208" s="5">
        <f t="shared" si="24"/>
        <v>1052666.5686080703</v>
      </c>
      <c r="BI208" s="150"/>
      <c r="BJ208" s="2">
        <v>203</v>
      </c>
      <c r="BK208" s="118">
        <v>51014</v>
      </c>
      <c r="BL208" s="5">
        <f t="shared" si="52"/>
        <v>514086.44859002472</v>
      </c>
      <c r="BM208" s="5">
        <f t="shared" si="53"/>
        <v>5059.1898369667315</v>
      </c>
      <c r="BN208" s="5">
        <f t="shared" si="25"/>
        <v>1953.250876735332</v>
      </c>
      <c r="BO208" s="35">
        <f t="shared" si="26"/>
        <v>4.5593519504569163E-2</v>
      </c>
      <c r="BP208" s="5">
        <f t="shared" si="27"/>
        <v>3105.9389602313995</v>
      </c>
      <c r="BQ208" s="35">
        <f t="shared" si="28"/>
        <v>7.2499999999999995E-2</v>
      </c>
      <c r="BR208" s="5">
        <f t="shared" si="54"/>
        <v>229491.80228671103</v>
      </c>
      <c r="BS208" s="5">
        <f t="shared" si="55"/>
        <v>797523.73461753561</v>
      </c>
      <c r="BT208" s="5">
        <f t="shared" si="29"/>
        <v>512133.19771328941</v>
      </c>
      <c r="BU208" s="5">
        <f t="shared" si="30"/>
        <v>1027015.5369042467</v>
      </c>
      <c r="BV208" s="150"/>
      <c r="BW208" s="2">
        <v>203</v>
      </c>
      <c r="BX208" s="118">
        <v>51014</v>
      </c>
      <c r="BY208" s="5">
        <f t="shared" si="56"/>
        <v>508413.89496952074</v>
      </c>
      <c r="BZ208" s="5">
        <f t="shared" si="57"/>
        <v>4934.049629872613</v>
      </c>
      <c r="CA208" s="5">
        <f t="shared" si="31"/>
        <v>1968.3019092170753</v>
      </c>
      <c r="CB208" s="35">
        <f t="shared" si="32"/>
        <v>4.6457469286949549E-2</v>
      </c>
      <c r="CC208" s="5">
        <f t="shared" si="33"/>
        <v>2965.7477206555377</v>
      </c>
      <c r="CD208" s="35">
        <f t="shared" si="34"/>
        <v>7.0000000000000007E-2</v>
      </c>
      <c r="CE208" s="5">
        <f t="shared" si="58"/>
        <v>235179.40693969661</v>
      </c>
      <c r="CF208" s="5">
        <f t="shared" si="59"/>
        <v>766432.66792444373</v>
      </c>
      <c r="CG208" s="5">
        <f t="shared" si="35"/>
        <v>506445.59306030365</v>
      </c>
      <c r="CH208" s="5">
        <f t="shared" si="36"/>
        <v>1001612.0748641404</v>
      </c>
    </row>
    <row r="209" spans="9:86" ht="14.25" customHeight="1">
      <c r="I209" s="150"/>
      <c r="J209" s="2">
        <v>204</v>
      </c>
      <c r="K209" s="118">
        <v>51044</v>
      </c>
      <c r="L209" s="5">
        <f t="shared" si="37"/>
        <v>534008.50680583448</v>
      </c>
      <c r="M209" s="5">
        <f t="shared" si="0"/>
        <v>5571.5809522926747</v>
      </c>
      <c r="N209" s="5">
        <f t="shared" si="1"/>
        <v>1900.2724680025626</v>
      </c>
      <c r="O209" s="35">
        <f t="shared" si="2"/>
        <v>4.2702071831080435E-2</v>
      </c>
      <c r="P209" s="5">
        <f t="shared" si="3"/>
        <v>3671.3084842901121</v>
      </c>
      <c r="Q209" s="35">
        <f t="shared" si="4"/>
        <v>8.2500000000000004E-2</v>
      </c>
      <c r="R209" s="5">
        <f t="shared" si="38"/>
        <v>209516.76566216766</v>
      </c>
      <c r="S209" s="5">
        <f t="shared" si="39"/>
        <v>927085.74860553769</v>
      </c>
      <c r="T209" s="5">
        <f t="shared" si="5"/>
        <v>532108.23433783196</v>
      </c>
      <c r="U209" s="5">
        <f t="shared" si="6"/>
        <v>1136602.5142677054</v>
      </c>
      <c r="V209" s="150"/>
      <c r="W209" s="2">
        <v>204</v>
      </c>
      <c r="X209" s="118">
        <v>51044</v>
      </c>
      <c r="Y209" s="5">
        <f t="shared" si="40"/>
        <v>528673.56846903788</v>
      </c>
      <c r="Z209" s="5">
        <f t="shared" si="41"/>
        <v>5441.7815210329336</v>
      </c>
      <c r="AA209" s="5">
        <f t="shared" si="7"/>
        <v>1917.2910645726806</v>
      </c>
      <c r="AB209" s="35">
        <f t="shared" si="8"/>
        <v>4.3519279470503006E-2</v>
      </c>
      <c r="AC209" s="5">
        <f t="shared" si="9"/>
        <v>3524.490456460253</v>
      </c>
      <c r="AD209" s="35">
        <f t="shared" si="10"/>
        <v>0.08</v>
      </c>
      <c r="AE209" s="5">
        <f t="shared" si="42"/>
        <v>214868.72259553417</v>
      </c>
      <c r="AF209" s="5">
        <f t="shared" si="43"/>
        <v>895254.70769518416</v>
      </c>
      <c r="AG209" s="5">
        <f t="shared" si="11"/>
        <v>526756.27740446525</v>
      </c>
      <c r="AH209" s="5">
        <f t="shared" si="12"/>
        <v>1110123.4302907183</v>
      </c>
      <c r="AI209" s="150"/>
      <c r="AJ209" s="2">
        <v>204</v>
      </c>
      <c r="AK209" s="118">
        <v>51044</v>
      </c>
      <c r="AL209" s="5">
        <f t="shared" si="44"/>
        <v>523248.57906783273</v>
      </c>
      <c r="AM209" s="5">
        <f t="shared" si="45"/>
        <v>5313.0923161272649</v>
      </c>
      <c r="AN209" s="5">
        <f t="shared" si="13"/>
        <v>1933.7785763141787</v>
      </c>
      <c r="AO209" s="35">
        <f t="shared" si="14"/>
        <v>4.4348601876971094E-2</v>
      </c>
      <c r="AP209" s="5">
        <f t="shared" si="15"/>
        <v>3379.3137398130862</v>
      </c>
      <c r="AQ209" s="35">
        <f t="shared" si="16"/>
        <v>7.7499999999999999E-2</v>
      </c>
      <c r="AR209" s="5">
        <f t="shared" si="46"/>
        <v>220310.19950848134</v>
      </c>
      <c r="AS209" s="5">
        <f t="shared" si="47"/>
        <v>863560.63298148022</v>
      </c>
      <c r="AT209" s="5">
        <f t="shared" si="17"/>
        <v>521314.80049151857</v>
      </c>
      <c r="AU209" s="5">
        <f t="shared" si="18"/>
        <v>1083870.8324899615</v>
      </c>
      <c r="AV209" s="150"/>
      <c r="AW209" s="2">
        <v>204</v>
      </c>
      <c r="AX209" s="118">
        <v>51044</v>
      </c>
      <c r="AY209" s="5">
        <f t="shared" si="48"/>
        <v>517734.68538133457</v>
      </c>
      <c r="AZ209" s="5">
        <f t="shared" si="49"/>
        <v>5185.5495990545369</v>
      </c>
      <c r="BA209" s="5">
        <f t="shared" si="19"/>
        <v>1949.7078154211963</v>
      </c>
      <c r="BB209" s="35">
        <f t="shared" si="20"/>
        <v>4.5190122365129544E-2</v>
      </c>
      <c r="BC209" s="5">
        <f t="shared" si="21"/>
        <v>3235.8417836333406</v>
      </c>
      <c r="BD209" s="35">
        <f t="shared" si="22"/>
        <v>7.4999999999999997E-2</v>
      </c>
      <c r="BE209" s="5">
        <f t="shared" si="50"/>
        <v>225840.02243408645</v>
      </c>
      <c r="BF209" s="5">
        <f t="shared" si="51"/>
        <v>832012.09577303845</v>
      </c>
      <c r="BG209" s="5">
        <f t="shared" si="23"/>
        <v>515784.97756591334</v>
      </c>
      <c r="BH209" s="5">
        <f t="shared" si="24"/>
        <v>1057852.118207125</v>
      </c>
      <c r="BI209" s="150"/>
      <c r="BJ209" s="2">
        <v>204</v>
      </c>
      <c r="BK209" s="118">
        <v>51044</v>
      </c>
      <c r="BL209" s="5">
        <f t="shared" si="52"/>
        <v>512133.19771328941</v>
      </c>
      <c r="BM209" s="5">
        <f t="shared" si="53"/>
        <v>5059.1898369667315</v>
      </c>
      <c r="BN209" s="5">
        <f t="shared" si="25"/>
        <v>1965.0517674489415</v>
      </c>
      <c r="BO209" s="35">
        <f t="shared" si="26"/>
        <v>4.6043922391042845E-2</v>
      </c>
      <c r="BP209" s="5">
        <f t="shared" si="27"/>
        <v>3094.13806951779</v>
      </c>
      <c r="BQ209" s="35">
        <f t="shared" si="28"/>
        <v>7.2499999999999995E-2</v>
      </c>
      <c r="BR209" s="5">
        <f t="shared" si="54"/>
        <v>231456.85405415998</v>
      </c>
      <c r="BS209" s="5">
        <f t="shared" si="55"/>
        <v>800617.8726870534</v>
      </c>
      <c r="BT209" s="5">
        <f t="shared" si="29"/>
        <v>510168.14594584046</v>
      </c>
      <c r="BU209" s="5">
        <f t="shared" si="30"/>
        <v>1032074.7267412134</v>
      </c>
      <c r="BV209" s="150"/>
      <c r="BW209" s="2">
        <v>204</v>
      </c>
      <c r="BX209" s="118">
        <v>51044</v>
      </c>
      <c r="BY209" s="5">
        <f t="shared" si="56"/>
        <v>506445.59306030365</v>
      </c>
      <c r="BZ209" s="5">
        <f t="shared" si="57"/>
        <v>4934.049629872613</v>
      </c>
      <c r="CA209" s="5">
        <f t="shared" si="31"/>
        <v>1979.7836703541748</v>
      </c>
      <c r="CB209" s="35">
        <f t="shared" si="32"/>
        <v>4.691008149698965E-2</v>
      </c>
      <c r="CC209" s="5">
        <f t="shared" si="33"/>
        <v>2954.2659595184382</v>
      </c>
      <c r="CD209" s="35">
        <f t="shared" si="34"/>
        <v>7.0000000000000007E-2</v>
      </c>
      <c r="CE209" s="5">
        <f t="shared" si="58"/>
        <v>237159.19061005078</v>
      </c>
      <c r="CF209" s="5">
        <f t="shared" si="59"/>
        <v>769386.93388396222</v>
      </c>
      <c r="CG209" s="5">
        <f t="shared" si="35"/>
        <v>504465.80938994949</v>
      </c>
      <c r="CH209" s="5">
        <f t="shared" si="36"/>
        <v>1006546.124494013</v>
      </c>
    </row>
    <row r="210" spans="9:86" ht="14.25" customHeight="1">
      <c r="I210" s="150"/>
      <c r="J210" s="2">
        <v>205</v>
      </c>
      <c r="K210" s="118">
        <v>51075</v>
      </c>
      <c r="L210" s="5">
        <f t="shared" si="37"/>
        <v>532108.23433783196</v>
      </c>
      <c r="M210" s="5">
        <f t="shared" si="0"/>
        <v>5571.5809522926747</v>
      </c>
      <c r="N210" s="5">
        <f t="shared" si="1"/>
        <v>1913.3368412200798</v>
      </c>
      <c r="O210" s="35">
        <f t="shared" si="2"/>
        <v>4.3149195244484378E-2</v>
      </c>
      <c r="P210" s="5">
        <f t="shared" si="3"/>
        <v>3658.2441110725949</v>
      </c>
      <c r="Q210" s="35">
        <f t="shared" si="4"/>
        <v>8.2500000000000004E-2</v>
      </c>
      <c r="R210" s="5">
        <f t="shared" si="38"/>
        <v>211430.10250338772</v>
      </c>
      <c r="S210" s="5">
        <f t="shared" si="39"/>
        <v>930743.99271661032</v>
      </c>
      <c r="T210" s="5">
        <f t="shared" si="5"/>
        <v>530194.89749661193</v>
      </c>
      <c r="U210" s="5">
        <f t="shared" si="6"/>
        <v>1142174.0952199982</v>
      </c>
      <c r="V210" s="150"/>
      <c r="W210" s="2">
        <v>205</v>
      </c>
      <c r="X210" s="118">
        <v>51075</v>
      </c>
      <c r="Y210" s="5">
        <f t="shared" si="40"/>
        <v>526756.27740446525</v>
      </c>
      <c r="Z210" s="5">
        <f t="shared" si="41"/>
        <v>5441.7815210329336</v>
      </c>
      <c r="AA210" s="5">
        <f t="shared" si="7"/>
        <v>1930.0730050031652</v>
      </c>
      <c r="AB210" s="35">
        <f t="shared" si="8"/>
        <v>4.3968865780130234E-2</v>
      </c>
      <c r="AC210" s="5">
        <f t="shared" si="9"/>
        <v>3511.7085160297684</v>
      </c>
      <c r="AD210" s="35">
        <f t="shared" si="10"/>
        <v>0.08</v>
      </c>
      <c r="AE210" s="5">
        <f t="shared" si="42"/>
        <v>216798.79560053733</v>
      </c>
      <c r="AF210" s="5">
        <f t="shared" si="43"/>
        <v>898766.41621121392</v>
      </c>
      <c r="AG210" s="5">
        <f t="shared" si="11"/>
        <v>524826.20439946209</v>
      </c>
      <c r="AH210" s="5">
        <f t="shared" si="12"/>
        <v>1115565.2118117511</v>
      </c>
      <c r="AI210" s="150"/>
      <c r="AJ210" s="2">
        <v>205</v>
      </c>
      <c r="AK210" s="118">
        <v>51075</v>
      </c>
      <c r="AL210" s="5">
        <f t="shared" si="44"/>
        <v>521314.80049151857</v>
      </c>
      <c r="AM210" s="5">
        <f t="shared" si="45"/>
        <v>5313.0923161272649</v>
      </c>
      <c r="AN210" s="5">
        <f t="shared" si="13"/>
        <v>1946.267562952874</v>
      </c>
      <c r="AO210" s="35">
        <f t="shared" si="14"/>
        <v>4.480059022574108E-2</v>
      </c>
      <c r="AP210" s="5">
        <f t="shared" si="15"/>
        <v>3366.8247531743909</v>
      </c>
      <c r="AQ210" s="35">
        <f t="shared" si="16"/>
        <v>7.7499999999999999E-2</v>
      </c>
      <c r="AR210" s="5">
        <f t="shared" si="46"/>
        <v>222256.46707143422</v>
      </c>
      <c r="AS210" s="5">
        <f t="shared" si="47"/>
        <v>866927.45773465466</v>
      </c>
      <c r="AT210" s="5">
        <f t="shared" si="17"/>
        <v>519368.53292856569</v>
      </c>
      <c r="AU210" s="5">
        <f t="shared" si="18"/>
        <v>1089183.9248060889</v>
      </c>
      <c r="AV210" s="150"/>
      <c r="AW210" s="2">
        <v>205</v>
      </c>
      <c r="AX210" s="118">
        <v>51075</v>
      </c>
      <c r="AY210" s="5">
        <f t="shared" si="48"/>
        <v>515784.97756591334</v>
      </c>
      <c r="AZ210" s="5">
        <f t="shared" si="49"/>
        <v>5185.5495990545369</v>
      </c>
      <c r="BA210" s="5">
        <f t="shared" si="19"/>
        <v>1961.8934892675788</v>
      </c>
      <c r="BB210" s="35">
        <f t="shared" si="20"/>
        <v>4.5644450488483583E-2</v>
      </c>
      <c r="BC210" s="5">
        <f t="shared" si="21"/>
        <v>3223.656109786958</v>
      </c>
      <c r="BD210" s="35">
        <f t="shared" si="22"/>
        <v>7.4999999999999997E-2</v>
      </c>
      <c r="BE210" s="5">
        <f t="shared" si="50"/>
        <v>227801.91592335404</v>
      </c>
      <c r="BF210" s="5">
        <f t="shared" si="51"/>
        <v>835235.7518828254</v>
      </c>
      <c r="BG210" s="5">
        <f t="shared" si="23"/>
        <v>513823.08407664578</v>
      </c>
      <c r="BH210" s="5">
        <f t="shared" si="24"/>
        <v>1063037.6678061795</v>
      </c>
      <c r="BI210" s="150"/>
      <c r="BJ210" s="2">
        <v>205</v>
      </c>
      <c r="BK210" s="118">
        <v>51075</v>
      </c>
      <c r="BL210" s="5">
        <f t="shared" si="52"/>
        <v>510168.14594584046</v>
      </c>
      <c r="BM210" s="5">
        <f t="shared" si="53"/>
        <v>5059.1898369667315</v>
      </c>
      <c r="BN210" s="5">
        <f t="shared" si="25"/>
        <v>1976.9239552106123</v>
      </c>
      <c r="BO210" s="35">
        <f t="shared" si="26"/>
        <v>4.6500526642143186E-2</v>
      </c>
      <c r="BP210" s="5">
        <f t="shared" si="27"/>
        <v>3082.2658817561191</v>
      </c>
      <c r="BQ210" s="35">
        <f t="shared" si="28"/>
        <v>7.2499999999999995E-2</v>
      </c>
      <c r="BR210" s="5">
        <f t="shared" si="54"/>
        <v>233433.77800937058</v>
      </c>
      <c r="BS210" s="5">
        <f t="shared" si="55"/>
        <v>803700.13856880949</v>
      </c>
      <c r="BT210" s="5">
        <f t="shared" si="29"/>
        <v>508191.22199062986</v>
      </c>
      <c r="BU210" s="5">
        <f t="shared" si="30"/>
        <v>1037133.91657818</v>
      </c>
      <c r="BV210" s="150"/>
      <c r="BW210" s="2">
        <v>205</v>
      </c>
      <c r="BX210" s="118">
        <v>51075</v>
      </c>
      <c r="BY210" s="5">
        <f t="shared" si="56"/>
        <v>504465.80938994949</v>
      </c>
      <c r="BZ210" s="5">
        <f t="shared" si="57"/>
        <v>4934.049629872613</v>
      </c>
      <c r="CA210" s="5">
        <f t="shared" si="31"/>
        <v>1991.3324084312408</v>
      </c>
      <c r="CB210" s="35">
        <f t="shared" si="32"/>
        <v>4.7368896873451763E-2</v>
      </c>
      <c r="CC210" s="5">
        <f t="shared" si="33"/>
        <v>2942.7172214413722</v>
      </c>
      <c r="CD210" s="35">
        <f t="shared" si="34"/>
        <v>7.0000000000000007E-2</v>
      </c>
      <c r="CE210" s="5">
        <f t="shared" si="58"/>
        <v>239150.52301848202</v>
      </c>
      <c r="CF210" s="5">
        <f t="shared" si="59"/>
        <v>772329.65110540355</v>
      </c>
      <c r="CG210" s="5">
        <f t="shared" si="35"/>
        <v>502474.47698151827</v>
      </c>
      <c r="CH210" s="5">
        <f t="shared" si="36"/>
        <v>1011480.1741238856</v>
      </c>
    </row>
    <row r="211" spans="9:86" ht="14.25" customHeight="1">
      <c r="I211" s="150"/>
      <c r="J211" s="2">
        <v>206</v>
      </c>
      <c r="K211" s="118">
        <v>51105</v>
      </c>
      <c r="L211" s="5">
        <f t="shared" si="37"/>
        <v>530194.89749661193</v>
      </c>
      <c r="M211" s="5">
        <f t="shared" si="0"/>
        <v>5571.5809522926747</v>
      </c>
      <c r="N211" s="5">
        <f t="shared" si="1"/>
        <v>1926.4910320034678</v>
      </c>
      <c r="O211" s="35">
        <f t="shared" si="2"/>
        <v>4.3602630831031983E-2</v>
      </c>
      <c r="P211" s="5">
        <f t="shared" si="3"/>
        <v>3645.0899202892069</v>
      </c>
      <c r="Q211" s="35">
        <f t="shared" si="4"/>
        <v>8.2500000000000004E-2</v>
      </c>
      <c r="R211" s="5">
        <f t="shared" si="38"/>
        <v>213356.59353539118</v>
      </c>
      <c r="S211" s="5">
        <f t="shared" si="39"/>
        <v>934389.08263689955</v>
      </c>
      <c r="T211" s="5">
        <f t="shared" si="5"/>
        <v>528268.4064646085</v>
      </c>
      <c r="U211" s="5">
        <f t="shared" si="6"/>
        <v>1147745.6761722907</v>
      </c>
      <c r="V211" s="150"/>
      <c r="W211" s="2">
        <v>206</v>
      </c>
      <c r="X211" s="118">
        <v>51105</v>
      </c>
      <c r="Y211" s="5">
        <f t="shared" si="40"/>
        <v>524826.20439946209</v>
      </c>
      <c r="Z211" s="5">
        <f t="shared" si="41"/>
        <v>5441.7815210329336</v>
      </c>
      <c r="AA211" s="5">
        <f t="shared" si="7"/>
        <v>1942.9401583698527</v>
      </c>
      <c r="AB211" s="35">
        <f t="shared" si="8"/>
        <v>4.4424767103839621E-2</v>
      </c>
      <c r="AC211" s="5">
        <f t="shared" si="9"/>
        <v>3498.8413626630809</v>
      </c>
      <c r="AD211" s="35">
        <f t="shared" si="10"/>
        <v>0.08</v>
      </c>
      <c r="AE211" s="5">
        <f t="shared" si="42"/>
        <v>218741.73575890719</v>
      </c>
      <c r="AF211" s="5">
        <f t="shared" si="43"/>
        <v>902265.257573877</v>
      </c>
      <c r="AG211" s="5">
        <f t="shared" si="11"/>
        <v>522883.26424109226</v>
      </c>
      <c r="AH211" s="5">
        <f t="shared" si="12"/>
        <v>1121006.9933327842</v>
      </c>
      <c r="AI211" s="150"/>
      <c r="AJ211" s="2">
        <v>206</v>
      </c>
      <c r="AK211" s="118">
        <v>51105</v>
      </c>
      <c r="AL211" s="5">
        <f t="shared" si="44"/>
        <v>519368.53292856569</v>
      </c>
      <c r="AM211" s="5">
        <f t="shared" si="45"/>
        <v>5313.0923161272649</v>
      </c>
      <c r="AN211" s="5">
        <f t="shared" si="13"/>
        <v>1958.837207630278</v>
      </c>
      <c r="AO211" s="35">
        <f t="shared" si="14"/>
        <v>4.5258896142628596E-2</v>
      </c>
      <c r="AP211" s="5">
        <f t="shared" si="15"/>
        <v>3354.2551084969868</v>
      </c>
      <c r="AQ211" s="35">
        <f t="shared" si="16"/>
        <v>7.7499999999999999E-2</v>
      </c>
      <c r="AR211" s="5">
        <f t="shared" si="46"/>
        <v>224215.3042790645</v>
      </c>
      <c r="AS211" s="5">
        <f t="shared" si="47"/>
        <v>870281.71284315165</v>
      </c>
      <c r="AT211" s="5">
        <f t="shared" si="17"/>
        <v>517409.69572093542</v>
      </c>
      <c r="AU211" s="5">
        <f t="shared" si="18"/>
        <v>1094497.0171222161</v>
      </c>
      <c r="AV211" s="150"/>
      <c r="AW211" s="2">
        <v>206</v>
      </c>
      <c r="AX211" s="118">
        <v>51105</v>
      </c>
      <c r="AY211" s="5">
        <f t="shared" si="48"/>
        <v>513823.08407664578</v>
      </c>
      <c r="AZ211" s="5">
        <f t="shared" si="49"/>
        <v>5185.5495990545369</v>
      </c>
      <c r="BA211" s="5">
        <f t="shared" si="19"/>
        <v>1974.1553235755009</v>
      </c>
      <c r="BB211" s="35">
        <f t="shared" si="20"/>
        <v>4.6105098461034208E-2</v>
      </c>
      <c r="BC211" s="5">
        <f t="shared" si="21"/>
        <v>3211.394275479036</v>
      </c>
      <c r="BD211" s="35">
        <f t="shared" si="22"/>
        <v>7.4999999999999997E-2</v>
      </c>
      <c r="BE211" s="5">
        <f t="shared" si="50"/>
        <v>229776.07124692955</v>
      </c>
      <c r="BF211" s="5">
        <f t="shared" si="51"/>
        <v>838447.14615830441</v>
      </c>
      <c r="BG211" s="5">
        <f t="shared" si="23"/>
        <v>511848.9287530703</v>
      </c>
      <c r="BH211" s="5">
        <f t="shared" si="24"/>
        <v>1068223.217405234</v>
      </c>
      <c r="BI211" s="150"/>
      <c r="BJ211" s="2">
        <v>206</v>
      </c>
      <c r="BK211" s="118">
        <v>51105</v>
      </c>
      <c r="BL211" s="5">
        <f t="shared" si="52"/>
        <v>508191.22199062986</v>
      </c>
      <c r="BM211" s="5">
        <f t="shared" si="53"/>
        <v>5059.1898369667315</v>
      </c>
      <c r="BN211" s="5">
        <f t="shared" si="25"/>
        <v>1988.8678707733429</v>
      </c>
      <c r="BO211" s="35">
        <f t="shared" si="26"/>
        <v>4.6963452764479607E-2</v>
      </c>
      <c r="BP211" s="5">
        <f t="shared" si="27"/>
        <v>3070.3219661933886</v>
      </c>
      <c r="BQ211" s="35">
        <f t="shared" si="28"/>
        <v>7.2499999999999995E-2</v>
      </c>
      <c r="BR211" s="5">
        <f t="shared" si="54"/>
        <v>235422.64588014391</v>
      </c>
      <c r="BS211" s="5">
        <f t="shared" si="55"/>
        <v>806770.46053500287</v>
      </c>
      <c r="BT211" s="5">
        <f t="shared" si="29"/>
        <v>506202.35411985649</v>
      </c>
      <c r="BU211" s="5">
        <f t="shared" si="30"/>
        <v>1042193.1064151467</v>
      </c>
      <c r="BV211" s="150"/>
      <c r="BW211" s="2">
        <v>206</v>
      </c>
      <c r="BX211" s="118">
        <v>51105</v>
      </c>
      <c r="BY211" s="5">
        <f t="shared" si="56"/>
        <v>502474.47698151827</v>
      </c>
      <c r="BZ211" s="5">
        <f t="shared" si="57"/>
        <v>4934.049629872613</v>
      </c>
      <c r="CA211" s="5">
        <f t="shared" si="31"/>
        <v>2002.9485141470896</v>
      </c>
      <c r="CB211" s="35">
        <f t="shared" si="32"/>
        <v>4.7834035898004695E-2</v>
      </c>
      <c r="CC211" s="5">
        <f t="shared" si="33"/>
        <v>2931.1011157255234</v>
      </c>
      <c r="CD211" s="35">
        <f t="shared" si="34"/>
        <v>7.0000000000000007E-2</v>
      </c>
      <c r="CE211" s="5">
        <f t="shared" si="58"/>
        <v>241153.4715326291</v>
      </c>
      <c r="CF211" s="5">
        <f t="shared" si="59"/>
        <v>775260.75222112902</v>
      </c>
      <c r="CG211" s="5">
        <f t="shared" si="35"/>
        <v>500471.52846737119</v>
      </c>
      <c r="CH211" s="5">
        <f t="shared" si="36"/>
        <v>1016414.2237537581</v>
      </c>
    </row>
    <row r="212" spans="9:86" ht="14.25" customHeight="1">
      <c r="I212" s="150"/>
      <c r="J212" s="2">
        <v>207</v>
      </c>
      <c r="K212" s="118">
        <v>51136</v>
      </c>
      <c r="L212" s="5">
        <f t="shared" si="37"/>
        <v>528268.4064646085</v>
      </c>
      <c r="M212" s="5">
        <f t="shared" si="0"/>
        <v>5571.5809522926747</v>
      </c>
      <c r="N212" s="5">
        <f t="shared" si="1"/>
        <v>1939.7356578484914</v>
      </c>
      <c r="O212" s="35">
        <f t="shared" si="2"/>
        <v>4.4062502336568055E-2</v>
      </c>
      <c r="P212" s="5">
        <f t="shared" si="3"/>
        <v>3631.8452944441833</v>
      </c>
      <c r="Q212" s="35">
        <f t="shared" si="4"/>
        <v>8.2500000000000004E-2</v>
      </c>
      <c r="R212" s="5">
        <f t="shared" si="38"/>
        <v>215296.32919323968</v>
      </c>
      <c r="S212" s="5">
        <f t="shared" si="39"/>
        <v>938020.92793134379</v>
      </c>
      <c r="T212" s="5">
        <f t="shared" si="5"/>
        <v>526328.67080675997</v>
      </c>
      <c r="U212" s="5">
        <f t="shared" si="6"/>
        <v>1153317.2571245835</v>
      </c>
      <c r="V212" s="150"/>
      <c r="W212" s="2">
        <v>207</v>
      </c>
      <c r="X212" s="118">
        <v>51136</v>
      </c>
      <c r="Y212" s="5">
        <f t="shared" si="40"/>
        <v>522883.26424109226</v>
      </c>
      <c r="Z212" s="5">
        <f t="shared" si="41"/>
        <v>5441.7815210329336</v>
      </c>
      <c r="AA212" s="5">
        <f t="shared" si="7"/>
        <v>1955.8930927589849</v>
      </c>
      <c r="AB212" s="35">
        <f t="shared" si="8"/>
        <v>4.4887107157986772E-2</v>
      </c>
      <c r="AC212" s="5">
        <f t="shared" si="9"/>
        <v>3485.8884282739486</v>
      </c>
      <c r="AD212" s="35">
        <f t="shared" si="10"/>
        <v>0.08</v>
      </c>
      <c r="AE212" s="5">
        <f t="shared" si="42"/>
        <v>220697.62885166617</v>
      </c>
      <c r="AF212" s="5">
        <f t="shared" si="43"/>
        <v>905751.14600215096</v>
      </c>
      <c r="AG212" s="5">
        <f t="shared" si="11"/>
        <v>520927.37114833324</v>
      </c>
      <c r="AH212" s="5">
        <f t="shared" si="12"/>
        <v>1126448.7748538172</v>
      </c>
      <c r="AI212" s="150"/>
      <c r="AJ212" s="2">
        <v>207</v>
      </c>
      <c r="AK212" s="118">
        <v>51136</v>
      </c>
      <c r="AL212" s="5">
        <f t="shared" si="44"/>
        <v>517409.69572093542</v>
      </c>
      <c r="AM212" s="5">
        <f t="shared" si="45"/>
        <v>5313.0923161272649</v>
      </c>
      <c r="AN212" s="5">
        <f t="shared" si="13"/>
        <v>1971.4880312628902</v>
      </c>
      <c r="AO212" s="35">
        <f t="shared" si="14"/>
        <v>4.572364331555652E-2</v>
      </c>
      <c r="AP212" s="5">
        <f t="shared" si="15"/>
        <v>3341.6042848643747</v>
      </c>
      <c r="AQ212" s="35">
        <f t="shared" si="16"/>
        <v>7.7499999999999999E-2</v>
      </c>
      <c r="AR212" s="5">
        <f t="shared" si="46"/>
        <v>226186.79231032738</v>
      </c>
      <c r="AS212" s="5">
        <f t="shared" si="47"/>
        <v>873623.31712801603</v>
      </c>
      <c r="AT212" s="5">
        <f t="shared" si="17"/>
        <v>515438.20768967253</v>
      </c>
      <c r="AU212" s="5">
        <f t="shared" si="18"/>
        <v>1099810.1094383434</v>
      </c>
      <c r="AV212" s="150"/>
      <c r="AW212" s="2">
        <v>207</v>
      </c>
      <c r="AX212" s="118">
        <v>51136</v>
      </c>
      <c r="AY212" s="5">
        <f t="shared" si="48"/>
        <v>511848.9287530703</v>
      </c>
      <c r="AZ212" s="5">
        <f t="shared" si="49"/>
        <v>5185.5495990545369</v>
      </c>
      <c r="BA212" s="5">
        <f t="shared" si="19"/>
        <v>1986.4937943478476</v>
      </c>
      <c r="BB212" s="35">
        <f t="shared" si="20"/>
        <v>4.6572189943322573E-2</v>
      </c>
      <c r="BC212" s="5">
        <f t="shared" si="21"/>
        <v>3199.0558047066893</v>
      </c>
      <c r="BD212" s="35">
        <f t="shared" si="22"/>
        <v>7.4999999999999997E-2</v>
      </c>
      <c r="BE212" s="5">
        <f t="shared" si="50"/>
        <v>231762.56504127741</v>
      </c>
      <c r="BF212" s="5">
        <f t="shared" si="51"/>
        <v>841646.20196301106</v>
      </c>
      <c r="BG212" s="5">
        <f t="shared" si="23"/>
        <v>509862.43495872244</v>
      </c>
      <c r="BH212" s="5">
        <f t="shared" si="24"/>
        <v>1073408.7670042885</v>
      </c>
      <c r="BI212" s="150"/>
      <c r="BJ212" s="2">
        <v>207</v>
      </c>
      <c r="BK212" s="118">
        <v>51136</v>
      </c>
      <c r="BL212" s="5">
        <f t="shared" si="52"/>
        <v>506202.35411985649</v>
      </c>
      <c r="BM212" s="5">
        <f t="shared" si="53"/>
        <v>5059.1898369667315</v>
      </c>
      <c r="BN212" s="5">
        <f t="shared" si="25"/>
        <v>2000.8839474925985</v>
      </c>
      <c r="BO212" s="35">
        <f t="shared" si="26"/>
        <v>4.7432824392250945E-2</v>
      </c>
      <c r="BP212" s="5">
        <f t="shared" si="27"/>
        <v>3058.305889474133</v>
      </c>
      <c r="BQ212" s="35">
        <f t="shared" si="28"/>
        <v>7.2499999999999995E-2</v>
      </c>
      <c r="BR212" s="5">
        <f t="shared" si="54"/>
        <v>237423.52982763652</v>
      </c>
      <c r="BS212" s="5">
        <f t="shared" si="55"/>
        <v>809828.76642447698</v>
      </c>
      <c r="BT212" s="5">
        <f t="shared" si="29"/>
        <v>504201.47017236392</v>
      </c>
      <c r="BU212" s="5">
        <f t="shared" si="30"/>
        <v>1047252.2962521135</v>
      </c>
      <c r="BV212" s="150"/>
      <c r="BW212" s="2">
        <v>207</v>
      </c>
      <c r="BX212" s="118">
        <v>51136</v>
      </c>
      <c r="BY212" s="5">
        <f t="shared" si="56"/>
        <v>500471.52846737119</v>
      </c>
      <c r="BZ212" s="5">
        <f t="shared" si="57"/>
        <v>4934.049629872613</v>
      </c>
      <c r="CA212" s="5">
        <f t="shared" si="31"/>
        <v>2014.6323804796143</v>
      </c>
      <c r="CB212" s="35">
        <f t="shared" si="32"/>
        <v>4.8305622179527295E-2</v>
      </c>
      <c r="CC212" s="5">
        <f t="shared" si="33"/>
        <v>2919.4172493929987</v>
      </c>
      <c r="CD212" s="35">
        <f t="shared" si="34"/>
        <v>7.0000000000000007E-2</v>
      </c>
      <c r="CE212" s="5">
        <f t="shared" si="58"/>
        <v>243168.10391310873</v>
      </c>
      <c r="CF212" s="5">
        <f t="shared" si="59"/>
        <v>778180.16947052197</v>
      </c>
      <c r="CG212" s="5">
        <f t="shared" si="35"/>
        <v>498456.89608689159</v>
      </c>
      <c r="CH212" s="5">
        <f t="shared" si="36"/>
        <v>1021348.2733836307</v>
      </c>
    </row>
    <row r="213" spans="9:86" ht="14.25" customHeight="1">
      <c r="I213" s="150"/>
      <c r="J213" s="2">
        <v>208</v>
      </c>
      <c r="K213" s="118">
        <v>51167</v>
      </c>
      <c r="L213" s="5">
        <f t="shared" si="37"/>
        <v>526328.67080675997</v>
      </c>
      <c r="M213" s="5">
        <f t="shared" si="0"/>
        <v>5571.5809522926747</v>
      </c>
      <c r="N213" s="5">
        <f t="shared" si="1"/>
        <v>1953.0713404961998</v>
      </c>
      <c r="O213" s="35">
        <f t="shared" si="2"/>
        <v>4.4528936738388647E-2</v>
      </c>
      <c r="P213" s="5">
        <f t="shared" si="3"/>
        <v>3618.5096117964749</v>
      </c>
      <c r="Q213" s="35">
        <f t="shared" si="4"/>
        <v>8.2500000000000004E-2</v>
      </c>
      <c r="R213" s="5">
        <f t="shared" si="38"/>
        <v>217249.40053373587</v>
      </c>
      <c r="S213" s="5">
        <f t="shared" si="39"/>
        <v>941639.43754314026</v>
      </c>
      <c r="T213" s="5">
        <f t="shared" si="5"/>
        <v>524375.59946626378</v>
      </c>
      <c r="U213" s="5">
        <f t="shared" si="6"/>
        <v>1158888.838076876</v>
      </c>
      <c r="V213" s="150"/>
      <c r="W213" s="2">
        <v>208</v>
      </c>
      <c r="X213" s="118">
        <v>51167</v>
      </c>
      <c r="Y213" s="5">
        <f t="shared" si="40"/>
        <v>520927.37114833324</v>
      </c>
      <c r="Z213" s="5">
        <f t="shared" si="41"/>
        <v>5441.7815210329336</v>
      </c>
      <c r="AA213" s="5">
        <f t="shared" si="7"/>
        <v>1968.9323800440452</v>
      </c>
      <c r="AB213" s="35">
        <f t="shared" si="8"/>
        <v>4.5356012889944189E-2</v>
      </c>
      <c r="AC213" s="5">
        <f t="shared" si="9"/>
        <v>3472.8491409888884</v>
      </c>
      <c r="AD213" s="35">
        <f t="shared" si="10"/>
        <v>0.08</v>
      </c>
      <c r="AE213" s="5">
        <f t="shared" si="42"/>
        <v>222666.56123171022</v>
      </c>
      <c r="AF213" s="5">
        <f t="shared" si="43"/>
        <v>909223.99514313985</v>
      </c>
      <c r="AG213" s="5">
        <f t="shared" si="11"/>
        <v>518958.43876828923</v>
      </c>
      <c r="AH213" s="5">
        <f t="shared" si="12"/>
        <v>1131890.55637485</v>
      </c>
      <c r="AI213" s="150"/>
      <c r="AJ213" s="2">
        <v>208</v>
      </c>
      <c r="AK213" s="118">
        <v>51167</v>
      </c>
      <c r="AL213" s="5">
        <f t="shared" si="44"/>
        <v>515438.20768967253</v>
      </c>
      <c r="AM213" s="5">
        <f t="shared" si="45"/>
        <v>5313.0923161272649</v>
      </c>
      <c r="AN213" s="5">
        <f t="shared" si="13"/>
        <v>1984.2205581314633</v>
      </c>
      <c r="AO213" s="35">
        <f t="shared" si="14"/>
        <v>4.6194958663043323E-2</v>
      </c>
      <c r="AP213" s="5">
        <f t="shared" si="15"/>
        <v>3328.8717579958015</v>
      </c>
      <c r="AQ213" s="35">
        <f t="shared" si="16"/>
        <v>7.7499999999999999E-2</v>
      </c>
      <c r="AR213" s="5">
        <f t="shared" si="46"/>
        <v>228171.01286845884</v>
      </c>
      <c r="AS213" s="5">
        <f t="shared" si="47"/>
        <v>876952.18888601183</v>
      </c>
      <c r="AT213" s="5">
        <f t="shared" si="17"/>
        <v>513453.98713154107</v>
      </c>
      <c r="AU213" s="5">
        <f t="shared" si="18"/>
        <v>1105123.2017544706</v>
      </c>
      <c r="AV213" s="150"/>
      <c r="AW213" s="2">
        <v>208</v>
      </c>
      <c r="AX213" s="118">
        <v>51167</v>
      </c>
      <c r="AY213" s="5">
        <f t="shared" si="48"/>
        <v>509862.43495872244</v>
      </c>
      <c r="AZ213" s="5">
        <f t="shared" si="49"/>
        <v>5185.5495990545369</v>
      </c>
      <c r="BA213" s="5">
        <f t="shared" si="19"/>
        <v>1998.9093805625221</v>
      </c>
      <c r="BB213" s="35">
        <f t="shared" si="20"/>
        <v>4.7045851826075805E-2</v>
      </c>
      <c r="BC213" s="5">
        <f t="shared" si="21"/>
        <v>3186.6402184920148</v>
      </c>
      <c r="BD213" s="35">
        <f t="shared" si="22"/>
        <v>7.4999999999999997E-2</v>
      </c>
      <c r="BE213" s="5">
        <f t="shared" si="50"/>
        <v>233761.47442183993</v>
      </c>
      <c r="BF213" s="5">
        <f t="shared" si="51"/>
        <v>844832.84218150307</v>
      </c>
      <c r="BG213" s="5">
        <f t="shared" si="23"/>
        <v>507863.5255781599</v>
      </c>
      <c r="BH213" s="5">
        <f t="shared" si="24"/>
        <v>1078594.316603343</v>
      </c>
      <c r="BI213" s="150"/>
      <c r="BJ213" s="2">
        <v>208</v>
      </c>
      <c r="BK213" s="118">
        <v>51167</v>
      </c>
      <c r="BL213" s="5">
        <f t="shared" si="52"/>
        <v>504201.47017236392</v>
      </c>
      <c r="BM213" s="5">
        <f t="shared" si="53"/>
        <v>5059.1898369667315</v>
      </c>
      <c r="BN213" s="5">
        <f t="shared" si="25"/>
        <v>2012.9726213420331</v>
      </c>
      <c r="BO213" s="35">
        <f t="shared" si="26"/>
        <v>4.7908768389442927E-2</v>
      </c>
      <c r="BP213" s="5">
        <f t="shared" si="27"/>
        <v>3046.2172156246984</v>
      </c>
      <c r="BQ213" s="35">
        <f t="shared" si="28"/>
        <v>7.2499999999999995E-2</v>
      </c>
      <c r="BR213" s="5">
        <f t="shared" si="54"/>
        <v>239436.50244897854</v>
      </c>
      <c r="BS213" s="5">
        <f t="shared" si="55"/>
        <v>812874.98364010174</v>
      </c>
      <c r="BT213" s="5">
        <f t="shared" si="29"/>
        <v>502188.49755102186</v>
      </c>
      <c r="BU213" s="5">
        <f t="shared" si="30"/>
        <v>1052311.4860890803</v>
      </c>
      <c r="BV213" s="150"/>
      <c r="BW213" s="2">
        <v>208</v>
      </c>
      <c r="BX213" s="118">
        <v>51167</v>
      </c>
      <c r="BY213" s="5">
        <f t="shared" si="56"/>
        <v>498456.89608689159</v>
      </c>
      <c r="BZ213" s="5">
        <f t="shared" si="57"/>
        <v>4934.049629872613</v>
      </c>
      <c r="CA213" s="5">
        <f t="shared" si="31"/>
        <v>2026.3844026990787</v>
      </c>
      <c r="CB213" s="35">
        <f t="shared" si="32"/>
        <v>4.8783782556295591E-2</v>
      </c>
      <c r="CC213" s="5">
        <f t="shared" si="33"/>
        <v>2907.6652271735343</v>
      </c>
      <c r="CD213" s="35">
        <f t="shared" si="34"/>
        <v>7.0000000000000007E-2</v>
      </c>
      <c r="CE213" s="5">
        <f t="shared" si="58"/>
        <v>245194.4883158078</v>
      </c>
      <c r="CF213" s="5">
        <f t="shared" si="59"/>
        <v>781087.83469769545</v>
      </c>
      <c r="CG213" s="5">
        <f t="shared" si="35"/>
        <v>496430.51168419252</v>
      </c>
      <c r="CH213" s="5">
        <f t="shared" si="36"/>
        <v>1026282.3230135032</v>
      </c>
    </row>
    <row r="214" spans="9:86" ht="14.25" customHeight="1">
      <c r="I214" s="150"/>
      <c r="J214" s="2">
        <v>209</v>
      </c>
      <c r="K214" s="118">
        <v>51196</v>
      </c>
      <c r="L214" s="5">
        <f t="shared" si="37"/>
        <v>524375.59946626378</v>
      </c>
      <c r="M214" s="5">
        <f t="shared" si="0"/>
        <v>5571.5809522926747</v>
      </c>
      <c r="N214" s="5">
        <f t="shared" si="1"/>
        <v>1966.4987059621112</v>
      </c>
      <c r="O214" s="35">
        <f t="shared" si="2"/>
        <v>4.5002064351515533E-2</v>
      </c>
      <c r="P214" s="5">
        <f t="shared" si="3"/>
        <v>3605.0822463305635</v>
      </c>
      <c r="Q214" s="35">
        <f t="shared" si="4"/>
        <v>8.2500000000000004E-2</v>
      </c>
      <c r="R214" s="5">
        <f t="shared" si="38"/>
        <v>219215.89923969799</v>
      </c>
      <c r="S214" s="5">
        <f t="shared" si="39"/>
        <v>945244.51978947083</v>
      </c>
      <c r="T214" s="5">
        <f t="shared" si="5"/>
        <v>522409.10076030169</v>
      </c>
      <c r="U214" s="5">
        <f t="shared" si="6"/>
        <v>1164460.4190291688</v>
      </c>
      <c r="V214" s="150"/>
      <c r="W214" s="2">
        <v>209</v>
      </c>
      <c r="X214" s="118">
        <v>51196</v>
      </c>
      <c r="Y214" s="5">
        <f t="shared" si="40"/>
        <v>518958.43876828923</v>
      </c>
      <c r="Z214" s="5">
        <f t="shared" si="41"/>
        <v>5441.7815210329336</v>
      </c>
      <c r="AA214" s="5">
        <f t="shared" si="7"/>
        <v>1982.0585959110053</v>
      </c>
      <c r="AB214" s="35">
        <f t="shared" si="8"/>
        <v>4.5831614584365091E-2</v>
      </c>
      <c r="AC214" s="5">
        <f t="shared" si="9"/>
        <v>3459.7229251219283</v>
      </c>
      <c r="AD214" s="35">
        <f t="shared" si="10"/>
        <v>0.08</v>
      </c>
      <c r="AE214" s="5">
        <f t="shared" si="42"/>
        <v>224648.61982762124</v>
      </c>
      <c r="AF214" s="5">
        <f t="shared" si="43"/>
        <v>912683.71806826175</v>
      </c>
      <c r="AG214" s="5">
        <f t="shared" si="11"/>
        <v>516976.38017237821</v>
      </c>
      <c r="AH214" s="5">
        <f t="shared" si="12"/>
        <v>1137332.337895883</v>
      </c>
      <c r="AI214" s="150"/>
      <c r="AJ214" s="2">
        <v>209</v>
      </c>
      <c r="AK214" s="118">
        <v>51196</v>
      </c>
      <c r="AL214" s="5">
        <f t="shared" si="44"/>
        <v>513453.98713154107</v>
      </c>
      <c r="AM214" s="5">
        <f t="shared" si="45"/>
        <v>5313.0923161272649</v>
      </c>
      <c r="AN214" s="5">
        <f t="shared" si="13"/>
        <v>1997.0353159027291</v>
      </c>
      <c r="AO214" s="35">
        <f t="shared" si="14"/>
        <v>4.6672972440456165E-2</v>
      </c>
      <c r="AP214" s="5">
        <f t="shared" si="15"/>
        <v>3316.0570002245358</v>
      </c>
      <c r="AQ214" s="35">
        <f t="shared" si="16"/>
        <v>7.7499999999999999E-2</v>
      </c>
      <c r="AR214" s="5">
        <f t="shared" si="46"/>
        <v>230168.04818436157</v>
      </c>
      <c r="AS214" s="5">
        <f t="shared" si="47"/>
        <v>880268.24588623631</v>
      </c>
      <c r="AT214" s="5">
        <f t="shared" si="17"/>
        <v>511456.95181563834</v>
      </c>
      <c r="AU214" s="5">
        <f t="shared" si="18"/>
        <v>1110436.294070598</v>
      </c>
      <c r="AV214" s="150"/>
      <c r="AW214" s="2">
        <v>209</v>
      </c>
      <c r="AX214" s="118">
        <v>51196</v>
      </c>
      <c r="AY214" s="5">
        <f t="shared" si="48"/>
        <v>507863.5255781599</v>
      </c>
      <c r="AZ214" s="5">
        <f t="shared" si="49"/>
        <v>5185.5495990545369</v>
      </c>
      <c r="BA214" s="5">
        <f t="shared" si="19"/>
        <v>2011.402564191038</v>
      </c>
      <c r="BB214" s="35">
        <f t="shared" si="20"/>
        <v>4.7526214336449352E-2</v>
      </c>
      <c r="BC214" s="5">
        <f t="shared" si="21"/>
        <v>3174.1470348634989</v>
      </c>
      <c r="BD214" s="35">
        <f t="shared" si="22"/>
        <v>7.4999999999999997E-2</v>
      </c>
      <c r="BE214" s="5">
        <f t="shared" si="50"/>
        <v>235772.87698603095</v>
      </c>
      <c r="BF214" s="5">
        <f t="shared" si="51"/>
        <v>848006.98921636655</v>
      </c>
      <c r="BG214" s="5">
        <f t="shared" si="23"/>
        <v>505852.12301396887</v>
      </c>
      <c r="BH214" s="5">
        <f t="shared" si="24"/>
        <v>1083779.8662023975</v>
      </c>
      <c r="BI214" s="150"/>
      <c r="BJ214" s="2">
        <v>209</v>
      </c>
      <c r="BK214" s="118">
        <v>51196</v>
      </c>
      <c r="BL214" s="5">
        <f t="shared" si="52"/>
        <v>502188.49755102186</v>
      </c>
      <c r="BM214" s="5">
        <f t="shared" si="53"/>
        <v>5059.1898369667315</v>
      </c>
      <c r="BN214" s="5">
        <f t="shared" si="25"/>
        <v>2025.1343309293079</v>
      </c>
      <c r="BO214" s="35">
        <f t="shared" si="26"/>
        <v>4.8391414956059753E-2</v>
      </c>
      <c r="BP214" s="5">
        <f t="shared" si="27"/>
        <v>3034.0555060374236</v>
      </c>
      <c r="BQ214" s="35">
        <f t="shared" si="28"/>
        <v>7.2499999999999995E-2</v>
      </c>
      <c r="BR214" s="5">
        <f t="shared" si="54"/>
        <v>241461.63677990786</v>
      </c>
      <c r="BS214" s="5">
        <f t="shared" si="55"/>
        <v>815909.03914613917</v>
      </c>
      <c r="BT214" s="5">
        <f t="shared" si="29"/>
        <v>500163.36322009255</v>
      </c>
      <c r="BU214" s="5">
        <f t="shared" si="30"/>
        <v>1057370.6759260469</v>
      </c>
      <c r="BV214" s="150"/>
      <c r="BW214" s="2">
        <v>209</v>
      </c>
      <c r="BX214" s="118">
        <v>51196</v>
      </c>
      <c r="BY214" s="5">
        <f t="shared" si="56"/>
        <v>496430.51168419252</v>
      </c>
      <c r="BZ214" s="5">
        <f t="shared" si="57"/>
        <v>4934.049629872613</v>
      </c>
      <c r="CA214" s="5">
        <f t="shared" si="31"/>
        <v>2038.2049783814896</v>
      </c>
      <c r="CB214" s="35">
        <f t="shared" si="32"/>
        <v>4.9268647202203565E-2</v>
      </c>
      <c r="CC214" s="5">
        <f t="shared" si="33"/>
        <v>2895.8446514911234</v>
      </c>
      <c r="CD214" s="35">
        <f t="shared" si="34"/>
        <v>7.0000000000000007E-2</v>
      </c>
      <c r="CE214" s="5">
        <f t="shared" si="58"/>
        <v>247232.69329418929</v>
      </c>
      <c r="CF214" s="5">
        <f t="shared" si="59"/>
        <v>783983.6793491866</v>
      </c>
      <c r="CG214" s="5">
        <f t="shared" si="35"/>
        <v>494392.306705811</v>
      </c>
      <c r="CH214" s="5">
        <f t="shared" si="36"/>
        <v>1031216.3726433759</v>
      </c>
    </row>
    <row r="215" spans="9:86" ht="14.25" customHeight="1">
      <c r="I215" s="150"/>
      <c r="J215" s="2">
        <v>210</v>
      </c>
      <c r="K215" s="118">
        <v>51227</v>
      </c>
      <c r="L215" s="5">
        <f t="shared" si="37"/>
        <v>522409.10076030169</v>
      </c>
      <c r="M215" s="5">
        <f t="shared" si="0"/>
        <v>5571.5809522926747</v>
      </c>
      <c r="N215" s="5">
        <f t="shared" si="1"/>
        <v>1980.0183845656006</v>
      </c>
      <c r="O215" s="35">
        <f t="shared" si="2"/>
        <v>4.5482018939193736E-2</v>
      </c>
      <c r="P215" s="5">
        <f t="shared" si="3"/>
        <v>3591.5625677270741</v>
      </c>
      <c r="Q215" s="35">
        <f t="shared" si="4"/>
        <v>8.2500000000000004E-2</v>
      </c>
      <c r="R215" s="5">
        <f t="shared" si="38"/>
        <v>221195.91762426359</v>
      </c>
      <c r="S215" s="5">
        <f t="shared" si="39"/>
        <v>948836.08235719788</v>
      </c>
      <c r="T215" s="5">
        <f t="shared" si="5"/>
        <v>520429.08237573609</v>
      </c>
      <c r="U215" s="5">
        <f t="shared" si="6"/>
        <v>1170031.9999814616</v>
      </c>
      <c r="V215" s="150"/>
      <c r="W215" s="2">
        <v>210</v>
      </c>
      <c r="X215" s="118">
        <v>51227</v>
      </c>
      <c r="Y215" s="5">
        <f t="shared" si="40"/>
        <v>516976.38017237821</v>
      </c>
      <c r="Z215" s="5">
        <f t="shared" si="41"/>
        <v>5441.7815210329336</v>
      </c>
      <c r="AA215" s="5">
        <f t="shared" si="7"/>
        <v>1995.2723198837452</v>
      </c>
      <c r="AB215" s="35">
        <f t="shared" si="8"/>
        <v>4.6314045973669837E-2</v>
      </c>
      <c r="AC215" s="5">
        <f t="shared" si="9"/>
        <v>3446.5092011491884</v>
      </c>
      <c r="AD215" s="35">
        <f t="shared" si="10"/>
        <v>0.08</v>
      </c>
      <c r="AE215" s="5">
        <f t="shared" si="42"/>
        <v>226643.89214750499</v>
      </c>
      <c r="AF215" s="5">
        <f t="shared" si="43"/>
        <v>916130.22726941097</v>
      </c>
      <c r="AG215" s="5">
        <f t="shared" si="11"/>
        <v>514981.10785249446</v>
      </c>
      <c r="AH215" s="5">
        <f t="shared" si="12"/>
        <v>1142774.119416916</v>
      </c>
      <c r="AI215" s="150"/>
      <c r="AJ215" s="2">
        <v>210</v>
      </c>
      <c r="AK215" s="118">
        <v>51227</v>
      </c>
      <c r="AL215" s="5">
        <f t="shared" si="44"/>
        <v>511456.95181563834</v>
      </c>
      <c r="AM215" s="5">
        <f t="shared" si="45"/>
        <v>5313.0923161272649</v>
      </c>
      <c r="AN215" s="5">
        <f t="shared" si="13"/>
        <v>2009.9328356512674</v>
      </c>
      <c r="AO215" s="35">
        <f t="shared" si="14"/>
        <v>4.715781835048613E-2</v>
      </c>
      <c r="AP215" s="5">
        <f t="shared" si="15"/>
        <v>3303.1594804759975</v>
      </c>
      <c r="AQ215" s="35">
        <f t="shared" si="16"/>
        <v>7.7499999999999999E-2</v>
      </c>
      <c r="AR215" s="5">
        <f t="shared" si="46"/>
        <v>232177.98102001284</v>
      </c>
      <c r="AS215" s="5">
        <f t="shared" si="47"/>
        <v>883571.40536671237</v>
      </c>
      <c r="AT215" s="5">
        <f t="shared" si="17"/>
        <v>509447.01897998707</v>
      </c>
      <c r="AU215" s="5">
        <f t="shared" si="18"/>
        <v>1115749.3863867251</v>
      </c>
      <c r="AV215" s="150"/>
      <c r="AW215" s="2">
        <v>210</v>
      </c>
      <c r="AX215" s="118">
        <v>51227</v>
      </c>
      <c r="AY215" s="5">
        <f t="shared" si="48"/>
        <v>505852.12301396887</v>
      </c>
      <c r="AZ215" s="5">
        <f t="shared" si="49"/>
        <v>5185.5495990545369</v>
      </c>
      <c r="BA215" s="5">
        <f t="shared" si="19"/>
        <v>2023.9738302172318</v>
      </c>
      <c r="BB215" s="35">
        <f t="shared" si="20"/>
        <v>4.8013411148491093E-2</v>
      </c>
      <c r="BC215" s="5">
        <f t="shared" si="21"/>
        <v>3161.5757688373051</v>
      </c>
      <c r="BD215" s="35">
        <f t="shared" si="22"/>
        <v>7.4999999999999997E-2</v>
      </c>
      <c r="BE215" s="5">
        <f t="shared" si="50"/>
        <v>237796.85081624819</v>
      </c>
      <c r="BF215" s="5">
        <f t="shared" si="51"/>
        <v>851168.56498520391</v>
      </c>
      <c r="BG215" s="5">
        <f t="shared" si="23"/>
        <v>503828.14918375167</v>
      </c>
      <c r="BH215" s="5">
        <f t="shared" si="24"/>
        <v>1088965.415801452</v>
      </c>
      <c r="BI215" s="150"/>
      <c r="BJ215" s="2">
        <v>210</v>
      </c>
      <c r="BK215" s="118">
        <v>51227</v>
      </c>
      <c r="BL215" s="5">
        <f t="shared" si="52"/>
        <v>500163.36322009255</v>
      </c>
      <c r="BM215" s="5">
        <f t="shared" si="53"/>
        <v>5059.1898369667315</v>
      </c>
      <c r="BN215" s="5">
        <f t="shared" si="25"/>
        <v>2037.3695175120056</v>
      </c>
      <c r="BO215" s="35">
        <f t="shared" si="26"/>
        <v>4.8880897738576956E-2</v>
      </c>
      <c r="BP215" s="5">
        <f t="shared" si="27"/>
        <v>3021.8203194547259</v>
      </c>
      <c r="BQ215" s="35">
        <f t="shared" si="28"/>
        <v>7.2499999999999995E-2</v>
      </c>
      <c r="BR215" s="5">
        <f t="shared" si="54"/>
        <v>243499.00629741987</v>
      </c>
      <c r="BS215" s="5">
        <f t="shared" si="55"/>
        <v>818930.85946559394</v>
      </c>
      <c r="BT215" s="5">
        <f t="shared" si="29"/>
        <v>498125.99370258057</v>
      </c>
      <c r="BU215" s="5">
        <f t="shared" si="30"/>
        <v>1062429.8657630137</v>
      </c>
      <c r="BV215" s="150"/>
      <c r="BW215" s="2">
        <v>210</v>
      </c>
      <c r="BX215" s="118">
        <v>51227</v>
      </c>
      <c r="BY215" s="5">
        <f t="shared" si="56"/>
        <v>494392.306705811</v>
      </c>
      <c r="BZ215" s="5">
        <f t="shared" si="57"/>
        <v>4934.049629872613</v>
      </c>
      <c r="CA215" s="5">
        <f t="shared" si="31"/>
        <v>2050.0945074220485</v>
      </c>
      <c r="CB215" s="35">
        <f t="shared" si="32"/>
        <v>4.9760349737204806E-2</v>
      </c>
      <c r="CC215" s="5">
        <f t="shared" si="33"/>
        <v>2883.9551224505644</v>
      </c>
      <c r="CD215" s="35">
        <f t="shared" si="34"/>
        <v>7.0000000000000007E-2</v>
      </c>
      <c r="CE215" s="5">
        <f t="shared" si="58"/>
        <v>249282.78780161132</v>
      </c>
      <c r="CF215" s="5">
        <f t="shared" si="59"/>
        <v>786867.6344716372</v>
      </c>
      <c r="CG215" s="5">
        <f t="shared" si="35"/>
        <v>492342.21219838894</v>
      </c>
      <c r="CH215" s="5">
        <f t="shared" si="36"/>
        <v>1036150.4222732486</v>
      </c>
    </row>
    <row r="216" spans="9:86" ht="14.25" customHeight="1">
      <c r="I216" s="150"/>
      <c r="J216" s="2">
        <v>211</v>
      </c>
      <c r="K216" s="118">
        <v>51257</v>
      </c>
      <c r="L216" s="5">
        <f t="shared" si="37"/>
        <v>520429.08237573609</v>
      </c>
      <c r="M216" s="5">
        <f t="shared" si="0"/>
        <v>5571.5809522926747</v>
      </c>
      <c r="N216" s="5">
        <f t="shared" si="1"/>
        <v>1993.6310109594892</v>
      </c>
      <c r="O216" s="35">
        <f t="shared" si="2"/>
        <v>4.5968937827808941E-2</v>
      </c>
      <c r="P216" s="5">
        <f t="shared" si="3"/>
        <v>3577.9499413331855</v>
      </c>
      <c r="Q216" s="35">
        <f t="shared" si="4"/>
        <v>8.2500000000000004E-2</v>
      </c>
      <c r="R216" s="5">
        <f t="shared" si="38"/>
        <v>223189.54863522307</v>
      </c>
      <c r="S216" s="5">
        <f t="shared" si="39"/>
        <v>952414.03229853103</v>
      </c>
      <c r="T216" s="5">
        <f t="shared" si="5"/>
        <v>518435.45136477659</v>
      </c>
      <c r="U216" s="5">
        <f t="shared" si="6"/>
        <v>1175603.5809337541</v>
      </c>
      <c r="V216" s="150"/>
      <c r="W216" s="2">
        <v>211</v>
      </c>
      <c r="X216" s="118">
        <v>51257</v>
      </c>
      <c r="Y216" s="5">
        <f t="shared" si="40"/>
        <v>514981.10785249446</v>
      </c>
      <c r="Z216" s="5">
        <f t="shared" si="41"/>
        <v>5441.7815210329336</v>
      </c>
      <c r="AA216" s="5">
        <f t="shared" si="7"/>
        <v>2008.5741353496369</v>
      </c>
      <c r="AB216" s="35">
        <f t="shared" si="8"/>
        <v>4.6803444352951702E-2</v>
      </c>
      <c r="AC216" s="5">
        <f t="shared" si="9"/>
        <v>3433.2073856832967</v>
      </c>
      <c r="AD216" s="35">
        <f t="shared" si="10"/>
        <v>0.08</v>
      </c>
      <c r="AE216" s="5">
        <f t="shared" si="42"/>
        <v>228652.46628285461</v>
      </c>
      <c r="AF216" s="5">
        <f t="shared" si="43"/>
        <v>919563.43465509429</v>
      </c>
      <c r="AG216" s="5">
        <f t="shared" si="11"/>
        <v>512972.5337171448</v>
      </c>
      <c r="AH216" s="5">
        <f t="shared" si="12"/>
        <v>1148215.9009379488</v>
      </c>
      <c r="AI216" s="150"/>
      <c r="AJ216" s="2">
        <v>211</v>
      </c>
      <c r="AK216" s="118">
        <v>51257</v>
      </c>
      <c r="AL216" s="5">
        <f t="shared" si="44"/>
        <v>509447.01897998707</v>
      </c>
      <c r="AM216" s="5">
        <f t="shared" si="45"/>
        <v>5313.0923161272649</v>
      </c>
      <c r="AN216" s="5">
        <f t="shared" si="13"/>
        <v>2022.9136518815153</v>
      </c>
      <c r="AO216" s="35">
        <f t="shared" si="14"/>
        <v>4.7649633658042451E-2</v>
      </c>
      <c r="AP216" s="5">
        <f t="shared" si="15"/>
        <v>3290.1786642457496</v>
      </c>
      <c r="AQ216" s="35">
        <f t="shared" si="16"/>
        <v>7.7499999999999986E-2</v>
      </c>
      <c r="AR216" s="5">
        <f t="shared" si="46"/>
        <v>234200.89467189435</v>
      </c>
      <c r="AS216" s="5">
        <f t="shared" si="47"/>
        <v>886861.58403095813</v>
      </c>
      <c r="AT216" s="5">
        <f t="shared" si="17"/>
        <v>507424.10532810556</v>
      </c>
      <c r="AU216" s="5">
        <f t="shared" si="18"/>
        <v>1121062.4787028525</v>
      </c>
      <c r="AV216" s="150"/>
      <c r="AW216" s="2">
        <v>211</v>
      </c>
      <c r="AX216" s="118">
        <v>51257</v>
      </c>
      <c r="AY216" s="5">
        <f t="shared" si="48"/>
        <v>503828.14918375167</v>
      </c>
      <c r="AZ216" s="5">
        <f t="shared" si="49"/>
        <v>5185.5495990545369</v>
      </c>
      <c r="BA216" s="5">
        <f t="shared" si="19"/>
        <v>2036.6236666560894</v>
      </c>
      <c r="BB216" s="35">
        <f t="shared" si="20"/>
        <v>4.8507579498023888E-2</v>
      </c>
      <c r="BC216" s="5">
        <f t="shared" si="21"/>
        <v>3148.9259323984475</v>
      </c>
      <c r="BD216" s="35">
        <f t="shared" si="22"/>
        <v>7.4999999999999997E-2</v>
      </c>
      <c r="BE216" s="5">
        <f t="shared" si="50"/>
        <v>239833.47448290428</v>
      </c>
      <c r="BF216" s="5">
        <f t="shared" si="51"/>
        <v>854317.49091760232</v>
      </c>
      <c r="BG216" s="5">
        <f t="shared" si="23"/>
        <v>501791.52551709558</v>
      </c>
      <c r="BH216" s="5">
        <f t="shared" si="24"/>
        <v>1094150.9654005065</v>
      </c>
      <c r="BI216" s="150"/>
      <c r="BJ216" s="2">
        <v>211</v>
      </c>
      <c r="BK216" s="118">
        <v>51257</v>
      </c>
      <c r="BL216" s="5">
        <f t="shared" si="52"/>
        <v>498125.99370258057</v>
      </c>
      <c r="BM216" s="5">
        <f t="shared" si="53"/>
        <v>5059.1898369667315</v>
      </c>
      <c r="BN216" s="5">
        <f t="shared" si="25"/>
        <v>2049.6786250136406</v>
      </c>
      <c r="BO216" s="35">
        <f t="shared" si="26"/>
        <v>4.9377353944812352E-2</v>
      </c>
      <c r="BP216" s="5">
        <f t="shared" si="27"/>
        <v>3009.5112119530909</v>
      </c>
      <c r="BQ216" s="35">
        <f t="shared" si="28"/>
        <v>7.2499999999999995E-2</v>
      </c>
      <c r="BR216" s="5">
        <f t="shared" si="54"/>
        <v>245548.68492243352</v>
      </c>
      <c r="BS216" s="5">
        <f t="shared" si="55"/>
        <v>821940.37067754706</v>
      </c>
      <c r="BT216" s="5">
        <f t="shared" si="29"/>
        <v>496076.31507756695</v>
      </c>
      <c r="BU216" s="5">
        <f t="shared" si="30"/>
        <v>1067489.0555999805</v>
      </c>
      <c r="BV216" s="150"/>
      <c r="BW216" s="2">
        <v>211</v>
      </c>
      <c r="BX216" s="118">
        <v>51257</v>
      </c>
      <c r="BY216" s="5">
        <f t="shared" si="56"/>
        <v>492342.21219838894</v>
      </c>
      <c r="BZ216" s="5">
        <f t="shared" si="57"/>
        <v>4934.049629872613</v>
      </c>
      <c r="CA216" s="5">
        <f t="shared" si="31"/>
        <v>2062.0533920486773</v>
      </c>
      <c r="CB216" s="35">
        <f t="shared" si="32"/>
        <v>5.0259027342171692E-2</v>
      </c>
      <c r="CC216" s="5">
        <f t="shared" si="33"/>
        <v>2871.9962378239356</v>
      </c>
      <c r="CD216" s="35">
        <f t="shared" si="34"/>
        <v>7.0000000000000007E-2</v>
      </c>
      <c r="CE216" s="5">
        <f t="shared" si="58"/>
        <v>251344.84119365999</v>
      </c>
      <c r="CF216" s="5">
        <f t="shared" si="59"/>
        <v>789739.63070946117</v>
      </c>
      <c r="CG216" s="5">
        <f t="shared" si="35"/>
        <v>490280.15880634025</v>
      </c>
      <c r="CH216" s="5">
        <f t="shared" si="36"/>
        <v>1041084.4719031211</v>
      </c>
    </row>
    <row r="217" spans="9:86" ht="14.25" customHeight="1">
      <c r="I217" s="150"/>
      <c r="J217" s="2">
        <v>212</v>
      </c>
      <c r="K217" s="118">
        <v>51288</v>
      </c>
      <c r="L217" s="5">
        <f t="shared" si="37"/>
        <v>518435.45136477659</v>
      </c>
      <c r="M217" s="5">
        <f t="shared" si="0"/>
        <v>5571.5809522926747</v>
      </c>
      <c r="N217" s="5">
        <f t="shared" si="1"/>
        <v>2007.3372241598358</v>
      </c>
      <c r="O217" s="35">
        <f t="shared" si="2"/>
        <v>4.6462962026432547E-2</v>
      </c>
      <c r="P217" s="5">
        <f t="shared" si="3"/>
        <v>3564.2437281328389</v>
      </c>
      <c r="Q217" s="35">
        <f t="shared" si="4"/>
        <v>8.2500000000000004E-2</v>
      </c>
      <c r="R217" s="5">
        <f t="shared" si="38"/>
        <v>225196.88585938289</v>
      </c>
      <c r="S217" s="5">
        <f t="shared" si="39"/>
        <v>955978.27602666384</v>
      </c>
      <c r="T217" s="5">
        <f t="shared" si="5"/>
        <v>516428.11414061673</v>
      </c>
      <c r="U217" s="5">
        <f t="shared" si="6"/>
        <v>1181175.1618860466</v>
      </c>
      <c r="V217" s="150"/>
      <c r="W217" s="2">
        <v>212</v>
      </c>
      <c r="X217" s="118">
        <v>51288</v>
      </c>
      <c r="Y217" s="5">
        <f t="shared" si="40"/>
        <v>512972.5337171448</v>
      </c>
      <c r="Z217" s="5">
        <f t="shared" si="41"/>
        <v>5441.7815210329336</v>
      </c>
      <c r="AA217" s="5">
        <f t="shared" si="7"/>
        <v>2021.9646295853013</v>
      </c>
      <c r="AB217" s="35">
        <f t="shared" si="8"/>
        <v>4.7299950699509874E-2</v>
      </c>
      <c r="AC217" s="5">
        <f t="shared" si="9"/>
        <v>3419.8168914476323</v>
      </c>
      <c r="AD217" s="35">
        <f t="shared" si="10"/>
        <v>0.08</v>
      </c>
      <c r="AE217" s="5">
        <f t="shared" si="42"/>
        <v>230674.43091243992</v>
      </c>
      <c r="AF217" s="5">
        <f t="shared" si="43"/>
        <v>922983.25154654193</v>
      </c>
      <c r="AG217" s="5">
        <f t="shared" si="11"/>
        <v>510950.56908755953</v>
      </c>
      <c r="AH217" s="5">
        <f t="shared" si="12"/>
        <v>1153657.6824589819</v>
      </c>
      <c r="AI217" s="150"/>
      <c r="AJ217" s="2">
        <v>212</v>
      </c>
      <c r="AK217" s="118">
        <v>51288</v>
      </c>
      <c r="AL217" s="5">
        <f t="shared" si="44"/>
        <v>507424.10532810556</v>
      </c>
      <c r="AM217" s="5">
        <f t="shared" si="45"/>
        <v>5313.0923161272649</v>
      </c>
      <c r="AN217" s="5">
        <f t="shared" si="13"/>
        <v>2035.9783025499164</v>
      </c>
      <c r="AO217" s="35">
        <f t="shared" si="14"/>
        <v>4.8148559309773395E-2</v>
      </c>
      <c r="AP217" s="5">
        <f t="shared" si="15"/>
        <v>3277.1140135773485</v>
      </c>
      <c r="AQ217" s="35">
        <f t="shared" si="16"/>
        <v>7.7499999999999999E-2</v>
      </c>
      <c r="AR217" s="5">
        <f t="shared" si="46"/>
        <v>236236.87297444427</v>
      </c>
      <c r="AS217" s="5">
        <f t="shared" si="47"/>
        <v>890138.69804453547</v>
      </c>
      <c r="AT217" s="5">
        <f t="shared" si="17"/>
        <v>505388.12702555564</v>
      </c>
      <c r="AU217" s="5">
        <f t="shared" si="18"/>
        <v>1126375.5710189797</v>
      </c>
      <c r="AV217" s="150"/>
      <c r="AW217" s="2">
        <v>212</v>
      </c>
      <c r="AX217" s="118">
        <v>51288</v>
      </c>
      <c r="AY217" s="5">
        <f t="shared" si="48"/>
        <v>501791.52551709558</v>
      </c>
      <c r="AZ217" s="5">
        <f t="shared" si="49"/>
        <v>5185.5495990545369</v>
      </c>
      <c r="BA217" s="5">
        <f t="shared" si="19"/>
        <v>2049.35256457269</v>
      </c>
      <c r="BB217" s="35">
        <f t="shared" si="20"/>
        <v>4.90088603021544E-2</v>
      </c>
      <c r="BC217" s="5">
        <f t="shared" si="21"/>
        <v>3136.1970344818469</v>
      </c>
      <c r="BD217" s="35">
        <f t="shared" si="22"/>
        <v>7.4999999999999997E-2</v>
      </c>
      <c r="BE217" s="5">
        <f t="shared" si="50"/>
        <v>241882.82704747695</v>
      </c>
      <c r="BF217" s="5">
        <f t="shared" si="51"/>
        <v>857453.68795208412</v>
      </c>
      <c r="BG217" s="5">
        <f t="shared" si="23"/>
        <v>499742.17295252287</v>
      </c>
      <c r="BH217" s="5">
        <f t="shared" si="24"/>
        <v>1099336.514999561</v>
      </c>
      <c r="BI217" s="150"/>
      <c r="BJ217" s="2">
        <v>212</v>
      </c>
      <c r="BK217" s="118">
        <v>51288</v>
      </c>
      <c r="BL217" s="5">
        <f t="shared" si="52"/>
        <v>496076.31507756695</v>
      </c>
      <c r="BM217" s="5">
        <f t="shared" si="53"/>
        <v>5059.1898369667315</v>
      </c>
      <c r="BN217" s="5">
        <f t="shared" si="25"/>
        <v>2062.0621000397646</v>
      </c>
      <c r="BO217" s="35">
        <f t="shared" si="26"/>
        <v>4.9880924463422661E-2</v>
      </c>
      <c r="BP217" s="5">
        <f t="shared" si="27"/>
        <v>2997.1277369269669</v>
      </c>
      <c r="BQ217" s="35">
        <f t="shared" si="28"/>
        <v>7.2499999999999995E-2</v>
      </c>
      <c r="BR217" s="5">
        <f t="shared" si="54"/>
        <v>247610.74702247328</v>
      </c>
      <c r="BS217" s="5">
        <f t="shared" si="55"/>
        <v>824937.49841447407</v>
      </c>
      <c r="BT217" s="5">
        <f t="shared" si="29"/>
        <v>494014.25297752721</v>
      </c>
      <c r="BU217" s="5">
        <f t="shared" si="30"/>
        <v>1072548.2454369473</v>
      </c>
      <c r="BV217" s="150"/>
      <c r="BW217" s="2">
        <v>212</v>
      </c>
      <c r="BX217" s="118">
        <v>51288</v>
      </c>
      <c r="BY217" s="5">
        <f t="shared" si="56"/>
        <v>490280.15880634025</v>
      </c>
      <c r="BZ217" s="5">
        <f t="shared" si="57"/>
        <v>4934.049629872613</v>
      </c>
      <c r="CA217" s="5">
        <f t="shared" si="31"/>
        <v>2074.0820368356281</v>
      </c>
      <c r="CB217" s="35">
        <f t="shared" si="32"/>
        <v>5.0764820878379947E-2</v>
      </c>
      <c r="CC217" s="5">
        <f t="shared" si="33"/>
        <v>2859.9675930369849</v>
      </c>
      <c r="CD217" s="35">
        <f t="shared" si="34"/>
        <v>7.0000000000000007E-2</v>
      </c>
      <c r="CE217" s="5">
        <f t="shared" si="58"/>
        <v>253418.92323049562</v>
      </c>
      <c r="CF217" s="5">
        <f t="shared" si="59"/>
        <v>792599.59830249811</v>
      </c>
      <c r="CG217" s="5">
        <f t="shared" si="35"/>
        <v>488206.07676950464</v>
      </c>
      <c r="CH217" s="5">
        <f t="shared" si="36"/>
        <v>1046018.5215329938</v>
      </c>
    </row>
    <row r="218" spans="9:86" ht="14.25" customHeight="1">
      <c r="I218" s="150"/>
      <c r="J218" s="2">
        <v>213</v>
      </c>
      <c r="K218" s="118">
        <v>51318</v>
      </c>
      <c r="L218" s="5">
        <f t="shared" si="37"/>
        <v>516428.11414061673</v>
      </c>
      <c r="M218" s="5">
        <f t="shared" si="0"/>
        <v>5571.5809522926747</v>
      </c>
      <c r="N218" s="5">
        <f t="shared" si="1"/>
        <v>2021.1376675759348</v>
      </c>
      <c r="O218" s="35">
        <f t="shared" si="2"/>
        <v>4.6964236351213176E-2</v>
      </c>
      <c r="P218" s="5">
        <f t="shared" si="3"/>
        <v>3550.44328471674</v>
      </c>
      <c r="Q218" s="35">
        <f t="shared" si="4"/>
        <v>8.2500000000000004E-2</v>
      </c>
      <c r="R218" s="5">
        <f t="shared" si="38"/>
        <v>227218.02352695883</v>
      </c>
      <c r="S218" s="5">
        <f t="shared" si="39"/>
        <v>959528.71931138053</v>
      </c>
      <c r="T218" s="5">
        <f t="shared" si="5"/>
        <v>514406.97647304082</v>
      </c>
      <c r="U218" s="5">
        <f t="shared" si="6"/>
        <v>1186746.7428383394</v>
      </c>
      <c r="V218" s="150"/>
      <c r="W218" s="2">
        <v>213</v>
      </c>
      <c r="X218" s="118">
        <v>51318</v>
      </c>
      <c r="Y218" s="5">
        <f t="shared" si="40"/>
        <v>510950.56908755953</v>
      </c>
      <c r="Z218" s="5">
        <f t="shared" si="41"/>
        <v>5441.7815210329336</v>
      </c>
      <c r="AA218" s="5">
        <f t="shared" si="7"/>
        <v>2035.4443937825363</v>
      </c>
      <c r="AB218" s="35">
        <f t="shared" si="8"/>
        <v>4.7803709797228477E-2</v>
      </c>
      <c r="AC218" s="5">
        <f t="shared" si="9"/>
        <v>3406.3371272503973</v>
      </c>
      <c r="AD218" s="35">
        <f t="shared" si="10"/>
        <v>0.08</v>
      </c>
      <c r="AE218" s="5">
        <f t="shared" si="42"/>
        <v>232709.87530622244</v>
      </c>
      <c r="AF218" s="5">
        <f t="shared" si="43"/>
        <v>926389.58867379231</v>
      </c>
      <c r="AG218" s="5">
        <f t="shared" si="11"/>
        <v>508915.124693777</v>
      </c>
      <c r="AH218" s="5">
        <f t="shared" si="12"/>
        <v>1159099.4639800147</v>
      </c>
      <c r="AI218" s="150"/>
      <c r="AJ218" s="2">
        <v>213</v>
      </c>
      <c r="AK218" s="118">
        <v>51318</v>
      </c>
      <c r="AL218" s="5">
        <f t="shared" si="44"/>
        <v>505388.12702555564</v>
      </c>
      <c r="AM218" s="5">
        <f t="shared" si="45"/>
        <v>5313.0923161272649</v>
      </c>
      <c r="AN218" s="5">
        <f t="shared" si="13"/>
        <v>2049.1273290872182</v>
      </c>
      <c r="AO218" s="35">
        <f t="shared" si="14"/>
        <v>4.8654740058432788E-2</v>
      </c>
      <c r="AP218" s="5">
        <f t="shared" si="15"/>
        <v>3263.9649870400467</v>
      </c>
      <c r="AQ218" s="35">
        <f t="shared" si="16"/>
        <v>7.7499999999999999E-2</v>
      </c>
      <c r="AR218" s="5">
        <f t="shared" si="46"/>
        <v>238286.00030353147</v>
      </c>
      <c r="AS218" s="5">
        <f t="shared" si="47"/>
        <v>893402.6630315755</v>
      </c>
      <c r="AT218" s="5">
        <f t="shared" si="17"/>
        <v>503338.99969646841</v>
      </c>
      <c r="AU218" s="5">
        <f t="shared" si="18"/>
        <v>1131688.663335107</v>
      </c>
      <c r="AV218" s="150"/>
      <c r="AW218" s="2">
        <v>213</v>
      </c>
      <c r="AX218" s="118">
        <v>51318</v>
      </c>
      <c r="AY218" s="5">
        <f t="shared" si="48"/>
        <v>499742.17295252287</v>
      </c>
      <c r="AZ218" s="5">
        <f t="shared" si="49"/>
        <v>5185.5495990545369</v>
      </c>
      <c r="BA218" s="5">
        <f t="shared" si="19"/>
        <v>2062.1610181012693</v>
      </c>
      <c r="BB218" s="35">
        <f t="shared" si="20"/>
        <v>4.9517398283626897E-2</v>
      </c>
      <c r="BC218" s="5">
        <f t="shared" si="21"/>
        <v>3123.3885809532676</v>
      </c>
      <c r="BD218" s="35">
        <f t="shared" si="22"/>
        <v>7.4999999999999997E-2</v>
      </c>
      <c r="BE218" s="5">
        <f t="shared" si="50"/>
        <v>243944.98806557822</v>
      </c>
      <c r="BF218" s="5">
        <f t="shared" si="51"/>
        <v>860577.07653303735</v>
      </c>
      <c r="BG218" s="5">
        <f t="shared" si="23"/>
        <v>497680.01193442161</v>
      </c>
      <c r="BH218" s="5">
        <f t="shared" si="24"/>
        <v>1104522.0645986155</v>
      </c>
      <c r="BI218" s="150"/>
      <c r="BJ218" s="2">
        <v>213</v>
      </c>
      <c r="BK218" s="118">
        <v>51318</v>
      </c>
      <c r="BL218" s="5">
        <f t="shared" si="52"/>
        <v>494014.25297752721</v>
      </c>
      <c r="BM218" s="5">
        <f t="shared" si="53"/>
        <v>5059.1898369667315</v>
      </c>
      <c r="BN218" s="5">
        <f t="shared" si="25"/>
        <v>2074.5203918941711</v>
      </c>
      <c r="BO218" s="35">
        <f t="shared" si="26"/>
        <v>5.0391753988244747E-2</v>
      </c>
      <c r="BP218" s="5">
        <f t="shared" si="27"/>
        <v>2984.6694450725604</v>
      </c>
      <c r="BQ218" s="35">
        <f t="shared" si="28"/>
        <v>7.2500000000000009E-2</v>
      </c>
      <c r="BR218" s="5">
        <f t="shared" si="54"/>
        <v>249685.26741436747</v>
      </c>
      <c r="BS218" s="5">
        <f t="shared" si="55"/>
        <v>827922.16785954661</v>
      </c>
      <c r="BT218" s="5">
        <f t="shared" si="29"/>
        <v>491939.73258563306</v>
      </c>
      <c r="BU218" s="5">
        <f t="shared" si="30"/>
        <v>1077607.4352739141</v>
      </c>
      <c r="BV218" s="150"/>
      <c r="BW218" s="2">
        <v>213</v>
      </c>
      <c r="BX218" s="118">
        <v>51318</v>
      </c>
      <c r="BY218" s="5">
        <f t="shared" si="56"/>
        <v>488206.07676950464</v>
      </c>
      <c r="BZ218" s="5">
        <f t="shared" si="57"/>
        <v>4934.049629872613</v>
      </c>
      <c r="CA218" s="5">
        <f t="shared" si="31"/>
        <v>2086.1808487171693</v>
      </c>
      <c r="CB218" s="35">
        <f t="shared" si="32"/>
        <v>5.1277875011837143E-2</v>
      </c>
      <c r="CC218" s="5">
        <f t="shared" si="33"/>
        <v>2847.8687811554437</v>
      </c>
      <c r="CD218" s="35">
        <f t="shared" si="34"/>
        <v>7.0000000000000007E-2</v>
      </c>
      <c r="CE218" s="5">
        <f t="shared" si="58"/>
        <v>255505.10407921279</v>
      </c>
      <c r="CF218" s="5">
        <f t="shared" si="59"/>
        <v>795447.46708365355</v>
      </c>
      <c r="CG218" s="5">
        <f t="shared" si="35"/>
        <v>486119.89592078747</v>
      </c>
      <c r="CH218" s="5">
        <f t="shared" si="36"/>
        <v>1050952.5711628664</v>
      </c>
    </row>
    <row r="219" spans="9:86" ht="14.25" customHeight="1">
      <c r="I219" s="150"/>
      <c r="J219" s="2">
        <v>214</v>
      </c>
      <c r="K219" s="118">
        <v>51349</v>
      </c>
      <c r="L219" s="5">
        <f t="shared" si="37"/>
        <v>514406.97647304082</v>
      </c>
      <c r="M219" s="5">
        <f t="shared" si="0"/>
        <v>5571.5809522926747</v>
      </c>
      <c r="N219" s="5">
        <f t="shared" si="1"/>
        <v>2035.0329890405192</v>
      </c>
      <c r="O219" s="35">
        <f t="shared" si="2"/>
        <v>4.7472909554845552E-2</v>
      </c>
      <c r="P219" s="5">
        <f t="shared" si="3"/>
        <v>3536.5479632521556</v>
      </c>
      <c r="Q219" s="35">
        <f t="shared" si="4"/>
        <v>8.2500000000000004E-2</v>
      </c>
      <c r="R219" s="5">
        <f t="shared" si="38"/>
        <v>229253.05651599934</v>
      </c>
      <c r="S219" s="5">
        <f t="shared" si="39"/>
        <v>963065.2672746327</v>
      </c>
      <c r="T219" s="5">
        <f t="shared" si="5"/>
        <v>512371.94348400028</v>
      </c>
      <c r="U219" s="5">
        <f t="shared" si="6"/>
        <v>1192318.323790632</v>
      </c>
      <c r="V219" s="150"/>
      <c r="W219" s="2">
        <v>214</v>
      </c>
      <c r="X219" s="118">
        <v>51349</v>
      </c>
      <c r="Y219" s="5">
        <f t="shared" si="40"/>
        <v>508915.124693777</v>
      </c>
      <c r="Z219" s="5">
        <f t="shared" si="41"/>
        <v>5441.7815210329336</v>
      </c>
      <c r="AA219" s="5">
        <f t="shared" si="7"/>
        <v>2049.01402307442</v>
      </c>
      <c r="AB219" s="35">
        <f t="shared" si="8"/>
        <v>4.8314870366032381E-2</v>
      </c>
      <c r="AC219" s="5">
        <f t="shared" si="9"/>
        <v>3392.7674979585136</v>
      </c>
      <c r="AD219" s="35">
        <f t="shared" si="10"/>
        <v>0.08</v>
      </c>
      <c r="AE219" s="5">
        <f t="shared" si="42"/>
        <v>234758.88932929686</v>
      </c>
      <c r="AF219" s="5">
        <f t="shared" si="43"/>
        <v>929782.35617175081</v>
      </c>
      <c r="AG219" s="5">
        <f t="shared" si="11"/>
        <v>506866.11067070259</v>
      </c>
      <c r="AH219" s="5">
        <f t="shared" si="12"/>
        <v>1164541.2455010477</v>
      </c>
      <c r="AI219" s="150"/>
      <c r="AJ219" s="2">
        <v>214</v>
      </c>
      <c r="AK219" s="118">
        <v>51349</v>
      </c>
      <c r="AL219" s="5">
        <f t="shared" si="44"/>
        <v>503338.99969646841</v>
      </c>
      <c r="AM219" s="5">
        <f t="shared" si="45"/>
        <v>5313.0923161272649</v>
      </c>
      <c r="AN219" s="5">
        <f t="shared" si="13"/>
        <v>2062.3612764209065</v>
      </c>
      <c r="AO219" s="35">
        <f t="shared" si="14"/>
        <v>4.916832459232251E-2</v>
      </c>
      <c r="AP219" s="5">
        <f t="shared" si="15"/>
        <v>3250.7310397063584</v>
      </c>
      <c r="AQ219" s="35">
        <f t="shared" si="16"/>
        <v>7.7499999999999999E-2</v>
      </c>
      <c r="AR219" s="5">
        <f t="shared" si="46"/>
        <v>240348.36157995238</v>
      </c>
      <c r="AS219" s="5">
        <f t="shared" si="47"/>
        <v>896653.39407128189</v>
      </c>
      <c r="AT219" s="5">
        <f t="shared" si="17"/>
        <v>501276.63842004753</v>
      </c>
      <c r="AU219" s="5">
        <f t="shared" si="18"/>
        <v>1137001.7556512342</v>
      </c>
      <c r="AV219" s="150"/>
      <c r="AW219" s="2">
        <v>214</v>
      </c>
      <c r="AX219" s="118">
        <v>51349</v>
      </c>
      <c r="AY219" s="5">
        <f t="shared" si="48"/>
        <v>497680.01193442161</v>
      </c>
      <c r="AZ219" s="5">
        <f t="shared" si="49"/>
        <v>5185.5495990545369</v>
      </c>
      <c r="BA219" s="5">
        <f t="shared" si="19"/>
        <v>2075.0495244644021</v>
      </c>
      <c r="BB219" s="35">
        <f t="shared" si="20"/>
        <v>5.0033342100252828E-2</v>
      </c>
      <c r="BC219" s="5">
        <f t="shared" si="21"/>
        <v>3110.5000745901348</v>
      </c>
      <c r="BD219" s="35">
        <f t="shared" si="22"/>
        <v>7.4999999999999997E-2</v>
      </c>
      <c r="BE219" s="5">
        <f t="shared" si="50"/>
        <v>246020.03759004263</v>
      </c>
      <c r="BF219" s="5">
        <f t="shared" si="51"/>
        <v>863687.57660762744</v>
      </c>
      <c r="BG219" s="5">
        <f t="shared" si="23"/>
        <v>495604.9624099572</v>
      </c>
      <c r="BH219" s="5">
        <f t="shared" si="24"/>
        <v>1109707.61419767</v>
      </c>
      <c r="BI219" s="150"/>
      <c r="BJ219" s="2">
        <v>214</v>
      </c>
      <c r="BK219" s="118">
        <v>51349</v>
      </c>
      <c r="BL219" s="5">
        <f t="shared" si="52"/>
        <v>491939.73258563306</v>
      </c>
      <c r="BM219" s="5">
        <f t="shared" si="53"/>
        <v>5059.1898369667315</v>
      </c>
      <c r="BN219" s="5">
        <f t="shared" si="25"/>
        <v>2087.0539525951986</v>
      </c>
      <c r="BO219" s="35">
        <f t="shared" si="26"/>
        <v>5.090999114771199E-2</v>
      </c>
      <c r="BP219" s="5">
        <f t="shared" si="27"/>
        <v>2972.1358843715329</v>
      </c>
      <c r="BQ219" s="35">
        <f t="shared" si="28"/>
        <v>7.2499999999999995E-2</v>
      </c>
      <c r="BR219" s="5">
        <f t="shared" si="54"/>
        <v>251772.32136696266</v>
      </c>
      <c r="BS219" s="5">
        <f t="shared" si="55"/>
        <v>830894.30374391819</v>
      </c>
      <c r="BT219" s="5">
        <f t="shared" si="29"/>
        <v>489852.67863303784</v>
      </c>
      <c r="BU219" s="5">
        <f t="shared" si="30"/>
        <v>1082666.6251108809</v>
      </c>
      <c r="BV219" s="150"/>
      <c r="BW219" s="2">
        <v>214</v>
      </c>
      <c r="BX219" s="118">
        <v>51349</v>
      </c>
      <c r="BY219" s="5">
        <f t="shared" si="56"/>
        <v>486119.89592078747</v>
      </c>
      <c r="BZ219" s="5">
        <f t="shared" si="57"/>
        <v>4934.049629872613</v>
      </c>
      <c r="CA219" s="5">
        <f t="shared" si="31"/>
        <v>2098.3502370013525</v>
      </c>
      <c r="CB219" s="35">
        <f t="shared" si="32"/>
        <v>5.1798338342685948E-2</v>
      </c>
      <c r="CC219" s="5">
        <f t="shared" si="33"/>
        <v>2835.6993928712604</v>
      </c>
      <c r="CD219" s="35">
        <f t="shared" si="34"/>
        <v>7.0000000000000007E-2</v>
      </c>
      <c r="CE219" s="5">
        <f t="shared" si="58"/>
        <v>257603.45431621413</v>
      </c>
      <c r="CF219" s="5">
        <f t="shared" si="59"/>
        <v>798283.16647652478</v>
      </c>
      <c r="CG219" s="5">
        <f t="shared" si="35"/>
        <v>484021.5456837861</v>
      </c>
      <c r="CH219" s="5">
        <f t="shared" si="36"/>
        <v>1055886.6207927389</v>
      </c>
    </row>
    <row r="220" spans="9:86" ht="14.25" customHeight="1">
      <c r="I220" s="150"/>
      <c r="J220" s="2">
        <v>215</v>
      </c>
      <c r="K220" s="118">
        <v>51380</v>
      </c>
      <c r="L220" s="5">
        <f t="shared" si="37"/>
        <v>512371.94348400028</v>
      </c>
      <c r="M220" s="5">
        <f t="shared" si="0"/>
        <v>5571.5809522926747</v>
      </c>
      <c r="N220" s="5">
        <f t="shared" si="1"/>
        <v>2049.0238408401729</v>
      </c>
      <c r="O220" s="35">
        <f t="shared" si="2"/>
        <v>4.7989134461360071E-2</v>
      </c>
      <c r="P220" s="5">
        <f t="shared" si="3"/>
        <v>3522.5571114525019</v>
      </c>
      <c r="Q220" s="35">
        <f t="shared" si="4"/>
        <v>8.2500000000000004E-2</v>
      </c>
      <c r="R220" s="5">
        <f t="shared" si="38"/>
        <v>231302.08035683952</v>
      </c>
      <c r="S220" s="5">
        <f t="shared" si="39"/>
        <v>966587.82438608515</v>
      </c>
      <c r="T220" s="5">
        <f t="shared" si="5"/>
        <v>510322.91964316013</v>
      </c>
      <c r="U220" s="5">
        <f t="shared" si="6"/>
        <v>1197889.9047429247</v>
      </c>
      <c r="V220" s="150"/>
      <c r="W220" s="2">
        <v>215</v>
      </c>
      <c r="X220" s="118">
        <v>51380</v>
      </c>
      <c r="Y220" s="5">
        <f t="shared" si="40"/>
        <v>506866.11067070259</v>
      </c>
      <c r="Z220" s="5">
        <f t="shared" si="41"/>
        <v>5441.7815210329336</v>
      </c>
      <c r="AA220" s="5">
        <f t="shared" si="7"/>
        <v>2062.6741165615827</v>
      </c>
      <c r="AB220" s="35">
        <f t="shared" si="8"/>
        <v>4.8833585196663046E-2</v>
      </c>
      <c r="AC220" s="5">
        <f t="shared" si="9"/>
        <v>3379.1074044713509</v>
      </c>
      <c r="AD220" s="35">
        <f t="shared" si="10"/>
        <v>0.08</v>
      </c>
      <c r="AE220" s="5">
        <f t="shared" si="42"/>
        <v>236821.56344585845</v>
      </c>
      <c r="AF220" s="5">
        <f t="shared" si="43"/>
        <v>933161.46357622219</v>
      </c>
      <c r="AG220" s="5">
        <f t="shared" si="11"/>
        <v>504803.43655414099</v>
      </c>
      <c r="AH220" s="5">
        <f t="shared" si="12"/>
        <v>1169983.0270220807</v>
      </c>
      <c r="AI220" s="150"/>
      <c r="AJ220" s="2">
        <v>215</v>
      </c>
      <c r="AK220" s="118">
        <v>51380</v>
      </c>
      <c r="AL220" s="5">
        <f t="shared" si="44"/>
        <v>501276.63842004753</v>
      </c>
      <c r="AM220" s="5">
        <f t="shared" si="45"/>
        <v>5313.0923161272649</v>
      </c>
      <c r="AN220" s="5">
        <f t="shared" si="13"/>
        <v>2075.6806929977911</v>
      </c>
      <c r="AO220" s="35">
        <f t="shared" si="14"/>
        <v>4.9689465670054937E-2</v>
      </c>
      <c r="AP220" s="5">
        <f t="shared" si="15"/>
        <v>3237.4116231294738</v>
      </c>
      <c r="AQ220" s="35">
        <f t="shared" si="16"/>
        <v>7.7499999999999999E-2</v>
      </c>
      <c r="AR220" s="5">
        <f t="shared" si="46"/>
        <v>242424.04227295017</v>
      </c>
      <c r="AS220" s="5">
        <f t="shared" si="47"/>
        <v>899890.80569441139</v>
      </c>
      <c r="AT220" s="5">
        <f t="shared" si="17"/>
        <v>499200.95772704971</v>
      </c>
      <c r="AU220" s="5">
        <f t="shared" si="18"/>
        <v>1142314.8479673616</v>
      </c>
      <c r="AV220" s="150"/>
      <c r="AW220" s="2">
        <v>215</v>
      </c>
      <c r="AX220" s="118">
        <v>51380</v>
      </c>
      <c r="AY220" s="5">
        <f t="shared" si="48"/>
        <v>495604.9624099572</v>
      </c>
      <c r="AZ220" s="5">
        <f t="shared" si="49"/>
        <v>5185.5495990545369</v>
      </c>
      <c r="BA220" s="5">
        <f t="shared" si="19"/>
        <v>2088.0185839923047</v>
      </c>
      <c r="BB220" s="35">
        <f t="shared" si="20"/>
        <v>5.0556844479659413E-2</v>
      </c>
      <c r="BC220" s="5">
        <f t="shared" si="21"/>
        <v>3097.5310150622322</v>
      </c>
      <c r="BD220" s="35">
        <f t="shared" si="22"/>
        <v>7.4999999999999997E-2</v>
      </c>
      <c r="BE220" s="5">
        <f t="shared" si="50"/>
        <v>248108.05617403492</v>
      </c>
      <c r="BF220" s="5">
        <f t="shared" si="51"/>
        <v>866785.10762268968</v>
      </c>
      <c r="BG220" s="5">
        <f t="shared" si="23"/>
        <v>493516.94382596487</v>
      </c>
      <c r="BH220" s="5">
        <f t="shared" si="24"/>
        <v>1114893.1637967245</v>
      </c>
      <c r="BI220" s="150"/>
      <c r="BJ220" s="2">
        <v>215</v>
      </c>
      <c r="BK220" s="118">
        <v>51380</v>
      </c>
      <c r="BL220" s="5">
        <f t="shared" si="52"/>
        <v>489852.67863303784</v>
      </c>
      <c r="BM220" s="5">
        <f t="shared" si="53"/>
        <v>5059.1898369667315</v>
      </c>
      <c r="BN220" s="5">
        <f t="shared" si="25"/>
        <v>2099.6632368921278</v>
      </c>
      <c r="BO220" s="35">
        <f t="shared" si="26"/>
        <v>5.1435788639589176E-2</v>
      </c>
      <c r="BP220" s="5">
        <f t="shared" si="27"/>
        <v>2959.5266000746037</v>
      </c>
      <c r="BQ220" s="35">
        <f t="shared" si="28"/>
        <v>7.2499999999999995E-2</v>
      </c>
      <c r="BR220" s="5">
        <f t="shared" si="54"/>
        <v>253871.9846038548</v>
      </c>
      <c r="BS220" s="5">
        <f t="shared" si="55"/>
        <v>833853.8303439928</v>
      </c>
      <c r="BT220" s="5">
        <f t="shared" si="29"/>
        <v>487753.0153961457</v>
      </c>
      <c r="BU220" s="5">
        <f t="shared" si="30"/>
        <v>1087725.8149478475</v>
      </c>
      <c r="BV220" s="150"/>
      <c r="BW220" s="2">
        <v>215</v>
      </c>
      <c r="BX220" s="118">
        <v>51380</v>
      </c>
      <c r="BY220" s="5">
        <f t="shared" si="56"/>
        <v>484021.5456837861</v>
      </c>
      <c r="BZ220" s="5">
        <f t="shared" si="57"/>
        <v>4934.049629872613</v>
      </c>
      <c r="CA220" s="5">
        <f t="shared" si="31"/>
        <v>2110.5906133838607</v>
      </c>
      <c r="CB220" s="35">
        <f t="shared" si="32"/>
        <v>5.2326363539925258E-2</v>
      </c>
      <c r="CC220" s="5">
        <f t="shared" si="33"/>
        <v>2823.4590164887522</v>
      </c>
      <c r="CD220" s="35">
        <f t="shared" si="34"/>
        <v>7.0000000000000007E-2</v>
      </c>
      <c r="CE220" s="5">
        <f t="shared" si="58"/>
        <v>259714.04492959799</v>
      </c>
      <c r="CF220" s="5">
        <f t="shared" si="59"/>
        <v>801106.62549301353</v>
      </c>
      <c r="CG220" s="5">
        <f t="shared" si="35"/>
        <v>481910.95507040224</v>
      </c>
      <c r="CH220" s="5">
        <f t="shared" si="36"/>
        <v>1060820.6704226115</v>
      </c>
    </row>
    <row r="221" spans="9:86" ht="14.25" customHeight="1">
      <c r="I221" s="150"/>
      <c r="J221" s="2">
        <v>216</v>
      </c>
      <c r="K221" s="118">
        <v>51410</v>
      </c>
      <c r="L221" s="5">
        <f t="shared" si="37"/>
        <v>510322.91964316013</v>
      </c>
      <c r="M221" s="5">
        <f t="shared" si="0"/>
        <v>5571.5809522926747</v>
      </c>
      <c r="N221" s="5">
        <f t="shared" si="1"/>
        <v>2063.1108797459488</v>
      </c>
      <c r="O221" s="35">
        <f t="shared" si="2"/>
        <v>4.8513068106489865E-2</v>
      </c>
      <c r="P221" s="5">
        <f t="shared" si="3"/>
        <v>3508.470072546726</v>
      </c>
      <c r="Q221" s="35">
        <f t="shared" si="4"/>
        <v>8.2500000000000004E-2</v>
      </c>
      <c r="R221" s="5">
        <f t="shared" si="38"/>
        <v>233365.19123658547</v>
      </c>
      <c r="S221" s="5">
        <f t="shared" si="39"/>
        <v>970096.29445863189</v>
      </c>
      <c r="T221" s="5">
        <f t="shared" si="5"/>
        <v>508259.80876341416</v>
      </c>
      <c r="U221" s="5">
        <f t="shared" si="6"/>
        <v>1203461.4856952173</v>
      </c>
      <c r="V221" s="150"/>
      <c r="W221" s="2">
        <v>216</v>
      </c>
      <c r="X221" s="118">
        <v>51410</v>
      </c>
      <c r="Y221" s="5">
        <f t="shared" si="40"/>
        <v>504803.43655414099</v>
      </c>
      <c r="Z221" s="5">
        <f t="shared" si="41"/>
        <v>5441.7815210329336</v>
      </c>
      <c r="AA221" s="5">
        <f t="shared" si="7"/>
        <v>2076.4252773386602</v>
      </c>
      <c r="AB221" s="35">
        <f t="shared" si="8"/>
        <v>4.9360011291031541E-2</v>
      </c>
      <c r="AC221" s="5">
        <f t="shared" si="9"/>
        <v>3365.3562436942734</v>
      </c>
      <c r="AD221" s="35">
        <f t="shared" si="10"/>
        <v>0.08</v>
      </c>
      <c r="AE221" s="5">
        <f t="shared" si="42"/>
        <v>238897.98872319711</v>
      </c>
      <c r="AF221" s="5">
        <f t="shared" si="43"/>
        <v>936526.81981991651</v>
      </c>
      <c r="AG221" s="5">
        <f t="shared" si="11"/>
        <v>502727.01127680234</v>
      </c>
      <c r="AH221" s="5">
        <f t="shared" si="12"/>
        <v>1175424.8085431135</v>
      </c>
      <c r="AI221" s="150"/>
      <c r="AJ221" s="2">
        <v>216</v>
      </c>
      <c r="AK221" s="118">
        <v>51410</v>
      </c>
      <c r="AL221" s="5">
        <f t="shared" si="44"/>
        <v>499200.95772704971</v>
      </c>
      <c r="AM221" s="5">
        <f t="shared" si="45"/>
        <v>5313.0923161272649</v>
      </c>
      <c r="AN221" s="5">
        <f t="shared" si="13"/>
        <v>2089.0861308067356</v>
      </c>
      <c r="AO221" s="35">
        <f t="shared" si="14"/>
        <v>5.0218320260891666E-2</v>
      </c>
      <c r="AP221" s="5">
        <f t="shared" si="15"/>
        <v>3224.0061853205293</v>
      </c>
      <c r="AQ221" s="35">
        <f t="shared" si="16"/>
        <v>7.7499999999999999E-2</v>
      </c>
      <c r="AR221" s="5">
        <f t="shared" si="46"/>
        <v>244513.12840375691</v>
      </c>
      <c r="AS221" s="5">
        <f t="shared" si="47"/>
        <v>903114.81187973195</v>
      </c>
      <c r="AT221" s="5">
        <f t="shared" si="17"/>
        <v>497111.871596243</v>
      </c>
      <c r="AU221" s="5">
        <f t="shared" si="18"/>
        <v>1147627.9402834889</v>
      </c>
      <c r="AV221" s="150"/>
      <c r="AW221" s="2">
        <v>216</v>
      </c>
      <c r="AX221" s="118">
        <v>51410</v>
      </c>
      <c r="AY221" s="5">
        <f t="shared" si="48"/>
        <v>493516.94382596487</v>
      </c>
      <c r="AZ221" s="5">
        <f t="shared" si="49"/>
        <v>5185.5495990545369</v>
      </c>
      <c r="BA221" s="5">
        <f t="shared" si="19"/>
        <v>2101.0687001422566</v>
      </c>
      <c r="BB221" s="35">
        <f t="shared" si="20"/>
        <v>5.1088062359614134E-2</v>
      </c>
      <c r="BC221" s="5">
        <f t="shared" si="21"/>
        <v>3084.4808989122803</v>
      </c>
      <c r="BD221" s="35">
        <f t="shared" si="22"/>
        <v>7.4999999999999997E-2</v>
      </c>
      <c r="BE221" s="5">
        <f t="shared" si="50"/>
        <v>250209.12487417719</v>
      </c>
      <c r="BF221" s="5">
        <f t="shared" si="51"/>
        <v>869869.58852160198</v>
      </c>
      <c r="BG221" s="5">
        <f t="shared" si="23"/>
        <v>491415.87512582261</v>
      </c>
      <c r="BH221" s="5">
        <f t="shared" si="24"/>
        <v>1120078.7133957793</v>
      </c>
      <c r="BI221" s="150"/>
      <c r="BJ221" s="2">
        <v>216</v>
      </c>
      <c r="BK221" s="118">
        <v>51410</v>
      </c>
      <c r="BL221" s="5">
        <f t="shared" si="52"/>
        <v>487753.0153961457</v>
      </c>
      <c r="BM221" s="5">
        <f t="shared" si="53"/>
        <v>5059.1898369667315</v>
      </c>
      <c r="BN221" s="5">
        <f t="shared" si="25"/>
        <v>2112.3487022816848</v>
      </c>
      <c r="BO221" s="35">
        <f t="shared" si="26"/>
        <v>5.1969303371282707E-2</v>
      </c>
      <c r="BP221" s="5">
        <f t="shared" si="27"/>
        <v>2946.8411346850467</v>
      </c>
      <c r="BQ221" s="35">
        <f t="shared" si="28"/>
        <v>7.2499999999999995E-2</v>
      </c>
      <c r="BR221" s="5">
        <f t="shared" si="54"/>
        <v>255984.33330613648</v>
      </c>
      <c r="BS221" s="5">
        <f t="shared" si="55"/>
        <v>836800.67147867789</v>
      </c>
      <c r="BT221" s="5">
        <f t="shared" si="29"/>
        <v>485640.66669386398</v>
      </c>
      <c r="BU221" s="5">
        <f t="shared" si="30"/>
        <v>1092785.0047848143</v>
      </c>
      <c r="BV221" s="150"/>
      <c r="BW221" s="2">
        <v>216</v>
      </c>
      <c r="BX221" s="118">
        <v>51410</v>
      </c>
      <c r="BY221" s="5">
        <f t="shared" si="56"/>
        <v>481910.95507040224</v>
      </c>
      <c r="BZ221" s="5">
        <f t="shared" si="57"/>
        <v>4934.049629872613</v>
      </c>
      <c r="CA221" s="5">
        <f t="shared" si="31"/>
        <v>2122.9023919619331</v>
      </c>
      <c r="CB221" s="35">
        <f t="shared" si="32"/>
        <v>5.2862107481706E-2</v>
      </c>
      <c r="CC221" s="5">
        <f t="shared" si="33"/>
        <v>2811.1472379106799</v>
      </c>
      <c r="CD221" s="35">
        <f t="shared" si="34"/>
        <v>7.0000000000000007E-2</v>
      </c>
      <c r="CE221" s="5">
        <f t="shared" si="58"/>
        <v>261836.94732155991</v>
      </c>
      <c r="CF221" s="5">
        <f t="shared" si="59"/>
        <v>803917.77273092419</v>
      </c>
      <c r="CG221" s="5">
        <f t="shared" si="35"/>
        <v>479788.05267844029</v>
      </c>
      <c r="CH221" s="5">
        <f t="shared" si="36"/>
        <v>1065754.7200524842</v>
      </c>
    </row>
    <row r="222" spans="9:86" ht="14.25" customHeight="1">
      <c r="I222" s="150"/>
      <c r="J222" s="2">
        <v>217</v>
      </c>
      <c r="K222" s="118">
        <v>51441</v>
      </c>
      <c r="L222" s="5">
        <f t="shared" si="37"/>
        <v>508259.80876341416</v>
      </c>
      <c r="M222" s="5">
        <f t="shared" si="0"/>
        <v>5571.5809522926747</v>
      </c>
      <c r="N222" s="5">
        <f t="shared" si="1"/>
        <v>2077.2947670442022</v>
      </c>
      <c r="O222" s="35">
        <f t="shared" si="2"/>
        <v>4.9044871883886745E-2</v>
      </c>
      <c r="P222" s="5">
        <f t="shared" si="3"/>
        <v>3494.2861852484725</v>
      </c>
      <c r="Q222" s="35">
        <f t="shared" si="4"/>
        <v>8.2500000000000004E-2</v>
      </c>
      <c r="R222" s="5">
        <f t="shared" si="38"/>
        <v>235442.48600362966</v>
      </c>
      <c r="S222" s="5">
        <f t="shared" si="39"/>
        <v>973590.58064388041</v>
      </c>
      <c r="T222" s="5">
        <f t="shared" si="5"/>
        <v>506182.51399636996</v>
      </c>
      <c r="U222" s="5">
        <f t="shared" si="6"/>
        <v>1209033.06664751</v>
      </c>
      <c r="V222" s="150"/>
      <c r="W222" s="2">
        <v>217</v>
      </c>
      <c r="X222" s="118">
        <v>51441</v>
      </c>
      <c r="Y222" s="5">
        <f t="shared" si="40"/>
        <v>502727.01127680234</v>
      </c>
      <c r="Z222" s="5">
        <f t="shared" si="41"/>
        <v>5441.7815210329336</v>
      </c>
      <c r="AA222" s="5">
        <f t="shared" si="7"/>
        <v>2090.2681125209178</v>
      </c>
      <c r="AB222" s="35">
        <f t="shared" si="8"/>
        <v>4.9894310008419568E-2</v>
      </c>
      <c r="AC222" s="5">
        <f t="shared" si="9"/>
        <v>3351.5134085120158</v>
      </c>
      <c r="AD222" s="35">
        <f t="shared" si="10"/>
        <v>0.08</v>
      </c>
      <c r="AE222" s="5">
        <f t="shared" si="42"/>
        <v>240988.25683571803</v>
      </c>
      <c r="AF222" s="5">
        <f t="shared" si="43"/>
        <v>939878.3332284285</v>
      </c>
      <c r="AG222" s="5">
        <f t="shared" si="11"/>
        <v>500636.74316428142</v>
      </c>
      <c r="AH222" s="5">
        <f t="shared" si="12"/>
        <v>1180866.5900641466</v>
      </c>
      <c r="AI222" s="150"/>
      <c r="AJ222" s="2">
        <v>217</v>
      </c>
      <c r="AK222" s="118">
        <v>51441</v>
      </c>
      <c r="AL222" s="5">
        <f t="shared" si="44"/>
        <v>497111.871596243</v>
      </c>
      <c r="AM222" s="5">
        <f t="shared" si="45"/>
        <v>5313.0923161272649</v>
      </c>
      <c r="AN222" s="5">
        <f t="shared" si="13"/>
        <v>2102.5781454015287</v>
      </c>
      <c r="AO222" s="35">
        <f t="shared" si="14"/>
        <v>5.0755049690929629E-2</v>
      </c>
      <c r="AP222" s="5">
        <f t="shared" si="15"/>
        <v>3210.5141707257362</v>
      </c>
      <c r="AQ222" s="35">
        <f t="shared" si="16"/>
        <v>7.7499999999999999E-2</v>
      </c>
      <c r="AR222" s="5">
        <f t="shared" si="46"/>
        <v>246615.70654915844</v>
      </c>
      <c r="AS222" s="5">
        <f t="shared" si="47"/>
        <v>906325.32605045766</v>
      </c>
      <c r="AT222" s="5">
        <f t="shared" si="17"/>
        <v>495009.29345084145</v>
      </c>
      <c r="AU222" s="5">
        <f t="shared" si="18"/>
        <v>1152941.0325996161</v>
      </c>
      <c r="AV222" s="150"/>
      <c r="AW222" s="2">
        <v>217</v>
      </c>
      <c r="AX222" s="118">
        <v>51441</v>
      </c>
      <c r="AY222" s="5">
        <f t="shared" si="48"/>
        <v>491415.87512582261</v>
      </c>
      <c r="AZ222" s="5">
        <f t="shared" si="49"/>
        <v>5185.5495990545369</v>
      </c>
      <c r="BA222" s="5">
        <f t="shared" si="19"/>
        <v>2114.2003795181458</v>
      </c>
      <c r="BB222" s="35">
        <f t="shared" si="20"/>
        <v>5.1627157034196111E-2</v>
      </c>
      <c r="BC222" s="5">
        <f t="shared" si="21"/>
        <v>3071.349219536391</v>
      </c>
      <c r="BD222" s="35">
        <f t="shared" si="22"/>
        <v>7.4999999999999997E-2</v>
      </c>
      <c r="BE222" s="5">
        <f t="shared" si="50"/>
        <v>252323.32525369534</v>
      </c>
      <c r="BF222" s="5">
        <f t="shared" si="51"/>
        <v>872940.93774113839</v>
      </c>
      <c r="BG222" s="5">
        <f t="shared" si="23"/>
        <v>489301.67474630446</v>
      </c>
      <c r="BH222" s="5">
        <f t="shared" si="24"/>
        <v>1125264.2629948338</v>
      </c>
      <c r="BI222" s="150"/>
      <c r="BJ222" s="2">
        <v>217</v>
      </c>
      <c r="BK222" s="118">
        <v>51441</v>
      </c>
      <c r="BL222" s="5">
        <f t="shared" si="52"/>
        <v>485640.66669386398</v>
      </c>
      <c r="BM222" s="5">
        <f t="shared" si="53"/>
        <v>5059.1898369667315</v>
      </c>
      <c r="BN222" s="5">
        <f t="shared" si="25"/>
        <v>2125.1108090246366</v>
      </c>
      <c r="BO222" s="35">
        <f t="shared" si="26"/>
        <v>5.2510696605997068E-2</v>
      </c>
      <c r="BP222" s="5">
        <f t="shared" si="27"/>
        <v>2934.0790279420949</v>
      </c>
      <c r="BQ222" s="35">
        <f t="shared" si="28"/>
        <v>7.2499999999999995E-2</v>
      </c>
      <c r="BR222" s="5">
        <f t="shared" si="54"/>
        <v>258109.44411516111</v>
      </c>
      <c r="BS222" s="5">
        <f t="shared" si="55"/>
        <v>839734.75050662004</v>
      </c>
      <c r="BT222" s="5">
        <f t="shared" si="29"/>
        <v>483515.55588483933</v>
      </c>
      <c r="BU222" s="5">
        <f t="shared" si="30"/>
        <v>1097844.1946217811</v>
      </c>
      <c r="BV222" s="150"/>
      <c r="BW222" s="2">
        <v>217</v>
      </c>
      <c r="BX222" s="118">
        <v>51441</v>
      </c>
      <c r="BY222" s="5">
        <f t="shared" si="56"/>
        <v>479788.05267844029</v>
      </c>
      <c r="BZ222" s="5">
        <f t="shared" si="57"/>
        <v>4934.049629872613</v>
      </c>
      <c r="CA222" s="5">
        <f t="shared" si="31"/>
        <v>2135.285989248378</v>
      </c>
      <c r="CB222" s="35">
        <f t="shared" si="32"/>
        <v>5.340573140147295E-2</v>
      </c>
      <c r="CC222" s="5">
        <f t="shared" si="33"/>
        <v>2798.763640624235</v>
      </c>
      <c r="CD222" s="35">
        <f t="shared" si="34"/>
        <v>7.0000000000000007E-2</v>
      </c>
      <c r="CE222" s="5">
        <f t="shared" si="58"/>
        <v>263972.23331080831</v>
      </c>
      <c r="CF222" s="5">
        <f t="shared" si="59"/>
        <v>806716.53637154843</v>
      </c>
      <c r="CG222" s="5">
        <f t="shared" si="35"/>
        <v>477652.76668919192</v>
      </c>
      <c r="CH222" s="5">
        <f t="shared" si="36"/>
        <v>1070688.7696823566</v>
      </c>
    </row>
    <row r="223" spans="9:86" ht="14.25" customHeight="1">
      <c r="I223" s="150"/>
      <c r="J223" s="2">
        <v>218</v>
      </c>
      <c r="K223" s="118">
        <v>51471</v>
      </c>
      <c r="L223" s="5">
        <f t="shared" si="37"/>
        <v>506182.51399636996</v>
      </c>
      <c r="M223" s="5">
        <f t="shared" si="0"/>
        <v>5571.5809522926747</v>
      </c>
      <c r="N223" s="5">
        <f t="shared" si="1"/>
        <v>2091.5761685676312</v>
      </c>
      <c r="O223" s="35">
        <f t="shared" si="2"/>
        <v>4.9584711697471973E-2</v>
      </c>
      <c r="P223" s="5">
        <f t="shared" si="3"/>
        <v>3480.0047837250436</v>
      </c>
      <c r="Q223" s="35">
        <f t="shared" si="4"/>
        <v>8.2500000000000004E-2</v>
      </c>
      <c r="R223" s="5">
        <f t="shared" si="38"/>
        <v>237534.0621721973</v>
      </c>
      <c r="S223" s="5">
        <f t="shared" si="39"/>
        <v>977070.58542760543</v>
      </c>
      <c r="T223" s="5">
        <f t="shared" si="5"/>
        <v>504090.93782780232</v>
      </c>
      <c r="U223" s="5">
        <f t="shared" si="6"/>
        <v>1214604.6475998028</v>
      </c>
      <c r="V223" s="150"/>
      <c r="W223" s="2">
        <v>218</v>
      </c>
      <c r="X223" s="118">
        <v>51471</v>
      </c>
      <c r="Y223" s="5">
        <f t="shared" si="40"/>
        <v>500636.74316428142</v>
      </c>
      <c r="Z223" s="5">
        <f t="shared" si="41"/>
        <v>5441.7815210329336</v>
      </c>
      <c r="AA223" s="5">
        <f t="shared" si="7"/>
        <v>2104.2032332710573</v>
      </c>
      <c r="AB223" s="35">
        <f t="shared" si="8"/>
        <v>5.0436647217814934E-2</v>
      </c>
      <c r="AC223" s="5">
        <f t="shared" si="9"/>
        <v>3337.5782877618763</v>
      </c>
      <c r="AD223" s="35">
        <f t="shared" si="10"/>
        <v>0.08</v>
      </c>
      <c r="AE223" s="5">
        <f t="shared" si="42"/>
        <v>243092.46006898908</v>
      </c>
      <c r="AF223" s="5">
        <f t="shared" si="43"/>
        <v>943215.91151619039</v>
      </c>
      <c r="AG223" s="5">
        <f t="shared" si="11"/>
        <v>498532.53993101034</v>
      </c>
      <c r="AH223" s="5">
        <f t="shared" si="12"/>
        <v>1186308.3715851796</v>
      </c>
      <c r="AI223" s="150"/>
      <c r="AJ223" s="2">
        <v>218</v>
      </c>
      <c r="AK223" s="118">
        <v>51471</v>
      </c>
      <c r="AL223" s="5">
        <f t="shared" si="44"/>
        <v>495009.29345084145</v>
      </c>
      <c r="AM223" s="5">
        <f t="shared" si="45"/>
        <v>5313.0923161272649</v>
      </c>
      <c r="AN223" s="5">
        <f t="shared" si="13"/>
        <v>2116.1572959239138</v>
      </c>
      <c r="AO223" s="35">
        <f t="shared" si="14"/>
        <v>5.1299819795421253E-2</v>
      </c>
      <c r="AP223" s="5">
        <f t="shared" si="15"/>
        <v>3196.9350202033511</v>
      </c>
      <c r="AQ223" s="35">
        <f t="shared" si="16"/>
        <v>7.7499999999999999E-2</v>
      </c>
      <c r="AR223" s="5">
        <f t="shared" si="46"/>
        <v>248731.86384508235</v>
      </c>
      <c r="AS223" s="5">
        <f t="shared" si="47"/>
        <v>909522.26107066101</v>
      </c>
      <c r="AT223" s="5">
        <f t="shared" si="17"/>
        <v>492893.13615491753</v>
      </c>
      <c r="AU223" s="5">
        <f t="shared" si="18"/>
        <v>1158254.1249157432</v>
      </c>
      <c r="AV223" s="150"/>
      <c r="AW223" s="2">
        <v>218</v>
      </c>
      <c r="AX223" s="118">
        <v>51471</v>
      </c>
      <c r="AY223" s="5">
        <f t="shared" si="48"/>
        <v>489301.67474630446</v>
      </c>
      <c r="AZ223" s="5">
        <f t="shared" si="49"/>
        <v>5185.5495990545369</v>
      </c>
      <c r="BA223" s="5">
        <f t="shared" si="19"/>
        <v>2127.4141318901343</v>
      </c>
      <c r="BB223" s="35">
        <f t="shared" si="20"/>
        <v>5.217429430610062E-2</v>
      </c>
      <c r="BC223" s="5">
        <f t="shared" si="21"/>
        <v>3058.1354671644026</v>
      </c>
      <c r="BD223" s="35">
        <f t="shared" si="22"/>
        <v>7.4999999999999997E-2</v>
      </c>
      <c r="BE223" s="5">
        <f t="shared" si="50"/>
        <v>254450.73938558548</v>
      </c>
      <c r="BF223" s="5">
        <f t="shared" si="51"/>
        <v>875999.07320830284</v>
      </c>
      <c r="BG223" s="5">
        <f t="shared" si="23"/>
        <v>487174.26061441435</v>
      </c>
      <c r="BH223" s="5">
        <f t="shared" si="24"/>
        <v>1130449.8125938883</v>
      </c>
      <c r="BI223" s="150"/>
      <c r="BJ223" s="2">
        <v>218</v>
      </c>
      <c r="BK223" s="118">
        <v>51471</v>
      </c>
      <c r="BL223" s="5">
        <f t="shared" si="52"/>
        <v>483515.55588483933</v>
      </c>
      <c r="BM223" s="5">
        <f t="shared" si="53"/>
        <v>5059.1898369667315</v>
      </c>
      <c r="BN223" s="5">
        <f t="shared" si="25"/>
        <v>2137.9500201624937</v>
      </c>
      <c r="BO223" s="35">
        <f t="shared" si="26"/>
        <v>5.306013411502393E-2</v>
      </c>
      <c r="BP223" s="5">
        <f t="shared" si="27"/>
        <v>2921.2398168042378</v>
      </c>
      <c r="BQ223" s="35">
        <f t="shared" si="28"/>
        <v>7.2500000000000009E-2</v>
      </c>
      <c r="BR223" s="5">
        <f t="shared" si="54"/>
        <v>260247.39413532362</v>
      </c>
      <c r="BS223" s="5">
        <f t="shared" si="55"/>
        <v>842655.99032342422</v>
      </c>
      <c r="BT223" s="5">
        <f t="shared" si="29"/>
        <v>481377.60586467682</v>
      </c>
      <c r="BU223" s="5">
        <f t="shared" si="30"/>
        <v>1102903.3844587479</v>
      </c>
      <c r="BV223" s="150"/>
      <c r="BW223" s="2">
        <v>218</v>
      </c>
      <c r="BX223" s="118">
        <v>51471</v>
      </c>
      <c r="BY223" s="5">
        <f t="shared" si="56"/>
        <v>477652.76668919192</v>
      </c>
      <c r="BZ223" s="5">
        <f t="shared" si="57"/>
        <v>4934.049629872613</v>
      </c>
      <c r="CA223" s="5">
        <f t="shared" si="31"/>
        <v>2147.7418241856599</v>
      </c>
      <c r="CB223" s="35">
        <f t="shared" si="32"/>
        <v>5.3957401040237905E-2</v>
      </c>
      <c r="CC223" s="5">
        <f t="shared" si="33"/>
        <v>2786.3078056869531</v>
      </c>
      <c r="CD223" s="35">
        <f t="shared" si="34"/>
        <v>7.0000000000000007E-2</v>
      </c>
      <c r="CE223" s="5">
        <f t="shared" si="58"/>
        <v>266119.97513499396</v>
      </c>
      <c r="CF223" s="5">
        <f t="shared" si="59"/>
        <v>809502.84417723538</v>
      </c>
      <c r="CG223" s="5">
        <f t="shared" si="35"/>
        <v>475505.02486500627</v>
      </c>
      <c r="CH223" s="5">
        <f t="shared" si="36"/>
        <v>1075622.8193122293</v>
      </c>
    </row>
    <row r="224" spans="9:86" ht="14.25" customHeight="1">
      <c r="I224" s="150"/>
      <c r="J224" s="2">
        <v>219</v>
      </c>
      <c r="K224" s="118">
        <v>51502</v>
      </c>
      <c r="L224" s="5">
        <f t="shared" si="37"/>
        <v>504090.93782780232</v>
      </c>
      <c r="M224" s="5">
        <f t="shared" si="0"/>
        <v>5571.5809522926747</v>
      </c>
      <c r="N224" s="5">
        <f t="shared" si="1"/>
        <v>2105.9557547265335</v>
      </c>
      <c r="O224" s="35">
        <f t="shared" si="2"/>
        <v>5.0132758120224621E-2</v>
      </c>
      <c r="P224" s="5">
        <f t="shared" si="3"/>
        <v>3465.6251975661412</v>
      </c>
      <c r="Q224" s="35">
        <f t="shared" si="4"/>
        <v>8.2500000000000018E-2</v>
      </c>
      <c r="R224" s="5">
        <f t="shared" si="38"/>
        <v>239640.01792692384</v>
      </c>
      <c r="S224" s="5">
        <f t="shared" si="39"/>
        <v>980536.21062517154</v>
      </c>
      <c r="T224" s="5">
        <f t="shared" si="5"/>
        <v>501984.98207307578</v>
      </c>
      <c r="U224" s="5">
        <f t="shared" si="6"/>
        <v>1220176.2285520954</v>
      </c>
      <c r="V224" s="150"/>
      <c r="W224" s="2">
        <v>219</v>
      </c>
      <c r="X224" s="118">
        <v>51502</v>
      </c>
      <c r="Y224" s="5">
        <f t="shared" si="40"/>
        <v>498532.53993101034</v>
      </c>
      <c r="Z224" s="5">
        <f t="shared" si="41"/>
        <v>5441.7815210329336</v>
      </c>
      <c r="AA224" s="5">
        <f t="shared" si="7"/>
        <v>2118.231254826198</v>
      </c>
      <c r="AB224" s="35">
        <f t="shared" si="8"/>
        <v>5.0987193456683816E-2</v>
      </c>
      <c r="AC224" s="5">
        <f t="shared" si="9"/>
        <v>3323.5502662067356</v>
      </c>
      <c r="AD224" s="35">
        <f t="shared" si="10"/>
        <v>0.08</v>
      </c>
      <c r="AE224" s="5">
        <f t="shared" si="42"/>
        <v>245210.69132381526</v>
      </c>
      <c r="AF224" s="5">
        <f t="shared" si="43"/>
        <v>946539.46178239712</v>
      </c>
      <c r="AG224" s="5">
        <f t="shared" si="11"/>
        <v>496414.30867618416</v>
      </c>
      <c r="AH224" s="5">
        <f t="shared" si="12"/>
        <v>1191750.1531062124</v>
      </c>
      <c r="AI224" s="150"/>
      <c r="AJ224" s="2">
        <v>219</v>
      </c>
      <c r="AK224" s="118">
        <v>51502</v>
      </c>
      <c r="AL224" s="5">
        <f t="shared" si="44"/>
        <v>492893.13615491753</v>
      </c>
      <c r="AM224" s="5">
        <f t="shared" si="45"/>
        <v>5313.0923161272649</v>
      </c>
      <c r="AN224" s="5">
        <f t="shared" si="13"/>
        <v>2129.8241451267559</v>
      </c>
      <c r="AO224" s="35">
        <f t="shared" si="14"/>
        <v>5.1852801077530444E-2</v>
      </c>
      <c r="AP224" s="5">
        <f t="shared" si="15"/>
        <v>3183.268171000509</v>
      </c>
      <c r="AQ224" s="35">
        <f t="shared" si="16"/>
        <v>7.7499999999999999E-2</v>
      </c>
      <c r="AR224" s="5">
        <f t="shared" si="46"/>
        <v>250861.68799020912</v>
      </c>
      <c r="AS224" s="5">
        <f t="shared" si="47"/>
        <v>912705.52924166154</v>
      </c>
      <c r="AT224" s="5">
        <f t="shared" si="17"/>
        <v>490763.3120097908</v>
      </c>
      <c r="AU224" s="5">
        <f t="shared" si="18"/>
        <v>1163567.2172318706</v>
      </c>
      <c r="AV224" s="150"/>
      <c r="AW224" s="2">
        <v>219</v>
      </c>
      <c r="AX224" s="118">
        <v>51502</v>
      </c>
      <c r="AY224" s="5">
        <f t="shared" si="48"/>
        <v>487174.26061441435</v>
      </c>
      <c r="AZ224" s="5">
        <f t="shared" si="49"/>
        <v>5185.5495990545369</v>
      </c>
      <c r="BA224" s="5">
        <f t="shared" si="19"/>
        <v>2140.7104702144475</v>
      </c>
      <c r="BB224" s="35">
        <f t="shared" si="20"/>
        <v>5.272964464537909E-2</v>
      </c>
      <c r="BC224" s="5">
        <f t="shared" si="21"/>
        <v>3044.8391288400894</v>
      </c>
      <c r="BD224" s="35">
        <f t="shared" si="22"/>
        <v>7.4999999999999997E-2</v>
      </c>
      <c r="BE224" s="5">
        <f t="shared" si="50"/>
        <v>256591.44985579993</v>
      </c>
      <c r="BF224" s="5">
        <f t="shared" si="51"/>
        <v>879043.91233714297</v>
      </c>
      <c r="BG224" s="5">
        <f t="shared" si="23"/>
        <v>485033.55014419992</v>
      </c>
      <c r="BH224" s="5">
        <f t="shared" si="24"/>
        <v>1135635.362192943</v>
      </c>
      <c r="BI224" s="150"/>
      <c r="BJ224" s="2">
        <v>219</v>
      </c>
      <c r="BK224" s="118">
        <v>51502</v>
      </c>
      <c r="BL224" s="5">
        <f t="shared" si="52"/>
        <v>481377.60586467682</v>
      </c>
      <c r="BM224" s="5">
        <f t="shared" si="53"/>
        <v>5059.1898369667315</v>
      </c>
      <c r="BN224" s="5">
        <f t="shared" si="25"/>
        <v>2150.8668015343092</v>
      </c>
      <c r="BO224" s="35">
        <f t="shared" si="26"/>
        <v>5.3617786336465849E-2</v>
      </c>
      <c r="BP224" s="5">
        <f t="shared" si="27"/>
        <v>2908.3230354324223</v>
      </c>
      <c r="BQ224" s="35">
        <f t="shared" si="28"/>
        <v>7.2499999999999995E-2</v>
      </c>
      <c r="BR224" s="5">
        <f t="shared" si="54"/>
        <v>262398.2609368579</v>
      </c>
      <c r="BS224" s="5">
        <f t="shared" si="55"/>
        <v>845564.3133588566</v>
      </c>
      <c r="BT224" s="5">
        <f t="shared" si="29"/>
        <v>479226.73906314251</v>
      </c>
      <c r="BU224" s="5">
        <f t="shared" si="30"/>
        <v>1107962.5742957145</v>
      </c>
      <c r="BV224" s="150"/>
      <c r="BW224" s="2">
        <v>219</v>
      </c>
      <c r="BX224" s="118">
        <v>51502</v>
      </c>
      <c r="BY224" s="5">
        <f t="shared" si="56"/>
        <v>475505.02486500627</v>
      </c>
      <c r="BZ224" s="5">
        <f t="shared" si="57"/>
        <v>4934.049629872613</v>
      </c>
      <c r="CA224" s="5">
        <f t="shared" si="31"/>
        <v>2160.2703181600764</v>
      </c>
      <c r="CB224" s="35">
        <f t="shared" si="32"/>
        <v>5.4517286805287515E-2</v>
      </c>
      <c r="CC224" s="5">
        <f t="shared" si="33"/>
        <v>2773.7793117125366</v>
      </c>
      <c r="CD224" s="35">
        <f t="shared" si="34"/>
        <v>7.0000000000000007E-2</v>
      </c>
      <c r="CE224" s="5">
        <f t="shared" si="58"/>
        <v>268280.24545315403</v>
      </c>
      <c r="CF224" s="5">
        <f t="shared" si="59"/>
        <v>812276.62348894787</v>
      </c>
      <c r="CG224" s="5">
        <f t="shared" si="35"/>
        <v>473344.7545468462</v>
      </c>
      <c r="CH224" s="5">
        <f t="shared" si="36"/>
        <v>1080556.868942102</v>
      </c>
    </row>
    <row r="225" spans="9:86" ht="14.25" customHeight="1">
      <c r="I225" s="150"/>
      <c r="J225" s="2">
        <v>220</v>
      </c>
      <c r="K225" s="118">
        <v>51533</v>
      </c>
      <c r="L225" s="5">
        <f t="shared" si="37"/>
        <v>501984.98207307578</v>
      </c>
      <c r="M225" s="5">
        <f t="shared" si="0"/>
        <v>5571.5809522926747</v>
      </c>
      <c r="N225" s="5">
        <f t="shared" si="1"/>
        <v>2120.4342005402787</v>
      </c>
      <c r="O225" s="35">
        <f t="shared" si="2"/>
        <v>5.0689186559726984E-2</v>
      </c>
      <c r="P225" s="5">
        <f t="shared" si="3"/>
        <v>3451.1467517523961</v>
      </c>
      <c r="Q225" s="35">
        <f t="shared" si="4"/>
        <v>8.2500000000000004E-2</v>
      </c>
      <c r="R225" s="5">
        <f t="shared" si="38"/>
        <v>241760.45212746412</v>
      </c>
      <c r="S225" s="5">
        <f t="shared" si="39"/>
        <v>983987.3573769239</v>
      </c>
      <c r="T225" s="5">
        <f t="shared" si="5"/>
        <v>499864.54787253548</v>
      </c>
      <c r="U225" s="5">
        <f t="shared" si="6"/>
        <v>1225747.8095043879</v>
      </c>
      <c r="V225" s="150"/>
      <c r="W225" s="2">
        <v>220</v>
      </c>
      <c r="X225" s="118">
        <v>51533</v>
      </c>
      <c r="Y225" s="5">
        <f t="shared" si="40"/>
        <v>496414.30867618416</v>
      </c>
      <c r="Z225" s="5">
        <f t="shared" si="41"/>
        <v>5441.7815210329336</v>
      </c>
      <c r="AA225" s="5">
        <f t="shared" si="7"/>
        <v>2132.3527965250391</v>
      </c>
      <c r="AB225" s="35">
        <f t="shared" si="8"/>
        <v>5.1546124096499238E-2</v>
      </c>
      <c r="AC225" s="5">
        <f t="shared" si="9"/>
        <v>3309.4287245078945</v>
      </c>
      <c r="AD225" s="35">
        <f t="shared" si="10"/>
        <v>0.08</v>
      </c>
      <c r="AE225" s="5">
        <f t="shared" si="42"/>
        <v>247343.04412034029</v>
      </c>
      <c r="AF225" s="5">
        <f t="shared" si="43"/>
        <v>949848.89050690504</v>
      </c>
      <c r="AG225" s="5">
        <f t="shared" si="11"/>
        <v>494281.9558796591</v>
      </c>
      <c r="AH225" s="5">
        <f t="shared" si="12"/>
        <v>1197191.9346272454</v>
      </c>
      <c r="AI225" s="150"/>
      <c r="AJ225" s="2">
        <v>220</v>
      </c>
      <c r="AK225" s="118">
        <v>51533</v>
      </c>
      <c r="AL225" s="5">
        <f t="shared" si="44"/>
        <v>490763.3120097908</v>
      </c>
      <c r="AM225" s="5">
        <f t="shared" si="45"/>
        <v>5313.0923161272649</v>
      </c>
      <c r="AN225" s="5">
        <f t="shared" si="13"/>
        <v>2143.5792593973661</v>
      </c>
      <c r="AO225" s="35">
        <f t="shared" si="14"/>
        <v>5.2414168873844452E-2</v>
      </c>
      <c r="AP225" s="5">
        <f t="shared" si="15"/>
        <v>3169.5130567298988</v>
      </c>
      <c r="AQ225" s="35">
        <f t="shared" si="16"/>
        <v>7.7499999999999999E-2</v>
      </c>
      <c r="AR225" s="5">
        <f t="shared" si="46"/>
        <v>253005.26724960649</v>
      </c>
      <c r="AS225" s="5">
        <f t="shared" si="47"/>
        <v>915875.04229839146</v>
      </c>
      <c r="AT225" s="5">
        <f t="shared" si="17"/>
        <v>488619.73275039345</v>
      </c>
      <c r="AU225" s="5">
        <f t="shared" si="18"/>
        <v>1168880.309547998</v>
      </c>
      <c r="AV225" s="150"/>
      <c r="AW225" s="2">
        <v>220</v>
      </c>
      <c r="AX225" s="118">
        <v>51533</v>
      </c>
      <c r="AY225" s="5">
        <f t="shared" si="48"/>
        <v>485033.55014419992</v>
      </c>
      <c r="AZ225" s="5">
        <f t="shared" si="49"/>
        <v>5185.5495990545369</v>
      </c>
      <c r="BA225" s="5">
        <f t="shared" si="19"/>
        <v>2154.0899106532875</v>
      </c>
      <c r="BB225" s="35">
        <f t="shared" si="20"/>
        <v>5.3293383354933999E-2</v>
      </c>
      <c r="BC225" s="5">
        <f t="shared" si="21"/>
        <v>3031.4596884012494</v>
      </c>
      <c r="BD225" s="35">
        <f t="shared" si="22"/>
        <v>7.4999999999999997E-2</v>
      </c>
      <c r="BE225" s="5">
        <f t="shared" si="50"/>
        <v>258745.53976645321</v>
      </c>
      <c r="BF225" s="5">
        <f t="shared" si="51"/>
        <v>882075.37202554417</v>
      </c>
      <c r="BG225" s="5">
        <f t="shared" si="23"/>
        <v>482879.46023354662</v>
      </c>
      <c r="BH225" s="5">
        <f t="shared" si="24"/>
        <v>1140820.9117919975</v>
      </c>
      <c r="BI225" s="150"/>
      <c r="BJ225" s="2">
        <v>220</v>
      </c>
      <c r="BK225" s="118">
        <v>51533</v>
      </c>
      <c r="BL225" s="5">
        <f t="shared" si="52"/>
        <v>479226.73906314251</v>
      </c>
      <c r="BM225" s="5">
        <f t="shared" si="53"/>
        <v>5059.1898369667315</v>
      </c>
      <c r="BN225" s="5">
        <f t="shared" si="25"/>
        <v>2163.8616217935787</v>
      </c>
      <c r="BO225" s="35">
        <f t="shared" si="26"/>
        <v>5.4183828540714296E-2</v>
      </c>
      <c r="BP225" s="5">
        <f t="shared" si="27"/>
        <v>2895.3282151731528</v>
      </c>
      <c r="BQ225" s="35">
        <f t="shared" si="28"/>
        <v>7.2499999999999995E-2</v>
      </c>
      <c r="BR225" s="5">
        <f t="shared" si="54"/>
        <v>264562.12255865149</v>
      </c>
      <c r="BS225" s="5">
        <f t="shared" si="55"/>
        <v>848459.64157402969</v>
      </c>
      <c r="BT225" s="5">
        <f t="shared" si="29"/>
        <v>477062.87744134892</v>
      </c>
      <c r="BU225" s="5">
        <f t="shared" si="30"/>
        <v>1113021.7641326813</v>
      </c>
      <c r="BV225" s="150"/>
      <c r="BW225" s="2">
        <v>220</v>
      </c>
      <c r="BX225" s="118">
        <v>51533</v>
      </c>
      <c r="BY225" s="5">
        <f t="shared" si="56"/>
        <v>473344.7545468462</v>
      </c>
      <c r="BZ225" s="5">
        <f t="shared" si="57"/>
        <v>4934.049629872613</v>
      </c>
      <c r="CA225" s="5">
        <f t="shared" si="31"/>
        <v>2172.8718950160101</v>
      </c>
      <c r="CB225" s="35">
        <f t="shared" si="32"/>
        <v>5.5085563935644233E-2</v>
      </c>
      <c r="CC225" s="5">
        <f t="shared" si="33"/>
        <v>2761.1777348566029</v>
      </c>
      <c r="CD225" s="35">
        <f t="shared" si="34"/>
        <v>7.0000000000000007E-2</v>
      </c>
      <c r="CE225" s="5">
        <f t="shared" si="58"/>
        <v>270453.11734817002</v>
      </c>
      <c r="CF225" s="5">
        <f t="shared" si="59"/>
        <v>815037.80122380448</v>
      </c>
      <c r="CG225" s="5">
        <f t="shared" si="35"/>
        <v>471171.88265183021</v>
      </c>
      <c r="CH225" s="5">
        <f t="shared" si="36"/>
        <v>1085490.9185719746</v>
      </c>
    </row>
    <row r="226" spans="9:86" ht="14.25" customHeight="1">
      <c r="I226" s="150"/>
      <c r="J226" s="2">
        <v>221</v>
      </c>
      <c r="K226" s="118">
        <v>51561</v>
      </c>
      <c r="L226" s="5">
        <f t="shared" si="37"/>
        <v>499864.54787253548</v>
      </c>
      <c r="M226" s="5">
        <f t="shared" si="0"/>
        <v>5571.5809522926747</v>
      </c>
      <c r="N226" s="5">
        <f t="shared" si="1"/>
        <v>2135.0121856689934</v>
      </c>
      <c r="O226" s="35">
        <f t="shared" si="2"/>
        <v>5.1254177430804737E-2</v>
      </c>
      <c r="P226" s="5">
        <f t="shared" si="3"/>
        <v>3436.5687666236813</v>
      </c>
      <c r="Q226" s="35">
        <f t="shared" si="4"/>
        <v>8.2500000000000004E-2</v>
      </c>
      <c r="R226" s="5">
        <f t="shared" si="38"/>
        <v>243895.4643131331</v>
      </c>
      <c r="S226" s="5">
        <f t="shared" si="39"/>
        <v>987423.92614354764</v>
      </c>
      <c r="T226" s="5">
        <f t="shared" si="5"/>
        <v>497729.5356868665</v>
      </c>
      <c r="U226" s="5">
        <f t="shared" si="6"/>
        <v>1231319.3904566807</v>
      </c>
      <c r="V226" s="150"/>
      <c r="W226" s="2">
        <v>221</v>
      </c>
      <c r="X226" s="118">
        <v>51561</v>
      </c>
      <c r="Y226" s="5">
        <f t="shared" si="40"/>
        <v>494281.9558796591</v>
      </c>
      <c r="Z226" s="5">
        <f t="shared" si="41"/>
        <v>5441.7815210329336</v>
      </c>
      <c r="AA226" s="5">
        <f t="shared" si="7"/>
        <v>2146.5684818352061</v>
      </c>
      <c r="AB226" s="35">
        <f t="shared" si="8"/>
        <v>5.211361951536396E-2</v>
      </c>
      <c r="AC226" s="5">
        <f t="shared" si="9"/>
        <v>3295.2130391977275</v>
      </c>
      <c r="AD226" s="35">
        <f t="shared" si="10"/>
        <v>0.08</v>
      </c>
      <c r="AE226" s="5">
        <f t="shared" si="42"/>
        <v>249489.6126021755</v>
      </c>
      <c r="AF226" s="5">
        <f t="shared" si="43"/>
        <v>953144.10354610276</v>
      </c>
      <c r="AG226" s="5">
        <f t="shared" si="11"/>
        <v>492135.38739782391</v>
      </c>
      <c r="AH226" s="5">
        <f t="shared" si="12"/>
        <v>1202633.7161482782</v>
      </c>
      <c r="AI226" s="150"/>
      <c r="AJ226" s="2">
        <v>221</v>
      </c>
      <c r="AK226" s="118">
        <v>51561</v>
      </c>
      <c r="AL226" s="5">
        <f t="shared" si="44"/>
        <v>488619.73275039345</v>
      </c>
      <c r="AM226" s="5">
        <f t="shared" si="45"/>
        <v>5313.0923161272649</v>
      </c>
      <c r="AN226" s="5">
        <f t="shared" si="13"/>
        <v>2157.4232087809737</v>
      </c>
      <c r="AO226" s="35">
        <f t="shared" si="14"/>
        <v>5.2984103526979055E-2</v>
      </c>
      <c r="AP226" s="5">
        <f t="shared" si="15"/>
        <v>3155.6691073462912</v>
      </c>
      <c r="AQ226" s="35">
        <f t="shared" si="16"/>
        <v>7.7499999999999999E-2</v>
      </c>
      <c r="AR226" s="5">
        <f t="shared" si="46"/>
        <v>255162.69045838746</v>
      </c>
      <c r="AS226" s="5">
        <f t="shared" si="47"/>
        <v>919030.71140573779</v>
      </c>
      <c r="AT226" s="5">
        <f t="shared" si="17"/>
        <v>486462.30954161246</v>
      </c>
      <c r="AU226" s="5">
        <f t="shared" si="18"/>
        <v>1174193.4018641252</v>
      </c>
      <c r="AV226" s="150"/>
      <c r="AW226" s="2">
        <v>221</v>
      </c>
      <c r="AX226" s="118">
        <v>51561</v>
      </c>
      <c r="AY226" s="5">
        <f t="shared" si="48"/>
        <v>482879.46023354662</v>
      </c>
      <c r="AZ226" s="5">
        <f t="shared" si="49"/>
        <v>5185.5495990545369</v>
      </c>
      <c r="BA226" s="5">
        <f t="shared" si="19"/>
        <v>2167.5529725948709</v>
      </c>
      <c r="BB226" s="35">
        <f t="shared" si="20"/>
        <v>5.386569074310657E-2</v>
      </c>
      <c r="BC226" s="5">
        <f t="shared" si="21"/>
        <v>3017.996626459666</v>
      </c>
      <c r="BD226" s="35">
        <f t="shared" si="22"/>
        <v>7.4999999999999997E-2</v>
      </c>
      <c r="BE226" s="5">
        <f t="shared" si="50"/>
        <v>260913.09273904806</v>
      </c>
      <c r="BF226" s="5">
        <f t="shared" si="51"/>
        <v>885093.36865200382</v>
      </c>
      <c r="BG226" s="5">
        <f t="shared" si="23"/>
        <v>480711.90726095176</v>
      </c>
      <c r="BH226" s="5">
        <f t="shared" si="24"/>
        <v>1146006.4613910518</v>
      </c>
      <c r="BI226" s="150"/>
      <c r="BJ226" s="2">
        <v>221</v>
      </c>
      <c r="BK226" s="118">
        <v>51561</v>
      </c>
      <c r="BL226" s="5">
        <f t="shared" si="52"/>
        <v>477062.87744134892</v>
      </c>
      <c r="BM226" s="5">
        <f t="shared" si="53"/>
        <v>5059.1898369667315</v>
      </c>
      <c r="BN226" s="5">
        <f t="shared" si="25"/>
        <v>2176.9349524252484</v>
      </c>
      <c r="BO226" s="35">
        <f t="shared" si="26"/>
        <v>5.4758441003019825E-2</v>
      </c>
      <c r="BP226" s="5">
        <f t="shared" si="27"/>
        <v>2882.2548845414831</v>
      </c>
      <c r="BQ226" s="35">
        <f t="shared" si="28"/>
        <v>7.2499999999999995E-2</v>
      </c>
      <c r="BR226" s="5">
        <f t="shared" si="54"/>
        <v>266739.05751107674</v>
      </c>
      <c r="BS226" s="5">
        <f t="shared" si="55"/>
        <v>851341.89645857119</v>
      </c>
      <c r="BT226" s="5">
        <f t="shared" si="29"/>
        <v>474885.94248892367</v>
      </c>
      <c r="BU226" s="5">
        <f t="shared" si="30"/>
        <v>1118080.9539696479</v>
      </c>
      <c r="BV226" s="150"/>
      <c r="BW226" s="2">
        <v>221</v>
      </c>
      <c r="BX226" s="118">
        <v>51561</v>
      </c>
      <c r="BY226" s="5">
        <f t="shared" si="56"/>
        <v>471171.88265183021</v>
      </c>
      <c r="BZ226" s="5">
        <f t="shared" si="57"/>
        <v>4934.049629872613</v>
      </c>
      <c r="CA226" s="5">
        <f t="shared" si="31"/>
        <v>2185.5469810702698</v>
      </c>
      <c r="CB226" s="35">
        <f t="shared" si="32"/>
        <v>5.56624126746188E-2</v>
      </c>
      <c r="CC226" s="5">
        <f t="shared" si="33"/>
        <v>2748.5026488023432</v>
      </c>
      <c r="CD226" s="35">
        <f t="shared" si="34"/>
        <v>7.0000000000000007E-2</v>
      </c>
      <c r="CE226" s="5">
        <f t="shared" si="58"/>
        <v>272638.66432924027</v>
      </c>
      <c r="CF226" s="5">
        <f t="shared" si="59"/>
        <v>817786.30387260683</v>
      </c>
      <c r="CG226" s="5">
        <f t="shared" si="35"/>
        <v>468986.33567075996</v>
      </c>
      <c r="CH226" s="5">
        <f t="shared" si="36"/>
        <v>1090424.968201847</v>
      </c>
    </row>
    <row r="227" spans="9:86" ht="14.25" customHeight="1">
      <c r="I227" s="150"/>
      <c r="J227" s="2">
        <v>222</v>
      </c>
      <c r="K227" s="118">
        <v>51592</v>
      </c>
      <c r="L227" s="5">
        <f t="shared" si="37"/>
        <v>497729.5356868665</v>
      </c>
      <c r="M227" s="5">
        <f t="shared" si="0"/>
        <v>5571.5809522926747</v>
      </c>
      <c r="N227" s="5">
        <f t="shared" si="1"/>
        <v>2149.6903944454675</v>
      </c>
      <c r="O227" s="35">
        <f t="shared" si="2"/>
        <v>5.1827916335619409E-2</v>
      </c>
      <c r="P227" s="5">
        <f t="shared" si="3"/>
        <v>3421.8905578472072</v>
      </c>
      <c r="Q227" s="35">
        <f t="shared" si="4"/>
        <v>8.2500000000000004E-2</v>
      </c>
      <c r="R227" s="5">
        <f t="shared" si="38"/>
        <v>246045.15470757856</v>
      </c>
      <c r="S227" s="5">
        <f t="shared" si="39"/>
        <v>990845.81670139486</v>
      </c>
      <c r="T227" s="5">
        <f t="shared" si="5"/>
        <v>495579.84529242106</v>
      </c>
      <c r="U227" s="5">
        <f t="shared" si="6"/>
        <v>1236890.9714089734</v>
      </c>
      <c r="V227" s="150"/>
      <c r="W227" s="2">
        <v>222</v>
      </c>
      <c r="X227" s="118">
        <v>51592</v>
      </c>
      <c r="Y227" s="5">
        <f t="shared" si="40"/>
        <v>492135.38739782391</v>
      </c>
      <c r="Z227" s="5">
        <f t="shared" si="41"/>
        <v>5441.7815210329336</v>
      </c>
      <c r="AA227" s="5">
        <f t="shared" si="7"/>
        <v>2160.8789383807739</v>
      </c>
      <c r="AB227" s="35">
        <f t="shared" si="8"/>
        <v>5.2689865278084544E-2</v>
      </c>
      <c r="AC227" s="5">
        <f t="shared" si="9"/>
        <v>3280.9025826521597</v>
      </c>
      <c r="AD227" s="35">
        <f t="shared" si="10"/>
        <v>0.08</v>
      </c>
      <c r="AE227" s="5">
        <f t="shared" si="42"/>
        <v>251650.49154055628</v>
      </c>
      <c r="AF227" s="5">
        <f t="shared" si="43"/>
        <v>956425.00612875493</v>
      </c>
      <c r="AG227" s="5">
        <f t="shared" si="11"/>
        <v>489974.50845944317</v>
      </c>
      <c r="AH227" s="5">
        <f t="shared" si="12"/>
        <v>1208075.4976693112</v>
      </c>
      <c r="AI227" s="150"/>
      <c r="AJ227" s="2">
        <v>222</v>
      </c>
      <c r="AK227" s="118">
        <v>51592</v>
      </c>
      <c r="AL227" s="5">
        <f t="shared" si="44"/>
        <v>486462.30954161246</v>
      </c>
      <c r="AM227" s="5">
        <f t="shared" si="45"/>
        <v>5313.0923161272649</v>
      </c>
      <c r="AN227" s="5">
        <f t="shared" si="13"/>
        <v>2171.3565670043513</v>
      </c>
      <c r="AO227" s="35">
        <f t="shared" si="14"/>
        <v>5.3562790565634427E-2</v>
      </c>
      <c r="AP227" s="5">
        <f t="shared" si="15"/>
        <v>3141.7357491229136</v>
      </c>
      <c r="AQ227" s="35">
        <f t="shared" si="16"/>
        <v>7.7499999999999999E-2</v>
      </c>
      <c r="AR227" s="5">
        <f t="shared" si="46"/>
        <v>257334.0470253918</v>
      </c>
      <c r="AS227" s="5">
        <f t="shared" si="47"/>
        <v>922172.44715486071</v>
      </c>
      <c r="AT227" s="5">
        <f t="shared" si="17"/>
        <v>484290.95297460811</v>
      </c>
      <c r="AU227" s="5">
        <f t="shared" si="18"/>
        <v>1179506.4941802525</v>
      </c>
      <c r="AV227" s="150"/>
      <c r="AW227" s="2">
        <v>222</v>
      </c>
      <c r="AX227" s="118">
        <v>51592</v>
      </c>
      <c r="AY227" s="5">
        <f t="shared" si="48"/>
        <v>480711.90726095176</v>
      </c>
      <c r="AZ227" s="5">
        <f t="shared" si="49"/>
        <v>5185.5495990545369</v>
      </c>
      <c r="BA227" s="5">
        <f t="shared" si="19"/>
        <v>2181.1001786735887</v>
      </c>
      <c r="BB227" s="35">
        <f t="shared" si="20"/>
        <v>5.444675230371418E-2</v>
      </c>
      <c r="BC227" s="5">
        <f t="shared" si="21"/>
        <v>3004.4494203809481</v>
      </c>
      <c r="BD227" s="35">
        <f t="shared" si="22"/>
        <v>7.4999999999999997E-2</v>
      </c>
      <c r="BE227" s="5">
        <f t="shared" si="50"/>
        <v>263094.19291772164</v>
      </c>
      <c r="BF227" s="5">
        <f t="shared" si="51"/>
        <v>888097.81807238481</v>
      </c>
      <c r="BG227" s="5">
        <f t="shared" si="23"/>
        <v>478530.80708227819</v>
      </c>
      <c r="BH227" s="5">
        <f t="shared" si="24"/>
        <v>1151192.0109901065</v>
      </c>
      <c r="BI227" s="150"/>
      <c r="BJ227" s="2">
        <v>222</v>
      </c>
      <c r="BK227" s="118">
        <v>51592</v>
      </c>
      <c r="BL227" s="5">
        <f t="shared" si="52"/>
        <v>474885.94248892367</v>
      </c>
      <c r="BM227" s="5">
        <f t="shared" si="53"/>
        <v>5059.1898369667315</v>
      </c>
      <c r="BN227" s="5">
        <f t="shared" si="25"/>
        <v>2190.0872677628176</v>
      </c>
      <c r="BO227" s="35">
        <f t="shared" si="26"/>
        <v>5.5341809183511045E-2</v>
      </c>
      <c r="BP227" s="5">
        <f t="shared" si="27"/>
        <v>2869.1025692039138</v>
      </c>
      <c r="BQ227" s="35">
        <f t="shared" si="28"/>
        <v>7.2499999999999995E-2</v>
      </c>
      <c r="BR227" s="5">
        <f t="shared" si="54"/>
        <v>268929.14477883955</v>
      </c>
      <c r="BS227" s="5">
        <f t="shared" si="55"/>
        <v>854210.99902777513</v>
      </c>
      <c r="BT227" s="5">
        <f t="shared" si="29"/>
        <v>472695.85522116086</v>
      </c>
      <c r="BU227" s="5">
        <f t="shared" si="30"/>
        <v>1123140.1438066147</v>
      </c>
      <c r="BV227" s="150"/>
      <c r="BW227" s="2">
        <v>222</v>
      </c>
      <c r="BX227" s="118">
        <v>51592</v>
      </c>
      <c r="BY227" s="5">
        <f t="shared" si="56"/>
        <v>468986.33567075996</v>
      </c>
      <c r="BZ227" s="5">
        <f t="shared" si="57"/>
        <v>4934.049629872613</v>
      </c>
      <c r="CA227" s="5">
        <f t="shared" si="31"/>
        <v>2198.2960051265131</v>
      </c>
      <c r="CB227" s="35">
        <f t="shared" si="32"/>
        <v>5.6248018449810991E-2</v>
      </c>
      <c r="CC227" s="5">
        <f t="shared" si="33"/>
        <v>2735.7536247460998</v>
      </c>
      <c r="CD227" s="35">
        <f t="shared" si="34"/>
        <v>7.0000000000000007E-2</v>
      </c>
      <c r="CE227" s="5">
        <f t="shared" si="58"/>
        <v>274836.96033436677</v>
      </c>
      <c r="CF227" s="5">
        <f t="shared" si="59"/>
        <v>820522.05749735294</v>
      </c>
      <c r="CG227" s="5">
        <f t="shared" si="35"/>
        <v>466788.03966563346</v>
      </c>
      <c r="CH227" s="5">
        <f t="shared" si="36"/>
        <v>1095359.0178317197</v>
      </c>
    </row>
    <row r="228" spans="9:86" ht="14.25" customHeight="1">
      <c r="I228" s="150"/>
      <c r="J228" s="2">
        <v>223</v>
      </c>
      <c r="K228" s="118">
        <v>51622</v>
      </c>
      <c r="L228" s="5">
        <f t="shared" si="37"/>
        <v>495579.84529242106</v>
      </c>
      <c r="M228" s="5">
        <f t="shared" si="0"/>
        <v>5571.5809522926747</v>
      </c>
      <c r="N228" s="5">
        <f t="shared" si="1"/>
        <v>2164.4695159072799</v>
      </c>
      <c r="O228" s="35">
        <f t="shared" si="2"/>
        <v>5.2410594251591079E-2</v>
      </c>
      <c r="P228" s="5">
        <f t="shared" si="3"/>
        <v>3407.1114363853949</v>
      </c>
      <c r="Q228" s="35">
        <f t="shared" si="4"/>
        <v>8.2500000000000004E-2</v>
      </c>
      <c r="R228" s="5">
        <f t="shared" si="38"/>
        <v>248209.62422348585</v>
      </c>
      <c r="S228" s="5">
        <f t="shared" si="39"/>
        <v>994252.92813778028</v>
      </c>
      <c r="T228" s="5">
        <f t="shared" si="5"/>
        <v>493415.37577651377</v>
      </c>
      <c r="U228" s="5">
        <f t="shared" si="6"/>
        <v>1242462.5523612662</v>
      </c>
      <c r="V228" s="150"/>
      <c r="W228" s="2">
        <v>223</v>
      </c>
      <c r="X228" s="118">
        <v>51622</v>
      </c>
      <c r="Y228" s="5">
        <f t="shared" si="40"/>
        <v>489974.50845944317</v>
      </c>
      <c r="Z228" s="5">
        <f t="shared" si="41"/>
        <v>5441.7815210329336</v>
      </c>
      <c r="AA228" s="5">
        <f t="shared" si="7"/>
        <v>2175.2847979699791</v>
      </c>
      <c r="AB228" s="35">
        <f t="shared" si="8"/>
        <v>5.3275052324074972E-2</v>
      </c>
      <c r="AC228" s="5">
        <f t="shared" si="9"/>
        <v>3266.4967230629545</v>
      </c>
      <c r="AD228" s="35">
        <f t="shared" si="10"/>
        <v>0.08</v>
      </c>
      <c r="AE228" s="5">
        <f t="shared" si="42"/>
        <v>253825.77633852625</v>
      </c>
      <c r="AF228" s="5">
        <f t="shared" si="43"/>
        <v>959691.50285181787</v>
      </c>
      <c r="AG228" s="5">
        <f t="shared" si="11"/>
        <v>487799.2236614732</v>
      </c>
      <c r="AH228" s="5">
        <f t="shared" si="12"/>
        <v>1213517.279190344</v>
      </c>
      <c r="AI228" s="150"/>
      <c r="AJ228" s="2">
        <v>223</v>
      </c>
      <c r="AK228" s="118">
        <v>51622</v>
      </c>
      <c r="AL228" s="5">
        <f t="shared" si="44"/>
        <v>484290.95297460811</v>
      </c>
      <c r="AM228" s="5">
        <f t="shared" si="45"/>
        <v>5313.0923161272649</v>
      </c>
      <c r="AN228" s="5">
        <f t="shared" si="13"/>
        <v>2185.3799114995877</v>
      </c>
      <c r="AO228" s="35">
        <f t="shared" si="14"/>
        <v>5.4150420892479553E-2</v>
      </c>
      <c r="AP228" s="5">
        <f t="shared" si="15"/>
        <v>3127.7124046276772</v>
      </c>
      <c r="AQ228" s="35">
        <f t="shared" si="16"/>
        <v>7.7499999999999999E-2</v>
      </c>
      <c r="AR228" s="5">
        <f t="shared" si="46"/>
        <v>259519.4269368914</v>
      </c>
      <c r="AS228" s="5">
        <f t="shared" si="47"/>
        <v>925300.15955948841</v>
      </c>
      <c r="AT228" s="5">
        <f t="shared" si="17"/>
        <v>482105.57306310855</v>
      </c>
      <c r="AU228" s="5">
        <f t="shared" si="18"/>
        <v>1184819.5864963797</v>
      </c>
      <c r="AV228" s="150"/>
      <c r="AW228" s="2">
        <v>223</v>
      </c>
      <c r="AX228" s="118">
        <v>51622</v>
      </c>
      <c r="AY228" s="5">
        <f t="shared" si="48"/>
        <v>478530.80708227819</v>
      </c>
      <c r="AZ228" s="5">
        <f t="shared" si="49"/>
        <v>5185.5495990545369</v>
      </c>
      <c r="BA228" s="5">
        <f t="shared" si="19"/>
        <v>2194.7320547902987</v>
      </c>
      <c r="BB228" s="35">
        <f t="shared" si="20"/>
        <v>5.5036758903915788E-2</v>
      </c>
      <c r="BC228" s="5">
        <f t="shared" si="21"/>
        <v>2990.8175442642382</v>
      </c>
      <c r="BD228" s="35">
        <f t="shared" si="22"/>
        <v>7.4999999999999997E-2</v>
      </c>
      <c r="BE228" s="5">
        <f t="shared" si="50"/>
        <v>265288.92497251194</v>
      </c>
      <c r="BF228" s="5">
        <f t="shared" si="51"/>
        <v>891088.63561664906</v>
      </c>
      <c r="BG228" s="5">
        <f t="shared" si="23"/>
        <v>476336.07502748788</v>
      </c>
      <c r="BH228" s="5">
        <f t="shared" si="24"/>
        <v>1156377.560589161</v>
      </c>
      <c r="BI228" s="150"/>
      <c r="BJ228" s="2">
        <v>223</v>
      </c>
      <c r="BK228" s="118">
        <v>51622</v>
      </c>
      <c r="BL228" s="5">
        <f t="shared" si="52"/>
        <v>472695.85522116086</v>
      </c>
      <c r="BM228" s="5">
        <f t="shared" si="53"/>
        <v>5059.1898369667315</v>
      </c>
      <c r="BN228" s="5">
        <f t="shared" si="25"/>
        <v>2203.3190450055513</v>
      </c>
      <c r="BO228" s="35">
        <f t="shared" si="26"/>
        <v>5.5934123915040837E-2</v>
      </c>
      <c r="BP228" s="5">
        <f t="shared" si="27"/>
        <v>2855.8707919611802</v>
      </c>
      <c r="BQ228" s="35">
        <f t="shared" si="28"/>
        <v>7.2499999999999995E-2</v>
      </c>
      <c r="BR228" s="5">
        <f t="shared" si="54"/>
        <v>271132.46382384509</v>
      </c>
      <c r="BS228" s="5">
        <f t="shared" si="55"/>
        <v>857066.86981973634</v>
      </c>
      <c r="BT228" s="5">
        <f t="shared" si="29"/>
        <v>470492.53617615532</v>
      </c>
      <c r="BU228" s="5">
        <f t="shared" si="30"/>
        <v>1128199.3336435815</v>
      </c>
      <c r="BV228" s="150"/>
      <c r="BW228" s="2">
        <v>223</v>
      </c>
      <c r="BX228" s="118">
        <v>51622</v>
      </c>
      <c r="BY228" s="5">
        <f t="shared" si="56"/>
        <v>466788.03966563346</v>
      </c>
      <c r="BZ228" s="5">
        <f t="shared" si="57"/>
        <v>4934.049629872613</v>
      </c>
      <c r="CA228" s="5">
        <f t="shared" si="31"/>
        <v>2211.1193984897509</v>
      </c>
      <c r="CB228" s="35">
        <f t="shared" si="32"/>
        <v>5.6842572060936403E-2</v>
      </c>
      <c r="CC228" s="5">
        <f t="shared" si="33"/>
        <v>2722.9302313828621</v>
      </c>
      <c r="CD228" s="35">
        <f t="shared" si="34"/>
        <v>7.0000000000000007E-2</v>
      </c>
      <c r="CE228" s="5">
        <f t="shared" si="58"/>
        <v>277048.07973285654</v>
      </c>
      <c r="CF228" s="5">
        <f t="shared" si="59"/>
        <v>823244.98772873578</v>
      </c>
      <c r="CG228" s="5">
        <f t="shared" si="35"/>
        <v>464576.92026714369</v>
      </c>
      <c r="CH228" s="5">
        <f t="shared" si="36"/>
        <v>1100293.0674615924</v>
      </c>
    </row>
    <row r="229" spans="9:86" ht="14.25" customHeight="1">
      <c r="I229" s="150"/>
      <c r="J229" s="2">
        <v>224</v>
      </c>
      <c r="K229" s="118">
        <v>51653</v>
      </c>
      <c r="L229" s="5">
        <f t="shared" si="37"/>
        <v>493415.37577651377</v>
      </c>
      <c r="M229" s="5">
        <f t="shared" si="0"/>
        <v>5571.5809522926747</v>
      </c>
      <c r="N229" s="5">
        <f t="shared" si="1"/>
        <v>2179.3502438291425</v>
      </c>
      <c r="O229" s="35">
        <f t="shared" si="2"/>
        <v>5.3002407727551271E-2</v>
      </c>
      <c r="P229" s="5">
        <f t="shared" si="3"/>
        <v>3392.2307084635322</v>
      </c>
      <c r="Q229" s="35">
        <f t="shared" si="4"/>
        <v>8.2500000000000004E-2</v>
      </c>
      <c r="R229" s="5">
        <f t="shared" si="38"/>
        <v>250388.97446731498</v>
      </c>
      <c r="S229" s="5">
        <f t="shared" si="39"/>
        <v>997645.15884624387</v>
      </c>
      <c r="T229" s="5">
        <f t="shared" si="5"/>
        <v>491236.02553268464</v>
      </c>
      <c r="U229" s="5">
        <f t="shared" si="6"/>
        <v>1248034.1333135588</v>
      </c>
      <c r="V229" s="150"/>
      <c r="W229" s="2">
        <v>224</v>
      </c>
      <c r="X229" s="118">
        <v>51653</v>
      </c>
      <c r="Y229" s="5">
        <f t="shared" si="40"/>
        <v>487799.2236614732</v>
      </c>
      <c r="Z229" s="5">
        <f t="shared" si="41"/>
        <v>5441.7815210329336</v>
      </c>
      <c r="AA229" s="5">
        <f t="shared" si="7"/>
        <v>2189.7866966231122</v>
      </c>
      <c r="AB229" s="35">
        <f t="shared" si="8"/>
        <v>5.3869377163489648E-2</v>
      </c>
      <c r="AC229" s="5">
        <f t="shared" si="9"/>
        <v>3251.9948244098214</v>
      </c>
      <c r="AD229" s="35">
        <f t="shared" si="10"/>
        <v>0.08</v>
      </c>
      <c r="AE229" s="5">
        <f t="shared" si="42"/>
        <v>256015.56303514936</v>
      </c>
      <c r="AF229" s="5">
        <f t="shared" si="43"/>
        <v>962943.49767622771</v>
      </c>
      <c r="AG229" s="5">
        <f t="shared" si="11"/>
        <v>485609.43696485006</v>
      </c>
      <c r="AH229" s="5">
        <f t="shared" si="12"/>
        <v>1218959.0607113771</v>
      </c>
      <c r="AI229" s="150"/>
      <c r="AJ229" s="2">
        <v>224</v>
      </c>
      <c r="AK229" s="118">
        <v>51653</v>
      </c>
      <c r="AL229" s="5">
        <f t="shared" si="44"/>
        <v>482105.57306310855</v>
      </c>
      <c r="AM229" s="5">
        <f t="shared" si="45"/>
        <v>5313.0923161272649</v>
      </c>
      <c r="AN229" s="5">
        <f t="shared" si="13"/>
        <v>2199.4938234280221</v>
      </c>
      <c r="AO229" s="35">
        <f t="shared" si="14"/>
        <v>5.4747190980265335E-2</v>
      </c>
      <c r="AP229" s="5">
        <f t="shared" si="15"/>
        <v>3113.5984926992428</v>
      </c>
      <c r="AQ229" s="35">
        <f t="shared" si="16"/>
        <v>7.7499999999999999E-2</v>
      </c>
      <c r="AR229" s="5">
        <f t="shared" si="46"/>
        <v>261718.92076031942</v>
      </c>
      <c r="AS229" s="5">
        <f t="shared" si="47"/>
        <v>928413.75805218762</v>
      </c>
      <c r="AT229" s="5">
        <f t="shared" si="17"/>
        <v>479906.07923968055</v>
      </c>
      <c r="AU229" s="5">
        <f t="shared" si="18"/>
        <v>1190132.6788125071</v>
      </c>
      <c r="AV229" s="150"/>
      <c r="AW229" s="2">
        <v>224</v>
      </c>
      <c r="AX229" s="118">
        <v>51653</v>
      </c>
      <c r="AY229" s="5">
        <f t="shared" si="48"/>
        <v>476336.07502748788</v>
      </c>
      <c r="AZ229" s="5">
        <f t="shared" si="49"/>
        <v>5185.5495990545369</v>
      </c>
      <c r="BA229" s="5">
        <f t="shared" si="19"/>
        <v>2208.449130132738</v>
      </c>
      <c r="BB229" s="35">
        <f t="shared" si="20"/>
        <v>5.5635906980304906E-2</v>
      </c>
      <c r="BC229" s="5">
        <f t="shared" si="21"/>
        <v>2977.1004689217989</v>
      </c>
      <c r="BD229" s="35">
        <f t="shared" si="22"/>
        <v>7.4999999999999997E-2</v>
      </c>
      <c r="BE229" s="5">
        <f t="shared" si="50"/>
        <v>267497.37410264468</v>
      </c>
      <c r="BF229" s="5">
        <f t="shared" si="51"/>
        <v>894065.73608557088</v>
      </c>
      <c r="BG229" s="5">
        <f t="shared" si="23"/>
        <v>474127.62589735514</v>
      </c>
      <c r="BH229" s="5">
        <f t="shared" si="24"/>
        <v>1161563.1101882155</v>
      </c>
      <c r="BI229" s="150"/>
      <c r="BJ229" s="2">
        <v>224</v>
      </c>
      <c r="BK229" s="118">
        <v>51653</v>
      </c>
      <c r="BL229" s="5">
        <f t="shared" si="52"/>
        <v>470492.53617615532</v>
      </c>
      <c r="BM229" s="5">
        <f t="shared" si="53"/>
        <v>5059.1898369667315</v>
      </c>
      <c r="BN229" s="5">
        <f t="shared" si="25"/>
        <v>2216.6307642357933</v>
      </c>
      <c r="BO229" s="35">
        <f t="shared" si="26"/>
        <v>5.6535581599259366E-2</v>
      </c>
      <c r="BP229" s="5">
        <f t="shared" si="27"/>
        <v>2842.5590727309382</v>
      </c>
      <c r="BQ229" s="35">
        <f t="shared" si="28"/>
        <v>7.2499999999999995E-2</v>
      </c>
      <c r="BR229" s="5">
        <f t="shared" si="54"/>
        <v>273349.09458808089</v>
      </c>
      <c r="BS229" s="5">
        <f t="shared" si="55"/>
        <v>859909.42889246729</v>
      </c>
      <c r="BT229" s="5">
        <f t="shared" si="29"/>
        <v>468275.90541191952</v>
      </c>
      <c r="BU229" s="5">
        <f t="shared" si="30"/>
        <v>1133258.5234805481</v>
      </c>
      <c r="BV229" s="150"/>
      <c r="BW229" s="2">
        <v>224</v>
      </c>
      <c r="BX229" s="118">
        <v>51653</v>
      </c>
      <c r="BY229" s="5">
        <f t="shared" si="56"/>
        <v>464576.92026714369</v>
      </c>
      <c r="BZ229" s="5">
        <f t="shared" si="57"/>
        <v>4934.049629872613</v>
      </c>
      <c r="CA229" s="5">
        <f t="shared" si="31"/>
        <v>2224.0175949809413</v>
      </c>
      <c r="CB229" s="35">
        <f t="shared" si="32"/>
        <v>5.7446269875879516E-2</v>
      </c>
      <c r="CC229" s="5">
        <f t="shared" si="33"/>
        <v>2710.0320348916716</v>
      </c>
      <c r="CD229" s="35">
        <f t="shared" si="34"/>
        <v>7.0000000000000007E-2</v>
      </c>
      <c r="CE229" s="5">
        <f t="shared" si="58"/>
        <v>279272.09732783749</v>
      </c>
      <c r="CF229" s="5">
        <f t="shared" si="59"/>
        <v>825955.01976362744</v>
      </c>
      <c r="CG229" s="5">
        <f t="shared" si="35"/>
        <v>462352.90267216275</v>
      </c>
      <c r="CH229" s="5">
        <f t="shared" si="36"/>
        <v>1105227.1170914648</v>
      </c>
    </row>
    <row r="230" spans="9:86" ht="14.25" customHeight="1">
      <c r="I230" s="150"/>
      <c r="J230" s="2">
        <v>225</v>
      </c>
      <c r="K230" s="118">
        <v>51683</v>
      </c>
      <c r="L230" s="5">
        <f t="shared" si="37"/>
        <v>491236.02553268464</v>
      </c>
      <c r="M230" s="5">
        <f t="shared" si="0"/>
        <v>5571.5809522926747</v>
      </c>
      <c r="N230" s="5">
        <f t="shared" si="1"/>
        <v>2194.333276755468</v>
      </c>
      <c r="O230" s="35">
        <f t="shared" si="2"/>
        <v>5.3603559088549788E-2</v>
      </c>
      <c r="P230" s="5">
        <f t="shared" si="3"/>
        <v>3377.2476755372068</v>
      </c>
      <c r="Q230" s="35">
        <f t="shared" si="4"/>
        <v>8.2500000000000004E-2</v>
      </c>
      <c r="R230" s="5">
        <f t="shared" si="38"/>
        <v>252583.30774407045</v>
      </c>
      <c r="S230" s="5">
        <f t="shared" si="39"/>
        <v>1001022.4065217811</v>
      </c>
      <c r="T230" s="5">
        <f t="shared" si="5"/>
        <v>489041.69225592917</v>
      </c>
      <c r="U230" s="5">
        <f t="shared" si="6"/>
        <v>1253605.7142658515</v>
      </c>
      <c r="V230" s="150"/>
      <c r="W230" s="2">
        <v>225</v>
      </c>
      <c r="X230" s="118">
        <v>51683</v>
      </c>
      <c r="Y230" s="5">
        <f t="shared" si="40"/>
        <v>485609.43696485006</v>
      </c>
      <c r="Z230" s="5">
        <f t="shared" si="41"/>
        <v>5441.7815210329336</v>
      </c>
      <c r="AA230" s="5">
        <f t="shared" si="7"/>
        <v>2204.3852746005996</v>
      </c>
      <c r="AB230" s="35">
        <f t="shared" si="8"/>
        <v>5.4473042082009454E-2</v>
      </c>
      <c r="AC230" s="5">
        <f t="shared" si="9"/>
        <v>3237.396246432334</v>
      </c>
      <c r="AD230" s="35">
        <f t="shared" si="10"/>
        <v>0.08</v>
      </c>
      <c r="AE230" s="5">
        <f t="shared" si="42"/>
        <v>258219.94830974995</v>
      </c>
      <c r="AF230" s="5">
        <f t="shared" si="43"/>
        <v>966180.89392266003</v>
      </c>
      <c r="AG230" s="5">
        <f t="shared" si="11"/>
        <v>483405.05169024947</v>
      </c>
      <c r="AH230" s="5">
        <f t="shared" si="12"/>
        <v>1224400.8422324099</v>
      </c>
      <c r="AI230" s="150"/>
      <c r="AJ230" s="2">
        <v>225</v>
      </c>
      <c r="AK230" s="118">
        <v>51683</v>
      </c>
      <c r="AL230" s="5">
        <f t="shared" si="44"/>
        <v>479906.07923968055</v>
      </c>
      <c r="AM230" s="5">
        <f t="shared" si="45"/>
        <v>5313.0923161272649</v>
      </c>
      <c r="AN230" s="5">
        <f t="shared" si="13"/>
        <v>2213.6988877043282</v>
      </c>
      <c r="AO230" s="35">
        <f t="shared" si="14"/>
        <v>5.5353303076589755E-2</v>
      </c>
      <c r="AP230" s="5">
        <f t="shared" si="15"/>
        <v>3099.3934284229367</v>
      </c>
      <c r="AQ230" s="35">
        <f t="shared" si="16"/>
        <v>7.7499999999999999E-2</v>
      </c>
      <c r="AR230" s="5">
        <f t="shared" si="46"/>
        <v>263932.61964802374</v>
      </c>
      <c r="AS230" s="5">
        <f t="shared" si="47"/>
        <v>931513.1514806106</v>
      </c>
      <c r="AT230" s="5">
        <f t="shared" si="17"/>
        <v>477692.3803519762</v>
      </c>
      <c r="AU230" s="5">
        <f t="shared" si="18"/>
        <v>1195445.7711286345</v>
      </c>
      <c r="AV230" s="150"/>
      <c r="AW230" s="2">
        <v>225</v>
      </c>
      <c r="AX230" s="118">
        <v>51683</v>
      </c>
      <c r="AY230" s="5">
        <f t="shared" si="48"/>
        <v>474127.62589735514</v>
      </c>
      <c r="AZ230" s="5">
        <f t="shared" si="49"/>
        <v>5185.5495990545369</v>
      </c>
      <c r="BA230" s="5">
        <f t="shared" si="19"/>
        <v>2222.2519371960675</v>
      </c>
      <c r="BB230" s="35">
        <f t="shared" si="20"/>
        <v>5.6244398743653903E-2</v>
      </c>
      <c r="BC230" s="5">
        <f t="shared" si="21"/>
        <v>2963.2976618584694</v>
      </c>
      <c r="BD230" s="35">
        <f t="shared" si="22"/>
        <v>7.4999999999999997E-2</v>
      </c>
      <c r="BE230" s="5">
        <f t="shared" si="50"/>
        <v>269719.62603984075</v>
      </c>
      <c r="BF230" s="5">
        <f t="shared" si="51"/>
        <v>897029.03374742938</v>
      </c>
      <c r="BG230" s="5">
        <f t="shared" si="23"/>
        <v>471905.37396015908</v>
      </c>
      <c r="BH230" s="5">
        <f t="shared" si="24"/>
        <v>1166748.6597872702</v>
      </c>
      <c r="BI230" s="150"/>
      <c r="BJ230" s="2">
        <v>225</v>
      </c>
      <c r="BK230" s="118">
        <v>51683</v>
      </c>
      <c r="BL230" s="5">
        <f t="shared" si="52"/>
        <v>468275.90541191952</v>
      </c>
      <c r="BM230" s="5">
        <f t="shared" si="53"/>
        <v>5059.1898369667315</v>
      </c>
      <c r="BN230" s="5">
        <f t="shared" si="25"/>
        <v>2230.0229084363846</v>
      </c>
      <c r="BO230" s="35">
        <f t="shared" si="26"/>
        <v>5.7146384411337382E-2</v>
      </c>
      <c r="BP230" s="5">
        <f t="shared" si="27"/>
        <v>2829.1669285303469</v>
      </c>
      <c r="BQ230" s="35">
        <f t="shared" si="28"/>
        <v>7.2499999999999995E-2</v>
      </c>
      <c r="BR230" s="5">
        <f t="shared" si="54"/>
        <v>275579.11749651725</v>
      </c>
      <c r="BS230" s="5">
        <f t="shared" si="55"/>
        <v>862738.59582099761</v>
      </c>
      <c r="BT230" s="5">
        <f t="shared" si="29"/>
        <v>466045.88250348315</v>
      </c>
      <c r="BU230" s="5">
        <f t="shared" si="30"/>
        <v>1138317.7133175149</v>
      </c>
      <c r="BV230" s="150"/>
      <c r="BW230" s="2">
        <v>225</v>
      </c>
      <c r="BX230" s="118">
        <v>51683</v>
      </c>
      <c r="BY230" s="5">
        <f t="shared" si="56"/>
        <v>462352.90267216275</v>
      </c>
      <c r="BZ230" s="5">
        <f t="shared" si="57"/>
        <v>4934.049629872613</v>
      </c>
      <c r="CA230" s="5">
        <f t="shared" si="31"/>
        <v>2236.9910309516636</v>
      </c>
      <c r="CB230" s="35">
        <f t="shared" si="32"/>
        <v>5.8059314035395965E-2</v>
      </c>
      <c r="CC230" s="5">
        <f t="shared" si="33"/>
        <v>2697.0585989209494</v>
      </c>
      <c r="CD230" s="35">
        <f t="shared" si="34"/>
        <v>7.0000000000000007E-2</v>
      </c>
      <c r="CE230" s="5">
        <f t="shared" si="58"/>
        <v>281509.08835878916</v>
      </c>
      <c r="CF230" s="5">
        <f t="shared" si="59"/>
        <v>828652.07836254837</v>
      </c>
      <c r="CG230" s="5">
        <f t="shared" si="35"/>
        <v>460115.91164121107</v>
      </c>
      <c r="CH230" s="5">
        <f t="shared" si="36"/>
        <v>1110161.1667213375</v>
      </c>
    </row>
    <row r="231" spans="9:86" ht="14.25" customHeight="1">
      <c r="I231" s="150"/>
      <c r="J231" s="2">
        <v>226</v>
      </c>
      <c r="K231" s="118">
        <v>51714</v>
      </c>
      <c r="L231" s="5">
        <f t="shared" si="37"/>
        <v>489041.69225592917</v>
      </c>
      <c r="M231" s="5">
        <f t="shared" si="0"/>
        <v>5571.5809522926747</v>
      </c>
      <c r="N231" s="5">
        <f t="shared" si="1"/>
        <v>2209.4193180331617</v>
      </c>
      <c r="O231" s="35">
        <f t="shared" si="2"/>
        <v>5.4214256649764189E-2</v>
      </c>
      <c r="P231" s="5">
        <f t="shared" si="3"/>
        <v>3362.161634259513</v>
      </c>
      <c r="Q231" s="35">
        <f t="shared" si="4"/>
        <v>8.2500000000000004E-2</v>
      </c>
      <c r="R231" s="5">
        <f t="shared" si="38"/>
        <v>254792.7270621036</v>
      </c>
      <c r="S231" s="5">
        <f t="shared" si="39"/>
        <v>1004384.5681560406</v>
      </c>
      <c r="T231" s="5">
        <f t="shared" si="5"/>
        <v>486832.27293789602</v>
      </c>
      <c r="U231" s="5">
        <f t="shared" si="6"/>
        <v>1259177.2952181443</v>
      </c>
      <c r="V231" s="150"/>
      <c r="W231" s="2">
        <v>226</v>
      </c>
      <c r="X231" s="118">
        <v>51714</v>
      </c>
      <c r="Y231" s="5">
        <f t="shared" si="40"/>
        <v>483405.05169024947</v>
      </c>
      <c r="Z231" s="5">
        <f t="shared" si="41"/>
        <v>5441.7815210329336</v>
      </c>
      <c r="AA231" s="5">
        <f t="shared" si="7"/>
        <v>2219.0811764312703</v>
      </c>
      <c r="AB231" s="35">
        <f t="shared" si="8"/>
        <v>5.5086255354729392E-2</v>
      </c>
      <c r="AC231" s="5">
        <f t="shared" si="9"/>
        <v>3222.7003446016633</v>
      </c>
      <c r="AD231" s="35">
        <f t="shared" si="10"/>
        <v>0.08</v>
      </c>
      <c r="AE231" s="5">
        <f t="shared" si="42"/>
        <v>260439.02948618121</v>
      </c>
      <c r="AF231" s="5">
        <f t="shared" si="43"/>
        <v>969403.59426726168</v>
      </c>
      <c r="AG231" s="5">
        <f t="shared" si="11"/>
        <v>481185.9705138182</v>
      </c>
      <c r="AH231" s="5">
        <f t="shared" si="12"/>
        <v>1229842.6237534429</v>
      </c>
      <c r="AI231" s="150"/>
      <c r="AJ231" s="2">
        <v>226</v>
      </c>
      <c r="AK231" s="118">
        <v>51714</v>
      </c>
      <c r="AL231" s="5">
        <f t="shared" si="44"/>
        <v>477692.3803519762</v>
      </c>
      <c r="AM231" s="5">
        <f t="shared" si="45"/>
        <v>5313.0923161272649</v>
      </c>
      <c r="AN231" s="5">
        <f t="shared" si="13"/>
        <v>2227.9956930207518</v>
      </c>
      <c r="AO231" s="35">
        <f t="shared" si="14"/>
        <v>5.5968965417763791E-2</v>
      </c>
      <c r="AP231" s="5">
        <f t="shared" si="15"/>
        <v>3085.0966231065131</v>
      </c>
      <c r="AQ231" s="35">
        <f t="shared" si="16"/>
        <v>7.7499999999999999E-2</v>
      </c>
      <c r="AR231" s="5">
        <f t="shared" si="46"/>
        <v>266160.6153410445</v>
      </c>
      <c r="AS231" s="5">
        <f t="shared" si="47"/>
        <v>934598.24810371711</v>
      </c>
      <c r="AT231" s="5">
        <f t="shared" si="17"/>
        <v>475464.38465895545</v>
      </c>
      <c r="AU231" s="5">
        <f t="shared" si="18"/>
        <v>1200758.8634447616</v>
      </c>
      <c r="AV231" s="150"/>
      <c r="AW231" s="2">
        <v>226</v>
      </c>
      <c r="AX231" s="118">
        <v>51714</v>
      </c>
      <c r="AY231" s="5">
        <f t="shared" si="48"/>
        <v>471905.37396015908</v>
      </c>
      <c r="AZ231" s="5">
        <f t="shared" si="49"/>
        <v>5185.5495990545369</v>
      </c>
      <c r="BA231" s="5">
        <f t="shared" si="19"/>
        <v>2236.1410118035428</v>
      </c>
      <c r="BB231" s="35">
        <f t="shared" si="20"/>
        <v>5.6862442392758103E-2</v>
      </c>
      <c r="BC231" s="5">
        <f t="shared" si="21"/>
        <v>2949.4085872509941</v>
      </c>
      <c r="BD231" s="35">
        <f t="shared" si="22"/>
        <v>7.4999999999999997E-2</v>
      </c>
      <c r="BE231" s="5">
        <f t="shared" si="50"/>
        <v>271955.76705164427</v>
      </c>
      <c r="BF231" s="5">
        <f t="shared" si="51"/>
        <v>899978.44233468035</v>
      </c>
      <c r="BG231" s="5">
        <f t="shared" si="23"/>
        <v>469669.23294835555</v>
      </c>
      <c r="BH231" s="5">
        <f t="shared" si="24"/>
        <v>1171934.2093863245</v>
      </c>
      <c r="BI231" s="150"/>
      <c r="BJ231" s="2">
        <v>226</v>
      </c>
      <c r="BK231" s="118">
        <v>51714</v>
      </c>
      <c r="BL231" s="5">
        <f t="shared" si="52"/>
        <v>466045.88250348315</v>
      </c>
      <c r="BM231" s="5">
        <f t="shared" si="53"/>
        <v>5059.1898369667315</v>
      </c>
      <c r="BN231" s="5">
        <f t="shared" si="25"/>
        <v>2243.4959635081873</v>
      </c>
      <c r="BO231" s="35">
        <f t="shared" si="26"/>
        <v>5.7766740513788439E-2</v>
      </c>
      <c r="BP231" s="5">
        <f t="shared" si="27"/>
        <v>2815.6938734585442</v>
      </c>
      <c r="BQ231" s="35">
        <f t="shared" si="28"/>
        <v>7.2500000000000009E-2</v>
      </c>
      <c r="BR231" s="5">
        <f t="shared" si="54"/>
        <v>277822.61346002546</v>
      </c>
      <c r="BS231" s="5">
        <f t="shared" si="55"/>
        <v>865554.28969445615</v>
      </c>
      <c r="BT231" s="5">
        <f t="shared" si="29"/>
        <v>463802.38653997495</v>
      </c>
      <c r="BU231" s="5">
        <f t="shared" si="30"/>
        <v>1143376.9031544817</v>
      </c>
      <c r="BV231" s="150"/>
      <c r="BW231" s="2">
        <v>226</v>
      </c>
      <c r="BX231" s="118">
        <v>51714</v>
      </c>
      <c r="BY231" s="5">
        <f t="shared" si="56"/>
        <v>460115.91164121107</v>
      </c>
      <c r="BZ231" s="5">
        <f t="shared" si="57"/>
        <v>4934.049629872613</v>
      </c>
      <c r="CA231" s="5">
        <f t="shared" si="31"/>
        <v>2250.0401452988817</v>
      </c>
      <c r="CB231" s="35">
        <f t="shared" si="32"/>
        <v>5.8681912666912944E-2</v>
      </c>
      <c r="CC231" s="5">
        <f t="shared" si="33"/>
        <v>2684.0094845737312</v>
      </c>
      <c r="CD231" s="35">
        <f t="shared" si="34"/>
        <v>7.0000000000000007E-2</v>
      </c>
      <c r="CE231" s="5">
        <f t="shared" si="58"/>
        <v>283759.12850408803</v>
      </c>
      <c r="CF231" s="5">
        <f t="shared" si="59"/>
        <v>831336.08784712211</v>
      </c>
      <c r="CG231" s="5">
        <f t="shared" si="35"/>
        <v>457865.8714959122</v>
      </c>
      <c r="CH231" s="5">
        <f t="shared" si="36"/>
        <v>1115095.2163512101</v>
      </c>
    </row>
    <row r="232" spans="9:86" ht="14.25" customHeight="1">
      <c r="I232" s="150"/>
      <c r="J232" s="2">
        <v>227</v>
      </c>
      <c r="K232" s="118">
        <v>51745</v>
      </c>
      <c r="L232" s="5">
        <f t="shared" si="37"/>
        <v>486832.27293789602</v>
      </c>
      <c r="M232" s="5">
        <f t="shared" si="0"/>
        <v>5571.5809522926747</v>
      </c>
      <c r="N232" s="5">
        <f t="shared" si="1"/>
        <v>2224.6090758446394</v>
      </c>
      <c r="O232" s="35">
        <f t="shared" si="2"/>
        <v>5.4834714939987407E-2</v>
      </c>
      <c r="P232" s="5">
        <f t="shared" si="3"/>
        <v>3346.9718764480353</v>
      </c>
      <c r="Q232" s="35">
        <f t="shared" si="4"/>
        <v>8.2500000000000004E-2</v>
      </c>
      <c r="R232" s="5">
        <f t="shared" si="38"/>
        <v>257017.33613794824</v>
      </c>
      <c r="S232" s="5">
        <f t="shared" si="39"/>
        <v>1007731.5400324886</v>
      </c>
      <c r="T232" s="5">
        <f t="shared" si="5"/>
        <v>484607.66386205138</v>
      </c>
      <c r="U232" s="5">
        <f t="shared" si="6"/>
        <v>1264748.8761704369</v>
      </c>
      <c r="V232" s="150"/>
      <c r="W232" s="2">
        <v>227</v>
      </c>
      <c r="X232" s="118">
        <v>51745</v>
      </c>
      <c r="Y232" s="5">
        <f t="shared" si="40"/>
        <v>481185.9705138182</v>
      </c>
      <c r="Z232" s="5">
        <f t="shared" si="41"/>
        <v>5441.7815210329336</v>
      </c>
      <c r="AA232" s="5">
        <f t="shared" si="7"/>
        <v>2233.8750509408119</v>
      </c>
      <c r="AB232" s="35">
        <f t="shared" si="8"/>
        <v>5.5709231469623532E-2</v>
      </c>
      <c r="AC232" s="5">
        <f t="shared" si="9"/>
        <v>3207.9064700921217</v>
      </c>
      <c r="AD232" s="35">
        <f t="shared" si="10"/>
        <v>0.08</v>
      </c>
      <c r="AE232" s="5">
        <f t="shared" si="42"/>
        <v>262672.904537122</v>
      </c>
      <c r="AF232" s="5">
        <f t="shared" si="43"/>
        <v>972611.50073735381</v>
      </c>
      <c r="AG232" s="5">
        <f t="shared" si="11"/>
        <v>478952.09546287742</v>
      </c>
      <c r="AH232" s="5">
        <f t="shared" si="12"/>
        <v>1235284.4052744759</v>
      </c>
      <c r="AI232" s="150"/>
      <c r="AJ232" s="2">
        <v>227</v>
      </c>
      <c r="AK232" s="118">
        <v>51745</v>
      </c>
      <c r="AL232" s="5">
        <f t="shared" si="44"/>
        <v>475464.38465895545</v>
      </c>
      <c r="AM232" s="5">
        <f t="shared" si="45"/>
        <v>5313.0923161272649</v>
      </c>
      <c r="AN232" s="5">
        <f t="shared" si="13"/>
        <v>2242.3848318715109</v>
      </c>
      <c r="AO232" s="35">
        <f t="shared" si="14"/>
        <v>5.6594392452253471E-2</v>
      </c>
      <c r="AP232" s="5">
        <f t="shared" si="15"/>
        <v>3070.707484255754</v>
      </c>
      <c r="AQ232" s="35">
        <f t="shared" si="16"/>
        <v>7.7499999999999999E-2</v>
      </c>
      <c r="AR232" s="5">
        <f t="shared" si="46"/>
        <v>268403.00017291598</v>
      </c>
      <c r="AS232" s="5">
        <f t="shared" si="47"/>
        <v>937668.95558797289</v>
      </c>
      <c r="AT232" s="5">
        <f t="shared" si="17"/>
        <v>473221.99982708396</v>
      </c>
      <c r="AU232" s="5">
        <f t="shared" si="18"/>
        <v>1206071.9557608888</v>
      </c>
      <c r="AV232" s="150"/>
      <c r="AW232" s="2">
        <v>227</v>
      </c>
      <c r="AX232" s="118">
        <v>51745</v>
      </c>
      <c r="AY232" s="5">
        <f t="shared" si="48"/>
        <v>469669.23294835555</v>
      </c>
      <c r="AZ232" s="5">
        <f t="shared" si="49"/>
        <v>5185.5495990545369</v>
      </c>
      <c r="BA232" s="5">
        <f t="shared" si="19"/>
        <v>2250.1168931273151</v>
      </c>
      <c r="BB232" s="35">
        <f t="shared" si="20"/>
        <v>5.7490252337855041E-2</v>
      </c>
      <c r="BC232" s="5">
        <f t="shared" si="21"/>
        <v>2935.4327059272218</v>
      </c>
      <c r="BD232" s="35">
        <f t="shared" si="22"/>
        <v>7.4999999999999997E-2</v>
      </c>
      <c r="BE232" s="5">
        <f t="shared" si="50"/>
        <v>274205.8839447716</v>
      </c>
      <c r="BF232" s="5">
        <f t="shared" si="51"/>
        <v>902913.87504060753</v>
      </c>
      <c r="BG232" s="5">
        <f t="shared" si="23"/>
        <v>467419.11605522822</v>
      </c>
      <c r="BH232" s="5">
        <f t="shared" si="24"/>
        <v>1177119.7589853792</v>
      </c>
      <c r="BI232" s="150"/>
      <c r="BJ232" s="2">
        <v>227</v>
      </c>
      <c r="BK232" s="118">
        <v>51745</v>
      </c>
      <c r="BL232" s="5">
        <f t="shared" si="52"/>
        <v>463802.38653997495</v>
      </c>
      <c r="BM232" s="5">
        <f t="shared" si="53"/>
        <v>5059.1898369667315</v>
      </c>
      <c r="BN232" s="5">
        <f t="shared" si="25"/>
        <v>2257.0504182877162</v>
      </c>
      <c r="BO232" s="35">
        <f t="shared" si="26"/>
        <v>5.8396864279865408E-2</v>
      </c>
      <c r="BP232" s="5">
        <f t="shared" si="27"/>
        <v>2802.1394186790153</v>
      </c>
      <c r="BQ232" s="35">
        <f t="shared" si="28"/>
        <v>7.2499999999999995E-2</v>
      </c>
      <c r="BR232" s="5">
        <f t="shared" si="54"/>
        <v>280079.66387831315</v>
      </c>
      <c r="BS232" s="5">
        <f t="shared" si="55"/>
        <v>868356.42911313521</v>
      </c>
      <c r="BT232" s="5">
        <f t="shared" si="29"/>
        <v>461545.33612168726</v>
      </c>
      <c r="BU232" s="5">
        <f t="shared" si="30"/>
        <v>1148436.0929914485</v>
      </c>
      <c r="BV232" s="150"/>
      <c r="BW232" s="2">
        <v>227</v>
      </c>
      <c r="BX232" s="118">
        <v>51745</v>
      </c>
      <c r="BY232" s="5">
        <f t="shared" si="56"/>
        <v>457865.8714959122</v>
      </c>
      <c r="BZ232" s="5">
        <f t="shared" si="57"/>
        <v>4934.049629872613</v>
      </c>
      <c r="CA232" s="5">
        <f t="shared" si="31"/>
        <v>2263.1653794797917</v>
      </c>
      <c r="CB232" s="35">
        <f t="shared" si="32"/>
        <v>5.9314280107902656E-2</v>
      </c>
      <c r="CC232" s="5">
        <f t="shared" si="33"/>
        <v>2670.8842503928213</v>
      </c>
      <c r="CD232" s="35">
        <f t="shared" si="34"/>
        <v>7.0000000000000007E-2</v>
      </c>
      <c r="CE232" s="5">
        <f t="shared" si="58"/>
        <v>286022.29388356785</v>
      </c>
      <c r="CF232" s="5">
        <f t="shared" si="59"/>
        <v>834006.9720975149</v>
      </c>
      <c r="CG232" s="5">
        <f t="shared" si="35"/>
        <v>455602.70611643238</v>
      </c>
      <c r="CH232" s="5">
        <f t="shared" si="36"/>
        <v>1120029.2659810828</v>
      </c>
    </row>
    <row r="233" spans="9:86" ht="14.25" customHeight="1">
      <c r="I233" s="150"/>
      <c r="J233" s="2">
        <v>228</v>
      </c>
      <c r="K233" s="118">
        <v>51775</v>
      </c>
      <c r="L233" s="5">
        <f t="shared" si="37"/>
        <v>484607.66386205138</v>
      </c>
      <c r="M233" s="5">
        <f t="shared" si="0"/>
        <v>5571.5809522926747</v>
      </c>
      <c r="N233" s="5">
        <f t="shared" si="1"/>
        <v>2239.9032632410713</v>
      </c>
      <c r="O233" s="35">
        <f t="shared" si="2"/>
        <v>5.5465154935197637E-2</v>
      </c>
      <c r="P233" s="5">
        <f t="shared" si="3"/>
        <v>3331.6776890516035</v>
      </c>
      <c r="Q233" s="35">
        <f t="shared" si="4"/>
        <v>8.2500000000000004E-2</v>
      </c>
      <c r="R233" s="5">
        <f t="shared" si="38"/>
        <v>259257.23940118932</v>
      </c>
      <c r="S233" s="5">
        <f t="shared" si="39"/>
        <v>1011063.2177215402</v>
      </c>
      <c r="T233" s="5">
        <f t="shared" si="5"/>
        <v>482367.76059881033</v>
      </c>
      <c r="U233" s="5">
        <f t="shared" si="6"/>
        <v>1270320.4571227296</v>
      </c>
      <c r="V233" s="150"/>
      <c r="W233" s="2">
        <v>228</v>
      </c>
      <c r="X233" s="118">
        <v>51775</v>
      </c>
      <c r="Y233" s="5">
        <f t="shared" si="40"/>
        <v>478952.09546287742</v>
      </c>
      <c r="Z233" s="5">
        <f t="shared" si="41"/>
        <v>5441.7815210329336</v>
      </c>
      <c r="AA233" s="5">
        <f t="shared" si="7"/>
        <v>2248.7675512804171</v>
      </c>
      <c r="AB233" s="35">
        <f t="shared" si="8"/>
        <v>5.6342191361091087E-2</v>
      </c>
      <c r="AC233" s="5">
        <f t="shared" si="9"/>
        <v>3193.0139697525165</v>
      </c>
      <c r="AD233" s="35">
        <f t="shared" si="10"/>
        <v>0.08</v>
      </c>
      <c r="AE233" s="5">
        <f t="shared" si="42"/>
        <v>264921.67208840244</v>
      </c>
      <c r="AF233" s="5">
        <f t="shared" si="43"/>
        <v>975804.51470710628</v>
      </c>
      <c r="AG233" s="5">
        <f t="shared" si="11"/>
        <v>476703.32791159698</v>
      </c>
      <c r="AH233" s="5">
        <f t="shared" si="12"/>
        <v>1240726.1867955087</v>
      </c>
      <c r="AI233" s="150"/>
      <c r="AJ233" s="2">
        <v>228</v>
      </c>
      <c r="AK233" s="118">
        <v>51775</v>
      </c>
      <c r="AL233" s="5">
        <f t="shared" si="44"/>
        <v>473221.99982708396</v>
      </c>
      <c r="AM233" s="5">
        <f t="shared" si="45"/>
        <v>5313.0923161272649</v>
      </c>
      <c r="AN233" s="5">
        <f t="shared" si="13"/>
        <v>2256.8669005773477</v>
      </c>
      <c r="AO233" s="35">
        <f t="shared" si="14"/>
        <v>5.7229805074202222E-2</v>
      </c>
      <c r="AP233" s="5">
        <f t="shared" si="15"/>
        <v>3056.2254155499172</v>
      </c>
      <c r="AQ233" s="35">
        <f t="shared" si="16"/>
        <v>7.7499999999999999E-2</v>
      </c>
      <c r="AR233" s="5">
        <f t="shared" si="46"/>
        <v>270659.86707349331</v>
      </c>
      <c r="AS233" s="5">
        <f t="shared" si="47"/>
        <v>940725.18100352283</v>
      </c>
      <c r="AT233" s="5">
        <f t="shared" si="17"/>
        <v>470965.13292650663</v>
      </c>
      <c r="AU233" s="5">
        <f t="shared" si="18"/>
        <v>1211385.0480770161</v>
      </c>
      <c r="AV233" s="150"/>
      <c r="AW233" s="2">
        <v>228</v>
      </c>
      <c r="AX233" s="118">
        <v>51775</v>
      </c>
      <c r="AY233" s="5">
        <f t="shared" si="48"/>
        <v>467419.11605522822</v>
      </c>
      <c r="AZ233" s="5">
        <f t="shared" si="49"/>
        <v>5185.5495990545369</v>
      </c>
      <c r="BA233" s="5">
        <f t="shared" si="19"/>
        <v>2264.1801237093609</v>
      </c>
      <c r="BB233" s="35">
        <f t="shared" si="20"/>
        <v>5.8128049434122891E-2</v>
      </c>
      <c r="BC233" s="5">
        <f t="shared" si="21"/>
        <v>2921.3694753451759</v>
      </c>
      <c r="BD233" s="35">
        <f t="shared" si="22"/>
        <v>7.4999999999999983E-2</v>
      </c>
      <c r="BE233" s="5">
        <f t="shared" si="50"/>
        <v>276470.06406848098</v>
      </c>
      <c r="BF233" s="5">
        <f t="shared" si="51"/>
        <v>905835.24451595265</v>
      </c>
      <c r="BG233" s="5">
        <f t="shared" si="23"/>
        <v>465154.93593151885</v>
      </c>
      <c r="BH233" s="5">
        <f t="shared" si="24"/>
        <v>1182305.3085844335</v>
      </c>
      <c r="BI233" s="150"/>
      <c r="BJ233" s="2">
        <v>228</v>
      </c>
      <c r="BK233" s="118">
        <v>51775</v>
      </c>
      <c r="BL233" s="5">
        <f t="shared" si="52"/>
        <v>461545.33612168726</v>
      </c>
      <c r="BM233" s="5">
        <f t="shared" si="53"/>
        <v>5059.1898369667315</v>
      </c>
      <c r="BN233" s="5">
        <f t="shared" si="25"/>
        <v>2270.6867645648708</v>
      </c>
      <c r="BO233" s="35">
        <f t="shared" si="26"/>
        <v>5.903697652703483E-2</v>
      </c>
      <c r="BP233" s="5">
        <f t="shared" si="27"/>
        <v>2788.5030724018607</v>
      </c>
      <c r="BQ233" s="35">
        <f t="shared" si="28"/>
        <v>7.2500000000000009E-2</v>
      </c>
      <c r="BR233" s="5">
        <f t="shared" si="54"/>
        <v>282350.35064287804</v>
      </c>
      <c r="BS233" s="5">
        <f t="shared" si="55"/>
        <v>871144.93218553707</v>
      </c>
      <c r="BT233" s="5">
        <f t="shared" si="29"/>
        <v>459274.64935712237</v>
      </c>
      <c r="BU233" s="5">
        <f t="shared" si="30"/>
        <v>1153495.282828415</v>
      </c>
      <c r="BV233" s="150"/>
      <c r="BW233" s="2">
        <v>228</v>
      </c>
      <c r="BX233" s="118">
        <v>51775</v>
      </c>
      <c r="BY233" s="5">
        <f t="shared" si="56"/>
        <v>455602.70611643238</v>
      </c>
      <c r="BZ233" s="5">
        <f t="shared" si="57"/>
        <v>4934.049629872613</v>
      </c>
      <c r="CA233" s="5">
        <f t="shared" si="31"/>
        <v>2276.3671775267571</v>
      </c>
      <c r="CB233" s="35">
        <f t="shared" si="32"/>
        <v>5.9956637139332955E-2</v>
      </c>
      <c r="CC233" s="5">
        <f t="shared" si="33"/>
        <v>2657.6824523458558</v>
      </c>
      <c r="CD233" s="35">
        <f t="shared" si="34"/>
        <v>7.0000000000000007E-2</v>
      </c>
      <c r="CE233" s="5">
        <f t="shared" si="58"/>
        <v>288298.66106109461</v>
      </c>
      <c r="CF233" s="5">
        <f t="shared" si="59"/>
        <v>836664.65454986074</v>
      </c>
      <c r="CG233" s="5">
        <f t="shared" si="35"/>
        <v>453326.33893890562</v>
      </c>
      <c r="CH233" s="5">
        <f t="shared" si="36"/>
        <v>1124963.3156109555</v>
      </c>
    </row>
    <row r="234" spans="9:86" ht="14.25" customHeight="1">
      <c r="I234" s="150"/>
      <c r="J234" s="2">
        <v>229</v>
      </c>
      <c r="K234" s="118">
        <v>51806</v>
      </c>
      <c r="L234" s="5">
        <f t="shared" si="37"/>
        <v>482367.76059881033</v>
      </c>
      <c r="M234" s="5">
        <f t="shared" si="0"/>
        <v>5571.5809522926747</v>
      </c>
      <c r="N234" s="5">
        <f t="shared" si="1"/>
        <v>2255.3025981758537</v>
      </c>
      <c r="O234" s="35">
        <f t="shared" si="2"/>
        <v>5.6105804302745088E-2</v>
      </c>
      <c r="P234" s="5">
        <f t="shared" si="3"/>
        <v>3316.278354116821</v>
      </c>
      <c r="Q234" s="35">
        <f t="shared" si="4"/>
        <v>8.2500000000000004E-2</v>
      </c>
      <c r="R234" s="5">
        <f t="shared" si="38"/>
        <v>261512.54199936517</v>
      </c>
      <c r="S234" s="5">
        <f t="shared" si="39"/>
        <v>1014379.4960756571</v>
      </c>
      <c r="T234" s="5">
        <f t="shared" si="5"/>
        <v>480112.45800063451</v>
      </c>
      <c r="U234" s="5">
        <f t="shared" si="6"/>
        <v>1275892.0380750222</v>
      </c>
      <c r="V234" s="150"/>
      <c r="W234" s="2">
        <v>229</v>
      </c>
      <c r="X234" s="118">
        <v>51806</v>
      </c>
      <c r="Y234" s="5">
        <f t="shared" si="40"/>
        <v>476703.32791159698</v>
      </c>
      <c r="Z234" s="5">
        <f t="shared" si="41"/>
        <v>5441.7815210329336</v>
      </c>
      <c r="AA234" s="5">
        <f t="shared" si="7"/>
        <v>2263.75933495562</v>
      </c>
      <c r="AB234" s="35">
        <f t="shared" si="8"/>
        <v>5.6985362654118327E-2</v>
      </c>
      <c r="AC234" s="5">
        <f t="shared" si="9"/>
        <v>3178.0221860773136</v>
      </c>
      <c r="AD234" s="35">
        <f t="shared" si="10"/>
        <v>0.08</v>
      </c>
      <c r="AE234" s="5">
        <f t="shared" si="42"/>
        <v>267185.43142335804</v>
      </c>
      <c r="AF234" s="5">
        <f t="shared" si="43"/>
        <v>978982.5368931836</v>
      </c>
      <c r="AG234" s="5">
        <f t="shared" si="11"/>
        <v>474439.56857664138</v>
      </c>
      <c r="AH234" s="5">
        <f t="shared" si="12"/>
        <v>1246167.9683165415</v>
      </c>
      <c r="AI234" s="150"/>
      <c r="AJ234" s="2">
        <v>229</v>
      </c>
      <c r="AK234" s="118">
        <v>51806</v>
      </c>
      <c r="AL234" s="5">
        <f t="shared" si="44"/>
        <v>470965.13292650663</v>
      </c>
      <c r="AM234" s="5">
        <f t="shared" si="45"/>
        <v>5313.0923161272649</v>
      </c>
      <c r="AN234" s="5">
        <f t="shared" si="13"/>
        <v>2271.442499310243</v>
      </c>
      <c r="AO234" s="35">
        <f t="shared" si="14"/>
        <v>5.7875430867567808E-2</v>
      </c>
      <c r="AP234" s="5">
        <f t="shared" si="15"/>
        <v>3041.6498168170219</v>
      </c>
      <c r="AQ234" s="35">
        <f t="shared" si="16"/>
        <v>7.7499999999999999E-2</v>
      </c>
      <c r="AR234" s="5">
        <f t="shared" si="46"/>
        <v>272931.30957280356</v>
      </c>
      <c r="AS234" s="5">
        <f t="shared" si="47"/>
        <v>943766.83082033985</v>
      </c>
      <c r="AT234" s="5">
        <f t="shared" si="17"/>
        <v>468693.69042719639</v>
      </c>
      <c r="AU234" s="5">
        <f t="shared" si="18"/>
        <v>1216698.1403931435</v>
      </c>
      <c r="AV234" s="150"/>
      <c r="AW234" s="2">
        <v>229</v>
      </c>
      <c r="AX234" s="118">
        <v>51806</v>
      </c>
      <c r="AY234" s="5">
        <f t="shared" si="48"/>
        <v>465154.93593151885</v>
      </c>
      <c r="AZ234" s="5">
        <f t="shared" si="49"/>
        <v>5185.5495990545369</v>
      </c>
      <c r="BA234" s="5">
        <f t="shared" si="19"/>
        <v>2278.3312494825445</v>
      </c>
      <c r="BB234" s="35">
        <f t="shared" si="20"/>
        <v>5.8776061225792493E-2</v>
      </c>
      <c r="BC234" s="5">
        <f t="shared" si="21"/>
        <v>2907.2183495719923</v>
      </c>
      <c r="BD234" s="35">
        <f t="shared" si="22"/>
        <v>7.4999999999999983E-2</v>
      </c>
      <c r="BE234" s="5">
        <f t="shared" si="50"/>
        <v>278748.3953179635</v>
      </c>
      <c r="BF234" s="5">
        <f t="shared" si="51"/>
        <v>908742.46286552469</v>
      </c>
      <c r="BG234" s="5">
        <f t="shared" si="23"/>
        <v>462876.60468203633</v>
      </c>
      <c r="BH234" s="5">
        <f t="shared" si="24"/>
        <v>1187490.8581834882</v>
      </c>
      <c r="BI234" s="150"/>
      <c r="BJ234" s="2">
        <v>229</v>
      </c>
      <c r="BK234" s="118">
        <v>51806</v>
      </c>
      <c r="BL234" s="5">
        <f t="shared" si="52"/>
        <v>459274.64935712237</v>
      </c>
      <c r="BM234" s="5">
        <f t="shared" si="53"/>
        <v>5059.1898369667315</v>
      </c>
      <c r="BN234" s="5">
        <f t="shared" si="25"/>
        <v>2284.405497100784</v>
      </c>
      <c r="BO234" s="35">
        <f t="shared" si="26"/>
        <v>5.968730476106409E-2</v>
      </c>
      <c r="BP234" s="5">
        <f t="shared" si="27"/>
        <v>2774.7843398659475</v>
      </c>
      <c r="BQ234" s="35">
        <f t="shared" si="28"/>
        <v>7.2499999999999995E-2</v>
      </c>
      <c r="BR234" s="5">
        <f t="shared" si="54"/>
        <v>284634.75613997882</v>
      </c>
      <c r="BS234" s="5">
        <f t="shared" si="55"/>
        <v>873919.71652540297</v>
      </c>
      <c r="BT234" s="5">
        <f t="shared" si="29"/>
        <v>456990.24386002158</v>
      </c>
      <c r="BU234" s="5">
        <f t="shared" si="30"/>
        <v>1158554.4726653819</v>
      </c>
      <c r="BV234" s="150"/>
      <c r="BW234" s="2">
        <v>229</v>
      </c>
      <c r="BX234" s="118">
        <v>51806</v>
      </c>
      <c r="BY234" s="5">
        <f t="shared" si="56"/>
        <v>453326.33893890562</v>
      </c>
      <c r="BZ234" s="5">
        <f t="shared" si="57"/>
        <v>4934.049629872613</v>
      </c>
      <c r="CA234" s="5">
        <f t="shared" si="31"/>
        <v>2289.6459860623299</v>
      </c>
      <c r="CB234" s="35">
        <f t="shared" si="32"/>
        <v>6.0609211229729232E-2</v>
      </c>
      <c r="CC234" s="5">
        <f t="shared" si="33"/>
        <v>2644.403643810283</v>
      </c>
      <c r="CD234" s="35">
        <f t="shared" si="34"/>
        <v>7.0000000000000007E-2</v>
      </c>
      <c r="CE234" s="5">
        <f t="shared" si="58"/>
        <v>290588.30704715697</v>
      </c>
      <c r="CF234" s="5">
        <f t="shared" si="59"/>
        <v>839309.05819367105</v>
      </c>
      <c r="CG234" s="5">
        <f t="shared" si="35"/>
        <v>451036.69295284327</v>
      </c>
      <c r="CH234" s="5">
        <f t="shared" si="36"/>
        <v>1129897.3652408281</v>
      </c>
    </row>
    <row r="235" spans="9:86" ht="14.25" customHeight="1">
      <c r="I235" s="150"/>
      <c r="J235" s="2">
        <v>230</v>
      </c>
      <c r="K235" s="118">
        <v>51836</v>
      </c>
      <c r="L235" s="5">
        <f t="shared" si="37"/>
        <v>480112.45800063451</v>
      </c>
      <c r="M235" s="5">
        <f t="shared" si="0"/>
        <v>5571.5809522926747</v>
      </c>
      <c r="N235" s="5">
        <f t="shared" si="1"/>
        <v>2270.8078035383123</v>
      </c>
      <c r="O235" s="35">
        <f t="shared" si="2"/>
        <v>5.6756897656723038E-2</v>
      </c>
      <c r="P235" s="5">
        <f t="shared" si="3"/>
        <v>3300.7731487543624</v>
      </c>
      <c r="Q235" s="35">
        <f t="shared" si="4"/>
        <v>8.2500000000000004E-2</v>
      </c>
      <c r="R235" s="5">
        <f t="shared" si="38"/>
        <v>263783.34980290348</v>
      </c>
      <c r="S235" s="5">
        <f t="shared" si="39"/>
        <v>1017680.2692244115</v>
      </c>
      <c r="T235" s="5">
        <f t="shared" si="5"/>
        <v>477841.65019709617</v>
      </c>
      <c r="U235" s="5">
        <f t="shared" si="6"/>
        <v>1281463.6190273149</v>
      </c>
      <c r="V235" s="150"/>
      <c r="W235" s="2">
        <v>230</v>
      </c>
      <c r="X235" s="118">
        <v>51836</v>
      </c>
      <c r="Y235" s="5">
        <f t="shared" si="40"/>
        <v>474439.56857664138</v>
      </c>
      <c r="Z235" s="5">
        <f t="shared" si="41"/>
        <v>5441.7815210329336</v>
      </c>
      <c r="AA235" s="5">
        <f t="shared" si="7"/>
        <v>2278.8510638553244</v>
      </c>
      <c r="AB235" s="35">
        <f t="shared" si="8"/>
        <v>5.7638979919623551E-2</v>
      </c>
      <c r="AC235" s="5">
        <f t="shared" si="9"/>
        <v>3162.9304571776092</v>
      </c>
      <c r="AD235" s="35">
        <f t="shared" si="10"/>
        <v>0.08</v>
      </c>
      <c r="AE235" s="5">
        <f t="shared" si="42"/>
        <v>269464.28248721338</v>
      </c>
      <c r="AF235" s="5">
        <f t="shared" si="43"/>
        <v>982145.46735036117</v>
      </c>
      <c r="AG235" s="5">
        <f t="shared" si="11"/>
        <v>472160.71751278604</v>
      </c>
      <c r="AH235" s="5">
        <f t="shared" si="12"/>
        <v>1251609.7498375745</v>
      </c>
      <c r="AI235" s="150"/>
      <c r="AJ235" s="2">
        <v>230</v>
      </c>
      <c r="AK235" s="118">
        <v>51836</v>
      </c>
      <c r="AL235" s="5">
        <f t="shared" si="44"/>
        <v>468693.69042719639</v>
      </c>
      <c r="AM235" s="5">
        <f t="shared" si="45"/>
        <v>5313.0923161272649</v>
      </c>
      <c r="AN235" s="5">
        <f t="shared" si="13"/>
        <v>2286.1122321182884</v>
      </c>
      <c r="AO235" s="35">
        <f t="shared" si="14"/>
        <v>5.8531504361441292E-2</v>
      </c>
      <c r="AP235" s="5">
        <f t="shared" si="15"/>
        <v>3026.9800840089765</v>
      </c>
      <c r="AQ235" s="35">
        <f t="shared" si="16"/>
        <v>7.7499999999999999E-2</v>
      </c>
      <c r="AR235" s="5">
        <f t="shared" si="46"/>
        <v>275217.42180492182</v>
      </c>
      <c r="AS235" s="5">
        <f t="shared" si="47"/>
        <v>946793.81090434885</v>
      </c>
      <c r="AT235" s="5">
        <f t="shared" si="17"/>
        <v>466407.57819507812</v>
      </c>
      <c r="AU235" s="5">
        <f t="shared" si="18"/>
        <v>1222011.2327092707</v>
      </c>
      <c r="AV235" s="150"/>
      <c r="AW235" s="2">
        <v>230</v>
      </c>
      <c r="AX235" s="118">
        <v>51836</v>
      </c>
      <c r="AY235" s="5">
        <f t="shared" si="48"/>
        <v>462876.60468203633</v>
      </c>
      <c r="AZ235" s="5">
        <f t="shared" si="49"/>
        <v>5185.5495990545369</v>
      </c>
      <c r="BA235" s="5">
        <f t="shared" si="19"/>
        <v>2292.5708197918102</v>
      </c>
      <c r="BB235" s="35">
        <f t="shared" si="20"/>
        <v>5.9434522201440146E-2</v>
      </c>
      <c r="BC235" s="5">
        <f t="shared" si="21"/>
        <v>2892.9787792627267</v>
      </c>
      <c r="BD235" s="35">
        <f t="shared" si="22"/>
        <v>7.4999999999999997E-2</v>
      </c>
      <c r="BE235" s="5">
        <f t="shared" si="50"/>
        <v>281040.96613775531</v>
      </c>
      <c r="BF235" s="5">
        <f t="shared" si="51"/>
        <v>911635.44164478744</v>
      </c>
      <c r="BG235" s="5">
        <f t="shared" si="23"/>
        <v>460584.03386224451</v>
      </c>
      <c r="BH235" s="5">
        <f t="shared" si="24"/>
        <v>1192676.4077825428</v>
      </c>
      <c r="BI235" s="150"/>
      <c r="BJ235" s="2">
        <v>230</v>
      </c>
      <c r="BK235" s="118">
        <v>51836</v>
      </c>
      <c r="BL235" s="5">
        <f t="shared" si="52"/>
        <v>456990.24386002158</v>
      </c>
      <c r="BM235" s="5">
        <f t="shared" si="53"/>
        <v>5059.1898369667315</v>
      </c>
      <c r="BN235" s="5">
        <f t="shared" si="25"/>
        <v>2298.207113645768</v>
      </c>
      <c r="BO235" s="35">
        <f t="shared" si="26"/>
        <v>6.0348083431287967E-2</v>
      </c>
      <c r="BP235" s="5">
        <f t="shared" si="27"/>
        <v>2760.9827233209635</v>
      </c>
      <c r="BQ235" s="35">
        <f t="shared" si="28"/>
        <v>7.2499999999999995E-2</v>
      </c>
      <c r="BR235" s="5">
        <f t="shared" si="54"/>
        <v>286932.96325362462</v>
      </c>
      <c r="BS235" s="5">
        <f t="shared" si="55"/>
        <v>876680.69924872392</v>
      </c>
      <c r="BT235" s="5">
        <f t="shared" si="29"/>
        <v>454692.03674637579</v>
      </c>
      <c r="BU235" s="5">
        <f t="shared" si="30"/>
        <v>1163613.6625023484</v>
      </c>
      <c r="BV235" s="150"/>
      <c r="BW235" s="2">
        <v>230</v>
      </c>
      <c r="BX235" s="118">
        <v>51836</v>
      </c>
      <c r="BY235" s="5">
        <f t="shared" si="56"/>
        <v>451036.69295284327</v>
      </c>
      <c r="BZ235" s="5">
        <f t="shared" si="57"/>
        <v>4934.049629872613</v>
      </c>
      <c r="CA235" s="5">
        <f t="shared" si="31"/>
        <v>2303.0022543143605</v>
      </c>
      <c r="CB235" s="35">
        <f t="shared" si="32"/>
        <v>6.1272236790415019E-2</v>
      </c>
      <c r="CC235" s="5">
        <f t="shared" si="33"/>
        <v>2631.0473755582525</v>
      </c>
      <c r="CD235" s="35">
        <f t="shared" si="34"/>
        <v>7.0000000000000007E-2</v>
      </c>
      <c r="CE235" s="5">
        <f t="shared" si="58"/>
        <v>292891.30930147134</v>
      </c>
      <c r="CF235" s="5">
        <f t="shared" si="59"/>
        <v>841940.10556922934</v>
      </c>
      <c r="CG235" s="5">
        <f t="shared" si="35"/>
        <v>448733.6906985289</v>
      </c>
      <c r="CH235" s="5">
        <f t="shared" si="36"/>
        <v>1134831.4148707008</v>
      </c>
    </row>
    <row r="236" spans="9:86" ht="14.25" customHeight="1">
      <c r="I236" s="150"/>
      <c r="J236" s="2">
        <v>231</v>
      </c>
      <c r="K236" s="118">
        <v>51867</v>
      </c>
      <c r="L236" s="5">
        <f t="shared" si="37"/>
        <v>477841.65019709617</v>
      </c>
      <c r="M236" s="5">
        <f t="shared" si="0"/>
        <v>5571.5809522926747</v>
      </c>
      <c r="N236" s="5">
        <f t="shared" si="1"/>
        <v>2286.4196071876386</v>
      </c>
      <c r="O236" s="35">
        <f t="shared" si="2"/>
        <v>5.7418676825125359E-2</v>
      </c>
      <c r="P236" s="5">
        <f t="shared" si="3"/>
        <v>3285.1613451050362</v>
      </c>
      <c r="Q236" s="35">
        <f t="shared" si="4"/>
        <v>8.2500000000000004E-2</v>
      </c>
      <c r="R236" s="5">
        <f t="shared" si="38"/>
        <v>266069.7694100911</v>
      </c>
      <c r="S236" s="5">
        <f t="shared" si="39"/>
        <v>1020965.4305695165</v>
      </c>
      <c r="T236" s="5">
        <f t="shared" si="5"/>
        <v>475555.23058990855</v>
      </c>
      <c r="U236" s="5">
        <f t="shared" si="6"/>
        <v>1287035.1999796075</v>
      </c>
      <c r="V236" s="150"/>
      <c r="W236" s="2">
        <v>231</v>
      </c>
      <c r="X236" s="118">
        <v>51867</v>
      </c>
      <c r="Y236" s="5">
        <f t="shared" si="40"/>
        <v>472160.71751278604</v>
      </c>
      <c r="Z236" s="5">
        <f t="shared" si="41"/>
        <v>5441.7815210329336</v>
      </c>
      <c r="AA236" s="5">
        <f t="shared" si="7"/>
        <v>2294.0434042810266</v>
      </c>
      <c r="AB236" s="35">
        <f t="shared" si="8"/>
        <v>5.8303284941587402E-2</v>
      </c>
      <c r="AC236" s="5">
        <f t="shared" si="9"/>
        <v>3147.738116751907</v>
      </c>
      <c r="AD236" s="35">
        <f t="shared" si="10"/>
        <v>0.08</v>
      </c>
      <c r="AE236" s="5">
        <f t="shared" si="42"/>
        <v>271758.3258914944</v>
      </c>
      <c r="AF236" s="5">
        <f t="shared" si="43"/>
        <v>985293.20546711306</v>
      </c>
      <c r="AG236" s="5">
        <f t="shared" si="11"/>
        <v>469866.67410850502</v>
      </c>
      <c r="AH236" s="5">
        <f t="shared" si="12"/>
        <v>1257051.5313586076</v>
      </c>
      <c r="AI236" s="150"/>
      <c r="AJ236" s="2">
        <v>231</v>
      </c>
      <c r="AK236" s="118">
        <v>51867</v>
      </c>
      <c r="AL236" s="5">
        <f t="shared" si="44"/>
        <v>466407.57819507812</v>
      </c>
      <c r="AM236" s="5">
        <f t="shared" si="45"/>
        <v>5313.0923161272649</v>
      </c>
      <c r="AN236" s="5">
        <f t="shared" si="13"/>
        <v>2300.8767069507189</v>
      </c>
      <c r="AO236" s="35">
        <f t="shared" si="14"/>
        <v>5.9198267297150005E-2</v>
      </c>
      <c r="AP236" s="5">
        <f t="shared" si="15"/>
        <v>3012.215609176546</v>
      </c>
      <c r="AQ236" s="35">
        <f t="shared" si="16"/>
        <v>7.7499999999999986E-2</v>
      </c>
      <c r="AR236" s="5">
        <f t="shared" si="46"/>
        <v>277518.29851187253</v>
      </c>
      <c r="AS236" s="5">
        <f t="shared" si="47"/>
        <v>949806.0265135254</v>
      </c>
      <c r="AT236" s="5">
        <f t="shared" si="17"/>
        <v>464106.70148812741</v>
      </c>
      <c r="AU236" s="5">
        <f t="shared" si="18"/>
        <v>1227324.3250253978</v>
      </c>
      <c r="AV236" s="150"/>
      <c r="AW236" s="2">
        <v>231</v>
      </c>
      <c r="AX236" s="118">
        <v>51867</v>
      </c>
      <c r="AY236" s="5">
        <f t="shared" si="48"/>
        <v>460584.03386224451</v>
      </c>
      <c r="AZ236" s="5">
        <f t="shared" si="49"/>
        <v>5185.5495990545369</v>
      </c>
      <c r="BA236" s="5">
        <f t="shared" si="19"/>
        <v>2306.899387415509</v>
      </c>
      <c r="BB236" s="35">
        <f t="shared" si="20"/>
        <v>6.0103674061063345E-2</v>
      </c>
      <c r="BC236" s="5">
        <f t="shared" si="21"/>
        <v>2878.6502116390279</v>
      </c>
      <c r="BD236" s="35">
        <f t="shared" si="22"/>
        <v>7.4999999999999997E-2</v>
      </c>
      <c r="BE236" s="5">
        <f t="shared" si="50"/>
        <v>283347.86552517081</v>
      </c>
      <c r="BF236" s="5">
        <f t="shared" si="51"/>
        <v>914514.09185642644</v>
      </c>
      <c r="BG236" s="5">
        <f t="shared" si="23"/>
        <v>458277.13447482901</v>
      </c>
      <c r="BH236" s="5">
        <f t="shared" si="24"/>
        <v>1197861.9573815973</v>
      </c>
      <c r="BI236" s="150"/>
      <c r="BJ236" s="2">
        <v>231</v>
      </c>
      <c r="BK236" s="118">
        <v>51867</v>
      </c>
      <c r="BL236" s="5">
        <f t="shared" si="52"/>
        <v>454692.03674637579</v>
      </c>
      <c r="BM236" s="5">
        <f t="shared" si="53"/>
        <v>5059.1898369667315</v>
      </c>
      <c r="BN236" s="5">
        <f t="shared" si="25"/>
        <v>2312.0921149573778</v>
      </c>
      <c r="BO236" s="35">
        <f t="shared" si="26"/>
        <v>6.1019554197657019E-2</v>
      </c>
      <c r="BP236" s="5">
        <f t="shared" si="27"/>
        <v>2747.0977220093537</v>
      </c>
      <c r="BQ236" s="35">
        <f t="shared" si="28"/>
        <v>7.2499999999999995E-2</v>
      </c>
      <c r="BR236" s="5">
        <f t="shared" si="54"/>
        <v>289245.05536858202</v>
      </c>
      <c r="BS236" s="5">
        <f t="shared" si="55"/>
        <v>879427.79697073332</v>
      </c>
      <c r="BT236" s="5">
        <f t="shared" si="29"/>
        <v>452379.94463141839</v>
      </c>
      <c r="BU236" s="5">
        <f t="shared" si="30"/>
        <v>1168672.8523393152</v>
      </c>
      <c r="BV236" s="150"/>
      <c r="BW236" s="2">
        <v>231</v>
      </c>
      <c r="BX236" s="118">
        <v>51867</v>
      </c>
      <c r="BY236" s="5">
        <f t="shared" si="56"/>
        <v>448733.6906985289</v>
      </c>
      <c r="BZ236" s="5">
        <f t="shared" si="57"/>
        <v>4934.049629872613</v>
      </c>
      <c r="CA236" s="5">
        <f t="shared" si="31"/>
        <v>2316.4364341311943</v>
      </c>
      <c r="CB236" s="35">
        <f t="shared" si="32"/>
        <v>6.1945955442532716E-2</v>
      </c>
      <c r="CC236" s="5">
        <f t="shared" si="33"/>
        <v>2617.6131957414186</v>
      </c>
      <c r="CD236" s="35">
        <f t="shared" si="34"/>
        <v>7.0000000000000007E-2</v>
      </c>
      <c r="CE236" s="5">
        <f t="shared" si="58"/>
        <v>295207.74573560251</v>
      </c>
      <c r="CF236" s="5">
        <f t="shared" si="59"/>
        <v>844557.71876497078</v>
      </c>
      <c r="CG236" s="5">
        <f t="shared" si="35"/>
        <v>446417.25426439772</v>
      </c>
      <c r="CH236" s="5">
        <f t="shared" si="36"/>
        <v>1139765.4645005732</v>
      </c>
    </row>
    <row r="237" spans="9:86" ht="14.25" customHeight="1">
      <c r="I237" s="150"/>
      <c r="J237" s="2">
        <v>232</v>
      </c>
      <c r="K237" s="118">
        <v>51898</v>
      </c>
      <c r="L237" s="5">
        <f t="shared" si="37"/>
        <v>475555.23058990855</v>
      </c>
      <c r="M237" s="5">
        <f t="shared" si="0"/>
        <v>5571.5809522926747</v>
      </c>
      <c r="N237" s="5">
        <f t="shared" si="1"/>
        <v>2302.1387419870534</v>
      </c>
      <c r="O237" s="35">
        <f t="shared" si="2"/>
        <v>5.8091391129429987E-2</v>
      </c>
      <c r="P237" s="5">
        <f t="shared" si="3"/>
        <v>3269.4422103056213</v>
      </c>
      <c r="Q237" s="35">
        <f t="shared" si="4"/>
        <v>8.2500000000000004E-2</v>
      </c>
      <c r="R237" s="5">
        <f t="shared" si="38"/>
        <v>268371.90815207816</v>
      </c>
      <c r="S237" s="5">
        <f t="shared" si="39"/>
        <v>1024234.8727798221</v>
      </c>
      <c r="T237" s="5">
        <f t="shared" si="5"/>
        <v>473253.09184792149</v>
      </c>
      <c r="U237" s="5">
        <f t="shared" si="6"/>
        <v>1292606.7809319003</v>
      </c>
      <c r="V237" s="150"/>
      <c r="W237" s="2">
        <v>232</v>
      </c>
      <c r="X237" s="118">
        <v>51898</v>
      </c>
      <c r="Y237" s="5">
        <f t="shared" si="40"/>
        <v>469866.67410850502</v>
      </c>
      <c r="Z237" s="5">
        <f t="shared" si="41"/>
        <v>5441.7815210329336</v>
      </c>
      <c r="AA237" s="5">
        <f t="shared" si="7"/>
        <v>2309.3370269762331</v>
      </c>
      <c r="AB237" s="35">
        <f t="shared" si="8"/>
        <v>5.8978526996607834E-2</v>
      </c>
      <c r="AC237" s="5">
        <f t="shared" si="9"/>
        <v>3132.4444940567005</v>
      </c>
      <c r="AD237" s="35">
        <f t="shared" si="10"/>
        <v>0.08</v>
      </c>
      <c r="AE237" s="5">
        <f t="shared" si="42"/>
        <v>274067.66291847063</v>
      </c>
      <c r="AF237" s="5">
        <f t="shared" si="43"/>
        <v>988425.64996116981</v>
      </c>
      <c r="AG237" s="5">
        <f t="shared" si="11"/>
        <v>467557.33708152879</v>
      </c>
      <c r="AH237" s="5">
        <f t="shared" si="12"/>
        <v>1262493.3128796404</v>
      </c>
      <c r="AI237" s="150"/>
      <c r="AJ237" s="2">
        <v>232</v>
      </c>
      <c r="AK237" s="118">
        <v>51898</v>
      </c>
      <c r="AL237" s="5">
        <f t="shared" si="44"/>
        <v>464106.70148812741</v>
      </c>
      <c r="AM237" s="5">
        <f t="shared" si="45"/>
        <v>5313.0923161272649</v>
      </c>
      <c r="AN237" s="5">
        <f t="shared" si="13"/>
        <v>2315.7365356831087</v>
      </c>
      <c r="AO237" s="35">
        <f t="shared" si="14"/>
        <v>5.9875968907784002E-2</v>
      </c>
      <c r="AP237" s="5">
        <f t="shared" si="15"/>
        <v>2997.3557804441562</v>
      </c>
      <c r="AQ237" s="35">
        <f t="shared" si="16"/>
        <v>7.7499999999999999E-2</v>
      </c>
      <c r="AR237" s="5">
        <f t="shared" si="46"/>
        <v>279834.03504755563</v>
      </c>
      <c r="AS237" s="5">
        <f t="shared" si="47"/>
        <v>952803.38229396951</v>
      </c>
      <c r="AT237" s="5">
        <f t="shared" si="17"/>
        <v>461790.96495244431</v>
      </c>
      <c r="AU237" s="5">
        <f t="shared" si="18"/>
        <v>1232637.4173415252</v>
      </c>
      <c r="AV237" s="150"/>
      <c r="AW237" s="2">
        <v>232</v>
      </c>
      <c r="AX237" s="118">
        <v>51898</v>
      </c>
      <c r="AY237" s="5">
        <f t="shared" si="48"/>
        <v>458277.13447482901</v>
      </c>
      <c r="AZ237" s="5">
        <f t="shared" si="49"/>
        <v>5185.5495990545369</v>
      </c>
      <c r="BA237" s="5">
        <f t="shared" si="19"/>
        <v>2321.3175085868556</v>
      </c>
      <c r="BB237" s="35">
        <f t="shared" si="20"/>
        <v>6.0783765995578498E-2</v>
      </c>
      <c r="BC237" s="5">
        <f t="shared" si="21"/>
        <v>2864.2320904676812</v>
      </c>
      <c r="BD237" s="35">
        <f t="shared" si="22"/>
        <v>7.4999999999999997E-2</v>
      </c>
      <c r="BE237" s="5">
        <f t="shared" si="50"/>
        <v>285669.18303375767</v>
      </c>
      <c r="BF237" s="5">
        <f t="shared" si="51"/>
        <v>917378.32394689415</v>
      </c>
      <c r="BG237" s="5">
        <f t="shared" si="23"/>
        <v>455955.81696624216</v>
      </c>
      <c r="BH237" s="5">
        <f t="shared" si="24"/>
        <v>1203047.5069806518</v>
      </c>
      <c r="BI237" s="150"/>
      <c r="BJ237" s="2">
        <v>232</v>
      </c>
      <c r="BK237" s="118">
        <v>51898</v>
      </c>
      <c r="BL237" s="5">
        <f t="shared" si="52"/>
        <v>452379.94463141839</v>
      </c>
      <c r="BM237" s="5">
        <f t="shared" si="53"/>
        <v>5059.1898369667315</v>
      </c>
      <c r="BN237" s="5">
        <f t="shared" si="25"/>
        <v>2326.0610048185786</v>
      </c>
      <c r="BO237" s="35">
        <f t="shared" si="26"/>
        <v>6.1701966210206668E-2</v>
      </c>
      <c r="BP237" s="5">
        <f t="shared" si="27"/>
        <v>2733.1288321481529</v>
      </c>
      <c r="BQ237" s="35">
        <f t="shared" si="28"/>
        <v>7.2500000000000009E-2</v>
      </c>
      <c r="BR237" s="5">
        <f t="shared" si="54"/>
        <v>291571.11637340061</v>
      </c>
      <c r="BS237" s="5">
        <f t="shared" si="55"/>
        <v>882160.92580288148</v>
      </c>
      <c r="BT237" s="5">
        <f t="shared" si="29"/>
        <v>450053.8836265998</v>
      </c>
      <c r="BU237" s="5">
        <f t="shared" si="30"/>
        <v>1173732.042176282</v>
      </c>
      <c r="BV237" s="150"/>
      <c r="BW237" s="2">
        <v>232</v>
      </c>
      <c r="BX237" s="118">
        <v>51898</v>
      </c>
      <c r="BY237" s="5">
        <f t="shared" si="56"/>
        <v>446417.25426439772</v>
      </c>
      <c r="BZ237" s="5">
        <f t="shared" si="57"/>
        <v>4934.049629872613</v>
      </c>
      <c r="CA237" s="5">
        <f t="shared" si="31"/>
        <v>2329.9489799969597</v>
      </c>
      <c r="CB237" s="35">
        <f t="shared" si="32"/>
        <v>6.2630616296484198E-2</v>
      </c>
      <c r="CC237" s="5">
        <f t="shared" si="33"/>
        <v>2604.1006498756533</v>
      </c>
      <c r="CD237" s="35">
        <f t="shared" si="34"/>
        <v>6.9999999999999993E-2</v>
      </c>
      <c r="CE237" s="5">
        <f t="shared" si="58"/>
        <v>297537.69471559947</v>
      </c>
      <c r="CF237" s="5">
        <f t="shared" si="59"/>
        <v>847161.81941484648</v>
      </c>
      <c r="CG237" s="5">
        <f t="shared" si="35"/>
        <v>444087.30528440076</v>
      </c>
      <c r="CH237" s="5">
        <f t="shared" si="36"/>
        <v>1144699.5141304459</v>
      </c>
    </row>
    <row r="238" spans="9:86" ht="14.25" customHeight="1">
      <c r="I238" s="150"/>
      <c r="J238" s="2">
        <v>233</v>
      </c>
      <c r="K238" s="118">
        <v>51926</v>
      </c>
      <c r="L238" s="5">
        <f t="shared" si="37"/>
        <v>473253.09184792149</v>
      </c>
      <c r="M238" s="5">
        <f t="shared" si="0"/>
        <v>5571.5809522926747</v>
      </c>
      <c r="N238" s="5">
        <f t="shared" si="1"/>
        <v>2317.9659458382143</v>
      </c>
      <c r="O238" s="35">
        <f t="shared" si="2"/>
        <v>5.8775297677288146E-2</v>
      </c>
      <c r="P238" s="5">
        <f t="shared" si="3"/>
        <v>3253.6150064544604</v>
      </c>
      <c r="Q238" s="35">
        <f t="shared" si="4"/>
        <v>8.2500000000000004E-2</v>
      </c>
      <c r="R238" s="5">
        <f t="shared" si="38"/>
        <v>270689.87409791636</v>
      </c>
      <c r="S238" s="5">
        <f t="shared" si="39"/>
        <v>1027488.4877862765</v>
      </c>
      <c r="T238" s="5">
        <f t="shared" si="5"/>
        <v>470935.12590208329</v>
      </c>
      <c r="U238" s="5">
        <f t="shared" si="6"/>
        <v>1298178.3618841928</v>
      </c>
      <c r="V238" s="150"/>
      <c r="W238" s="2">
        <v>233</v>
      </c>
      <c r="X238" s="118">
        <v>51926</v>
      </c>
      <c r="Y238" s="5">
        <f t="shared" si="40"/>
        <v>467557.33708152879</v>
      </c>
      <c r="Z238" s="5">
        <f t="shared" si="41"/>
        <v>5441.7815210329336</v>
      </c>
      <c r="AA238" s="5">
        <f t="shared" si="7"/>
        <v>2324.7326071560747</v>
      </c>
      <c r="AB238" s="35">
        <f t="shared" si="8"/>
        <v>5.966496314655946E-2</v>
      </c>
      <c r="AC238" s="5">
        <f t="shared" si="9"/>
        <v>3117.0489138768589</v>
      </c>
      <c r="AD238" s="35">
        <f t="shared" si="10"/>
        <v>0.08</v>
      </c>
      <c r="AE238" s="5">
        <f t="shared" si="42"/>
        <v>276392.39552562672</v>
      </c>
      <c r="AF238" s="5">
        <f t="shared" si="43"/>
        <v>991542.69887504668</v>
      </c>
      <c r="AG238" s="5">
        <f t="shared" si="11"/>
        <v>465232.6044743727</v>
      </c>
      <c r="AH238" s="5">
        <f t="shared" si="12"/>
        <v>1267935.0944006734</v>
      </c>
      <c r="AI238" s="150"/>
      <c r="AJ238" s="2">
        <v>233</v>
      </c>
      <c r="AK238" s="118">
        <v>51926</v>
      </c>
      <c r="AL238" s="5">
        <f t="shared" si="44"/>
        <v>461790.96495244431</v>
      </c>
      <c r="AM238" s="5">
        <f t="shared" si="45"/>
        <v>5313.0923161272649</v>
      </c>
      <c r="AN238" s="5">
        <f t="shared" si="13"/>
        <v>2330.6923341427287</v>
      </c>
      <c r="AO238" s="35">
        <f t="shared" si="14"/>
        <v>6.056486621082538E-2</v>
      </c>
      <c r="AP238" s="5">
        <f t="shared" si="15"/>
        <v>2982.3999819845362</v>
      </c>
      <c r="AQ238" s="35">
        <f t="shared" si="16"/>
        <v>7.7499999999999999E-2</v>
      </c>
      <c r="AR238" s="5">
        <f t="shared" si="46"/>
        <v>282164.72738169838</v>
      </c>
      <c r="AS238" s="5">
        <f t="shared" si="47"/>
        <v>955785.78227595403</v>
      </c>
      <c r="AT238" s="5">
        <f t="shared" si="17"/>
        <v>459460.27261830156</v>
      </c>
      <c r="AU238" s="5">
        <f t="shared" si="18"/>
        <v>1237950.5096576524</v>
      </c>
      <c r="AV238" s="150"/>
      <c r="AW238" s="2">
        <v>233</v>
      </c>
      <c r="AX238" s="118">
        <v>51926</v>
      </c>
      <c r="AY238" s="5">
        <f t="shared" si="48"/>
        <v>455955.81696624216</v>
      </c>
      <c r="AZ238" s="5">
        <f t="shared" si="49"/>
        <v>5185.5495990545369</v>
      </c>
      <c r="BA238" s="5">
        <f t="shared" si="19"/>
        <v>2335.8257430155236</v>
      </c>
      <c r="BB238" s="35">
        <f t="shared" si="20"/>
        <v>6.1475054979420407E-2</v>
      </c>
      <c r="BC238" s="5">
        <f t="shared" si="21"/>
        <v>2849.7238560390133</v>
      </c>
      <c r="BD238" s="35">
        <f t="shared" si="22"/>
        <v>7.4999999999999997E-2</v>
      </c>
      <c r="BE238" s="5">
        <f t="shared" si="50"/>
        <v>288005.00877677317</v>
      </c>
      <c r="BF238" s="5">
        <f t="shared" si="51"/>
        <v>920228.04780293314</v>
      </c>
      <c r="BG238" s="5">
        <f t="shared" si="23"/>
        <v>453619.99122322665</v>
      </c>
      <c r="BH238" s="5">
        <f t="shared" si="24"/>
        <v>1208233.0565797063</v>
      </c>
      <c r="BI238" s="150"/>
      <c r="BJ238" s="2">
        <v>233</v>
      </c>
      <c r="BK238" s="118">
        <v>51926</v>
      </c>
      <c r="BL238" s="5">
        <f t="shared" si="52"/>
        <v>450053.8836265998</v>
      </c>
      <c r="BM238" s="5">
        <f t="shared" si="53"/>
        <v>5059.1898369667315</v>
      </c>
      <c r="BN238" s="5">
        <f t="shared" si="25"/>
        <v>2340.1142900560244</v>
      </c>
      <c r="BO238" s="35">
        <f t="shared" si="26"/>
        <v>6.2395576401626643E-2</v>
      </c>
      <c r="BP238" s="5">
        <f t="shared" si="27"/>
        <v>2719.0755469107071</v>
      </c>
      <c r="BQ238" s="35">
        <f t="shared" si="28"/>
        <v>7.2499999999999995E-2</v>
      </c>
      <c r="BR238" s="5">
        <f t="shared" si="54"/>
        <v>293911.23066345666</v>
      </c>
      <c r="BS238" s="5">
        <f t="shared" si="55"/>
        <v>884880.00134979223</v>
      </c>
      <c r="BT238" s="5">
        <f t="shared" si="29"/>
        <v>447713.76933654374</v>
      </c>
      <c r="BU238" s="5">
        <f t="shared" si="30"/>
        <v>1178791.2320132488</v>
      </c>
      <c r="BV238" s="150"/>
      <c r="BW238" s="2">
        <v>233</v>
      </c>
      <c r="BX238" s="118">
        <v>51926</v>
      </c>
      <c r="BY238" s="5">
        <f t="shared" si="56"/>
        <v>444087.30528440076</v>
      </c>
      <c r="BZ238" s="5">
        <f t="shared" si="57"/>
        <v>4934.049629872613</v>
      </c>
      <c r="CA238" s="5">
        <f t="shared" si="31"/>
        <v>2343.5403490469416</v>
      </c>
      <c r="CB238" s="35">
        <f t="shared" si="32"/>
        <v>6.3326476244469992E-2</v>
      </c>
      <c r="CC238" s="5">
        <f t="shared" si="33"/>
        <v>2590.5092808256713</v>
      </c>
      <c r="CD238" s="35">
        <f t="shared" si="34"/>
        <v>7.0000000000000007E-2</v>
      </c>
      <c r="CE238" s="5">
        <f t="shared" si="58"/>
        <v>299881.2350646464</v>
      </c>
      <c r="CF238" s="5">
        <f t="shared" si="59"/>
        <v>849752.3286956721</v>
      </c>
      <c r="CG238" s="5">
        <f t="shared" si="35"/>
        <v>441743.76493535383</v>
      </c>
      <c r="CH238" s="5">
        <f t="shared" si="36"/>
        <v>1149633.5637603186</v>
      </c>
    </row>
    <row r="239" spans="9:86" ht="14.25" customHeight="1">
      <c r="I239" s="150"/>
      <c r="J239" s="2">
        <v>234</v>
      </c>
      <c r="K239" s="118">
        <v>51957</v>
      </c>
      <c r="L239" s="5">
        <f t="shared" si="37"/>
        <v>470935.12590208329</v>
      </c>
      <c r="M239" s="5">
        <f t="shared" si="0"/>
        <v>5571.5809522926747</v>
      </c>
      <c r="N239" s="5">
        <f t="shared" si="1"/>
        <v>2333.9019617158519</v>
      </c>
      <c r="O239" s="35">
        <f t="shared" si="2"/>
        <v>5.9470661669041427E-2</v>
      </c>
      <c r="P239" s="5">
        <f t="shared" si="3"/>
        <v>3237.6789905768228</v>
      </c>
      <c r="Q239" s="35">
        <f t="shared" si="4"/>
        <v>8.2500000000000004E-2</v>
      </c>
      <c r="R239" s="5">
        <f t="shared" si="38"/>
        <v>273023.77605963219</v>
      </c>
      <c r="S239" s="5">
        <f t="shared" si="39"/>
        <v>1030726.1667768533</v>
      </c>
      <c r="T239" s="5">
        <f t="shared" si="5"/>
        <v>468601.22394036746</v>
      </c>
      <c r="U239" s="5">
        <f t="shared" si="6"/>
        <v>1303749.9428364853</v>
      </c>
      <c r="V239" s="150"/>
      <c r="W239" s="2">
        <v>234</v>
      </c>
      <c r="X239" s="118">
        <v>51957</v>
      </c>
      <c r="Y239" s="5">
        <f t="shared" si="40"/>
        <v>465232.6044743727</v>
      </c>
      <c r="Z239" s="5">
        <f t="shared" si="41"/>
        <v>5441.7815210329336</v>
      </c>
      <c r="AA239" s="5">
        <f t="shared" si="7"/>
        <v>2340.2308245371155</v>
      </c>
      <c r="AB239" s="35">
        <f t="shared" si="8"/>
        <v>6.0362858545079293E-2</v>
      </c>
      <c r="AC239" s="5">
        <f t="shared" si="9"/>
        <v>3101.5506964958181</v>
      </c>
      <c r="AD239" s="35">
        <f t="shared" si="10"/>
        <v>0.08</v>
      </c>
      <c r="AE239" s="5">
        <f t="shared" si="42"/>
        <v>278732.62635016383</v>
      </c>
      <c r="AF239" s="5">
        <f t="shared" si="43"/>
        <v>994644.24957154249</v>
      </c>
      <c r="AG239" s="5">
        <f t="shared" si="11"/>
        <v>462892.37364983559</v>
      </c>
      <c r="AH239" s="5">
        <f t="shared" si="12"/>
        <v>1273376.8759217062</v>
      </c>
      <c r="AI239" s="150"/>
      <c r="AJ239" s="2">
        <v>234</v>
      </c>
      <c r="AK239" s="118">
        <v>51957</v>
      </c>
      <c r="AL239" s="5">
        <f t="shared" si="44"/>
        <v>459460.27261830156</v>
      </c>
      <c r="AM239" s="5">
        <f t="shared" si="45"/>
        <v>5313.0923161272649</v>
      </c>
      <c r="AN239" s="5">
        <f t="shared" si="13"/>
        <v>2345.7447221340672</v>
      </c>
      <c r="AO239" s="35">
        <f t="shared" si="14"/>
        <v>6.1265224314602809E-2</v>
      </c>
      <c r="AP239" s="5">
        <f t="shared" si="15"/>
        <v>2967.3475939931977</v>
      </c>
      <c r="AQ239" s="35">
        <f t="shared" si="16"/>
        <v>7.7499999999999999E-2</v>
      </c>
      <c r="AR239" s="5">
        <f t="shared" si="46"/>
        <v>284510.47210383246</v>
      </c>
      <c r="AS239" s="5">
        <f t="shared" si="47"/>
        <v>958753.12986994721</v>
      </c>
      <c r="AT239" s="5">
        <f t="shared" si="17"/>
        <v>457114.52789616748</v>
      </c>
      <c r="AU239" s="5">
        <f t="shared" si="18"/>
        <v>1243263.6019737797</v>
      </c>
      <c r="AV239" s="150"/>
      <c r="AW239" s="2">
        <v>234</v>
      </c>
      <c r="AX239" s="118">
        <v>51957</v>
      </c>
      <c r="AY239" s="5">
        <f t="shared" si="48"/>
        <v>453619.99122322665</v>
      </c>
      <c r="AZ239" s="5">
        <f t="shared" si="49"/>
        <v>5185.5495990545369</v>
      </c>
      <c r="BA239" s="5">
        <f t="shared" si="19"/>
        <v>2350.4246539093706</v>
      </c>
      <c r="BB239" s="35">
        <f t="shared" si="20"/>
        <v>6.2177806076965207E-2</v>
      </c>
      <c r="BC239" s="5">
        <f t="shared" si="21"/>
        <v>2835.1249451451663</v>
      </c>
      <c r="BD239" s="35">
        <f t="shared" si="22"/>
        <v>7.4999999999999997E-2</v>
      </c>
      <c r="BE239" s="5">
        <f t="shared" si="50"/>
        <v>290355.43343068252</v>
      </c>
      <c r="BF239" s="5">
        <f t="shared" si="51"/>
        <v>923063.17274807836</v>
      </c>
      <c r="BG239" s="5">
        <f t="shared" si="23"/>
        <v>451269.56656931731</v>
      </c>
      <c r="BH239" s="5">
        <f t="shared" si="24"/>
        <v>1213418.606178761</v>
      </c>
      <c r="BI239" s="150"/>
      <c r="BJ239" s="2">
        <v>234</v>
      </c>
      <c r="BK239" s="118">
        <v>51957</v>
      </c>
      <c r="BL239" s="5">
        <f t="shared" si="52"/>
        <v>447713.76933654374</v>
      </c>
      <c r="BM239" s="5">
        <f t="shared" si="53"/>
        <v>5059.1898369667315</v>
      </c>
      <c r="BN239" s="5">
        <f t="shared" si="25"/>
        <v>2354.2524805584462</v>
      </c>
      <c r="BO239" s="35">
        <f t="shared" si="26"/>
        <v>6.3100649793652486E-2</v>
      </c>
      <c r="BP239" s="5">
        <f t="shared" si="27"/>
        <v>2704.9373564082853</v>
      </c>
      <c r="BQ239" s="35">
        <f t="shared" si="28"/>
        <v>7.2500000000000009E-2</v>
      </c>
      <c r="BR239" s="5">
        <f t="shared" si="54"/>
        <v>296265.48314401513</v>
      </c>
      <c r="BS239" s="5">
        <f t="shared" si="55"/>
        <v>887584.93870620057</v>
      </c>
      <c r="BT239" s="5">
        <f t="shared" si="29"/>
        <v>445359.51685598528</v>
      </c>
      <c r="BU239" s="5">
        <f t="shared" si="30"/>
        <v>1183850.4218502156</v>
      </c>
      <c r="BV239" s="150"/>
      <c r="BW239" s="2">
        <v>234</v>
      </c>
      <c r="BX239" s="118">
        <v>51957</v>
      </c>
      <c r="BY239" s="5">
        <f t="shared" si="56"/>
        <v>441743.76493535383</v>
      </c>
      <c r="BZ239" s="5">
        <f t="shared" si="57"/>
        <v>4934.049629872613</v>
      </c>
      <c r="CA239" s="5">
        <f t="shared" si="31"/>
        <v>2357.2110010830488</v>
      </c>
      <c r="CB239" s="35">
        <f t="shared" si="32"/>
        <v>6.4033800266849544E-2</v>
      </c>
      <c r="CC239" s="5">
        <f t="shared" si="33"/>
        <v>2576.8386287895642</v>
      </c>
      <c r="CD239" s="35">
        <f t="shared" si="34"/>
        <v>7.0000000000000007E-2</v>
      </c>
      <c r="CE239" s="5">
        <f t="shared" si="58"/>
        <v>302238.44606572943</v>
      </c>
      <c r="CF239" s="5">
        <f t="shared" si="59"/>
        <v>852329.16732446162</v>
      </c>
      <c r="CG239" s="5">
        <f t="shared" si="35"/>
        <v>439386.55393427081</v>
      </c>
      <c r="CH239" s="5">
        <f t="shared" si="36"/>
        <v>1154567.613390191</v>
      </c>
    </row>
    <row r="240" spans="9:86" ht="14.25" customHeight="1">
      <c r="I240" s="150"/>
      <c r="J240" s="2">
        <v>235</v>
      </c>
      <c r="K240" s="118">
        <v>51987</v>
      </c>
      <c r="L240" s="5">
        <f t="shared" si="37"/>
        <v>468601.22394036746</v>
      </c>
      <c r="M240" s="5">
        <f t="shared" si="0"/>
        <v>5571.5809522926747</v>
      </c>
      <c r="N240" s="5">
        <f t="shared" si="1"/>
        <v>2349.9475377026483</v>
      </c>
      <c r="O240" s="35">
        <f t="shared" si="2"/>
        <v>6.017775671883506E-2</v>
      </c>
      <c r="P240" s="5">
        <f t="shared" si="3"/>
        <v>3221.6334145900264</v>
      </c>
      <c r="Q240" s="35">
        <f t="shared" si="4"/>
        <v>8.2500000000000004E-2</v>
      </c>
      <c r="R240" s="5">
        <f t="shared" si="38"/>
        <v>275373.72359733481</v>
      </c>
      <c r="S240" s="5">
        <f t="shared" si="39"/>
        <v>1033947.8001914433</v>
      </c>
      <c r="T240" s="5">
        <f t="shared" si="5"/>
        <v>466251.27640266484</v>
      </c>
      <c r="U240" s="5">
        <f t="shared" si="6"/>
        <v>1309321.5237887781</v>
      </c>
      <c r="V240" s="150"/>
      <c r="W240" s="2">
        <v>235</v>
      </c>
      <c r="X240" s="118">
        <v>51987</v>
      </c>
      <c r="Y240" s="5">
        <f t="shared" si="40"/>
        <v>462892.37364983559</v>
      </c>
      <c r="Z240" s="5">
        <f t="shared" si="41"/>
        <v>5441.7815210329336</v>
      </c>
      <c r="AA240" s="5">
        <f t="shared" si="7"/>
        <v>2355.8323633673626</v>
      </c>
      <c r="AB240" s="35">
        <f t="shared" si="8"/>
        <v>6.1072486758647182E-2</v>
      </c>
      <c r="AC240" s="5">
        <f t="shared" si="9"/>
        <v>3085.949157665571</v>
      </c>
      <c r="AD240" s="35">
        <f t="shared" si="10"/>
        <v>0.08</v>
      </c>
      <c r="AE240" s="5">
        <f t="shared" si="42"/>
        <v>281088.4587135312</v>
      </c>
      <c r="AF240" s="5">
        <f t="shared" si="43"/>
        <v>997730.19872920809</v>
      </c>
      <c r="AG240" s="5">
        <f t="shared" si="11"/>
        <v>460536.54128646821</v>
      </c>
      <c r="AH240" s="5">
        <f t="shared" si="12"/>
        <v>1278818.6574427392</v>
      </c>
      <c r="AI240" s="150"/>
      <c r="AJ240" s="2">
        <v>235</v>
      </c>
      <c r="AK240" s="118">
        <v>51987</v>
      </c>
      <c r="AL240" s="5">
        <f t="shared" si="44"/>
        <v>457114.52789616748</v>
      </c>
      <c r="AM240" s="5">
        <f t="shared" si="45"/>
        <v>5313.0923161272649</v>
      </c>
      <c r="AN240" s="5">
        <f t="shared" si="13"/>
        <v>2360.8943234645167</v>
      </c>
      <c r="AO240" s="35">
        <f t="shared" si="14"/>
        <v>6.1977316739339025E-2</v>
      </c>
      <c r="AP240" s="5">
        <f t="shared" si="15"/>
        <v>2952.1979926627482</v>
      </c>
      <c r="AQ240" s="35">
        <f t="shared" si="16"/>
        <v>7.7499999999999999E-2</v>
      </c>
      <c r="AR240" s="5">
        <f t="shared" si="46"/>
        <v>286871.36642729701</v>
      </c>
      <c r="AS240" s="5">
        <f t="shared" si="47"/>
        <v>961705.32786260999</v>
      </c>
      <c r="AT240" s="5">
        <f t="shared" si="17"/>
        <v>454753.63357270294</v>
      </c>
      <c r="AU240" s="5">
        <f t="shared" si="18"/>
        <v>1248576.6942899069</v>
      </c>
      <c r="AV240" s="150"/>
      <c r="AW240" s="2">
        <v>235</v>
      </c>
      <c r="AX240" s="118">
        <v>51987</v>
      </c>
      <c r="AY240" s="5">
        <f t="shared" si="48"/>
        <v>451269.56656931731</v>
      </c>
      <c r="AZ240" s="5">
        <f t="shared" si="49"/>
        <v>5185.5495990545369</v>
      </c>
      <c r="BA240" s="5">
        <f t="shared" si="19"/>
        <v>2365.1148079963041</v>
      </c>
      <c r="BB240" s="35">
        <f t="shared" si="20"/>
        <v>6.2892292763545188E-2</v>
      </c>
      <c r="BC240" s="5">
        <f t="shared" si="21"/>
        <v>2820.4347910582328</v>
      </c>
      <c r="BD240" s="35">
        <f t="shared" si="22"/>
        <v>7.4999999999999997E-2</v>
      </c>
      <c r="BE240" s="5">
        <f t="shared" si="50"/>
        <v>292720.54823867884</v>
      </c>
      <c r="BF240" s="5">
        <f t="shared" si="51"/>
        <v>925883.60753913654</v>
      </c>
      <c r="BG240" s="5">
        <f t="shared" si="23"/>
        <v>448904.45176132099</v>
      </c>
      <c r="BH240" s="5">
        <f t="shared" si="24"/>
        <v>1218604.1557778153</v>
      </c>
      <c r="BI240" s="150"/>
      <c r="BJ240" s="2">
        <v>235</v>
      </c>
      <c r="BK240" s="118">
        <v>51987</v>
      </c>
      <c r="BL240" s="5">
        <f t="shared" si="52"/>
        <v>445359.51685598528</v>
      </c>
      <c r="BM240" s="5">
        <f t="shared" si="53"/>
        <v>5059.1898369667315</v>
      </c>
      <c r="BN240" s="5">
        <f t="shared" si="25"/>
        <v>2368.476089295154</v>
      </c>
      <c r="BO240" s="35">
        <f t="shared" si="26"/>
        <v>6.3817459818047415E-2</v>
      </c>
      <c r="BP240" s="5">
        <f t="shared" si="27"/>
        <v>2690.7137476715775</v>
      </c>
      <c r="BQ240" s="35">
        <f t="shared" si="28"/>
        <v>7.2499999999999995E-2</v>
      </c>
      <c r="BR240" s="5">
        <f t="shared" si="54"/>
        <v>298633.95923331031</v>
      </c>
      <c r="BS240" s="5">
        <f t="shared" si="55"/>
        <v>890275.65245387214</v>
      </c>
      <c r="BT240" s="5">
        <f t="shared" si="29"/>
        <v>442991.0407666901</v>
      </c>
      <c r="BU240" s="5">
        <f t="shared" si="30"/>
        <v>1188909.6116871824</v>
      </c>
      <c r="BV240" s="150"/>
      <c r="BW240" s="2">
        <v>235</v>
      </c>
      <c r="BX240" s="118">
        <v>51987</v>
      </c>
      <c r="BY240" s="5">
        <f t="shared" si="56"/>
        <v>439386.55393427081</v>
      </c>
      <c r="BZ240" s="5">
        <f t="shared" si="57"/>
        <v>4934.049629872613</v>
      </c>
      <c r="CA240" s="5">
        <f t="shared" si="31"/>
        <v>2370.9613985893666</v>
      </c>
      <c r="CB240" s="35">
        <f t="shared" si="32"/>
        <v>6.4752861753089863E-2</v>
      </c>
      <c r="CC240" s="5">
        <f t="shared" si="33"/>
        <v>2563.0882312832464</v>
      </c>
      <c r="CD240" s="35">
        <f t="shared" si="34"/>
        <v>7.0000000000000007E-2</v>
      </c>
      <c r="CE240" s="5">
        <f t="shared" si="58"/>
        <v>304609.40746431879</v>
      </c>
      <c r="CF240" s="5">
        <f t="shared" si="59"/>
        <v>854892.25555574486</v>
      </c>
      <c r="CG240" s="5">
        <f t="shared" si="35"/>
        <v>437015.59253568144</v>
      </c>
      <c r="CH240" s="5">
        <f t="shared" si="36"/>
        <v>1159501.6630200637</v>
      </c>
    </row>
    <row r="241" spans="9:86" ht="14.25" customHeight="1">
      <c r="I241" s="150"/>
      <c r="J241" s="2">
        <v>236</v>
      </c>
      <c r="K241" s="118">
        <v>52018</v>
      </c>
      <c r="L241" s="5">
        <f t="shared" si="37"/>
        <v>466251.27640266484</v>
      </c>
      <c r="M241" s="5">
        <f t="shared" si="0"/>
        <v>5571.5809522926747</v>
      </c>
      <c r="N241" s="5">
        <f t="shared" si="1"/>
        <v>2366.103427024354</v>
      </c>
      <c r="O241" s="35">
        <f t="shared" si="2"/>
        <v>6.0896865191144747E-2</v>
      </c>
      <c r="P241" s="5">
        <f t="shared" si="3"/>
        <v>3205.4775252683207</v>
      </c>
      <c r="Q241" s="35">
        <f t="shared" si="4"/>
        <v>8.2500000000000004E-2</v>
      </c>
      <c r="R241" s="5">
        <f t="shared" si="38"/>
        <v>277739.82702435914</v>
      </c>
      <c r="S241" s="5">
        <f t="shared" si="39"/>
        <v>1037153.2777167116</v>
      </c>
      <c r="T241" s="5">
        <f t="shared" si="5"/>
        <v>463885.17297564051</v>
      </c>
      <c r="U241" s="5">
        <f t="shared" si="6"/>
        <v>1314893.1047410709</v>
      </c>
      <c r="V241" s="150"/>
      <c r="W241" s="2">
        <v>236</v>
      </c>
      <c r="X241" s="118">
        <v>52018</v>
      </c>
      <c r="Y241" s="5">
        <f t="shared" si="40"/>
        <v>460536.54128646821</v>
      </c>
      <c r="Z241" s="5">
        <f t="shared" si="41"/>
        <v>5441.7815210329336</v>
      </c>
      <c r="AA241" s="5">
        <f t="shared" si="7"/>
        <v>2371.5379124564788</v>
      </c>
      <c r="AB241" s="35">
        <f t="shared" si="8"/>
        <v>6.1794130103078382E-2</v>
      </c>
      <c r="AC241" s="5">
        <f t="shared" si="9"/>
        <v>3070.2436085764548</v>
      </c>
      <c r="AD241" s="35">
        <f t="shared" si="10"/>
        <v>0.08</v>
      </c>
      <c r="AE241" s="5">
        <f t="shared" si="42"/>
        <v>283459.9966259877</v>
      </c>
      <c r="AF241" s="5">
        <f t="shared" si="43"/>
        <v>1000800.4423377846</v>
      </c>
      <c r="AG241" s="5">
        <f t="shared" si="11"/>
        <v>458165.00337401172</v>
      </c>
      <c r="AH241" s="5">
        <f t="shared" si="12"/>
        <v>1284260.4389637723</v>
      </c>
      <c r="AI241" s="150"/>
      <c r="AJ241" s="2">
        <v>236</v>
      </c>
      <c r="AK241" s="118">
        <v>52018</v>
      </c>
      <c r="AL241" s="5">
        <f t="shared" si="44"/>
        <v>454753.63357270294</v>
      </c>
      <c r="AM241" s="5">
        <f t="shared" si="45"/>
        <v>5313.0923161272649</v>
      </c>
      <c r="AN241" s="5">
        <f t="shared" si="13"/>
        <v>2376.1417659702252</v>
      </c>
      <c r="AO241" s="35">
        <f t="shared" si="14"/>
        <v>6.2701425753608903E-2</v>
      </c>
      <c r="AP241" s="5">
        <f t="shared" si="15"/>
        <v>2936.9505501570397</v>
      </c>
      <c r="AQ241" s="35">
        <f t="shared" si="16"/>
        <v>7.7499999999999999E-2</v>
      </c>
      <c r="AR241" s="5">
        <f t="shared" si="46"/>
        <v>289247.50819326722</v>
      </c>
      <c r="AS241" s="5">
        <f t="shared" si="47"/>
        <v>964642.27841276699</v>
      </c>
      <c r="AT241" s="5">
        <f t="shared" si="17"/>
        <v>452377.49180673272</v>
      </c>
      <c r="AU241" s="5">
        <f t="shared" si="18"/>
        <v>1253889.7866060343</v>
      </c>
      <c r="AV241" s="150"/>
      <c r="AW241" s="2">
        <v>236</v>
      </c>
      <c r="AX241" s="118">
        <v>52018</v>
      </c>
      <c r="AY241" s="5">
        <f t="shared" si="48"/>
        <v>448904.45176132099</v>
      </c>
      <c r="AZ241" s="5">
        <f t="shared" si="49"/>
        <v>5185.5495990545369</v>
      </c>
      <c r="BA241" s="5">
        <f t="shared" si="19"/>
        <v>2379.8967755462809</v>
      </c>
      <c r="BB241" s="35">
        <f t="shared" si="20"/>
        <v>6.3618797261872209E-2</v>
      </c>
      <c r="BC241" s="5">
        <f t="shared" si="21"/>
        <v>2805.652823508256</v>
      </c>
      <c r="BD241" s="35">
        <f t="shared" si="22"/>
        <v>7.4999999999999997E-2</v>
      </c>
      <c r="BE241" s="5">
        <f t="shared" si="50"/>
        <v>295100.44501422514</v>
      </c>
      <c r="BF241" s="5">
        <f t="shared" si="51"/>
        <v>928689.2603626448</v>
      </c>
      <c r="BG241" s="5">
        <f t="shared" si="23"/>
        <v>446524.55498577468</v>
      </c>
      <c r="BH241" s="5">
        <f t="shared" si="24"/>
        <v>1223789.70537687</v>
      </c>
      <c r="BI241" s="150"/>
      <c r="BJ241" s="2">
        <v>236</v>
      </c>
      <c r="BK241" s="118">
        <v>52018</v>
      </c>
      <c r="BL241" s="5">
        <f t="shared" si="52"/>
        <v>442991.0407666901</v>
      </c>
      <c r="BM241" s="5">
        <f t="shared" si="53"/>
        <v>5059.1898369667315</v>
      </c>
      <c r="BN241" s="5">
        <f t="shared" si="25"/>
        <v>2382.7856323346455</v>
      </c>
      <c r="BO241" s="35">
        <f t="shared" si="26"/>
        <v>6.4546288652991141E-2</v>
      </c>
      <c r="BP241" s="5">
        <f t="shared" si="27"/>
        <v>2676.404204632086</v>
      </c>
      <c r="BQ241" s="35">
        <f t="shared" si="28"/>
        <v>7.2499999999999995E-2</v>
      </c>
      <c r="BR241" s="5">
        <f t="shared" si="54"/>
        <v>301016.74486564496</v>
      </c>
      <c r="BS241" s="5">
        <f t="shared" si="55"/>
        <v>892952.05665850418</v>
      </c>
      <c r="BT241" s="5">
        <f t="shared" si="29"/>
        <v>440608.25513435545</v>
      </c>
      <c r="BU241" s="5">
        <f t="shared" si="30"/>
        <v>1193968.8015241493</v>
      </c>
      <c r="BV241" s="150"/>
      <c r="BW241" s="2">
        <v>236</v>
      </c>
      <c r="BX241" s="118">
        <v>52018</v>
      </c>
      <c r="BY241" s="5">
        <f t="shared" si="56"/>
        <v>437015.59253568144</v>
      </c>
      <c r="BZ241" s="5">
        <f t="shared" si="57"/>
        <v>4934.049629872613</v>
      </c>
      <c r="CA241" s="5">
        <f t="shared" si="31"/>
        <v>2384.7920067478044</v>
      </c>
      <c r="CB241" s="35">
        <f t="shared" si="32"/>
        <v>6.5483942838119882E-2</v>
      </c>
      <c r="CC241" s="5">
        <f t="shared" si="33"/>
        <v>2549.2576231248086</v>
      </c>
      <c r="CD241" s="35">
        <f t="shared" si="34"/>
        <v>7.0000000000000007E-2</v>
      </c>
      <c r="CE241" s="5">
        <f t="shared" si="58"/>
        <v>306994.19947106659</v>
      </c>
      <c r="CF241" s="5">
        <f t="shared" si="59"/>
        <v>857441.51317886962</v>
      </c>
      <c r="CG241" s="5">
        <f t="shared" si="35"/>
        <v>434630.80052893364</v>
      </c>
      <c r="CH241" s="5">
        <f t="shared" si="36"/>
        <v>1164435.7126499363</v>
      </c>
    </row>
    <row r="242" spans="9:86" ht="14.25" customHeight="1">
      <c r="I242" s="150"/>
      <c r="J242" s="2">
        <v>237</v>
      </c>
      <c r="K242" s="118">
        <v>52048</v>
      </c>
      <c r="L242" s="5">
        <f t="shared" si="37"/>
        <v>463885.17297564051</v>
      </c>
      <c r="M242" s="5">
        <f t="shared" si="0"/>
        <v>5571.5809522926747</v>
      </c>
      <c r="N242" s="5">
        <f t="shared" si="1"/>
        <v>2382.3703880851463</v>
      </c>
      <c r="O242" s="35">
        <f t="shared" si="2"/>
        <v>6.1628278553587199E-2</v>
      </c>
      <c r="P242" s="5">
        <f t="shared" si="3"/>
        <v>3189.2105642075285</v>
      </c>
      <c r="Q242" s="35">
        <f t="shared" si="4"/>
        <v>8.2500000000000004E-2</v>
      </c>
      <c r="R242" s="5">
        <f t="shared" si="38"/>
        <v>280122.19741244428</v>
      </c>
      <c r="S242" s="5">
        <f t="shared" si="39"/>
        <v>1040342.4882809191</v>
      </c>
      <c r="T242" s="5">
        <f t="shared" si="5"/>
        <v>461502.80258755537</v>
      </c>
      <c r="U242" s="5">
        <f t="shared" si="6"/>
        <v>1320464.6856933634</v>
      </c>
      <c r="V242" s="150"/>
      <c r="W242" s="2">
        <v>237</v>
      </c>
      <c r="X242" s="118">
        <v>52048</v>
      </c>
      <c r="Y242" s="5">
        <f t="shared" si="40"/>
        <v>458165.00337401172</v>
      </c>
      <c r="Z242" s="5">
        <f t="shared" si="41"/>
        <v>5441.7815210329336</v>
      </c>
      <c r="AA242" s="5">
        <f t="shared" si="7"/>
        <v>2387.3481652061887</v>
      </c>
      <c r="AB242" s="35">
        <f t="shared" si="8"/>
        <v>6.2528079996297822E-2</v>
      </c>
      <c r="AC242" s="5">
        <f t="shared" si="9"/>
        <v>3054.4333558267449</v>
      </c>
      <c r="AD242" s="35">
        <f t="shared" si="10"/>
        <v>0.08</v>
      </c>
      <c r="AE242" s="5">
        <f t="shared" si="42"/>
        <v>285847.3447911939</v>
      </c>
      <c r="AF242" s="5">
        <f t="shared" si="43"/>
        <v>1003854.8756936113</v>
      </c>
      <c r="AG242" s="5">
        <f t="shared" si="11"/>
        <v>455777.65520880552</v>
      </c>
      <c r="AH242" s="5">
        <f t="shared" si="12"/>
        <v>1289702.2204848053</v>
      </c>
      <c r="AI242" s="150"/>
      <c r="AJ242" s="2">
        <v>237</v>
      </c>
      <c r="AK242" s="118">
        <v>52048</v>
      </c>
      <c r="AL242" s="5">
        <f t="shared" si="44"/>
        <v>452377.49180673272</v>
      </c>
      <c r="AM242" s="5">
        <f t="shared" si="45"/>
        <v>5313.0923161272649</v>
      </c>
      <c r="AN242" s="5">
        <f t="shared" si="13"/>
        <v>2391.4876815421162</v>
      </c>
      <c r="AO242" s="35">
        <f t="shared" si="14"/>
        <v>6.3437842727077698E-2</v>
      </c>
      <c r="AP242" s="5">
        <f t="shared" si="15"/>
        <v>2921.6046345851487</v>
      </c>
      <c r="AQ242" s="35">
        <f t="shared" si="16"/>
        <v>7.7499999999999999E-2</v>
      </c>
      <c r="AR242" s="5">
        <f t="shared" si="46"/>
        <v>291638.99587480933</v>
      </c>
      <c r="AS242" s="5">
        <f t="shared" si="47"/>
        <v>967563.88304735208</v>
      </c>
      <c r="AT242" s="5">
        <f t="shared" si="17"/>
        <v>449986.00412519061</v>
      </c>
      <c r="AU242" s="5">
        <f t="shared" si="18"/>
        <v>1259202.8789221614</v>
      </c>
      <c r="AV242" s="150"/>
      <c r="AW242" s="2">
        <v>237</v>
      </c>
      <c r="AX242" s="118">
        <v>52048</v>
      </c>
      <c r="AY242" s="5">
        <f t="shared" si="48"/>
        <v>446524.55498577468</v>
      </c>
      <c r="AZ242" s="5">
        <f t="shared" si="49"/>
        <v>5185.5495990545369</v>
      </c>
      <c r="BA242" s="5">
        <f t="shared" si="19"/>
        <v>2394.7711303934452</v>
      </c>
      <c r="BB242" s="35">
        <f t="shared" si="20"/>
        <v>6.435761089473982E-2</v>
      </c>
      <c r="BC242" s="5">
        <f t="shared" si="21"/>
        <v>2790.7784686610917</v>
      </c>
      <c r="BD242" s="35">
        <f t="shared" si="22"/>
        <v>7.4999999999999997E-2</v>
      </c>
      <c r="BE242" s="5">
        <f t="shared" si="50"/>
        <v>297495.21614461858</v>
      </c>
      <c r="BF242" s="5">
        <f t="shared" si="51"/>
        <v>931480.03883130592</v>
      </c>
      <c r="BG242" s="5">
        <f t="shared" si="23"/>
        <v>444129.78385538125</v>
      </c>
      <c r="BH242" s="5">
        <f t="shared" si="24"/>
        <v>1228975.2549759245</v>
      </c>
      <c r="BI242" s="150"/>
      <c r="BJ242" s="2">
        <v>237</v>
      </c>
      <c r="BK242" s="118">
        <v>52048</v>
      </c>
      <c r="BL242" s="5">
        <f t="shared" si="52"/>
        <v>440608.25513435545</v>
      </c>
      <c r="BM242" s="5">
        <f t="shared" si="53"/>
        <v>5059.1898369667315</v>
      </c>
      <c r="BN242" s="5">
        <f t="shared" si="25"/>
        <v>2397.181628863334</v>
      </c>
      <c r="BO242" s="35">
        <f t="shared" si="26"/>
        <v>6.5287427575745904E-2</v>
      </c>
      <c r="BP242" s="5">
        <f t="shared" si="27"/>
        <v>2662.0082081033975</v>
      </c>
      <c r="BQ242" s="35">
        <f t="shared" si="28"/>
        <v>7.2499999999999995E-2</v>
      </c>
      <c r="BR242" s="5">
        <f t="shared" si="54"/>
        <v>303413.92649450828</v>
      </c>
      <c r="BS242" s="5">
        <f t="shared" si="55"/>
        <v>895614.06486660754</v>
      </c>
      <c r="BT242" s="5">
        <f t="shared" si="29"/>
        <v>438211.07350549212</v>
      </c>
      <c r="BU242" s="5">
        <f t="shared" si="30"/>
        <v>1199027.9913611158</v>
      </c>
      <c r="BV242" s="150"/>
      <c r="BW242" s="2">
        <v>237</v>
      </c>
      <c r="BX242" s="118">
        <v>52048</v>
      </c>
      <c r="BY242" s="5">
        <f t="shared" si="56"/>
        <v>434630.80052893364</v>
      </c>
      <c r="BZ242" s="5">
        <f t="shared" si="57"/>
        <v>4934.049629872613</v>
      </c>
      <c r="CA242" s="5">
        <f t="shared" si="31"/>
        <v>2398.7032934538333</v>
      </c>
      <c r="CB242" s="35">
        <f t="shared" si="32"/>
        <v>6.6227334754960149E-2</v>
      </c>
      <c r="CC242" s="5">
        <f t="shared" si="33"/>
        <v>2535.3463364187796</v>
      </c>
      <c r="CD242" s="35">
        <f t="shared" si="34"/>
        <v>7.0000000000000007E-2</v>
      </c>
      <c r="CE242" s="5">
        <f t="shared" si="58"/>
        <v>309392.90276452043</v>
      </c>
      <c r="CF242" s="5">
        <f t="shared" si="59"/>
        <v>859976.85951528838</v>
      </c>
      <c r="CG242" s="5">
        <f t="shared" si="35"/>
        <v>432232.0972354798</v>
      </c>
      <c r="CH242" s="5">
        <f t="shared" si="36"/>
        <v>1169369.7622798088</v>
      </c>
    </row>
    <row r="243" spans="9:86" ht="14.25" customHeight="1">
      <c r="I243" s="150"/>
      <c r="J243" s="2">
        <v>238</v>
      </c>
      <c r="K243" s="118">
        <v>52079</v>
      </c>
      <c r="L243" s="5">
        <f t="shared" si="37"/>
        <v>461502.80258755537</v>
      </c>
      <c r="M243" s="5">
        <f t="shared" si="0"/>
        <v>5571.5809522926747</v>
      </c>
      <c r="N243" s="5">
        <f t="shared" si="1"/>
        <v>2398.7491845032314</v>
      </c>
      <c r="O243" s="35">
        <f t="shared" si="2"/>
        <v>6.2372297746941086E-2</v>
      </c>
      <c r="P243" s="5">
        <f t="shared" si="3"/>
        <v>3172.8317677894433</v>
      </c>
      <c r="Q243" s="35">
        <f t="shared" si="4"/>
        <v>8.2500000000000004E-2</v>
      </c>
      <c r="R243" s="5">
        <f t="shared" si="38"/>
        <v>282520.9465969475</v>
      </c>
      <c r="S243" s="5">
        <f t="shared" si="39"/>
        <v>1043515.3200487086</v>
      </c>
      <c r="T243" s="5">
        <f t="shared" si="5"/>
        <v>459104.05340305215</v>
      </c>
      <c r="U243" s="5">
        <f t="shared" si="6"/>
        <v>1326036.266645656</v>
      </c>
      <c r="V243" s="150"/>
      <c r="W243" s="2">
        <v>238</v>
      </c>
      <c r="X243" s="118">
        <v>52079</v>
      </c>
      <c r="Y243" s="5">
        <f t="shared" si="40"/>
        <v>455777.65520880552</v>
      </c>
      <c r="Z243" s="5">
        <f t="shared" si="41"/>
        <v>5441.7815210329336</v>
      </c>
      <c r="AA243" s="5">
        <f t="shared" si="7"/>
        <v>2403.2638196408966</v>
      </c>
      <c r="AB243" s="35">
        <f t="shared" si="8"/>
        <v>6.3274637328323308E-2</v>
      </c>
      <c r="AC243" s="5">
        <f t="shared" si="9"/>
        <v>3038.517701392037</v>
      </c>
      <c r="AD243" s="35">
        <f t="shared" si="10"/>
        <v>0.08</v>
      </c>
      <c r="AE243" s="5">
        <f t="shared" si="42"/>
        <v>288250.60861083481</v>
      </c>
      <c r="AF243" s="5">
        <f t="shared" si="43"/>
        <v>1006893.3933950034</v>
      </c>
      <c r="AG243" s="5">
        <f t="shared" si="11"/>
        <v>453374.39138916461</v>
      </c>
      <c r="AH243" s="5">
        <f t="shared" si="12"/>
        <v>1295144.0020058383</v>
      </c>
      <c r="AI243" s="150"/>
      <c r="AJ243" s="2">
        <v>238</v>
      </c>
      <c r="AK243" s="118">
        <v>52079</v>
      </c>
      <c r="AL243" s="5">
        <f t="shared" si="44"/>
        <v>449986.00412519061</v>
      </c>
      <c r="AM243" s="5">
        <f t="shared" si="45"/>
        <v>5313.0923161272649</v>
      </c>
      <c r="AN243" s="5">
        <f t="shared" si="13"/>
        <v>2406.9327061520758</v>
      </c>
      <c r="AO243" s="35">
        <f t="shared" si="14"/>
        <v>6.4186868500446331E-2</v>
      </c>
      <c r="AP243" s="5">
        <f t="shared" si="15"/>
        <v>2906.1596099751891</v>
      </c>
      <c r="AQ243" s="35">
        <f t="shared" si="16"/>
        <v>7.7499999999999999E-2</v>
      </c>
      <c r="AR243" s="5">
        <f t="shared" si="46"/>
        <v>294045.92858096142</v>
      </c>
      <c r="AS243" s="5">
        <f t="shared" si="47"/>
        <v>970470.04265732726</v>
      </c>
      <c r="AT243" s="5">
        <f t="shared" si="17"/>
        <v>447579.07141903852</v>
      </c>
      <c r="AU243" s="5">
        <f t="shared" si="18"/>
        <v>1264515.9712382886</v>
      </c>
      <c r="AV243" s="150"/>
      <c r="AW243" s="2">
        <v>238</v>
      </c>
      <c r="AX243" s="118">
        <v>52079</v>
      </c>
      <c r="AY243" s="5">
        <f t="shared" si="48"/>
        <v>444129.78385538125</v>
      </c>
      <c r="AZ243" s="5">
        <f t="shared" si="49"/>
        <v>5185.5495990545369</v>
      </c>
      <c r="BA243" s="5">
        <f t="shared" si="19"/>
        <v>2409.7384499584045</v>
      </c>
      <c r="BB243" s="35">
        <f t="shared" si="20"/>
        <v>6.5109034454930506E-2</v>
      </c>
      <c r="BC243" s="5">
        <f t="shared" si="21"/>
        <v>2775.8111490961323</v>
      </c>
      <c r="BD243" s="35">
        <f t="shared" si="22"/>
        <v>7.4999999999999983E-2</v>
      </c>
      <c r="BE243" s="5">
        <f t="shared" si="50"/>
        <v>299904.95459457696</v>
      </c>
      <c r="BF243" s="5">
        <f t="shared" si="51"/>
        <v>934255.84998040204</v>
      </c>
      <c r="BG243" s="5">
        <f t="shared" si="23"/>
        <v>441720.04540542286</v>
      </c>
      <c r="BH243" s="5">
        <f t="shared" si="24"/>
        <v>1234160.804574979</v>
      </c>
      <c r="BI243" s="150"/>
      <c r="BJ243" s="2">
        <v>238</v>
      </c>
      <c r="BK243" s="118">
        <v>52079</v>
      </c>
      <c r="BL243" s="5">
        <f t="shared" si="52"/>
        <v>438211.07350549212</v>
      </c>
      <c r="BM243" s="5">
        <f t="shared" si="53"/>
        <v>5059.1898369667315</v>
      </c>
      <c r="BN243" s="5">
        <f t="shared" si="25"/>
        <v>2411.6646012043834</v>
      </c>
      <c r="BO243" s="35">
        <f t="shared" si="26"/>
        <v>6.6041177332525569E-2</v>
      </c>
      <c r="BP243" s="5">
        <f t="shared" si="27"/>
        <v>2647.5252357623481</v>
      </c>
      <c r="BQ243" s="35">
        <f t="shared" si="28"/>
        <v>7.2499999999999995E-2</v>
      </c>
      <c r="BR243" s="5">
        <f t="shared" si="54"/>
        <v>305825.59109571268</v>
      </c>
      <c r="BS243" s="5">
        <f t="shared" si="55"/>
        <v>898261.5901023699</v>
      </c>
      <c r="BT243" s="5">
        <f t="shared" si="29"/>
        <v>435799.40890428773</v>
      </c>
      <c r="BU243" s="5">
        <f t="shared" si="30"/>
        <v>1204087.1811980826</v>
      </c>
      <c r="BV243" s="150"/>
      <c r="BW243" s="2">
        <v>238</v>
      </c>
      <c r="BX243" s="118">
        <v>52079</v>
      </c>
      <c r="BY243" s="5">
        <f t="shared" si="56"/>
        <v>432232.0972354798</v>
      </c>
      <c r="BZ243" s="5">
        <f t="shared" si="57"/>
        <v>4934.049629872613</v>
      </c>
      <c r="CA243" s="5">
        <f t="shared" si="31"/>
        <v>2412.6957293323139</v>
      </c>
      <c r="CB243" s="35">
        <f t="shared" si="32"/>
        <v>6.6983338204553891E-2</v>
      </c>
      <c r="CC243" s="5">
        <f t="shared" si="33"/>
        <v>2521.353900540299</v>
      </c>
      <c r="CD243" s="35">
        <f t="shared" si="34"/>
        <v>7.0000000000000007E-2</v>
      </c>
      <c r="CE243" s="5">
        <f t="shared" si="58"/>
        <v>311805.59849385277</v>
      </c>
      <c r="CF243" s="5">
        <f t="shared" si="59"/>
        <v>862498.21341582865</v>
      </c>
      <c r="CG243" s="5">
        <f t="shared" si="35"/>
        <v>429819.40150614746</v>
      </c>
      <c r="CH243" s="5">
        <f t="shared" si="36"/>
        <v>1174303.8119096814</v>
      </c>
    </row>
    <row r="244" spans="9:86" ht="14.25" customHeight="1">
      <c r="I244" s="150"/>
      <c r="J244" s="2">
        <v>239</v>
      </c>
      <c r="K244" s="118">
        <v>52110</v>
      </c>
      <c r="L244" s="5">
        <f t="shared" si="37"/>
        <v>459104.05340305215</v>
      </c>
      <c r="M244" s="5">
        <f t="shared" si="0"/>
        <v>5571.5809522926747</v>
      </c>
      <c r="N244" s="5">
        <f t="shared" si="1"/>
        <v>2415.240585146691</v>
      </c>
      <c r="O244" s="35">
        <f t="shared" si="2"/>
        <v>6.3129233573365806E-2</v>
      </c>
      <c r="P244" s="5">
        <f t="shared" si="3"/>
        <v>3156.3403671459837</v>
      </c>
      <c r="Q244" s="35">
        <f t="shared" si="4"/>
        <v>8.2500000000000004E-2</v>
      </c>
      <c r="R244" s="5">
        <f t="shared" si="38"/>
        <v>284936.1871820942</v>
      </c>
      <c r="S244" s="5">
        <f t="shared" si="39"/>
        <v>1046671.6604158545</v>
      </c>
      <c r="T244" s="5">
        <f t="shared" si="5"/>
        <v>456688.81281790545</v>
      </c>
      <c r="U244" s="5">
        <f t="shared" si="6"/>
        <v>1331607.8475979487</v>
      </c>
      <c r="V244" s="150"/>
      <c r="W244" s="2">
        <v>239</v>
      </c>
      <c r="X244" s="118">
        <v>52110</v>
      </c>
      <c r="Y244" s="5">
        <f t="shared" si="40"/>
        <v>453374.39138916461</v>
      </c>
      <c r="Z244" s="5">
        <f t="shared" si="41"/>
        <v>5441.7815210329336</v>
      </c>
      <c r="AA244" s="5">
        <f t="shared" si="7"/>
        <v>2419.2855784385029</v>
      </c>
      <c r="AB244" s="35">
        <f t="shared" si="8"/>
        <v>6.4034112849444602E-2</v>
      </c>
      <c r="AC244" s="5">
        <f t="shared" si="9"/>
        <v>3022.4959425944307</v>
      </c>
      <c r="AD244" s="35">
        <f t="shared" si="10"/>
        <v>0.08</v>
      </c>
      <c r="AE244" s="5">
        <f t="shared" si="42"/>
        <v>290669.8941892733</v>
      </c>
      <c r="AF244" s="5">
        <f t="shared" si="43"/>
        <v>1009915.8893375979</v>
      </c>
      <c r="AG244" s="5">
        <f t="shared" si="11"/>
        <v>450955.10581072612</v>
      </c>
      <c r="AH244" s="5">
        <f t="shared" si="12"/>
        <v>1300585.7835268711</v>
      </c>
      <c r="AI244" s="150"/>
      <c r="AJ244" s="2">
        <v>239</v>
      </c>
      <c r="AK244" s="118">
        <v>52110</v>
      </c>
      <c r="AL244" s="5">
        <f t="shared" si="44"/>
        <v>447579.07141903852</v>
      </c>
      <c r="AM244" s="5">
        <f t="shared" si="45"/>
        <v>5313.0923161272649</v>
      </c>
      <c r="AN244" s="5">
        <f t="shared" si="13"/>
        <v>2422.4774798793078</v>
      </c>
      <c r="AO244" s="35">
        <f t="shared" si="14"/>
        <v>6.4948813773590505E-2</v>
      </c>
      <c r="AP244" s="5">
        <f t="shared" si="15"/>
        <v>2890.6148362479571</v>
      </c>
      <c r="AQ244" s="35">
        <f t="shared" si="16"/>
        <v>7.7499999999999999E-2</v>
      </c>
      <c r="AR244" s="5">
        <f t="shared" si="46"/>
        <v>296468.4060608407</v>
      </c>
      <c r="AS244" s="5">
        <f t="shared" si="47"/>
        <v>973360.65749357524</v>
      </c>
      <c r="AT244" s="5">
        <f t="shared" si="17"/>
        <v>445156.59393915918</v>
      </c>
      <c r="AU244" s="5">
        <f t="shared" si="18"/>
        <v>1269829.0635544159</v>
      </c>
      <c r="AV244" s="150"/>
      <c r="AW244" s="2">
        <v>239</v>
      </c>
      <c r="AX244" s="118">
        <v>52110</v>
      </c>
      <c r="AY244" s="5">
        <f t="shared" si="48"/>
        <v>441720.04540542286</v>
      </c>
      <c r="AZ244" s="5">
        <f t="shared" si="49"/>
        <v>5185.5495990545369</v>
      </c>
      <c r="BA244" s="5">
        <f t="shared" si="19"/>
        <v>2424.7993152706445</v>
      </c>
      <c r="BB244" s="35">
        <f t="shared" si="20"/>
        <v>6.5873378593315046E-2</v>
      </c>
      <c r="BC244" s="5">
        <f t="shared" si="21"/>
        <v>2760.7502837838924</v>
      </c>
      <c r="BD244" s="35">
        <f t="shared" si="22"/>
        <v>7.4999999999999983E-2</v>
      </c>
      <c r="BE244" s="5">
        <f t="shared" si="50"/>
        <v>302329.75390984758</v>
      </c>
      <c r="BF244" s="5">
        <f t="shared" si="51"/>
        <v>937016.60026418592</v>
      </c>
      <c r="BG244" s="5">
        <f t="shared" si="23"/>
        <v>439295.24609015224</v>
      </c>
      <c r="BH244" s="5">
        <f t="shared" si="24"/>
        <v>1239346.3541740335</v>
      </c>
      <c r="BI244" s="150"/>
      <c r="BJ244" s="2">
        <v>239</v>
      </c>
      <c r="BK244" s="118">
        <v>52110</v>
      </c>
      <c r="BL244" s="5">
        <f t="shared" si="52"/>
        <v>435799.40890428773</v>
      </c>
      <c r="BM244" s="5">
        <f t="shared" si="53"/>
        <v>5059.1898369667315</v>
      </c>
      <c r="BN244" s="5">
        <f t="shared" si="25"/>
        <v>2426.2350748366598</v>
      </c>
      <c r="BO244" s="35">
        <f t="shared" si="26"/>
        <v>6.6807848526555136E-2</v>
      </c>
      <c r="BP244" s="5">
        <f t="shared" si="27"/>
        <v>2632.9547621300717</v>
      </c>
      <c r="BQ244" s="35">
        <f t="shared" si="28"/>
        <v>7.2499999999999995E-2</v>
      </c>
      <c r="BR244" s="5">
        <f t="shared" si="54"/>
        <v>308251.82617054932</v>
      </c>
      <c r="BS244" s="5">
        <f t="shared" si="55"/>
        <v>900894.54486449994</v>
      </c>
      <c r="BT244" s="5">
        <f t="shared" si="29"/>
        <v>433373.17382945109</v>
      </c>
      <c r="BU244" s="5">
        <f t="shared" si="30"/>
        <v>1209146.3710350492</v>
      </c>
      <c r="BV244" s="150"/>
      <c r="BW244" s="2">
        <v>239</v>
      </c>
      <c r="BX244" s="118">
        <v>52110</v>
      </c>
      <c r="BY244" s="5">
        <f t="shared" si="56"/>
        <v>429819.40150614746</v>
      </c>
      <c r="BZ244" s="5">
        <f t="shared" si="57"/>
        <v>4934.049629872613</v>
      </c>
      <c r="CA244" s="5">
        <f t="shared" si="31"/>
        <v>2426.7697877534192</v>
      </c>
      <c r="CB244" s="35">
        <f t="shared" si="32"/>
        <v>6.775226374378665E-2</v>
      </c>
      <c r="CC244" s="5">
        <f t="shared" si="33"/>
        <v>2507.2798421191937</v>
      </c>
      <c r="CD244" s="35">
        <f t="shared" si="34"/>
        <v>7.0000000000000007E-2</v>
      </c>
      <c r="CE244" s="5">
        <f t="shared" si="58"/>
        <v>314232.36828160618</v>
      </c>
      <c r="CF244" s="5">
        <f t="shared" si="59"/>
        <v>865005.49325794785</v>
      </c>
      <c r="CG244" s="5">
        <f t="shared" si="35"/>
        <v>427392.63171839406</v>
      </c>
      <c r="CH244" s="5">
        <f t="shared" si="36"/>
        <v>1179237.8615395541</v>
      </c>
    </row>
    <row r="245" spans="9:86" ht="14.25" customHeight="1">
      <c r="I245" s="150"/>
      <c r="J245" s="2">
        <v>240</v>
      </c>
      <c r="K245" s="118">
        <v>52140</v>
      </c>
      <c r="L245" s="5">
        <f t="shared" si="37"/>
        <v>456688.81281790545</v>
      </c>
      <c r="M245" s="5">
        <f t="shared" si="0"/>
        <v>5571.5809522926747</v>
      </c>
      <c r="N245" s="5">
        <f t="shared" si="1"/>
        <v>2431.8453641695746</v>
      </c>
      <c r="O245" s="35">
        <f t="shared" si="2"/>
        <v>6.3899407103871042E-2</v>
      </c>
      <c r="P245" s="5">
        <f t="shared" si="3"/>
        <v>3139.7355881231001</v>
      </c>
      <c r="Q245" s="35">
        <f t="shared" si="4"/>
        <v>8.2500000000000004E-2</v>
      </c>
      <c r="R245" s="5">
        <f t="shared" si="38"/>
        <v>287368.03254626377</v>
      </c>
      <c r="S245" s="5">
        <f t="shared" si="39"/>
        <v>1049811.3960039776</v>
      </c>
      <c r="T245" s="5">
        <f t="shared" si="5"/>
        <v>454256.96745373588</v>
      </c>
      <c r="U245" s="5">
        <f t="shared" si="6"/>
        <v>1337179.4285502415</v>
      </c>
      <c r="V245" s="150"/>
      <c r="W245" s="2">
        <v>240</v>
      </c>
      <c r="X245" s="118">
        <v>52140</v>
      </c>
      <c r="Y245" s="5">
        <f t="shared" si="40"/>
        <v>450955.10581072612</v>
      </c>
      <c r="Z245" s="5">
        <f t="shared" si="41"/>
        <v>5441.7815210329336</v>
      </c>
      <c r="AA245" s="5">
        <f t="shared" si="7"/>
        <v>2435.4141489614258</v>
      </c>
      <c r="AB245" s="35">
        <f t="shared" si="8"/>
        <v>6.4806827577651049E-2</v>
      </c>
      <c r="AC245" s="5">
        <f t="shared" si="9"/>
        <v>3006.3673720715078</v>
      </c>
      <c r="AD245" s="35">
        <f t="shared" si="10"/>
        <v>0.08</v>
      </c>
      <c r="AE245" s="5">
        <f t="shared" si="42"/>
        <v>293105.30833823472</v>
      </c>
      <c r="AF245" s="5">
        <f t="shared" si="43"/>
        <v>1012922.2567096694</v>
      </c>
      <c r="AG245" s="5">
        <f t="shared" si="11"/>
        <v>448519.69166176469</v>
      </c>
      <c r="AH245" s="5">
        <f t="shared" si="12"/>
        <v>1306027.5650479042</v>
      </c>
      <c r="AI245" s="150"/>
      <c r="AJ245" s="2">
        <v>240</v>
      </c>
      <c r="AK245" s="118">
        <v>52140</v>
      </c>
      <c r="AL245" s="5">
        <f t="shared" si="44"/>
        <v>445156.59393915918</v>
      </c>
      <c r="AM245" s="5">
        <f t="shared" si="45"/>
        <v>5313.0923161272649</v>
      </c>
      <c r="AN245" s="5">
        <f t="shared" si="13"/>
        <v>2438.1226469368617</v>
      </c>
      <c r="AO245" s="35">
        <f t="shared" si="14"/>
        <v>6.5723999512946774E-2</v>
      </c>
      <c r="AP245" s="5">
        <f t="shared" si="15"/>
        <v>2874.9696691904032</v>
      </c>
      <c r="AQ245" s="35">
        <f t="shared" si="16"/>
        <v>7.7500000000000013E-2</v>
      </c>
      <c r="AR245" s="5">
        <f t="shared" si="46"/>
        <v>298906.52870777756</v>
      </c>
      <c r="AS245" s="5">
        <f t="shared" si="47"/>
        <v>976235.6271627656</v>
      </c>
      <c r="AT245" s="5">
        <f t="shared" si="17"/>
        <v>442718.47129222233</v>
      </c>
      <c r="AU245" s="5">
        <f t="shared" si="18"/>
        <v>1275142.1558705431</v>
      </c>
      <c r="AV245" s="150"/>
      <c r="AW245" s="2">
        <v>240</v>
      </c>
      <c r="AX245" s="118">
        <v>52140</v>
      </c>
      <c r="AY245" s="5">
        <f t="shared" si="48"/>
        <v>439295.24609015224</v>
      </c>
      <c r="AZ245" s="5">
        <f t="shared" si="49"/>
        <v>5185.5495990545369</v>
      </c>
      <c r="BA245" s="5">
        <f t="shared" si="19"/>
        <v>2439.9543109910855</v>
      </c>
      <c r="BB245" s="35">
        <f t="shared" si="20"/>
        <v>6.6650964226196735E-2</v>
      </c>
      <c r="BC245" s="5">
        <f t="shared" si="21"/>
        <v>2745.5952880634513</v>
      </c>
      <c r="BD245" s="35">
        <f t="shared" si="22"/>
        <v>7.4999999999999997E-2</v>
      </c>
      <c r="BE245" s="5">
        <f t="shared" si="50"/>
        <v>304769.70822083869</v>
      </c>
      <c r="BF245" s="5">
        <f t="shared" si="51"/>
        <v>939762.19555224932</v>
      </c>
      <c r="BG245" s="5">
        <f t="shared" si="23"/>
        <v>436855.29177916114</v>
      </c>
      <c r="BH245" s="5">
        <f t="shared" si="24"/>
        <v>1244531.903773088</v>
      </c>
      <c r="BI245" s="150"/>
      <c r="BJ245" s="2">
        <v>240</v>
      </c>
      <c r="BK245" s="118">
        <v>52140</v>
      </c>
      <c r="BL245" s="5">
        <f t="shared" si="52"/>
        <v>433373.17382945109</v>
      </c>
      <c r="BM245" s="5">
        <f t="shared" si="53"/>
        <v>5059.1898369667315</v>
      </c>
      <c r="BN245" s="5">
        <f t="shared" si="25"/>
        <v>2440.893578413798</v>
      </c>
      <c r="BO245" s="35">
        <f t="shared" si="26"/>
        <v>6.758776202537306E-2</v>
      </c>
      <c r="BP245" s="5">
        <f t="shared" si="27"/>
        <v>2618.2962585529335</v>
      </c>
      <c r="BQ245" s="35">
        <f t="shared" si="28"/>
        <v>7.2499999999999995E-2</v>
      </c>
      <c r="BR245" s="5">
        <f t="shared" si="54"/>
        <v>310692.71974896314</v>
      </c>
      <c r="BS245" s="5">
        <f t="shared" si="55"/>
        <v>903512.84112305287</v>
      </c>
      <c r="BT245" s="5">
        <f t="shared" si="29"/>
        <v>430932.28025103727</v>
      </c>
      <c r="BU245" s="5">
        <f t="shared" si="30"/>
        <v>1214205.560872016</v>
      </c>
      <c r="BV245" s="150"/>
      <c r="BW245" s="2">
        <v>240</v>
      </c>
      <c r="BX245" s="118">
        <v>52140</v>
      </c>
      <c r="BY245" s="5">
        <f t="shared" si="56"/>
        <v>427392.63171839406</v>
      </c>
      <c r="BZ245" s="5">
        <f t="shared" si="57"/>
        <v>4934.049629872613</v>
      </c>
      <c r="CA245" s="5">
        <f t="shared" si="31"/>
        <v>2440.9259448486473</v>
      </c>
      <c r="CB245" s="35">
        <f t="shared" si="32"/>
        <v>6.8534432192746519E-2</v>
      </c>
      <c r="CC245" s="5">
        <f t="shared" si="33"/>
        <v>2493.1236850239657</v>
      </c>
      <c r="CD245" s="35">
        <f t="shared" si="34"/>
        <v>7.0000000000000007E-2</v>
      </c>
      <c r="CE245" s="5">
        <f t="shared" si="58"/>
        <v>316673.2942264548</v>
      </c>
      <c r="CF245" s="5">
        <f t="shared" si="59"/>
        <v>867498.61694297183</v>
      </c>
      <c r="CG245" s="5">
        <f t="shared" si="35"/>
        <v>424951.70577354543</v>
      </c>
      <c r="CH245" s="5">
        <f t="shared" si="36"/>
        <v>1184171.9111694265</v>
      </c>
    </row>
    <row r="246" spans="9:86" ht="14.25" customHeight="1">
      <c r="I246" s="150"/>
      <c r="J246" s="2">
        <v>241</v>
      </c>
      <c r="K246" s="118">
        <v>52171</v>
      </c>
      <c r="L246" s="5">
        <f t="shared" si="37"/>
        <v>454256.96745373588</v>
      </c>
      <c r="M246" s="5">
        <f t="shared" si="0"/>
        <v>5571.5809522926747</v>
      </c>
      <c r="N246" s="5">
        <f t="shared" si="1"/>
        <v>2448.5643010482404</v>
      </c>
      <c r="O246" s="35">
        <f t="shared" si="2"/>
        <v>6.4683150106159673E-2</v>
      </c>
      <c r="P246" s="5">
        <f t="shared" si="3"/>
        <v>3123.0166512444343</v>
      </c>
      <c r="Q246" s="35">
        <f t="shared" si="4"/>
        <v>8.2500000000000004E-2</v>
      </c>
      <c r="R246" s="5">
        <f t="shared" si="38"/>
        <v>289816.596847312</v>
      </c>
      <c r="S246" s="5">
        <f t="shared" si="39"/>
        <v>1052934.412655222</v>
      </c>
      <c r="T246" s="5">
        <f t="shared" si="5"/>
        <v>451808.40315268765</v>
      </c>
      <c r="U246" s="5">
        <f t="shared" si="6"/>
        <v>1342751.0095025341</v>
      </c>
      <c r="V246" s="150"/>
      <c r="W246" s="2">
        <v>241</v>
      </c>
      <c r="X246" s="118">
        <v>52171</v>
      </c>
      <c r="Y246" s="5">
        <f t="shared" si="40"/>
        <v>448519.69166176469</v>
      </c>
      <c r="Z246" s="5">
        <f t="shared" si="41"/>
        <v>5441.7815210329336</v>
      </c>
      <c r="AA246" s="5">
        <f t="shared" si="7"/>
        <v>2451.6502432878356</v>
      </c>
      <c r="AB246" s="35">
        <f t="shared" si="8"/>
        <v>6.5593113226430952E-2</v>
      </c>
      <c r="AC246" s="5">
        <f t="shared" si="9"/>
        <v>2990.131277745098</v>
      </c>
      <c r="AD246" s="35">
        <f t="shared" si="10"/>
        <v>0.08</v>
      </c>
      <c r="AE246" s="5">
        <f t="shared" si="42"/>
        <v>295556.95858152257</v>
      </c>
      <c r="AF246" s="5">
        <f t="shared" si="43"/>
        <v>1015912.3879874145</v>
      </c>
      <c r="AG246" s="5">
        <f t="shared" si="11"/>
        <v>446068.04141847685</v>
      </c>
      <c r="AH246" s="5">
        <f t="shared" si="12"/>
        <v>1311469.3465689369</v>
      </c>
      <c r="AI246" s="150"/>
      <c r="AJ246" s="2">
        <v>241</v>
      </c>
      <c r="AK246" s="118">
        <v>52171</v>
      </c>
      <c r="AL246" s="5">
        <f t="shared" si="44"/>
        <v>442718.47129222233</v>
      </c>
      <c r="AM246" s="5">
        <f t="shared" si="45"/>
        <v>5313.0923161272649</v>
      </c>
      <c r="AN246" s="5">
        <f t="shared" si="13"/>
        <v>2453.8688556983288</v>
      </c>
      <c r="AO246" s="35">
        <f t="shared" si="14"/>
        <v>6.6512757379267859E-2</v>
      </c>
      <c r="AP246" s="5">
        <f t="shared" si="15"/>
        <v>2859.2234604289361</v>
      </c>
      <c r="AQ246" s="35">
        <f t="shared" si="16"/>
        <v>7.7500000000000013E-2</v>
      </c>
      <c r="AR246" s="5">
        <f t="shared" si="46"/>
        <v>301360.39756347588</v>
      </c>
      <c r="AS246" s="5">
        <f t="shared" si="47"/>
        <v>979094.85062319448</v>
      </c>
      <c r="AT246" s="5">
        <f t="shared" si="17"/>
        <v>440264.602436524</v>
      </c>
      <c r="AU246" s="5">
        <f t="shared" si="18"/>
        <v>1280455.2481866702</v>
      </c>
      <c r="AV246" s="150"/>
      <c r="AW246" s="2">
        <v>241</v>
      </c>
      <c r="AX246" s="118">
        <v>52171</v>
      </c>
      <c r="AY246" s="5">
        <f t="shared" si="48"/>
        <v>436855.29177916114</v>
      </c>
      <c r="AZ246" s="5">
        <f t="shared" si="49"/>
        <v>5185.5495990545369</v>
      </c>
      <c r="BA246" s="5">
        <f t="shared" si="19"/>
        <v>2455.2040254347799</v>
      </c>
      <c r="BB246" s="35">
        <f t="shared" si="20"/>
        <v>6.7442122963022738E-2</v>
      </c>
      <c r="BC246" s="5">
        <f t="shared" si="21"/>
        <v>2730.345573619757</v>
      </c>
      <c r="BD246" s="35">
        <f t="shared" si="22"/>
        <v>7.4999999999999997E-2</v>
      </c>
      <c r="BE246" s="5">
        <f t="shared" si="50"/>
        <v>307224.91224627348</v>
      </c>
      <c r="BF246" s="5">
        <f t="shared" si="51"/>
        <v>942492.54112586903</v>
      </c>
      <c r="BG246" s="5">
        <f t="shared" si="23"/>
        <v>434400.08775372634</v>
      </c>
      <c r="BH246" s="5">
        <f t="shared" si="24"/>
        <v>1249717.4533721425</v>
      </c>
      <c r="BI246" s="150"/>
      <c r="BJ246" s="2">
        <v>241</v>
      </c>
      <c r="BK246" s="118">
        <v>52171</v>
      </c>
      <c r="BL246" s="5">
        <f t="shared" si="52"/>
        <v>430932.28025103727</v>
      </c>
      <c r="BM246" s="5">
        <f t="shared" si="53"/>
        <v>5059.1898369667315</v>
      </c>
      <c r="BN246" s="5">
        <f t="shared" si="25"/>
        <v>2455.6406437833812</v>
      </c>
      <c r="BO246" s="35">
        <f t="shared" si="26"/>
        <v>6.8381249388498655E-2</v>
      </c>
      <c r="BP246" s="5">
        <f t="shared" si="27"/>
        <v>2603.5491931833503</v>
      </c>
      <c r="BQ246" s="35">
        <f t="shared" si="28"/>
        <v>7.2500000000000009E-2</v>
      </c>
      <c r="BR246" s="5">
        <f t="shared" si="54"/>
        <v>313148.36039274652</v>
      </c>
      <c r="BS246" s="5">
        <f t="shared" si="55"/>
        <v>906116.39031623618</v>
      </c>
      <c r="BT246" s="5">
        <f t="shared" si="29"/>
        <v>428476.63960725389</v>
      </c>
      <c r="BU246" s="5">
        <f t="shared" si="30"/>
        <v>1219264.7507089828</v>
      </c>
      <c r="BV246" s="150"/>
      <c r="BW246" s="2">
        <v>241</v>
      </c>
      <c r="BX246" s="118">
        <v>52171</v>
      </c>
      <c r="BY246" s="5">
        <f t="shared" si="56"/>
        <v>424951.70577354543</v>
      </c>
      <c r="BZ246" s="5">
        <f t="shared" si="57"/>
        <v>4934.049629872613</v>
      </c>
      <c r="CA246" s="5">
        <f t="shared" si="31"/>
        <v>2455.1646795269312</v>
      </c>
      <c r="CB246" s="35">
        <f t="shared" si="32"/>
        <v>6.9330175062347704E-2</v>
      </c>
      <c r="CC246" s="5">
        <f t="shared" si="33"/>
        <v>2478.8849503456818</v>
      </c>
      <c r="CD246" s="35">
        <f t="shared" si="34"/>
        <v>7.0000000000000007E-2</v>
      </c>
      <c r="CE246" s="5">
        <f t="shared" si="58"/>
        <v>319128.45890598174</v>
      </c>
      <c r="CF246" s="5">
        <f t="shared" si="59"/>
        <v>869977.50189331756</v>
      </c>
      <c r="CG246" s="5">
        <f t="shared" si="35"/>
        <v>422496.5410940185</v>
      </c>
      <c r="CH246" s="5">
        <f t="shared" si="36"/>
        <v>1189105.9607992992</v>
      </c>
    </row>
    <row r="247" spans="9:86" ht="14.25" customHeight="1">
      <c r="I247" s="150"/>
      <c r="J247" s="2">
        <v>242</v>
      </c>
      <c r="K247" s="118">
        <v>52201</v>
      </c>
      <c r="L247" s="5">
        <f t="shared" si="37"/>
        <v>451808.40315268765</v>
      </c>
      <c r="M247" s="5">
        <f t="shared" si="0"/>
        <v>5571.5809522926747</v>
      </c>
      <c r="N247" s="5">
        <f t="shared" si="1"/>
        <v>2465.3981806179472</v>
      </c>
      <c r="O247" s="35">
        <f t="shared" si="2"/>
        <v>6.5480805494043143E-2</v>
      </c>
      <c r="P247" s="5">
        <f t="shared" si="3"/>
        <v>3106.1827716747275</v>
      </c>
      <c r="Q247" s="35">
        <f t="shared" si="4"/>
        <v>8.2500000000000004E-2</v>
      </c>
      <c r="R247" s="5">
        <f t="shared" si="38"/>
        <v>292281.99502792995</v>
      </c>
      <c r="S247" s="5">
        <f t="shared" si="39"/>
        <v>1056040.5954268968</v>
      </c>
      <c r="T247" s="5">
        <f t="shared" si="5"/>
        <v>449343.0049720697</v>
      </c>
      <c r="U247" s="5">
        <f t="shared" si="6"/>
        <v>1348322.5904548268</v>
      </c>
      <c r="V247" s="150"/>
      <c r="W247" s="2">
        <v>242</v>
      </c>
      <c r="X247" s="118">
        <v>52201</v>
      </c>
      <c r="Y247" s="5">
        <f t="shared" si="40"/>
        <v>446068.04141847685</v>
      </c>
      <c r="Z247" s="5">
        <f t="shared" si="41"/>
        <v>5441.7815210329336</v>
      </c>
      <c r="AA247" s="5">
        <f t="shared" si="7"/>
        <v>2467.9945782430877</v>
      </c>
      <c r="AB247" s="35">
        <f t="shared" si="8"/>
        <v>6.6393312654140557E-2</v>
      </c>
      <c r="AC247" s="5">
        <f t="shared" si="9"/>
        <v>2973.7869427898459</v>
      </c>
      <c r="AD247" s="35">
        <f t="shared" si="10"/>
        <v>0.08</v>
      </c>
      <c r="AE247" s="5">
        <f t="shared" si="42"/>
        <v>298024.95315976569</v>
      </c>
      <c r="AF247" s="5">
        <f t="shared" si="43"/>
        <v>1018886.1749302043</v>
      </c>
      <c r="AG247" s="5">
        <f t="shared" si="11"/>
        <v>443600.04684023373</v>
      </c>
      <c r="AH247" s="5">
        <f t="shared" si="12"/>
        <v>1316911.12808997</v>
      </c>
      <c r="AI247" s="150"/>
      <c r="AJ247" s="2">
        <v>242</v>
      </c>
      <c r="AK247" s="118">
        <v>52201</v>
      </c>
      <c r="AL247" s="5">
        <f t="shared" si="44"/>
        <v>440264.602436524</v>
      </c>
      <c r="AM247" s="5">
        <f t="shared" si="45"/>
        <v>5313.0923161272649</v>
      </c>
      <c r="AN247" s="5">
        <f t="shared" si="13"/>
        <v>2469.7167587247141</v>
      </c>
      <c r="AO247" s="35">
        <f t="shared" si="14"/>
        <v>6.7315430176945648E-2</v>
      </c>
      <c r="AP247" s="5">
        <f t="shared" si="15"/>
        <v>2843.3755574025508</v>
      </c>
      <c r="AQ247" s="35">
        <f t="shared" si="16"/>
        <v>7.7499999999999999E-2</v>
      </c>
      <c r="AR247" s="5">
        <f t="shared" si="46"/>
        <v>303830.11432220059</v>
      </c>
      <c r="AS247" s="5">
        <f t="shared" si="47"/>
        <v>981938.22618059698</v>
      </c>
      <c r="AT247" s="5">
        <f t="shared" si="17"/>
        <v>437794.88567779929</v>
      </c>
      <c r="AU247" s="5">
        <f t="shared" si="18"/>
        <v>1285768.3405027976</v>
      </c>
      <c r="AV247" s="150"/>
      <c r="AW247" s="2">
        <v>242</v>
      </c>
      <c r="AX247" s="118">
        <v>52201</v>
      </c>
      <c r="AY247" s="5">
        <f t="shared" si="48"/>
        <v>434400.08775372634</v>
      </c>
      <c r="AZ247" s="5">
        <f t="shared" si="49"/>
        <v>5185.5495990545369</v>
      </c>
      <c r="BA247" s="5">
        <f t="shared" si="19"/>
        <v>2470.5490505937473</v>
      </c>
      <c r="BB247" s="35">
        <f t="shared" si="20"/>
        <v>6.8247197555660846E-2</v>
      </c>
      <c r="BC247" s="5">
        <f t="shared" si="21"/>
        <v>2715.0005484607896</v>
      </c>
      <c r="BD247" s="35">
        <f t="shared" si="22"/>
        <v>7.4999999999999997E-2</v>
      </c>
      <c r="BE247" s="5">
        <f t="shared" si="50"/>
        <v>309695.46129686723</v>
      </c>
      <c r="BF247" s="5">
        <f t="shared" si="51"/>
        <v>945207.54167432978</v>
      </c>
      <c r="BG247" s="5">
        <f t="shared" si="23"/>
        <v>431929.5387031326</v>
      </c>
      <c r="BH247" s="5">
        <f t="shared" si="24"/>
        <v>1254903.002971197</v>
      </c>
      <c r="BI247" s="150"/>
      <c r="BJ247" s="2">
        <v>242</v>
      </c>
      <c r="BK247" s="118">
        <v>52201</v>
      </c>
      <c r="BL247" s="5">
        <f t="shared" si="52"/>
        <v>428476.63960725389</v>
      </c>
      <c r="BM247" s="5">
        <f t="shared" si="53"/>
        <v>5059.1898369667315</v>
      </c>
      <c r="BN247" s="5">
        <f t="shared" si="25"/>
        <v>2470.4768060062393</v>
      </c>
      <c r="BO247" s="35">
        <f t="shared" si="26"/>
        <v>6.9188653316662602E-2</v>
      </c>
      <c r="BP247" s="5">
        <f t="shared" si="27"/>
        <v>2588.7130309604922</v>
      </c>
      <c r="BQ247" s="35">
        <f t="shared" si="28"/>
        <v>7.2499999999999995E-2</v>
      </c>
      <c r="BR247" s="5">
        <f t="shared" si="54"/>
        <v>315618.83719875274</v>
      </c>
      <c r="BS247" s="5">
        <f t="shared" si="55"/>
        <v>908705.10334719671</v>
      </c>
      <c r="BT247" s="5">
        <f t="shared" si="29"/>
        <v>426006.16280124767</v>
      </c>
      <c r="BU247" s="5">
        <f t="shared" si="30"/>
        <v>1224323.9405459494</v>
      </c>
      <c r="BV247" s="150"/>
      <c r="BW247" s="2">
        <v>242</v>
      </c>
      <c r="BX247" s="118">
        <v>52201</v>
      </c>
      <c r="BY247" s="5">
        <f t="shared" si="56"/>
        <v>422496.5410940185</v>
      </c>
      <c r="BZ247" s="5">
        <f t="shared" si="57"/>
        <v>4934.049629872613</v>
      </c>
      <c r="CA247" s="5">
        <f t="shared" si="31"/>
        <v>2469.4864734908383</v>
      </c>
      <c r="CB247" s="35">
        <f t="shared" si="32"/>
        <v>7.0139835003514533E-2</v>
      </c>
      <c r="CC247" s="5">
        <f t="shared" si="33"/>
        <v>2464.5631563817747</v>
      </c>
      <c r="CD247" s="35">
        <f t="shared" si="34"/>
        <v>7.0000000000000007E-2</v>
      </c>
      <c r="CE247" s="5">
        <f t="shared" si="58"/>
        <v>321597.94537947257</v>
      </c>
      <c r="CF247" s="5">
        <f t="shared" si="59"/>
        <v>872442.06504969939</v>
      </c>
      <c r="CG247" s="5">
        <f t="shared" si="35"/>
        <v>420027.05462052766</v>
      </c>
      <c r="CH247" s="5">
        <f t="shared" si="36"/>
        <v>1194040.0104291718</v>
      </c>
    </row>
    <row r="248" spans="9:86" ht="14.25" customHeight="1">
      <c r="I248" s="150"/>
      <c r="J248" s="2">
        <v>243</v>
      </c>
      <c r="K248" s="118">
        <v>52232</v>
      </c>
      <c r="L248" s="5">
        <f t="shared" si="37"/>
        <v>449343.0049720697</v>
      </c>
      <c r="M248" s="5">
        <f t="shared" si="0"/>
        <v>5571.5809522926747</v>
      </c>
      <c r="N248" s="5">
        <f t="shared" si="1"/>
        <v>2482.3477931096954</v>
      </c>
      <c r="O248" s="35">
        <f t="shared" si="2"/>
        <v>6.6292727799708198E-2</v>
      </c>
      <c r="P248" s="5">
        <f t="shared" si="3"/>
        <v>3089.2331591829793</v>
      </c>
      <c r="Q248" s="35">
        <f t="shared" si="4"/>
        <v>8.2500000000000004E-2</v>
      </c>
      <c r="R248" s="5">
        <f t="shared" si="38"/>
        <v>294764.34282103967</v>
      </c>
      <c r="S248" s="5">
        <f t="shared" si="39"/>
        <v>1059129.8285860799</v>
      </c>
      <c r="T248" s="5">
        <f t="shared" si="5"/>
        <v>446860.65717895998</v>
      </c>
      <c r="U248" s="5">
        <f t="shared" si="6"/>
        <v>1353894.1714071196</v>
      </c>
      <c r="V248" s="150"/>
      <c r="W248" s="2">
        <v>243</v>
      </c>
      <c r="X248" s="118">
        <v>52232</v>
      </c>
      <c r="Y248" s="5">
        <f t="shared" si="40"/>
        <v>443600.04684023373</v>
      </c>
      <c r="Z248" s="5">
        <f t="shared" si="41"/>
        <v>5441.7815210329336</v>
      </c>
      <c r="AA248" s="5">
        <f t="shared" si="7"/>
        <v>2484.447875431375</v>
      </c>
      <c r="AB248" s="35">
        <f t="shared" si="8"/>
        <v>6.7207780336222642E-2</v>
      </c>
      <c r="AC248" s="5">
        <f t="shared" si="9"/>
        <v>2957.3336456015586</v>
      </c>
      <c r="AD248" s="35">
        <f t="shared" si="10"/>
        <v>8.0000000000000016E-2</v>
      </c>
      <c r="AE248" s="5">
        <f t="shared" si="42"/>
        <v>300509.40103519708</v>
      </c>
      <c r="AF248" s="5">
        <f t="shared" si="43"/>
        <v>1021843.5085758058</v>
      </c>
      <c r="AG248" s="5">
        <f t="shared" si="11"/>
        <v>441115.59896480234</v>
      </c>
      <c r="AH248" s="5">
        <f t="shared" si="12"/>
        <v>1322352.909611003</v>
      </c>
      <c r="AI248" s="150"/>
      <c r="AJ248" s="2">
        <v>243</v>
      </c>
      <c r="AK248" s="118">
        <v>52232</v>
      </c>
      <c r="AL248" s="5">
        <f t="shared" si="44"/>
        <v>437794.88567779929</v>
      </c>
      <c r="AM248" s="5">
        <f t="shared" si="45"/>
        <v>5313.0923161272649</v>
      </c>
      <c r="AN248" s="5">
        <f t="shared" si="13"/>
        <v>2485.6670127914776</v>
      </c>
      <c r="AO248" s="35">
        <f t="shared" si="14"/>
        <v>6.8132372326181148E-2</v>
      </c>
      <c r="AP248" s="5">
        <f t="shared" si="15"/>
        <v>2827.4253033357872</v>
      </c>
      <c r="AQ248" s="35">
        <f t="shared" si="16"/>
        <v>7.7499999999999999E-2</v>
      </c>
      <c r="AR248" s="5">
        <f t="shared" si="46"/>
        <v>306315.78133499209</v>
      </c>
      <c r="AS248" s="5">
        <f t="shared" si="47"/>
        <v>984765.65148393274</v>
      </c>
      <c r="AT248" s="5">
        <f t="shared" si="17"/>
        <v>435309.21866500779</v>
      </c>
      <c r="AU248" s="5">
        <f t="shared" si="18"/>
        <v>1291081.4328189248</v>
      </c>
      <c r="AV248" s="150"/>
      <c r="AW248" s="2">
        <v>243</v>
      </c>
      <c r="AX248" s="118">
        <v>52232</v>
      </c>
      <c r="AY248" s="5">
        <f t="shared" si="48"/>
        <v>431929.5387031326</v>
      </c>
      <c r="AZ248" s="5">
        <f t="shared" si="49"/>
        <v>5185.5495990545369</v>
      </c>
      <c r="BA248" s="5">
        <f t="shared" si="19"/>
        <v>2485.9899821599583</v>
      </c>
      <c r="BB248" s="35">
        <f t="shared" si="20"/>
        <v>6.9066542370521011E-2</v>
      </c>
      <c r="BC248" s="5">
        <f t="shared" si="21"/>
        <v>2699.5596168945785</v>
      </c>
      <c r="BD248" s="35">
        <f t="shared" si="22"/>
        <v>7.4999999999999997E-2</v>
      </c>
      <c r="BE248" s="5">
        <f t="shared" si="50"/>
        <v>312181.45127902721</v>
      </c>
      <c r="BF248" s="5">
        <f t="shared" si="51"/>
        <v>947907.10129122436</v>
      </c>
      <c r="BG248" s="5">
        <f t="shared" si="23"/>
        <v>429443.54872097261</v>
      </c>
      <c r="BH248" s="5">
        <f t="shared" si="24"/>
        <v>1260088.5525702515</v>
      </c>
      <c r="BI248" s="150"/>
      <c r="BJ248" s="2">
        <v>243</v>
      </c>
      <c r="BK248" s="118">
        <v>52232</v>
      </c>
      <c r="BL248" s="5">
        <f t="shared" si="52"/>
        <v>426006.16280124767</v>
      </c>
      <c r="BM248" s="5">
        <f t="shared" si="53"/>
        <v>5059.1898369667315</v>
      </c>
      <c r="BN248" s="5">
        <f t="shared" si="25"/>
        <v>2485.4026033758601</v>
      </c>
      <c r="BO248" s="35">
        <f t="shared" si="26"/>
        <v>7.0010328123879834E-2</v>
      </c>
      <c r="BP248" s="5">
        <f t="shared" si="27"/>
        <v>2573.7872335908714</v>
      </c>
      <c r="BQ248" s="35">
        <f t="shared" si="28"/>
        <v>7.2499999999999995E-2</v>
      </c>
      <c r="BR248" s="5">
        <f t="shared" si="54"/>
        <v>318104.23980212858</v>
      </c>
      <c r="BS248" s="5">
        <f t="shared" si="55"/>
        <v>911278.89058078756</v>
      </c>
      <c r="BT248" s="5">
        <f t="shared" si="29"/>
        <v>423520.76019787183</v>
      </c>
      <c r="BU248" s="5">
        <f t="shared" si="30"/>
        <v>1229383.1303829162</v>
      </c>
      <c r="BV248" s="150"/>
      <c r="BW248" s="2">
        <v>243</v>
      </c>
      <c r="BX248" s="118">
        <v>52232</v>
      </c>
      <c r="BY248" s="5">
        <f t="shared" si="56"/>
        <v>420027.05462052766</v>
      </c>
      <c r="BZ248" s="5">
        <f t="shared" si="57"/>
        <v>4934.049629872613</v>
      </c>
      <c r="CA248" s="5">
        <f t="shared" si="31"/>
        <v>2483.8918112528681</v>
      </c>
      <c r="CB248" s="35">
        <f t="shared" si="32"/>
        <v>7.0963766279206003E-2</v>
      </c>
      <c r="CC248" s="5">
        <f t="shared" si="33"/>
        <v>2450.1578186197448</v>
      </c>
      <c r="CD248" s="35">
        <f t="shared" si="34"/>
        <v>7.0000000000000007E-2</v>
      </c>
      <c r="CE248" s="5">
        <f t="shared" si="58"/>
        <v>324081.83719072543</v>
      </c>
      <c r="CF248" s="5">
        <f t="shared" si="59"/>
        <v>874892.22286831914</v>
      </c>
      <c r="CG248" s="5">
        <f t="shared" si="35"/>
        <v>417543.1628092748</v>
      </c>
      <c r="CH248" s="5">
        <f t="shared" si="36"/>
        <v>1198974.0600590445</v>
      </c>
    </row>
    <row r="249" spans="9:86" ht="14.25" customHeight="1">
      <c r="I249" s="150"/>
      <c r="J249" s="2">
        <v>244</v>
      </c>
      <c r="K249" s="118">
        <v>52263</v>
      </c>
      <c r="L249" s="5">
        <f t="shared" si="37"/>
        <v>446860.65717895998</v>
      </c>
      <c r="M249" s="5">
        <f t="shared" si="0"/>
        <v>5571.5809522926747</v>
      </c>
      <c r="N249" s="5">
        <f t="shared" si="1"/>
        <v>2499.4139341873247</v>
      </c>
      <c r="O249" s="35">
        <f t="shared" si="2"/>
        <v>6.7119283670202881E-2</v>
      </c>
      <c r="P249" s="5">
        <f t="shared" si="3"/>
        <v>3072.1670181053501</v>
      </c>
      <c r="Q249" s="35">
        <f t="shared" si="4"/>
        <v>8.2500000000000004E-2</v>
      </c>
      <c r="R249" s="5">
        <f t="shared" si="38"/>
        <v>297263.75675522699</v>
      </c>
      <c r="S249" s="5">
        <f t="shared" si="39"/>
        <v>1062201.9956041852</v>
      </c>
      <c r="T249" s="5">
        <f t="shared" si="5"/>
        <v>444361.24324477266</v>
      </c>
      <c r="U249" s="5">
        <f t="shared" si="6"/>
        <v>1359465.7523594121</v>
      </c>
      <c r="V249" s="150"/>
      <c r="W249" s="2">
        <v>244</v>
      </c>
      <c r="X249" s="118">
        <v>52263</v>
      </c>
      <c r="Y249" s="5">
        <f t="shared" si="40"/>
        <v>441115.59896480234</v>
      </c>
      <c r="Z249" s="5">
        <f t="shared" si="41"/>
        <v>5441.7815210329336</v>
      </c>
      <c r="AA249" s="5">
        <f t="shared" si="7"/>
        <v>2501.0108612675845</v>
      </c>
      <c r="AB249" s="35">
        <f t="shared" si="8"/>
        <v>6.8036882861641335E-2</v>
      </c>
      <c r="AC249" s="5">
        <f t="shared" si="9"/>
        <v>2940.7706597653491</v>
      </c>
      <c r="AD249" s="35">
        <f t="shared" si="10"/>
        <v>0.08</v>
      </c>
      <c r="AE249" s="5">
        <f t="shared" si="42"/>
        <v>303010.41189646465</v>
      </c>
      <c r="AF249" s="5">
        <f t="shared" si="43"/>
        <v>1024784.2792355712</v>
      </c>
      <c r="AG249" s="5">
        <f t="shared" si="11"/>
        <v>438614.58810353477</v>
      </c>
      <c r="AH249" s="5">
        <f t="shared" si="12"/>
        <v>1327794.6911320358</v>
      </c>
      <c r="AI249" s="150"/>
      <c r="AJ249" s="2">
        <v>244</v>
      </c>
      <c r="AK249" s="118">
        <v>52263</v>
      </c>
      <c r="AL249" s="5">
        <f t="shared" si="44"/>
        <v>435309.21866500779</v>
      </c>
      <c r="AM249" s="5">
        <f t="shared" si="45"/>
        <v>5313.0923161272649</v>
      </c>
      <c r="AN249" s="5">
        <f t="shared" si="13"/>
        <v>2501.7202789157564</v>
      </c>
      <c r="AO249" s="35">
        <f t="shared" si="14"/>
        <v>6.8963950359368476E-2</v>
      </c>
      <c r="AP249" s="5">
        <f t="shared" si="15"/>
        <v>2811.3720372115085</v>
      </c>
      <c r="AQ249" s="35">
        <f t="shared" si="16"/>
        <v>7.7499999999999999E-2</v>
      </c>
      <c r="AR249" s="5">
        <f t="shared" si="46"/>
        <v>308817.50161390787</v>
      </c>
      <c r="AS249" s="5">
        <f t="shared" si="47"/>
        <v>987577.02352114429</v>
      </c>
      <c r="AT249" s="5">
        <f t="shared" si="17"/>
        <v>432807.49838609202</v>
      </c>
      <c r="AU249" s="5">
        <f t="shared" si="18"/>
        <v>1296394.5251350522</v>
      </c>
      <c r="AV249" s="150"/>
      <c r="AW249" s="2">
        <v>244</v>
      </c>
      <c r="AX249" s="118">
        <v>52263</v>
      </c>
      <c r="AY249" s="5">
        <f t="shared" si="48"/>
        <v>429443.54872097261</v>
      </c>
      <c r="AZ249" s="5">
        <f t="shared" si="49"/>
        <v>5185.5495990545369</v>
      </c>
      <c r="BA249" s="5">
        <f t="shared" si="19"/>
        <v>2501.5274195484581</v>
      </c>
      <c r="BB249" s="35">
        <f t="shared" si="20"/>
        <v>6.990052388488821E-2</v>
      </c>
      <c r="BC249" s="5">
        <f t="shared" si="21"/>
        <v>2684.0221795060788</v>
      </c>
      <c r="BD249" s="35">
        <f t="shared" si="22"/>
        <v>7.5000000000000011E-2</v>
      </c>
      <c r="BE249" s="5">
        <f t="shared" si="50"/>
        <v>314682.97869857569</v>
      </c>
      <c r="BF249" s="5">
        <f t="shared" si="51"/>
        <v>950591.12347073038</v>
      </c>
      <c r="BG249" s="5">
        <f t="shared" si="23"/>
        <v>426942.02130142413</v>
      </c>
      <c r="BH249" s="5">
        <f t="shared" si="24"/>
        <v>1265274.102169306</v>
      </c>
      <c r="BI249" s="150"/>
      <c r="BJ249" s="2">
        <v>244</v>
      </c>
      <c r="BK249" s="118">
        <v>52263</v>
      </c>
      <c r="BL249" s="5">
        <f t="shared" si="52"/>
        <v>423520.76019787183</v>
      </c>
      <c r="BM249" s="5">
        <f t="shared" si="53"/>
        <v>5059.1898369667315</v>
      </c>
      <c r="BN249" s="5">
        <f t="shared" si="25"/>
        <v>2500.4185774379225</v>
      </c>
      <c r="BO249" s="35">
        <f t="shared" si="26"/>
        <v>7.0846640233731439E-2</v>
      </c>
      <c r="BP249" s="5">
        <f t="shared" si="27"/>
        <v>2558.771259528809</v>
      </c>
      <c r="BQ249" s="35">
        <f t="shared" si="28"/>
        <v>7.2499999999999995E-2</v>
      </c>
      <c r="BR249" s="5">
        <f t="shared" si="54"/>
        <v>320604.65837956651</v>
      </c>
      <c r="BS249" s="5">
        <f t="shared" si="55"/>
        <v>913837.66184031637</v>
      </c>
      <c r="BT249" s="5">
        <f t="shared" si="29"/>
        <v>421020.3416204339</v>
      </c>
      <c r="BU249" s="5">
        <f t="shared" si="30"/>
        <v>1234442.3202198828</v>
      </c>
      <c r="BV249" s="150"/>
      <c r="BW249" s="2">
        <v>244</v>
      </c>
      <c r="BX249" s="118">
        <v>52263</v>
      </c>
      <c r="BY249" s="5">
        <f t="shared" si="56"/>
        <v>417543.1628092748</v>
      </c>
      <c r="BZ249" s="5">
        <f t="shared" si="57"/>
        <v>4934.049629872613</v>
      </c>
      <c r="CA249" s="5">
        <f t="shared" si="31"/>
        <v>2498.3811801518432</v>
      </c>
      <c r="CB249" s="35">
        <f t="shared" si="32"/>
        <v>7.1802335260646166E-2</v>
      </c>
      <c r="CC249" s="5">
        <f t="shared" si="33"/>
        <v>2435.6684497207698</v>
      </c>
      <c r="CD249" s="35">
        <f t="shared" si="34"/>
        <v>7.0000000000000007E-2</v>
      </c>
      <c r="CE249" s="5">
        <f t="shared" si="58"/>
        <v>326580.21837087726</v>
      </c>
      <c r="CF249" s="5">
        <f t="shared" si="59"/>
        <v>877327.89131803985</v>
      </c>
      <c r="CG249" s="5">
        <f t="shared" si="35"/>
        <v>415044.78162912297</v>
      </c>
      <c r="CH249" s="5">
        <f t="shared" si="36"/>
        <v>1203908.1096889172</v>
      </c>
    </row>
    <row r="250" spans="9:86" ht="14.25" customHeight="1">
      <c r="I250" s="150"/>
      <c r="J250" s="2">
        <v>245</v>
      </c>
      <c r="K250" s="118">
        <v>52291</v>
      </c>
      <c r="L250" s="5">
        <f t="shared" si="37"/>
        <v>444361.24324477266</v>
      </c>
      <c r="M250" s="5">
        <f t="shared" si="0"/>
        <v>5571.5809522926747</v>
      </c>
      <c r="N250" s="5">
        <f t="shared" si="1"/>
        <v>2516.5974049848628</v>
      </c>
      <c r="O250" s="35">
        <f t="shared" si="2"/>
        <v>6.7960852389602741E-2</v>
      </c>
      <c r="P250" s="5">
        <f t="shared" si="3"/>
        <v>3054.9835473078119</v>
      </c>
      <c r="Q250" s="35">
        <f t="shared" si="4"/>
        <v>8.2500000000000004E-2</v>
      </c>
      <c r="R250" s="5">
        <f t="shared" si="38"/>
        <v>299780.35416021186</v>
      </c>
      <c r="S250" s="5">
        <f t="shared" si="39"/>
        <v>1065256.9791514929</v>
      </c>
      <c r="T250" s="5">
        <f t="shared" si="5"/>
        <v>441844.64583978779</v>
      </c>
      <c r="U250" s="5">
        <f t="shared" si="6"/>
        <v>1365037.3333117049</v>
      </c>
      <c r="V250" s="150"/>
      <c r="W250" s="2">
        <v>245</v>
      </c>
      <c r="X250" s="118">
        <v>52291</v>
      </c>
      <c r="Y250" s="5">
        <f t="shared" si="40"/>
        <v>438614.58810353477</v>
      </c>
      <c r="Z250" s="5">
        <f t="shared" si="41"/>
        <v>5441.7815210329336</v>
      </c>
      <c r="AA250" s="5">
        <f t="shared" si="7"/>
        <v>2517.6842670093683</v>
      </c>
      <c r="AB250" s="35">
        <f t="shared" si="8"/>
        <v>6.8880999454994971E-2</v>
      </c>
      <c r="AC250" s="5">
        <f t="shared" si="9"/>
        <v>2924.0972540235653</v>
      </c>
      <c r="AD250" s="35">
        <f t="shared" si="10"/>
        <v>0.08</v>
      </c>
      <c r="AE250" s="5">
        <f t="shared" si="42"/>
        <v>305528.09616347402</v>
      </c>
      <c r="AF250" s="5">
        <f t="shared" si="43"/>
        <v>1027708.3764895947</v>
      </c>
      <c r="AG250" s="5">
        <f t="shared" si="11"/>
        <v>436096.90383652539</v>
      </c>
      <c r="AH250" s="5">
        <f t="shared" si="12"/>
        <v>1333236.4726530686</v>
      </c>
      <c r="AI250" s="150"/>
      <c r="AJ250" s="2">
        <v>245</v>
      </c>
      <c r="AK250" s="118">
        <v>52291</v>
      </c>
      <c r="AL250" s="5">
        <f t="shared" si="44"/>
        <v>432807.49838609202</v>
      </c>
      <c r="AM250" s="5">
        <f t="shared" si="45"/>
        <v>5313.0923161272649</v>
      </c>
      <c r="AN250" s="5">
        <f t="shared" si="13"/>
        <v>2517.8772223837541</v>
      </c>
      <c r="AO250" s="35">
        <f t="shared" si="14"/>
        <v>6.9810543443153919E-2</v>
      </c>
      <c r="AP250" s="5">
        <f t="shared" si="15"/>
        <v>2795.2150937435108</v>
      </c>
      <c r="AQ250" s="35">
        <f t="shared" si="16"/>
        <v>7.7499999999999999E-2</v>
      </c>
      <c r="AR250" s="5">
        <f t="shared" si="46"/>
        <v>311335.37883629161</v>
      </c>
      <c r="AS250" s="5">
        <f t="shared" si="47"/>
        <v>990372.23861488781</v>
      </c>
      <c r="AT250" s="5">
        <f t="shared" si="17"/>
        <v>430289.62116370827</v>
      </c>
      <c r="AU250" s="5">
        <f t="shared" si="18"/>
        <v>1301707.6174511793</v>
      </c>
      <c r="AV250" s="150"/>
      <c r="AW250" s="2">
        <v>245</v>
      </c>
      <c r="AX250" s="118">
        <v>52291</v>
      </c>
      <c r="AY250" s="5">
        <f t="shared" si="48"/>
        <v>426942.02130142413</v>
      </c>
      <c r="AZ250" s="5">
        <f t="shared" si="49"/>
        <v>5185.5495990545369</v>
      </c>
      <c r="BA250" s="5">
        <f t="shared" si="19"/>
        <v>2517.1619659206362</v>
      </c>
      <c r="BB250" s="35">
        <f t="shared" si="20"/>
        <v>7.0749521208927857E-2</v>
      </c>
      <c r="BC250" s="5">
        <f t="shared" si="21"/>
        <v>2668.3876331339006</v>
      </c>
      <c r="BD250" s="35">
        <f t="shared" si="22"/>
        <v>7.4999999999999997E-2</v>
      </c>
      <c r="BE250" s="5">
        <f t="shared" si="50"/>
        <v>317200.14066449634</v>
      </c>
      <c r="BF250" s="5">
        <f t="shared" si="51"/>
        <v>953259.51110386429</v>
      </c>
      <c r="BG250" s="5">
        <f t="shared" si="23"/>
        <v>424424.85933550348</v>
      </c>
      <c r="BH250" s="5">
        <f t="shared" si="24"/>
        <v>1270459.6517683608</v>
      </c>
      <c r="BI250" s="150"/>
      <c r="BJ250" s="2">
        <v>245</v>
      </c>
      <c r="BK250" s="118">
        <v>52291</v>
      </c>
      <c r="BL250" s="5">
        <f t="shared" si="52"/>
        <v>421020.3416204339</v>
      </c>
      <c r="BM250" s="5">
        <f t="shared" si="53"/>
        <v>5059.1898369667315</v>
      </c>
      <c r="BN250" s="5">
        <f t="shared" si="25"/>
        <v>2515.5252730099432</v>
      </c>
      <c r="BO250" s="35">
        <f t="shared" si="26"/>
        <v>7.1697968701316186E-2</v>
      </c>
      <c r="BP250" s="5">
        <f t="shared" si="27"/>
        <v>2543.6645639567882</v>
      </c>
      <c r="BQ250" s="35">
        <f t="shared" si="28"/>
        <v>7.2499999999999995E-2</v>
      </c>
      <c r="BR250" s="5">
        <f t="shared" si="54"/>
        <v>323120.18365257647</v>
      </c>
      <c r="BS250" s="5">
        <f t="shared" si="55"/>
        <v>916381.32640427316</v>
      </c>
      <c r="BT250" s="5">
        <f t="shared" si="29"/>
        <v>418504.81634742394</v>
      </c>
      <c r="BU250" s="5">
        <f t="shared" si="30"/>
        <v>1239501.5100568496</v>
      </c>
      <c r="BV250" s="150"/>
      <c r="BW250" s="2">
        <v>245</v>
      </c>
      <c r="BX250" s="118">
        <v>52291</v>
      </c>
      <c r="BY250" s="5">
        <f t="shared" si="56"/>
        <v>415044.78162912297</v>
      </c>
      <c r="BZ250" s="5">
        <f t="shared" si="57"/>
        <v>4934.049629872613</v>
      </c>
      <c r="CA250" s="5">
        <f t="shared" si="31"/>
        <v>2512.9550703693953</v>
      </c>
      <c r="CB250" s="35">
        <f t="shared" si="32"/>
        <v>7.2655920949222186E-2</v>
      </c>
      <c r="CC250" s="5">
        <f t="shared" si="33"/>
        <v>2421.0945595032176</v>
      </c>
      <c r="CD250" s="35">
        <f t="shared" si="34"/>
        <v>7.0000000000000007E-2</v>
      </c>
      <c r="CE250" s="5">
        <f t="shared" si="58"/>
        <v>329093.17344124668</v>
      </c>
      <c r="CF250" s="5">
        <f t="shared" si="59"/>
        <v>879748.98587754311</v>
      </c>
      <c r="CG250" s="5">
        <f t="shared" si="35"/>
        <v>412531.82655875356</v>
      </c>
      <c r="CH250" s="5">
        <f t="shared" si="36"/>
        <v>1208842.1593187898</v>
      </c>
    </row>
    <row r="251" spans="9:86" ht="14.25" customHeight="1">
      <c r="I251" s="150"/>
      <c r="J251" s="2">
        <v>246</v>
      </c>
      <c r="K251" s="118">
        <v>52322</v>
      </c>
      <c r="L251" s="5">
        <f t="shared" si="37"/>
        <v>441844.64583978779</v>
      </c>
      <c r="M251" s="5">
        <f t="shared" si="0"/>
        <v>5571.5809522926747</v>
      </c>
      <c r="N251" s="5">
        <f t="shared" si="1"/>
        <v>2533.8990121441338</v>
      </c>
      <c r="O251" s="35">
        <f t="shared" si="2"/>
        <v>6.8817826428420867E-2</v>
      </c>
      <c r="P251" s="5">
        <f t="shared" si="3"/>
        <v>3037.6819401485409</v>
      </c>
      <c r="Q251" s="35">
        <f t="shared" si="4"/>
        <v>8.2500000000000004E-2</v>
      </c>
      <c r="R251" s="5">
        <f t="shared" si="38"/>
        <v>302314.253172356</v>
      </c>
      <c r="S251" s="5">
        <f t="shared" si="39"/>
        <v>1068294.6610916415</v>
      </c>
      <c r="T251" s="5">
        <f t="shared" si="5"/>
        <v>439310.74682764366</v>
      </c>
      <c r="U251" s="5">
        <f t="shared" si="6"/>
        <v>1370608.9142639975</v>
      </c>
      <c r="V251" s="150"/>
      <c r="W251" s="2">
        <v>246</v>
      </c>
      <c r="X251" s="118">
        <v>52322</v>
      </c>
      <c r="Y251" s="5">
        <f t="shared" si="40"/>
        <v>436096.90383652539</v>
      </c>
      <c r="Z251" s="5">
        <f t="shared" si="41"/>
        <v>5441.7815210329336</v>
      </c>
      <c r="AA251" s="5">
        <f t="shared" si="7"/>
        <v>2534.468828789431</v>
      </c>
      <c r="AB251" s="35">
        <f t="shared" si="8"/>
        <v>6.9740522525869555E-2</v>
      </c>
      <c r="AC251" s="5">
        <f t="shared" si="9"/>
        <v>2907.3126922435026</v>
      </c>
      <c r="AD251" s="35">
        <f t="shared" si="10"/>
        <v>7.9999999999999988E-2</v>
      </c>
      <c r="AE251" s="5">
        <f t="shared" si="42"/>
        <v>308062.56499226345</v>
      </c>
      <c r="AF251" s="5">
        <f t="shared" si="43"/>
        <v>1030615.6891818382</v>
      </c>
      <c r="AG251" s="5">
        <f t="shared" si="11"/>
        <v>433562.43500773597</v>
      </c>
      <c r="AH251" s="5">
        <f t="shared" si="12"/>
        <v>1338678.2541741016</v>
      </c>
      <c r="AI251" s="150"/>
      <c r="AJ251" s="2">
        <v>246</v>
      </c>
      <c r="AK251" s="118">
        <v>52322</v>
      </c>
      <c r="AL251" s="5">
        <f t="shared" si="44"/>
        <v>430289.62116370827</v>
      </c>
      <c r="AM251" s="5">
        <f t="shared" si="45"/>
        <v>5313.0923161272649</v>
      </c>
      <c r="AN251" s="5">
        <f t="shared" si="13"/>
        <v>2534.1385127783155</v>
      </c>
      <c r="AO251" s="35">
        <f t="shared" si="14"/>
        <v>7.0672543927733047E-2</v>
      </c>
      <c r="AP251" s="5">
        <f t="shared" si="15"/>
        <v>2778.9538033489494</v>
      </c>
      <c r="AQ251" s="35">
        <f t="shared" si="16"/>
        <v>7.7499999999999999E-2</v>
      </c>
      <c r="AR251" s="5">
        <f t="shared" si="46"/>
        <v>313869.51734906994</v>
      </c>
      <c r="AS251" s="5">
        <f t="shared" si="47"/>
        <v>993151.19241823675</v>
      </c>
      <c r="AT251" s="5">
        <f t="shared" si="17"/>
        <v>427755.48265092995</v>
      </c>
      <c r="AU251" s="5">
        <f t="shared" si="18"/>
        <v>1307020.7097673067</v>
      </c>
      <c r="AV251" s="150"/>
      <c r="AW251" s="2">
        <v>246</v>
      </c>
      <c r="AX251" s="118">
        <v>52322</v>
      </c>
      <c r="AY251" s="5">
        <f t="shared" si="48"/>
        <v>424424.85933550348</v>
      </c>
      <c r="AZ251" s="5">
        <f t="shared" si="49"/>
        <v>5185.5495990545369</v>
      </c>
      <c r="BA251" s="5">
        <f t="shared" si="19"/>
        <v>2532.8942282076405</v>
      </c>
      <c r="BB251" s="35">
        <f t="shared" si="20"/>
        <v>7.1613926634926356E-2</v>
      </c>
      <c r="BC251" s="5">
        <f t="shared" si="21"/>
        <v>2652.6553708468964</v>
      </c>
      <c r="BD251" s="35">
        <f t="shared" si="22"/>
        <v>7.4999999999999997E-2</v>
      </c>
      <c r="BE251" s="5">
        <f t="shared" si="50"/>
        <v>319733.03489270399</v>
      </c>
      <c r="BF251" s="5">
        <f t="shared" si="51"/>
        <v>955912.16647471115</v>
      </c>
      <c r="BG251" s="5">
        <f t="shared" si="23"/>
        <v>421891.96510729584</v>
      </c>
      <c r="BH251" s="5">
        <f t="shared" si="24"/>
        <v>1275645.201367415</v>
      </c>
      <c r="BI251" s="150"/>
      <c r="BJ251" s="2">
        <v>246</v>
      </c>
      <c r="BK251" s="118">
        <v>52322</v>
      </c>
      <c r="BL251" s="5">
        <f t="shared" si="52"/>
        <v>418504.81634742394</v>
      </c>
      <c r="BM251" s="5">
        <f t="shared" si="53"/>
        <v>5059.1898369667315</v>
      </c>
      <c r="BN251" s="5">
        <f t="shared" si="25"/>
        <v>2530.7232382010452</v>
      </c>
      <c r="BO251" s="35">
        <f t="shared" si="26"/>
        <v>7.2564705762434595E-2</v>
      </c>
      <c r="BP251" s="5">
        <f t="shared" si="27"/>
        <v>2528.4665987656863</v>
      </c>
      <c r="BQ251" s="35">
        <f t="shared" si="28"/>
        <v>7.2499999999999995E-2</v>
      </c>
      <c r="BR251" s="5">
        <f t="shared" si="54"/>
        <v>325650.90689077752</v>
      </c>
      <c r="BS251" s="5">
        <f t="shared" si="55"/>
        <v>918909.79300303885</v>
      </c>
      <c r="BT251" s="5">
        <f t="shared" si="29"/>
        <v>415974.09310922289</v>
      </c>
      <c r="BU251" s="5">
        <f t="shared" si="30"/>
        <v>1244560.6998938164</v>
      </c>
      <c r="BV251" s="150"/>
      <c r="BW251" s="2">
        <v>246</v>
      </c>
      <c r="BX251" s="118">
        <v>52322</v>
      </c>
      <c r="BY251" s="5">
        <f t="shared" si="56"/>
        <v>412531.82655875356</v>
      </c>
      <c r="BZ251" s="5">
        <f t="shared" si="57"/>
        <v>4934.049629872613</v>
      </c>
      <c r="CA251" s="5">
        <f t="shared" si="31"/>
        <v>2527.6139749465506</v>
      </c>
      <c r="CB251" s="35">
        <f t="shared" si="32"/>
        <v>7.3524915525611592E-2</v>
      </c>
      <c r="CC251" s="5">
        <f t="shared" si="33"/>
        <v>2406.4356549260624</v>
      </c>
      <c r="CD251" s="35">
        <f t="shared" si="34"/>
        <v>7.0000000000000007E-2</v>
      </c>
      <c r="CE251" s="5">
        <f t="shared" si="58"/>
        <v>331620.78741619323</v>
      </c>
      <c r="CF251" s="5">
        <f t="shared" si="59"/>
        <v>882155.42153246922</v>
      </c>
      <c r="CG251" s="5">
        <f t="shared" si="35"/>
        <v>410004.21258380701</v>
      </c>
      <c r="CH251" s="5">
        <f t="shared" si="36"/>
        <v>1213776.2089486625</v>
      </c>
    </row>
    <row r="252" spans="9:86" ht="14.25" customHeight="1">
      <c r="I252" s="150"/>
      <c r="J252" s="2">
        <v>247</v>
      </c>
      <c r="K252" s="118">
        <v>52352</v>
      </c>
      <c r="L252" s="5">
        <f t="shared" si="37"/>
        <v>439310.74682764366</v>
      </c>
      <c r="M252" s="5">
        <f t="shared" si="0"/>
        <v>5571.5809522926747</v>
      </c>
      <c r="N252" s="5">
        <f t="shared" si="1"/>
        <v>2551.3195678526245</v>
      </c>
      <c r="O252" s="35">
        <f t="shared" si="2"/>
        <v>6.9690612021934245E-2</v>
      </c>
      <c r="P252" s="5">
        <f t="shared" si="3"/>
        <v>3020.2613844400503</v>
      </c>
      <c r="Q252" s="35">
        <f t="shared" si="4"/>
        <v>8.2500000000000004E-2</v>
      </c>
      <c r="R252" s="5">
        <f t="shared" si="38"/>
        <v>304865.57274020859</v>
      </c>
      <c r="S252" s="5">
        <f t="shared" si="39"/>
        <v>1071314.9224760816</v>
      </c>
      <c r="T252" s="5">
        <f t="shared" si="5"/>
        <v>436759.42725979106</v>
      </c>
      <c r="U252" s="5">
        <f t="shared" si="6"/>
        <v>1376180.4952162902</v>
      </c>
      <c r="V252" s="150"/>
      <c r="W252" s="2">
        <v>247</v>
      </c>
      <c r="X252" s="118">
        <v>52352</v>
      </c>
      <c r="Y252" s="5">
        <f t="shared" si="40"/>
        <v>433562.43500773597</v>
      </c>
      <c r="Z252" s="5">
        <f t="shared" si="41"/>
        <v>5441.7815210329336</v>
      </c>
      <c r="AA252" s="5">
        <f t="shared" si="7"/>
        <v>2551.3652876480269</v>
      </c>
      <c r="AB252" s="35">
        <f t="shared" si="8"/>
        <v>7.0615858247105839E-2</v>
      </c>
      <c r="AC252" s="5">
        <f t="shared" si="9"/>
        <v>2890.4162333849067</v>
      </c>
      <c r="AD252" s="35">
        <f t="shared" si="10"/>
        <v>0.08</v>
      </c>
      <c r="AE252" s="5">
        <f t="shared" si="42"/>
        <v>310613.9302799115</v>
      </c>
      <c r="AF252" s="5">
        <f t="shared" si="43"/>
        <v>1033506.105415223</v>
      </c>
      <c r="AG252" s="5">
        <f t="shared" si="11"/>
        <v>431011.06972008792</v>
      </c>
      <c r="AH252" s="5">
        <f t="shared" si="12"/>
        <v>1344120.0356951347</v>
      </c>
      <c r="AI252" s="150"/>
      <c r="AJ252" s="2">
        <v>247</v>
      </c>
      <c r="AK252" s="118">
        <v>52352</v>
      </c>
      <c r="AL252" s="5">
        <f t="shared" si="44"/>
        <v>427755.48265092995</v>
      </c>
      <c r="AM252" s="5">
        <f t="shared" si="45"/>
        <v>5313.0923161272649</v>
      </c>
      <c r="AN252" s="5">
        <f t="shared" si="13"/>
        <v>2550.5048240066758</v>
      </c>
      <c r="AO252" s="35">
        <f t="shared" si="14"/>
        <v>7.1550357925058317E-2</v>
      </c>
      <c r="AP252" s="5">
        <f t="shared" si="15"/>
        <v>2762.5874921205891</v>
      </c>
      <c r="AQ252" s="35">
        <f t="shared" si="16"/>
        <v>7.7499999999999999E-2</v>
      </c>
      <c r="AR252" s="5">
        <f t="shared" si="46"/>
        <v>316420.02217307664</v>
      </c>
      <c r="AS252" s="5">
        <f t="shared" si="47"/>
        <v>995913.77991035732</v>
      </c>
      <c r="AT252" s="5">
        <f t="shared" si="17"/>
        <v>425204.97782692325</v>
      </c>
      <c r="AU252" s="5">
        <f t="shared" si="18"/>
        <v>1312333.8020834341</v>
      </c>
      <c r="AV252" s="150"/>
      <c r="AW252" s="2">
        <v>247</v>
      </c>
      <c r="AX252" s="118">
        <v>52352</v>
      </c>
      <c r="AY252" s="5">
        <f t="shared" si="48"/>
        <v>421891.96510729584</v>
      </c>
      <c r="AZ252" s="5">
        <f t="shared" si="49"/>
        <v>5185.5495990545369</v>
      </c>
      <c r="BA252" s="5">
        <f t="shared" si="19"/>
        <v>2548.7248171339379</v>
      </c>
      <c r="BB252" s="35">
        <f t="shared" si="20"/>
        <v>7.2494146215439148E-2</v>
      </c>
      <c r="BC252" s="5">
        <f t="shared" si="21"/>
        <v>2636.824781920599</v>
      </c>
      <c r="BD252" s="35">
        <f t="shared" si="22"/>
        <v>7.5000000000000011E-2</v>
      </c>
      <c r="BE252" s="5">
        <f t="shared" si="50"/>
        <v>322281.7597098379</v>
      </c>
      <c r="BF252" s="5">
        <f t="shared" si="51"/>
        <v>958548.99125663179</v>
      </c>
      <c r="BG252" s="5">
        <f t="shared" si="23"/>
        <v>419343.24029016192</v>
      </c>
      <c r="BH252" s="5">
        <f t="shared" si="24"/>
        <v>1280830.7509664698</v>
      </c>
      <c r="BI252" s="150"/>
      <c r="BJ252" s="2">
        <v>247</v>
      </c>
      <c r="BK252" s="118">
        <v>52352</v>
      </c>
      <c r="BL252" s="5">
        <f t="shared" si="52"/>
        <v>415974.09310922289</v>
      </c>
      <c r="BM252" s="5">
        <f t="shared" si="53"/>
        <v>5059.1898369667315</v>
      </c>
      <c r="BN252" s="5">
        <f t="shared" si="25"/>
        <v>2546.0130244318434</v>
      </c>
      <c r="BO252" s="35">
        <f t="shared" si="26"/>
        <v>7.3447257411677319E-2</v>
      </c>
      <c r="BP252" s="5">
        <f t="shared" si="27"/>
        <v>2513.1768125348881</v>
      </c>
      <c r="BQ252" s="35">
        <f t="shared" si="28"/>
        <v>7.2499999999999995E-2</v>
      </c>
      <c r="BR252" s="5">
        <f t="shared" si="54"/>
        <v>328196.91991520935</v>
      </c>
      <c r="BS252" s="5">
        <f t="shared" si="55"/>
        <v>921422.96981557377</v>
      </c>
      <c r="BT252" s="5">
        <f t="shared" si="29"/>
        <v>413428.08008479106</v>
      </c>
      <c r="BU252" s="5">
        <f t="shared" si="30"/>
        <v>1249619.8897307832</v>
      </c>
      <c r="BV252" s="150"/>
      <c r="BW252" s="2">
        <v>247</v>
      </c>
      <c r="BX252" s="118">
        <v>52352</v>
      </c>
      <c r="BY252" s="5">
        <f t="shared" si="56"/>
        <v>410004.21258380701</v>
      </c>
      <c r="BZ252" s="5">
        <f t="shared" si="57"/>
        <v>4934.049629872613</v>
      </c>
      <c r="CA252" s="5">
        <f t="shared" si="31"/>
        <v>2542.3583898004053</v>
      </c>
      <c r="CB252" s="35">
        <f t="shared" si="32"/>
        <v>7.4409724927811102E-2</v>
      </c>
      <c r="CC252" s="5">
        <f t="shared" si="33"/>
        <v>2391.6912400722076</v>
      </c>
      <c r="CD252" s="35">
        <f t="shared" si="34"/>
        <v>7.0000000000000007E-2</v>
      </c>
      <c r="CE252" s="5">
        <f t="shared" si="58"/>
        <v>334163.14580599364</v>
      </c>
      <c r="CF252" s="5">
        <f t="shared" si="59"/>
        <v>884547.11277254147</v>
      </c>
      <c r="CG252" s="5">
        <f t="shared" si="35"/>
        <v>407461.85419400659</v>
      </c>
      <c r="CH252" s="5">
        <f t="shared" si="36"/>
        <v>1218710.2585785352</v>
      </c>
    </row>
    <row r="253" spans="9:86" ht="14.25" customHeight="1">
      <c r="I253" s="150"/>
      <c r="J253" s="2">
        <v>248</v>
      </c>
      <c r="K253" s="118">
        <v>52383</v>
      </c>
      <c r="L253" s="5">
        <f t="shared" si="37"/>
        <v>436759.42725979106</v>
      </c>
      <c r="M253" s="5">
        <f t="shared" si="0"/>
        <v>5571.5809522926747</v>
      </c>
      <c r="N253" s="5">
        <f t="shared" si="1"/>
        <v>2568.8598898816113</v>
      </c>
      <c r="O253" s="35">
        <f t="shared" si="2"/>
        <v>7.0579629779217973E-2</v>
      </c>
      <c r="P253" s="5">
        <f t="shared" si="3"/>
        <v>3002.7210624110635</v>
      </c>
      <c r="Q253" s="35">
        <f t="shared" si="4"/>
        <v>8.2500000000000004E-2</v>
      </c>
      <c r="R253" s="5">
        <f t="shared" si="38"/>
        <v>307434.43263009022</v>
      </c>
      <c r="S253" s="5">
        <f t="shared" si="39"/>
        <v>1074317.6435384927</v>
      </c>
      <c r="T253" s="5">
        <f t="shared" si="5"/>
        <v>434190.56736990943</v>
      </c>
      <c r="U253" s="5">
        <f t="shared" si="6"/>
        <v>1381752.076168583</v>
      </c>
      <c r="V253" s="150"/>
      <c r="W253" s="2">
        <v>248</v>
      </c>
      <c r="X253" s="118">
        <v>52383</v>
      </c>
      <c r="Y253" s="5">
        <f t="shared" si="40"/>
        <v>431011.06972008792</v>
      </c>
      <c r="Z253" s="5">
        <f t="shared" si="41"/>
        <v>5441.7815210329336</v>
      </c>
      <c r="AA253" s="5">
        <f t="shared" si="7"/>
        <v>2568.3743895656808</v>
      </c>
      <c r="AB253" s="35">
        <f t="shared" si="8"/>
        <v>7.1507427163770898E-2</v>
      </c>
      <c r="AC253" s="5">
        <f t="shared" si="9"/>
        <v>2873.4071314672528</v>
      </c>
      <c r="AD253" s="35">
        <f t="shared" si="10"/>
        <v>0.08</v>
      </c>
      <c r="AE253" s="5">
        <f t="shared" si="42"/>
        <v>313182.30466947716</v>
      </c>
      <c r="AF253" s="5">
        <f t="shared" si="43"/>
        <v>1036379.5125466903</v>
      </c>
      <c r="AG253" s="5">
        <f t="shared" si="11"/>
        <v>428442.69533052226</v>
      </c>
      <c r="AH253" s="5">
        <f t="shared" si="12"/>
        <v>1349561.8172161675</v>
      </c>
      <c r="AI253" s="150"/>
      <c r="AJ253" s="2">
        <v>248</v>
      </c>
      <c r="AK253" s="118">
        <v>52383</v>
      </c>
      <c r="AL253" s="5">
        <f t="shared" si="44"/>
        <v>425204.97782692325</v>
      </c>
      <c r="AM253" s="5">
        <f t="shared" si="45"/>
        <v>5313.0923161272649</v>
      </c>
      <c r="AN253" s="5">
        <f t="shared" si="13"/>
        <v>2566.9768343283854</v>
      </c>
      <c r="AO253" s="35">
        <f t="shared" si="14"/>
        <v>7.2444405917747895E-2</v>
      </c>
      <c r="AP253" s="5">
        <f t="shared" si="15"/>
        <v>2746.1154817988795</v>
      </c>
      <c r="AQ253" s="35">
        <f t="shared" si="16"/>
        <v>7.7500000000000013E-2</v>
      </c>
      <c r="AR253" s="5">
        <f t="shared" si="46"/>
        <v>318986.99900740501</v>
      </c>
      <c r="AS253" s="5">
        <f t="shared" si="47"/>
        <v>998659.89539215621</v>
      </c>
      <c r="AT253" s="5">
        <f t="shared" si="17"/>
        <v>422638.00099259487</v>
      </c>
      <c r="AU253" s="5">
        <f t="shared" si="18"/>
        <v>1317646.8943995612</v>
      </c>
      <c r="AV253" s="150"/>
      <c r="AW253" s="2">
        <v>248</v>
      </c>
      <c r="AX253" s="118">
        <v>52383</v>
      </c>
      <c r="AY253" s="5">
        <f t="shared" si="48"/>
        <v>419343.24029016192</v>
      </c>
      <c r="AZ253" s="5">
        <f t="shared" si="49"/>
        <v>5185.5495990545369</v>
      </c>
      <c r="BA253" s="5">
        <f t="shared" si="19"/>
        <v>2564.6543472410249</v>
      </c>
      <c r="BB253" s="35">
        <f t="shared" si="20"/>
        <v>7.3390600372137016E-2</v>
      </c>
      <c r="BC253" s="5">
        <f t="shared" si="21"/>
        <v>2620.895251813512</v>
      </c>
      <c r="BD253" s="35">
        <f t="shared" si="22"/>
        <v>7.5000000000000011E-2</v>
      </c>
      <c r="BE253" s="5">
        <f t="shared" si="50"/>
        <v>324846.41405707895</v>
      </c>
      <c r="BF253" s="5">
        <f t="shared" si="51"/>
        <v>961169.88650844526</v>
      </c>
      <c r="BG253" s="5">
        <f t="shared" si="23"/>
        <v>416778.58594292088</v>
      </c>
      <c r="BH253" s="5">
        <f t="shared" si="24"/>
        <v>1286016.3005655243</v>
      </c>
      <c r="BI253" s="150"/>
      <c r="BJ253" s="2">
        <v>248</v>
      </c>
      <c r="BK253" s="118">
        <v>52383</v>
      </c>
      <c r="BL253" s="5">
        <f t="shared" si="52"/>
        <v>413428.08008479106</v>
      </c>
      <c r="BM253" s="5">
        <f t="shared" si="53"/>
        <v>5059.1898369667315</v>
      </c>
      <c r="BN253" s="5">
        <f t="shared" si="25"/>
        <v>2561.3951864544524</v>
      </c>
      <c r="BO253" s="35">
        <f t="shared" si="26"/>
        <v>7.4346044011208784E-2</v>
      </c>
      <c r="BP253" s="5">
        <f t="shared" si="27"/>
        <v>2497.7946505122791</v>
      </c>
      <c r="BQ253" s="35">
        <f t="shared" si="28"/>
        <v>7.2499999999999995E-2</v>
      </c>
      <c r="BR253" s="5">
        <f t="shared" si="54"/>
        <v>330758.31510166381</v>
      </c>
      <c r="BS253" s="5">
        <f t="shared" si="55"/>
        <v>923920.76446608605</v>
      </c>
      <c r="BT253" s="5">
        <f t="shared" si="29"/>
        <v>410866.68489833659</v>
      </c>
      <c r="BU253" s="5">
        <f t="shared" si="30"/>
        <v>1254679.07956775</v>
      </c>
      <c r="BV253" s="150"/>
      <c r="BW253" s="2">
        <v>248</v>
      </c>
      <c r="BX253" s="118">
        <v>52383</v>
      </c>
      <c r="BY253" s="5">
        <f t="shared" si="56"/>
        <v>407461.85419400659</v>
      </c>
      <c r="BZ253" s="5">
        <f t="shared" si="57"/>
        <v>4934.049629872613</v>
      </c>
      <c r="CA253" s="5">
        <f t="shared" si="31"/>
        <v>2557.1888137409078</v>
      </c>
      <c r="CB253" s="35">
        <f t="shared" si="32"/>
        <v>7.5310769459857485E-2</v>
      </c>
      <c r="CC253" s="5">
        <f t="shared" si="33"/>
        <v>2376.8608161317052</v>
      </c>
      <c r="CD253" s="35">
        <f t="shared" si="34"/>
        <v>7.0000000000000007E-2</v>
      </c>
      <c r="CE253" s="5">
        <f t="shared" si="58"/>
        <v>336720.33461973455</v>
      </c>
      <c r="CF253" s="5">
        <f t="shared" si="59"/>
        <v>886923.97358867317</v>
      </c>
      <c r="CG253" s="5">
        <f t="shared" si="35"/>
        <v>404904.66538026568</v>
      </c>
      <c r="CH253" s="5">
        <f t="shared" si="36"/>
        <v>1223644.3082084078</v>
      </c>
    </row>
    <row r="254" spans="9:86" ht="14.25" customHeight="1">
      <c r="I254" s="150"/>
      <c r="J254" s="2">
        <v>249</v>
      </c>
      <c r="K254" s="118">
        <v>52413</v>
      </c>
      <c r="L254" s="5">
        <f t="shared" si="37"/>
        <v>434190.56736990943</v>
      </c>
      <c r="M254" s="5">
        <f t="shared" si="0"/>
        <v>5571.5809522926747</v>
      </c>
      <c r="N254" s="5">
        <f t="shared" si="1"/>
        <v>2586.5208016245474</v>
      </c>
      <c r="O254" s="35">
        <f t="shared" si="2"/>
        <v>7.1485315324806398E-2</v>
      </c>
      <c r="P254" s="5">
        <f t="shared" si="3"/>
        <v>2985.0601506681273</v>
      </c>
      <c r="Q254" s="35">
        <f t="shared" si="4"/>
        <v>8.2500000000000004E-2</v>
      </c>
      <c r="R254" s="5">
        <f t="shared" si="38"/>
        <v>310020.95343171479</v>
      </c>
      <c r="S254" s="5">
        <f t="shared" si="39"/>
        <v>1077302.7036891608</v>
      </c>
      <c r="T254" s="5">
        <f t="shared" si="5"/>
        <v>431604.04656828486</v>
      </c>
      <c r="U254" s="5">
        <f t="shared" si="6"/>
        <v>1387323.6571208755</v>
      </c>
      <c r="V254" s="150"/>
      <c r="W254" s="2">
        <v>249</v>
      </c>
      <c r="X254" s="118">
        <v>52413</v>
      </c>
      <c r="Y254" s="5">
        <f t="shared" si="40"/>
        <v>428442.69533052226</v>
      </c>
      <c r="Z254" s="5">
        <f t="shared" si="41"/>
        <v>5441.7815210329336</v>
      </c>
      <c r="AA254" s="5">
        <f t="shared" si="7"/>
        <v>2585.4968854961185</v>
      </c>
      <c r="AB254" s="35">
        <f t="shared" si="8"/>
        <v>7.2415664834753299E-2</v>
      </c>
      <c r="AC254" s="5">
        <f t="shared" si="9"/>
        <v>2856.2846355368151</v>
      </c>
      <c r="AD254" s="35">
        <f t="shared" si="10"/>
        <v>0.08</v>
      </c>
      <c r="AE254" s="5">
        <f t="shared" si="42"/>
        <v>315767.8015549733</v>
      </c>
      <c r="AF254" s="5">
        <f t="shared" si="43"/>
        <v>1039235.7971822271</v>
      </c>
      <c r="AG254" s="5">
        <f t="shared" si="11"/>
        <v>425857.19844502612</v>
      </c>
      <c r="AH254" s="5">
        <f t="shared" si="12"/>
        <v>1355003.5987372005</v>
      </c>
      <c r="AI254" s="150"/>
      <c r="AJ254" s="2">
        <v>249</v>
      </c>
      <c r="AK254" s="118">
        <v>52413</v>
      </c>
      <c r="AL254" s="5">
        <f t="shared" si="44"/>
        <v>422638.00099259487</v>
      </c>
      <c r="AM254" s="5">
        <f t="shared" si="45"/>
        <v>5313.0923161272649</v>
      </c>
      <c r="AN254" s="5">
        <f t="shared" si="13"/>
        <v>2583.5552263834229</v>
      </c>
      <c r="AO254" s="35">
        <f t="shared" si="14"/>
        <v>7.3355123400615077E-2</v>
      </c>
      <c r="AP254" s="5">
        <f t="shared" si="15"/>
        <v>2729.537089743842</v>
      </c>
      <c r="AQ254" s="35">
        <f t="shared" si="16"/>
        <v>7.7499999999999999E-2</v>
      </c>
      <c r="AR254" s="5">
        <f t="shared" si="46"/>
        <v>321570.55423378845</v>
      </c>
      <c r="AS254" s="5">
        <f t="shared" si="47"/>
        <v>1001389.4324819001</v>
      </c>
      <c r="AT254" s="5">
        <f t="shared" si="17"/>
        <v>420054.44576621143</v>
      </c>
      <c r="AU254" s="5">
        <f t="shared" si="18"/>
        <v>1322959.9867156886</v>
      </c>
      <c r="AV254" s="150"/>
      <c r="AW254" s="2">
        <v>249</v>
      </c>
      <c r="AX254" s="118">
        <v>52413</v>
      </c>
      <c r="AY254" s="5">
        <f t="shared" si="48"/>
        <v>416778.58594292088</v>
      </c>
      <c r="AZ254" s="5">
        <f t="shared" si="49"/>
        <v>5185.5495990545369</v>
      </c>
      <c r="BA254" s="5">
        <f t="shared" si="19"/>
        <v>2580.6834369112817</v>
      </c>
      <c r="BB254" s="35">
        <f t="shared" si="20"/>
        <v>7.4303724537269217E-2</v>
      </c>
      <c r="BC254" s="5">
        <f t="shared" si="21"/>
        <v>2604.8661621432552</v>
      </c>
      <c r="BD254" s="35">
        <f t="shared" si="22"/>
        <v>7.4999999999999997E-2</v>
      </c>
      <c r="BE254" s="5">
        <f t="shared" si="50"/>
        <v>327427.09749399021</v>
      </c>
      <c r="BF254" s="5">
        <f t="shared" si="51"/>
        <v>963774.75267058855</v>
      </c>
      <c r="BG254" s="5">
        <f t="shared" si="23"/>
        <v>414197.90250600962</v>
      </c>
      <c r="BH254" s="5">
        <f t="shared" si="24"/>
        <v>1291201.8501645788</v>
      </c>
      <c r="BI254" s="150"/>
      <c r="BJ254" s="2">
        <v>249</v>
      </c>
      <c r="BK254" s="118">
        <v>52413</v>
      </c>
      <c r="BL254" s="5">
        <f t="shared" si="52"/>
        <v>410866.68489833659</v>
      </c>
      <c r="BM254" s="5">
        <f t="shared" si="53"/>
        <v>5059.1898369667315</v>
      </c>
      <c r="BN254" s="5">
        <f t="shared" si="25"/>
        <v>2576.8702823726148</v>
      </c>
      <c r="BO254" s="35">
        <f t="shared" si="26"/>
        <v>7.5261500932164216E-2</v>
      </c>
      <c r="BP254" s="5">
        <f t="shared" si="27"/>
        <v>2482.3195545941167</v>
      </c>
      <c r="BQ254" s="35">
        <f t="shared" si="28"/>
        <v>7.2499999999999981E-2</v>
      </c>
      <c r="BR254" s="5">
        <f t="shared" si="54"/>
        <v>333335.18538403645</v>
      </c>
      <c r="BS254" s="5">
        <f t="shared" si="55"/>
        <v>926403.08402068017</v>
      </c>
      <c r="BT254" s="5">
        <f t="shared" si="29"/>
        <v>408289.81461596396</v>
      </c>
      <c r="BU254" s="5">
        <f t="shared" si="30"/>
        <v>1259738.2694047166</v>
      </c>
      <c r="BV254" s="150"/>
      <c r="BW254" s="2">
        <v>249</v>
      </c>
      <c r="BX254" s="118">
        <v>52413</v>
      </c>
      <c r="BY254" s="5">
        <f t="shared" si="56"/>
        <v>404904.66538026568</v>
      </c>
      <c r="BZ254" s="5">
        <f t="shared" si="57"/>
        <v>4934.049629872613</v>
      </c>
      <c r="CA254" s="5">
        <f t="shared" si="31"/>
        <v>2572.1057484877297</v>
      </c>
      <c r="CB254" s="35">
        <f t="shared" si="32"/>
        <v>7.62284844331583E-2</v>
      </c>
      <c r="CC254" s="5">
        <f t="shared" si="33"/>
        <v>2361.9438813848833</v>
      </c>
      <c r="CD254" s="35">
        <f t="shared" si="34"/>
        <v>7.0000000000000007E-2</v>
      </c>
      <c r="CE254" s="5">
        <f t="shared" si="58"/>
        <v>339292.44036822231</v>
      </c>
      <c r="CF254" s="5">
        <f t="shared" si="59"/>
        <v>889285.91747005808</v>
      </c>
      <c r="CG254" s="5">
        <f t="shared" si="35"/>
        <v>402332.55963177793</v>
      </c>
      <c r="CH254" s="5">
        <f t="shared" si="36"/>
        <v>1228578.3578382805</v>
      </c>
    </row>
    <row r="255" spans="9:86" ht="14.25" customHeight="1">
      <c r="I255" s="150"/>
      <c r="J255" s="2">
        <v>250</v>
      </c>
      <c r="K255" s="118">
        <v>52444</v>
      </c>
      <c r="L255" s="5">
        <f t="shared" si="37"/>
        <v>431604.04656828486</v>
      </c>
      <c r="M255" s="5">
        <f t="shared" si="0"/>
        <v>5571.5809522926747</v>
      </c>
      <c r="N255" s="5">
        <f t="shared" si="1"/>
        <v>2604.3031321357162</v>
      </c>
      <c r="O255" s="35">
        <f t="shared" si="2"/>
        <v>7.2408119975038779E-2</v>
      </c>
      <c r="P255" s="5">
        <f t="shared" si="3"/>
        <v>2967.2778201569586</v>
      </c>
      <c r="Q255" s="35">
        <f t="shared" si="4"/>
        <v>8.2500000000000004E-2</v>
      </c>
      <c r="R255" s="5">
        <f t="shared" si="38"/>
        <v>312625.2565638505</v>
      </c>
      <c r="S255" s="5">
        <f t="shared" si="39"/>
        <v>1080269.9815093176</v>
      </c>
      <c r="T255" s="5">
        <f t="shared" si="5"/>
        <v>428999.74343614915</v>
      </c>
      <c r="U255" s="5">
        <f t="shared" si="6"/>
        <v>1392895.2380731681</v>
      </c>
      <c r="V255" s="150"/>
      <c r="W255" s="2">
        <v>250</v>
      </c>
      <c r="X255" s="118">
        <v>52444</v>
      </c>
      <c r="Y255" s="5">
        <f t="shared" si="40"/>
        <v>425857.19844502612</v>
      </c>
      <c r="Z255" s="5">
        <f t="shared" si="41"/>
        <v>5441.7815210329336</v>
      </c>
      <c r="AA255" s="5">
        <f t="shared" si="7"/>
        <v>2602.7335313994258</v>
      </c>
      <c r="AB255" s="35">
        <f t="shared" si="8"/>
        <v>7.3341022509039386E-2</v>
      </c>
      <c r="AC255" s="5">
        <f t="shared" si="9"/>
        <v>2839.0479896335078</v>
      </c>
      <c r="AD255" s="35">
        <f t="shared" si="10"/>
        <v>0.08</v>
      </c>
      <c r="AE255" s="5">
        <f t="shared" si="42"/>
        <v>318370.53508637269</v>
      </c>
      <c r="AF255" s="5">
        <f t="shared" si="43"/>
        <v>1042074.8451718607</v>
      </c>
      <c r="AG255" s="5">
        <f t="shared" si="11"/>
        <v>423254.46491362673</v>
      </c>
      <c r="AH255" s="5">
        <f t="shared" si="12"/>
        <v>1360445.3802582333</v>
      </c>
      <c r="AI255" s="150"/>
      <c r="AJ255" s="2">
        <v>250</v>
      </c>
      <c r="AK255" s="118">
        <v>52444</v>
      </c>
      <c r="AL255" s="5">
        <f t="shared" si="44"/>
        <v>420054.44576621143</v>
      </c>
      <c r="AM255" s="5">
        <f t="shared" si="45"/>
        <v>5313.0923161272649</v>
      </c>
      <c r="AN255" s="5">
        <f t="shared" si="13"/>
        <v>2600.2406872204829</v>
      </c>
      <c r="AO255" s="35">
        <f t="shared" si="14"/>
        <v>7.4282961556874708E-2</v>
      </c>
      <c r="AP255" s="5">
        <f t="shared" si="15"/>
        <v>2712.851628906782</v>
      </c>
      <c r="AQ255" s="35">
        <f t="shared" si="16"/>
        <v>7.7499999999999999E-2</v>
      </c>
      <c r="AR255" s="5">
        <f t="shared" si="46"/>
        <v>324170.79492100893</v>
      </c>
      <c r="AS255" s="5">
        <f t="shared" si="47"/>
        <v>1004102.2841108069</v>
      </c>
      <c r="AT255" s="5">
        <f t="shared" si="17"/>
        <v>417454.20507899096</v>
      </c>
      <c r="AU255" s="5">
        <f t="shared" si="18"/>
        <v>1328273.0790318158</v>
      </c>
      <c r="AV255" s="150"/>
      <c r="AW255" s="2">
        <v>250</v>
      </c>
      <c r="AX255" s="118">
        <v>52444</v>
      </c>
      <c r="AY255" s="5">
        <f t="shared" si="48"/>
        <v>414197.90250600962</v>
      </c>
      <c r="AZ255" s="5">
        <f t="shared" si="49"/>
        <v>5185.5495990545369</v>
      </c>
      <c r="BA255" s="5">
        <f t="shared" si="19"/>
        <v>2596.8127083919771</v>
      </c>
      <c r="BB255" s="35">
        <f t="shared" si="20"/>
        <v>7.5233969829800379E-2</v>
      </c>
      <c r="BC255" s="5">
        <f t="shared" si="21"/>
        <v>2588.7368906625597</v>
      </c>
      <c r="BD255" s="35">
        <f t="shared" si="22"/>
        <v>7.4999999999999997E-2</v>
      </c>
      <c r="BE255" s="5">
        <f t="shared" si="50"/>
        <v>330023.91020238219</v>
      </c>
      <c r="BF255" s="5">
        <f t="shared" si="51"/>
        <v>966363.48956125113</v>
      </c>
      <c r="BG255" s="5">
        <f t="shared" si="23"/>
        <v>411601.08979761763</v>
      </c>
      <c r="BH255" s="5">
        <f t="shared" si="24"/>
        <v>1296387.3997636333</v>
      </c>
      <c r="BI255" s="150"/>
      <c r="BJ255" s="2">
        <v>250</v>
      </c>
      <c r="BK255" s="118">
        <v>52444</v>
      </c>
      <c r="BL255" s="5">
        <f t="shared" si="52"/>
        <v>408289.81461596396</v>
      </c>
      <c r="BM255" s="5">
        <f t="shared" si="53"/>
        <v>5059.1898369667315</v>
      </c>
      <c r="BN255" s="5">
        <f t="shared" si="25"/>
        <v>2592.4388736619494</v>
      </c>
      <c r="BO255" s="35">
        <f t="shared" si="26"/>
        <v>7.6194079230716708E-2</v>
      </c>
      <c r="BP255" s="5">
        <f t="shared" si="27"/>
        <v>2466.7509633047821</v>
      </c>
      <c r="BQ255" s="35">
        <f t="shared" si="28"/>
        <v>7.2499999999999995E-2</v>
      </c>
      <c r="BR255" s="5">
        <f t="shared" si="54"/>
        <v>335927.62425769842</v>
      </c>
      <c r="BS255" s="5">
        <f t="shared" si="55"/>
        <v>928869.83498398494</v>
      </c>
      <c r="BT255" s="5">
        <f t="shared" si="29"/>
        <v>405697.37574230199</v>
      </c>
      <c r="BU255" s="5">
        <f t="shared" si="30"/>
        <v>1264797.4592416834</v>
      </c>
      <c r="BV255" s="150"/>
      <c r="BW255" s="2">
        <v>250</v>
      </c>
      <c r="BX255" s="118">
        <v>52444</v>
      </c>
      <c r="BY255" s="5">
        <f t="shared" si="56"/>
        <v>402332.55963177793</v>
      </c>
      <c r="BZ255" s="5">
        <f t="shared" si="57"/>
        <v>4934.049629872613</v>
      </c>
      <c r="CA255" s="5">
        <f t="shared" si="31"/>
        <v>2587.1096986872417</v>
      </c>
      <c r="CB255" s="35">
        <f t="shared" si="32"/>
        <v>7.7163320842489447E-2</v>
      </c>
      <c r="CC255" s="5">
        <f t="shared" si="33"/>
        <v>2346.9399311853713</v>
      </c>
      <c r="CD255" s="35">
        <f t="shared" si="34"/>
        <v>7.0000000000000007E-2</v>
      </c>
      <c r="CE255" s="5">
        <f t="shared" si="58"/>
        <v>341879.55006690952</v>
      </c>
      <c r="CF255" s="5">
        <f t="shared" si="59"/>
        <v>891632.85740124341</v>
      </c>
      <c r="CG255" s="5">
        <f t="shared" si="35"/>
        <v>399745.44993309071</v>
      </c>
      <c r="CH255" s="5">
        <f t="shared" si="36"/>
        <v>1233512.4074681529</v>
      </c>
    </row>
    <row r="256" spans="9:86" ht="14.25" customHeight="1">
      <c r="I256" s="150"/>
      <c r="J256" s="2">
        <v>251</v>
      </c>
      <c r="K256" s="118">
        <v>52475</v>
      </c>
      <c r="L256" s="5">
        <f t="shared" si="37"/>
        <v>428999.74343614915</v>
      </c>
      <c r="M256" s="5">
        <f t="shared" si="0"/>
        <v>5571.5809522926747</v>
      </c>
      <c r="N256" s="5">
        <f t="shared" si="1"/>
        <v>2622.2077161691495</v>
      </c>
      <c r="O256" s="35">
        <f t="shared" si="2"/>
        <v>7.3348511451296838E-2</v>
      </c>
      <c r="P256" s="5">
        <f t="shared" si="3"/>
        <v>2949.3732361235252</v>
      </c>
      <c r="Q256" s="35">
        <f t="shared" si="4"/>
        <v>8.249999999999999E-2</v>
      </c>
      <c r="R256" s="5">
        <f t="shared" si="38"/>
        <v>315247.46428001963</v>
      </c>
      <c r="S256" s="5">
        <f t="shared" si="39"/>
        <v>1083219.3547454411</v>
      </c>
      <c r="T256" s="5">
        <f t="shared" si="5"/>
        <v>426377.53571998002</v>
      </c>
      <c r="U256" s="5">
        <f t="shared" si="6"/>
        <v>1398466.8190254606</v>
      </c>
      <c r="V256" s="150"/>
      <c r="W256" s="2">
        <v>251</v>
      </c>
      <c r="X256" s="118">
        <v>52475</v>
      </c>
      <c r="Y256" s="5">
        <f t="shared" si="40"/>
        <v>423254.46491362673</v>
      </c>
      <c r="Z256" s="5">
        <f t="shared" si="41"/>
        <v>5441.7815210329336</v>
      </c>
      <c r="AA256" s="5">
        <f t="shared" si="7"/>
        <v>2620.0850882754221</v>
      </c>
      <c r="AB256" s="35">
        <f t="shared" si="8"/>
        <v>7.4283967838877293E-2</v>
      </c>
      <c r="AC256" s="5">
        <f t="shared" si="9"/>
        <v>2821.6964327575115</v>
      </c>
      <c r="AD256" s="35">
        <f t="shared" si="10"/>
        <v>0.08</v>
      </c>
      <c r="AE256" s="5">
        <f t="shared" si="42"/>
        <v>320990.62017464812</v>
      </c>
      <c r="AF256" s="5">
        <f t="shared" si="43"/>
        <v>1044896.5416046182</v>
      </c>
      <c r="AG256" s="5">
        <f t="shared" si="11"/>
        <v>420634.37982535129</v>
      </c>
      <c r="AH256" s="5">
        <f t="shared" si="12"/>
        <v>1365887.1617792663</v>
      </c>
      <c r="AI256" s="150"/>
      <c r="AJ256" s="2">
        <v>251</v>
      </c>
      <c r="AK256" s="118">
        <v>52475</v>
      </c>
      <c r="AL256" s="5">
        <f t="shared" si="44"/>
        <v>417454.20507899096</v>
      </c>
      <c r="AM256" s="5">
        <f t="shared" si="45"/>
        <v>5313.0923161272649</v>
      </c>
      <c r="AN256" s="5">
        <f t="shared" si="13"/>
        <v>2617.0339083254485</v>
      </c>
      <c r="AO256" s="35">
        <f t="shared" si="14"/>
        <v>7.522838797123392E-2</v>
      </c>
      <c r="AP256" s="5">
        <f t="shared" si="15"/>
        <v>2696.0584078018164</v>
      </c>
      <c r="AQ256" s="35">
        <f t="shared" si="16"/>
        <v>7.7499999999999999E-2</v>
      </c>
      <c r="AR256" s="5">
        <f t="shared" si="46"/>
        <v>326787.82882933435</v>
      </c>
      <c r="AS256" s="5">
        <f t="shared" si="47"/>
        <v>1006798.3425186087</v>
      </c>
      <c r="AT256" s="5">
        <f t="shared" si="17"/>
        <v>414837.17117066553</v>
      </c>
      <c r="AU256" s="5">
        <f t="shared" si="18"/>
        <v>1333586.1713479431</v>
      </c>
      <c r="AV256" s="150"/>
      <c r="AW256" s="2">
        <v>251</v>
      </c>
      <c r="AX256" s="118">
        <v>52475</v>
      </c>
      <c r="AY256" s="5">
        <f t="shared" si="48"/>
        <v>411601.08979761763</v>
      </c>
      <c r="AZ256" s="5">
        <f t="shared" si="49"/>
        <v>5185.5495990545369</v>
      </c>
      <c r="BA256" s="5">
        <f t="shared" si="19"/>
        <v>2613.0427878194268</v>
      </c>
      <c r="BB256" s="35">
        <f t="shared" si="20"/>
        <v>7.6181803768427772E-2</v>
      </c>
      <c r="BC256" s="5">
        <f t="shared" si="21"/>
        <v>2572.50681123511</v>
      </c>
      <c r="BD256" s="35">
        <f t="shared" si="22"/>
        <v>7.4999999999999997E-2</v>
      </c>
      <c r="BE256" s="5">
        <f t="shared" si="50"/>
        <v>332636.95299020159</v>
      </c>
      <c r="BF256" s="5">
        <f t="shared" si="51"/>
        <v>968935.99637248623</v>
      </c>
      <c r="BG256" s="5">
        <f t="shared" si="23"/>
        <v>408988.04700979823</v>
      </c>
      <c r="BH256" s="5">
        <f t="shared" si="24"/>
        <v>1301572.9493626878</v>
      </c>
      <c r="BI256" s="150"/>
      <c r="BJ256" s="2">
        <v>251</v>
      </c>
      <c r="BK256" s="118">
        <v>52475</v>
      </c>
      <c r="BL256" s="5">
        <f t="shared" si="52"/>
        <v>405697.37574230199</v>
      </c>
      <c r="BM256" s="5">
        <f t="shared" si="53"/>
        <v>5059.1898369667315</v>
      </c>
      <c r="BN256" s="5">
        <f t="shared" si="25"/>
        <v>2608.1015251903236</v>
      </c>
      <c r="BO256" s="35">
        <f t="shared" si="26"/>
        <v>7.7144246361021088E-2</v>
      </c>
      <c r="BP256" s="5">
        <f t="shared" si="27"/>
        <v>2451.0883117764079</v>
      </c>
      <c r="BQ256" s="35">
        <f t="shared" si="28"/>
        <v>7.2499999999999995E-2</v>
      </c>
      <c r="BR256" s="5">
        <f t="shared" si="54"/>
        <v>338535.72578288877</v>
      </c>
      <c r="BS256" s="5">
        <f t="shared" si="55"/>
        <v>931320.92329576134</v>
      </c>
      <c r="BT256" s="5">
        <f t="shared" si="29"/>
        <v>403089.27421711164</v>
      </c>
      <c r="BU256" s="5">
        <f t="shared" si="30"/>
        <v>1269856.6490786502</v>
      </c>
      <c r="BV256" s="150"/>
      <c r="BW256" s="2">
        <v>251</v>
      </c>
      <c r="BX256" s="118">
        <v>52475</v>
      </c>
      <c r="BY256" s="5">
        <f t="shared" si="56"/>
        <v>399745.44993309071</v>
      </c>
      <c r="BZ256" s="5">
        <f t="shared" si="57"/>
        <v>4934.049629872613</v>
      </c>
      <c r="CA256" s="5">
        <f t="shared" si="31"/>
        <v>2602.2011719295838</v>
      </c>
      <c r="CB256" s="35">
        <f t="shared" si="32"/>
        <v>7.8115746078865123E-2</v>
      </c>
      <c r="CC256" s="5">
        <f t="shared" si="33"/>
        <v>2331.8484579430292</v>
      </c>
      <c r="CD256" s="35">
        <f t="shared" si="34"/>
        <v>7.0000000000000007E-2</v>
      </c>
      <c r="CE256" s="5">
        <f t="shared" si="58"/>
        <v>344481.75123883912</v>
      </c>
      <c r="CF256" s="5">
        <f t="shared" si="59"/>
        <v>893964.70585918648</v>
      </c>
      <c r="CG256" s="5">
        <f t="shared" si="35"/>
        <v>397143.24876116111</v>
      </c>
      <c r="CH256" s="5">
        <f t="shared" si="36"/>
        <v>1238446.4570980256</v>
      </c>
    </row>
    <row r="257" spans="9:86" ht="14.25" customHeight="1">
      <c r="I257" s="150"/>
      <c r="J257" s="2">
        <v>252</v>
      </c>
      <c r="K257" s="118">
        <v>52505</v>
      </c>
      <c r="L257" s="5">
        <f t="shared" si="37"/>
        <v>426377.53571998002</v>
      </c>
      <c r="M257" s="5">
        <f t="shared" si="0"/>
        <v>5571.5809522926747</v>
      </c>
      <c r="N257" s="5">
        <f t="shared" si="1"/>
        <v>2640.235394217812</v>
      </c>
      <c r="O257" s="35">
        <f t="shared" si="2"/>
        <v>7.4306974632503117E-2</v>
      </c>
      <c r="P257" s="5">
        <f t="shared" si="3"/>
        <v>2931.3455580748628</v>
      </c>
      <c r="Q257" s="35">
        <f t="shared" si="4"/>
        <v>8.2500000000000004E-2</v>
      </c>
      <c r="R257" s="5">
        <f t="shared" si="38"/>
        <v>317887.69967423746</v>
      </c>
      <c r="S257" s="5">
        <f t="shared" si="39"/>
        <v>1086150.7003035159</v>
      </c>
      <c r="T257" s="5">
        <f t="shared" si="5"/>
        <v>423737.30032576219</v>
      </c>
      <c r="U257" s="5">
        <f t="shared" si="6"/>
        <v>1404038.3999777534</v>
      </c>
      <c r="V257" s="150"/>
      <c r="W257" s="2">
        <v>252</v>
      </c>
      <c r="X257" s="118">
        <v>52505</v>
      </c>
      <c r="Y257" s="5">
        <f t="shared" si="40"/>
        <v>420634.37982535129</v>
      </c>
      <c r="Z257" s="5">
        <f t="shared" si="41"/>
        <v>5441.7815210329336</v>
      </c>
      <c r="AA257" s="5">
        <f t="shared" si="7"/>
        <v>2637.552322197258</v>
      </c>
      <c r="AB257" s="35">
        <f t="shared" si="8"/>
        <v>7.5244985632198044E-2</v>
      </c>
      <c r="AC257" s="5">
        <f t="shared" si="9"/>
        <v>2804.2291988356756</v>
      </c>
      <c r="AD257" s="35">
        <f t="shared" si="10"/>
        <v>0.08</v>
      </c>
      <c r="AE257" s="5">
        <f t="shared" si="42"/>
        <v>323628.17249684536</v>
      </c>
      <c r="AF257" s="5">
        <f t="shared" si="43"/>
        <v>1047700.7708034539</v>
      </c>
      <c r="AG257" s="5">
        <f t="shared" si="11"/>
        <v>417996.82750315405</v>
      </c>
      <c r="AH257" s="5">
        <f t="shared" si="12"/>
        <v>1371328.9433002993</v>
      </c>
      <c r="AI257" s="150"/>
      <c r="AJ257" s="2">
        <v>252</v>
      </c>
      <c r="AK257" s="118">
        <v>52505</v>
      </c>
      <c r="AL257" s="5">
        <f t="shared" si="44"/>
        <v>414837.17117066553</v>
      </c>
      <c r="AM257" s="5">
        <f t="shared" si="45"/>
        <v>5313.0923161272649</v>
      </c>
      <c r="AN257" s="5">
        <f t="shared" si="13"/>
        <v>2633.9355856500501</v>
      </c>
      <c r="AO257" s="35">
        <f t="shared" si="14"/>
        <v>7.6191887382235743E-2</v>
      </c>
      <c r="AP257" s="5">
        <f t="shared" si="15"/>
        <v>2679.1567304772148</v>
      </c>
      <c r="AQ257" s="35">
        <f t="shared" si="16"/>
        <v>7.7499999999999999E-2</v>
      </c>
      <c r="AR257" s="5">
        <f t="shared" si="46"/>
        <v>329421.76441498438</v>
      </c>
      <c r="AS257" s="5">
        <f t="shared" si="47"/>
        <v>1009477.4992490859</v>
      </c>
      <c r="AT257" s="5">
        <f t="shared" si="17"/>
        <v>412203.2355850155</v>
      </c>
      <c r="AU257" s="5">
        <f t="shared" si="18"/>
        <v>1338899.2636640703</v>
      </c>
      <c r="AV257" s="150"/>
      <c r="AW257" s="2">
        <v>252</v>
      </c>
      <c r="AX257" s="118">
        <v>52505</v>
      </c>
      <c r="AY257" s="5">
        <f t="shared" si="48"/>
        <v>408988.04700979823</v>
      </c>
      <c r="AZ257" s="5">
        <f t="shared" si="49"/>
        <v>5185.5495990545369</v>
      </c>
      <c r="BA257" s="5">
        <f t="shared" si="19"/>
        <v>2629.3743052432983</v>
      </c>
      <c r="BB257" s="35">
        <f t="shared" si="20"/>
        <v>7.7147711023847265E-2</v>
      </c>
      <c r="BC257" s="5">
        <f t="shared" si="21"/>
        <v>2556.1752938112386</v>
      </c>
      <c r="BD257" s="35">
        <f t="shared" si="22"/>
        <v>7.4999999999999997E-2</v>
      </c>
      <c r="BE257" s="5">
        <f t="shared" si="50"/>
        <v>335266.32729544491</v>
      </c>
      <c r="BF257" s="5">
        <f t="shared" si="51"/>
        <v>971492.17166629748</v>
      </c>
      <c r="BG257" s="5">
        <f t="shared" si="23"/>
        <v>406358.67270455492</v>
      </c>
      <c r="BH257" s="5">
        <f t="shared" si="24"/>
        <v>1306758.4989617425</v>
      </c>
      <c r="BI257" s="150"/>
      <c r="BJ257" s="2">
        <v>252</v>
      </c>
      <c r="BK257" s="118">
        <v>52505</v>
      </c>
      <c r="BL257" s="5">
        <f t="shared" si="52"/>
        <v>403089.27421711164</v>
      </c>
      <c r="BM257" s="5">
        <f t="shared" si="53"/>
        <v>5059.1898369667315</v>
      </c>
      <c r="BN257" s="5">
        <f t="shared" si="25"/>
        <v>2623.8588052383489</v>
      </c>
      <c r="BO257" s="35">
        <f t="shared" si="26"/>
        <v>7.8112486927402233E-2</v>
      </c>
      <c r="BP257" s="5">
        <f t="shared" si="27"/>
        <v>2435.3310317283826</v>
      </c>
      <c r="BQ257" s="35">
        <f t="shared" si="28"/>
        <v>7.2499999999999995E-2</v>
      </c>
      <c r="BR257" s="5">
        <f t="shared" si="54"/>
        <v>341159.58458812709</v>
      </c>
      <c r="BS257" s="5">
        <f t="shared" si="55"/>
        <v>933756.25432748976</v>
      </c>
      <c r="BT257" s="5">
        <f t="shared" si="29"/>
        <v>400465.41541187331</v>
      </c>
      <c r="BU257" s="5">
        <f t="shared" si="30"/>
        <v>1274915.8389156167</v>
      </c>
      <c r="BV257" s="150"/>
      <c r="BW257" s="2">
        <v>252</v>
      </c>
      <c r="BX257" s="118">
        <v>52505</v>
      </c>
      <c r="BY257" s="5">
        <f t="shared" si="56"/>
        <v>397143.24876116111</v>
      </c>
      <c r="BZ257" s="5">
        <f t="shared" si="57"/>
        <v>4934.049629872613</v>
      </c>
      <c r="CA257" s="5">
        <f t="shared" si="31"/>
        <v>2617.3806787658395</v>
      </c>
      <c r="CB257" s="35">
        <f t="shared" si="32"/>
        <v>7.9086244681648724E-2</v>
      </c>
      <c r="CC257" s="5">
        <f t="shared" si="33"/>
        <v>2316.6689511067734</v>
      </c>
      <c r="CD257" s="35">
        <f t="shared" si="34"/>
        <v>7.0000000000000007E-2</v>
      </c>
      <c r="CE257" s="5">
        <f t="shared" si="58"/>
        <v>347099.13191760494</v>
      </c>
      <c r="CF257" s="5">
        <f t="shared" si="59"/>
        <v>896281.3748102932</v>
      </c>
      <c r="CG257" s="5">
        <f t="shared" si="35"/>
        <v>394525.86808239529</v>
      </c>
      <c r="CH257" s="5">
        <f t="shared" si="36"/>
        <v>1243380.506727898</v>
      </c>
    </row>
    <row r="258" spans="9:86" ht="14.25" customHeight="1">
      <c r="I258" s="150"/>
      <c r="J258" s="2">
        <v>253</v>
      </c>
      <c r="K258" s="118">
        <v>52536</v>
      </c>
      <c r="L258" s="5">
        <f t="shared" si="37"/>
        <v>423737.30032576219</v>
      </c>
      <c r="M258" s="5">
        <f t="shared" si="0"/>
        <v>5571.5809522926747</v>
      </c>
      <c r="N258" s="5">
        <f t="shared" si="1"/>
        <v>2658.3870125530598</v>
      </c>
      <c r="O258" s="35">
        <f t="shared" si="2"/>
        <v>7.5284012349425056E-2</v>
      </c>
      <c r="P258" s="5">
        <f t="shared" si="3"/>
        <v>2913.193939739615</v>
      </c>
      <c r="Q258" s="35">
        <f t="shared" si="4"/>
        <v>8.2500000000000004E-2</v>
      </c>
      <c r="R258" s="5">
        <f t="shared" si="38"/>
        <v>320546.08668679051</v>
      </c>
      <c r="S258" s="5">
        <f t="shared" si="39"/>
        <v>1089063.8942432555</v>
      </c>
      <c r="T258" s="5">
        <f t="shared" si="5"/>
        <v>421078.91331320914</v>
      </c>
      <c r="U258" s="5">
        <f t="shared" si="6"/>
        <v>1409609.9809300459</v>
      </c>
      <c r="V258" s="150"/>
      <c r="W258" s="2">
        <v>253</v>
      </c>
      <c r="X258" s="118">
        <v>52536</v>
      </c>
      <c r="Y258" s="5">
        <f t="shared" si="40"/>
        <v>417996.82750315405</v>
      </c>
      <c r="Z258" s="5">
        <f t="shared" si="41"/>
        <v>5441.7815210329336</v>
      </c>
      <c r="AA258" s="5">
        <f t="shared" si="7"/>
        <v>2655.1360043452396</v>
      </c>
      <c r="AB258" s="35">
        <f t="shared" si="8"/>
        <v>7.6224578646837848E-2</v>
      </c>
      <c r="AC258" s="5">
        <f t="shared" si="9"/>
        <v>2786.645516687694</v>
      </c>
      <c r="AD258" s="35">
        <f t="shared" si="10"/>
        <v>0.08</v>
      </c>
      <c r="AE258" s="5">
        <f t="shared" si="42"/>
        <v>326283.30850119062</v>
      </c>
      <c r="AF258" s="5">
        <f t="shared" si="43"/>
        <v>1050487.4163201416</v>
      </c>
      <c r="AG258" s="5">
        <f t="shared" si="11"/>
        <v>415341.6914988088</v>
      </c>
      <c r="AH258" s="5">
        <f t="shared" si="12"/>
        <v>1376770.7248213324</v>
      </c>
      <c r="AI258" s="150"/>
      <c r="AJ258" s="2">
        <v>253</v>
      </c>
      <c r="AK258" s="118">
        <v>52536</v>
      </c>
      <c r="AL258" s="5">
        <f t="shared" si="44"/>
        <v>412203.2355850155</v>
      </c>
      <c r="AM258" s="5">
        <f t="shared" si="45"/>
        <v>5313.0923161272649</v>
      </c>
      <c r="AN258" s="5">
        <f t="shared" si="13"/>
        <v>2650.9464196407066</v>
      </c>
      <c r="AO258" s="35">
        <f t="shared" si="14"/>
        <v>7.7173962476399571E-2</v>
      </c>
      <c r="AP258" s="5">
        <f t="shared" si="15"/>
        <v>2662.1458964865583</v>
      </c>
      <c r="AQ258" s="35">
        <f t="shared" si="16"/>
        <v>7.7499999999999999E-2</v>
      </c>
      <c r="AR258" s="5">
        <f t="shared" si="46"/>
        <v>332072.71083462512</v>
      </c>
      <c r="AS258" s="5">
        <f t="shared" si="47"/>
        <v>1012139.6451455725</v>
      </c>
      <c r="AT258" s="5">
        <f t="shared" si="17"/>
        <v>409552.28916537476</v>
      </c>
      <c r="AU258" s="5">
        <f t="shared" si="18"/>
        <v>1344212.3559801977</v>
      </c>
      <c r="AV258" s="150"/>
      <c r="AW258" s="2">
        <v>253</v>
      </c>
      <c r="AX258" s="118">
        <v>52536</v>
      </c>
      <c r="AY258" s="5">
        <f t="shared" si="48"/>
        <v>406358.67270455492</v>
      </c>
      <c r="AZ258" s="5">
        <f t="shared" si="49"/>
        <v>5185.5495990545369</v>
      </c>
      <c r="BA258" s="5">
        <f t="shared" si="19"/>
        <v>2645.8078946510686</v>
      </c>
      <c r="BB258" s="35">
        <f t="shared" si="20"/>
        <v>7.8132194212812076E-2</v>
      </c>
      <c r="BC258" s="5">
        <f t="shared" si="21"/>
        <v>2539.7417044034682</v>
      </c>
      <c r="BD258" s="35">
        <f t="shared" si="22"/>
        <v>7.5000000000000011E-2</v>
      </c>
      <c r="BE258" s="5">
        <f t="shared" si="50"/>
        <v>337912.13519009599</v>
      </c>
      <c r="BF258" s="5">
        <f t="shared" si="51"/>
        <v>974031.9133707009</v>
      </c>
      <c r="BG258" s="5">
        <f t="shared" si="23"/>
        <v>403712.86480990384</v>
      </c>
      <c r="BH258" s="5">
        <f t="shared" si="24"/>
        <v>1311944.0485607968</v>
      </c>
      <c r="BI258" s="150"/>
      <c r="BJ258" s="2">
        <v>253</v>
      </c>
      <c r="BK258" s="118">
        <v>52536</v>
      </c>
      <c r="BL258" s="5">
        <f t="shared" si="52"/>
        <v>400465.41541187331</v>
      </c>
      <c r="BM258" s="5">
        <f t="shared" si="53"/>
        <v>5059.1898369667315</v>
      </c>
      <c r="BN258" s="5">
        <f t="shared" si="25"/>
        <v>2639.7112855199971</v>
      </c>
      <c r="BO258" s="35">
        <f t="shared" si="26"/>
        <v>7.9099303478331759E-2</v>
      </c>
      <c r="BP258" s="5">
        <f t="shared" si="27"/>
        <v>2419.4785514467344</v>
      </c>
      <c r="BQ258" s="35">
        <f t="shared" si="28"/>
        <v>7.2499999999999995E-2</v>
      </c>
      <c r="BR258" s="5">
        <f t="shared" si="54"/>
        <v>343799.29587364709</v>
      </c>
      <c r="BS258" s="5">
        <f t="shared" si="55"/>
        <v>936175.73287893645</v>
      </c>
      <c r="BT258" s="5">
        <f t="shared" si="29"/>
        <v>397825.70412635332</v>
      </c>
      <c r="BU258" s="5">
        <f t="shared" si="30"/>
        <v>1279975.0287525835</v>
      </c>
      <c r="BV258" s="150"/>
      <c r="BW258" s="2">
        <v>253</v>
      </c>
      <c r="BX258" s="118">
        <v>52536</v>
      </c>
      <c r="BY258" s="5">
        <f t="shared" si="56"/>
        <v>394525.86808239529</v>
      </c>
      <c r="BZ258" s="5">
        <f t="shared" si="57"/>
        <v>4934.049629872613</v>
      </c>
      <c r="CA258" s="5">
        <f t="shared" si="31"/>
        <v>2632.6487327253071</v>
      </c>
      <c r="CB258" s="35">
        <f t="shared" si="32"/>
        <v>8.0075319132447503E-2</v>
      </c>
      <c r="CC258" s="5">
        <f t="shared" si="33"/>
        <v>2301.4008971473058</v>
      </c>
      <c r="CD258" s="35">
        <f t="shared" si="34"/>
        <v>7.0000000000000007E-2</v>
      </c>
      <c r="CE258" s="5">
        <f t="shared" si="58"/>
        <v>349731.78065033024</v>
      </c>
      <c r="CF258" s="5">
        <f t="shared" si="59"/>
        <v>898582.77570744045</v>
      </c>
      <c r="CG258" s="5">
        <f t="shared" si="35"/>
        <v>391893.21934966999</v>
      </c>
      <c r="CH258" s="5">
        <f t="shared" si="36"/>
        <v>1248314.5563577707</v>
      </c>
    </row>
    <row r="259" spans="9:86" ht="14.25" customHeight="1">
      <c r="I259" s="150"/>
      <c r="J259" s="2">
        <v>254</v>
      </c>
      <c r="K259" s="118">
        <v>52566</v>
      </c>
      <c r="L259" s="5">
        <f t="shared" si="37"/>
        <v>421078.91331320914</v>
      </c>
      <c r="M259" s="5">
        <f t="shared" si="0"/>
        <v>5571.5809522926747</v>
      </c>
      <c r="N259" s="5">
        <f t="shared" si="1"/>
        <v>2676.6634232643619</v>
      </c>
      <c r="O259" s="35">
        <f t="shared" si="2"/>
        <v>7.628014622351964E-2</v>
      </c>
      <c r="P259" s="5">
        <f t="shared" si="3"/>
        <v>2894.9175290283129</v>
      </c>
      <c r="Q259" s="35">
        <f t="shared" si="4"/>
        <v>8.2500000000000004E-2</v>
      </c>
      <c r="R259" s="5">
        <f t="shared" si="38"/>
        <v>323222.75011005485</v>
      </c>
      <c r="S259" s="5">
        <f t="shared" si="39"/>
        <v>1091958.8117722839</v>
      </c>
      <c r="T259" s="5">
        <f t="shared" si="5"/>
        <v>418402.2498899448</v>
      </c>
      <c r="U259" s="5">
        <f t="shared" si="6"/>
        <v>1415181.5618823387</v>
      </c>
      <c r="V259" s="150"/>
      <c r="W259" s="2">
        <v>254</v>
      </c>
      <c r="X259" s="118">
        <v>52566</v>
      </c>
      <c r="Y259" s="5">
        <f t="shared" si="40"/>
        <v>415341.6914988088</v>
      </c>
      <c r="Z259" s="5">
        <f t="shared" si="41"/>
        <v>5441.7815210329336</v>
      </c>
      <c r="AA259" s="5">
        <f t="shared" si="7"/>
        <v>2672.8369110408748</v>
      </c>
      <c r="AB259" s="35">
        <f t="shared" si="8"/>
        <v>7.7223268429296332E-2</v>
      </c>
      <c r="AC259" s="5">
        <f t="shared" si="9"/>
        <v>2768.9446099920588</v>
      </c>
      <c r="AD259" s="35">
        <f t="shared" si="10"/>
        <v>0.08</v>
      </c>
      <c r="AE259" s="5">
        <f t="shared" si="42"/>
        <v>328956.1454122315</v>
      </c>
      <c r="AF259" s="5">
        <f t="shared" si="43"/>
        <v>1053256.3609301336</v>
      </c>
      <c r="AG259" s="5">
        <f t="shared" si="11"/>
        <v>412668.85458776791</v>
      </c>
      <c r="AH259" s="5">
        <f t="shared" si="12"/>
        <v>1382212.5063423652</v>
      </c>
      <c r="AI259" s="150"/>
      <c r="AJ259" s="2">
        <v>254</v>
      </c>
      <c r="AK259" s="118">
        <v>52566</v>
      </c>
      <c r="AL259" s="5">
        <f t="shared" si="44"/>
        <v>409552.28916537476</v>
      </c>
      <c r="AM259" s="5">
        <f t="shared" si="45"/>
        <v>5313.0923161272649</v>
      </c>
      <c r="AN259" s="5">
        <f t="shared" si="13"/>
        <v>2668.0671152675527</v>
      </c>
      <c r="AO259" s="35">
        <f t="shared" si="14"/>
        <v>7.8175134726893053E-2</v>
      </c>
      <c r="AP259" s="5">
        <f t="shared" si="15"/>
        <v>2645.0252008597122</v>
      </c>
      <c r="AQ259" s="35">
        <f t="shared" si="16"/>
        <v>7.7500000000000013E-2</v>
      </c>
      <c r="AR259" s="5">
        <f t="shared" si="46"/>
        <v>334740.77794989268</v>
      </c>
      <c r="AS259" s="5">
        <f t="shared" si="47"/>
        <v>1014784.6703464322</v>
      </c>
      <c r="AT259" s="5">
        <f t="shared" si="17"/>
        <v>406884.2220501072</v>
      </c>
      <c r="AU259" s="5">
        <f t="shared" si="18"/>
        <v>1349525.4482963248</v>
      </c>
      <c r="AV259" s="150"/>
      <c r="AW259" s="2">
        <v>254</v>
      </c>
      <c r="AX259" s="118">
        <v>52566</v>
      </c>
      <c r="AY259" s="5">
        <f t="shared" si="48"/>
        <v>403712.86480990384</v>
      </c>
      <c r="AZ259" s="5">
        <f t="shared" si="49"/>
        <v>5185.5495990545369</v>
      </c>
      <c r="BA259" s="5">
        <f t="shared" si="19"/>
        <v>2662.3441939926379</v>
      </c>
      <c r="BB259" s="35">
        <f t="shared" si="20"/>
        <v>7.913577473671804E-2</v>
      </c>
      <c r="BC259" s="5">
        <f t="shared" si="21"/>
        <v>2523.205405061899</v>
      </c>
      <c r="BD259" s="35">
        <f t="shared" si="22"/>
        <v>7.5000000000000011E-2</v>
      </c>
      <c r="BE259" s="5">
        <f t="shared" si="50"/>
        <v>340574.4793840886</v>
      </c>
      <c r="BF259" s="5">
        <f t="shared" si="51"/>
        <v>976555.11877576285</v>
      </c>
      <c r="BG259" s="5">
        <f t="shared" si="23"/>
        <v>401050.52061591123</v>
      </c>
      <c r="BH259" s="5">
        <f t="shared" si="24"/>
        <v>1317129.5981598515</v>
      </c>
      <c r="BI259" s="150"/>
      <c r="BJ259" s="2">
        <v>254</v>
      </c>
      <c r="BK259" s="118">
        <v>52566</v>
      </c>
      <c r="BL259" s="5">
        <f t="shared" si="52"/>
        <v>397825.70412635332</v>
      </c>
      <c r="BM259" s="5">
        <f t="shared" si="53"/>
        <v>5059.1898369667315</v>
      </c>
      <c r="BN259" s="5">
        <f t="shared" si="25"/>
        <v>2655.6595412033471</v>
      </c>
      <c r="BO259" s="35">
        <f t="shared" si="26"/>
        <v>8.0105217344927038E-2</v>
      </c>
      <c r="BP259" s="5">
        <f t="shared" si="27"/>
        <v>2403.5302957633844</v>
      </c>
      <c r="BQ259" s="35">
        <f t="shared" si="28"/>
        <v>7.2499999999999981E-2</v>
      </c>
      <c r="BR259" s="5">
        <f t="shared" si="54"/>
        <v>346454.95541485044</v>
      </c>
      <c r="BS259" s="5">
        <f t="shared" si="55"/>
        <v>938579.26317469985</v>
      </c>
      <c r="BT259" s="5">
        <f t="shared" si="29"/>
        <v>395170.04458514997</v>
      </c>
      <c r="BU259" s="5">
        <f t="shared" si="30"/>
        <v>1285034.2185895503</v>
      </c>
      <c r="BV259" s="150"/>
      <c r="BW259" s="2">
        <v>254</v>
      </c>
      <c r="BX259" s="118">
        <v>52566</v>
      </c>
      <c r="BY259" s="5">
        <f t="shared" si="56"/>
        <v>391893.21934966999</v>
      </c>
      <c r="BZ259" s="5">
        <f t="shared" si="57"/>
        <v>4934.049629872613</v>
      </c>
      <c r="CA259" s="5">
        <f t="shared" si="31"/>
        <v>2648.0058503328714</v>
      </c>
      <c r="CB259" s="35">
        <f t="shared" si="32"/>
        <v>8.1083490693524843E-2</v>
      </c>
      <c r="CC259" s="5">
        <f t="shared" si="33"/>
        <v>2286.0437795397415</v>
      </c>
      <c r="CD259" s="35">
        <f t="shared" si="34"/>
        <v>6.9999999999999993E-2</v>
      </c>
      <c r="CE259" s="5">
        <f t="shared" si="58"/>
        <v>352379.78650066309</v>
      </c>
      <c r="CF259" s="5">
        <f t="shared" si="59"/>
        <v>900868.81948698021</v>
      </c>
      <c r="CG259" s="5">
        <f t="shared" si="35"/>
        <v>389245.21349933714</v>
      </c>
      <c r="CH259" s="5">
        <f t="shared" si="36"/>
        <v>1253248.6059876434</v>
      </c>
    </row>
    <row r="260" spans="9:86" ht="14.25" customHeight="1">
      <c r="I260" s="150"/>
      <c r="J260" s="2">
        <v>255</v>
      </c>
      <c r="K260" s="118">
        <v>52597</v>
      </c>
      <c r="L260" s="5">
        <f t="shared" si="37"/>
        <v>418402.2498899448</v>
      </c>
      <c r="M260" s="5">
        <f t="shared" si="0"/>
        <v>5571.5809522926747</v>
      </c>
      <c r="N260" s="5">
        <f t="shared" si="1"/>
        <v>2695.0654842993044</v>
      </c>
      <c r="O260" s="35">
        <f t="shared" si="2"/>
        <v>7.7295917553259985E-2</v>
      </c>
      <c r="P260" s="5">
        <f t="shared" si="3"/>
        <v>2876.5154679933703</v>
      </c>
      <c r="Q260" s="35">
        <f t="shared" si="4"/>
        <v>8.249999999999999E-2</v>
      </c>
      <c r="R260" s="5">
        <f t="shared" si="38"/>
        <v>325917.81559435418</v>
      </c>
      <c r="S260" s="5">
        <f t="shared" si="39"/>
        <v>1094835.3272402773</v>
      </c>
      <c r="T260" s="5">
        <f t="shared" si="5"/>
        <v>415707.18440564547</v>
      </c>
      <c r="U260" s="5">
        <f t="shared" si="6"/>
        <v>1420753.1428346315</v>
      </c>
      <c r="V260" s="150"/>
      <c r="W260" s="2">
        <v>255</v>
      </c>
      <c r="X260" s="118">
        <v>52597</v>
      </c>
      <c r="Y260" s="5">
        <f t="shared" si="40"/>
        <v>412668.85458776791</v>
      </c>
      <c r="Z260" s="5">
        <f t="shared" si="41"/>
        <v>5441.7815210329336</v>
      </c>
      <c r="AA260" s="5">
        <f t="shared" si="7"/>
        <v>2690.6558237811473</v>
      </c>
      <c r="AB260" s="35">
        <f t="shared" si="8"/>
        <v>7.8241596200972E-2</v>
      </c>
      <c r="AC260" s="5">
        <f t="shared" si="9"/>
        <v>2751.1256972517863</v>
      </c>
      <c r="AD260" s="35">
        <f t="shared" si="10"/>
        <v>0.08</v>
      </c>
      <c r="AE260" s="5">
        <f t="shared" si="42"/>
        <v>331646.80123601266</v>
      </c>
      <c r="AF260" s="5">
        <f t="shared" si="43"/>
        <v>1056007.4866273855</v>
      </c>
      <c r="AG260" s="5">
        <f t="shared" si="11"/>
        <v>409978.19876398676</v>
      </c>
      <c r="AH260" s="5">
        <f t="shared" si="12"/>
        <v>1387654.2878633982</v>
      </c>
      <c r="AI260" s="150"/>
      <c r="AJ260" s="2">
        <v>255</v>
      </c>
      <c r="AK260" s="118">
        <v>52597</v>
      </c>
      <c r="AL260" s="5">
        <f t="shared" si="44"/>
        <v>406884.2220501072</v>
      </c>
      <c r="AM260" s="5">
        <f t="shared" si="45"/>
        <v>5313.0923161272649</v>
      </c>
      <c r="AN260" s="5">
        <f t="shared" si="13"/>
        <v>2685.298382053656</v>
      </c>
      <c r="AO260" s="35">
        <f t="shared" si="14"/>
        <v>7.9195945279676105E-2</v>
      </c>
      <c r="AP260" s="5">
        <f t="shared" si="15"/>
        <v>2627.7939340736089</v>
      </c>
      <c r="AQ260" s="35">
        <f t="shared" si="16"/>
        <v>7.7499999999999999E-2</v>
      </c>
      <c r="AR260" s="5">
        <f t="shared" si="46"/>
        <v>337426.07633194636</v>
      </c>
      <c r="AS260" s="5">
        <f t="shared" si="47"/>
        <v>1017412.4642805059</v>
      </c>
      <c r="AT260" s="5">
        <f t="shared" si="17"/>
        <v>404198.92366805353</v>
      </c>
      <c r="AU260" s="5">
        <f t="shared" si="18"/>
        <v>1354838.5406124522</v>
      </c>
      <c r="AV260" s="150"/>
      <c r="AW260" s="2">
        <v>255</v>
      </c>
      <c r="AX260" s="118">
        <v>52597</v>
      </c>
      <c r="AY260" s="5">
        <f t="shared" si="48"/>
        <v>401050.52061591123</v>
      </c>
      <c r="AZ260" s="5">
        <f t="shared" si="49"/>
        <v>5185.5495990545369</v>
      </c>
      <c r="BA260" s="5">
        <f t="shared" si="19"/>
        <v>2678.9838452050917</v>
      </c>
      <c r="BB260" s="35">
        <f t="shared" si="20"/>
        <v>8.0158993667656331E-2</v>
      </c>
      <c r="BC260" s="5">
        <f t="shared" si="21"/>
        <v>2506.5657538494452</v>
      </c>
      <c r="BD260" s="35">
        <f t="shared" si="22"/>
        <v>7.5000000000000011E-2</v>
      </c>
      <c r="BE260" s="5">
        <f t="shared" si="50"/>
        <v>343253.4632292937</v>
      </c>
      <c r="BF260" s="5">
        <f t="shared" si="51"/>
        <v>979061.68452961231</v>
      </c>
      <c r="BG260" s="5">
        <f t="shared" si="23"/>
        <v>398371.53677070612</v>
      </c>
      <c r="BH260" s="5">
        <f t="shared" si="24"/>
        <v>1322315.147758906</v>
      </c>
      <c r="BI260" s="150"/>
      <c r="BJ260" s="2">
        <v>255</v>
      </c>
      <c r="BK260" s="118">
        <v>52597</v>
      </c>
      <c r="BL260" s="5">
        <f t="shared" si="52"/>
        <v>395170.04458514997</v>
      </c>
      <c r="BM260" s="5">
        <f t="shared" si="53"/>
        <v>5059.1898369667315</v>
      </c>
      <c r="BN260" s="5">
        <f t="shared" si="25"/>
        <v>2671.7041509314504</v>
      </c>
      <c r="BO260" s="35">
        <f t="shared" si="26"/>
        <v>8.1130769526912158E-2</v>
      </c>
      <c r="BP260" s="5">
        <f t="shared" si="27"/>
        <v>2387.4856860352811</v>
      </c>
      <c r="BQ260" s="35">
        <f t="shared" si="28"/>
        <v>7.2499999999999995E-2</v>
      </c>
      <c r="BR260" s="5">
        <f t="shared" si="54"/>
        <v>349126.65956578188</v>
      </c>
      <c r="BS260" s="5">
        <f t="shared" si="55"/>
        <v>940966.7488607351</v>
      </c>
      <c r="BT260" s="5">
        <f t="shared" si="29"/>
        <v>392498.34043421852</v>
      </c>
      <c r="BU260" s="5">
        <f t="shared" si="30"/>
        <v>1290093.4084265169</v>
      </c>
      <c r="BV260" s="150"/>
      <c r="BW260" s="2">
        <v>255</v>
      </c>
      <c r="BX260" s="118">
        <v>52597</v>
      </c>
      <c r="BY260" s="5">
        <f t="shared" si="56"/>
        <v>389245.21349933714</v>
      </c>
      <c r="BZ260" s="5">
        <f t="shared" si="57"/>
        <v>4934.049629872613</v>
      </c>
      <c r="CA260" s="5">
        <f t="shared" si="31"/>
        <v>2663.4525511264796</v>
      </c>
      <c r="CB260" s="35">
        <f t="shared" si="32"/>
        <v>8.2111300293669975E-2</v>
      </c>
      <c r="CC260" s="5">
        <f t="shared" si="33"/>
        <v>2270.5970787461333</v>
      </c>
      <c r="CD260" s="35">
        <f t="shared" si="34"/>
        <v>7.0000000000000007E-2</v>
      </c>
      <c r="CE260" s="5">
        <f t="shared" si="58"/>
        <v>355043.23905178957</v>
      </c>
      <c r="CF260" s="5">
        <f t="shared" si="59"/>
        <v>903139.41656572639</v>
      </c>
      <c r="CG260" s="5">
        <f t="shared" si="35"/>
        <v>386581.76094821066</v>
      </c>
      <c r="CH260" s="5">
        <f t="shared" si="36"/>
        <v>1258182.655617516</v>
      </c>
    </row>
    <row r="261" spans="9:86" ht="14.25" customHeight="1">
      <c r="I261" s="150"/>
      <c r="J261" s="2">
        <v>256</v>
      </c>
      <c r="K261" s="118">
        <v>52628</v>
      </c>
      <c r="L261" s="5">
        <f t="shared" si="37"/>
        <v>415707.18440564547</v>
      </c>
      <c r="M261" s="5">
        <f t="shared" ref="M261:M365" si="67">$L$6/((($N$2)-1)/($N$1*$N$2))</f>
        <v>5571.5809522926747</v>
      </c>
      <c r="N261" s="5">
        <f t="shared" ref="N261:N365" si="68">M261-P261</f>
        <v>2713.5940595038619</v>
      </c>
      <c r="O261" s="35">
        <f t="shared" ref="O261:O365" si="69">(N261/L261)*12</f>
        <v>7.8331888251109386E-2</v>
      </c>
      <c r="P261" s="5">
        <f t="shared" ref="P261:P365" si="70">L261*($K$1/12)</f>
        <v>2857.9868927888128</v>
      </c>
      <c r="Q261" s="35">
        <f t="shared" ref="Q261:Q365" si="71">(P261/L261)*12</f>
        <v>8.2500000000000018E-2</v>
      </c>
      <c r="R261" s="5">
        <f t="shared" si="38"/>
        <v>328631.40965385805</v>
      </c>
      <c r="S261" s="5">
        <f t="shared" si="39"/>
        <v>1097693.3141330662</v>
      </c>
      <c r="T261" s="5">
        <f t="shared" ref="T261:T365" si="72">L261-N261</f>
        <v>412993.5903461416</v>
      </c>
      <c r="U261" s="5">
        <f t="shared" ref="U261:U365" si="73">R261+S261</f>
        <v>1426324.7237869243</v>
      </c>
      <c r="V261" s="150"/>
      <c r="W261" s="2">
        <v>256</v>
      </c>
      <c r="X261" s="118">
        <v>52628</v>
      </c>
      <c r="Y261" s="5">
        <f t="shared" si="40"/>
        <v>409978.19876398676</v>
      </c>
      <c r="Z261" s="5">
        <f t="shared" si="41"/>
        <v>5441.7815210329336</v>
      </c>
      <c r="AA261" s="5">
        <f t="shared" ref="AA261:AA365" si="74">Z261-AC261</f>
        <v>2708.5935292730219</v>
      </c>
      <c r="AB261" s="35">
        <f t="shared" ref="AB261:AB365" si="75">(AA261/Y261)*12</f>
        <v>7.9280123795039709E-2</v>
      </c>
      <c r="AC261" s="5">
        <f t="shared" ref="AC261:AC365" si="76">Y261*($X$1/12)</f>
        <v>2733.1879917599117</v>
      </c>
      <c r="AD261" s="35">
        <f t="shared" ref="AD261:AD365" si="77">(AC261/Y261)*12</f>
        <v>7.9999999999999988E-2</v>
      </c>
      <c r="AE261" s="5">
        <f t="shared" si="42"/>
        <v>334355.39476528566</v>
      </c>
      <c r="AF261" s="5">
        <f t="shared" si="43"/>
        <v>1058740.6746191455</v>
      </c>
      <c r="AG261" s="5">
        <f t="shared" ref="AG261:AG365" si="78">Y261-AA261</f>
        <v>407269.60523471376</v>
      </c>
      <c r="AH261" s="5">
        <f t="shared" ref="AH261:AH365" si="79">AE261+AF261</f>
        <v>1393096.069384431</v>
      </c>
      <c r="AI261" s="150"/>
      <c r="AJ261" s="2">
        <v>256</v>
      </c>
      <c r="AK261" s="118">
        <v>52628</v>
      </c>
      <c r="AL261" s="5">
        <f t="shared" si="44"/>
        <v>404198.92366805353</v>
      </c>
      <c r="AM261" s="5">
        <f t="shared" si="45"/>
        <v>5313.0923161272649</v>
      </c>
      <c r="AN261" s="5">
        <f t="shared" ref="AN261:AN365" si="80">AM261-AP261</f>
        <v>2702.6409341044191</v>
      </c>
      <c r="AO261" s="35">
        <f t="shared" ref="AO261:AO365" si="81">(AN261/AL261)*12</f>
        <v>8.0236955890281902E-2</v>
      </c>
      <c r="AP261" s="5">
        <f t="shared" ref="AP261:AP365" si="82">AL261*($AK$1/12)</f>
        <v>2610.4513820228458</v>
      </c>
      <c r="AQ261" s="35">
        <f t="shared" ref="AQ261:AQ365" si="83">(AP261/AL261)*12</f>
        <v>7.7499999999999999E-2</v>
      </c>
      <c r="AR261" s="5">
        <f t="shared" si="46"/>
        <v>340128.71726605075</v>
      </c>
      <c r="AS261" s="5">
        <f t="shared" si="47"/>
        <v>1020022.9156625287</v>
      </c>
      <c r="AT261" s="5">
        <f t="shared" ref="AT261:AT365" si="84">AL261-AN261</f>
        <v>401496.28273394913</v>
      </c>
      <c r="AU261" s="5">
        <f t="shared" ref="AU261:AU365" si="85">AR261+AS261</f>
        <v>1360151.6329285796</v>
      </c>
      <c r="AV261" s="150"/>
      <c r="AW261" s="2">
        <v>256</v>
      </c>
      <c r="AX261" s="118">
        <v>52628</v>
      </c>
      <c r="AY261" s="5">
        <f t="shared" si="48"/>
        <v>398371.53677070612</v>
      </c>
      <c r="AZ261" s="5">
        <f t="shared" si="49"/>
        <v>5185.5495990545369</v>
      </c>
      <c r="BA261" s="5">
        <f t="shared" ref="BA261:BA365" si="86">AZ261-BC261</f>
        <v>2695.7274942376239</v>
      </c>
      <c r="BB261" s="35">
        <f t="shared" ref="BB261:BB365" si="87">(BA261/AY261)*12</f>
        <v>8.1202412685097786E-2</v>
      </c>
      <c r="BC261" s="5">
        <f t="shared" ref="BC261:BC365" si="88">AY261*($AX$1/12)</f>
        <v>2489.822104816913</v>
      </c>
      <c r="BD261" s="35">
        <f t="shared" ref="BD261:BD365" si="89">(BC261/AY261)*12</f>
        <v>7.4999999999999997E-2</v>
      </c>
      <c r="BE261" s="5">
        <f t="shared" si="50"/>
        <v>345949.1907235313</v>
      </c>
      <c r="BF261" s="5">
        <f t="shared" si="51"/>
        <v>981551.50663442921</v>
      </c>
      <c r="BG261" s="5">
        <f t="shared" ref="BG261:BG365" si="90">AY261-BA261</f>
        <v>395675.80927646853</v>
      </c>
      <c r="BH261" s="5">
        <f t="shared" ref="BH261:BH365" si="91">BE261+BF261</f>
        <v>1327500.6973579605</v>
      </c>
      <c r="BI261" s="150"/>
      <c r="BJ261" s="2">
        <v>256</v>
      </c>
      <c r="BK261" s="118">
        <v>52628</v>
      </c>
      <c r="BL261" s="5">
        <f t="shared" si="52"/>
        <v>392498.34043421852</v>
      </c>
      <c r="BM261" s="5">
        <f t="shared" si="53"/>
        <v>5059.1898369667315</v>
      </c>
      <c r="BN261" s="5">
        <f t="shared" ref="BN261:BN365" si="92">BM261-BP261</f>
        <v>2687.8456968433279</v>
      </c>
      <c r="BO261" s="35">
        <f t="shared" ref="BO261:BO365" si="93">(BN261/BL261)*12</f>
        <v>8.2176521629205787E-2</v>
      </c>
      <c r="BP261" s="5">
        <f t="shared" ref="BP261:BP365" si="94">BL261*($BK$1/12)</f>
        <v>2371.3441401234036</v>
      </c>
      <c r="BQ261" s="35">
        <f t="shared" ref="BQ261:BQ365" si="95">(BP261/BL261)*12</f>
        <v>7.2499999999999995E-2</v>
      </c>
      <c r="BR261" s="5">
        <f t="shared" si="54"/>
        <v>351814.50526262523</v>
      </c>
      <c r="BS261" s="5">
        <f t="shared" si="55"/>
        <v>943338.09300085856</v>
      </c>
      <c r="BT261" s="5">
        <f t="shared" ref="BT261:BT365" si="96">BL261-BN261</f>
        <v>389810.49473737518</v>
      </c>
      <c r="BU261" s="5">
        <f t="shared" ref="BU261:BU365" si="97">BR261+BS261</f>
        <v>1295152.5982634837</v>
      </c>
      <c r="BV261" s="150"/>
      <c r="BW261" s="2">
        <v>256</v>
      </c>
      <c r="BX261" s="118">
        <v>52628</v>
      </c>
      <c r="BY261" s="5">
        <f t="shared" si="56"/>
        <v>386581.76094821066</v>
      </c>
      <c r="BZ261" s="5">
        <f t="shared" si="57"/>
        <v>4934.049629872613</v>
      </c>
      <c r="CA261" s="5">
        <f t="shared" ref="CA261:CA365" si="98">BZ261-CC261</f>
        <v>2678.9893576747172</v>
      </c>
      <c r="CB261" s="35">
        <f t="shared" ref="CB261:CB365" si="99">(CA261/BY261)*12</f>
        <v>8.315930946468883E-2</v>
      </c>
      <c r="CC261" s="5">
        <f t="shared" ref="CC261:CC365" si="100">BY261*($BX$1/12)</f>
        <v>2255.0602721978958</v>
      </c>
      <c r="CD261" s="35">
        <f t="shared" ref="CD261:CD365" si="101">(CC261/BY261)*12</f>
        <v>7.0000000000000007E-2</v>
      </c>
      <c r="CE261" s="5">
        <f t="shared" si="58"/>
        <v>357722.2284094643</v>
      </c>
      <c r="CF261" s="5">
        <f t="shared" si="59"/>
        <v>905394.47683792433</v>
      </c>
      <c r="CG261" s="5">
        <f t="shared" ref="CG261:CG365" si="102">BY261-CA261</f>
        <v>383902.77159053594</v>
      </c>
      <c r="CH261" s="5">
        <f t="shared" ref="CH261:CH365" si="103">CE261+CF261</f>
        <v>1263116.7052473887</v>
      </c>
    </row>
    <row r="262" spans="9:86" ht="14.25" customHeight="1">
      <c r="I262" s="150"/>
      <c r="J262" s="2">
        <v>257</v>
      </c>
      <c r="K262" s="118">
        <v>52657</v>
      </c>
      <c r="L262" s="5">
        <f t="shared" ref="L262:L365" si="104">T261</f>
        <v>412993.5903461416</v>
      </c>
      <c r="M262" s="5">
        <f t="shared" si="67"/>
        <v>5571.5809522926747</v>
      </c>
      <c r="N262" s="5">
        <f t="shared" si="68"/>
        <v>2732.2500186629513</v>
      </c>
      <c r="O262" s="35">
        <f t="shared" si="69"/>
        <v>7.9388641834551729E-2</v>
      </c>
      <c r="P262" s="5">
        <f t="shared" si="70"/>
        <v>2839.3309336297234</v>
      </c>
      <c r="Q262" s="35">
        <f t="shared" si="71"/>
        <v>8.2500000000000004E-2</v>
      </c>
      <c r="R262" s="5">
        <f t="shared" ref="R262:R365" si="105">R261+N262</f>
        <v>331363.659672521</v>
      </c>
      <c r="S262" s="5">
        <f t="shared" ref="S262:S365" si="106">S261+P262</f>
        <v>1100532.645066696</v>
      </c>
      <c r="T262" s="5">
        <f t="shared" si="72"/>
        <v>410261.34032747865</v>
      </c>
      <c r="U262" s="5">
        <f t="shared" si="73"/>
        <v>1431896.304739217</v>
      </c>
      <c r="V262" s="150"/>
      <c r="W262" s="2">
        <v>257</v>
      </c>
      <c r="X262" s="118">
        <v>52657</v>
      </c>
      <c r="Y262" s="5">
        <f t="shared" ref="Y262:Y365" si="107">AG261</f>
        <v>407269.60523471376</v>
      </c>
      <c r="Z262" s="5">
        <f t="shared" ref="Z262:Z365" si="108">Z261</f>
        <v>5441.7815210329336</v>
      </c>
      <c r="AA262" s="5">
        <f t="shared" si="74"/>
        <v>2726.6508194681751</v>
      </c>
      <c r="AB262" s="35">
        <f t="shared" si="75"/>
        <v>8.0339434647378929E-2</v>
      </c>
      <c r="AC262" s="5">
        <f t="shared" si="76"/>
        <v>2715.1307015647585</v>
      </c>
      <c r="AD262" s="35">
        <f t="shared" si="77"/>
        <v>0.08</v>
      </c>
      <c r="AE262" s="5">
        <f t="shared" ref="AE262:AE365" si="109">AE261+AA262</f>
        <v>337082.04558475385</v>
      </c>
      <c r="AF262" s="5">
        <f t="shared" ref="AF262:AF365" si="110">AF261+AC262</f>
        <v>1061455.8053207102</v>
      </c>
      <c r="AG262" s="5">
        <f t="shared" si="78"/>
        <v>404542.95441524556</v>
      </c>
      <c r="AH262" s="5">
        <f t="shared" si="79"/>
        <v>1398537.850905464</v>
      </c>
      <c r="AI262" s="150"/>
      <c r="AJ262" s="2">
        <v>257</v>
      </c>
      <c r="AK262" s="118">
        <v>52657</v>
      </c>
      <c r="AL262" s="5">
        <f t="shared" ref="AL262:AL365" si="111">AT261</f>
        <v>401496.28273394913</v>
      </c>
      <c r="AM262" s="5">
        <f t="shared" ref="AM262:AM365" si="112">AM261</f>
        <v>5313.0923161272649</v>
      </c>
      <c r="AN262" s="5">
        <f t="shared" si="80"/>
        <v>2720.095490137177</v>
      </c>
      <c r="AO262" s="35">
        <f t="shared" si="81"/>
        <v>8.129874991464299E-2</v>
      </c>
      <c r="AP262" s="5">
        <f t="shared" si="82"/>
        <v>2592.9968259900879</v>
      </c>
      <c r="AQ262" s="35">
        <f t="shared" si="83"/>
        <v>7.7499999999999986E-2</v>
      </c>
      <c r="AR262" s="5">
        <f t="shared" ref="AR262:AR365" si="113">AR261+AN262</f>
        <v>342848.81275618792</v>
      </c>
      <c r="AS262" s="5">
        <f t="shared" ref="AS262:AS365" si="114">AS261+AP262</f>
        <v>1022615.9124885187</v>
      </c>
      <c r="AT262" s="5">
        <f t="shared" si="84"/>
        <v>398776.18724381196</v>
      </c>
      <c r="AU262" s="5">
        <f t="shared" si="85"/>
        <v>1365464.7252447067</v>
      </c>
      <c r="AV262" s="150"/>
      <c r="AW262" s="2">
        <v>257</v>
      </c>
      <c r="AX262" s="118">
        <v>52657</v>
      </c>
      <c r="AY262" s="5">
        <f t="shared" ref="AY262:AY365" si="115">BG261</f>
        <v>395675.80927646853</v>
      </c>
      <c r="AZ262" s="5">
        <f t="shared" ref="AZ262:AZ365" si="116">AZ261</f>
        <v>5185.5495990545369</v>
      </c>
      <c r="BA262" s="5">
        <f t="shared" si="86"/>
        <v>2712.5757910766088</v>
      </c>
      <c r="BB262" s="35">
        <f t="shared" si="87"/>
        <v>8.2266615066616755E-2</v>
      </c>
      <c r="BC262" s="5">
        <f t="shared" si="88"/>
        <v>2472.9738079779281</v>
      </c>
      <c r="BD262" s="35">
        <f t="shared" si="89"/>
        <v>7.4999999999999997E-2</v>
      </c>
      <c r="BE262" s="5">
        <f t="shared" ref="BE262:BE365" si="117">BE261+BA262</f>
        <v>348661.76651460788</v>
      </c>
      <c r="BF262" s="5">
        <f t="shared" ref="BF262:BF365" si="118">BF261+BC262</f>
        <v>984024.48044240719</v>
      </c>
      <c r="BG262" s="5">
        <f t="shared" si="90"/>
        <v>392963.23348539195</v>
      </c>
      <c r="BH262" s="5">
        <f t="shared" si="91"/>
        <v>1332686.246957015</v>
      </c>
      <c r="BI262" s="150"/>
      <c r="BJ262" s="2">
        <v>257</v>
      </c>
      <c r="BK262" s="118">
        <v>52657</v>
      </c>
      <c r="BL262" s="5">
        <f t="shared" ref="BL262:BL365" si="119">BT261</f>
        <v>389810.49473737518</v>
      </c>
      <c r="BM262" s="5">
        <f t="shared" ref="BM262:BM365" si="120">BM261</f>
        <v>5059.1898369667315</v>
      </c>
      <c r="BN262" s="5">
        <f t="shared" si="92"/>
        <v>2704.0847645950898</v>
      </c>
      <c r="BO262" s="35">
        <f t="shared" si="93"/>
        <v>8.3243056852542588E-2</v>
      </c>
      <c r="BP262" s="5">
        <f t="shared" si="94"/>
        <v>2355.1050723716417</v>
      </c>
      <c r="BQ262" s="35">
        <f t="shared" si="95"/>
        <v>7.2499999999999995E-2</v>
      </c>
      <c r="BR262" s="5">
        <f t="shared" ref="BR262:BR365" si="121">BR261+BN262</f>
        <v>354518.59002722031</v>
      </c>
      <c r="BS262" s="5">
        <f t="shared" ref="BS262:BS365" si="122">BS261+BP262</f>
        <v>945693.19807323022</v>
      </c>
      <c r="BT262" s="5">
        <f t="shared" si="96"/>
        <v>387106.40997278009</v>
      </c>
      <c r="BU262" s="5">
        <f t="shared" si="97"/>
        <v>1300211.7881004505</v>
      </c>
      <c r="BV262" s="150"/>
      <c r="BW262" s="2">
        <v>257</v>
      </c>
      <c r="BX262" s="118">
        <v>52657</v>
      </c>
      <c r="BY262" s="5">
        <f t="shared" ref="BY262:BY365" si="123">CG261</f>
        <v>383902.77159053594</v>
      </c>
      <c r="BZ262" s="5">
        <f t="shared" ref="BZ262:BZ365" si="124">BZ261</f>
        <v>4934.049629872613</v>
      </c>
      <c r="CA262" s="5">
        <f t="shared" si="98"/>
        <v>2694.6167955944866</v>
      </c>
      <c r="CB262" s="35">
        <f t="shared" si="99"/>
        <v>8.4228101331923225E-2</v>
      </c>
      <c r="CC262" s="5">
        <f t="shared" si="100"/>
        <v>2239.4328342781264</v>
      </c>
      <c r="CD262" s="35">
        <f t="shared" si="101"/>
        <v>7.0000000000000007E-2</v>
      </c>
      <c r="CE262" s="5">
        <f t="shared" ref="CE262:CE365" si="125">CE261+CA262</f>
        <v>360416.84520505881</v>
      </c>
      <c r="CF262" s="5">
        <f t="shared" ref="CF262:CF365" si="126">CF261+CC262</f>
        <v>907633.90967220243</v>
      </c>
      <c r="CG262" s="5">
        <f t="shared" si="102"/>
        <v>381208.15479494142</v>
      </c>
      <c r="CH262" s="5">
        <f t="shared" si="103"/>
        <v>1268050.7548772614</v>
      </c>
    </row>
    <row r="263" spans="9:86" ht="14.25" customHeight="1">
      <c r="I263" s="150"/>
      <c r="J263" s="2">
        <v>258</v>
      </c>
      <c r="K263" s="118">
        <v>52688</v>
      </c>
      <c r="L263" s="5">
        <f t="shared" si="104"/>
        <v>410261.34032747865</v>
      </c>
      <c r="M263" s="5">
        <f t="shared" si="67"/>
        <v>5571.5809522926747</v>
      </c>
      <c r="N263" s="5">
        <f t="shared" si="68"/>
        <v>2751.0342375412588</v>
      </c>
      <c r="O263" s="35">
        <f t="shared" si="69"/>
        <v>8.0466784474851935E-2</v>
      </c>
      <c r="P263" s="5">
        <f t="shared" si="70"/>
        <v>2820.5467147514159</v>
      </c>
      <c r="Q263" s="35">
        <f t="shared" si="71"/>
        <v>8.2500000000000018E-2</v>
      </c>
      <c r="R263" s="5">
        <f t="shared" si="105"/>
        <v>334114.69391006225</v>
      </c>
      <c r="S263" s="5">
        <f t="shared" si="106"/>
        <v>1103353.1917814475</v>
      </c>
      <c r="T263" s="5">
        <f t="shared" si="72"/>
        <v>407510.3060899374</v>
      </c>
      <c r="U263" s="5">
        <f t="shared" si="73"/>
        <v>1437467.8856915098</v>
      </c>
      <c r="V263" s="150"/>
      <c r="W263" s="2">
        <v>258</v>
      </c>
      <c r="X263" s="118">
        <v>52688</v>
      </c>
      <c r="Y263" s="5">
        <f t="shared" si="107"/>
        <v>404542.95441524556</v>
      </c>
      <c r="Z263" s="5">
        <f t="shared" si="108"/>
        <v>5441.7815210329336</v>
      </c>
      <c r="AA263" s="5">
        <f t="shared" si="74"/>
        <v>2744.828491597963</v>
      </c>
      <c r="AB263" s="35">
        <f t="shared" si="75"/>
        <v>8.1420134845226366E-2</v>
      </c>
      <c r="AC263" s="5">
        <f t="shared" si="76"/>
        <v>2696.9530294349706</v>
      </c>
      <c r="AD263" s="35">
        <f t="shared" si="77"/>
        <v>0.08</v>
      </c>
      <c r="AE263" s="5">
        <f t="shared" si="109"/>
        <v>339826.87407635181</v>
      </c>
      <c r="AF263" s="5">
        <f t="shared" si="110"/>
        <v>1064152.7583501451</v>
      </c>
      <c r="AG263" s="5">
        <f t="shared" si="78"/>
        <v>401798.1259236476</v>
      </c>
      <c r="AH263" s="5">
        <f t="shared" si="79"/>
        <v>1403979.6324264968</v>
      </c>
      <c r="AI263" s="150"/>
      <c r="AJ263" s="2">
        <v>258</v>
      </c>
      <c r="AK263" s="118">
        <v>52688</v>
      </c>
      <c r="AL263" s="5">
        <f t="shared" si="111"/>
        <v>398776.18724381196</v>
      </c>
      <c r="AM263" s="5">
        <f t="shared" si="112"/>
        <v>5313.0923161272649</v>
      </c>
      <c r="AN263" s="5">
        <f t="shared" si="80"/>
        <v>2737.6627735109792</v>
      </c>
      <c r="AO263" s="35">
        <f t="shared" si="81"/>
        <v>8.2381933357635648E-2</v>
      </c>
      <c r="AP263" s="5">
        <f t="shared" si="82"/>
        <v>2575.4295426162857</v>
      </c>
      <c r="AQ263" s="35">
        <f t="shared" si="83"/>
        <v>7.7500000000000013E-2</v>
      </c>
      <c r="AR263" s="5">
        <f t="shared" si="113"/>
        <v>345586.47552969889</v>
      </c>
      <c r="AS263" s="5">
        <f t="shared" si="114"/>
        <v>1025191.342031135</v>
      </c>
      <c r="AT263" s="5">
        <f t="shared" si="84"/>
        <v>396038.524470301</v>
      </c>
      <c r="AU263" s="5">
        <f t="shared" si="85"/>
        <v>1370777.8175608339</v>
      </c>
      <c r="AV263" s="150"/>
      <c r="AW263" s="2">
        <v>258</v>
      </c>
      <c r="AX263" s="118">
        <v>52688</v>
      </c>
      <c r="AY263" s="5">
        <f t="shared" si="115"/>
        <v>392963.23348539195</v>
      </c>
      <c r="AZ263" s="5">
        <f t="shared" si="116"/>
        <v>5185.5495990545369</v>
      </c>
      <c r="BA263" s="5">
        <f t="shared" si="86"/>
        <v>2729.5293897708375</v>
      </c>
      <c r="BB263" s="35">
        <f t="shared" si="87"/>
        <v>8.3352206736327317E-2</v>
      </c>
      <c r="BC263" s="5">
        <f t="shared" si="88"/>
        <v>2456.0202092836994</v>
      </c>
      <c r="BD263" s="35">
        <f t="shared" si="89"/>
        <v>7.4999999999999997E-2</v>
      </c>
      <c r="BE263" s="5">
        <f t="shared" si="117"/>
        <v>351391.2959043787</v>
      </c>
      <c r="BF263" s="5">
        <f t="shared" si="118"/>
        <v>986480.50065169088</v>
      </c>
      <c r="BG263" s="5">
        <f t="shared" si="90"/>
        <v>390233.70409562113</v>
      </c>
      <c r="BH263" s="5">
        <f t="shared" si="91"/>
        <v>1337871.7965560695</v>
      </c>
      <c r="BI263" s="150"/>
      <c r="BJ263" s="2">
        <v>258</v>
      </c>
      <c r="BK263" s="118">
        <v>52688</v>
      </c>
      <c r="BL263" s="5">
        <f t="shared" si="119"/>
        <v>387106.40997278009</v>
      </c>
      <c r="BM263" s="5">
        <f t="shared" si="120"/>
        <v>5059.1898369667315</v>
      </c>
      <c r="BN263" s="5">
        <f t="shared" si="92"/>
        <v>2720.421943381185</v>
      </c>
      <c r="BO263" s="35">
        <f t="shared" si="93"/>
        <v>8.4330981041801145E-2</v>
      </c>
      <c r="BP263" s="5">
        <f t="shared" si="94"/>
        <v>2338.7678935855465</v>
      </c>
      <c r="BQ263" s="35">
        <f t="shared" si="95"/>
        <v>7.2500000000000009E-2</v>
      </c>
      <c r="BR263" s="5">
        <f t="shared" si="121"/>
        <v>357239.01197060151</v>
      </c>
      <c r="BS263" s="5">
        <f t="shared" si="122"/>
        <v>948031.96596681571</v>
      </c>
      <c r="BT263" s="5">
        <f t="shared" si="96"/>
        <v>384385.9880293989</v>
      </c>
      <c r="BU263" s="5">
        <f t="shared" si="97"/>
        <v>1305270.9779374171</v>
      </c>
      <c r="BV263" s="150"/>
      <c r="BW263" s="2">
        <v>258</v>
      </c>
      <c r="BX263" s="118">
        <v>52688</v>
      </c>
      <c r="BY263" s="5">
        <f t="shared" si="123"/>
        <v>381208.15479494142</v>
      </c>
      <c r="BZ263" s="5">
        <f t="shared" si="124"/>
        <v>4934.049629872613</v>
      </c>
      <c r="CA263" s="5">
        <f t="shared" si="98"/>
        <v>2710.3353935687878</v>
      </c>
      <c r="CB263" s="35">
        <f t="shared" si="99"/>
        <v>8.5318281662470463E-2</v>
      </c>
      <c r="CC263" s="5">
        <f t="shared" si="100"/>
        <v>2223.7142363038251</v>
      </c>
      <c r="CD263" s="35">
        <f t="shared" si="101"/>
        <v>7.0000000000000007E-2</v>
      </c>
      <c r="CE263" s="5">
        <f t="shared" si="125"/>
        <v>363127.1805986276</v>
      </c>
      <c r="CF263" s="5">
        <f t="shared" si="126"/>
        <v>909857.62390850624</v>
      </c>
      <c r="CG263" s="5">
        <f t="shared" si="102"/>
        <v>378497.81940137263</v>
      </c>
      <c r="CH263" s="5">
        <f t="shared" si="103"/>
        <v>1272984.8045071338</v>
      </c>
    </row>
    <row r="264" spans="9:86" ht="14.25" customHeight="1">
      <c r="I264" s="150"/>
      <c r="J264" s="2">
        <v>259</v>
      </c>
      <c r="K264" s="118">
        <v>52718</v>
      </c>
      <c r="L264" s="5">
        <f t="shared" si="104"/>
        <v>407510.3060899374</v>
      </c>
      <c r="M264" s="5">
        <f t="shared" si="67"/>
        <v>5571.5809522926747</v>
      </c>
      <c r="N264" s="5">
        <f t="shared" si="68"/>
        <v>2769.9475979243553</v>
      </c>
      <c r="O264" s="35">
        <f t="shared" si="69"/>
        <v>8.1566946107508614E-2</v>
      </c>
      <c r="P264" s="5">
        <f t="shared" si="70"/>
        <v>2801.6333543683195</v>
      </c>
      <c r="Q264" s="35">
        <f t="shared" si="71"/>
        <v>8.2500000000000004E-2</v>
      </c>
      <c r="R264" s="5">
        <f t="shared" si="105"/>
        <v>336884.64150798658</v>
      </c>
      <c r="S264" s="5">
        <f t="shared" si="106"/>
        <v>1106154.8251358159</v>
      </c>
      <c r="T264" s="5">
        <f t="shared" si="72"/>
        <v>404740.35849201307</v>
      </c>
      <c r="U264" s="5">
        <f t="shared" si="73"/>
        <v>1443039.4666438024</v>
      </c>
      <c r="V264" s="150"/>
      <c r="W264" s="2">
        <v>259</v>
      </c>
      <c r="X264" s="118">
        <v>52718</v>
      </c>
      <c r="Y264" s="5">
        <f t="shared" si="107"/>
        <v>401798.1259236476</v>
      </c>
      <c r="Z264" s="5">
        <f t="shared" si="108"/>
        <v>5441.7815210329336</v>
      </c>
      <c r="AA264" s="5">
        <f t="shared" si="74"/>
        <v>2763.1273482086162</v>
      </c>
      <c r="AB264" s="35">
        <f t="shared" si="75"/>
        <v>8.2522854237513821E-2</v>
      </c>
      <c r="AC264" s="5">
        <f t="shared" si="76"/>
        <v>2678.6541728243174</v>
      </c>
      <c r="AD264" s="35">
        <f t="shared" si="77"/>
        <v>0.08</v>
      </c>
      <c r="AE264" s="5">
        <f t="shared" si="109"/>
        <v>342590.00142456044</v>
      </c>
      <c r="AF264" s="5">
        <f t="shared" si="110"/>
        <v>1066831.4125229693</v>
      </c>
      <c r="AG264" s="5">
        <f t="shared" si="78"/>
        <v>399034.99857543898</v>
      </c>
      <c r="AH264" s="5">
        <f t="shared" si="79"/>
        <v>1409421.4139475296</v>
      </c>
      <c r="AI264" s="150"/>
      <c r="AJ264" s="2">
        <v>259</v>
      </c>
      <c r="AK264" s="118">
        <v>52718</v>
      </c>
      <c r="AL264" s="5">
        <f t="shared" si="111"/>
        <v>396038.524470301</v>
      </c>
      <c r="AM264" s="5">
        <f t="shared" si="112"/>
        <v>5313.0923161272649</v>
      </c>
      <c r="AN264" s="5">
        <f t="shared" si="80"/>
        <v>2755.3435122565711</v>
      </c>
      <c r="AO264" s="35">
        <f t="shared" si="81"/>
        <v>8.3487135983303401E-2</v>
      </c>
      <c r="AP264" s="5">
        <f t="shared" si="82"/>
        <v>2557.7488038706938</v>
      </c>
      <c r="AQ264" s="35">
        <f t="shared" si="83"/>
        <v>7.7499999999999999E-2</v>
      </c>
      <c r="AR264" s="5">
        <f t="shared" si="113"/>
        <v>348341.81904195546</v>
      </c>
      <c r="AS264" s="5">
        <f t="shared" si="114"/>
        <v>1027749.0908350056</v>
      </c>
      <c r="AT264" s="5">
        <f t="shared" si="84"/>
        <v>393283.18095804442</v>
      </c>
      <c r="AU264" s="5">
        <f t="shared" si="85"/>
        <v>1376090.909876961</v>
      </c>
      <c r="AV264" s="150"/>
      <c r="AW264" s="2">
        <v>259</v>
      </c>
      <c r="AX264" s="118">
        <v>52718</v>
      </c>
      <c r="AY264" s="5">
        <f t="shared" si="115"/>
        <v>390233.70409562113</v>
      </c>
      <c r="AZ264" s="5">
        <f t="shared" si="116"/>
        <v>5185.5495990545369</v>
      </c>
      <c r="BA264" s="5">
        <f t="shared" si="86"/>
        <v>2746.5889484569052</v>
      </c>
      <c r="BB264" s="35">
        <f t="shared" si="87"/>
        <v>8.4459817374992086E-2</v>
      </c>
      <c r="BC264" s="5">
        <f t="shared" si="88"/>
        <v>2438.9606505976317</v>
      </c>
      <c r="BD264" s="35">
        <f t="shared" si="89"/>
        <v>7.4999999999999997E-2</v>
      </c>
      <c r="BE264" s="5">
        <f t="shared" si="117"/>
        <v>354137.88485283562</v>
      </c>
      <c r="BF264" s="5">
        <f t="shared" si="118"/>
        <v>988919.46130228846</v>
      </c>
      <c r="BG264" s="5">
        <f t="shared" si="90"/>
        <v>387487.11514716421</v>
      </c>
      <c r="BH264" s="5">
        <f t="shared" si="91"/>
        <v>1343057.346155124</v>
      </c>
      <c r="BI264" s="150"/>
      <c r="BJ264" s="2">
        <v>259</v>
      </c>
      <c r="BK264" s="118">
        <v>52718</v>
      </c>
      <c r="BL264" s="5">
        <f t="shared" si="119"/>
        <v>384385.9880293989</v>
      </c>
      <c r="BM264" s="5">
        <f t="shared" si="120"/>
        <v>5059.1898369667315</v>
      </c>
      <c r="BN264" s="5">
        <f t="shared" si="92"/>
        <v>2736.8578259557798</v>
      </c>
      <c r="BO264" s="35">
        <f t="shared" si="93"/>
        <v>8.5440923795998228E-2</v>
      </c>
      <c r="BP264" s="5">
        <f t="shared" si="94"/>
        <v>2322.3320110109516</v>
      </c>
      <c r="BQ264" s="35">
        <f t="shared" si="95"/>
        <v>7.2499999999999995E-2</v>
      </c>
      <c r="BR264" s="5">
        <f t="shared" si="121"/>
        <v>359975.86979655729</v>
      </c>
      <c r="BS264" s="5">
        <f t="shared" si="122"/>
        <v>950354.29797782667</v>
      </c>
      <c r="BT264" s="5">
        <f t="shared" si="96"/>
        <v>381649.13020344311</v>
      </c>
      <c r="BU264" s="5">
        <f t="shared" si="97"/>
        <v>1310330.1677743839</v>
      </c>
      <c r="BV264" s="150"/>
      <c r="BW264" s="2">
        <v>259</v>
      </c>
      <c r="BX264" s="118">
        <v>52718</v>
      </c>
      <c r="BY264" s="5">
        <f t="shared" si="123"/>
        <v>378497.81940137263</v>
      </c>
      <c r="BZ264" s="5">
        <f t="shared" si="124"/>
        <v>4934.049629872613</v>
      </c>
      <c r="CA264" s="5">
        <f t="shared" si="98"/>
        <v>2726.1456833646057</v>
      </c>
      <c r="CB264" s="35">
        <f t="shared" si="99"/>
        <v>8.6430479975062785E-2</v>
      </c>
      <c r="CC264" s="5">
        <f t="shared" si="100"/>
        <v>2207.9039465080073</v>
      </c>
      <c r="CD264" s="35">
        <f t="shared" si="101"/>
        <v>7.0000000000000007E-2</v>
      </c>
      <c r="CE264" s="5">
        <f t="shared" si="125"/>
        <v>365853.32628199219</v>
      </c>
      <c r="CF264" s="5">
        <f t="shared" si="126"/>
        <v>912065.5278550142</v>
      </c>
      <c r="CG264" s="5">
        <f t="shared" si="102"/>
        <v>375771.67371800804</v>
      </c>
      <c r="CH264" s="5">
        <f t="shared" si="103"/>
        <v>1277918.8541370064</v>
      </c>
    </row>
    <row r="265" spans="9:86" ht="14.25" customHeight="1">
      <c r="I265" s="150"/>
      <c r="J265" s="2">
        <v>260</v>
      </c>
      <c r="K265" s="118">
        <v>52749</v>
      </c>
      <c r="L265" s="5">
        <f t="shared" si="104"/>
        <v>404740.35849201307</v>
      </c>
      <c r="M265" s="5">
        <f t="shared" si="67"/>
        <v>5571.5809522926747</v>
      </c>
      <c r="N265" s="5">
        <f t="shared" si="68"/>
        <v>2788.990987660085</v>
      </c>
      <c r="O265" s="35">
        <f t="shared" si="69"/>
        <v>8.2689781608674087E-2</v>
      </c>
      <c r="P265" s="5">
        <f t="shared" si="70"/>
        <v>2782.5899646325897</v>
      </c>
      <c r="Q265" s="35">
        <f t="shared" si="71"/>
        <v>8.2500000000000004E-2</v>
      </c>
      <c r="R265" s="5">
        <f t="shared" si="105"/>
        <v>339673.63249564666</v>
      </c>
      <c r="S265" s="5">
        <f t="shared" si="106"/>
        <v>1108937.4151004485</v>
      </c>
      <c r="T265" s="5">
        <f t="shared" si="72"/>
        <v>401951.36750435299</v>
      </c>
      <c r="U265" s="5">
        <f t="shared" si="73"/>
        <v>1448611.0475960951</v>
      </c>
      <c r="V265" s="150"/>
      <c r="W265" s="2">
        <v>260</v>
      </c>
      <c r="X265" s="118">
        <v>52749</v>
      </c>
      <c r="Y265" s="5">
        <f t="shared" si="107"/>
        <v>399034.99857543898</v>
      </c>
      <c r="Z265" s="5">
        <f t="shared" si="108"/>
        <v>5441.7815210329336</v>
      </c>
      <c r="AA265" s="5">
        <f t="shared" si="74"/>
        <v>2781.5481971966738</v>
      </c>
      <c r="AB265" s="35">
        <f t="shared" si="75"/>
        <v>8.3648247611167237E-2</v>
      </c>
      <c r="AC265" s="5">
        <f t="shared" si="76"/>
        <v>2660.2333238362598</v>
      </c>
      <c r="AD265" s="35">
        <f t="shared" si="77"/>
        <v>7.9999999999999988E-2</v>
      </c>
      <c r="AE265" s="5">
        <f t="shared" si="109"/>
        <v>345371.54962175712</v>
      </c>
      <c r="AF265" s="5">
        <f t="shared" si="110"/>
        <v>1069491.6458468055</v>
      </c>
      <c r="AG265" s="5">
        <f t="shared" si="78"/>
        <v>396253.4503782423</v>
      </c>
      <c r="AH265" s="5">
        <f t="shared" si="79"/>
        <v>1414863.1954685627</v>
      </c>
      <c r="AI265" s="150"/>
      <c r="AJ265" s="2">
        <v>260</v>
      </c>
      <c r="AK265" s="118">
        <v>52749</v>
      </c>
      <c r="AL265" s="5">
        <f t="shared" si="111"/>
        <v>393283.18095804442</v>
      </c>
      <c r="AM265" s="5">
        <f t="shared" si="112"/>
        <v>5313.0923161272649</v>
      </c>
      <c r="AN265" s="5">
        <f t="shared" si="80"/>
        <v>2773.1384391065612</v>
      </c>
      <c r="AO265" s="35">
        <f t="shared" si="81"/>
        <v>8.4615012491034564E-2</v>
      </c>
      <c r="AP265" s="5">
        <f t="shared" si="82"/>
        <v>2539.9538770207037</v>
      </c>
      <c r="AQ265" s="35">
        <f t="shared" si="83"/>
        <v>7.7499999999999999E-2</v>
      </c>
      <c r="AR265" s="5">
        <f t="shared" si="113"/>
        <v>351114.95748106204</v>
      </c>
      <c r="AS265" s="5">
        <f t="shared" si="114"/>
        <v>1030289.0447120264</v>
      </c>
      <c r="AT265" s="5">
        <f t="shared" si="84"/>
        <v>390510.04251893784</v>
      </c>
      <c r="AU265" s="5">
        <f t="shared" si="85"/>
        <v>1381404.0021930884</v>
      </c>
      <c r="AV265" s="150"/>
      <c r="AW265" s="2">
        <v>260</v>
      </c>
      <c r="AX265" s="118">
        <v>52749</v>
      </c>
      <c r="AY265" s="5">
        <f t="shared" si="115"/>
        <v>387487.11514716421</v>
      </c>
      <c r="AZ265" s="5">
        <f t="shared" si="116"/>
        <v>5185.5495990545369</v>
      </c>
      <c r="BA265" s="5">
        <f t="shared" si="86"/>
        <v>2763.7551293847609</v>
      </c>
      <c r="BB265" s="35">
        <f t="shared" si="87"/>
        <v>8.5590101596078438E-2</v>
      </c>
      <c r="BC265" s="5">
        <f t="shared" si="88"/>
        <v>2421.7944696697759</v>
      </c>
      <c r="BD265" s="35">
        <f t="shared" si="89"/>
        <v>7.4999999999999997E-2</v>
      </c>
      <c r="BE265" s="5">
        <f t="shared" si="117"/>
        <v>356901.63998222037</v>
      </c>
      <c r="BF265" s="5">
        <f t="shared" si="118"/>
        <v>991341.25577195827</v>
      </c>
      <c r="BG265" s="5">
        <f t="shared" si="90"/>
        <v>384723.36001777946</v>
      </c>
      <c r="BH265" s="5">
        <f t="shared" si="91"/>
        <v>1348242.8957541785</v>
      </c>
      <c r="BI265" s="150"/>
      <c r="BJ265" s="2">
        <v>260</v>
      </c>
      <c r="BK265" s="118">
        <v>52749</v>
      </c>
      <c r="BL265" s="5">
        <f t="shared" si="119"/>
        <v>381649.13020344311</v>
      </c>
      <c r="BM265" s="5">
        <f t="shared" si="120"/>
        <v>5059.1898369667315</v>
      </c>
      <c r="BN265" s="5">
        <f t="shared" si="92"/>
        <v>2753.3930086542628</v>
      </c>
      <c r="BO265" s="35">
        <f t="shared" si="93"/>
        <v>8.6573539644223374E-2</v>
      </c>
      <c r="BP265" s="5">
        <f t="shared" si="94"/>
        <v>2305.7968283124687</v>
      </c>
      <c r="BQ265" s="35">
        <f t="shared" si="95"/>
        <v>7.2499999999999995E-2</v>
      </c>
      <c r="BR265" s="5">
        <f t="shared" si="121"/>
        <v>362729.26280521153</v>
      </c>
      <c r="BS265" s="5">
        <f t="shared" si="122"/>
        <v>952660.09480613912</v>
      </c>
      <c r="BT265" s="5">
        <f t="shared" si="96"/>
        <v>378895.73719478888</v>
      </c>
      <c r="BU265" s="5">
        <f t="shared" si="97"/>
        <v>1315389.3576113507</v>
      </c>
      <c r="BV265" s="150"/>
      <c r="BW265" s="2">
        <v>260</v>
      </c>
      <c r="BX265" s="118">
        <v>52749</v>
      </c>
      <c r="BY265" s="5">
        <f t="shared" si="123"/>
        <v>375771.67371800804</v>
      </c>
      <c r="BZ265" s="5">
        <f t="shared" si="124"/>
        <v>4934.049629872613</v>
      </c>
      <c r="CA265" s="5">
        <f t="shared" si="98"/>
        <v>2742.0481998508994</v>
      </c>
      <c r="CB265" s="35">
        <f t="shared" si="99"/>
        <v>8.7565350715880508E-2</v>
      </c>
      <c r="CC265" s="5">
        <f t="shared" si="100"/>
        <v>2192.0014300217135</v>
      </c>
      <c r="CD265" s="35">
        <f t="shared" si="101"/>
        <v>7.0000000000000007E-2</v>
      </c>
      <c r="CE265" s="5">
        <f t="shared" si="125"/>
        <v>368595.37448184309</v>
      </c>
      <c r="CF265" s="5">
        <f t="shared" si="126"/>
        <v>914257.52928503591</v>
      </c>
      <c r="CG265" s="5">
        <f t="shared" si="102"/>
        <v>373029.62551815715</v>
      </c>
      <c r="CH265" s="5">
        <f t="shared" si="103"/>
        <v>1282852.9037668789</v>
      </c>
    </row>
    <row r="266" spans="9:86" ht="14.25" customHeight="1">
      <c r="I266" s="150"/>
      <c r="J266" s="2">
        <v>261</v>
      </c>
      <c r="K266" s="118">
        <v>52779</v>
      </c>
      <c r="L266" s="5">
        <f t="shared" si="104"/>
        <v>401951.36750435299</v>
      </c>
      <c r="M266" s="5">
        <f t="shared" si="67"/>
        <v>5571.5809522926747</v>
      </c>
      <c r="N266" s="5">
        <f t="shared" si="68"/>
        <v>2808.1653007002478</v>
      </c>
      <c r="O266" s="35">
        <f t="shared" si="69"/>
        <v>8.3835972042160145E-2</v>
      </c>
      <c r="P266" s="5">
        <f t="shared" si="70"/>
        <v>2763.4156515924269</v>
      </c>
      <c r="Q266" s="35">
        <f t="shared" si="71"/>
        <v>8.2500000000000004E-2</v>
      </c>
      <c r="R266" s="5">
        <f t="shared" si="105"/>
        <v>342481.79779634689</v>
      </c>
      <c r="S266" s="5">
        <f t="shared" si="106"/>
        <v>1111700.830752041</v>
      </c>
      <c r="T266" s="5">
        <f t="shared" si="72"/>
        <v>399143.20220365276</v>
      </c>
      <c r="U266" s="5">
        <f t="shared" si="73"/>
        <v>1454182.6285483879</v>
      </c>
      <c r="V266" s="150"/>
      <c r="W266" s="2">
        <v>261</v>
      </c>
      <c r="X266" s="118">
        <v>52779</v>
      </c>
      <c r="Y266" s="5">
        <f t="shared" si="107"/>
        <v>396253.4503782423</v>
      </c>
      <c r="Z266" s="5">
        <f t="shared" si="108"/>
        <v>5441.7815210329336</v>
      </c>
      <c r="AA266" s="5">
        <f t="shared" si="74"/>
        <v>2800.0918518446515</v>
      </c>
      <c r="AB266" s="35">
        <f t="shared" si="75"/>
        <v>8.4796995937983649E-2</v>
      </c>
      <c r="AC266" s="5">
        <f t="shared" si="76"/>
        <v>2641.6896691882821</v>
      </c>
      <c r="AD266" s="35">
        <f t="shared" si="77"/>
        <v>0.08</v>
      </c>
      <c r="AE266" s="5">
        <f t="shared" si="109"/>
        <v>348171.64147360175</v>
      </c>
      <c r="AF266" s="5">
        <f t="shared" si="110"/>
        <v>1072133.3355159939</v>
      </c>
      <c r="AG266" s="5">
        <f t="shared" si="78"/>
        <v>393453.35852639767</v>
      </c>
      <c r="AH266" s="5">
        <f t="shared" si="79"/>
        <v>1420304.9769895957</v>
      </c>
      <c r="AI266" s="150"/>
      <c r="AJ266" s="2">
        <v>261</v>
      </c>
      <c r="AK266" s="118">
        <v>52779</v>
      </c>
      <c r="AL266" s="5">
        <f t="shared" si="111"/>
        <v>390510.04251893784</v>
      </c>
      <c r="AM266" s="5">
        <f t="shared" si="112"/>
        <v>5313.0923161272649</v>
      </c>
      <c r="AN266" s="5">
        <f t="shared" si="80"/>
        <v>2791.0482915257912</v>
      </c>
      <c r="AO266" s="35">
        <f t="shared" si="81"/>
        <v>8.5766243762310582E-2</v>
      </c>
      <c r="AP266" s="5">
        <f t="shared" si="82"/>
        <v>2522.0440246014737</v>
      </c>
      <c r="AQ266" s="35">
        <f t="shared" si="83"/>
        <v>7.7499999999999999E-2</v>
      </c>
      <c r="AR266" s="5">
        <f t="shared" si="113"/>
        <v>353906.00577258784</v>
      </c>
      <c r="AS266" s="5">
        <f t="shared" si="114"/>
        <v>1032811.0887366278</v>
      </c>
      <c r="AT266" s="5">
        <f t="shared" si="84"/>
        <v>387718.99422741204</v>
      </c>
      <c r="AU266" s="5">
        <f t="shared" si="85"/>
        <v>1386717.0945092156</v>
      </c>
      <c r="AV266" s="150"/>
      <c r="AW266" s="2">
        <v>261</v>
      </c>
      <c r="AX266" s="118">
        <v>52779</v>
      </c>
      <c r="AY266" s="5">
        <f t="shared" si="115"/>
        <v>384723.36001777946</v>
      </c>
      <c r="AZ266" s="5">
        <f t="shared" si="116"/>
        <v>5185.5495990545369</v>
      </c>
      <c r="BA266" s="5">
        <f t="shared" si="86"/>
        <v>2781.0285989434155</v>
      </c>
      <c r="BB266" s="35">
        <f t="shared" si="87"/>
        <v>8.6743740192378044E-2</v>
      </c>
      <c r="BC266" s="5">
        <f t="shared" si="88"/>
        <v>2404.5210001111213</v>
      </c>
      <c r="BD266" s="35">
        <f t="shared" si="89"/>
        <v>7.4999999999999997E-2</v>
      </c>
      <c r="BE266" s="5">
        <f t="shared" si="117"/>
        <v>359682.6685811638</v>
      </c>
      <c r="BF266" s="5">
        <f t="shared" si="118"/>
        <v>993745.7767720694</v>
      </c>
      <c r="BG266" s="5">
        <f t="shared" si="90"/>
        <v>381942.33141883602</v>
      </c>
      <c r="BH266" s="5">
        <f t="shared" si="91"/>
        <v>1353428.4453532333</v>
      </c>
      <c r="BI266" s="150"/>
      <c r="BJ266" s="2">
        <v>261</v>
      </c>
      <c r="BK266" s="118">
        <v>52779</v>
      </c>
      <c r="BL266" s="5">
        <f t="shared" si="119"/>
        <v>378895.73719478888</v>
      </c>
      <c r="BM266" s="5">
        <f t="shared" si="120"/>
        <v>5059.1898369667315</v>
      </c>
      <c r="BN266" s="5">
        <f t="shared" si="92"/>
        <v>2770.0280914148821</v>
      </c>
      <c r="BO266" s="35">
        <f t="shared" si="93"/>
        <v>8.7729509292129748E-2</v>
      </c>
      <c r="BP266" s="5">
        <f t="shared" si="94"/>
        <v>2289.1617455518494</v>
      </c>
      <c r="BQ266" s="35">
        <f t="shared" si="95"/>
        <v>7.2499999999999995E-2</v>
      </c>
      <c r="BR266" s="5">
        <f t="shared" si="121"/>
        <v>365499.29089662642</v>
      </c>
      <c r="BS266" s="5">
        <f t="shared" si="122"/>
        <v>954949.25655169098</v>
      </c>
      <c r="BT266" s="5">
        <f t="shared" si="96"/>
        <v>376125.70910337399</v>
      </c>
      <c r="BU266" s="5">
        <f t="shared" si="97"/>
        <v>1320448.5474483175</v>
      </c>
      <c r="BV266" s="150"/>
      <c r="BW266" s="2">
        <v>261</v>
      </c>
      <c r="BX266" s="118">
        <v>52779</v>
      </c>
      <c r="BY266" s="5">
        <f t="shared" si="123"/>
        <v>373029.62551815715</v>
      </c>
      <c r="BZ266" s="5">
        <f t="shared" si="124"/>
        <v>4934.049629872613</v>
      </c>
      <c r="CA266" s="5">
        <f t="shared" si="98"/>
        <v>2758.0434810166962</v>
      </c>
      <c r="CB266" s="35">
        <f t="shared" si="99"/>
        <v>8.8723574504913916E-2</v>
      </c>
      <c r="CC266" s="5">
        <f t="shared" si="100"/>
        <v>2176.0061488559168</v>
      </c>
      <c r="CD266" s="35">
        <f t="shared" si="101"/>
        <v>7.0000000000000007E-2</v>
      </c>
      <c r="CE266" s="5">
        <f t="shared" si="125"/>
        <v>371353.41796285979</v>
      </c>
      <c r="CF266" s="5">
        <f t="shared" si="126"/>
        <v>916433.53543389181</v>
      </c>
      <c r="CG266" s="5">
        <f t="shared" si="102"/>
        <v>370271.58203714044</v>
      </c>
      <c r="CH266" s="5">
        <f t="shared" si="103"/>
        <v>1287786.9533967515</v>
      </c>
    </row>
    <row r="267" spans="9:86" ht="14.25" customHeight="1">
      <c r="I267" s="150"/>
      <c r="J267" s="2">
        <v>262</v>
      </c>
      <c r="K267" s="118">
        <v>52810</v>
      </c>
      <c r="L267" s="5">
        <f t="shared" si="104"/>
        <v>399143.20220365276</v>
      </c>
      <c r="M267" s="5">
        <f t="shared" si="67"/>
        <v>5571.5809522926747</v>
      </c>
      <c r="N267" s="5">
        <f t="shared" si="68"/>
        <v>2827.4714371425621</v>
      </c>
      <c r="O267" s="35">
        <f t="shared" si="69"/>
        <v>8.5006225982019845E-2</v>
      </c>
      <c r="P267" s="5">
        <f t="shared" si="70"/>
        <v>2744.1095151501127</v>
      </c>
      <c r="Q267" s="35">
        <f t="shared" si="71"/>
        <v>8.2500000000000004E-2</v>
      </c>
      <c r="R267" s="5">
        <f t="shared" si="105"/>
        <v>345309.26923348947</v>
      </c>
      <c r="S267" s="5">
        <f t="shared" si="106"/>
        <v>1114444.940267191</v>
      </c>
      <c r="T267" s="5">
        <f t="shared" si="72"/>
        <v>396315.73076651018</v>
      </c>
      <c r="U267" s="5">
        <f t="shared" si="73"/>
        <v>1459754.2095006804</v>
      </c>
      <c r="V267" s="150"/>
      <c r="W267" s="2">
        <v>262</v>
      </c>
      <c r="X267" s="118">
        <v>52810</v>
      </c>
      <c r="Y267" s="5">
        <f t="shared" si="107"/>
        <v>393453.35852639767</v>
      </c>
      <c r="Z267" s="5">
        <f t="shared" si="108"/>
        <v>5441.7815210329336</v>
      </c>
      <c r="AA267" s="5">
        <f t="shared" si="74"/>
        <v>2818.759130856949</v>
      </c>
      <c r="AB267" s="35">
        <f t="shared" si="75"/>
        <v>8.5969807697076711E-2</v>
      </c>
      <c r="AC267" s="5">
        <f t="shared" si="76"/>
        <v>2623.0223901759846</v>
      </c>
      <c r="AD267" s="35">
        <f t="shared" si="77"/>
        <v>0.08</v>
      </c>
      <c r="AE267" s="5">
        <f t="shared" si="109"/>
        <v>350990.4006044587</v>
      </c>
      <c r="AF267" s="5">
        <f t="shared" si="110"/>
        <v>1074756.35790617</v>
      </c>
      <c r="AG267" s="5">
        <f t="shared" si="78"/>
        <v>390634.59939554072</v>
      </c>
      <c r="AH267" s="5">
        <f t="shared" si="79"/>
        <v>1425746.7585106287</v>
      </c>
      <c r="AI267" s="150"/>
      <c r="AJ267" s="2">
        <v>262</v>
      </c>
      <c r="AK267" s="118">
        <v>52810</v>
      </c>
      <c r="AL267" s="5">
        <f t="shared" si="111"/>
        <v>387718.99422741204</v>
      </c>
      <c r="AM267" s="5">
        <f t="shared" si="112"/>
        <v>5313.0923161272649</v>
      </c>
      <c r="AN267" s="5">
        <f t="shared" si="80"/>
        <v>2809.0738117418955</v>
      </c>
      <c r="AO267" s="35">
        <f t="shared" si="81"/>
        <v>8.6941538183015088E-2</v>
      </c>
      <c r="AP267" s="5">
        <f t="shared" si="82"/>
        <v>2504.0185043853694</v>
      </c>
      <c r="AQ267" s="35">
        <f t="shared" si="83"/>
        <v>7.7499999999999999E-2</v>
      </c>
      <c r="AR267" s="5">
        <f t="shared" si="113"/>
        <v>356715.07958432974</v>
      </c>
      <c r="AS267" s="5">
        <f t="shared" si="114"/>
        <v>1035315.1072410132</v>
      </c>
      <c r="AT267" s="5">
        <f t="shared" si="84"/>
        <v>384909.92041567015</v>
      </c>
      <c r="AU267" s="5">
        <f t="shared" si="85"/>
        <v>1392030.1868253429</v>
      </c>
      <c r="AV267" s="150"/>
      <c r="AW267" s="2">
        <v>262</v>
      </c>
      <c r="AX267" s="118">
        <v>52810</v>
      </c>
      <c r="AY267" s="5">
        <f t="shared" si="115"/>
        <v>381942.33141883602</v>
      </c>
      <c r="AZ267" s="5">
        <f t="shared" si="116"/>
        <v>5185.5495990545369</v>
      </c>
      <c r="BA267" s="5">
        <f t="shared" si="86"/>
        <v>2798.4100276868121</v>
      </c>
      <c r="BB267" s="35">
        <f t="shared" si="87"/>
        <v>8.79214414581794E-2</v>
      </c>
      <c r="BC267" s="5">
        <f t="shared" si="88"/>
        <v>2387.1395713677248</v>
      </c>
      <c r="BD267" s="35">
        <f t="shared" si="89"/>
        <v>7.4999999999999997E-2</v>
      </c>
      <c r="BE267" s="5">
        <f t="shared" si="117"/>
        <v>362481.0786088506</v>
      </c>
      <c r="BF267" s="5">
        <f t="shared" si="118"/>
        <v>996132.91634343716</v>
      </c>
      <c r="BG267" s="5">
        <f t="shared" si="90"/>
        <v>379143.92139114923</v>
      </c>
      <c r="BH267" s="5">
        <f t="shared" si="91"/>
        <v>1358613.9949522878</v>
      </c>
      <c r="BI267" s="150"/>
      <c r="BJ267" s="2">
        <v>262</v>
      </c>
      <c r="BK267" s="118">
        <v>52810</v>
      </c>
      <c r="BL267" s="5">
        <f t="shared" si="119"/>
        <v>376125.70910337399</v>
      </c>
      <c r="BM267" s="5">
        <f t="shared" si="120"/>
        <v>5059.1898369667315</v>
      </c>
      <c r="BN267" s="5">
        <f t="shared" si="92"/>
        <v>2786.7636778005135</v>
      </c>
      <c r="BO267" s="35">
        <f t="shared" si="93"/>
        <v>8.8909540943969953E-2</v>
      </c>
      <c r="BP267" s="5">
        <f t="shared" si="94"/>
        <v>2272.426159166218</v>
      </c>
      <c r="BQ267" s="35">
        <f t="shared" si="95"/>
        <v>7.2500000000000009E-2</v>
      </c>
      <c r="BR267" s="5">
        <f t="shared" si="121"/>
        <v>368286.05457442696</v>
      </c>
      <c r="BS267" s="5">
        <f t="shared" si="122"/>
        <v>957221.68271085725</v>
      </c>
      <c r="BT267" s="5">
        <f t="shared" si="96"/>
        <v>373338.94542557345</v>
      </c>
      <c r="BU267" s="5">
        <f t="shared" si="97"/>
        <v>1325507.7372852843</v>
      </c>
      <c r="BV267" s="150"/>
      <c r="BW267" s="2">
        <v>262</v>
      </c>
      <c r="BX267" s="118">
        <v>52810</v>
      </c>
      <c r="BY267" s="5">
        <f t="shared" si="123"/>
        <v>370271.58203714044</v>
      </c>
      <c r="BZ267" s="5">
        <f t="shared" si="124"/>
        <v>4934.049629872613</v>
      </c>
      <c r="CA267" s="5">
        <f t="shared" si="98"/>
        <v>2774.1320679892938</v>
      </c>
      <c r="CB267" s="35">
        <f t="shared" si="99"/>
        <v>8.9905859457862419E-2</v>
      </c>
      <c r="CC267" s="5">
        <f t="shared" si="100"/>
        <v>2159.9175618833192</v>
      </c>
      <c r="CD267" s="35">
        <f t="shared" si="101"/>
        <v>7.0000000000000007E-2</v>
      </c>
      <c r="CE267" s="5">
        <f t="shared" si="125"/>
        <v>374127.55003084906</v>
      </c>
      <c r="CF267" s="5">
        <f t="shared" si="126"/>
        <v>918593.45299577515</v>
      </c>
      <c r="CG267" s="5">
        <f t="shared" si="102"/>
        <v>367497.44996915117</v>
      </c>
      <c r="CH267" s="5">
        <f t="shared" si="103"/>
        <v>1292721.0030266242</v>
      </c>
    </row>
    <row r="268" spans="9:86" ht="14.25" customHeight="1">
      <c r="I268" s="150"/>
      <c r="J268" s="2">
        <v>263</v>
      </c>
      <c r="K268" s="118">
        <v>52841</v>
      </c>
      <c r="L268" s="5">
        <f t="shared" si="104"/>
        <v>396315.73076651018</v>
      </c>
      <c r="M268" s="5">
        <f t="shared" si="67"/>
        <v>5571.5809522926747</v>
      </c>
      <c r="N268" s="5">
        <f t="shared" si="68"/>
        <v>2846.9103032729172</v>
      </c>
      <c r="O268" s="35">
        <f t="shared" si="69"/>
        <v>8.6201280916104045E-2</v>
      </c>
      <c r="P268" s="5">
        <f t="shared" si="70"/>
        <v>2724.6706490197575</v>
      </c>
      <c r="Q268" s="35">
        <f t="shared" si="71"/>
        <v>8.2500000000000004E-2</v>
      </c>
      <c r="R268" s="5">
        <f t="shared" si="105"/>
        <v>348156.17953676236</v>
      </c>
      <c r="S268" s="5">
        <f t="shared" si="106"/>
        <v>1117169.6109162108</v>
      </c>
      <c r="T268" s="5">
        <f t="shared" si="72"/>
        <v>393468.82046323729</v>
      </c>
      <c r="U268" s="5">
        <f t="shared" si="73"/>
        <v>1465325.7904529732</v>
      </c>
      <c r="V268" s="150"/>
      <c r="W268" s="2">
        <v>263</v>
      </c>
      <c r="X268" s="118">
        <v>52841</v>
      </c>
      <c r="Y268" s="5">
        <f t="shared" si="107"/>
        <v>390634.59939554072</v>
      </c>
      <c r="Z268" s="5">
        <f t="shared" si="108"/>
        <v>5441.7815210329336</v>
      </c>
      <c r="AA268" s="5">
        <f t="shared" si="74"/>
        <v>2837.5508583959954</v>
      </c>
      <c r="AB268" s="35">
        <f t="shared" si="75"/>
        <v>8.7167420278288471E-2</v>
      </c>
      <c r="AC268" s="5">
        <f t="shared" si="76"/>
        <v>2604.2306626369382</v>
      </c>
      <c r="AD268" s="35">
        <f t="shared" si="77"/>
        <v>0.08</v>
      </c>
      <c r="AE268" s="5">
        <f t="shared" si="109"/>
        <v>353827.95146285469</v>
      </c>
      <c r="AF268" s="5">
        <f t="shared" si="110"/>
        <v>1077360.5885688069</v>
      </c>
      <c r="AG268" s="5">
        <f t="shared" si="78"/>
        <v>387797.04853714473</v>
      </c>
      <c r="AH268" s="5">
        <f t="shared" si="79"/>
        <v>1431188.5400316615</v>
      </c>
      <c r="AI268" s="150"/>
      <c r="AJ268" s="2">
        <v>263</v>
      </c>
      <c r="AK268" s="118">
        <v>52841</v>
      </c>
      <c r="AL268" s="5">
        <f t="shared" si="111"/>
        <v>384909.92041567015</v>
      </c>
      <c r="AM268" s="5">
        <f t="shared" si="112"/>
        <v>5313.0923161272649</v>
      </c>
      <c r="AN268" s="5">
        <f t="shared" si="80"/>
        <v>2827.2157467760617</v>
      </c>
      <c r="AO268" s="35">
        <f t="shared" si="81"/>
        <v>8.8141633046700626E-2</v>
      </c>
      <c r="AP268" s="5">
        <f t="shared" si="82"/>
        <v>2485.8765693512032</v>
      </c>
      <c r="AQ268" s="35">
        <f t="shared" si="83"/>
        <v>7.7500000000000013E-2</v>
      </c>
      <c r="AR268" s="5">
        <f t="shared" si="113"/>
        <v>359542.29533110582</v>
      </c>
      <c r="AS268" s="5">
        <f t="shared" si="114"/>
        <v>1037800.9838103644</v>
      </c>
      <c r="AT268" s="5">
        <f t="shared" si="84"/>
        <v>382082.70466889406</v>
      </c>
      <c r="AU268" s="5">
        <f t="shared" si="85"/>
        <v>1397343.2791414703</v>
      </c>
      <c r="AV268" s="150"/>
      <c r="AW268" s="2">
        <v>263</v>
      </c>
      <c r="AX268" s="118">
        <v>52841</v>
      </c>
      <c r="AY268" s="5">
        <f t="shared" si="115"/>
        <v>379143.92139114923</v>
      </c>
      <c r="AZ268" s="5">
        <f t="shared" si="116"/>
        <v>5185.5495990545369</v>
      </c>
      <c r="BA268" s="5">
        <f t="shared" si="86"/>
        <v>2815.9000903598544</v>
      </c>
      <c r="BB268" s="35">
        <f t="shared" si="87"/>
        <v>8.9123942592389579E-2</v>
      </c>
      <c r="BC268" s="5">
        <f t="shared" si="88"/>
        <v>2369.6495086946825</v>
      </c>
      <c r="BD268" s="35">
        <f t="shared" si="89"/>
        <v>7.4999999999999997E-2</v>
      </c>
      <c r="BE268" s="5">
        <f t="shared" si="117"/>
        <v>365296.97869921045</v>
      </c>
      <c r="BF268" s="5">
        <f t="shared" si="118"/>
        <v>998502.56585213181</v>
      </c>
      <c r="BG268" s="5">
        <f t="shared" si="90"/>
        <v>376328.02130078938</v>
      </c>
      <c r="BH268" s="5">
        <f t="shared" si="91"/>
        <v>1363799.5445513423</v>
      </c>
      <c r="BI268" s="150"/>
      <c r="BJ268" s="2">
        <v>263</v>
      </c>
      <c r="BK268" s="118">
        <v>52841</v>
      </c>
      <c r="BL268" s="5">
        <f t="shared" si="119"/>
        <v>373338.94542557345</v>
      </c>
      <c r="BM268" s="5">
        <f t="shared" si="120"/>
        <v>5059.1898369667315</v>
      </c>
      <c r="BN268" s="5">
        <f t="shared" si="92"/>
        <v>2803.6003750205587</v>
      </c>
      <c r="BO268" s="35">
        <f t="shared" si="93"/>
        <v>9.0114371705572863E-2</v>
      </c>
      <c r="BP268" s="5">
        <f t="shared" si="94"/>
        <v>2255.5894619461728</v>
      </c>
      <c r="BQ268" s="35">
        <f t="shared" si="95"/>
        <v>7.2499999999999995E-2</v>
      </c>
      <c r="BR268" s="5">
        <f t="shared" si="121"/>
        <v>371089.65494944755</v>
      </c>
      <c r="BS268" s="5">
        <f t="shared" si="122"/>
        <v>959477.27217280341</v>
      </c>
      <c r="BT268" s="5">
        <f t="shared" si="96"/>
        <v>370535.34505055286</v>
      </c>
      <c r="BU268" s="5">
        <f t="shared" si="97"/>
        <v>1330566.9271222509</v>
      </c>
      <c r="BV268" s="150"/>
      <c r="BW268" s="2">
        <v>263</v>
      </c>
      <c r="BX268" s="118">
        <v>52841</v>
      </c>
      <c r="BY268" s="5">
        <f t="shared" si="123"/>
        <v>367497.44996915117</v>
      </c>
      <c r="BZ268" s="5">
        <f t="shared" si="124"/>
        <v>4934.049629872613</v>
      </c>
      <c r="CA268" s="5">
        <f t="shared" si="98"/>
        <v>2790.3145050525645</v>
      </c>
      <c r="CB268" s="35">
        <f t="shared" si="99"/>
        <v>9.1112942588966267E-2</v>
      </c>
      <c r="CC268" s="5">
        <f t="shared" si="100"/>
        <v>2143.7351248200484</v>
      </c>
      <c r="CD268" s="35">
        <f t="shared" si="101"/>
        <v>6.9999999999999993E-2</v>
      </c>
      <c r="CE268" s="5">
        <f t="shared" si="125"/>
        <v>376917.86453590164</v>
      </c>
      <c r="CF268" s="5">
        <f t="shared" si="126"/>
        <v>920737.18812059518</v>
      </c>
      <c r="CG268" s="5">
        <f t="shared" si="102"/>
        <v>364707.1354640986</v>
      </c>
      <c r="CH268" s="5">
        <f t="shared" si="103"/>
        <v>1297655.0526564969</v>
      </c>
    </row>
    <row r="269" spans="9:86" ht="14.25" customHeight="1">
      <c r="I269" s="150"/>
      <c r="J269" s="2">
        <v>264</v>
      </c>
      <c r="K269" s="118">
        <v>52871</v>
      </c>
      <c r="L269" s="5">
        <f t="shared" si="104"/>
        <v>393468.82046323729</v>
      </c>
      <c r="M269" s="5">
        <f t="shared" si="67"/>
        <v>5571.5809522926747</v>
      </c>
      <c r="N269" s="5">
        <f t="shared" si="68"/>
        <v>2866.4828116079184</v>
      </c>
      <c r="O269" s="35">
        <f t="shared" si="69"/>
        <v>8.7421904736436129E-2</v>
      </c>
      <c r="P269" s="5">
        <f t="shared" si="70"/>
        <v>2705.0981406847563</v>
      </c>
      <c r="Q269" s="35">
        <f t="shared" si="71"/>
        <v>8.2500000000000004E-2</v>
      </c>
      <c r="R269" s="5">
        <f t="shared" si="105"/>
        <v>351022.6623483703</v>
      </c>
      <c r="S269" s="5">
        <f t="shared" si="106"/>
        <v>1119874.7090568955</v>
      </c>
      <c r="T269" s="5">
        <f t="shared" si="72"/>
        <v>390602.33765162935</v>
      </c>
      <c r="U269" s="5">
        <f t="shared" si="73"/>
        <v>1470897.3714052658</v>
      </c>
      <c r="V269" s="150"/>
      <c r="W269" s="2">
        <v>264</v>
      </c>
      <c r="X269" s="118">
        <v>52871</v>
      </c>
      <c r="Y269" s="5">
        <f t="shared" si="107"/>
        <v>387797.04853714473</v>
      </c>
      <c r="Z269" s="5">
        <f t="shared" si="108"/>
        <v>5441.7815210329336</v>
      </c>
      <c r="AA269" s="5">
        <f t="shared" si="74"/>
        <v>2856.4678641186351</v>
      </c>
      <c r="AB269" s="35">
        <f t="shared" si="75"/>
        <v>8.8390601472410055E-2</v>
      </c>
      <c r="AC269" s="5">
        <f t="shared" si="76"/>
        <v>2585.3136569142985</v>
      </c>
      <c r="AD269" s="35">
        <f t="shared" si="77"/>
        <v>0.08</v>
      </c>
      <c r="AE269" s="5">
        <f t="shared" si="109"/>
        <v>356684.41932697332</v>
      </c>
      <c r="AF269" s="5">
        <f t="shared" si="110"/>
        <v>1079945.9022257212</v>
      </c>
      <c r="AG269" s="5">
        <f t="shared" si="78"/>
        <v>384940.5806730261</v>
      </c>
      <c r="AH269" s="5">
        <f t="shared" si="79"/>
        <v>1436630.3215526945</v>
      </c>
      <c r="AI269" s="150"/>
      <c r="AJ269" s="2">
        <v>264</v>
      </c>
      <c r="AK269" s="118">
        <v>52871</v>
      </c>
      <c r="AL269" s="5">
        <f t="shared" si="111"/>
        <v>382082.70466889406</v>
      </c>
      <c r="AM269" s="5">
        <f t="shared" si="112"/>
        <v>5313.0923161272649</v>
      </c>
      <c r="AN269" s="5">
        <f t="shared" si="80"/>
        <v>2845.4748484739907</v>
      </c>
      <c r="AO269" s="35">
        <f t="shared" si="81"/>
        <v>8.9367296044655917E-2</v>
      </c>
      <c r="AP269" s="5">
        <f t="shared" si="82"/>
        <v>2467.6174676532742</v>
      </c>
      <c r="AQ269" s="35">
        <f t="shared" si="83"/>
        <v>7.7499999999999999E-2</v>
      </c>
      <c r="AR269" s="5">
        <f t="shared" si="113"/>
        <v>362387.77017957979</v>
      </c>
      <c r="AS269" s="5">
        <f t="shared" si="114"/>
        <v>1040268.6012780176</v>
      </c>
      <c r="AT269" s="5">
        <f t="shared" si="84"/>
        <v>379237.22982042009</v>
      </c>
      <c r="AU269" s="5">
        <f t="shared" si="85"/>
        <v>1402656.3714575975</v>
      </c>
      <c r="AV269" s="150"/>
      <c r="AW269" s="2">
        <v>264</v>
      </c>
      <c r="AX269" s="118">
        <v>52871</v>
      </c>
      <c r="AY269" s="5">
        <f t="shared" si="115"/>
        <v>376328.02130078938</v>
      </c>
      <c r="AZ269" s="5">
        <f t="shared" si="116"/>
        <v>5185.5495990545369</v>
      </c>
      <c r="BA269" s="5">
        <f t="shared" si="86"/>
        <v>2833.4994659246036</v>
      </c>
      <c r="BB269" s="35">
        <f t="shared" si="87"/>
        <v>9.0352011188447531E-2</v>
      </c>
      <c r="BC269" s="5">
        <f t="shared" si="88"/>
        <v>2352.0501331299333</v>
      </c>
      <c r="BD269" s="35">
        <f t="shared" si="89"/>
        <v>7.4999999999999997E-2</v>
      </c>
      <c r="BE269" s="5">
        <f t="shared" si="117"/>
        <v>368130.47816513508</v>
      </c>
      <c r="BF269" s="5">
        <f t="shared" si="118"/>
        <v>1000854.6159852617</v>
      </c>
      <c r="BG269" s="5">
        <f t="shared" si="90"/>
        <v>373494.52183486475</v>
      </c>
      <c r="BH269" s="5">
        <f t="shared" si="91"/>
        <v>1368985.0941503968</v>
      </c>
      <c r="BI269" s="150"/>
      <c r="BJ269" s="2">
        <v>264</v>
      </c>
      <c r="BK269" s="118">
        <v>52871</v>
      </c>
      <c r="BL269" s="5">
        <f t="shared" si="119"/>
        <v>370535.34505055286</v>
      </c>
      <c r="BM269" s="5">
        <f t="shared" si="120"/>
        <v>5059.1898369667315</v>
      </c>
      <c r="BN269" s="5">
        <f t="shared" si="92"/>
        <v>2820.5387939529746</v>
      </c>
      <c r="BO269" s="35">
        <f t="shared" si="93"/>
        <v>9.1344769074102647E-2</v>
      </c>
      <c r="BP269" s="5">
        <f t="shared" si="94"/>
        <v>2238.6510430137569</v>
      </c>
      <c r="BQ269" s="35">
        <f t="shared" si="95"/>
        <v>7.2499999999999995E-2</v>
      </c>
      <c r="BR269" s="5">
        <f t="shared" si="121"/>
        <v>373910.19374340051</v>
      </c>
      <c r="BS269" s="5">
        <f t="shared" si="122"/>
        <v>961715.92321581719</v>
      </c>
      <c r="BT269" s="5">
        <f t="shared" si="96"/>
        <v>367714.8062565999</v>
      </c>
      <c r="BU269" s="5">
        <f t="shared" si="97"/>
        <v>1335626.1169592177</v>
      </c>
      <c r="BV269" s="150"/>
      <c r="BW269" s="2">
        <v>264</v>
      </c>
      <c r="BX269" s="118">
        <v>52871</v>
      </c>
      <c r="BY269" s="5">
        <f t="shared" si="123"/>
        <v>364707.1354640986</v>
      </c>
      <c r="BZ269" s="5">
        <f t="shared" si="124"/>
        <v>4934.049629872613</v>
      </c>
      <c r="CA269" s="5">
        <f t="shared" si="98"/>
        <v>2806.5913396653709</v>
      </c>
      <c r="CB269" s="35">
        <f t="shared" si="99"/>
        <v>9.2345591300611624E-2</v>
      </c>
      <c r="CC269" s="5">
        <f t="shared" si="100"/>
        <v>2127.458290207242</v>
      </c>
      <c r="CD269" s="35">
        <f t="shared" si="101"/>
        <v>7.0000000000000007E-2</v>
      </c>
      <c r="CE269" s="5">
        <f t="shared" si="125"/>
        <v>379724.45587556699</v>
      </c>
      <c r="CF269" s="5">
        <f t="shared" si="126"/>
        <v>922864.64641080238</v>
      </c>
      <c r="CG269" s="5">
        <f t="shared" si="102"/>
        <v>361900.54412443325</v>
      </c>
      <c r="CH269" s="5">
        <f t="shared" si="103"/>
        <v>1302589.1022863693</v>
      </c>
    </row>
    <row r="270" spans="9:86" ht="14.25" customHeight="1">
      <c r="I270" s="150"/>
      <c r="J270" s="2">
        <v>265</v>
      </c>
      <c r="K270" s="118">
        <v>52902</v>
      </c>
      <c r="L270" s="5">
        <f t="shared" si="104"/>
        <v>390602.33765162935</v>
      </c>
      <c r="M270" s="5">
        <f t="shared" si="67"/>
        <v>5571.5809522926747</v>
      </c>
      <c r="N270" s="5">
        <f t="shared" si="68"/>
        <v>2886.189880937723</v>
      </c>
      <c r="O270" s="35">
        <f t="shared" si="69"/>
        <v>8.8668897322735224E-2</v>
      </c>
      <c r="P270" s="5">
        <f t="shared" si="70"/>
        <v>2685.3910713549517</v>
      </c>
      <c r="Q270" s="35">
        <f t="shared" si="71"/>
        <v>8.2500000000000004E-2</v>
      </c>
      <c r="R270" s="5">
        <f t="shared" si="105"/>
        <v>353908.85222930805</v>
      </c>
      <c r="S270" s="5">
        <f t="shared" si="106"/>
        <v>1122560.1001282504</v>
      </c>
      <c r="T270" s="5">
        <f t="shared" si="72"/>
        <v>387716.1477706916</v>
      </c>
      <c r="U270" s="5">
        <f t="shared" si="73"/>
        <v>1476468.9523575585</v>
      </c>
      <c r="V270" s="150"/>
      <c r="W270" s="2">
        <v>265</v>
      </c>
      <c r="X270" s="118">
        <v>52902</v>
      </c>
      <c r="Y270" s="5">
        <f t="shared" si="107"/>
        <v>384940.5806730261</v>
      </c>
      <c r="Z270" s="5">
        <f t="shared" si="108"/>
        <v>5441.7815210329336</v>
      </c>
      <c r="AA270" s="5">
        <f t="shared" si="74"/>
        <v>2875.5109832127596</v>
      </c>
      <c r="AB270" s="35">
        <f t="shared" si="75"/>
        <v>8.9640151054541858E-2</v>
      </c>
      <c r="AC270" s="5">
        <f t="shared" si="76"/>
        <v>2566.270537820174</v>
      </c>
      <c r="AD270" s="35">
        <f t="shared" si="77"/>
        <v>0.08</v>
      </c>
      <c r="AE270" s="5">
        <f t="shared" si="109"/>
        <v>359559.93031018606</v>
      </c>
      <c r="AF270" s="5">
        <f t="shared" si="110"/>
        <v>1082512.1727635413</v>
      </c>
      <c r="AG270" s="5">
        <f t="shared" si="78"/>
        <v>382065.06968981336</v>
      </c>
      <c r="AH270" s="5">
        <f t="shared" si="79"/>
        <v>1442072.1030737273</v>
      </c>
      <c r="AI270" s="150"/>
      <c r="AJ270" s="2">
        <v>265</v>
      </c>
      <c r="AK270" s="118">
        <v>52902</v>
      </c>
      <c r="AL270" s="5">
        <f t="shared" si="111"/>
        <v>379237.22982042009</v>
      </c>
      <c r="AM270" s="5">
        <f t="shared" si="112"/>
        <v>5313.0923161272649</v>
      </c>
      <c r="AN270" s="5">
        <f t="shared" si="80"/>
        <v>2863.8518735370517</v>
      </c>
      <c r="AO270" s="35">
        <f t="shared" si="81"/>
        <v>9.06193268491019E-2</v>
      </c>
      <c r="AP270" s="5">
        <f t="shared" si="82"/>
        <v>2449.2404425902132</v>
      </c>
      <c r="AQ270" s="35">
        <f t="shared" si="83"/>
        <v>7.7499999999999999E-2</v>
      </c>
      <c r="AR270" s="5">
        <f t="shared" si="113"/>
        <v>365251.62205311685</v>
      </c>
      <c r="AS270" s="5">
        <f t="shared" si="114"/>
        <v>1042717.8417206078</v>
      </c>
      <c r="AT270" s="5">
        <f t="shared" si="84"/>
        <v>376373.37794688303</v>
      </c>
      <c r="AU270" s="5">
        <f t="shared" si="85"/>
        <v>1407969.4637737246</v>
      </c>
      <c r="AV270" s="150"/>
      <c r="AW270" s="2">
        <v>265</v>
      </c>
      <c r="AX270" s="118">
        <v>52902</v>
      </c>
      <c r="AY270" s="5">
        <f t="shared" si="115"/>
        <v>373494.52183486475</v>
      </c>
      <c r="AZ270" s="5">
        <f t="shared" si="116"/>
        <v>5185.5495990545369</v>
      </c>
      <c r="BA270" s="5">
        <f t="shared" si="86"/>
        <v>2851.2088375866324</v>
      </c>
      <c r="BB270" s="35">
        <f t="shared" si="87"/>
        <v>9.1606446817356649E-2</v>
      </c>
      <c r="BC270" s="5">
        <f t="shared" si="88"/>
        <v>2334.3407614679045</v>
      </c>
      <c r="BD270" s="35">
        <f t="shared" si="89"/>
        <v>7.4999999999999997E-2</v>
      </c>
      <c r="BE270" s="5">
        <f t="shared" si="117"/>
        <v>370981.68700272171</v>
      </c>
      <c r="BF270" s="5">
        <f t="shared" si="118"/>
        <v>1003188.9567467297</v>
      </c>
      <c r="BG270" s="5">
        <f t="shared" si="90"/>
        <v>370643.31299727812</v>
      </c>
      <c r="BH270" s="5">
        <f t="shared" si="91"/>
        <v>1374170.6437494513</v>
      </c>
      <c r="BI270" s="150"/>
      <c r="BJ270" s="2">
        <v>265</v>
      </c>
      <c r="BK270" s="118">
        <v>52902</v>
      </c>
      <c r="BL270" s="5">
        <f t="shared" si="119"/>
        <v>367714.8062565999</v>
      </c>
      <c r="BM270" s="5">
        <f t="shared" si="120"/>
        <v>5059.1898369667315</v>
      </c>
      <c r="BN270" s="5">
        <f t="shared" si="92"/>
        <v>2837.5795491664403</v>
      </c>
      <c r="BO270" s="35">
        <f t="shared" si="93"/>
        <v>9.2601532520928023E-2</v>
      </c>
      <c r="BP270" s="5">
        <f t="shared" si="94"/>
        <v>2221.6102878002912</v>
      </c>
      <c r="BQ270" s="35">
        <f t="shared" si="95"/>
        <v>7.2500000000000009E-2</v>
      </c>
      <c r="BR270" s="5">
        <f t="shared" si="121"/>
        <v>376747.77329256694</v>
      </c>
      <c r="BS270" s="5">
        <f t="shared" si="122"/>
        <v>963937.53350361751</v>
      </c>
      <c r="BT270" s="5">
        <f t="shared" si="96"/>
        <v>364877.22670743347</v>
      </c>
      <c r="BU270" s="5">
        <f t="shared" si="97"/>
        <v>1340685.3067961845</v>
      </c>
      <c r="BV270" s="150"/>
      <c r="BW270" s="2">
        <v>265</v>
      </c>
      <c r="BX270" s="118">
        <v>52902</v>
      </c>
      <c r="BY270" s="5">
        <f t="shared" si="123"/>
        <v>361900.54412443325</v>
      </c>
      <c r="BZ270" s="5">
        <f t="shared" si="124"/>
        <v>4934.049629872613</v>
      </c>
      <c r="CA270" s="5">
        <f t="shared" si="98"/>
        <v>2822.9631224800855</v>
      </c>
      <c r="CB270" s="35">
        <f t="shared" si="99"/>
        <v>9.3604604966035926E-2</v>
      </c>
      <c r="CC270" s="5">
        <f t="shared" si="100"/>
        <v>2111.0865073925274</v>
      </c>
      <c r="CD270" s="35">
        <f t="shared" si="101"/>
        <v>7.0000000000000007E-2</v>
      </c>
      <c r="CE270" s="5">
        <f t="shared" si="125"/>
        <v>382547.41899804707</v>
      </c>
      <c r="CF270" s="5">
        <f t="shared" si="126"/>
        <v>924975.73291819496</v>
      </c>
      <c r="CG270" s="5">
        <f t="shared" si="102"/>
        <v>359077.58100195316</v>
      </c>
      <c r="CH270" s="5">
        <f t="shared" si="103"/>
        <v>1307523.151916242</v>
      </c>
    </row>
    <row r="271" spans="9:86" ht="14.25" customHeight="1">
      <c r="I271" s="150"/>
      <c r="J271" s="2">
        <v>266</v>
      </c>
      <c r="K271" s="118">
        <v>52932</v>
      </c>
      <c r="L271" s="5">
        <f t="shared" si="104"/>
        <v>387716.1477706916</v>
      </c>
      <c r="M271" s="5">
        <f t="shared" si="67"/>
        <v>5571.5809522926747</v>
      </c>
      <c r="N271" s="5">
        <f t="shared" si="68"/>
        <v>2906.0324363691698</v>
      </c>
      <c r="O271" s="35">
        <f t="shared" si="69"/>
        <v>8.9943092225951704E-2</v>
      </c>
      <c r="P271" s="5">
        <f t="shared" si="70"/>
        <v>2665.548515923505</v>
      </c>
      <c r="Q271" s="35">
        <f t="shared" si="71"/>
        <v>8.2500000000000018E-2</v>
      </c>
      <c r="R271" s="5">
        <f t="shared" si="105"/>
        <v>356814.88466567721</v>
      </c>
      <c r="S271" s="5">
        <f t="shared" si="106"/>
        <v>1125225.648644174</v>
      </c>
      <c r="T271" s="5">
        <f t="shared" si="72"/>
        <v>384810.11533432244</v>
      </c>
      <c r="U271" s="5">
        <f t="shared" si="73"/>
        <v>1482040.5333098513</v>
      </c>
      <c r="V271" s="150"/>
      <c r="W271" s="2">
        <v>266</v>
      </c>
      <c r="X271" s="118">
        <v>52932</v>
      </c>
      <c r="Y271" s="5">
        <f t="shared" si="107"/>
        <v>382065.06968981336</v>
      </c>
      <c r="Z271" s="5">
        <f t="shared" si="108"/>
        <v>5441.7815210329336</v>
      </c>
      <c r="AA271" s="5">
        <f t="shared" si="74"/>
        <v>2894.6810564341777</v>
      </c>
      <c r="AB271" s="35">
        <f t="shared" si="75"/>
        <v>9.091690246745493E-2</v>
      </c>
      <c r="AC271" s="5">
        <f t="shared" si="76"/>
        <v>2547.1004645987559</v>
      </c>
      <c r="AD271" s="35">
        <f t="shared" si="77"/>
        <v>0.08</v>
      </c>
      <c r="AE271" s="5">
        <f t="shared" si="109"/>
        <v>362454.61136662023</v>
      </c>
      <c r="AF271" s="5">
        <f t="shared" si="110"/>
        <v>1085059.2732281401</v>
      </c>
      <c r="AG271" s="5">
        <f t="shared" si="78"/>
        <v>379170.38863337919</v>
      </c>
      <c r="AH271" s="5">
        <f t="shared" si="79"/>
        <v>1447513.8845947604</v>
      </c>
      <c r="AI271" s="150"/>
      <c r="AJ271" s="2">
        <v>266</v>
      </c>
      <c r="AK271" s="118">
        <v>52932</v>
      </c>
      <c r="AL271" s="5">
        <f t="shared" si="111"/>
        <v>376373.37794688303</v>
      </c>
      <c r="AM271" s="5">
        <f t="shared" si="112"/>
        <v>5313.0923161272649</v>
      </c>
      <c r="AN271" s="5">
        <f t="shared" si="80"/>
        <v>2882.3475835536451</v>
      </c>
      <c r="AO271" s="35">
        <f t="shared" si="81"/>
        <v>9.1898558796379898E-2</v>
      </c>
      <c r="AP271" s="5">
        <f t="shared" si="82"/>
        <v>2430.7447325736198</v>
      </c>
      <c r="AQ271" s="35">
        <f t="shared" si="83"/>
        <v>7.7500000000000013E-2</v>
      </c>
      <c r="AR271" s="5">
        <f t="shared" si="113"/>
        <v>368133.96963667049</v>
      </c>
      <c r="AS271" s="5">
        <f t="shared" si="114"/>
        <v>1045148.5864531815</v>
      </c>
      <c r="AT271" s="5">
        <f t="shared" si="84"/>
        <v>373491.0303633294</v>
      </c>
      <c r="AU271" s="5">
        <f t="shared" si="85"/>
        <v>1413282.556089852</v>
      </c>
      <c r="AV271" s="150"/>
      <c r="AW271" s="2">
        <v>266</v>
      </c>
      <c r="AX271" s="118">
        <v>52932</v>
      </c>
      <c r="AY271" s="5">
        <f t="shared" si="115"/>
        <v>370643.31299727812</v>
      </c>
      <c r="AZ271" s="5">
        <f t="shared" si="116"/>
        <v>5185.5495990545369</v>
      </c>
      <c r="BA271" s="5">
        <f t="shared" si="86"/>
        <v>2869.0288928215487</v>
      </c>
      <c r="BB271" s="35">
        <f t="shared" si="87"/>
        <v>9.2888082710698774E-2</v>
      </c>
      <c r="BC271" s="5">
        <f t="shared" si="88"/>
        <v>2316.5207062329882</v>
      </c>
      <c r="BD271" s="35">
        <f t="shared" si="89"/>
        <v>7.5000000000000011E-2</v>
      </c>
      <c r="BE271" s="5">
        <f t="shared" si="117"/>
        <v>373850.71589554328</v>
      </c>
      <c r="BF271" s="5">
        <f t="shared" si="118"/>
        <v>1005505.4774529627</v>
      </c>
      <c r="BG271" s="5">
        <f t="shared" si="90"/>
        <v>367774.28410445654</v>
      </c>
      <c r="BH271" s="5">
        <f t="shared" si="91"/>
        <v>1379356.193348506</v>
      </c>
      <c r="BI271" s="150"/>
      <c r="BJ271" s="2">
        <v>266</v>
      </c>
      <c r="BK271" s="118">
        <v>52932</v>
      </c>
      <c r="BL271" s="5">
        <f t="shared" si="119"/>
        <v>364877.22670743347</v>
      </c>
      <c r="BM271" s="5">
        <f t="shared" si="120"/>
        <v>5059.1898369667315</v>
      </c>
      <c r="BN271" s="5">
        <f t="shared" si="92"/>
        <v>2854.7232589426544</v>
      </c>
      <c r="BO271" s="35">
        <f t="shared" si="93"/>
        <v>9.3885495174462097E-2</v>
      </c>
      <c r="BP271" s="5">
        <f t="shared" si="94"/>
        <v>2204.4665780240771</v>
      </c>
      <c r="BQ271" s="35">
        <f t="shared" si="95"/>
        <v>7.2499999999999995E-2</v>
      </c>
      <c r="BR271" s="5">
        <f t="shared" si="121"/>
        <v>379602.4965515096</v>
      </c>
      <c r="BS271" s="5">
        <f t="shared" si="122"/>
        <v>966142.0000816416</v>
      </c>
      <c r="BT271" s="5">
        <f t="shared" si="96"/>
        <v>362022.50344849081</v>
      </c>
      <c r="BU271" s="5">
        <f t="shared" si="97"/>
        <v>1345744.4966331511</v>
      </c>
      <c r="BV271" s="150"/>
      <c r="BW271" s="2">
        <v>266</v>
      </c>
      <c r="BX271" s="118">
        <v>52932</v>
      </c>
      <c r="BY271" s="5">
        <f t="shared" si="123"/>
        <v>359077.58100195316</v>
      </c>
      <c r="BZ271" s="5">
        <f t="shared" si="124"/>
        <v>4934.049629872613</v>
      </c>
      <c r="CA271" s="5">
        <f t="shared" si="98"/>
        <v>2839.4304073612193</v>
      </c>
      <c r="CB271" s="35">
        <f t="shared" si="99"/>
        <v>9.4890816611993639E-2</v>
      </c>
      <c r="CC271" s="5">
        <f t="shared" si="100"/>
        <v>2094.6192225113937</v>
      </c>
      <c r="CD271" s="35">
        <f t="shared" si="101"/>
        <v>7.0000000000000007E-2</v>
      </c>
      <c r="CE271" s="5">
        <f t="shared" si="125"/>
        <v>385386.84940540831</v>
      </c>
      <c r="CF271" s="5">
        <f t="shared" si="126"/>
        <v>927070.35214070638</v>
      </c>
      <c r="CG271" s="5">
        <f t="shared" si="102"/>
        <v>356238.15059459192</v>
      </c>
      <c r="CH271" s="5">
        <f t="shared" si="103"/>
        <v>1312457.2015461146</v>
      </c>
    </row>
    <row r="272" spans="9:86" ht="14.25" customHeight="1">
      <c r="I272" s="150"/>
      <c r="J272" s="2">
        <v>267</v>
      </c>
      <c r="K272" s="118">
        <v>52963</v>
      </c>
      <c r="L272" s="5">
        <f t="shared" si="104"/>
        <v>384810.11533432244</v>
      </c>
      <c r="M272" s="5">
        <f t="shared" si="67"/>
        <v>5571.5809522926747</v>
      </c>
      <c r="N272" s="5">
        <f t="shared" si="68"/>
        <v>2926.0114093692077</v>
      </c>
      <c r="O272" s="35">
        <f t="shared" si="69"/>
        <v>9.1245358459262751E-2</v>
      </c>
      <c r="P272" s="5">
        <f t="shared" si="70"/>
        <v>2645.569542923467</v>
      </c>
      <c r="Q272" s="35">
        <f t="shared" si="71"/>
        <v>8.2500000000000018E-2</v>
      </c>
      <c r="R272" s="5">
        <f t="shared" si="105"/>
        <v>359740.89607504639</v>
      </c>
      <c r="S272" s="5">
        <f t="shared" si="106"/>
        <v>1127871.2181870975</v>
      </c>
      <c r="T272" s="5">
        <f t="shared" si="72"/>
        <v>381884.10392495326</v>
      </c>
      <c r="U272" s="5">
        <f t="shared" si="73"/>
        <v>1487612.1142621438</v>
      </c>
      <c r="V272" s="150"/>
      <c r="W272" s="2">
        <v>267</v>
      </c>
      <c r="X272" s="118">
        <v>52963</v>
      </c>
      <c r="Y272" s="5">
        <f t="shared" si="107"/>
        <v>379170.38863337919</v>
      </c>
      <c r="Z272" s="5">
        <f t="shared" si="108"/>
        <v>5441.7815210329336</v>
      </c>
      <c r="AA272" s="5">
        <f t="shared" si="74"/>
        <v>2913.978930143739</v>
      </c>
      <c r="AB272" s="35">
        <f t="shared" si="75"/>
        <v>9.2221724612401815E-2</v>
      </c>
      <c r="AC272" s="5">
        <f t="shared" si="76"/>
        <v>2527.8025908891946</v>
      </c>
      <c r="AD272" s="35">
        <f t="shared" si="77"/>
        <v>7.9999999999999988E-2</v>
      </c>
      <c r="AE272" s="5">
        <f t="shared" si="109"/>
        <v>365368.59029676398</v>
      </c>
      <c r="AF272" s="5">
        <f t="shared" si="110"/>
        <v>1087587.0758190292</v>
      </c>
      <c r="AG272" s="5">
        <f t="shared" si="78"/>
        <v>376256.40970323543</v>
      </c>
      <c r="AH272" s="5">
        <f t="shared" si="79"/>
        <v>1452955.6661157932</v>
      </c>
      <c r="AI272" s="150"/>
      <c r="AJ272" s="2">
        <v>267</v>
      </c>
      <c r="AK272" s="118">
        <v>52963</v>
      </c>
      <c r="AL272" s="5">
        <f t="shared" si="111"/>
        <v>373491.0303633294</v>
      </c>
      <c r="AM272" s="5">
        <f t="shared" si="112"/>
        <v>5313.0923161272649</v>
      </c>
      <c r="AN272" s="5">
        <f t="shared" si="80"/>
        <v>2900.9627450307626</v>
      </c>
      <c r="AO272" s="35">
        <f t="shared" si="81"/>
        <v>9.3205860677576982E-2</v>
      </c>
      <c r="AP272" s="5">
        <f t="shared" si="82"/>
        <v>2412.1295710965023</v>
      </c>
      <c r="AQ272" s="35">
        <f t="shared" si="83"/>
        <v>7.7499999999999999E-2</v>
      </c>
      <c r="AR272" s="5">
        <f t="shared" si="113"/>
        <v>371034.93238170125</v>
      </c>
      <c r="AS272" s="5">
        <f t="shared" si="114"/>
        <v>1047560.716024278</v>
      </c>
      <c r="AT272" s="5">
        <f t="shared" si="84"/>
        <v>370590.06761829864</v>
      </c>
      <c r="AU272" s="5">
        <f t="shared" si="85"/>
        <v>1418595.6484059792</v>
      </c>
      <c r="AV272" s="150"/>
      <c r="AW272" s="2">
        <v>267</v>
      </c>
      <c r="AX272" s="118">
        <v>52963</v>
      </c>
      <c r="AY272" s="5">
        <f t="shared" si="115"/>
        <v>367774.28410445654</v>
      </c>
      <c r="AZ272" s="5">
        <f t="shared" si="116"/>
        <v>5185.5495990545369</v>
      </c>
      <c r="BA272" s="5">
        <f t="shared" si="86"/>
        <v>2886.9603234016836</v>
      </c>
      <c r="BB272" s="35">
        <f t="shared" si="87"/>
        <v>9.4197787551074746E-2</v>
      </c>
      <c r="BC272" s="5">
        <f t="shared" si="88"/>
        <v>2298.5892756528533</v>
      </c>
      <c r="BD272" s="35">
        <f t="shared" si="89"/>
        <v>7.4999999999999997E-2</v>
      </c>
      <c r="BE272" s="5">
        <f t="shared" si="117"/>
        <v>376737.67621894495</v>
      </c>
      <c r="BF272" s="5">
        <f t="shared" si="118"/>
        <v>1007804.0667286156</v>
      </c>
      <c r="BG272" s="5">
        <f t="shared" si="90"/>
        <v>364887.32378105487</v>
      </c>
      <c r="BH272" s="5">
        <f t="shared" si="91"/>
        <v>1384541.7429475605</v>
      </c>
      <c r="BI272" s="150"/>
      <c r="BJ272" s="2">
        <v>267</v>
      </c>
      <c r="BK272" s="118">
        <v>52963</v>
      </c>
      <c r="BL272" s="5">
        <f t="shared" si="119"/>
        <v>362022.50344849081</v>
      </c>
      <c r="BM272" s="5">
        <f t="shared" si="120"/>
        <v>5059.1898369667315</v>
      </c>
      <c r="BN272" s="5">
        <f t="shared" si="92"/>
        <v>2871.9705452987664</v>
      </c>
      <c r="BO272" s="35">
        <f t="shared" si="93"/>
        <v>9.5197525610417583E-2</v>
      </c>
      <c r="BP272" s="5">
        <f t="shared" si="94"/>
        <v>2187.2192916679651</v>
      </c>
      <c r="BQ272" s="35">
        <f t="shared" si="95"/>
        <v>7.2499999999999981E-2</v>
      </c>
      <c r="BR272" s="5">
        <f t="shared" si="121"/>
        <v>382474.46709680837</v>
      </c>
      <c r="BS272" s="5">
        <f t="shared" si="122"/>
        <v>968329.21937330952</v>
      </c>
      <c r="BT272" s="5">
        <f t="shared" si="96"/>
        <v>359150.53290319204</v>
      </c>
      <c r="BU272" s="5">
        <f t="shared" si="97"/>
        <v>1350803.6864701179</v>
      </c>
      <c r="BV272" s="150"/>
      <c r="BW272" s="2">
        <v>267</v>
      </c>
      <c r="BX272" s="118">
        <v>52963</v>
      </c>
      <c r="BY272" s="5">
        <f t="shared" si="123"/>
        <v>356238.15059459192</v>
      </c>
      <c r="BZ272" s="5">
        <f t="shared" si="124"/>
        <v>4934.049629872613</v>
      </c>
      <c r="CA272" s="5">
        <f t="shared" si="98"/>
        <v>2855.9937514041599</v>
      </c>
      <c r="CB272" s="35">
        <f t="shared" si="99"/>
        <v>9.6205094708826516E-2</v>
      </c>
      <c r="CC272" s="5">
        <f t="shared" si="100"/>
        <v>2078.0558784684531</v>
      </c>
      <c r="CD272" s="35">
        <f t="shared" si="101"/>
        <v>7.0000000000000007E-2</v>
      </c>
      <c r="CE272" s="5">
        <f t="shared" si="125"/>
        <v>388242.84315681248</v>
      </c>
      <c r="CF272" s="5">
        <f t="shared" si="126"/>
        <v>929148.40801917482</v>
      </c>
      <c r="CG272" s="5">
        <f t="shared" si="102"/>
        <v>353382.15684318775</v>
      </c>
      <c r="CH272" s="5">
        <f t="shared" si="103"/>
        <v>1317391.2511759873</v>
      </c>
    </row>
    <row r="273" spans="9:86" ht="14.25" customHeight="1">
      <c r="I273" s="150"/>
      <c r="J273" s="2">
        <v>268</v>
      </c>
      <c r="K273" s="118">
        <v>52994</v>
      </c>
      <c r="L273" s="5">
        <f t="shared" si="104"/>
        <v>381884.10392495326</v>
      </c>
      <c r="M273" s="5">
        <f t="shared" si="67"/>
        <v>5571.5809522926747</v>
      </c>
      <c r="N273" s="5">
        <f t="shared" si="68"/>
        <v>2946.1277378086211</v>
      </c>
      <c r="O273" s="35">
        <f t="shared" si="69"/>
        <v>9.2576602404615987E-2</v>
      </c>
      <c r="P273" s="5">
        <f t="shared" si="70"/>
        <v>2625.4532144840537</v>
      </c>
      <c r="Q273" s="35">
        <f t="shared" si="71"/>
        <v>8.2500000000000004E-2</v>
      </c>
      <c r="R273" s="5">
        <f t="shared" si="105"/>
        <v>362687.02381285501</v>
      </c>
      <c r="S273" s="5">
        <f t="shared" si="106"/>
        <v>1130496.6714015815</v>
      </c>
      <c r="T273" s="5">
        <f t="shared" si="72"/>
        <v>378937.97618714464</v>
      </c>
      <c r="U273" s="5">
        <f t="shared" si="73"/>
        <v>1493183.6952144364</v>
      </c>
      <c r="V273" s="150"/>
      <c r="W273" s="2">
        <v>268</v>
      </c>
      <c r="X273" s="118">
        <v>52994</v>
      </c>
      <c r="Y273" s="5">
        <f t="shared" si="107"/>
        <v>376256.40970323543</v>
      </c>
      <c r="Z273" s="5">
        <f t="shared" si="108"/>
        <v>5441.7815210329336</v>
      </c>
      <c r="AA273" s="5">
        <f t="shared" si="74"/>
        <v>2933.4054563446971</v>
      </c>
      <c r="AB273" s="35">
        <f t="shared" si="75"/>
        <v>9.3555523755463277E-2</v>
      </c>
      <c r="AC273" s="5">
        <f t="shared" si="76"/>
        <v>2508.3760646882365</v>
      </c>
      <c r="AD273" s="35">
        <f t="shared" si="77"/>
        <v>0.08</v>
      </c>
      <c r="AE273" s="5">
        <f t="shared" si="109"/>
        <v>368301.9957531087</v>
      </c>
      <c r="AF273" s="5">
        <f t="shared" si="110"/>
        <v>1090095.4518837174</v>
      </c>
      <c r="AG273" s="5">
        <f t="shared" si="78"/>
        <v>373323.00424689072</v>
      </c>
      <c r="AH273" s="5">
        <f t="shared" si="79"/>
        <v>1458397.4476368262</v>
      </c>
      <c r="AI273" s="150"/>
      <c r="AJ273" s="2">
        <v>268</v>
      </c>
      <c r="AK273" s="118">
        <v>52994</v>
      </c>
      <c r="AL273" s="5">
        <f t="shared" si="111"/>
        <v>370590.06761829864</v>
      </c>
      <c r="AM273" s="5">
        <f t="shared" si="112"/>
        <v>5313.0923161272649</v>
      </c>
      <c r="AN273" s="5">
        <f t="shared" si="80"/>
        <v>2919.698129425753</v>
      </c>
      <c r="AO273" s="35">
        <f t="shared" si="81"/>
        <v>9.4542138644675977E-2</v>
      </c>
      <c r="AP273" s="5">
        <f t="shared" si="82"/>
        <v>2393.3941867015119</v>
      </c>
      <c r="AQ273" s="35">
        <f t="shared" si="83"/>
        <v>7.7499999999999999E-2</v>
      </c>
      <c r="AR273" s="5">
        <f t="shared" si="113"/>
        <v>373954.630511127</v>
      </c>
      <c r="AS273" s="5">
        <f t="shared" si="114"/>
        <v>1049954.1102109796</v>
      </c>
      <c r="AT273" s="5">
        <f t="shared" si="84"/>
        <v>367670.36948887288</v>
      </c>
      <c r="AU273" s="5">
        <f t="shared" si="85"/>
        <v>1423908.7407221065</v>
      </c>
      <c r="AV273" s="150"/>
      <c r="AW273" s="2">
        <v>268</v>
      </c>
      <c r="AX273" s="118">
        <v>52994</v>
      </c>
      <c r="AY273" s="5">
        <f t="shared" si="115"/>
        <v>364887.32378105487</v>
      </c>
      <c r="AZ273" s="5">
        <f t="shared" si="116"/>
        <v>5185.5495990545369</v>
      </c>
      <c r="BA273" s="5">
        <f t="shared" si="86"/>
        <v>2905.0038254229439</v>
      </c>
      <c r="BB273" s="35">
        <f t="shared" si="87"/>
        <v>9.5536467378057155E-2</v>
      </c>
      <c r="BC273" s="5">
        <f t="shared" si="88"/>
        <v>2280.545773631593</v>
      </c>
      <c r="BD273" s="35">
        <f t="shared" si="89"/>
        <v>7.5000000000000011E-2</v>
      </c>
      <c r="BE273" s="5">
        <f t="shared" si="117"/>
        <v>379642.68004436791</v>
      </c>
      <c r="BF273" s="5">
        <f t="shared" si="118"/>
        <v>1010084.6125022471</v>
      </c>
      <c r="BG273" s="5">
        <f t="shared" si="90"/>
        <v>361982.31995563192</v>
      </c>
      <c r="BH273" s="5">
        <f t="shared" si="91"/>
        <v>1389727.292546615</v>
      </c>
      <c r="BI273" s="150"/>
      <c r="BJ273" s="2">
        <v>268</v>
      </c>
      <c r="BK273" s="118">
        <v>52994</v>
      </c>
      <c r="BL273" s="5">
        <f t="shared" si="119"/>
        <v>359150.53290319204</v>
      </c>
      <c r="BM273" s="5">
        <f t="shared" si="120"/>
        <v>5059.1898369667315</v>
      </c>
      <c r="BN273" s="5">
        <f t="shared" si="92"/>
        <v>2889.3220340099465</v>
      </c>
      <c r="BO273" s="35">
        <f t="shared" si="93"/>
        <v>9.6538529757562858E-2</v>
      </c>
      <c r="BP273" s="5">
        <f t="shared" si="94"/>
        <v>2169.867802956785</v>
      </c>
      <c r="BQ273" s="35">
        <f t="shared" si="95"/>
        <v>7.2499999999999981E-2</v>
      </c>
      <c r="BR273" s="5">
        <f t="shared" si="121"/>
        <v>385363.78913081833</v>
      </c>
      <c r="BS273" s="5">
        <f t="shared" si="122"/>
        <v>970499.08717626636</v>
      </c>
      <c r="BT273" s="5">
        <f t="shared" si="96"/>
        <v>356261.21086918208</v>
      </c>
      <c r="BU273" s="5">
        <f t="shared" si="97"/>
        <v>1355862.8763070847</v>
      </c>
      <c r="BV273" s="150"/>
      <c r="BW273" s="2">
        <v>268</v>
      </c>
      <c r="BX273" s="118">
        <v>52994</v>
      </c>
      <c r="BY273" s="5">
        <f t="shared" si="123"/>
        <v>353382.15684318775</v>
      </c>
      <c r="BZ273" s="5">
        <f t="shared" si="124"/>
        <v>4934.049629872613</v>
      </c>
      <c r="CA273" s="5">
        <f t="shared" si="98"/>
        <v>2872.6537149540177</v>
      </c>
      <c r="CB273" s="35">
        <f t="shared" si="99"/>
        <v>9.7548345076022017E-2</v>
      </c>
      <c r="CC273" s="5">
        <f t="shared" si="100"/>
        <v>2061.3959149185953</v>
      </c>
      <c r="CD273" s="35">
        <f t="shared" si="101"/>
        <v>7.0000000000000007E-2</v>
      </c>
      <c r="CE273" s="5">
        <f t="shared" si="125"/>
        <v>391115.49687176652</v>
      </c>
      <c r="CF273" s="5">
        <f t="shared" si="126"/>
        <v>931209.80393409345</v>
      </c>
      <c r="CG273" s="5">
        <f t="shared" si="102"/>
        <v>350509.50312823371</v>
      </c>
      <c r="CH273" s="5">
        <f t="shared" si="103"/>
        <v>1322325.30080586</v>
      </c>
    </row>
    <row r="274" spans="9:86" ht="14.25" customHeight="1">
      <c r="I274" s="150"/>
      <c r="J274" s="2">
        <v>269</v>
      </c>
      <c r="K274" s="118">
        <v>53022</v>
      </c>
      <c r="L274" s="5">
        <f t="shared" si="104"/>
        <v>378937.97618714464</v>
      </c>
      <c r="M274" s="5">
        <f t="shared" si="67"/>
        <v>5571.5809522926747</v>
      </c>
      <c r="N274" s="5">
        <f t="shared" si="68"/>
        <v>2966.3823660060552</v>
      </c>
      <c r="O274" s="35">
        <f t="shared" si="69"/>
        <v>9.3937769843613433E-2</v>
      </c>
      <c r="P274" s="5">
        <f t="shared" si="70"/>
        <v>2605.1985862866195</v>
      </c>
      <c r="Q274" s="35">
        <f t="shared" si="71"/>
        <v>8.2500000000000004E-2</v>
      </c>
      <c r="R274" s="5">
        <f t="shared" si="105"/>
        <v>365653.40617886104</v>
      </c>
      <c r="S274" s="5">
        <f t="shared" si="106"/>
        <v>1133101.869987868</v>
      </c>
      <c r="T274" s="5">
        <f t="shared" si="72"/>
        <v>375971.59382113861</v>
      </c>
      <c r="U274" s="5">
        <f t="shared" si="73"/>
        <v>1498755.2761667292</v>
      </c>
      <c r="V274" s="150"/>
      <c r="W274" s="2">
        <v>269</v>
      </c>
      <c r="X274" s="118">
        <v>53022</v>
      </c>
      <c r="Y274" s="5">
        <f t="shared" si="107"/>
        <v>373323.00424689072</v>
      </c>
      <c r="Z274" s="5">
        <f t="shared" si="108"/>
        <v>5441.7815210329336</v>
      </c>
      <c r="AA274" s="5">
        <f t="shared" si="74"/>
        <v>2952.9614927203288</v>
      </c>
      <c r="AB274" s="35">
        <f t="shared" si="75"/>
        <v>9.4919245558222454E-2</v>
      </c>
      <c r="AC274" s="5">
        <f t="shared" si="76"/>
        <v>2488.8200283126048</v>
      </c>
      <c r="AD274" s="35">
        <f t="shared" si="77"/>
        <v>7.9999999999999988E-2</v>
      </c>
      <c r="AE274" s="5">
        <f t="shared" si="109"/>
        <v>371254.95724582905</v>
      </c>
      <c r="AF274" s="5">
        <f t="shared" si="110"/>
        <v>1092584.2719120299</v>
      </c>
      <c r="AG274" s="5">
        <f t="shared" si="78"/>
        <v>370370.04275417037</v>
      </c>
      <c r="AH274" s="5">
        <f t="shared" si="79"/>
        <v>1463839.229157859</v>
      </c>
      <c r="AI274" s="150"/>
      <c r="AJ274" s="2">
        <v>269</v>
      </c>
      <c r="AK274" s="118">
        <v>53022</v>
      </c>
      <c r="AL274" s="5">
        <f t="shared" si="111"/>
        <v>367670.36948887288</v>
      </c>
      <c r="AM274" s="5">
        <f t="shared" si="112"/>
        <v>5313.0923161272649</v>
      </c>
      <c r="AN274" s="5">
        <f t="shared" si="80"/>
        <v>2938.5545131782942</v>
      </c>
      <c r="AO274" s="35">
        <f t="shared" si="81"/>
        <v>9.5908338241019769E-2</v>
      </c>
      <c r="AP274" s="5">
        <f t="shared" si="82"/>
        <v>2374.5378029489707</v>
      </c>
      <c r="AQ274" s="35">
        <f t="shared" si="83"/>
        <v>7.7499999999999999E-2</v>
      </c>
      <c r="AR274" s="5">
        <f t="shared" si="113"/>
        <v>376893.1850243053</v>
      </c>
      <c r="AS274" s="5">
        <f t="shared" si="114"/>
        <v>1052328.6480139287</v>
      </c>
      <c r="AT274" s="5">
        <f t="shared" si="84"/>
        <v>364731.81497569458</v>
      </c>
      <c r="AU274" s="5">
        <f t="shared" si="85"/>
        <v>1429221.8330382339</v>
      </c>
      <c r="AV274" s="150"/>
      <c r="AW274" s="2">
        <v>269</v>
      </c>
      <c r="AX274" s="118">
        <v>53022</v>
      </c>
      <c r="AY274" s="5">
        <f t="shared" si="115"/>
        <v>361982.31995563192</v>
      </c>
      <c r="AZ274" s="5">
        <f t="shared" si="116"/>
        <v>5185.5495990545369</v>
      </c>
      <c r="BA274" s="5">
        <f t="shared" si="86"/>
        <v>2923.1600993318375</v>
      </c>
      <c r="BB274" s="35">
        <f t="shared" si="87"/>
        <v>9.6905067618444835E-2</v>
      </c>
      <c r="BC274" s="5">
        <f t="shared" si="88"/>
        <v>2262.3894997226994</v>
      </c>
      <c r="BD274" s="35">
        <f t="shared" si="89"/>
        <v>7.4999999999999997E-2</v>
      </c>
      <c r="BE274" s="5">
        <f t="shared" si="117"/>
        <v>382565.84014369972</v>
      </c>
      <c r="BF274" s="5">
        <f t="shared" si="118"/>
        <v>1012347.0020019698</v>
      </c>
      <c r="BG274" s="5">
        <f t="shared" si="90"/>
        <v>359059.1598563001</v>
      </c>
      <c r="BH274" s="5">
        <f t="shared" si="91"/>
        <v>1394912.8421456695</v>
      </c>
      <c r="BI274" s="150"/>
      <c r="BJ274" s="2">
        <v>269</v>
      </c>
      <c r="BK274" s="118">
        <v>53022</v>
      </c>
      <c r="BL274" s="5">
        <f t="shared" si="119"/>
        <v>356261.21086918208</v>
      </c>
      <c r="BM274" s="5">
        <f t="shared" si="120"/>
        <v>5059.1898369667315</v>
      </c>
      <c r="BN274" s="5">
        <f t="shared" si="92"/>
        <v>2906.7783546320898</v>
      </c>
      <c r="BO274" s="35">
        <f t="shared" si="93"/>
        <v>9.7909452927765928E-2</v>
      </c>
      <c r="BP274" s="5">
        <f t="shared" si="94"/>
        <v>2152.4114823346417</v>
      </c>
      <c r="BQ274" s="35">
        <f t="shared" si="95"/>
        <v>7.2499999999999995E-2</v>
      </c>
      <c r="BR274" s="5">
        <f t="shared" si="121"/>
        <v>388270.56748545042</v>
      </c>
      <c r="BS274" s="5">
        <f t="shared" si="122"/>
        <v>972651.49865860096</v>
      </c>
      <c r="BT274" s="5">
        <f t="shared" si="96"/>
        <v>353354.43251454999</v>
      </c>
      <c r="BU274" s="5">
        <f t="shared" si="97"/>
        <v>1360922.0661440515</v>
      </c>
      <c r="BV274" s="150"/>
      <c r="BW274" s="2">
        <v>269</v>
      </c>
      <c r="BX274" s="118">
        <v>53022</v>
      </c>
      <c r="BY274" s="5">
        <f t="shared" si="123"/>
        <v>350509.50312823371</v>
      </c>
      <c r="BZ274" s="5">
        <f t="shared" si="124"/>
        <v>4934.049629872613</v>
      </c>
      <c r="CA274" s="5">
        <f t="shared" si="98"/>
        <v>2889.410861624583</v>
      </c>
      <c r="CB274" s="35">
        <f t="shared" si="99"/>
        <v>9.8921512912047704E-2</v>
      </c>
      <c r="CC274" s="5">
        <f t="shared" si="100"/>
        <v>2044.6387682480301</v>
      </c>
      <c r="CD274" s="35">
        <f t="shared" si="101"/>
        <v>7.0000000000000007E-2</v>
      </c>
      <c r="CE274" s="5">
        <f t="shared" si="125"/>
        <v>394004.9077333911</v>
      </c>
      <c r="CF274" s="5">
        <f t="shared" si="126"/>
        <v>933254.44270234148</v>
      </c>
      <c r="CG274" s="5">
        <f t="shared" si="102"/>
        <v>347620.09226660914</v>
      </c>
      <c r="CH274" s="5">
        <f t="shared" si="103"/>
        <v>1327259.3504357326</v>
      </c>
    </row>
    <row r="275" spans="9:86" ht="14.25" customHeight="1">
      <c r="I275" s="150"/>
      <c r="J275" s="2">
        <v>270</v>
      </c>
      <c r="K275" s="118">
        <v>53053</v>
      </c>
      <c r="L275" s="5">
        <f t="shared" si="104"/>
        <v>375971.59382113861</v>
      </c>
      <c r="M275" s="5">
        <f t="shared" si="67"/>
        <v>5571.5809522926747</v>
      </c>
      <c r="N275" s="5">
        <f t="shared" si="68"/>
        <v>2986.7762447723467</v>
      </c>
      <c r="O275" s="35">
        <f t="shared" si="69"/>
        <v>9.5329848122299887E-2</v>
      </c>
      <c r="P275" s="5">
        <f t="shared" si="70"/>
        <v>2584.8047075203281</v>
      </c>
      <c r="Q275" s="35">
        <f t="shared" si="71"/>
        <v>8.2500000000000004E-2</v>
      </c>
      <c r="R275" s="5">
        <f t="shared" si="105"/>
        <v>368640.18242363341</v>
      </c>
      <c r="S275" s="5">
        <f t="shared" si="106"/>
        <v>1135686.6746953884</v>
      </c>
      <c r="T275" s="5">
        <f t="shared" si="72"/>
        <v>372984.81757636624</v>
      </c>
      <c r="U275" s="5">
        <f t="shared" si="73"/>
        <v>1504326.8571190219</v>
      </c>
      <c r="V275" s="150"/>
      <c r="W275" s="2">
        <v>270</v>
      </c>
      <c r="X275" s="118">
        <v>53053</v>
      </c>
      <c r="Y275" s="5">
        <f t="shared" si="107"/>
        <v>370370.04275417037</v>
      </c>
      <c r="Z275" s="5">
        <f t="shared" si="108"/>
        <v>5441.7815210329336</v>
      </c>
      <c r="AA275" s="5">
        <f t="shared" si="74"/>
        <v>2972.6479026717975</v>
      </c>
      <c r="AB275" s="35">
        <f t="shared" si="75"/>
        <v>9.6313877242329704E-2</v>
      </c>
      <c r="AC275" s="5">
        <f t="shared" si="76"/>
        <v>2469.1336183611361</v>
      </c>
      <c r="AD275" s="35">
        <f t="shared" si="77"/>
        <v>0.08</v>
      </c>
      <c r="AE275" s="5">
        <f t="shared" si="109"/>
        <v>374227.60514850082</v>
      </c>
      <c r="AF275" s="5">
        <f t="shared" si="110"/>
        <v>1095053.405530391</v>
      </c>
      <c r="AG275" s="5">
        <f t="shared" si="78"/>
        <v>367397.3948514986</v>
      </c>
      <c r="AH275" s="5">
        <f t="shared" si="79"/>
        <v>1469281.0106788918</v>
      </c>
      <c r="AI275" s="150"/>
      <c r="AJ275" s="2">
        <v>270</v>
      </c>
      <c r="AK275" s="118">
        <v>53053</v>
      </c>
      <c r="AL275" s="5">
        <f t="shared" si="111"/>
        <v>364731.81497569458</v>
      </c>
      <c r="AM275" s="5">
        <f t="shared" si="112"/>
        <v>5313.0923161272649</v>
      </c>
      <c r="AN275" s="5">
        <f t="shared" si="80"/>
        <v>2957.5326777425707</v>
      </c>
      <c r="AO275" s="35">
        <f t="shared" si="81"/>
        <v>9.7305446565652348E-2</v>
      </c>
      <c r="AP275" s="5">
        <f t="shared" si="82"/>
        <v>2355.5596383846942</v>
      </c>
      <c r="AQ275" s="35">
        <f t="shared" si="83"/>
        <v>7.7499999999999999E-2</v>
      </c>
      <c r="AR275" s="5">
        <f t="shared" si="113"/>
        <v>379850.7177020479</v>
      </c>
      <c r="AS275" s="5">
        <f t="shared" si="114"/>
        <v>1054684.2076523134</v>
      </c>
      <c r="AT275" s="5">
        <f t="shared" si="84"/>
        <v>361774.28229795198</v>
      </c>
      <c r="AU275" s="5">
        <f t="shared" si="85"/>
        <v>1434534.9253543613</v>
      </c>
      <c r="AV275" s="150"/>
      <c r="AW275" s="2">
        <v>270</v>
      </c>
      <c r="AX275" s="118">
        <v>53053</v>
      </c>
      <c r="AY275" s="5">
        <f t="shared" si="115"/>
        <v>359059.1598563001</v>
      </c>
      <c r="AZ275" s="5">
        <f t="shared" si="116"/>
        <v>5185.5495990545369</v>
      </c>
      <c r="BA275" s="5">
        <f t="shared" si="86"/>
        <v>2941.4298499526612</v>
      </c>
      <c r="BB275" s="35">
        <f t="shared" si="87"/>
        <v>9.8304575250380166E-2</v>
      </c>
      <c r="BC275" s="5">
        <f t="shared" si="88"/>
        <v>2244.1197491018756</v>
      </c>
      <c r="BD275" s="35">
        <f t="shared" si="89"/>
        <v>7.5000000000000011E-2</v>
      </c>
      <c r="BE275" s="5">
        <f t="shared" si="117"/>
        <v>385507.26999365236</v>
      </c>
      <c r="BF275" s="5">
        <f t="shared" si="118"/>
        <v>1014591.1217510718</v>
      </c>
      <c r="BG275" s="5">
        <f t="shared" si="90"/>
        <v>356117.73000634747</v>
      </c>
      <c r="BH275" s="5">
        <f t="shared" si="91"/>
        <v>1400098.391744724</v>
      </c>
      <c r="BI275" s="150"/>
      <c r="BJ275" s="2">
        <v>270</v>
      </c>
      <c r="BK275" s="118">
        <v>53053</v>
      </c>
      <c r="BL275" s="5">
        <f t="shared" si="119"/>
        <v>353354.43251454999</v>
      </c>
      <c r="BM275" s="5">
        <f t="shared" si="120"/>
        <v>5059.1898369667315</v>
      </c>
      <c r="BN275" s="5">
        <f t="shared" si="92"/>
        <v>2924.3401405246586</v>
      </c>
      <c r="BO275" s="35">
        <f t="shared" si="93"/>
        <v>9.9311281979888338E-2</v>
      </c>
      <c r="BP275" s="5">
        <f t="shared" si="94"/>
        <v>2134.8496964420729</v>
      </c>
      <c r="BQ275" s="35">
        <f t="shared" si="95"/>
        <v>7.2499999999999995E-2</v>
      </c>
      <c r="BR275" s="5">
        <f t="shared" si="121"/>
        <v>391194.90762597509</v>
      </c>
      <c r="BS275" s="5">
        <f t="shared" si="122"/>
        <v>974786.34835504298</v>
      </c>
      <c r="BT275" s="5">
        <f t="shared" si="96"/>
        <v>350430.09237402532</v>
      </c>
      <c r="BU275" s="5">
        <f t="shared" si="97"/>
        <v>1365981.2559810181</v>
      </c>
      <c r="BV275" s="150"/>
      <c r="BW275" s="2">
        <v>270</v>
      </c>
      <c r="BX275" s="118">
        <v>53053</v>
      </c>
      <c r="BY275" s="5">
        <f t="shared" si="123"/>
        <v>347620.09226660914</v>
      </c>
      <c r="BZ275" s="5">
        <f t="shared" si="124"/>
        <v>4934.049629872613</v>
      </c>
      <c r="CA275" s="5">
        <f t="shared" si="98"/>
        <v>2906.2657583173932</v>
      </c>
      <c r="CB275" s="35">
        <f t="shared" si="99"/>
        <v>0.10032558495802077</v>
      </c>
      <c r="CC275" s="5">
        <f t="shared" si="100"/>
        <v>2027.78387155522</v>
      </c>
      <c r="CD275" s="35">
        <f t="shared" si="101"/>
        <v>7.0000000000000007E-2</v>
      </c>
      <c r="CE275" s="5">
        <f t="shared" si="125"/>
        <v>396911.17349170847</v>
      </c>
      <c r="CF275" s="5">
        <f t="shared" si="126"/>
        <v>935282.22657389671</v>
      </c>
      <c r="CG275" s="5">
        <f t="shared" si="102"/>
        <v>344713.82650829176</v>
      </c>
      <c r="CH275" s="5">
        <f t="shared" si="103"/>
        <v>1332193.4000656051</v>
      </c>
    </row>
    <row r="276" spans="9:86" ht="14.25" customHeight="1">
      <c r="I276" s="150"/>
      <c r="J276" s="2">
        <v>271</v>
      </c>
      <c r="K276" s="118">
        <v>53083</v>
      </c>
      <c r="L276" s="5">
        <f t="shared" si="104"/>
        <v>372984.81757636624</v>
      </c>
      <c r="M276" s="5">
        <f t="shared" si="67"/>
        <v>5571.5809522926747</v>
      </c>
      <c r="N276" s="5">
        <f t="shared" si="68"/>
        <v>3007.3103314551568</v>
      </c>
      <c r="O276" s="35">
        <f t="shared" si="69"/>
        <v>9.6753868460270911E-2</v>
      </c>
      <c r="P276" s="5">
        <f t="shared" si="70"/>
        <v>2564.270620837518</v>
      </c>
      <c r="Q276" s="35">
        <f t="shared" si="71"/>
        <v>8.2500000000000004E-2</v>
      </c>
      <c r="R276" s="5">
        <f t="shared" si="105"/>
        <v>371647.49275508855</v>
      </c>
      <c r="S276" s="5">
        <f t="shared" si="106"/>
        <v>1138250.945316226</v>
      </c>
      <c r="T276" s="5">
        <f t="shared" si="72"/>
        <v>369977.5072449111</v>
      </c>
      <c r="U276" s="5">
        <f t="shared" si="73"/>
        <v>1509898.4380713145</v>
      </c>
      <c r="V276" s="150"/>
      <c r="W276" s="2">
        <v>271</v>
      </c>
      <c r="X276" s="118">
        <v>53083</v>
      </c>
      <c r="Y276" s="5">
        <f t="shared" si="107"/>
        <v>367397.3948514986</v>
      </c>
      <c r="Z276" s="5">
        <f t="shared" si="108"/>
        <v>5441.7815210329336</v>
      </c>
      <c r="AA276" s="5">
        <f t="shared" si="74"/>
        <v>2992.4655553562761</v>
      </c>
      <c r="AB276" s="35">
        <f t="shared" si="75"/>
        <v>9.774044989837205E-2</v>
      </c>
      <c r="AC276" s="5">
        <f t="shared" si="76"/>
        <v>2449.3159656766575</v>
      </c>
      <c r="AD276" s="35">
        <f t="shared" si="77"/>
        <v>0.08</v>
      </c>
      <c r="AE276" s="5">
        <f t="shared" si="109"/>
        <v>377220.07070385711</v>
      </c>
      <c r="AF276" s="5">
        <f t="shared" si="110"/>
        <v>1097502.7214960677</v>
      </c>
      <c r="AG276" s="5">
        <f t="shared" si="78"/>
        <v>364404.92929614231</v>
      </c>
      <c r="AH276" s="5">
        <f t="shared" si="79"/>
        <v>1474722.7921999248</v>
      </c>
      <c r="AI276" s="150"/>
      <c r="AJ276" s="2">
        <v>271</v>
      </c>
      <c r="AK276" s="118">
        <v>53083</v>
      </c>
      <c r="AL276" s="5">
        <f t="shared" si="111"/>
        <v>361774.28229795198</v>
      </c>
      <c r="AM276" s="5">
        <f t="shared" si="112"/>
        <v>5313.0923161272649</v>
      </c>
      <c r="AN276" s="5">
        <f t="shared" si="80"/>
        <v>2976.6334096196583</v>
      </c>
      <c r="AO276" s="35">
        <f t="shared" si="81"/>
        <v>9.8734494581949744E-2</v>
      </c>
      <c r="AP276" s="5">
        <f t="shared" si="82"/>
        <v>2336.4589065076066</v>
      </c>
      <c r="AQ276" s="35">
        <f t="shared" si="83"/>
        <v>7.7499999999999999E-2</v>
      </c>
      <c r="AR276" s="5">
        <f t="shared" si="113"/>
        <v>382827.35111166758</v>
      </c>
      <c r="AS276" s="5">
        <f t="shared" si="114"/>
        <v>1057020.666558821</v>
      </c>
      <c r="AT276" s="5">
        <f t="shared" si="84"/>
        <v>358797.6488883323</v>
      </c>
      <c r="AU276" s="5">
        <f t="shared" si="85"/>
        <v>1439848.0176704885</v>
      </c>
      <c r="AV276" s="150"/>
      <c r="AW276" s="2">
        <v>271</v>
      </c>
      <c r="AX276" s="118">
        <v>53083</v>
      </c>
      <c r="AY276" s="5">
        <f t="shared" si="115"/>
        <v>356117.73000634747</v>
      </c>
      <c r="AZ276" s="5">
        <f t="shared" si="116"/>
        <v>5185.5495990545369</v>
      </c>
      <c r="BA276" s="5">
        <f t="shared" si="86"/>
        <v>2959.8137865148656</v>
      </c>
      <c r="BB276" s="35">
        <f t="shared" si="87"/>
        <v>9.9736021111741097E-2</v>
      </c>
      <c r="BC276" s="5">
        <f t="shared" si="88"/>
        <v>2225.7358125396713</v>
      </c>
      <c r="BD276" s="35">
        <f t="shared" si="89"/>
        <v>7.4999999999999983E-2</v>
      </c>
      <c r="BE276" s="5">
        <f t="shared" si="117"/>
        <v>388467.08378016722</v>
      </c>
      <c r="BF276" s="5">
        <f t="shared" si="118"/>
        <v>1016816.8575636115</v>
      </c>
      <c r="BG276" s="5">
        <f t="shared" si="90"/>
        <v>353157.91621983261</v>
      </c>
      <c r="BH276" s="5">
        <f t="shared" si="91"/>
        <v>1405283.9413437787</v>
      </c>
      <c r="BI276" s="150"/>
      <c r="BJ276" s="2">
        <v>271</v>
      </c>
      <c r="BK276" s="118">
        <v>53083</v>
      </c>
      <c r="BL276" s="5">
        <f t="shared" si="119"/>
        <v>350430.09237402532</v>
      </c>
      <c r="BM276" s="5">
        <f t="shared" si="120"/>
        <v>5059.1898369667315</v>
      </c>
      <c r="BN276" s="5">
        <f t="shared" si="92"/>
        <v>2942.0080288736617</v>
      </c>
      <c r="BO276" s="35">
        <f t="shared" si="93"/>
        <v>0.10074504762793815</v>
      </c>
      <c r="BP276" s="5">
        <f t="shared" si="94"/>
        <v>2117.1818080930698</v>
      </c>
      <c r="BQ276" s="35">
        <f t="shared" si="95"/>
        <v>7.2500000000000009E-2</v>
      </c>
      <c r="BR276" s="5">
        <f t="shared" si="121"/>
        <v>394136.91565484874</v>
      </c>
      <c r="BS276" s="5">
        <f t="shared" si="122"/>
        <v>976903.53016313608</v>
      </c>
      <c r="BT276" s="5">
        <f t="shared" si="96"/>
        <v>347488.08434515167</v>
      </c>
      <c r="BU276" s="5">
        <f t="shared" si="97"/>
        <v>1371040.4458179849</v>
      </c>
      <c r="BV276" s="150"/>
      <c r="BW276" s="2">
        <v>271</v>
      </c>
      <c r="BX276" s="118">
        <v>53083</v>
      </c>
      <c r="BY276" s="5">
        <f t="shared" si="123"/>
        <v>344713.82650829176</v>
      </c>
      <c r="BZ276" s="5">
        <f t="shared" si="124"/>
        <v>4934.049629872613</v>
      </c>
      <c r="CA276" s="5">
        <f t="shared" si="98"/>
        <v>2923.2189752409108</v>
      </c>
      <c r="CB276" s="35">
        <f t="shared" si="99"/>
        <v>0.10176159180562241</v>
      </c>
      <c r="CC276" s="5">
        <f t="shared" si="100"/>
        <v>2010.8306546317021</v>
      </c>
      <c r="CD276" s="35">
        <f t="shared" si="101"/>
        <v>7.0000000000000007E-2</v>
      </c>
      <c r="CE276" s="5">
        <f t="shared" si="125"/>
        <v>399834.39246694936</v>
      </c>
      <c r="CF276" s="5">
        <f t="shared" si="126"/>
        <v>937293.05722852843</v>
      </c>
      <c r="CG276" s="5">
        <f t="shared" si="102"/>
        <v>341790.60753305088</v>
      </c>
      <c r="CH276" s="5">
        <f t="shared" si="103"/>
        <v>1337127.4496954777</v>
      </c>
    </row>
    <row r="277" spans="9:86" ht="14.25" customHeight="1">
      <c r="I277" s="150"/>
      <c r="J277" s="2">
        <v>272</v>
      </c>
      <c r="K277" s="118">
        <v>53114</v>
      </c>
      <c r="L277" s="5">
        <f t="shared" si="104"/>
        <v>369977.5072449111</v>
      </c>
      <c r="M277" s="5">
        <f t="shared" si="67"/>
        <v>5571.5809522926747</v>
      </c>
      <c r="N277" s="5">
        <f t="shared" si="68"/>
        <v>3027.9855899839108</v>
      </c>
      <c r="O277" s="35">
        <f t="shared" si="69"/>
        <v>9.8210908415451298E-2</v>
      </c>
      <c r="P277" s="5">
        <f t="shared" si="70"/>
        <v>2543.5953623087639</v>
      </c>
      <c r="Q277" s="35">
        <f t="shared" si="71"/>
        <v>8.2500000000000004E-2</v>
      </c>
      <c r="R277" s="5">
        <f t="shared" si="105"/>
        <v>374675.47834507248</v>
      </c>
      <c r="S277" s="5">
        <f t="shared" si="106"/>
        <v>1140794.5406785347</v>
      </c>
      <c r="T277" s="5">
        <f t="shared" si="72"/>
        <v>366949.52165492717</v>
      </c>
      <c r="U277" s="5">
        <f t="shared" si="73"/>
        <v>1515470.019023607</v>
      </c>
      <c r="V277" s="150"/>
      <c r="W277" s="2">
        <v>272</v>
      </c>
      <c r="X277" s="118">
        <v>53114</v>
      </c>
      <c r="Y277" s="5">
        <f t="shared" si="107"/>
        <v>364404.92929614231</v>
      </c>
      <c r="Z277" s="5">
        <f t="shared" si="108"/>
        <v>5441.7815210329336</v>
      </c>
      <c r="AA277" s="5">
        <f t="shared" si="74"/>
        <v>3012.4153257253179</v>
      </c>
      <c r="AB277" s="35">
        <f t="shared" si="75"/>
        <v>9.9200040950396931E-2</v>
      </c>
      <c r="AC277" s="5">
        <f t="shared" si="76"/>
        <v>2429.3661953076157</v>
      </c>
      <c r="AD277" s="35">
        <f t="shared" si="77"/>
        <v>8.0000000000000016E-2</v>
      </c>
      <c r="AE277" s="5">
        <f t="shared" si="109"/>
        <v>380232.48602958245</v>
      </c>
      <c r="AF277" s="5">
        <f t="shared" si="110"/>
        <v>1099932.0876913753</v>
      </c>
      <c r="AG277" s="5">
        <f t="shared" si="78"/>
        <v>361392.51397041697</v>
      </c>
      <c r="AH277" s="5">
        <f t="shared" si="79"/>
        <v>1480164.5737209576</v>
      </c>
      <c r="AI277" s="150"/>
      <c r="AJ277" s="2">
        <v>272</v>
      </c>
      <c r="AK277" s="118">
        <v>53114</v>
      </c>
      <c r="AL277" s="5">
        <f t="shared" si="111"/>
        <v>358797.6488883323</v>
      </c>
      <c r="AM277" s="5">
        <f t="shared" si="112"/>
        <v>5313.0923161272649</v>
      </c>
      <c r="AN277" s="5">
        <f t="shared" si="80"/>
        <v>2995.8575003901187</v>
      </c>
      <c r="AO277" s="35">
        <f t="shared" si="81"/>
        <v>0.10019655958188885</v>
      </c>
      <c r="AP277" s="5">
        <f t="shared" si="82"/>
        <v>2317.2348157371462</v>
      </c>
      <c r="AQ277" s="35">
        <f t="shared" si="83"/>
        <v>7.7499999999999999E-2</v>
      </c>
      <c r="AR277" s="5">
        <f t="shared" si="113"/>
        <v>385823.20861205767</v>
      </c>
      <c r="AS277" s="5">
        <f t="shared" si="114"/>
        <v>1059337.9013745582</v>
      </c>
      <c r="AT277" s="5">
        <f t="shared" si="84"/>
        <v>355801.79138794221</v>
      </c>
      <c r="AU277" s="5">
        <f t="shared" si="85"/>
        <v>1445161.1099866158</v>
      </c>
      <c r="AV277" s="150"/>
      <c r="AW277" s="2">
        <v>272</v>
      </c>
      <c r="AX277" s="118">
        <v>53114</v>
      </c>
      <c r="AY277" s="5">
        <f t="shared" si="115"/>
        <v>353157.91621983261</v>
      </c>
      <c r="AZ277" s="5">
        <f t="shared" si="116"/>
        <v>5185.5495990545369</v>
      </c>
      <c r="BA277" s="5">
        <f t="shared" si="86"/>
        <v>2978.3126226805834</v>
      </c>
      <c r="BB277" s="35">
        <f t="shared" si="87"/>
        <v>0.1012004823641553</v>
      </c>
      <c r="BC277" s="5">
        <f t="shared" si="88"/>
        <v>2207.2369763739534</v>
      </c>
      <c r="BD277" s="35">
        <f t="shared" si="89"/>
        <v>7.4999999999999983E-2</v>
      </c>
      <c r="BE277" s="5">
        <f t="shared" si="117"/>
        <v>391445.39640284778</v>
      </c>
      <c r="BF277" s="5">
        <f t="shared" si="118"/>
        <v>1019024.0945399854</v>
      </c>
      <c r="BG277" s="5">
        <f t="shared" si="90"/>
        <v>350179.60359715205</v>
      </c>
      <c r="BH277" s="5">
        <f t="shared" si="91"/>
        <v>1410469.4909428332</v>
      </c>
      <c r="BI277" s="150"/>
      <c r="BJ277" s="2">
        <v>272</v>
      </c>
      <c r="BK277" s="118">
        <v>53114</v>
      </c>
      <c r="BL277" s="5">
        <f t="shared" si="119"/>
        <v>347488.08434515167</v>
      </c>
      <c r="BM277" s="5">
        <f t="shared" si="120"/>
        <v>5059.1898369667315</v>
      </c>
      <c r="BN277" s="5">
        <f t="shared" si="92"/>
        <v>2959.7826607147736</v>
      </c>
      <c r="BO277" s="35">
        <f t="shared" si="93"/>
        <v>0.10221182690482905</v>
      </c>
      <c r="BP277" s="5">
        <f t="shared" si="94"/>
        <v>2099.4071762519579</v>
      </c>
      <c r="BQ277" s="35">
        <f t="shared" si="95"/>
        <v>7.2499999999999995E-2</v>
      </c>
      <c r="BR277" s="5">
        <f t="shared" si="121"/>
        <v>397096.6983155635</v>
      </c>
      <c r="BS277" s="5">
        <f t="shared" si="122"/>
        <v>979002.93733938807</v>
      </c>
      <c r="BT277" s="5">
        <f t="shared" si="96"/>
        <v>344528.30168443691</v>
      </c>
      <c r="BU277" s="5">
        <f t="shared" si="97"/>
        <v>1376099.6356549514</v>
      </c>
      <c r="BV277" s="150"/>
      <c r="BW277" s="2">
        <v>272</v>
      </c>
      <c r="BX277" s="118">
        <v>53114</v>
      </c>
      <c r="BY277" s="5">
        <f t="shared" si="123"/>
        <v>341790.60753305088</v>
      </c>
      <c r="BZ277" s="5">
        <f t="shared" si="124"/>
        <v>4934.049629872613</v>
      </c>
      <c r="CA277" s="5">
        <f t="shared" si="98"/>
        <v>2940.2710859298159</v>
      </c>
      <c r="CB277" s="35">
        <f t="shared" si="99"/>
        <v>0.10323061036060192</v>
      </c>
      <c r="CC277" s="5">
        <f t="shared" si="100"/>
        <v>1993.7785439427969</v>
      </c>
      <c r="CD277" s="35">
        <f t="shared" si="101"/>
        <v>7.0000000000000007E-2</v>
      </c>
      <c r="CE277" s="5">
        <f t="shared" si="125"/>
        <v>402774.66355287918</v>
      </c>
      <c r="CF277" s="5">
        <f t="shared" si="126"/>
        <v>939286.83577247127</v>
      </c>
      <c r="CG277" s="5">
        <f t="shared" si="102"/>
        <v>338850.33644712105</v>
      </c>
      <c r="CH277" s="5">
        <f t="shared" si="103"/>
        <v>1342061.4993253504</v>
      </c>
    </row>
    <row r="278" spans="9:86" ht="14.25" customHeight="1">
      <c r="I278" s="150"/>
      <c r="J278" s="2">
        <v>273</v>
      </c>
      <c r="K278" s="118">
        <v>53144</v>
      </c>
      <c r="L278" s="5">
        <f t="shared" si="104"/>
        <v>366949.52165492717</v>
      </c>
      <c r="M278" s="5">
        <f t="shared" si="67"/>
        <v>5571.5809522926747</v>
      </c>
      <c r="N278" s="5">
        <f t="shared" si="68"/>
        <v>3048.8029909150505</v>
      </c>
      <c r="O278" s="35">
        <f t="shared" si="69"/>
        <v>9.9702094516926743E-2</v>
      </c>
      <c r="P278" s="5">
        <f t="shared" si="70"/>
        <v>2522.7779613776243</v>
      </c>
      <c r="Q278" s="35">
        <f t="shared" si="71"/>
        <v>8.2500000000000004E-2</v>
      </c>
      <c r="R278" s="5">
        <f t="shared" si="105"/>
        <v>377724.28133598756</v>
      </c>
      <c r="S278" s="5">
        <f t="shared" si="106"/>
        <v>1143317.3186399122</v>
      </c>
      <c r="T278" s="5">
        <f t="shared" si="72"/>
        <v>363900.71866401209</v>
      </c>
      <c r="U278" s="5">
        <f t="shared" si="73"/>
        <v>1521041.5999758998</v>
      </c>
      <c r="V278" s="150"/>
      <c r="W278" s="2">
        <v>273</v>
      </c>
      <c r="X278" s="118">
        <v>53144</v>
      </c>
      <c r="Y278" s="5">
        <f t="shared" si="107"/>
        <v>361392.51397041697</v>
      </c>
      <c r="Z278" s="5">
        <f t="shared" si="108"/>
        <v>5441.7815210329336</v>
      </c>
      <c r="AA278" s="5">
        <f t="shared" si="74"/>
        <v>3032.498094563487</v>
      </c>
      <c r="AB278" s="35">
        <f t="shared" si="75"/>
        <v>0.1006937767884718</v>
      </c>
      <c r="AC278" s="5">
        <f t="shared" si="76"/>
        <v>2409.2834264694466</v>
      </c>
      <c r="AD278" s="35">
        <f t="shared" si="77"/>
        <v>0.08</v>
      </c>
      <c r="AE278" s="5">
        <f t="shared" si="109"/>
        <v>383264.98412414594</v>
      </c>
      <c r="AF278" s="5">
        <f t="shared" si="110"/>
        <v>1102341.3711178447</v>
      </c>
      <c r="AG278" s="5">
        <f t="shared" si="78"/>
        <v>358360.01587585348</v>
      </c>
      <c r="AH278" s="5">
        <f t="shared" si="79"/>
        <v>1485606.3552419906</v>
      </c>
      <c r="AI278" s="150"/>
      <c r="AJ278" s="2">
        <v>273</v>
      </c>
      <c r="AK278" s="118">
        <v>53144</v>
      </c>
      <c r="AL278" s="5">
        <f t="shared" si="111"/>
        <v>355801.79138794221</v>
      </c>
      <c r="AM278" s="5">
        <f t="shared" si="112"/>
        <v>5313.0923161272649</v>
      </c>
      <c r="AN278" s="5">
        <f t="shared" si="80"/>
        <v>3015.2057467468048</v>
      </c>
      <c r="AO278" s="35">
        <f t="shared" si="81"/>
        <v>0.10169276781833496</v>
      </c>
      <c r="AP278" s="5">
        <f t="shared" si="82"/>
        <v>2297.8865693804601</v>
      </c>
      <c r="AQ278" s="35">
        <f t="shared" si="83"/>
        <v>7.7499999999999999E-2</v>
      </c>
      <c r="AR278" s="5">
        <f t="shared" si="113"/>
        <v>388838.41435880447</v>
      </c>
      <c r="AS278" s="5">
        <f t="shared" si="114"/>
        <v>1061635.7879439387</v>
      </c>
      <c r="AT278" s="5">
        <f t="shared" si="84"/>
        <v>352786.58564119542</v>
      </c>
      <c r="AU278" s="5">
        <f t="shared" si="85"/>
        <v>1450474.2023027432</v>
      </c>
      <c r="AV278" s="150"/>
      <c r="AW278" s="2">
        <v>273</v>
      </c>
      <c r="AX278" s="118">
        <v>53144</v>
      </c>
      <c r="AY278" s="5">
        <f t="shared" si="115"/>
        <v>350179.60359715205</v>
      </c>
      <c r="AZ278" s="5">
        <f t="shared" si="116"/>
        <v>5185.5495990545369</v>
      </c>
      <c r="BA278" s="5">
        <f t="shared" si="86"/>
        <v>2996.9270765723368</v>
      </c>
      <c r="BB278" s="35">
        <f t="shared" si="87"/>
        <v>0.10269908512501533</v>
      </c>
      <c r="BC278" s="5">
        <f t="shared" si="88"/>
        <v>2188.6225224822001</v>
      </c>
      <c r="BD278" s="35">
        <f t="shared" si="89"/>
        <v>7.4999999999999997E-2</v>
      </c>
      <c r="BE278" s="5">
        <f t="shared" si="117"/>
        <v>394442.3234794201</v>
      </c>
      <c r="BF278" s="5">
        <f t="shared" si="118"/>
        <v>1021212.7170624676</v>
      </c>
      <c r="BG278" s="5">
        <f t="shared" si="90"/>
        <v>347182.67652057973</v>
      </c>
      <c r="BH278" s="5">
        <f t="shared" si="91"/>
        <v>1415655.0405418877</v>
      </c>
      <c r="BI278" s="150"/>
      <c r="BJ278" s="2">
        <v>273</v>
      </c>
      <c r="BK278" s="118">
        <v>53144</v>
      </c>
      <c r="BL278" s="5">
        <f t="shared" si="119"/>
        <v>344528.30168443691</v>
      </c>
      <c r="BM278" s="5">
        <f t="shared" si="120"/>
        <v>5059.1898369667315</v>
      </c>
      <c r="BN278" s="5">
        <f t="shared" si="92"/>
        <v>2977.6646809565918</v>
      </c>
      <c r="BO278" s="35">
        <f t="shared" si="93"/>
        <v>0.10371274579412351</v>
      </c>
      <c r="BP278" s="5">
        <f t="shared" si="94"/>
        <v>2081.5251560101397</v>
      </c>
      <c r="BQ278" s="35">
        <f t="shared" si="95"/>
        <v>7.2499999999999995E-2</v>
      </c>
      <c r="BR278" s="5">
        <f t="shared" si="121"/>
        <v>400074.36299652007</v>
      </c>
      <c r="BS278" s="5">
        <f t="shared" si="122"/>
        <v>981084.46249539824</v>
      </c>
      <c r="BT278" s="5">
        <f t="shared" si="96"/>
        <v>341550.63700348034</v>
      </c>
      <c r="BU278" s="5">
        <f t="shared" si="97"/>
        <v>1381158.8254919183</v>
      </c>
      <c r="BV278" s="150"/>
      <c r="BW278" s="2">
        <v>273</v>
      </c>
      <c r="BX278" s="118">
        <v>53144</v>
      </c>
      <c r="BY278" s="5">
        <f t="shared" si="123"/>
        <v>338850.33644712105</v>
      </c>
      <c r="BZ278" s="5">
        <f t="shared" si="124"/>
        <v>4934.049629872613</v>
      </c>
      <c r="CA278" s="5">
        <f t="shared" si="98"/>
        <v>2957.4226672644068</v>
      </c>
      <c r="CB278" s="35">
        <f t="shared" si="99"/>
        <v>0.10473376647424723</v>
      </c>
      <c r="CC278" s="5">
        <f t="shared" si="100"/>
        <v>1976.6269626082062</v>
      </c>
      <c r="CD278" s="35">
        <f t="shared" si="101"/>
        <v>7.0000000000000007E-2</v>
      </c>
      <c r="CE278" s="5">
        <f t="shared" si="125"/>
        <v>405732.0862201436</v>
      </c>
      <c r="CF278" s="5">
        <f t="shared" si="126"/>
        <v>941263.46273507946</v>
      </c>
      <c r="CG278" s="5">
        <f t="shared" si="102"/>
        <v>335892.91377985664</v>
      </c>
      <c r="CH278" s="5">
        <f t="shared" si="103"/>
        <v>1346995.5489552231</v>
      </c>
    </row>
    <row r="279" spans="9:86" ht="14.25" customHeight="1">
      <c r="I279" s="150"/>
      <c r="J279" s="2">
        <v>274</v>
      </c>
      <c r="K279" s="118">
        <v>53175</v>
      </c>
      <c r="L279" s="5">
        <f t="shared" si="104"/>
        <v>363900.71866401209</v>
      </c>
      <c r="M279" s="5">
        <f t="shared" si="67"/>
        <v>5571.5809522926747</v>
      </c>
      <c r="N279" s="5">
        <f t="shared" si="68"/>
        <v>3069.7635114775917</v>
      </c>
      <c r="O279" s="35">
        <f t="shared" si="69"/>
        <v>0.10122860507935047</v>
      </c>
      <c r="P279" s="5">
        <f t="shared" si="70"/>
        <v>2501.817440815083</v>
      </c>
      <c r="Q279" s="35">
        <f t="shared" si="71"/>
        <v>8.2500000000000004E-2</v>
      </c>
      <c r="R279" s="5">
        <f t="shared" si="105"/>
        <v>380794.04484746518</v>
      </c>
      <c r="S279" s="5">
        <f t="shared" si="106"/>
        <v>1145819.1360807272</v>
      </c>
      <c r="T279" s="5">
        <f t="shared" si="72"/>
        <v>360830.95515253447</v>
      </c>
      <c r="U279" s="5">
        <f t="shared" si="73"/>
        <v>1526613.1809281923</v>
      </c>
      <c r="V279" s="150"/>
      <c r="W279" s="2">
        <v>274</v>
      </c>
      <c r="X279" s="118">
        <v>53175</v>
      </c>
      <c r="Y279" s="5">
        <f t="shared" si="107"/>
        <v>358360.01587585348</v>
      </c>
      <c r="Z279" s="5">
        <f t="shared" si="108"/>
        <v>5441.7815210329336</v>
      </c>
      <c r="AA279" s="5">
        <f t="shared" si="74"/>
        <v>3052.7147485272435</v>
      </c>
      <c r="AB279" s="35">
        <f t="shared" si="75"/>
        <v>0.10222283558279988</v>
      </c>
      <c r="AC279" s="5">
        <f t="shared" si="76"/>
        <v>2389.0667725056901</v>
      </c>
      <c r="AD279" s="35">
        <f t="shared" si="77"/>
        <v>0.08</v>
      </c>
      <c r="AE279" s="5">
        <f t="shared" si="109"/>
        <v>386317.69887267321</v>
      </c>
      <c r="AF279" s="5">
        <f t="shared" si="110"/>
        <v>1104730.4378903504</v>
      </c>
      <c r="AG279" s="5">
        <f t="shared" si="78"/>
        <v>355307.30112732621</v>
      </c>
      <c r="AH279" s="5">
        <f t="shared" si="79"/>
        <v>1491048.1367630237</v>
      </c>
      <c r="AI279" s="150"/>
      <c r="AJ279" s="2">
        <v>274</v>
      </c>
      <c r="AK279" s="118">
        <v>53175</v>
      </c>
      <c r="AL279" s="5">
        <f t="shared" si="111"/>
        <v>352786.58564119542</v>
      </c>
      <c r="AM279" s="5">
        <f t="shared" si="112"/>
        <v>5313.0923161272649</v>
      </c>
      <c r="AN279" s="5">
        <f t="shared" si="80"/>
        <v>3034.678950527878</v>
      </c>
      <c r="AO279" s="35">
        <f t="shared" si="81"/>
        <v>0.10322429731886655</v>
      </c>
      <c r="AP279" s="5">
        <f t="shared" si="82"/>
        <v>2278.4133655993869</v>
      </c>
      <c r="AQ279" s="35">
        <f t="shared" si="83"/>
        <v>7.7499999999999999E-2</v>
      </c>
      <c r="AR279" s="5">
        <f t="shared" si="113"/>
        <v>391873.09330933233</v>
      </c>
      <c r="AS279" s="5">
        <f t="shared" si="114"/>
        <v>1063914.2013095382</v>
      </c>
      <c r="AT279" s="5">
        <f t="shared" si="84"/>
        <v>349751.90669066756</v>
      </c>
      <c r="AU279" s="5">
        <f t="shared" si="85"/>
        <v>1455787.2946188706</v>
      </c>
      <c r="AV279" s="150"/>
      <c r="AW279" s="2">
        <v>274</v>
      </c>
      <c r="AX279" s="118">
        <v>53175</v>
      </c>
      <c r="AY279" s="5">
        <f t="shared" si="115"/>
        <v>347182.67652057973</v>
      </c>
      <c r="AZ279" s="5">
        <f t="shared" si="116"/>
        <v>5185.5495990545369</v>
      </c>
      <c r="BA279" s="5">
        <f t="shared" si="86"/>
        <v>3015.6578708009138</v>
      </c>
      <c r="BB279" s="35">
        <f t="shared" si="87"/>
        <v>0.10423300728101242</v>
      </c>
      <c r="BC279" s="5">
        <f t="shared" si="88"/>
        <v>2169.8917282536231</v>
      </c>
      <c r="BD279" s="35">
        <f t="shared" si="89"/>
        <v>7.4999999999999997E-2</v>
      </c>
      <c r="BE279" s="5">
        <f t="shared" si="117"/>
        <v>397457.98135022103</v>
      </c>
      <c r="BF279" s="5">
        <f t="shared" si="118"/>
        <v>1023382.6087907212</v>
      </c>
      <c r="BG279" s="5">
        <f t="shared" si="90"/>
        <v>344167.01864977879</v>
      </c>
      <c r="BH279" s="5">
        <f t="shared" si="91"/>
        <v>1420840.5901409423</v>
      </c>
      <c r="BI279" s="150"/>
      <c r="BJ279" s="2">
        <v>274</v>
      </c>
      <c r="BK279" s="118">
        <v>53175</v>
      </c>
      <c r="BL279" s="5">
        <f t="shared" si="119"/>
        <v>341550.63700348034</v>
      </c>
      <c r="BM279" s="5">
        <f t="shared" si="120"/>
        <v>5059.1898369667315</v>
      </c>
      <c r="BN279" s="5">
        <f t="shared" si="92"/>
        <v>2995.6547384040377</v>
      </c>
      <c r="BO279" s="35">
        <f t="shared" si="93"/>
        <v>0.10524898204327503</v>
      </c>
      <c r="BP279" s="5">
        <f t="shared" si="94"/>
        <v>2063.5350985626937</v>
      </c>
      <c r="BQ279" s="35">
        <f t="shared" si="95"/>
        <v>7.2499999999999995E-2</v>
      </c>
      <c r="BR279" s="5">
        <f t="shared" si="121"/>
        <v>403070.0177349241</v>
      </c>
      <c r="BS279" s="5">
        <f t="shared" si="122"/>
        <v>983147.99759396096</v>
      </c>
      <c r="BT279" s="5">
        <f t="shared" si="96"/>
        <v>338554.98226507631</v>
      </c>
      <c r="BU279" s="5">
        <f t="shared" si="97"/>
        <v>1386218.0153288851</v>
      </c>
      <c r="BV279" s="150"/>
      <c r="BW279" s="2">
        <v>274</v>
      </c>
      <c r="BX279" s="118">
        <v>53175</v>
      </c>
      <c r="BY279" s="5">
        <f t="shared" si="123"/>
        <v>335892.91377985664</v>
      </c>
      <c r="BZ279" s="5">
        <f t="shared" si="124"/>
        <v>4934.049629872613</v>
      </c>
      <c r="CA279" s="5">
        <f t="shared" si="98"/>
        <v>2974.674299490116</v>
      </c>
      <c r="CB279" s="35">
        <f t="shared" si="99"/>
        <v>0.10627223775633601</v>
      </c>
      <c r="CC279" s="5">
        <f t="shared" si="100"/>
        <v>1959.3753303824972</v>
      </c>
      <c r="CD279" s="35">
        <f t="shared" si="101"/>
        <v>7.0000000000000007E-2</v>
      </c>
      <c r="CE279" s="5">
        <f t="shared" si="125"/>
        <v>408706.76051963371</v>
      </c>
      <c r="CF279" s="5">
        <f t="shared" si="126"/>
        <v>943222.83806546195</v>
      </c>
      <c r="CG279" s="5">
        <f t="shared" si="102"/>
        <v>332918.23948036652</v>
      </c>
      <c r="CH279" s="5">
        <f t="shared" si="103"/>
        <v>1351929.5985850957</v>
      </c>
    </row>
    <row r="280" spans="9:86" ht="14.25" customHeight="1">
      <c r="I280" s="150"/>
      <c r="J280" s="2">
        <v>275</v>
      </c>
      <c r="K280" s="118">
        <v>53206</v>
      </c>
      <c r="L280" s="5">
        <f t="shared" si="104"/>
        <v>360830.95515253447</v>
      </c>
      <c r="M280" s="5">
        <f t="shared" si="67"/>
        <v>5571.5809522926747</v>
      </c>
      <c r="N280" s="5">
        <f t="shared" si="68"/>
        <v>3090.8681356190004</v>
      </c>
      <c r="O280" s="35">
        <f t="shared" si="69"/>
        <v>0.10279167321370399</v>
      </c>
      <c r="P280" s="5">
        <f t="shared" si="70"/>
        <v>2480.7128166736743</v>
      </c>
      <c r="Q280" s="35">
        <f t="shared" si="71"/>
        <v>8.249999999999999E-2</v>
      </c>
      <c r="R280" s="5">
        <f t="shared" si="105"/>
        <v>383884.91298308416</v>
      </c>
      <c r="S280" s="5">
        <f t="shared" si="106"/>
        <v>1148299.8488974008</v>
      </c>
      <c r="T280" s="5">
        <f t="shared" si="72"/>
        <v>357740.0870169155</v>
      </c>
      <c r="U280" s="5">
        <f t="shared" si="73"/>
        <v>1532184.7618804849</v>
      </c>
      <c r="V280" s="150"/>
      <c r="W280" s="2">
        <v>275</v>
      </c>
      <c r="X280" s="118">
        <v>53206</v>
      </c>
      <c r="Y280" s="5">
        <f t="shared" si="107"/>
        <v>355307.30112732621</v>
      </c>
      <c r="Z280" s="5">
        <f t="shared" si="108"/>
        <v>5441.7815210329336</v>
      </c>
      <c r="AA280" s="5">
        <f t="shared" si="74"/>
        <v>3073.066180184092</v>
      </c>
      <c r="AB280" s="35">
        <f t="shared" si="75"/>
        <v>0.10378845029416978</v>
      </c>
      <c r="AC280" s="5">
        <f t="shared" si="76"/>
        <v>2368.7153408488416</v>
      </c>
      <c r="AD280" s="35">
        <f t="shared" si="77"/>
        <v>0.08</v>
      </c>
      <c r="AE280" s="5">
        <f t="shared" si="109"/>
        <v>389390.76505285728</v>
      </c>
      <c r="AF280" s="5">
        <f t="shared" si="110"/>
        <v>1107099.1532311991</v>
      </c>
      <c r="AG280" s="5">
        <f t="shared" si="78"/>
        <v>352234.23494714213</v>
      </c>
      <c r="AH280" s="5">
        <f t="shared" si="79"/>
        <v>1496489.9182840565</v>
      </c>
      <c r="AI280" s="150"/>
      <c r="AJ280" s="2">
        <v>275</v>
      </c>
      <c r="AK280" s="118">
        <v>53206</v>
      </c>
      <c r="AL280" s="5">
        <f t="shared" si="111"/>
        <v>349751.90669066756</v>
      </c>
      <c r="AM280" s="5">
        <f t="shared" si="112"/>
        <v>5313.0923161272649</v>
      </c>
      <c r="AN280" s="5">
        <f t="shared" si="80"/>
        <v>3054.2779187500369</v>
      </c>
      <c r="AO280" s="35">
        <f t="shared" si="81"/>
        <v>0.10479238089591353</v>
      </c>
      <c r="AP280" s="5">
        <f t="shared" si="82"/>
        <v>2258.814397377228</v>
      </c>
      <c r="AQ280" s="35">
        <f t="shared" si="83"/>
        <v>7.7499999999999999E-2</v>
      </c>
      <c r="AR280" s="5">
        <f t="shared" si="113"/>
        <v>394927.37122808234</v>
      </c>
      <c r="AS280" s="5">
        <f t="shared" si="114"/>
        <v>1066173.0157069154</v>
      </c>
      <c r="AT280" s="5">
        <f t="shared" si="84"/>
        <v>346697.62877191755</v>
      </c>
      <c r="AU280" s="5">
        <f t="shared" si="85"/>
        <v>1461100.3869349977</v>
      </c>
      <c r="AV280" s="150"/>
      <c r="AW280" s="2">
        <v>275</v>
      </c>
      <c r="AX280" s="118">
        <v>53206</v>
      </c>
      <c r="AY280" s="5">
        <f t="shared" si="115"/>
        <v>344167.01864977879</v>
      </c>
      <c r="AZ280" s="5">
        <f t="shared" si="116"/>
        <v>5185.5495990545369</v>
      </c>
      <c r="BA280" s="5">
        <f t="shared" si="86"/>
        <v>3034.5057324934196</v>
      </c>
      <c r="BB280" s="35">
        <f t="shared" si="87"/>
        <v>0.10580348149796322</v>
      </c>
      <c r="BC280" s="5">
        <f t="shared" si="88"/>
        <v>2151.0438665611173</v>
      </c>
      <c r="BD280" s="35">
        <f t="shared" si="89"/>
        <v>7.4999999999999997E-2</v>
      </c>
      <c r="BE280" s="5">
        <f t="shared" si="117"/>
        <v>400492.48708271445</v>
      </c>
      <c r="BF280" s="5">
        <f t="shared" si="118"/>
        <v>1025533.6526572823</v>
      </c>
      <c r="BG280" s="5">
        <f t="shared" si="90"/>
        <v>341132.51291728538</v>
      </c>
      <c r="BH280" s="5">
        <f t="shared" si="91"/>
        <v>1426026.1397399968</v>
      </c>
      <c r="BI280" s="150"/>
      <c r="BJ280" s="2">
        <v>275</v>
      </c>
      <c r="BK280" s="118">
        <v>53206</v>
      </c>
      <c r="BL280" s="5">
        <f t="shared" si="119"/>
        <v>338554.98226507631</v>
      </c>
      <c r="BM280" s="5">
        <f t="shared" si="120"/>
        <v>5059.1898369667315</v>
      </c>
      <c r="BN280" s="5">
        <f t="shared" si="92"/>
        <v>3013.7534857818955</v>
      </c>
      <c r="BO280" s="35">
        <f t="shared" si="93"/>
        <v>0.10682176817314365</v>
      </c>
      <c r="BP280" s="5">
        <f t="shared" si="94"/>
        <v>2045.436351184836</v>
      </c>
      <c r="BQ280" s="35">
        <f t="shared" si="95"/>
        <v>7.2499999999999995E-2</v>
      </c>
      <c r="BR280" s="5">
        <f t="shared" si="121"/>
        <v>406083.771220706</v>
      </c>
      <c r="BS280" s="5">
        <f t="shared" si="122"/>
        <v>985193.43394514581</v>
      </c>
      <c r="BT280" s="5">
        <f t="shared" si="96"/>
        <v>335541.22877929441</v>
      </c>
      <c r="BU280" s="5">
        <f t="shared" si="97"/>
        <v>1391277.2051658519</v>
      </c>
      <c r="BV280" s="150"/>
      <c r="BW280" s="2">
        <v>275</v>
      </c>
      <c r="BX280" s="118">
        <v>53206</v>
      </c>
      <c r="BY280" s="5">
        <f t="shared" si="123"/>
        <v>332918.23948036652</v>
      </c>
      <c r="BZ280" s="5">
        <f t="shared" si="124"/>
        <v>4934.049629872613</v>
      </c>
      <c r="CA280" s="5">
        <f t="shared" si="98"/>
        <v>2992.0265662371412</v>
      </c>
      <c r="CB280" s="35">
        <f t="shared" si="99"/>
        <v>0.10784725658433958</v>
      </c>
      <c r="CC280" s="5">
        <f t="shared" si="100"/>
        <v>1942.0230636354715</v>
      </c>
      <c r="CD280" s="35">
        <f t="shared" si="101"/>
        <v>7.0000000000000007E-2</v>
      </c>
      <c r="CE280" s="5">
        <f t="shared" si="125"/>
        <v>411698.78708587086</v>
      </c>
      <c r="CF280" s="5">
        <f t="shared" si="126"/>
        <v>945164.86112909741</v>
      </c>
      <c r="CG280" s="5">
        <f t="shared" si="102"/>
        <v>329926.21291412937</v>
      </c>
      <c r="CH280" s="5">
        <f t="shared" si="103"/>
        <v>1356863.6482149684</v>
      </c>
    </row>
    <row r="281" spans="9:86" ht="14.25" customHeight="1">
      <c r="I281" s="150"/>
      <c r="J281" s="2">
        <v>276</v>
      </c>
      <c r="K281" s="118">
        <v>53236</v>
      </c>
      <c r="L281" s="5">
        <f t="shared" si="104"/>
        <v>357740.0870169155</v>
      </c>
      <c r="M281" s="5">
        <f t="shared" si="67"/>
        <v>5571.5809522926747</v>
      </c>
      <c r="N281" s="5">
        <f t="shared" si="68"/>
        <v>3112.1178540513806</v>
      </c>
      <c r="O281" s="35">
        <f t="shared" si="69"/>
        <v>0.10439259005058249</v>
      </c>
      <c r="P281" s="5">
        <f t="shared" si="70"/>
        <v>2459.4630982412941</v>
      </c>
      <c r="Q281" s="35">
        <f t="shared" si="71"/>
        <v>8.2500000000000004E-2</v>
      </c>
      <c r="R281" s="5">
        <f t="shared" si="105"/>
        <v>386997.03083713556</v>
      </c>
      <c r="S281" s="5">
        <f t="shared" si="106"/>
        <v>1150759.311995642</v>
      </c>
      <c r="T281" s="5">
        <f t="shared" si="72"/>
        <v>354627.96916286409</v>
      </c>
      <c r="U281" s="5">
        <f t="shared" si="73"/>
        <v>1537756.3428327776</v>
      </c>
      <c r="V281" s="150"/>
      <c r="W281" s="2">
        <v>276</v>
      </c>
      <c r="X281" s="118">
        <v>53236</v>
      </c>
      <c r="Y281" s="5">
        <f t="shared" si="107"/>
        <v>352234.23494714213</v>
      </c>
      <c r="Z281" s="5">
        <f t="shared" si="108"/>
        <v>5441.7815210329336</v>
      </c>
      <c r="AA281" s="5">
        <f t="shared" si="74"/>
        <v>3093.5532880519859</v>
      </c>
      <c r="AB281" s="35">
        <f t="shared" si="75"/>
        <v>0.10539191189690753</v>
      </c>
      <c r="AC281" s="5">
        <f t="shared" si="76"/>
        <v>2348.2282329809477</v>
      </c>
      <c r="AD281" s="35">
        <f t="shared" si="77"/>
        <v>0.08</v>
      </c>
      <c r="AE281" s="5">
        <f t="shared" si="109"/>
        <v>392484.31834090926</v>
      </c>
      <c r="AF281" s="5">
        <f t="shared" si="110"/>
        <v>1109447.3814641801</v>
      </c>
      <c r="AG281" s="5">
        <f t="shared" si="78"/>
        <v>349140.68165909016</v>
      </c>
      <c r="AH281" s="5">
        <f t="shared" si="79"/>
        <v>1501931.6998050893</v>
      </c>
      <c r="AI281" s="150"/>
      <c r="AJ281" s="2">
        <v>276</v>
      </c>
      <c r="AK281" s="118">
        <v>53236</v>
      </c>
      <c r="AL281" s="5">
        <f t="shared" si="111"/>
        <v>346697.62877191755</v>
      </c>
      <c r="AM281" s="5">
        <f t="shared" si="112"/>
        <v>5313.0923161272649</v>
      </c>
      <c r="AN281" s="5">
        <f t="shared" si="80"/>
        <v>3074.0034636419641</v>
      </c>
      <c r="AO281" s="35">
        <f t="shared" si="81"/>
        <v>0.10639830936937603</v>
      </c>
      <c r="AP281" s="5">
        <f t="shared" si="82"/>
        <v>2239.0888524853008</v>
      </c>
      <c r="AQ281" s="35">
        <f t="shared" si="83"/>
        <v>7.7499999999999999E-2</v>
      </c>
      <c r="AR281" s="5">
        <f t="shared" si="113"/>
        <v>398001.37469172431</v>
      </c>
      <c r="AS281" s="5">
        <f t="shared" si="114"/>
        <v>1068412.1045594008</v>
      </c>
      <c r="AT281" s="5">
        <f t="shared" si="84"/>
        <v>343623.62530827557</v>
      </c>
      <c r="AU281" s="5">
        <f t="shared" si="85"/>
        <v>1466413.4792511251</v>
      </c>
      <c r="AV281" s="150"/>
      <c r="AW281" s="2">
        <v>276</v>
      </c>
      <c r="AX281" s="118">
        <v>53236</v>
      </c>
      <c r="AY281" s="5">
        <f t="shared" si="115"/>
        <v>341132.51291728538</v>
      </c>
      <c r="AZ281" s="5">
        <f t="shared" si="116"/>
        <v>5185.5495990545369</v>
      </c>
      <c r="BA281" s="5">
        <f t="shared" si="86"/>
        <v>3053.4713933215035</v>
      </c>
      <c r="BB281" s="35">
        <f t="shared" si="87"/>
        <v>0.10741179844309523</v>
      </c>
      <c r="BC281" s="5">
        <f t="shared" si="88"/>
        <v>2132.0782057330334</v>
      </c>
      <c r="BD281" s="35">
        <f t="shared" si="89"/>
        <v>7.4999999999999997E-2</v>
      </c>
      <c r="BE281" s="5">
        <f t="shared" si="117"/>
        <v>403545.95847603597</v>
      </c>
      <c r="BF281" s="5">
        <f t="shared" si="118"/>
        <v>1027665.7308630153</v>
      </c>
      <c r="BG281" s="5">
        <f t="shared" si="90"/>
        <v>338079.04152396385</v>
      </c>
      <c r="BH281" s="5">
        <f t="shared" si="91"/>
        <v>1431211.6893390513</v>
      </c>
      <c r="BI281" s="150"/>
      <c r="BJ281" s="2">
        <v>276</v>
      </c>
      <c r="BK281" s="118">
        <v>53236</v>
      </c>
      <c r="BL281" s="5">
        <f t="shared" si="119"/>
        <v>335541.22877929441</v>
      </c>
      <c r="BM281" s="5">
        <f t="shared" si="120"/>
        <v>5059.1898369667315</v>
      </c>
      <c r="BN281" s="5">
        <f t="shared" si="92"/>
        <v>3031.9615797584947</v>
      </c>
      <c r="BO281" s="35">
        <f t="shared" si="93"/>
        <v>0.1084323946999478</v>
      </c>
      <c r="BP281" s="5">
        <f t="shared" si="94"/>
        <v>2027.228257208237</v>
      </c>
      <c r="BQ281" s="35">
        <f t="shared" si="95"/>
        <v>7.2499999999999995E-2</v>
      </c>
      <c r="BR281" s="5">
        <f t="shared" si="121"/>
        <v>409115.7328004645</v>
      </c>
      <c r="BS281" s="5">
        <f t="shared" si="122"/>
        <v>987220.66220235405</v>
      </c>
      <c r="BT281" s="5">
        <f t="shared" si="96"/>
        <v>332509.26719953591</v>
      </c>
      <c r="BU281" s="5">
        <f t="shared" si="97"/>
        <v>1396336.3950028187</v>
      </c>
      <c r="BV281" s="150"/>
      <c r="BW281" s="2">
        <v>276</v>
      </c>
      <c r="BX281" s="118">
        <v>53236</v>
      </c>
      <c r="BY281" s="5">
        <f t="shared" si="123"/>
        <v>329926.21291412937</v>
      </c>
      <c r="BZ281" s="5">
        <f t="shared" si="124"/>
        <v>4934.049629872613</v>
      </c>
      <c r="CA281" s="5">
        <f t="shared" si="98"/>
        <v>3009.4800545401913</v>
      </c>
      <c r="CB281" s="35">
        <f t="shared" si="99"/>
        <v>0.10946011332504127</v>
      </c>
      <c r="CC281" s="5">
        <f t="shared" si="100"/>
        <v>1924.5695753324214</v>
      </c>
      <c r="CD281" s="35">
        <f t="shared" si="101"/>
        <v>7.0000000000000007E-2</v>
      </c>
      <c r="CE281" s="5">
        <f t="shared" si="125"/>
        <v>414708.26714041107</v>
      </c>
      <c r="CF281" s="5">
        <f t="shared" si="126"/>
        <v>947089.43070442986</v>
      </c>
      <c r="CG281" s="5">
        <f t="shared" si="102"/>
        <v>326916.73285958916</v>
      </c>
      <c r="CH281" s="5">
        <f t="shared" si="103"/>
        <v>1361797.6978448411</v>
      </c>
    </row>
    <row r="282" spans="9:86" ht="14.25" customHeight="1">
      <c r="I282" s="150"/>
      <c r="J282" s="2">
        <v>277</v>
      </c>
      <c r="K282" s="118">
        <v>53267</v>
      </c>
      <c r="L282" s="5">
        <f t="shared" si="104"/>
        <v>354627.96916286409</v>
      </c>
      <c r="M282" s="5">
        <f t="shared" si="67"/>
        <v>5571.5809522926747</v>
      </c>
      <c r="N282" s="5">
        <f t="shared" si="68"/>
        <v>3133.5136642979842</v>
      </c>
      <c r="O282" s="35">
        <f t="shared" si="69"/>
        <v>0.10603270819371524</v>
      </c>
      <c r="P282" s="5">
        <f t="shared" si="70"/>
        <v>2438.0672879946906</v>
      </c>
      <c r="Q282" s="35">
        <f t="shared" si="71"/>
        <v>8.2500000000000004E-2</v>
      </c>
      <c r="R282" s="5">
        <f t="shared" si="105"/>
        <v>390130.54450143356</v>
      </c>
      <c r="S282" s="5">
        <f t="shared" si="106"/>
        <v>1153197.3792836368</v>
      </c>
      <c r="T282" s="5">
        <f t="shared" si="72"/>
        <v>351494.45549856609</v>
      </c>
      <c r="U282" s="5">
        <f t="shared" si="73"/>
        <v>1543327.9237850704</v>
      </c>
      <c r="V282" s="150"/>
      <c r="W282" s="2">
        <v>277</v>
      </c>
      <c r="X282" s="118">
        <v>53267</v>
      </c>
      <c r="Y282" s="5">
        <f t="shared" si="107"/>
        <v>349140.68165909016</v>
      </c>
      <c r="Z282" s="5">
        <f t="shared" si="108"/>
        <v>5441.7815210329336</v>
      </c>
      <c r="AA282" s="5">
        <f t="shared" si="74"/>
        <v>3114.1769766389989</v>
      </c>
      <c r="AB282" s="35">
        <f t="shared" si="75"/>
        <v>0.10703457283204004</v>
      </c>
      <c r="AC282" s="5">
        <f t="shared" si="76"/>
        <v>2327.6045443939347</v>
      </c>
      <c r="AD282" s="35">
        <f t="shared" si="77"/>
        <v>8.0000000000000016E-2</v>
      </c>
      <c r="AE282" s="5">
        <f t="shared" si="109"/>
        <v>395598.49531754828</v>
      </c>
      <c r="AF282" s="5">
        <f t="shared" si="110"/>
        <v>1111774.986008574</v>
      </c>
      <c r="AG282" s="5">
        <f t="shared" si="78"/>
        <v>346026.50468245114</v>
      </c>
      <c r="AH282" s="5">
        <f t="shared" si="79"/>
        <v>1507373.4813261223</v>
      </c>
      <c r="AI282" s="150"/>
      <c r="AJ282" s="2">
        <v>277</v>
      </c>
      <c r="AK282" s="118">
        <v>53267</v>
      </c>
      <c r="AL282" s="5">
        <f t="shared" si="111"/>
        <v>343623.62530827557</v>
      </c>
      <c r="AM282" s="5">
        <f t="shared" si="112"/>
        <v>5313.0923161272649</v>
      </c>
      <c r="AN282" s="5">
        <f t="shared" si="80"/>
        <v>3093.856402677985</v>
      </c>
      <c r="AO282" s="35">
        <f t="shared" si="81"/>
        <v>0.10804343501943055</v>
      </c>
      <c r="AP282" s="5">
        <f t="shared" si="82"/>
        <v>2219.2359134492799</v>
      </c>
      <c r="AQ282" s="35">
        <f t="shared" si="83"/>
        <v>7.7500000000000013E-2</v>
      </c>
      <c r="AR282" s="5">
        <f t="shared" si="113"/>
        <v>401095.23109440232</v>
      </c>
      <c r="AS282" s="5">
        <f t="shared" si="114"/>
        <v>1070631.34047285</v>
      </c>
      <c r="AT282" s="5">
        <f t="shared" si="84"/>
        <v>340529.76890559756</v>
      </c>
      <c r="AU282" s="5">
        <f t="shared" si="85"/>
        <v>1471726.5715672523</v>
      </c>
      <c r="AV282" s="150"/>
      <c r="AW282" s="2">
        <v>277</v>
      </c>
      <c r="AX282" s="118">
        <v>53267</v>
      </c>
      <c r="AY282" s="5">
        <f t="shared" si="115"/>
        <v>338079.04152396385</v>
      </c>
      <c r="AZ282" s="5">
        <f t="shared" si="116"/>
        <v>5185.5495990545369</v>
      </c>
      <c r="BA282" s="5">
        <f t="shared" si="86"/>
        <v>3072.555589529763</v>
      </c>
      <c r="BB282" s="35">
        <f t="shared" si="87"/>
        <v>0.10905931023749568</v>
      </c>
      <c r="BC282" s="5">
        <f t="shared" si="88"/>
        <v>2112.9940095247739</v>
      </c>
      <c r="BD282" s="35">
        <f t="shared" si="89"/>
        <v>7.4999999999999997E-2</v>
      </c>
      <c r="BE282" s="5">
        <f t="shared" si="117"/>
        <v>406618.51406556572</v>
      </c>
      <c r="BF282" s="5">
        <f t="shared" si="118"/>
        <v>1029778.7248725401</v>
      </c>
      <c r="BG282" s="5">
        <f t="shared" si="90"/>
        <v>335006.48593443411</v>
      </c>
      <c r="BH282" s="5">
        <f t="shared" si="91"/>
        <v>1436397.2389381058</v>
      </c>
      <c r="BI282" s="150"/>
      <c r="BJ282" s="2">
        <v>277</v>
      </c>
      <c r="BK282" s="118">
        <v>53267</v>
      </c>
      <c r="BL282" s="5">
        <f t="shared" si="119"/>
        <v>332509.26719953591</v>
      </c>
      <c r="BM282" s="5">
        <f t="shared" si="120"/>
        <v>5059.1898369667315</v>
      </c>
      <c r="BN282" s="5">
        <f t="shared" si="92"/>
        <v>3050.2796809695355</v>
      </c>
      <c r="BO282" s="35">
        <f t="shared" si="93"/>
        <v>0.11008221358735568</v>
      </c>
      <c r="BP282" s="5">
        <f t="shared" si="94"/>
        <v>2008.9101559971962</v>
      </c>
      <c r="BQ282" s="35">
        <f t="shared" si="95"/>
        <v>7.2499999999999995E-2</v>
      </c>
      <c r="BR282" s="5">
        <f t="shared" si="121"/>
        <v>412166.01248143404</v>
      </c>
      <c r="BS282" s="5">
        <f t="shared" si="122"/>
        <v>989229.5723583512</v>
      </c>
      <c r="BT282" s="5">
        <f t="shared" si="96"/>
        <v>329458.98751856637</v>
      </c>
      <c r="BU282" s="5">
        <f t="shared" si="97"/>
        <v>1401395.5848397852</v>
      </c>
      <c r="BV282" s="150"/>
      <c r="BW282" s="2">
        <v>277</v>
      </c>
      <c r="BX282" s="118">
        <v>53267</v>
      </c>
      <c r="BY282" s="5">
        <f t="shared" si="123"/>
        <v>326916.73285958916</v>
      </c>
      <c r="BZ282" s="5">
        <f t="shared" si="124"/>
        <v>4934.049629872613</v>
      </c>
      <c r="CA282" s="5">
        <f t="shared" si="98"/>
        <v>3027.0353548583425</v>
      </c>
      <c r="CB282" s="35">
        <f t="shared" si="99"/>
        <v>0.11111215978627029</v>
      </c>
      <c r="CC282" s="5">
        <f t="shared" si="100"/>
        <v>1907.0142750142702</v>
      </c>
      <c r="CD282" s="35">
        <f t="shared" si="101"/>
        <v>7.0000000000000007E-2</v>
      </c>
      <c r="CE282" s="5">
        <f t="shared" si="125"/>
        <v>417735.3024952694</v>
      </c>
      <c r="CF282" s="5">
        <f t="shared" si="126"/>
        <v>948996.44497944415</v>
      </c>
      <c r="CG282" s="5">
        <f t="shared" si="102"/>
        <v>323889.69750473084</v>
      </c>
      <c r="CH282" s="5">
        <f t="shared" si="103"/>
        <v>1366731.7474747135</v>
      </c>
    </row>
    <row r="283" spans="9:86" ht="14.25" customHeight="1">
      <c r="I283" s="150"/>
      <c r="J283" s="2">
        <v>278</v>
      </c>
      <c r="K283" s="118">
        <v>53297</v>
      </c>
      <c r="L283" s="5">
        <f t="shared" si="104"/>
        <v>351494.45549856609</v>
      </c>
      <c r="M283" s="5">
        <f t="shared" si="67"/>
        <v>5571.5809522926747</v>
      </c>
      <c r="N283" s="5">
        <f t="shared" si="68"/>
        <v>3155.0565707400328</v>
      </c>
      <c r="O283" s="35">
        <f t="shared" si="69"/>
        <v>0.10771344542313796</v>
      </c>
      <c r="P283" s="5">
        <f t="shared" si="70"/>
        <v>2416.5243815526419</v>
      </c>
      <c r="Q283" s="35">
        <f t="shared" si="71"/>
        <v>8.2500000000000004E-2</v>
      </c>
      <c r="R283" s="5">
        <f t="shared" si="105"/>
        <v>393285.60107217357</v>
      </c>
      <c r="S283" s="5">
        <f t="shared" si="106"/>
        <v>1155613.9036651894</v>
      </c>
      <c r="T283" s="5">
        <f t="shared" si="72"/>
        <v>348339.39892782609</v>
      </c>
      <c r="U283" s="5">
        <f t="shared" si="73"/>
        <v>1548899.504737363</v>
      </c>
      <c r="V283" s="150"/>
      <c r="W283" s="2">
        <v>278</v>
      </c>
      <c r="X283" s="118">
        <v>53297</v>
      </c>
      <c r="Y283" s="5">
        <f t="shared" si="107"/>
        <v>346026.50468245114</v>
      </c>
      <c r="Z283" s="5">
        <f t="shared" si="108"/>
        <v>5441.7815210329336</v>
      </c>
      <c r="AA283" s="5">
        <f t="shared" si="74"/>
        <v>3134.9381564832593</v>
      </c>
      <c r="AB283" s="35">
        <f t="shared" si="75"/>
        <v>0.10871785071008458</v>
      </c>
      <c r="AC283" s="5">
        <f t="shared" si="76"/>
        <v>2306.8433645496743</v>
      </c>
      <c r="AD283" s="35">
        <f t="shared" si="77"/>
        <v>0.08</v>
      </c>
      <c r="AE283" s="5">
        <f t="shared" si="109"/>
        <v>398733.43347403157</v>
      </c>
      <c r="AF283" s="5">
        <f t="shared" si="110"/>
        <v>1114081.8293731236</v>
      </c>
      <c r="AG283" s="5">
        <f t="shared" si="78"/>
        <v>342891.56652596785</v>
      </c>
      <c r="AH283" s="5">
        <f t="shared" si="79"/>
        <v>1512815.2628471551</v>
      </c>
      <c r="AI283" s="150"/>
      <c r="AJ283" s="2">
        <v>278</v>
      </c>
      <c r="AK283" s="118">
        <v>53297</v>
      </c>
      <c r="AL283" s="5">
        <f t="shared" si="111"/>
        <v>340529.76890559756</v>
      </c>
      <c r="AM283" s="5">
        <f t="shared" si="112"/>
        <v>5313.0923161272649</v>
      </c>
      <c r="AN283" s="5">
        <f t="shared" si="80"/>
        <v>3113.8375586119473</v>
      </c>
      <c r="AO283" s="35">
        <f t="shared" si="81"/>
        <v>0.10972917528893654</v>
      </c>
      <c r="AP283" s="5">
        <f t="shared" si="82"/>
        <v>2199.2547575153176</v>
      </c>
      <c r="AQ283" s="35">
        <f t="shared" si="83"/>
        <v>7.7499999999999999E-2</v>
      </c>
      <c r="AR283" s="5">
        <f t="shared" si="113"/>
        <v>404209.06865301426</v>
      </c>
      <c r="AS283" s="5">
        <f t="shared" si="114"/>
        <v>1072830.5952303654</v>
      </c>
      <c r="AT283" s="5">
        <f t="shared" si="84"/>
        <v>337415.93134698563</v>
      </c>
      <c r="AU283" s="5">
        <f t="shared" si="85"/>
        <v>1477039.6638833797</v>
      </c>
      <c r="AV283" s="150"/>
      <c r="AW283" s="2">
        <v>278</v>
      </c>
      <c r="AX283" s="118">
        <v>53297</v>
      </c>
      <c r="AY283" s="5">
        <f t="shared" si="115"/>
        <v>335006.48593443411</v>
      </c>
      <c r="AZ283" s="5">
        <f t="shared" si="116"/>
        <v>5185.5495990545369</v>
      </c>
      <c r="BA283" s="5">
        <f t="shared" si="86"/>
        <v>3091.7590619643238</v>
      </c>
      <c r="BB283" s="35">
        <f t="shared" si="87"/>
        <v>0.1107474341581349</v>
      </c>
      <c r="BC283" s="5">
        <f t="shared" si="88"/>
        <v>2093.7905370902131</v>
      </c>
      <c r="BD283" s="35">
        <f t="shared" si="89"/>
        <v>7.4999999999999997E-2</v>
      </c>
      <c r="BE283" s="5">
        <f t="shared" si="117"/>
        <v>409710.27312753006</v>
      </c>
      <c r="BF283" s="5">
        <f t="shared" si="118"/>
        <v>1031872.5154096303</v>
      </c>
      <c r="BG283" s="5">
        <f t="shared" si="90"/>
        <v>331914.72687246976</v>
      </c>
      <c r="BH283" s="5">
        <f t="shared" si="91"/>
        <v>1441582.7885371603</v>
      </c>
      <c r="BI283" s="150"/>
      <c r="BJ283" s="2">
        <v>278</v>
      </c>
      <c r="BK283" s="118">
        <v>53297</v>
      </c>
      <c r="BL283" s="5">
        <f t="shared" si="119"/>
        <v>329458.98751856637</v>
      </c>
      <c r="BM283" s="5">
        <f t="shared" si="120"/>
        <v>5059.1898369667315</v>
      </c>
      <c r="BN283" s="5">
        <f t="shared" si="92"/>
        <v>3068.7084540420597</v>
      </c>
      <c r="BO283" s="35">
        <f t="shared" si="93"/>
        <v>0.11177264194812564</v>
      </c>
      <c r="BP283" s="5">
        <f t="shared" si="94"/>
        <v>1990.4813829246718</v>
      </c>
      <c r="BQ283" s="35">
        <f t="shared" si="95"/>
        <v>7.2499999999999995E-2</v>
      </c>
      <c r="BR283" s="5">
        <f t="shared" si="121"/>
        <v>415234.72093547607</v>
      </c>
      <c r="BS283" s="5">
        <f t="shared" si="122"/>
        <v>991220.05374127591</v>
      </c>
      <c r="BT283" s="5">
        <f t="shared" si="96"/>
        <v>326390.27906452434</v>
      </c>
      <c r="BU283" s="5">
        <f t="shared" si="97"/>
        <v>1406454.774676752</v>
      </c>
      <c r="BV283" s="150"/>
      <c r="BW283" s="2">
        <v>278</v>
      </c>
      <c r="BX283" s="118">
        <v>53297</v>
      </c>
      <c r="BY283" s="5">
        <f t="shared" si="123"/>
        <v>323889.69750473084</v>
      </c>
      <c r="BZ283" s="5">
        <f t="shared" si="124"/>
        <v>4934.049629872613</v>
      </c>
      <c r="CA283" s="5">
        <f t="shared" si="98"/>
        <v>3044.6930610950167</v>
      </c>
      <c r="CB283" s="35">
        <f t="shared" si="99"/>
        <v>0.11280481291815878</v>
      </c>
      <c r="CC283" s="5">
        <f t="shared" si="100"/>
        <v>1889.3565687775965</v>
      </c>
      <c r="CD283" s="35">
        <f t="shared" si="101"/>
        <v>7.0000000000000007E-2</v>
      </c>
      <c r="CE283" s="5">
        <f t="shared" si="125"/>
        <v>420779.99555636442</v>
      </c>
      <c r="CF283" s="5">
        <f t="shared" si="126"/>
        <v>950885.80154822173</v>
      </c>
      <c r="CG283" s="5">
        <f t="shared" si="102"/>
        <v>320845.00444363581</v>
      </c>
      <c r="CH283" s="5">
        <f t="shared" si="103"/>
        <v>1371665.7971045861</v>
      </c>
    </row>
    <row r="284" spans="9:86" ht="14.25" customHeight="1">
      <c r="I284" s="150"/>
      <c r="J284" s="2">
        <v>279</v>
      </c>
      <c r="K284" s="118">
        <v>53328</v>
      </c>
      <c r="L284" s="5">
        <f t="shared" si="104"/>
        <v>348339.39892782609</v>
      </c>
      <c r="M284" s="5">
        <f t="shared" si="67"/>
        <v>5571.5809522926747</v>
      </c>
      <c r="N284" s="5">
        <f t="shared" si="68"/>
        <v>3176.7475846638704</v>
      </c>
      <c r="O284" s="35">
        <f t="shared" si="69"/>
        <v>0.10943628866932992</v>
      </c>
      <c r="P284" s="5">
        <f t="shared" si="70"/>
        <v>2394.8333676288044</v>
      </c>
      <c r="Q284" s="35">
        <f t="shared" si="71"/>
        <v>8.2500000000000004E-2</v>
      </c>
      <c r="R284" s="5">
        <f t="shared" si="105"/>
        <v>396462.34865683742</v>
      </c>
      <c r="S284" s="5">
        <f t="shared" si="106"/>
        <v>1158008.7370328181</v>
      </c>
      <c r="T284" s="5">
        <f t="shared" si="72"/>
        <v>345162.65134316223</v>
      </c>
      <c r="U284" s="5">
        <f t="shared" si="73"/>
        <v>1554471.0856896555</v>
      </c>
      <c r="V284" s="150"/>
      <c r="W284" s="2">
        <v>279</v>
      </c>
      <c r="X284" s="118">
        <v>53328</v>
      </c>
      <c r="Y284" s="5">
        <f t="shared" si="107"/>
        <v>342891.56652596785</v>
      </c>
      <c r="Z284" s="5">
        <f t="shared" si="108"/>
        <v>5441.7815210329336</v>
      </c>
      <c r="AA284" s="5">
        <f t="shared" si="74"/>
        <v>3155.837744193148</v>
      </c>
      <c r="AB284" s="35">
        <f t="shared" si="75"/>
        <v>0.11044323228477479</v>
      </c>
      <c r="AC284" s="5">
        <f t="shared" si="76"/>
        <v>2285.9437768397856</v>
      </c>
      <c r="AD284" s="35">
        <f t="shared" si="77"/>
        <v>7.9999999999999988E-2</v>
      </c>
      <c r="AE284" s="5">
        <f t="shared" si="109"/>
        <v>401889.27121822472</v>
      </c>
      <c r="AF284" s="5">
        <f t="shared" si="110"/>
        <v>1116367.7731499635</v>
      </c>
      <c r="AG284" s="5">
        <f t="shared" si="78"/>
        <v>339735.7287817747</v>
      </c>
      <c r="AH284" s="5">
        <f t="shared" si="79"/>
        <v>1518257.0443681881</v>
      </c>
      <c r="AI284" s="150"/>
      <c r="AJ284" s="2">
        <v>279</v>
      </c>
      <c r="AK284" s="118">
        <v>53328</v>
      </c>
      <c r="AL284" s="5">
        <f t="shared" si="111"/>
        <v>337415.93134698563</v>
      </c>
      <c r="AM284" s="5">
        <f t="shared" si="112"/>
        <v>5313.0923161272649</v>
      </c>
      <c r="AN284" s="5">
        <f t="shared" si="80"/>
        <v>3133.9477595113162</v>
      </c>
      <c r="AO284" s="35">
        <f t="shared" si="81"/>
        <v>0.11145701675675122</v>
      </c>
      <c r="AP284" s="5">
        <f t="shared" si="82"/>
        <v>2179.1445566159487</v>
      </c>
      <c r="AQ284" s="35">
        <f t="shared" si="83"/>
        <v>7.7499999999999986E-2</v>
      </c>
      <c r="AR284" s="5">
        <f t="shared" si="113"/>
        <v>407343.01641252555</v>
      </c>
      <c r="AS284" s="5">
        <f t="shared" si="114"/>
        <v>1075009.7397869814</v>
      </c>
      <c r="AT284" s="5">
        <f t="shared" si="84"/>
        <v>334281.98358747433</v>
      </c>
      <c r="AU284" s="5">
        <f t="shared" si="85"/>
        <v>1482352.756199507</v>
      </c>
      <c r="AV284" s="150"/>
      <c r="AW284" s="2">
        <v>279</v>
      </c>
      <c r="AX284" s="118">
        <v>53328</v>
      </c>
      <c r="AY284" s="5">
        <f t="shared" si="115"/>
        <v>331914.72687246976</v>
      </c>
      <c r="AZ284" s="5">
        <f t="shared" si="116"/>
        <v>5185.5495990545369</v>
      </c>
      <c r="BA284" s="5">
        <f t="shared" si="86"/>
        <v>3111.0825561016009</v>
      </c>
      <c r="BB284" s="35">
        <f t="shared" si="87"/>
        <v>0.11247765661077014</v>
      </c>
      <c r="BC284" s="5">
        <f t="shared" si="88"/>
        <v>2074.467042952936</v>
      </c>
      <c r="BD284" s="35">
        <f t="shared" si="89"/>
        <v>7.5000000000000011E-2</v>
      </c>
      <c r="BE284" s="5">
        <f t="shared" si="117"/>
        <v>412821.35568363167</v>
      </c>
      <c r="BF284" s="5">
        <f t="shared" si="118"/>
        <v>1033946.9824525832</v>
      </c>
      <c r="BG284" s="5">
        <f t="shared" si="90"/>
        <v>328803.64431636815</v>
      </c>
      <c r="BH284" s="5">
        <f t="shared" si="91"/>
        <v>1446768.3381362148</v>
      </c>
      <c r="BI284" s="150"/>
      <c r="BJ284" s="2">
        <v>279</v>
      </c>
      <c r="BK284" s="118">
        <v>53328</v>
      </c>
      <c r="BL284" s="5">
        <f t="shared" si="119"/>
        <v>326390.27906452434</v>
      </c>
      <c r="BM284" s="5">
        <f t="shared" si="120"/>
        <v>5059.1898369667315</v>
      </c>
      <c r="BN284" s="5">
        <f t="shared" si="92"/>
        <v>3087.2485676185634</v>
      </c>
      <c r="BO284" s="35">
        <f t="shared" si="93"/>
        <v>0.11350516601659853</v>
      </c>
      <c r="BP284" s="5">
        <f t="shared" si="94"/>
        <v>1971.9412693481679</v>
      </c>
      <c r="BQ284" s="35">
        <f t="shared" si="95"/>
        <v>7.2499999999999995E-2</v>
      </c>
      <c r="BR284" s="5">
        <f t="shared" si="121"/>
        <v>418321.96950309462</v>
      </c>
      <c r="BS284" s="5">
        <f t="shared" si="122"/>
        <v>993191.99501062406</v>
      </c>
      <c r="BT284" s="5">
        <f t="shared" si="96"/>
        <v>323303.03049690579</v>
      </c>
      <c r="BU284" s="5">
        <f t="shared" si="97"/>
        <v>1411513.9645137186</v>
      </c>
      <c r="BV284" s="150"/>
      <c r="BW284" s="2">
        <v>279</v>
      </c>
      <c r="BX284" s="118">
        <v>53328</v>
      </c>
      <c r="BY284" s="5">
        <f t="shared" si="123"/>
        <v>320845.00444363581</v>
      </c>
      <c r="BZ284" s="5">
        <f t="shared" si="124"/>
        <v>4934.049629872613</v>
      </c>
      <c r="CA284" s="5">
        <f t="shared" si="98"/>
        <v>3062.4537706180708</v>
      </c>
      <c r="CB284" s="35">
        <f t="shared" si="99"/>
        <v>0.11453955878522265</v>
      </c>
      <c r="CC284" s="5">
        <f t="shared" si="100"/>
        <v>1871.5958592545423</v>
      </c>
      <c r="CD284" s="35">
        <f t="shared" si="101"/>
        <v>7.0000000000000007E-2</v>
      </c>
      <c r="CE284" s="5">
        <f t="shared" si="125"/>
        <v>423842.44932698249</v>
      </c>
      <c r="CF284" s="5">
        <f t="shared" si="126"/>
        <v>952757.39740747632</v>
      </c>
      <c r="CG284" s="5">
        <f t="shared" si="102"/>
        <v>317782.55067301774</v>
      </c>
      <c r="CH284" s="5">
        <f t="shared" si="103"/>
        <v>1376599.8467344588</v>
      </c>
    </row>
    <row r="285" spans="9:86" ht="14.25" customHeight="1">
      <c r="I285" s="150"/>
      <c r="J285" s="2">
        <v>280</v>
      </c>
      <c r="K285" s="118">
        <v>53359</v>
      </c>
      <c r="L285" s="5">
        <f t="shared" si="104"/>
        <v>345162.65134316223</v>
      </c>
      <c r="M285" s="5">
        <f t="shared" si="67"/>
        <v>5571.5809522926747</v>
      </c>
      <c r="N285" s="5">
        <f t="shared" si="68"/>
        <v>3198.5877243084342</v>
      </c>
      <c r="O285" s="35">
        <f t="shared" si="69"/>
        <v>0.11120279828173127</v>
      </c>
      <c r="P285" s="5">
        <f t="shared" si="70"/>
        <v>2372.9932279842405</v>
      </c>
      <c r="Q285" s="35">
        <f t="shared" si="71"/>
        <v>8.2500000000000018E-2</v>
      </c>
      <c r="R285" s="5">
        <f t="shared" si="105"/>
        <v>399660.93638114585</v>
      </c>
      <c r="S285" s="5">
        <f t="shared" si="106"/>
        <v>1160381.7302608024</v>
      </c>
      <c r="T285" s="5">
        <f t="shared" si="72"/>
        <v>341964.0636188538</v>
      </c>
      <c r="U285" s="5">
        <f t="shared" si="73"/>
        <v>1560042.6666419483</v>
      </c>
      <c r="V285" s="150"/>
      <c r="W285" s="2">
        <v>280</v>
      </c>
      <c r="X285" s="118">
        <v>53359</v>
      </c>
      <c r="Y285" s="5">
        <f t="shared" si="107"/>
        <v>339735.7287817747</v>
      </c>
      <c r="Z285" s="5">
        <f t="shared" si="108"/>
        <v>5441.7815210329336</v>
      </c>
      <c r="AA285" s="5">
        <f t="shared" si="74"/>
        <v>3176.876662487769</v>
      </c>
      <c r="AB285" s="35">
        <f t="shared" si="75"/>
        <v>0.11221227772113654</v>
      </c>
      <c r="AC285" s="5">
        <f t="shared" si="76"/>
        <v>2264.9048585451646</v>
      </c>
      <c r="AD285" s="35">
        <f t="shared" si="77"/>
        <v>7.9999999999999988E-2</v>
      </c>
      <c r="AE285" s="5">
        <f t="shared" si="109"/>
        <v>405066.14788071247</v>
      </c>
      <c r="AF285" s="5">
        <f t="shared" si="110"/>
        <v>1118632.6780085086</v>
      </c>
      <c r="AG285" s="5">
        <f t="shared" si="78"/>
        <v>336558.85211928695</v>
      </c>
      <c r="AH285" s="5">
        <f t="shared" si="79"/>
        <v>1523698.8258892212</v>
      </c>
      <c r="AI285" s="150"/>
      <c r="AJ285" s="2">
        <v>280</v>
      </c>
      <c r="AK285" s="118">
        <v>53359</v>
      </c>
      <c r="AL285" s="5">
        <f t="shared" si="111"/>
        <v>334281.98358747433</v>
      </c>
      <c r="AM285" s="5">
        <f t="shared" si="112"/>
        <v>5313.0923161272649</v>
      </c>
      <c r="AN285" s="5">
        <f t="shared" si="80"/>
        <v>3154.187838791493</v>
      </c>
      <c r="AO285" s="35">
        <f t="shared" si="81"/>
        <v>0.11322851940536403</v>
      </c>
      <c r="AP285" s="5">
        <f t="shared" si="82"/>
        <v>2158.9044773357718</v>
      </c>
      <c r="AQ285" s="35">
        <f t="shared" si="83"/>
        <v>7.7500000000000013E-2</v>
      </c>
      <c r="AR285" s="5">
        <f t="shared" si="113"/>
        <v>410497.20425131707</v>
      </c>
      <c r="AS285" s="5">
        <f t="shared" si="114"/>
        <v>1077168.6442643171</v>
      </c>
      <c r="AT285" s="5">
        <f t="shared" si="84"/>
        <v>331127.79574868281</v>
      </c>
      <c r="AU285" s="5">
        <f t="shared" si="85"/>
        <v>1487665.8485156342</v>
      </c>
      <c r="AV285" s="150"/>
      <c r="AW285" s="2">
        <v>280</v>
      </c>
      <c r="AX285" s="118">
        <v>53359</v>
      </c>
      <c r="AY285" s="5">
        <f t="shared" si="115"/>
        <v>328803.64431636815</v>
      </c>
      <c r="AZ285" s="5">
        <f t="shared" si="116"/>
        <v>5185.5495990545369</v>
      </c>
      <c r="BA285" s="5">
        <f t="shared" si="86"/>
        <v>3130.5268220772359</v>
      </c>
      <c r="BB285" s="35">
        <f t="shared" si="87"/>
        <v>0.11425153739713811</v>
      </c>
      <c r="BC285" s="5">
        <f t="shared" si="88"/>
        <v>2055.022776977301</v>
      </c>
      <c r="BD285" s="35">
        <f t="shared" si="89"/>
        <v>7.5000000000000011E-2</v>
      </c>
      <c r="BE285" s="5">
        <f t="shared" si="117"/>
        <v>415951.8825057089</v>
      </c>
      <c r="BF285" s="5">
        <f t="shared" si="118"/>
        <v>1036002.0052295604</v>
      </c>
      <c r="BG285" s="5">
        <f t="shared" si="90"/>
        <v>325673.11749429093</v>
      </c>
      <c r="BH285" s="5">
        <f t="shared" si="91"/>
        <v>1451953.8877352693</v>
      </c>
      <c r="BI285" s="150"/>
      <c r="BJ285" s="2">
        <v>280</v>
      </c>
      <c r="BK285" s="118">
        <v>53359</v>
      </c>
      <c r="BL285" s="5">
        <f t="shared" si="119"/>
        <v>323303.03049690579</v>
      </c>
      <c r="BM285" s="5">
        <f t="shared" si="120"/>
        <v>5059.1898369667315</v>
      </c>
      <c r="BN285" s="5">
        <f t="shared" si="92"/>
        <v>3105.9006943812592</v>
      </c>
      <c r="BO285" s="35">
        <f t="shared" si="93"/>
        <v>0.1152813454154486</v>
      </c>
      <c r="BP285" s="5">
        <f t="shared" si="94"/>
        <v>1953.2891425854725</v>
      </c>
      <c r="BQ285" s="35">
        <f t="shared" si="95"/>
        <v>7.2499999999999995E-2</v>
      </c>
      <c r="BR285" s="5">
        <f t="shared" si="121"/>
        <v>421427.87019747589</v>
      </c>
      <c r="BS285" s="5">
        <f t="shared" si="122"/>
        <v>995145.28415320953</v>
      </c>
      <c r="BT285" s="5">
        <f t="shared" si="96"/>
        <v>320197.12980252452</v>
      </c>
      <c r="BU285" s="5">
        <f t="shared" si="97"/>
        <v>1416573.1543506854</v>
      </c>
      <c r="BV285" s="150"/>
      <c r="BW285" s="2">
        <v>280</v>
      </c>
      <c r="BX285" s="118">
        <v>53359</v>
      </c>
      <c r="BY285" s="5">
        <f t="shared" si="123"/>
        <v>317782.55067301774</v>
      </c>
      <c r="BZ285" s="5">
        <f t="shared" si="124"/>
        <v>4934.049629872613</v>
      </c>
      <c r="CA285" s="5">
        <f t="shared" si="98"/>
        <v>3080.3180842800093</v>
      </c>
      <c r="CB285" s="35">
        <f t="shared" si="99"/>
        <v>0.11631795683267085</v>
      </c>
      <c r="CC285" s="5">
        <f t="shared" si="100"/>
        <v>1853.7315455926037</v>
      </c>
      <c r="CD285" s="35">
        <f t="shared" si="101"/>
        <v>7.0000000000000007E-2</v>
      </c>
      <c r="CE285" s="5">
        <f t="shared" si="125"/>
        <v>426922.7674112625</v>
      </c>
      <c r="CF285" s="5">
        <f t="shared" si="126"/>
        <v>954611.12895306898</v>
      </c>
      <c r="CG285" s="5">
        <f t="shared" si="102"/>
        <v>314702.23258873774</v>
      </c>
      <c r="CH285" s="5">
        <f t="shared" si="103"/>
        <v>1381533.8963643315</v>
      </c>
    </row>
    <row r="286" spans="9:86" ht="14.25" customHeight="1">
      <c r="I286" s="150"/>
      <c r="J286" s="2">
        <v>281</v>
      </c>
      <c r="K286" s="118">
        <v>53387</v>
      </c>
      <c r="L286" s="5">
        <f t="shared" si="104"/>
        <v>341964.0636188538</v>
      </c>
      <c r="M286" s="5">
        <f t="shared" si="67"/>
        <v>5571.5809522926747</v>
      </c>
      <c r="N286" s="5">
        <f t="shared" si="68"/>
        <v>3220.5780149130546</v>
      </c>
      <c r="O286" s="35">
        <f t="shared" si="69"/>
        <v>0.1130146126173999</v>
      </c>
      <c r="P286" s="5">
        <f t="shared" si="70"/>
        <v>2351.0029373796201</v>
      </c>
      <c r="Q286" s="35">
        <f t="shared" si="71"/>
        <v>8.2500000000000018E-2</v>
      </c>
      <c r="R286" s="5">
        <f t="shared" si="105"/>
        <v>402881.51439605892</v>
      </c>
      <c r="S286" s="5">
        <f t="shared" si="106"/>
        <v>1162732.733198182</v>
      </c>
      <c r="T286" s="5">
        <f t="shared" si="72"/>
        <v>338743.48560394073</v>
      </c>
      <c r="U286" s="5">
        <f t="shared" si="73"/>
        <v>1565614.2475942408</v>
      </c>
      <c r="V286" s="150"/>
      <c r="W286" s="2">
        <v>281</v>
      </c>
      <c r="X286" s="118">
        <v>53387</v>
      </c>
      <c r="Y286" s="5">
        <f t="shared" si="107"/>
        <v>336558.85211928695</v>
      </c>
      <c r="Z286" s="5">
        <f t="shared" si="108"/>
        <v>5441.7815210329336</v>
      </c>
      <c r="AA286" s="5">
        <f t="shared" si="74"/>
        <v>3198.0558402376869</v>
      </c>
      <c r="AB286" s="35">
        <f t="shared" si="75"/>
        <v>0.11402662518367027</v>
      </c>
      <c r="AC286" s="5">
        <f t="shared" si="76"/>
        <v>2243.7256807952467</v>
      </c>
      <c r="AD286" s="35">
        <f t="shared" si="77"/>
        <v>8.0000000000000016E-2</v>
      </c>
      <c r="AE286" s="5">
        <f t="shared" si="109"/>
        <v>408264.20372095017</v>
      </c>
      <c r="AF286" s="5">
        <f t="shared" si="110"/>
        <v>1120876.4036893039</v>
      </c>
      <c r="AG286" s="5">
        <f t="shared" si="78"/>
        <v>333360.79627904925</v>
      </c>
      <c r="AH286" s="5">
        <f t="shared" si="79"/>
        <v>1529140.607410254</v>
      </c>
      <c r="AI286" s="150"/>
      <c r="AJ286" s="2">
        <v>281</v>
      </c>
      <c r="AK286" s="118">
        <v>53387</v>
      </c>
      <c r="AL286" s="5">
        <f t="shared" si="111"/>
        <v>331127.79574868281</v>
      </c>
      <c r="AM286" s="5">
        <f t="shared" si="112"/>
        <v>5313.0923161272649</v>
      </c>
      <c r="AN286" s="5">
        <f t="shared" si="80"/>
        <v>3174.5586352503551</v>
      </c>
      <c r="AO286" s="35">
        <f t="shared" si="81"/>
        <v>0.11504532120860408</v>
      </c>
      <c r="AP286" s="5">
        <f t="shared" si="82"/>
        <v>2138.5336808769098</v>
      </c>
      <c r="AQ286" s="35">
        <f t="shared" si="83"/>
        <v>7.7499999999999999E-2</v>
      </c>
      <c r="AR286" s="5">
        <f t="shared" si="113"/>
        <v>413671.76288656745</v>
      </c>
      <c r="AS286" s="5">
        <f t="shared" si="114"/>
        <v>1079307.1779451941</v>
      </c>
      <c r="AT286" s="5">
        <f t="shared" si="84"/>
        <v>327953.23711343243</v>
      </c>
      <c r="AU286" s="5">
        <f t="shared" si="85"/>
        <v>1492978.9408317616</v>
      </c>
      <c r="AV286" s="150"/>
      <c r="AW286" s="2">
        <v>281</v>
      </c>
      <c r="AX286" s="118">
        <v>53387</v>
      </c>
      <c r="AY286" s="5">
        <f t="shared" si="115"/>
        <v>325673.11749429093</v>
      </c>
      <c r="AZ286" s="5">
        <f t="shared" si="116"/>
        <v>5185.5495990545369</v>
      </c>
      <c r="BA286" s="5">
        <f t="shared" si="86"/>
        <v>3150.0926147152186</v>
      </c>
      <c r="BB286" s="35">
        <f t="shared" si="87"/>
        <v>0.11607071430218761</v>
      </c>
      <c r="BC286" s="5">
        <f t="shared" si="88"/>
        <v>2035.4569843393181</v>
      </c>
      <c r="BD286" s="35">
        <f t="shared" si="89"/>
        <v>7.4999999999999997E-2</v>
      </c>
      <c r="BE286" s="5">
        <f t="shared" si="117"/>
        <v>419101.97512042412</v>
      </c>
      <c r="BF286" s="5">
        <f t="shared" si="118"/>
        <v>1038037.4622138997</v>
      </c>
      <c r="BG286" s="5">
        <f t="shared" si="90"/>
        <v>322523.02487957571</v>
      </c>
      <c r="BH286" s="5">
        <f t="shared" si="91"/>
        <v>1457139.4373343238</v>
      </c>
      <c r="BI286" s="150"/>
      <c r="BJ286" s="2">
        <v>281</v>
      </c>
      <c r="BK286" s="118">
        <v>53387</v>
      </c>
      <c r="BL286" s="5">
        <f t="shared" si="119"/>
        <v>320197.12980252452</v>
      </c>
      <c r="BM286" s="5">
        <f t="shared" si="120"/>
        <v>5059.1898369667315</v>
      </c>
      <c r="BN286" s="5">
        <f t="shared" si="92"/>
        <v>3124.6655110764796</v>
      </c>
      <c r="BO286" s="35">
        <f t="shared" si="93"/>
        <v>0.11710281774244101</v>
      </c>
      <c r="BP286" s="5">
        <f t="shared" si="94"/>
        <v>1934.5243258902522</v>
      </c>
      <c r="BQ286" s="35">
        <f t="shared" si="95"/>
        <v>7.2499999999999995E-2</v>
      </c>
      <c r="BR286" s="5">
        <f t="shared" si="121"/>
        <v>424552.53570855234</v>
      </c>
      <c r="BS286" s="5">
        <f t="shared" si="122"/>
        <v>997079.80847909977</v>
      </c>
      <c r="BT286" s="5">
        <f t="shared" si="96"/>
        <v>317072.46429144806</v>
      </c>
      <c r="BU286" s="5">
        <f t="shared" si="97"/>
        <v>1421632.3441876522</v>
      </c>
      <c r="BV286" s="150"/>
      <c r="BW286" s="2">
        <v>281</v>
      </c>
      <c r="BX286" s="118">
        <v>53387</v>
      </c>
      <c r="BY286" s="5">
        <f t="shared" si="123"/>
        <v>314702.23258873774</v>
      </c>
      <c r="BZ286" s="5">
        <f t="shared" si="124"/>
        <v>4934.049629872613</v>
      </c>
      <c r="CA286" s="5">
        <f t="shared" si="98"/>
        <v>3098.2866064383097</v>
      </c>
      <c r="CB286" s="35">
        <f t="shared" si="99"/>
        <v>0.11814164447268766</v>
      </c>
      <c r="CC286" s="5">
        <f t="shared" si="100"/>
        <v>1835.7630234343035</v>
      </c>
      <c r="CD286" s="35">
        <f t="shared" si="101"/>
        <v>7.0000000000000007E-2</v>
      </c>
      <c r="CE286" s="5">
        <f t="shared" si="125"/>
        <v>430021.05401770078</v>
      </c>
      <c r="CF286" s="5">
        <f t="shared" si="126"/>
        <v>956446.89197650331</v>
      </c>
      <c r="CG286" s="5">
        <f t="shared" si="102"/>
        <v>311603.94598229945</v>
      </c>
      <c r="CH286" s="5">
        <f t="shared" si="103"/>
        <v>1386467.9459942041</v>
      </c>
    </row>
    <row r="287" spans="9:86" ht="14.25" customHeight="1">
      <c r="I287" s="150"/>
      <c r="J287" s="2">
        <v>282</v>
      </c>
      <c r="K287" s="118">
        <v>53418</v>
      </c>
      <c r="L287" s="5">
        <f t="shared" si="104"/>
        <v>338743.48560394073</v>
      </c>
      <c r="M287" s="5">
        <f t="shared" si="67"/>
        <v>5571.5809522926747</v>
      </c>
      <c r="N287" s="5">
        <f t="shared" si="68"/>
        <v>3242.7194887655824</v>
      </c>
      <c r="O287" s="35">
        <f t="shared" si="69"/>
        <v>0.11487345297817382</v>
      </c>
      <c r="P287" s="5">
        <f t="shared" si="70"/>
        <v>2328.8614635270924</v>
      </c>
      <c r="Q287" s="35">
        <f t="shared" si="71"/>
        <v>8.249999999999999E-2</v>
      </c>
      <c r="R287" s="5">
        <f t="shared" si="105"/>
        <v>406124.2338848245</v>
      </c>
      <c r="S287" s="5">
        <f t="shared" si="106"/>
        <v>1165061.5946617092</v>
      </c>
      <c r="T287" s="5">
        <f t="shared" si="72"/>
        <v>335500.76611517515</v>
      </c>
      <c r="U287" s="5">
        <f t="shared" si="73"/>
        <v>1571185.8285465336</v>
      </c>
      <c r="V287" s="150"/>
      <c r="W287" s="2">
        <v>282</v>
      </c>
      <c r="X287" s="118">
        <v>53418</v>
      </c>
      <c r="Y287" s="5">
        <f t="shared" si="107"/>
        <v>333360.79627904925</v>
      </c>
      <c r="Z287" s="5">
        <f t="shared" si="108"/>
        <v>5441.7815210329336</v>
      </c>
      <c r="AA287" s="5">
        <f t="shared" si="74"/>
        <v>3219.3762125059384</v>
      </c>
      <c r="AB287" s="35">
        <f t="shared" si="75"/>
        <v>0.11588799577300267</v>
      </c>
      <c r="AC287" s="5">
        <f t="shared" si="76"/>
        <v>2222.4053085269952</v>
      </c>
      <c r="AD287" s="35">
        <f t="shared" si="77"/>
        <v>0.08</v>
      </c>
      <c r="AE287" s="5">
        <f t="shared" si="109"/>
        <v>411483.57993345609</v>
      </c>
      <c r="AF287" s="5">
        <f t="shared" si="110"/>
        <v>1123098.8089978308</v>
      </c>
      <c r="AG287" s="5">
        <f t="shared" si="78"/>
        <v>330141.42006654333</v>
      </c>
      <c r="AH287" s="5">
        <f t="shared" si="79"/>
        <v>1534582.388931287</v>
      </c>
      <c r="AI287" s="150"/>
      <c r="AJ287" s="2">
        <v>282</v>
      </c>
      <c r="AK287" s="118">
        <v>53418</v>
      </c>
      <c r="AL287" s="5">
        <f t="shared" si="111"/>
        <v>327953.23711343243</v>
      </c>
      <c r="AM287" s="5">
        <f t="shared" si="112"/>
        <v>5313.0923161272649</v>
      </c>
      <c r="AN287" s="5">
        <f t="shared" si="80"/>
        <v>3195.060993103014</v>
      </c>
      <c r="AO287" s="35">
        <f t="shared" si="81"/>
        <v>0.11690914306778097</v>
      </c>
      <c r="AP287" s="5">
        <f t="shared" si="82"/>
        <v>2118.0313230242509</v>
      </c>
      <c r="AQ287" s="35">
        <f t="shared" si="83"/>
        <v>7.7499999999999986E-2</v>
      </c>
      <c r="AR287" s="5">
        <f t="shared" si="113"/>
        <v>416866.82387967047</v>
      </c>
      <c r="AS287" s="5">
        <f t="shared" si="114"/>
        <v>1081425.2092682184</v>
      </c>
      <c r="AT287" s="5">
        <f t="shared" si="84"/>
        <v>324758.17612032942</v>
      </c>
      <c r="AU287" s="5">
        <f t="shared" si="85"/>
        <v>1498292.0331478887</v>
      </c>
      <c r="AV287" s="150"/>
      <c r="AW287" s="2">
        <v>282</v>
      </c>
      <c r="AX287" s="118">
        <v>53418</v>
      </c>
      <c r="AY287" s="5">
        <f t="shared" si="115"/>
        <v>322523.02487957571</v>
      </c>
      <c r="AZ287" s="5">
        <f t="shared" si="116"/>
        <v>5185.5495990545369</v>
      </c>
      <c r="BA287" s="5">
        <f t="shared" si="86"/>
        <v>3169.7806935571889</v>
      </c>
      <c r="BB287" s="35">
        <f t="shared" si="87"/>
        <v>0.1179369080297096</v>
      </c>
      <c r="BC287" s="5">
        <f t="shared" si="88"/>
        <v>2015.768905497348</v>
      </c>
      <c r="BD287" s="35">
        <f t="shared" si="89"/>
        <v>7.4999999999999997E-2</v>
      </c>
      <c r="BE287" s="5">
        <f t="shared" si="117"/>
        <v>422271.75581398129</v>
      </c>
      <c r="BF287" s="5">
        <f t="shared" si="118"/>
        <v>1040053.2311193971</v>
      </c>
      <c r="BG287" s="5">
        <f t="shared" si="90"/>
        <v>319353.24418601854</v>
      </c>
      <c r="BH287" s="5">
        <f t="shared" si="91"/>
        <v>1462324.9869333785</v>
      </c>
      <c r="BI287" s="150"/>
      <c r="BJ287" s="2">
        <v>282</v>
      </c>
      <c r="BK287" s="118">
        <v>53418</v>
      </c>
      <c r="BL287" s="5">
        <f t="shared" si="119"/>
        <v>317072.46429144806</v>
      </c>
      <c r="BM287" s="5">
        <f t="shared" si="120"/>
        <v>5059.1898369667315</v>
      </c>
      <c r="BN287" s="5">
        <f t="shared" si="92"/>
        <v>3143.5436985392325</v>
      </c>
      <c r="BO287" s="35">
        <f t="shared" si="93"/>
        <v>0.11897130350555081</v>
      </c>
      <c r="BP287" s="5">
        <f t="shared" si="94"/>
        <v>1915.6461384274987</v>
      </c>
      <c r="BQ287" s="35">
        <f t="shared" si="95"/>
        <v>7.2499999999999995E-2</v>
      </c>
      <c r="BR287" s="5">
        <f t="shared" si="121"/>
        <v>427696.0794070916</v>
      </c>
      <c r="BS287" s="5">
        <f t="shared" si="122"/>
        <v>998995.45461752731</v>
      </c>
      <c r="BT287" s="5">
        <f t="shared" si="96"/>
        <v>313928.92059290881</v>
      </c>
      <c r="BU287" s="5">
        <f t="shared" si="97"/>
        <v>1426691.534024619</v>
      </c>
      <c r="BV287" s="150"/>
      <c r="BW287" s="2">
        <v>282</v>
      </c>
      <c r="BX287" s="118">
        <v>53418</v>
      </c>
      <c r="BY287" s="5">
        <f t="shared" si="123"/>
        <v>311603.94598229945</v>
      </c>
      <c r="BZ287" s="5">
        <f t="shared" si="124"/>
        <v>4934.049629872613</v>
      </c>
      <c r="CA287" s="5">
        <f t="shared" si="98"/>
        <v>3116.3599449758658</v>
      </c>
      <c r="CB287" s="35">
        <f t="shared" si="99"/>
        <v>0.12001234201904065</v>
      </c>
      <c r="CC287" s="5">
        <f t="shared" si="100"/>
        <v>1817.6896848967469</v>
      </c>
      <c r="CD287" s="35">
        <f t="shared" si="101"/>
        <v>7.0000000000000007E-2</v>
      </c>
      <c r="CE287" s="5">
        <f t="shared" si="125"/>
        <v>433137.41396267666</v>
      </c>
      <c r="CF287" s="5">
        <f t="shared" si="126"/>
        <v>958264.58166140004</v>
      </c>
      <c r="CG287" s="5">
        <f t="shared" si="102"/>
        <v>308487.58603732358</v>
      </c>
      <c r="CH287" s="5">
        <f t="shared" si="103"/>
        <v>1391401.9956240766</v>
      </c>
    </row>
    <row r="288" spans="9:86" ht="14.25" customHeight="1">
      <c r="I288" s="150"/>
      <c r="J288" s="2">
        <v>283</v>
      </c>
      <c r="K288" s="118">
        <v>53448</v>
      </c>
      <c r="L288" s="5">
        <f t="shared" si="104"/>
        <v>335500.76611517515</v>
      </c>
      <c r="M288" s="5">
        <f t="shared" si="67"/>
        <v>5571.5809522926747</v>
      </c>
      <c r="N288" s="5">
        <f t="shared" si="68"/>
        <v>3265.0131852508457</v>
      </c>
      <c r="O288" s="35">
        <f t="shared" si="69"/>
        <v>0.11678112892761583</v>
      </c>
      <c r="P288" s="5">
        <f t="shared" si="70"/>
        <v>2306.567767041829</v>
      </c>
      <c r="Q288" s="35">
        <f t="shared" si="71"/>
        <v>8.249999999999999E-2</v>
      </c>
      <c r="R288" s="5">
        <f t="shared" si="105"/>
        <v>409389.24707007536</v>
      </c>
      <c r="S288" s="5">
        <f t="shared" si="106"/>
        <v>1167368.1624287509</v>
      </c>
      <c r="T288" s="5">
        <f t="shared" si="72"/>
        <v>332235.75292992429</v>
      </c>
      <c r="U288" s="5">
        <f t="shared" si="73"/>
        <v>1576757.4094988261</v>
      </c>
      <c r="V288" s="150"/>
      <c r="W288" s="2">
        <v>283</v>
      </c>
      <c r="X288" s="118">
        <v>53448</v>
      </c>
      <c r="Y288" s="5">
        <f t="shared" si="107"/>
        <v>330141.42006654333</v>
      </c>
      <c r="Z288" s="5">
        <f t="shared" si="108"/>
        <v>5441.7815210329336</v>
      </c>
      <c r="AA288" s="5">
        <f t="shared" si="74"/>
        <v>3240.8387205893114</v>
      </c>
      <c r="AB288" s="35">
        <f t="shared" si="75"/>
        <v>0.11779819884228115</v>
      </c>
      <c r="AC288" s="5">
        <f t="shared" si="76"/>
        <v>2200.9428004436222</v>
      </c>
      <c r="AD288" s="35">
        <f t="shared" si="77"/>
        <v>0.08</v>
      </c>
      <c r="AE288" s="5">
        <f t="shared" si="109"/>
        <v>414724.41865404538</v>
      </c>
      <c r="AF288" s="5">
        <f t="shared" si="110"/>
        <v>1125299.7517982745</v>
      </c>
      <c r="AG288" s="5">
        <f t="shared" si="78"/>
        <v>326900.58134595404</v>
      </c>
      <c r="AH288" s="5">
        <f t="shared" si="79"/>
        <v>1540024.1704523198</v>
      </c>
      <c r="AI288" s="150"/>
      <c r="AJ288" s="2">
        <v>283</v>
      </c>
      <c r="AK288" s="118">
        <v>53448</v>
      </c>
      <c r="AL288" s="5">
        <f t="shared" si="111"/>
        <v>324758.17612032942</v>
      </c>
      <c r="AM288" s="5">
        <f t="shared" si="112"/>
        <v>5313.0923161272649</v>
      </c>
      <c r="AN288" s="5">
        <f t="shared" si="80"/>
        <v>3215.6957620168041</v>
      </c>
      <c r="AO288" s="35">
        <f t="shared" si="81"/>
        <v>0.1188217941275292</v>
      </c>
      <c r="AP288" s="5">
        <f t="shared" si="82"/>
        <v>2097.3965541104608</v>
      </c>
      <c r="AQ288" s="35">
        <f t="shared" si="83"/>
        <v>7.7499999999999999E-2</v>
      </c>
      <c r="AR288" s="5">
        <f t="shared" si="113"/>
        <v>420082.51964168728</v>
      </c>
      <c r="AS288" s="5">
        <f t="shared" si="114"/>
        <v>1083522.6058223289</v>
      </c>
      <c r="AT288" s="5">
        <f t="shared" si="84"/>
        <v>321542.4803583126</v>
      </c>
      <c r="AU288" s="5">
        <f t="shared" si="85"/>
        <v>1503605.1254640161</v>
      </c>
      <c r="AV288" s="150"/>
      <c r="AW288" s="2">
        <v>283</v>
      </c>
      <c r="AX288" s="118">
        <v>53448</v>
      </c>
      <c r="AY288" s="5">
        <f t="shared" si="115"/>
        <v>319353.24418601854</v>
      </c>
      <c r="AZ288" s="5">
        <f t="shared" si="116"/>
        <v>5185.5495990545369</v>
      </c>
      <c r="BA288" s="5">
        <f t="shared" si="86"/>
        <v>3189.5918228919213</v>
      </c>
      <c r="BB288" s="35">
        <f t="shared" si="87"/>
        <v>0.11985192751763116</v>
      </c>
      <c r="BC288" s="5">
        <f t="shared" si="88"/>
        <v>1995.9577761626156</v>
      </c>
      <c r="BD288" s="35">
        <f t="shared" si="89"/>
        <v>7.4999999999999997E-2</v>
      </c>
      <c r="BE288" s="5">
        <f t="shared" si="117"/>
        <v>425461.34763687319</v>
      </c>
      <c r="BF288" s="5">
        <f t="shared" si="118"/>
        <v>1042049.1888955598</v>
      </c>
      <c r="BG288" s="5">
        <f t="shared" si="90"/>
        <v>316163.65236312663</v>
      </c>
      <c r="BH288" s="5">
        <f t="shared" si="91"/>
        <v>1467510.536532433</v>
      </c>
      <c r="BI288" s="150"/>
      <c r="BJ288" s="2">
        <v>283</v>
      </c>
      <c r="BK288" s="118">
        <v>53448</v>
      </c>
      <c r="BL288" s="5">
        <f t="shared" si="119"/>
        <v>313928.92059290881</v>
      </c>
      <c r="BM288" s="5">
        <f t="shared" si="120"/>
        <v>5059.1898369667315</v>
      </c>
      <c r="BN288" s="5">
        <f t="shared" si="92"/>
        <v>3162.5359417179075</v>
      </c>
      <c r="BO288" s="35">
        <f t="shared" si="93"/>
        <v>0.12088861143770688</v>
      </c>
      <c r="BP288" s="5">
        <f t="shared" si="94"/>
        <v>1896.653895248824</v>
      </c>
      <c r="BQ288" s="35">
        <f t="shared" si="95"/>
        <v>7.2499999999999995E-2</v>
      </c>
      <c r="BR288" s="5">
        <f t="shared" si="121"/>
        <v>430858.61534880952</v>
      </c>
      <c r="BS288" s="5">
        <f t="shared" si="122"/>
        <v>1000892.1085127761</v>
      </c>
      <c r="BT288" s="5">
        <f t="shared" si="96"/>
        <v>310766.38465119089</v>
      </c>
      <c r="BU288" s="5">
        <f t="shared" si="97"/>
        <v>1431750.7238615856</v>
      </c>
      <c r="BV288" s="150"/>
      <c r="BW288" s="2">
        <v>283</v>
      </c>
      <c r="BX288" s="118">
        <v>53448</v>
      </c>
      <c r="BY288" s="5">
        <f t="shared" si="123"/>
        <v>308487.58603732358</v>
      </c>
      <c r="BZ288" s="5">
        <f t="shared" si="124"/>
        <v>4934.049629872613</v>
      </c>
      <c r="CA288" s="5">
        <f t="shared" si="98"/>
        <v>3134.5387113215584</v>
      </c>
      <c r="CB288" s="35">
        <f t="shared" si="99"/>
        <v>0.12193185800127389</v>
      </c>
      <c r="CC288" s="5">
        <f t="shared" si="100"/>
        <v>1799.5109185510544</v>
      </c>
      <c r="CD288" s="35">
        <f t="shared" si="101"/>
        <v>7.0000000000000007E-2</v>
      </c>
      <c r="CE288" s="5">
        <f t="shared" si="125"/>
        <v>436271.9526739982</v>
      </c>
      <c r="CF288" s="5">
        <f t="shared" si="126"/>
        <v>960064.09257995104</v>
      </c>
      <c r="CG288" s="5">
        <f t="shared" si="102"/>
        <v>305353.04732600204</v>
      </c>
      <c r="CH288" s="5">
        <f t="shared" si="103"/>
        <v>1396336.0452539492</v>
      </c>
    </row>
    <row r="289" spans="9:86" ht="14.25" customHeight="1">
      <c r="I289" s="150"/>
      <c r="J289" s="2">
        <v>284</v>
      </c>
      <c r="K289" s="118">
        <v>53479</v>
      </c>
      <c r="L289" s="5">
        <f t="shared" si="104"/>
        <v>332235.75292992429</v>
      </c>
      <c r="M289" s="5">
        <f t="shared" si="67"/>
        <v>5571.5809522926747</v>
      </c>
      <c r="N289" s="5">
        <f t="shared" si="68"/>
        <v>3287.4601508994451</v>
      </c>
      <c r="O289" s="35">
        <f t="shared" si="69"/>
        <v>0.11873954402226572</v>
      </c>
      <c r="P289" s="5">
        <f t="shared" si="70"/>
        <v>2284.1208013932296</v>
      </c>
      <c r="Q289" s="35">
        <f t="shared" si="71"/>
        <v>8.2500000000000004E-2</v>
      </c>
      <c r="R289" s="5">
        <f t="shared" si="105"/>
        <v>412676.70722097479</v>
      </c>
      <c r="S289" s="5">
        <f t="shared" si="106"/>
        <v>1169652.2832301441</v>
      </c>
      <c r="T289" s="5">
        <f t="shared" si="72"/>
        <v>328948.29277902487</v>
      </c>
      <c r="U289" s="5">
        <f t="shared" si="73"/>
        <v>1582328.9904511189</v>
      </c>
      <c r="V289" s="150"/>
      <c r="W289" s="2">
        <v>284</v>
      </c>
      <c r="X289" s="118">
        <v>53479</v>
      </c>
      <c r="Y289" s="5">
        <f t="shared" si="107"/>
        <v>326900.58134595404</v>
      </c>
      <c r="Z289" s="5">
        <f t="shared" si="108"/>
        <v>5441.7815210329336</v>
      </c>
      <c r="AA289" s="5">
        <f t="shared" si="74"/>
        <v>3262.4443120599067</v>
      </c>
      <c r="AB289" s="35">
        <f t="shared" si="75"/>
        <v>0.11975913772783331</v>
      </c>
      <c r="AC289" s="5">
        <f t="shared" si="76"/>
        <v>2179.3372089730269</v>
      </c>
      <c r="AD289" s="35">
        <f t="shared" si="77"/>
        <v>0.08</v>
      </c>
      <c r="AE289" s="5">
        <f t="shared" si="109"/>
        <v>417986.86296610528</v>
      </c>
      <c r="AF289" s="5">
        <f t="shared" si="110"/>
        <v>1127479.0890072475</v>
      </c>
      <c r="AG289" s="5">
        <f t="shared" si="78"/>
        <v>323638.13703389413</v>
      </c>
      <c r="AH289" s="5">
        <f t="shared" si="79"/>
        <v>1545465.9519733528</v>
      </c>
      <c r="AI289" s="150"/>
      <c r="AJ289" s="2">
        <v>284</v>
      </c>
      <c r="AK289" s="118">
        <v>53479</v>
      </c>
      <c r="AL289" s="5">
        <f t="shared" si="111"/>
        <v>321542.4803583126</v>
      </c>
      <c r="AM289" s="5">
        <f t="shared" si="112"/>
        <v>5313.0923161272649</v>
      </c>
      <c r="AN289" s="5">
        <f t="shared" si="80"/>
        <v>3236.4637971464958</v>
      </c>
      <c r="AO289" s="35">
        <f t="shared" si="81"/>
        <v>0.12078517750587447</v>
      </c>
      <c r="AP289" s="5">
        <f t="shared" si="82"/>
        <v>2076.6285189807691</v>
      </c>
      <c r="AQ289" s="35">
        <f t="shared" si="83"/>
        <v>7.7500000000000013E-2</v>
      </c>
      <c r="AR289" s="5">
        <f t="shared" si="113"/>
        <v>423318.98343883379</v>
      </c>
      <c r="AS289" s="5">
        <f t="shared" si="114"/>
        <v>1085599.2343413096</v>
      </c>
      <c r="AT289" s="5">
        <f t="shared" si="84"/>
        <v>318306.01656116609</v>
      </c>
      <c r="AU289" s="5">
        <f t="shared" si="85"/>
        <v>1508918.2177801435</v>
      </c>
      <c r="AV289" s="150"/>
      <c r="AW289" s="2">
        <v>284</v>
      </c>
      <c r="AX289" s="118">
        <v>53479</v>
      </c>
      <c r="AY289" s="5">
        <f t="shared" si="115"/>
        <v>316163.65236312663</v>
      </c>
      <c r="AZ289" s="5">
        <f t="shared" si="116"/>
        <v>5185.5495990545369</v>
      </c>
      <c r="BA289" s="5">
        <f t="shared" si="86"/>
        <v>3209.5267717849956</v>
      </c>
      <c r="BB289" s="35">
        <f t="shared" si="87"/>
        <v>0.12181767566748852</v>
      </c>
      <c r="BC289" s="5">
        <f t="shared" si="88"/>
        <v>1976.0228272695413</v>
      </c>
      <c r="BD289" s="35">
        <f t="shared" si="89"/>
        <v>7.4999999999999997E-2</v>
      </c>
      <c r="BE289" s="5">
        <f t="shared" si="117"/>
        <v>428670.87440865819</v>
      </c>
      <c r="BF289" s="5">
        <f t="shared" si="118"/>
        <v>1044025.2117228293</v>
      </c>
      <c r="BG289" s="5">
        <f t="shared" si="90"/>
        <v>312954.12559134164</v>
      </c>
      <c r="BH289" s="5">
        <f t="shared" si="91"/>
        <v>1472696.0861314875</v>
      </c>
      <c r="BI289" s="150"/>
      <c r="BJ289" s="2">
        <v>284</v>
      </c>
      <c r="BK289" s="118">
        <v>53479</v>
      </c>
      <c r="BL289" s="5">
        <f t="shared" si="119"/>
        <v>310766.38465119089</v>
      </c>
      <c r="BM289" s="5">
        <f t="shared" si="120"/>
        <v>5059.1898369667315</v>
      </c>
      <c r="BN289" s="5">
        <f t="shared" si="92"/>
        <v>3181.64292969912</v>
      </c>
      <c r="BO289" s="35">
        <f t="shared" si="93"/>
        <v>0.12285664422567116</v>
      </c>
      <c r="BP289" s="5">
        <f t="shared" si="94"/>
        <v>1877.5469072676117</v>
      </c>
      <c r="BQ289" s="35">
        <f t="shared" si="95"/>
        <v>7.2499999999999995E-2</v>
      </c>
      <c r="BR289" s="5">
        <f t="shared" si="121"/>
        <v>434040.25827850861</v>
      </c>
      <c r="BS289" s="5">
        <f t="shared" si="122"/>
        <v>1002769.6554200437</v>
      </c>
      <c r="BT289" s="5">
        <f t="shared" si="96"/>
        <v>307584.7417214918</v>
      </c>
      <c r="BU289" s="5">
        <f t="shared" si="97"/>
        <v>1436809.9136985524</v>
      </c>
      <c r="BV289" s="150"/>
      <c r="BW289" s="2">
        <v>284</v>
      </c>
      <c r="BX289" s="118">
        <v>53479</v>
      </c>
      <c r="BY289" s="5">
        <f t="shared" si="123"/>
        <v>305353.04732600204</v>
      </c>
      <c r="BZ289" s="5">
        <f t="shared" si="124"/>
        <v>4934.049629872613</v>
      </c>
      <c r="CA289" s="5">
        <f t="shared" si="98"/>
        <v>3152.8235204709345</v>
      </c>
      <c r="CB289" s="35">
        <f t="shared" si="99"/>
        <v>0.12390209489299406</v>
      </c>
      <c r="CC289" s="5">
        <f t="shared" si="100"/>
        <v>1781.2261094016787</v>
      </c>
      <c r="CD289" s="35">
        <f t="shared" si="101"/>
        <v>7.0000000000000007E-2</v>
      </c>
      <c r="CE289" s="5">
        <f t="shared" si="125"/>
        <v>439424.77619446913</v>
      </c>
      <c r="CF289" s="5">
        <f t="shared" si="126"/>
        <v>961845.31868935272</v>
      </c>
      <c r="CG289" s="5">
        <f t="shared" si="102"/>
        <v>302200.2238055311</v>
      </c>
      <c r="CH289" s="5">
        <f t="shared" si="103"/>
        <v>1401270.0948838219</v>
      </c>
    </row>
    <row r="290" spans="9:86" ht="14.25" customHeight="1">
      <c r="I290" s="150"/>
      <c r="J290" s="2">
        <v>285</v>
      </c>
      <c r="K290" s="118">
        <v>53509</v>
      </c>
      <c r="L290" s="5">
        <f t="shared" si="104"/>
        <v>328948.29277902487</v>
      </c>
      <c r="M290" s="5">
        <f t="shared" si="67"/>
        <v>5571.5809522926747</v>
      </c>
      <c r="N290" s="5">
        <f t="shared" si="68"/>
        <v>3310.0614394368786</v>
      </c>
      <c r="O290" s="35">
        <f t="shared" si="69"/>
        <v>0.12075070199536024</v>
      </c>
      <c r="P290" s="5">
        <f t="shared" si="70"/>
        <v>2261.5195128557962</v>
      </c>
      <c r="Q290" s="35">
        <f t="shared" si="71"/>
        <v>8.2500000000000018E-2</v>
      </c>
      <c r="R290" s="5">
        <f t="shared" si="105"/>
        <v>415986.76866041165</v>
      </c>
      <c r="S290" s="5">
        <f t="shared" si="106"/>
        <v>1171913.8027429997</v>
      </c>
      <c r="T290" s="5">
        <f t="shared" si="72"/>
        <v>325638.231339588</v>
      </c>
      <c r="U290" s="5">
        <f t="shared" si="73"/>
        <v>1587900.5714034114</v>
      </c>
      <c r="V290" s="150"/>
      <c r="W290" s="2">
        <v>285</v>
      </c>
      <c r="X290" s="118">
        <v>53509</v>
      </c>
      <c r="Y290" s="5">
        <f t="shared" si="107"/>
        <v>323638.13703389413</v>
      </c>
      <c r="Z290" s="5">
        <f t="shared" si="108"/>
        <v>5441.7815210329336</v>
      </c>
      <c r="AA290" s="5">
        <f t="shared" si="74"/>
        <v>3284.1939408069725</v>
      </c>
      <c r="AB290" s="35">
        <f t="shared" si="75"/>
        <v>0.12177281593224684</v>
      </c>
      <c r="AC290" s="5">
        <f t="shared" si="76"/>
        <v>2157.5875802259611</v>
      </c>
      <c r="AD290" s="35">
        <f t="shared" si="77"/>
        <v>0.08</v>
      </c>
      <c r="AE290" s="5">
        <f t="shared" si="109"/>
        <v>421271.05690691224</v>
      </c>
      <c r="AF290" s="5">
        <f t="shared" si="110"/>
        <v>1129636.6765874734</v>
      </c>
      <c r="AG290" s="5">
        <f t="shared" si="78"/>
        <v>320353.94309308717</v>
      </c>
      <c r="AH290" s="5">
        <f t="shared" si="79"/>
        <v>1550907.7334943856</v>
      </c>
      <c r="AI290" s="150"/>
      <c r="AJ290" s="2">
        <v>285</v>
      </c>
      <c r="AK290" s="118">
        <v>53509</v>
      </c>
      <c r="AL290" s="5">
        <f t="shared" si="111"/>
        <v>318306.01656116609</v>
      </c>
      <c r="AM290" s="5">
        <f t="shared" si="112"/>
        <v>5313.0923161272649</v>
      </c>
      <c r="AN290" s="5">
        <f t="shared" si="80"/>
        <v>3257.3659591697337</v>
      </c>
      <c r="AO290" s="35">
        <f t="shared" si="81"/>
        <v>0.12280129647667382</v>
      </c>
      <c r="AP290" s="5">
        <f t="shared" si="82"/>
        <v>2055.7263569575312</v>
      </c>
      <c r="AQ290" s="35">
        <f t="shared" si="83"/>
        <v>7.7500000000000013E-2</v>
      </c>
      <c r="AR290" s="5">
        <f t="shared" si="113"/>
        <v>426576.34939800354</v>
      </c>
      <c r="AS290" s="5">
        <f t="shared" si="114"/>
        <v>1087654.9606982672</v>
      </c>
      <c r="AT290" s="5">
        <f t="shared" si="84"/>
        <v>315048.65060199634</v>
      </c>
      <c r="AU290" s="5">
        <f t="shared" si="85"/>
        <v>1514231.3100962709</v>
      </c>
      <c r="AV290" s="150"/>
      <c r="AW290" s="2">
        <v>285</v>
      </c>
      <c r="AX290" s="118">
        <v>53509</v>
      </c>
      <c r="AY290" s="5">
        <f t="shared" si="115"/>
        <v>312954.12559134164</v>
      </c>
      <c r="AZ290" s="5">
        <f t="shared" si="116"/>
        <v>5185.5495990545369</v>
      </c>
      <c r="BA290" s="5">
        <f t="shared" si="86"/>
        <v>3229.586314108652</v>
      </c>
      <c r="BB290" s="35">
        <f t="shared" si="87"/>
        <v>0.1238361555262272</v>
      </c>
      <c r="BC290" s="5">
        <f t="shared" si="88"/>
        <v>1955.9632849458851</v>
      </c>
      <c r="BD290" s="35">
        <f t="shared" si="89"/>
        <v>7.4999999999999997E-2</v>
      </c>
      <c r="BE290" s="5">
        <f t="shared" si="117"/>
        <v>431900.46072276682</v>
      </c>
      <c r="BF290" s="5">
        <f t="shared" si="118"/>
        <v>1045981.1750077752</v>
      </c>
      <c r="BG290" s="5">
        <f t="shared" si="90"/>
        <v>309724.53927723301</v>
      </c>
      <c r="BH290" s="5">
        <f t="shared" si="91"/>
        <v>1477881.635730542</v>
      </c>
      <c r="BI290" s="150"/>
      <c r="BJ290" s="2">
        <v>285</v>
      </c>
      <c r="BK290" s="118">
        <v>53509</v>
      </c>
      <c r="BL290" s="5">
        <f t="shared" si="119"/>
        <v>307584.7417214918</v>
      </c>
      <c r="BM290" s="5">
        <f t="shared" si="120"/>
        <v>5059.1898369667315</v>
      </c>
      <c r="BN290" s="5">
        <f t="shared" si="92"/>
        <v>3200.8653557327189</v>
      </c>
      <c r="BO290" s="35">
        <f t="shared" si="93"/>
        <v>0.12487740469119893</v>
      </c>
      <c r="BP290" s="5">
        <f t="shared" si="94"/>
        <v>1858.3244812340129</v>
      </c>
      <c r="BQ290" s="35">
        <f t="shared" si="95"/>
        <v>7.2499999999999995E-2</v>
      </c>
      <c r="BR290" s="5">
        <f t="shared" si="121"/>
        <v>437241.12363424135</v>
      </c>
      <c r="BS290" s="5">
        <f t="shared" si="122"/>
        <v>1004627.9799012778</v>
      </c>
      <c r="BT290" s="5">
        <f t="shared" si="96"/>
        <v>304383.87636575906</v>
      </c>
      <c r="BU290" s="5">
        <f t="shared" si="97"/>
        <v>1441869.1035355192</v>
      </c>
      <c r="BV290" s="150"/>
      <c r="BW290" s="2">
        <v>285</v>
      </c>
      <c r="BX290" s="118">
        <v>53509</v>
      </c>
      <c r="BY290" s="5">
        <f t="shared" si="123"/>
        <v>302200.2238055311</v>
      </c>
      <c r="BZ290" s="5">
        <f t="shared" si="124"/>
        <v>4934.049629872613</v>
      </c>
      <c r="CA290" s="5">
        <f t="shared" si="98"/>
        <v>3171.2149910070148</v>
      </c>
      <c r="CB290" s="35">
        <f t="shared" si="99"/>
        <v>0.12592505529239015</v>
      </c>
      <c r="CC290" s="5">
        <f t="shared" si="100"/>
        <v>1762.8346388655982</v>
      </c>
      <c r="CD290" s="35">
        <f t="shared" si="101"/>
        <v>7.0000000000000007E-2</v>
      </c>
      <c r="CE290" s="5">
        <f t="shared" si="125"/>
        <v>442595.99118547613</v>
      </c>
      <c r="CF290" s="5">
        <f t="shared" si="126"/>
        <v>963608.15332821826</v>
      </c>
      <c r="CG290" s="5">
        <f t="shared" si="102"/>
        <v>299029.0088145241</v>
      </c>
      <c r="CH290" s="5">
        <f t="shared" si="103"/>
        <v>1406204.1445136943</v>
      </c>
    </row>
    <row r="291" spans="9:86" ht="14.25" customHeight="1">
      <c r="I291" s="150"/>
      <c r="J291" s="2">
        <v>286</v>
      </c>
      <c r="K291" s="118">
        <v>53540</v>
      </c>
      <c r="L291" s="5">
        <f t="shared" si="104"/>
        <v>325638.231339588</v>
      </c>
      <c r="M291" s="5">
        <f t="shared" si="67"/>
        <v>5571.5809522926747</v>
      </c>
      <c r="N291" s="5">
        <f t="shared" si="68"/>
        <v>3332.8181118330072</v>
      </c>
      <c r="O291" s="35">
        <f t="shared" si="69"/>
        <v>0.1228167134352508</v>
      </c>
      <c r="P291" s="5">
        <f t="shared" si="70"/>
        <v>2238.7628404596676</v>
      </c>
      <c r="Q291" s="35">
        <f t="shared" si="71"/>
        <v>8.2500000000000004E-2</v>
      </c>
      <c r="R291" s="5">
        <f t="shared" si="105"/>
        <v>419319.58677224466</v>
      </c>
      <c r="S291" s="5">
        <f t="shared" si="106"/>
        <v>1174152.5655834593</v>
      </c>
      <c r="T291" s="5">
        <f t="shared" si="72"/>
        <v>322305.41322775499</v>
      </c>
      <c r="U291" s="5">
        <f t="shared" si="73"/>
        <v>1593472.152355704</v>
      </c>
      <c r="V291" s="150"/>
      <c r="W291" s="2">
        <v>286</v>
      </c>
      <c r="X291" s="118">
        <v>53540</v>
      </c>
      <c r="Y291" s="5">
        <f t="shared" si="107"/>
        <v>320353.94309308717</v>
      </c>
      <c r="Z291" s="5">
        <f t="shared" si="108"/>
        <v>5441.7815210329336</v>
      </c>
      <c r="AA291" s="5">
        <f t="shared" si="74"/>
        <v>3306.088567079019</v>
      </c>
      <c r="AB291" s="35">
        <f t="shared" si="75"/>
        <v>0.12384134380209638</v>
      </c>
      <c r="AC291" s="5">
        <f t="shared" si="76"/>
        <v>2135.6929539539146</v>
      </c>
      <c r="AD291" s="35">
        <f t="shared" si="77"/>
        <v>0.08</v>
      </c>
      <c r="AE291" s="5">
        <f t="shared" si="109"/>
        <v>424577.14547399129</v>
      </c>
      <c r="AF291" s="5">
        <f t="shared" si="110"/>
        <v>1131772.3695414274</v>
      </c>
      <c r="AG291" s="5">
        <f t="shared" si="78"/>
        <v>317047.85452600813</v>
      </c>
      <c r="AH291" s="5">
        <f t="shared" si="79"/>
        <v>1556349.5150154186</v>
      </c>
      <c r="AI291" s="150"/>
      <c r="AJ291" s="2">
        <v>286</v>
      </c>
      <c r="AK291" s="118">
        <v>53540</v>
      </c>
      <c r="AL291" s="5">
        <f t="shared" si="111"/>
        <v>315048.65060199634</v>
      </c>
      <c r="AM291" s="5">
        <f t="shared" si="112"/>
        <v>5313.0923161272649</v>
      </c>
      <c r="AN291" s="5">
        <f t="shared" si="80"/>
        <v>3278.4031143227053</v>
      </c>
      <c r="AO291" s="35">
        <f t="shared" si="81"/>
        <v>0.12487226114665091</v>
      </c>
      <c r="AP291" s="5">
        <f t="shared" si="82"/>
        <v>2034.6892018045596</v>
      </c>
      <c r="AQ291" s="35">
        <f t="shared" si="83"/>
        <v>7.7499999999999999E-2</v>
      </c>
      <c r="AR291" s="5">
        <f t="shared" si="113"/>
        <v>429854.75251232623</v>
      </c>
      <c r="AS291" s="5">
        <f t="shared" si="114"/>
        <v>1089689.6499000718</v>
      </c>
      <c r="AT291" s="5">
        <f t="shared" si="84"/>
        <v>311770.24748767365</v>
      </c>
      <c r="AU291" s="5">
        <f t="shared" si="85"/>
        <v>1519544.402412398</v>
      </c>
      <c r="AV291" s="150"/>
      <c r="AW291" s="2">
        <v>286</v>
      </c>
      <c r="AX291" s="118">
        <v>53540</v>
      </c>
      <c r="AY291" s="5">
        <f t="shared" si="115"/>
        <v>309724.53927723301</v>
      </c>
      <c r="AZ291" s="5">
        <f t="shared" si="116"/>
        <v>5185.5495990545369</v>
      </c>
      <c r="BA291" s="5">
        <f t="shared" si="86"/>
        <v>3249.7712285718308</v>
      </c>
      <c r="BB291" s="35">
        <f t="shared" si="87"/>
        <v>0.12590947696254609</v>
      </c>
      <c r="BC291" s="5">
        <f t="shared" si="88"/>
        <v>1935.7783704827061</v>
      </c>
      <c r="BD291" s="35">
        <f t="shared" si="89"/>
        <v>7.4999999999999997E-2</v>
      </c>
      <c r="BE291" s="5">
        <f t="shared" si="117"/>
        <v>435150.23195133865</v>
      </c>
      <c r="BF291" s="5">
        <f t="shared" si="118"/>
        <v>1047916.9533782579</v>
      </c>
      <c r="BG291" s="5">
        <f t="shared" si="90"/>
        <v>306474.76804866118</v>
      </c>
      <c r="BH291" s="5">
        <f t="shared" si="91"/>
        <v>1483067.1853295965</v>
      </c>
      <c r="BI291" s="150"/>
      <c r="BJ291" s="2">
        <v>286</v>
      </c>
      <c r="BK291" s="118">
        <v>53540</v>
      </c>
      <c r="BL291" s="5">
        <f t="shared" si="119"/>
        <v>304383.87636575906</v>
      </c>
      <c r="BM291" s="5">
        <f t="shared" si="120"/>
        <v>5059.1898369667315</v>
      </c>
      <c r="BN291" s="5">
        <f t="shared" si="92"/>
        <v>3220.2039172569375</v>
      </c>
      <c r="BO291" s="35">
        <f t="shared" si="93"/>
        <v>0.12695300246669122</v>
      </c>
      <c r="BP291" s="5">
        <f t="shared" si="94"/>
        <v>1838.9859197097942</v>
      </c>
      <c r="BQ291" s="35">
        <f t="shared" si="95"/>
        <v>7.2499999999999995E-2</v>
      </c>
      <c r="BR291" s="5">
        <f t="shared" si="121"/>
        <v>440461.32755149831</v>
      </c>
      <c r="BS291" s="5">
        <f t="shared" si="122"/>
        <v>1006466.9658209876</v>
      </c>
      <c r="BT291" s="5">
        <f t="shared" si="96"/>
        <v>301163.6724485021</v>
      </c>
      <c r="BU291" s="5">
        <f t="shared" si="97"/>
        <v>1446928.2933724858</v>
      </c>
      <c r="BV291" s="150"/>
      <c r="BW291" s="2">
        <v>286</v>
      </c>
      <c r="BX291" s="118">
        <v>53540</v>
      </c>
      <c r="BY291" s="5">
        <f t="shared" si="123"/>
        <v>299029.0088145241</v>
      </c>
      <c r="BZ291" s="5">
        <f t="shared" si="124"/>
        <v>4934.049629872613</v>
      </c>
      <c r="CA291" s="5">
        <f t="shared" si="98"/>
        <v>3189.713745121222</v>
      </c>
      <c r="CB291" s="35">
        <f t="shared" si="99"/>
        <v>0.12800284859719446</v>
      </c>
      <c r="CC291" s="5">
        <f t="shared" si="100"/>
        <v>1744.3358847513907</v>
      </c>
      <c r="CD291" s="35">
        <f t="shared" si="101"/>
        <v>7.0000000000000007E-2</v>
      </c>
      <c r="CE291" s="5">
        <f t="shared" si="125"/>
        <v>445785.70493059733</v>
      </c>
      <c r="CF291" s="5">
        <f t="shared" si="126"/>
        <v>965352.48921296967</v>
      </c>
      <c r="CG291" s="5">
        <f t="shared" si="102"/>
        <v>295839.2950694029</v>
      </c>
      <c r="CH291" s="5">
        <f t="shared" si="103"/>
        <v>1411138.194143567</v>
      </c>
    </row>
    <row r="292" spans="9:86" ht="14.25" customHeight="1">
      <c r="I292" s="150"/>
      <c r="J292" s="2">
        <v>287</v>
      </c>
      <c r="K292" s="118">
        <v>53571</v>
      </c>
      <c r="L292" s="5">
        <f t="shared" si="104"/>
        <v>322305.41322775499</v>
      </c>
      <c r="M292" s="5">
        <f t="shared" si="67"/>
        <v>5571.5809522926747</v>
      </c>
      <c r="N292" s="5">
        <f t="shared" si="68"/>
        <v>3355.731236351859</v>
      </c>
      <c r="O292" s="35">
        <f t="shared" si="69"/>
        <v>0.12493980300531485</v>
      </c>
      <c r="P292" s="5">
        <f t="shared" si="70"/>
        <v>2215.8497159408157</v>
      </c>
      <c r="Q292" s="35">
        <f t="shared" si="71"/>
        <v>8.2500000000000004E-2</v>
      </c>
      <c r="R292" s="5">
        <f t="shared" si="105"/>
        <v>422675.31800859654</v>
      </c>
      <c r="S292" s="5">
        <f t="shared" si="106"/>
        <v>1176368.4152994002</v>
      </c>
      <c r="T292" s="5">
        <f t="shared" si="72"/>
        <v>318949.68199140311</v>
      </c>
      <c r="U292" s="5">
        <f t="shared" si="73"/>
        <v>1599043.7333079968</v>
      </c>
      <c r="V292" s="150"/>
      <c r="W292" s="2">
        <v>287</v>
      </c>
      <c r="X292" s="118">
        <v>53571</v>
      </c>
      <c r="Y292" s="5">
        <f t="shared" si="107"/>
        <v>317047.85452600813</v>
      </c>
      <c r="Z292" s="5">
        <f t="shared" si="108"/>
        <v>5441.7815210329336</v>
      </c>
      <c r="AA292" s="5">
        <f t="shared" si="74"/>
        <v>3328.1291575262126</v>
      </c>
      <c r="AB292" s="35">
        <f t="shared" si="75"/>
        <v>0.12596694574710768</v>
      </c>
      <c r="AC292" s="5">
        <f t="shared" si="76"/>
        <v>2113.652363506721</v>
      </c>
      <c r="AD292" s="35">
        <f t="shared" si="77"/>
        <v>0.08</v>
      </c>
      <c r="AE292" s="5">
        <f t="shared" si="109"/>
        <v>427905.27463151747</v>
      </c>
      <c r="AF292" s="5">
        <f t="shared" si="110"/>
        <v>1133886.021904934</v>
      </c>
      <c r="AG292" s="5">
        <f t="shared" si="78"/>
        <v>313719.72536848194</v>
      </c>
      <c r="AH292" s="5">
        <f t="shared" si="79"/>
        <v>1561791.2965364514</v>
      </c>
      <c r="AI292" s="150"/>
      <c r="AJ292" s="2">
        <v>287</v>
      </c>
      <c r="AK292" s="118">
        <v>53571</v>
      </c>
      <c r="AL292" s="5">
        <f t="shared" si="111"/>
        <v>311770.24748767365</v>
      </c>
      <c r="AM292" s="5">
        <f t="shared" si="112"/>
        <v>5313.0923161272649</v>
      </c>
      <c r="AN292" s="5">
        <f t="shared" si="80"/>
        <v>3299.576134436039</v>
      </c>
      <c r="AO292" s="35">
        <f t="shared" si="81"/>
        <v>0.12700029567381318</v>
      </c>
      <c r="AP292" s="5">
        <f t="shared" si="82"/>
        <v>2013.5161816912257</v>
      </c>
      <c r="AQ292" s="35">
        <f t="shared" si="83"/>
        <v>7.7499999999999999E-2</v>
      </c>
      <c r="AR292" s="5">
        <f t="shared" si="113"/>
        <v>433154.3286467623</v>
      </c>
      <c r="AS292" s="5">
        <f t="shared" si="114"/>
        <v>1091703.1660817631</v>
      </c>
      <c r="AT292" s="5">
        <f t="shared" si="84"/>
        <v>308470.67135323759</v>
      </c>
      <c r="AU292" s="5">
        <f t="shared" si="85"/>
        <v>1524857.4947285254</v>
      </c>
      <c r="AV292" s="150"/>
      <c r="AW292" s="2">
        <v>287</v>
      </c>
      <c r="AX292" s="118">
        <v>53571</v>
      </c>
      <c r="AY292" s="5">
        <f t="shared" si="115"/>
        <v>306474.76804866118</v>
      </c>
      <c r="AZ292" s="5">
        <f t="shared" si="116"/>
        <v>5185.5495990545369</v>
      </c>
      <c r="BA292" s="5">
        <f t="shared" si="86"/>
        <v>3270.0822987504048</v>
      </c>
      <c r="BB292" s="35">
        <f t="shared" si="87"/>
        <v>0.12803986388456712</v>
      </c>
      <c r="BC292" s="5">
        <f t="shared" si="88"/>
        <v>1915.4673003041321</v>
      </c>
      <c r="BD292" s="35">
        <f t="shared" si="89"/>
        <v>7.4999999999999997E-2</v>
      </c>
      <c r="BE292" s="5">
        <f t="shared" si="117"/>
        <v>438420.31425008905</v>
      </c>
      <c r="BF292" s="5">
        <f t="shared" si="118"/>
        <v>1049832.420678562</v>
      </c>
      <c r="BG292" s="5">
        <f t="shared" si="90"/>
        <v>303204.68574991077</v>
      </c>
      <c r="BH292" s="5">
        <f t="shared" si="91"/>
        <v>1488252.734928651</v>
      </c>
      <c r="BI292" s="150"/>
      <c r="BJ292" s="2">
        <v>287</v>
      </c>
      <c r="BK292" s="118">
        <v>53571</v>
      </c>
      <c r="BL292" s="5">
        <f t="shared" si="119"/>
        <v>301163.6724485021</v>
      </c>
      <c r="BM292" s="5">
        <f t="shared" si="120"/>
        <v>5059.1898369667315</v>
      </c>
      <c r="BN292" s="5">
        <f t="shared" si="92"/>
        <v>3239.6593159236982</v>
      </c>
      <c r="BO292" s="35">
        <f t="shared" si="93"/>
        <v>0.1290856612121172</v>
      </c>
      <c r="BP292" s="5">
        <f t="shared" si="94"/>
        <v>1819.5305210430336</v>
      </c>
      <c r="BQ292" s="35">
        <f t="shared" si="95"/>
        <v>7.2499999999999995E-2</v>
      </c>
      <c r="BR292" s="5">
        <f t="shared" si="121"/>
        <v>443700.98686742201</v>
      </c>
      <c r="BS292" s="5">
        <f t="shared" si="122"/>
        <v>1008286.4963420306</v>
      </c>
      <c r="BT292" s="5">
        <f t="shared" si="96"/>
        <v>297924.0131325784</v>
      </c>
      <c r="BU292" s="5">
        <f t="shared" si="97"/>
        <v>1451987.4832094526</v>
      </c>
      <c r="BV292" s="150"/>
      <c r="BW292" s="2">
        <v>287</v>
      </c>
      <c r="BX292" s="118">
        <v>53571</v>
      </c>
      <c r="BY292" s="5">
        <f t="shared" si="123"/>
        <v>295839.2950694029</v>
      </c>
      <c r="BZ292" s="5">
        <f t="shared" si="124"/>
        <v>4934.049629872613</v>
      </c>
      <c r="CA292" s="5">
        <f t="shared" si="98"/>
        <v>3208.3204086344294</v>
      </c>
      <c r="CB292" s="35">
        <f t="shared" si="99"/>
        <v>0.13013769822085744</v>
      </c>
      <c r="CC292" s="5">
        <f t="shared" si="100"/>
        <v>1725.7292212381838</v>
      </c>
      <c r="CD292" s="35">
        <f t="shared" si="101"/>
        <v>7.0000000000000007E-2</v>
      </c>
      <c r="CE292" s="5">
        <f t="shared" si="125"/>
        <v>448994.02533923177</v>
      </c>
      <c r="CF292" s="5">
        <f t="shared" si="126"/>
        <v>967078.21843420784</v>
      </c>
      <c r="CG292" s="5">
        <f t="shared" si="102"/>
        <v>292630.97466076846</v>
      </c>
      <c r="CH292" s="5">
        <f t="shared" si="103"/>
        <v>1416072.2437734397</v>
      </c>
    </row>
    <row r="293" spans="9:86" ht="14.25" customHeight="1">
      <c r="I293" s="150"/>
      <c r="J293" s="2">
        <v>288</v>
      </c>
      <c r="K293" s="118">
        <v>53601</v>
      </c>
      <c r="L293" s="5">
        <f t="shared" si="104"/>
        <v>318949.68199140311</v>
      </c>
      <c r="M293" s="5">
        <f t="shared" si="67"/>
        <v>5571.5809522926747</v>
      </c>
      <c r="N293" s="5">
        <f t="shared" si="68"/>
        <v>3378.8018886017785</v>
      </c>
      <c r="O293" s="35">
        <f t="shared" si="69"/>
        <v>0.12712231725728512</v>
      </c>
      <c r="P293" s="5">
        <f t="shared" si="70"/>
        <v>2192.7790636908962</v>
      </c>
      <c r="Q293" s="35">
        <f t="shared" si="71"/>
        <v>8.249999999999999E-2</v>
      </c>
      <c r="R293" s="5">
        <f t="shared" si="105"/>
        <v>426054.11989719834</v>
      </c>
      <c r="S293" s="5">
        <f t="shared" si="106"/>
        <v>1178561.1943630911</v>
      </c>
      <c r="T293" s="5">
        <f t="shared" si="72"/>
        <v>315570.88010280131</v>
      </c>
      <c r="U293" s="5">
        <f t="shared" si="73"/>
        <v>1604615.3142602895</v>
      </c>
      <c r="V293" s="150"/>
      <c r="W293" s="2">
        <v>288</v>
      </c>
      <c r="X293" s="118">
        <v>53601</v>
      </c>
      <c r="Y293" s="5">
        <f t="shared" si="107"/>
        <v>313719.72536848194</v>
      </c>
      <c r="Z293" s="5">
        <f t="shared" si="108"/>
        <v>5441.7815210329336</v>
      </c>
      <c r="AA293" s="5">
        <f t="shared" si="74"/>
        <v>3350.3166852430541</v>
      </c>
      <c r="AB293" s="35">
        <f t="shared" si="75"/>
        <v>0.12815196805267812</v>
      </c>
      <c r="AC293" s="5">
        <f t="shared" si="76"/>
        <v>2091.4648357898795</v>
      </c>
      <c r="AD293" s="35">
        <f t="shared" si="77"/>
        <v>7.9999999999999988E-2</v>
      </c>
      <c r="AE293" s="5">
        <f t="shared" si="109"/>
        <v>431255.59131676052</v>
      </c>
      <c r="AF293" s="5">
        <f t="shared" si="110"/>
        <v>1135977.486740724</v>
      </c>
      <c r="AG293" s="5">
        <f t="shared" si="78"/>
        <v>310369.4086832389</v>
      </c>
      <c r="AH293" s="5">
        <f t="shared" si="79"/>
        <v>1567233.0780574845</v>
      </c>
      <c r="AI293" s="150"/>
      <c r="AJ293" s="2">
        <v>288</v>
      </c>
      <c r="AK293" s="118">
        <v>53601</v>
      </c>
      <c r="AL293" s="5">
        <f t="shared" si="111"/>
        <v>308470.67135323759</v>
      </c>
      <c r="AM293" s="5">
        <f t="shared" si="112"/>
        <v>5313.0923161272649</v>
      </c>
      <c r="AN293" s="5">
        <f t="shared" si="80"/>
        <v>3320.885896970939</v>
      </c>
      <c r="AO293" s="35">
        <f t="shared" si="81"/>
        <v>0.12918774607916386</v>
      </c>
      <c r="AP293" s="5">
        <f t="shared" si="82"/>
        <v>1992.2064191563261</v>
      </c>
      <c r="AQ293" s="35">
        <f t="shared" si="83"/>
        <v>7.7499999999999999E-2</v>
      </c>
      <c r="AR293" s="5">
        <f t="shared" si="113"/>
        <v>436475.21454373322</v>
      </c>
      <c r="AS293" s="5">
        <f t="shared" si="114"/>
        <v>1093695.3725009195</v>
      </c>
      <c r="AT293" s="5">
        <f t="shared" si="84"/>
        <v>305149.78545626666</v>
      </c>
      <c r="AU293" s="5">
        <f t="shared" si="85"/>
        <v>1530170.5870446528</v>
      </c>
      <c r="AV293" s="150"/>
      <c r="AW293" s="2">
        <v>288</v>
      </c>
      <c r="AX293" s="118">
        <v>53601</v>
      </c>
      <c r="AY293" s="5">
        <f t="shared" si="115"/>
        <v>303204.68574991077</v>
      </c>
      <c r="AZ293" s="5">
        <f t="shared" si="116"/>
        <v>5185.5495990545369</v>
      </c>
      <c r="BA293" s="5">
        <f t="shared" si="86"/>
        <v>3290.5203131175949</v>
      </c>
      <c r="BB293" s="35">
        <f t="shared" si="87"/>
        <v>0.13022966205073816</v>
      </c>
      <c r="BC293" s="5">
        <f t="shared" si="88"/>
        <v>1895.0292859369422</v>
      </c>
      <c r="BD293" s="35">
        <f t="shared" si="89"/>
        <v>7.4999999999999997E-2</v>
      </c>
      <c r="BE293" s="5">
        <f t="shared" si="117"/>
        <v>441710.83456320665</v>
      </c>
      <c r="BF293" s="5">
        <f t="shared" si="118"/>
        <v>1051727.4499644989</v>
      </c>
      <c r="BG293" s="5">
        <f t="shared" si="90"/>
        <v>299914.16543679318</v>
      </c>
      <c r="BH293" s="5">
        <f t="shared" si="91"/>
        <v>1493438.2845277055</v>
      </c>
      <c r="BI293" s="150"/>
      <c r="BJ293" s="2">
        <v>288</v>
      </c>
      <c r="BK293" s="118">
        <v>53601</v>
      </c>
      <c r="BL293" s="5">
        <f t="shared" si="119"/>
        <v>297924.0131325784</v>
      </c>
      <c r="BM293" s="5">
        <f t="shared" si="120"/>
        <v>5059.1898369667315</v>
      </c>
      <c r="BN293" s="5">
        <f t="shared" si="92"/>
        <v>3259.2322576240704</v>
      </c>
      <c r="BO293" s="35">
        <f t="shared" si="93"/>
        <v>0.13127772642510777</v>
      </c>
      <c r="BP293" s="5">
        <f t="shared" si="94"/>
        <v>1799.9575793426611</v>
      </c>
      <c r="BQ293" s="35">
        <f t="shared" si="95"/>
        <v>7.2499999999999995E-2</v>
      </c>
      <c r="BR293" s="5">
        <f t="shared" si="121"/>
        <v>446960.2191250461</v>
      </c>
      <c r="BS293" s="5">
        <f t="shared" si="122"/>
        <v>1010086.4539213732</v>
      </c>
      <c r="BT293" s="5">
        <f t="shared" si="96"/>
        <v>294664.7808749543</v>
      </c>
      <c r="BU293" s="5">
        <f t="shared" si="97"/>
        <v>1457046.6730464194</v>
      </c>
      <c r="BV293" s="150"/>
      <c r="BW293" s="2">
        <v>288</v>
      </c>
      <c r="BX293" s="118">
        <v>53601</v>
      </c>
      <c r="BY293" s="5">
        <f t="shared" si="123"/>
        <v>292630.97466076846</v>
      </c>
      <c r="BZ293" s="5">
        <f t="shared" si="124"/>
        <v>4934.049629872613</v>
      </c>
      <c r="CA293" s="5">
        <f t="shared" si="98"/>
        <v>3227.0356110181301</v>
      </c>
      <c r="CB293" s="35">
        <f t="shared" si="99"/>
        <v>0.13233194940183188</v>
      </c>
      <c r="CC293" s="5">
        <f t="shared" si="100"/>
        <v>1707.0140188544829</v>
      </c>
      <c r="CD293" s="35">
        <f t="shared" si="101"/>
        <v>7.0000000000000007E-2</v>
      </c>
      <c r="CE293" s="5">
        <f t="shared" si="125"/>
        <v>452221.0609502499</v>
      </c>
      <c r="CF293" s="5">
        <f t="shared" si="126"/>
        <v>968785.23245306232</v>
      </c>
      <c r="CG293" s="5">
        <f t="shared" si="102"/>
        <v>289403.93904975033</v>
      </c>
      <c r="CH293" s="5">
        <f t="shared" si="103"/>
        <v>1421006.2934033121</v>
      </c>
    </row>
    <row r="294" spans="9:86" ht="14.25" customHeight="1">
      <c r="I294" s="150"/>
      <c r="J294" s="2">
        <v>289</v>
      </c>
      <c r="K294" s="118">
        <v>53632</v>
      </c>
      <c r="L294" s="5">
        <f t="shared" si="104"/>
        <v>315570.88010280131</v>
      </c>
      <c r="M294" s="5">
        <f t="shared" si="67"/>
        <v>5571.5809522926747</v>
      </c>
      <c r="N294" s="5">
        <f t="shared" si="68"/>
        <v>3402.0311515859157</v>
      </c>
      <c r="O294" s="35">
        <f t="shared" si="69"/>
        <v>0.12936673309568969</v>
      </c>
      <c r="P294" s="5">
        <f t="shared" si="70"/>
        <v>2169.549800706759</v>
      </c>
      <c r="Q294" s="35">
        <f t="shared" si="71"/>
        <v>8.2500000000000004E-2</v>
      </c>
      <c r="R294" s="5">
        <f t="shared" si="105"/>
        <v>429456.15104878426</v>
      </c>
      <c r="S294" s="5">
        <f t="shared" si="106"/>
        <v>1180730.7441637979</v>
      </c>
      <c r="T294" s="5">
        <f t="shared" si="72"/>
        <v>312168.84895121539</v>
      </c>
      <c r="U294" s="5">
        <f t="shared" si="73"/>
        <v>1610186.8952125823</v>
      </c>
      <c r="V294" s="150"/>
      <c r="W294" s="2">
        <v>289</v>
      </c>
      <c r="X294" s="118">
        <v>53632</v>
      </c>
      <c r="Y294" s="5">
        <f t="shared" si="107"/>
        <v>310369.4086832389</v>
      </c>
      <c r="Z294" s="5">
        <f t="shared" si="108"/>
        <v>5441.7815210329336</v>
      </c>
      <c r="AA294" s="5">
        <f t="shared" si="74"/>
        <v>3372.6521298113407</v>
      </c>
      <c r="AB294" s="35">
        <f t="shared" si="75"/>
        <v>0.13039888734344107</v>
      </c>
      <c r="AC294" s="5">
        <f t="shared" si="76"/>
        <v>2069.1293912215929</v>
      </c>
      <c r="AD294" s="35">
        <f t="shared" si="77"/>
        <v>0.08</v>
      </c>
      <c r="AE294" s="5">
        <f t="shared" si="109"/>
        <v>434628.24344657187</v>
      </c>
      <c r="AF294" s="5">
        <f t="shared" si="110"/>
        <v>1138046.6161319455</v>
      </c>
      <c r="AG294" s="5">
        <f t="shared" si="78"/>
        <v>306996.75655342755</v>
      </c>
      <c r="AH294" s="5">
        <f t="shared" si="79"/>
        <v>1572674.8595785173</v>
      </c>
      <c r="AI294" s="150"/>
      <c r="AJ294" s="2">
        <v>289</v>
      </c>
      <c r="AK294" s="118">
        <v>53632</v>
      </c>
      <c r="AL294" s="5">
        <f t="shared" si="111"/>
        <v>305149.78545626666</v>
      </c>
      <c r="AM294" s="5">
        <f t="shared" si="112"/>
        <v>5313.0923161272649</v>
      </c>
      <c r="AN294" s="5">
        <f t="shared" si="80"/>
        <v>3342.3332850555425</v>
      </c>
      <c r="AO294" s="35">
        <f t="shared" si="81"/>
        <v>0.13143708870938955</v>
      </c>
      <c r="AP294" s="5">
        <f t="shared" si="82"/>
        <v>1970.7590310717221</v>
      </c>
      <c r="AQ294" s="35">
        <f t="shared" si="83"/>
        <v>7.7499999999999999E-2</v>
      </c>
      <c r="AR294" s="5">
        <f t="shared" si="113"/>
        <v>439817.54782878875</v>
      </c>
      <c r="AS294" s="5">
        <f t="shared" si="114"/>
        <v>1095666.1315319913</v>
      </c>
      <c r="AT294" s="5">
        <f t="shared" si="84"/>
        <v>301807.45217121113</v>
      </c>
      <c r="AU294" s="5">
        <f t="shared" si="85"/>
        <v>1535483.6793607799</v>
      </c>
      <c r="AV294" s="150"/>
      <c r="AW294" s="2">
        <v>289</v>
      </c>
      <c r="AX294" s="118">
        <v>53632</v>
      </c>
      <c r="AY294" s="5">
        <f t="shared" si="115"/>
        <v>299914.16543679318</v>
      </c>
      <c r="AZ294" s="5">
        <f t="shared" si="116"/>
        <v>5185.5495990545369</v>
      </c>
      <c r="BA294" s="5">
        <f t="shared" si="86"/>
        <v>3311.0860650745799</v>
      </c>
      <c r="BB294" s="35">
        <f t="shared" si="87"/>
        <v>0.13248134753164464</v>
      </c>
      <c r="BC294" s="5">
        <f t="shared" si="88"/>
        <v>1874.4635339799572</v>
      </c>
      <c r="BD294" s="35">
        <f t="shared" si="89"/>
        <v>7.4999999999999997E-2</v>
      </c>
      <c r="BE294" s="5">
        <f t="shared" si="117"/>
        <v>445021.92062828125</v>
      </c>
      <c r="BF294" s="5">
        <f t="shared" si="118"/>
        <v>1053601.9134984789</v>
      </c>
      <c r="BG294" s="5">
        <f t="shared" si="90"/>
        <v>296603.07937171857</v>
      </c>
      <c r="BH294" s="5">
        <f t="shared" si="91"/>
        <v>1498623.8341267603</v>
      </c>
      <c r="BI294" s="150"/>
      <c r="BJ294" s="2">
        <v>289</v>
      </c>
      <c r="BK294" s="118">
        <v>53632</v>
      </c>
      <c r="BL294" s="5">
        <f t="shared" si="119"/>
        <v>294664.7808749543</v>
      </c>
      <c r="BM294" s="5">
        <f t="shared" si="120"/>
        <v>5059.1898369667315</v>
      </c>
      <c r="BN294" s="5">
        <f t="shared" si="92"/>
        <v>3278.9234525138827</v>
      </c>
      <c r="BO294" s="35">
        <f t="shared" si="93"/>
        <v>0.13353167390189111</v>
      </c>
      <c r="BP294" s="5">
        <f t="shared" si="94"/>
        <v>1780.2663844528488</v>
      </c>
      <c r="BQ294" s="35">
        <f t="shared" si="95"/>
        <v>7.2499999999999995E-2</v>
      </c>
      <c r="BR294" s="5">
        <f t="shared" si="121"/>
        <v>450239.14257755998</v>
      </c>
      <c r="BS294" s="5">
        <f t="shared" si="122"/>
        <v>1011866.720305826</v>
      </c>
      <c r="BT294" s="5">
        <f t="shared" si="96"/>
        <v>291385.85742244043</v>
      </c>
      <c r="BU294" s="5">
        <f t="shared" si="97"/>
        <v>1462105.862883386</v>
      </c>
      <c r="BV294" s="150"/>
      <c r="BW294" s="2">
        <v>289</v>
      </c>
      <c r="BX294" s="118">
        <v>53632</v>
      </c>
      <c r="BY294" s="5">
        <f t="shared" si="123"/>
        <v>289403.93904975033</v>
      </c>
      <c r="BZ294" s="5">
        <f t="shared" si="124"/>
        <v>4934.049629872613</v>
      </c>
      <c r="CA294" s="5">
        <f t="shared" si="98"/>
        <v>3245.859985415736</v>
      </c>
      <c r="CB294" s="35">
        <f t="shared" si="99"/>
        <v>0.13458807766363207</v>
      </c>
      <c r="CC294" s="5">
        <f t="shared" si="100"/>
        <v>1688.189644456877</v>
      </c>
      <c r="CD294" s="35">
        <f t="shared" si="101"/>
        <v>7.0000000000000007E-2</v>
      </c>
      <c r="CE294" s="5">
        <f t="shared" si="125"/>
        <v>455466.92093566561</v>
      </c>
      <c r="CF294" s="5">
        <f t="shared" si="126"/>
        <v>970473.42209751916</v>
      </c>
      <c r="CG294" s="5">
        <f t="shared" si="102"/>
        <v>286158.07906433463</v>
      </c>
      <c r="CH294" s="5">
        <f t="shared" si="103"/>
        <v>1425940.3430331848</v>
      </c>
    </row>
    <row r="295" spans="9:86" ht="14.25" customHeight="1">
      <c r="I295" s="150"/>
      <c r="J295" s="2">
        <v>290</v>
      </c>
      <c r="K295" s="118">
        <v>53662</v>
      </c>
      <c r="L295" s="5">
        <f t="shared" si="104"/>
        <v>312168.84895121539</v>
      </c>
      <c r="M295" s="5">
        <f t="shared" si="67"/>
        <v>5571.5809522926747</v>
      </c>
      <c r="N295" s="5">
        <f t="shared" si="68"/>
        <v>3425.4201157530688</v>
      </c>
      <c r="O295" s="35">
        <f t="shared" si="69"/>
        <v>0.13167566695759758</v>
      </c>
      <c r="P295" s="5">
        <f t="shared" si="70"/>
        <v>2146.160836539606</v>
      </c>
      <c r="Q295" s="35">
        <f t="shared" si="71"/>
        <v>8.2500000000000004E-2</v>
      </c>
      <c r="R295" s="5">
        <f t="shared" si="105"/>
        <v>432881.57116453734</v>
      </c>
      <c r="S295" s="5">
        <f t="shared" si="106"/>
        <v>1182876.9050003376</v>
      </c>
      <c r="T295" s="5">
        <f t="shared" si="72"/>
        <v>308743.42883546231</v>
      </c>
      <c r="U295" s="5">
        <f t="shared" si="73"/>
        <v>1615758.4761648751</v>
      </c>
      <c r="V295" s="150"/>
      <c r="W295" s="2">
        <v>290</v>
      </c>
      <c r="X295" s="118">
        <v>53662</v>
      </c>
      <c r="Y295" s="5">
        <f t="shared" si="107"/>
        <v>306996.75655342755</v>
      </c>
      <c r="Z295" s="5">
        <f t="shared" si="108"/>
        <v>5441.7815210329336</v>
      </c>
      <c r="AA295" s="5">
        <f t="shared" si="74"/>
        <v>3395.1364773434166</v>
      </c>
      <c r="AB295" s="35">
        <f t="shared" si="75"/>
        <v>0.1327103197620611</v>
      </c>
      <c r="AC295" s="5">
        <f t="shared" si="76"/>
        <v>2046.645043689517</v>
      </c>
      <c r="AD295" s="35">
        <f t="shared" si="77"/>
        <v>0.08</v>
      </c>
      <c r="AE295" s="5">
        <f t="shared" si="109"/>
        <v>438023.37992391526</v>
      </c>
      <c r="AF295" s="5">
        <f t="shared" si="110"/>
        <v>1140093.261175635</v>
      </c>
      <c r="AG295" s="5">
        <f t="shared" si="78"/>
        <v>303601.62007608416</v>
      </c>
      <c r="AH295" s="5">
        <f t="shared" si="79"/>
        <v>1578116.6410995503</v>
      </c>
      <c r="AI295" s="150"/>
      <c r="AJ295" s="2">
        <v>290</v>
      </c>
      <c r="AK295" s="118">
        <v>53662</v>
      </c>
      <c r="AL295" s="5">
        <f t="shared" si="111"/>
        <v>301807.45217121113</v>
      </c>
      <c r="AM295" s="5">
        <f t="shared" si="112"/>
        <v>5313.0923161272649</v>
      </c>
      <c r="AN295" s="5">
        <f t="shared" si="80"/>
        <v>3363.9191875215265</v>
      </c>
      <c r="AO295" s="35">
        <f t="shared" si="81"/>
        <v>0.13375093941470559</v>
      </c>
      <c r="AP295" s="5">
        <f t="shared" si="82"/>
        <v>1949.1731286057386</v>
      </c>
      <c r="AQ295" s="35">
        <f t="shared" si="83"/>
        <v>7.7499999999999999E-2</v>
      </c>
      <c r="AR295" s="5">
        <f t="shared" si="113"/>
        <v>443181.46701631026</v>
      </c>
      <c r="AS295" s="5">
        <f t="shared" si="114"/>
        <v>1097615.3046605971</v>
      </c>
      <c r="AT295" s="5">
        <f t="shared" si="84"/>
        <v>298443.53298368963</v>
      </c>
      <c r="AU295" s="5">
        <f t="shared" si="85"/>
        <v>1540796.7716769073</v>
      </c>
      <c r="AV295" s="150"/>
      <c r="AW295" s="2">
        <v>290</v>
      </c>
      <c r="AX295" s="118">
        <v>53662</v>
      </c>
      <c r="AY295" s="5">
        <f t="shared" si="115"/>
        <v>296603.07937171857</v>
      </c>
      <c r="AZ295" s="5">
        <f t="shared" si="116"/>
        <v>5185.5495990545369</v>
      </c>
      <c r="BA295" s="5">
        <f t="shared" si="86"/>
        <v>3331.7803529812959</v>
      </c>
      <c r="BB295" s="35">
        <f t="shared" si="87"/>
        <v>0.1347975358869043</v>
      </c>
      <c r="BC295" s="5">
        <f t="shared" si="88"/>
        <v>1853.769246073241</v>
      </c>
      <c r="BD295" s="35">
        <f t="shared" si="89"/>
        <v>7.4999999999999997E-2</v>
      </c>
      <c r="BE295" s="5">
        <f t="shared" si="117"/>
        <v>448353.70098126255</v>
      </c>
      <c r="BF295" s="5">
        <f t="shared" si="118"/>
        <v>1055455.6827445521</v>
      </c>
      <c r="BG295" s="5">
        <f t="shared" si="90"/>
        <v>293271.29901873728</v>
      </c>
      <c r="BH295" s="5">
        <f t="shared" si="91"/>
        <v>1503809.3837258148</v>
      </c>
      <c r="BI295" s="150"/>
      <c r="BJ295" s="2">
        <v>290</v>
      </c>
      <c r="BK295" s="118">
        <v>53662</v>
      </c>
      <c r="BL295" s="5">
        <f t="shared" si="119"/>
        <v>291385.85742244043</v>
      </c>
      <c r="BM295" s="5">
        <f t="shared" si="120"/>
        <v>5059.1898369667315</v>
      </c>
      <c r="BN295" s="5">
        <f t="shared" si="92"/>
        <v>3298.7336150394872</v>
      </c>
      <c r="BO295" s="35">
        <f t="shared" si="93"/>
        <v>0.13585011891323628</v>
      </c>
      <c r="BP295" s="5">
        <f t="shared" si="94"/>
        <v>1760.4562219272443</v>
      </c>
      <c r="BQ295" s="35">
        <f t="shared" si="95"/>
        <v>7.2499999999999995E-2</v>
      </c>
      <c r="BR295" s="5">
        <f t="shared" si="121"/>
        <v>453537.87619259948</v>
      </c>
      <c r="BS295" s="5">
        <f t="shared" si="122"/>
        <v>1013627.1765277532</v>
      </c>
      <c r="BT295" s="5">
        <f t="shared" si="96"/>
        <v>288087.12380740093</v>
      </c>
      <c r="BU295" s="5">
        <f t="shared" si="97"/>
        <v>1467165.0527203528</v>
      </c>
      <c r="BV295" s="150"/>
      <c r="BW295" s="2">
        <v>290</v>
      </c>
      <c r="BX295" s="118">
        <v>53662</v>
      </c>
      <c r="BY295" s="5">
        <f t="shared" si="123"/>
        <v>286158.07906433463</v>
      </c>
      <c r="BZ295" s="5">
        <f t="shared" si="124"/>
        <v>4934.049629872613</v>
      </c>
      <c r="CA295" s="5">
        <f t="shared" si="98"/>
        <v>3264.7941686639942</v>
      </c>
      <c r="CB295" s="35">
        <f t="shared" si="99"/>
        <v>0.13690869798982669</v>
      </c>
      <c r="CC295" s="5">
        <f t="shared" si="100"/>
        <v>1669.2554612086187</v>
      </c>
      <c r="CD295" s="35">
        <f t="shared" si="101"/>
        <v>7.0000000000000007E-2</v>
      </c>
      <c r="CE295" s="5">
        <f t="shared" si="125"/>
        <v>458731.71510432957</v>
      </c>
      <c r="CF295" s="5">
        <f t="shared" si="126"/>
        <v>972142.6775587278</v>
      </c>
      <c r="CG295" s="5">
        <f t="shared" si="102"/>
        <v>282893.28489567066</v>
      </c>
      <c r="CH295" s="5">
        <f t="shared" si="103"/>
        <v>1430874.3926630574</v>
      </c>
    </row>
    <row r="296" spans="9:86" ht="14.25" customHeight="1">
      <c r="I296" s="150"/>
      <c r="J296" s="2">
        <v>291</v>
      </c>
      <c r="K296" s="118">
        <v>53693</v>
      </c>
      <c r="L296" s="5">
        <f t="shared" si="104"/>
        <v>308743.42883546231</v>
      </c>
      <c r="M296" s="5">
        <f t="shared" si="67"/>
        <v>5571.5809522926747</v>
      </c>
      <c r="N296" s="5">
        <f t="shared" si="68"/>
        <v>3448.9698790488715</v>
      </c>
      <c r="O296" s="35">
        <f t="shared" si="69"/>
        <v>0.13405188477919977</v>
      </c>
      <c r="P296" s="5">
        <f t="shared" si="70"/>
        <v>2122.6110732438033</v>
      </c>
      <c r="Q296" s="35">
        <f t="shared" si="71"/>
        <v>8.249999999999999E-2</v>
      </c>
      <c r="R296" s="5">
        <f t="shared" si="105"/>
        <v>436330.54104358621</v>
      </c>
      <c r="S296" s="5">
        <f t="shared" si="106"/>
        <v>1184999.5160735815</v>
      </c>
      <c r="T296" s="5">
        <f t="shared" si="72"/>
        <v>305294.45895641344</v>
      </c>
      <c r="U296" s="5">
        <f t="shared" si="73"/>
        <v>1621330.0571171679</v>
      </c>
      <c r="V296" s="150"/>
      <c r="W296" s="2">
        <v>291</v>
      </c>
      <c r="X296" s="118">
        <v>53693</v>
      </c>
      <c r="Y296" s="5">
        <f t="shared" si="107"/>
        <v>303601.62007608416</v>
      </c>
      <c r="Z296" s="5">
        <f t="shared" si="108"/>
        <v>5441.7815210329336</v>
      </c>
      <c r="AA296" s="5">
        <f t="shared" si="74"/>
        <v>3417.7707205257057</v>
      </c>
      <c r="AB296" s="35">
        <f t="shared" si="75"/>
        <v>0.13508903093478333</v>
      </c>
      <c r="AC296" s="5">
        <f t="shared" si="76"/>
        <v>2024.0108005072279</v>
      </c>
      <c r="AD296" s="35">
        <f t="shared" si="77"/>
        <v>0.08</v>
      </c>
      <c r="AE296" s="5">
        <f t="shared" si="109"/>
        <v>441441.15064444096</v>
      </c>
      <c r="AF296" s="5">
        <f t="shared" si="110"/>
        <v>1142117.2719761422</v>
      </c>
      <c r="AG296" s="5">
        <f t="shared" si="78"/>
        <v>300183.84935555846</v>
      </c>
      <c r="AH296" s="5">
        <f t="shared" si="79"/>
        <v>1583558.4226205831</v>
      </c>
      <c r="AI296" s="150"/>
      <c r="AJ296" s="2">
        <v>291</v>
      </c>
      <c r="AK296" s="118">
        <v>53693</v>
      </c>
      <c r="AL296" s="5">
        <f t="shared" si="111"/>
        <v>298443.53298368963</v>
      </c>
      <c r="AM296" s="5">
        <f t="shared" si="112"/>
        <v>5313.0923161272649</v>
      </c>
      <c r="AN296" s="5">
        <f t="shared" si="80"/>
        <v>3385.644498940936</v>
      </c>
      <c r="AO296" s="35">
        <f t="shared" si="81"/>
        <v>0.13613206351337356</v>
      </c>
      <c r="AP296" s="5">
        <f t="shared" si="82"/>
        <v>1927.4478171863288</v>
      </c>
      <c r="AQ296" s="35">
        <f t="shared" si="83"/>
        <v>7.7499999999999999E-2</v>
      </c>
      <c r="AR296" s="5">
        <f t="shared" si="113"/>
        <v>446567.11151525122</v>
      </c>
      <c r="AS296" s="5">
        <f t="shared" si="114"/>
        <v>1099542.7524777835</v>
      </c>
      <c r="AT296" s="5">
        <f t="shared" si="84"/>
        <v>295057.88848474866</v>
      </c>
      <c r="AU296" s="5">
        <f t="shared" si="85"/>
        <v>1546109.8639930347</v>
      </c>
      <c r="AV296" s="150"/>
      <c r="AW296" s="2">
        <v>291</v>
      </c>
      <c r="AX296" s="118">
        <v>53693</v>
      </c>
      <c r="AY296" s="5">
        <f t="shared" si="115"/>
        <v>293271.29901873728</v>
      </c>
      <c r="AZ296" s="5">
        <f t="shared" si="116"/>
        <v>5185.5495990545369</v>
      </c>
      <c r="BA296" s="5">
        <f t="shared" si="86"/>
        <v>3352.603980187429</v>
      </c>
      <c r="BB296" s="35">
        <f t="shared" si="87"/>
        <v>0.1371809921286527</v>
      </c>
      <c r="BC296" s="5">
        <f t="shared" si="88"/>
        <v>1832.9456188671079</v>
      </c>
      <c r="BD296" s="35">
        <f t="shared" si="89"/>
        <v>7.4999999999999997E-2</v>
      </c>
      <c r="BE296" s="5">
        <f t="shared" si="117"/>
        <v>451706.30496144999</v>
      </c>
      <c r="BF296" s="5">
        <f t="shared" si="118"/>
        <v>1057288.6283634193</v>
      </c>
      <c r="BG296" s="5">
        <f t="shared" si="90"/>
        <v>289918.69503854983</v>
      </c>
      <c r="BH296" s="5">
        <f t="shared" si="91"/>
        <v>1508994.9333248693</v>
      </c>
      <c r="BI296" s="150"/>
      <c r="BJ296" s="2">
        <v>291</v>
      </c>
      <c r="BK296" s="118">
        <v>53693</v>
      </c>
      <c r="BL296" s="5">
        <f t="shared" si="119"/>
        <v>288087.12380740093</v>
      </c>
      <c r="BM296" s="5">
        <f t="shared" si="120"/>
        <v>5059.1898369667315</v>
      </c>
      <c r="BN296" s="5">
        <f t="shared" si="92"/>
        <v>3318.6634639636841</v>
      </c>
      <c r="BO296" s="35">
        <f t="shared" si="93"/>
        <v>0.13823582616690741</v>
      </c>
      <c r="BP296" s="5">
        <f t="shared" si="94"/>
        <v>1740.5263730030472</v>
      </c>
      <c r="BQ296" s="35">
        <f t="shared" si="95"/>
        <v>7.2499999999999995E-2</v>
      </c>
      <c r="BR296" s="5">
        <f t="shared" si="121"/>
        <v>456856.53965656314</v>
      </c>
      <c r="BS296" s="5">
        <f t="shared" si="122"/>
        <v>1015367.7029007563</v>
      </c>
      <c r="BT296" s="5">
        <f t="shared" si="96"/>
        <v>284768.46034343727</v>
      </c>
      <c r="BU296" s="5">
        <f t="shared" si="97"/>
        <v>1472224.2425573193</v>
      </c>
      <c r="BV296" s="150"/>
      <c r="BW296" s="2">
        <v>291</v>
      </c>
      <c r="BX296" s="118">
        <v>53693</v>
      </c>
      <c r="BY296" s="5">
        <f t="shared" si="123"/>
        <v>282893.28489567066</v>
      </c>
      <c r="BZ296" s="5">
        <f t="shared" si="124"/>
        <v>4934.049629872613</v>
      </c>
      <c r="CA296" s="5">
        <f t="shared" si="98"/>
        <v>3283.8388013145341</v>
      </c>
      <c r="CB296" s="35">
        <f t="shared" si="99"/>
        <v>0.13929657478546062</v>
      </c>
      <c r="CC296" s="5">
        <f t="shared" si="100"/>
        <v>1650.2108285580789</v>
      </c>
      <c r="CD296" s="35">
        <f t="shared" si="101"/>
        <v>7.0000000000000007E-2</v>
      </c>
      <c r="CE296" s="5">
        <f t="shared" si="125"/>
        <v>462015.5539056441</v>
      </c>
      <c r="CF296" s="5">
        <f t="shared" si="126"/>
        <v>973792.88838728587</v>
      </c>
      <c r="CG296" s="5">
        <f t="shared" si="102"/>
        <v>279609.44609435613</v>
      </c>
      <c r="CH296" s="5">
        <f t="shared" si="103"/>
        <v>1435808.4422929301</v>
      </c>
    </row>
    <row r="297" spans="9:86" ht="14.25" customHeight="1">
      <c r="I297" s="150"/>
      <c r="J297" s="2">
        <v>292</v>
      </c>
      <c r="K297" s="118">
        <v>53724</v>
      </c>
      <c r="L297" s="5">
        <f t="shared" si="104"/>
        <v>305294.45895641344</v>
      </c>
      <c r="M297" s="5">
        <f t="shared" si="67"/>
        <v>5571.5809522926747</v>
      </c>
      <c r="N297" s="5">
        <f t="shared" si="68"/>
        <v>3472.6815469673325</v>
      </c>
      <c r="O297" s="35">
        <f t="shared" si="69"/>
        <v>0.13649831282904967</v>
      </c>
      <c r="P297" s="5">
        <f t="shared" si="70"/>
        <v>2098.8994053253423</v>
      </c>
      <c r="Q297" s="35">
        <f t="shared" si="71"/>
        <v>8.2500000000000004E-2</v>
      </c>
      <c r="R297" s="5">
        <f t="shared" si="105"/>
        <v>439803.22259055357</v>
      </c>
      <c r="S297" s="5">
        <f t="shared" si="106"/>
        <v>1187098.4154789068</v>
      </c>
      <c r="T297" s="5">
        <f t="shared" si="72"/>
        <v>301821.77740944608</v>
      </c>
      <c r="U297" s="5">
        <f t="shared" si="73"/>
        <v>1626901.6380694604</v>
      </c>
      <c r="V297" s="150"/>
      <c r="W297" s="2">
        <v>292</v>
      </c>
      <c r="X297" s="118">
        <v>53724</v>
      </c>
      <c r="Y297" s="5">
        <f t="shared" si="107"/>
        <v>300183.84935555846</v>
      </c>
      <c r="Z297" s="5">
        <f t="shared" si="108"/>
        <v>5441.7815210329336</v>
      </c>
      <c r="AA297" s="5">
        <f t="shared" si="74"/>
        <v>3440.5558586625439</v>
      </c>
      <c r="AB297" s="35">
        <f t="shared" si="75"/>
        <v>0.13753794680355286</v>
      </c>
      <c r="AC297" s="5">
        <f t="shared" si="76"/>
        <v>2001.22566237039</v>
      </c>
      <c r="AD297" s="35">
        <f t="shared" si="77"/>
        <v>0.08</v>
      </c>
      <c r="AE297" s="5">
        <f t="shared" si="109"/>
        <v>444881.70650310349</v>
      </c>
      <c r="AF297" s="5">
        <f t="shared" si="110"/>
        <v>1144118.4976385126</v>
      </c>
      <c r="AG297" s="5">
        <f t="shared" si="78"/>
        <v>296743.29349689593</v>
      </c>
      <c r="AH297" s="5">
        <f t="shared" si="79"/>
        <v>1589000.2041416161</v>
      </c>
      <c r="AI297" s="150"/>
      <c r="AJ297" s="2">
        <v>292</v>
      </c>
      <c r="AK297" s="118">
        <v>53724</v>
      </c>
      <c r="AL297" s="5">
        <f t="shared" si="111"/>
        <v>295057.88848474866</v>
      </c>
      <c r="AM297" s="5">
        <f t="shared" si="112"/>
        <v>5313.0923161272649</v>
      </c>
      <c r="AN297" s="5">
        <f t="shared" si="80"/>
        <v>3407.5101196632631</v>
      </c>
      <c r="AO297" s="35">
        <f t="shared" si="81"/>
        <v>0.13858338662269909</v>
      </c>
      <c r="AP297" s="5">
        <f t="shared" si="82"/>
        <v>1905.5821964640018</v>
      </c>
      <c r="AQ297" s="35">
        <f t="shared" si="83"/>
        <v>7.7499999999999999E-2</v>
      </c>
      <c r="AR297" s="5">
        <f t="shared" si="113"/>
        <v>449974.62163491448</v>
      </c>
      <c r="AS297" s="5">
        <f t="shared" si="114"/>
        <v>1101448.3346742475</v>
      </c>
      <c r="AT297" s="5">
        <f t="shared" si="84"/>
        <v>291650.3783650854</v>
      </c>
      <c r="AU297" s="5">
        <f t="shared" si="85"/>
        <v>1551422.9563091621</v>
      </c>
      <c r="AV297" s="150"/>
      <c r="AW297" s="2">
        <v>292</v>
      </c>
      <c r="AX297" s="118">
        <v>53724</v>
      </c>
      <c r="AY297" s="5">
        <f t="shared" si="115"/>
        <v>289918.69503854983</v>
      </c>
      <c r="AZ297" s="5">
        <f t="shared" si="116"/>
        <v>5185.5495990545369</v>
      </c>
      <c r="BA297" s="5">
        <f t="shared" si="86"/>
        <v>3373.5577550636008</v>
      </c>
      <c r="BB297" s="35">
        <f t="shared" si="87"/>
        <v>0.1396346415514195</v>
      </c>
      <c r="BC297" s="5">
        <f t="shared" si="88"/>
        <v>1811.9918439909363</v>
      </c>
      <c r="BD297" s="35">
        <f t="shared" si="89"/>
        <v>7.4999999999999997E-2</v>
      </c>
      <c r="BE297" s="5">
        <f t="shared" si="117"/>
        <v>455079.86271651357</v>
      </c>
      <c r="BF297" s="5">
        <f t="shared" si="118"/>
        <v>1059100.6202074103</v>
      </c>
      <c r="BG297" s="5">
        <f t="shared" si="90"/>
        <v>286545.13728348626</v>
      </c>
      <c r="BH297" s="5">
        <f t="shared" si="91"/>
        <v>1514180.482923924</v>
      </c>
      <c r="BI297" s="150"/>
      <c r="BJ297" s="2">
        <v>292</v>
      </c>
      <c r="BK297" s="118">
        <v>53724</v>
      </c>
      <c r="BL297" s="5">
        <f t="shared" si="119"/>
        <v>284768.46034343727</v>
      </c>
      <c r="BM297" s="5">
        <f t="shared" si="120"/>
        <v>5059.1898369667315</v>
      </c>
      <c r="BN297" s="5">
        <f t="shared" si="92"/>
        <v>3338.713722391798</v>
      </c>
      <c r="BO297" s="35">
        <f t="shared" si="93"/>
        <v>0.14069172063641738</v>
      </c>
      <c r="BP297" s="5">
        <f t="shared" si="94"/>
        <v>1720.4761145749335</v>
      </c>
      <c r="BQ297" s="35">
        <f t="shared" si="95"/>
        <v>7.2499999999999995E-2</v>
      </c>
      <c r="BR297" s="5">
        <f t="shared" si="121"/>
        <v>460195.25337895495</v>
      </c>
      <c r="BS297" s="5">
        <f t="shared" si="122"/>
        <v>1017088.1790153312</v>
      </c>
      <c r="BT297" s="5">
        <f t="shared" si="96"/>
        <v>281429.74662104546</v>
      </c>
      <c r="BU297" s="5">
        <f t="shared" si="97"/>
        <v>1477283.4323942862</v>
      </c>
      <c r="BV297" s="150"/>
      <c r="BW297" s="2">
        <v>292</v>
      </c>
      <c r="BX297" s="118">
        <v>53724</v>
      </c>
      <c r="BY297" s="5">
        <f t="shared" si="123"/>
        <v>279609.44609435613</v>
      </c>
      <c r="BZ297" s="5">
        <f t="shared" si="124"/>
        <v>4934.049629872613</v>
      </c>
      <c r="CA297" s="5">
        <f t="shared" si="98"/>
        <v>3302.9945276555354</v>
      </c>
      <c r="CB297" s="35">
        <f t="shared" si="99"/>
        <v>0.14175463270468697</v>
      </c>
      <c r="CC297" s="5">
        <f t="shared" si="100"/>
        <v>1631.0551022170775</v>
      </c>
      <c r="CD297" s="35">
        <f t="shared" si="101"/>
        <v>7.0000000000000007E-2</v>
      </c>
      <c r="CE297" s="5">
        <f t="shared" si="125"/>
        <v>465318.54843329964</v>
      </c>
      <c r="CF297" s="5">
        <f t="shared" si="126"/>
        <v>975423.943489503</v>
      </c>
      <c r="CG297" s="5">
        <f t="shared" si="102"/>
        <v>276306.45156670059</v>
      </c>
      <c r="CH297" s="5">
        <f t="shared" si="103"/>
        <v>1440742.4919228028</v>
      </c>
    </row>
    <row r="298" spans="9:86" ht="14.25" customHeight="1">
      <c r="I298" s="150"/>
      <c r="J298" s="2">
        <v>293</v>
      </c>
      <c r="K298" s="118">
        <v>53752</v>
      </c>
      <c r="L298" s="5">
        <f t="shared" si="104"/>
        <v>301821.77740944608</v>
      </c>
      <c r="M298" s="5">
        <f t="shared" si="67"/>
        <v>5571.5809522926747</v>
      </c>
      <c r="N298" s="5">
        <f t="shared" si="68"/>
        <v>3496.556232602733</v>
      </c>
      <c r="O298" s="35">
        <f t="shared" si="69"/>
        <v>0.13901804949717861</v>
      </c>
      <c r="P298" s="5">
        <f t="shared" si="70"/>
        <v>2075.0247196899418</v>
      </c>
      <c r="Q298" s="35">
        <f t="shared" si="71"/>
        <v>8.2500000000000004E-2</v>
      </c>
      <c r="R298" s="5">
        <f t="shared" si="105"/>
        <v>443299.77882315632</v>
      </c>
      <c r="S298" s="5">
        <f t="shared" si="106"/>
        <v>1189173.4401985968</v>
      </c>
      <c r="T298" s="5">
        <f t="shared" si="72"/>
        <v>298325.22117684333</v>
      </c>
      <c r="U298" s="5">
        <f t="shared" si="73"/>
        <v>1632473.2190217532</v>
      </c>
      <c r="V298" s="150"/>
      <c r="W298" s="2">
        <v>293</v>
      </c>
      <c r="X298" s="118">
        <v>53752</v>
      </c>
      <c r="Y298" s="5">
        <f t="shared" si="107"/>
        <v>296743.29349689593</v>
      </c>
      <c r="Z298" s="5">
        <f t="shared" si="108"/>
        <v>5441.7815210329336</v>
      </c>
      <c r="AA298" s="5">
        <f t="shared" si="74"/>
        <v>3463.492897720294</v>
      </c>
      <c r="AB298" s="35">
        <f t="shared" si="75"/>
        <v>0.14006016541390948</v>
      </c>
      <c r="AC298" s="5">
        <f t="shared" si="76"/>
        <v>1978.2886233126396</v>
      </c>
      <c r="AD298" s="35">
        <f t="shared" si="77"/>
        <v>0.08</v>
      </c>
      <c r="AE298" s="5">
        <f t="shared" si="109"/>
        <v>448345.1994008238</v>
      </c>
      <c r="AF298" s="5">
        <f t="shared" si="110"/>
        <v>1146096.7862618254</v>
      </c>
      <c r="AG298" s="5">
        <f t="shared" si="78"/>
        <v>293279.80059917562</v>
      </c>
      <c r="AH298" s="5">
        <f t="shared" si="79"/>
        <v>1594441.9856626492</v>
      </c>
      <c r="AI298" s="150"/>
      <c r="AJ298" s="2">
        <v>293</v>
      </c>
      <c r="AK298" s="118">
        <v>53752</v>
      </c>
      <c r="AL298" s="5">
        <f t="shared" si="111"/>
        <v>291650.3783650854</v>
      </c>
      <c r="AM298" s="5">
        <f t="shared" si="112"/>
        <v>5313.0923161272649</v>
      </c>
      <c r="AN298" s="5">
        <f t="shared" si="80"/>
        <v>3429.516955852755</v>
      </c>
      <c r="AO298" s="35">
        <f t="shared" si="81"/>
        <v>0.14110800644570598</v>
      </c>
      <c r="AP298" s="5">
        <f t="shared" si="82"/>
        <v>1883.5753602745099</v>
      </c>
      <c r="AQ298" s="35">
        <f t="shared" si="83"/>
        <v>7.7499999999999999E-2</v>
      </c>
      <c r="AR298" s="5">
        <f t="shared" si="113"/>
        <v>453404.13859076722</v>
      </c>
      <c r="AS298" s="5">
        <f t="shared" si="114"/>
        <v>1103331.9100345219</v>
      </c>
      <c r="AT298" s="5">
        <f t="shared" si="84"/>
        <v>288220.86140923266</v>
      </c>
      <c r="AU298" s="5">
        <f t="shared" si="85"/>
        <v>1556736.0486252892</v>
      </c>
      <c r="AV298" s="150"/>
      <c r="AW298" s="2">
        <v>293</v>
      </c>
      <c r="AX298" s="118">
        <v>53752</v>
      </c>
      <c r="AY298" s="5">
        <f t="shared" si="115"/>
        <v>286545.13728348626</v>
      </c>
      <c r="AZ298" s="5">
        <f t="shared" si="116"/>
        <v>5185.5495990545369</v>
      </c>
      <c r="BA298" s="5">
        <f t="shared" si="86"/>
        <v>3394.6424910327478</v>
      </c>
      <c r="BB298" s="35">
        <f t="shared" si="87"/>
        <v>0.14216158151758171</v>
      </c>
      <c r="BC298" s="5">
        <f t="shared" si="88"/>
        <v>1790.9071080217889</v>
      </c>
      <c r="BD298" s="35">
        <f t="shared" si="89"/>
        <v>7.4999999999999997E-2</v>
      </c>
      <c r="BE298" s="5">
        <f t="shared" si="117"/>
        <v>458474.50520754629</v>
      </c>
      <c r="BF298" s="5">
        <f t="shared" si="118"/>
        <v>1060891.5273154322</v>
      </c>
      <c r="BG298" s="5">
        <f t="shared" si="90"/>
        <v>283150.49479245348</v>
      </c>
      <c r="BH298" s="5">
        <f t="shared" si="91"/>
        <v>1519366.0325229785</v>
      </c>
      <c r="BI298" s="150"/>
      <c r="BJ298" s="2">
        <v>293</v>
      </c>
      <c r="BK298" s="118">
        <v>53752</v>
      </c>
      <c r="BL298" s="5">
        <f t="shared" si="119"/>
        <v>281429.74662104546</v>
      </c>
      <c r="BM298" s="5">
        <f t="shared" si="120"/>
        <v>5059.1898369667315</v>
      </c>
      <c r="BN298" s="5">
        <f t="shared" si="92"/>
        <v>3358.885117797915</v>
      </c>
      <c r="BO298" s="35">
        <f t="shared" si="93"/>
        <v>0.14322089934526072</v>
      </c>
      <c r="BP298" s="5">
        <f t="shared" si="94"/>
        <v>1700.3047191688163</v>
      </c>
      <c r="BQ298" s="35">
        <f t="shared" si="95"/>
        <v>7.2499999999999995E-2</v>
      </c>
      <c r="BR298" s="5">
        <f t="shared" si="121"/>
        <v>463554.13849675289</v>
      </c>
      <c r="BS298" s="5">
        <f t="shared" si="122"/>
        <v>1018788.4837345</v>
      </c>
      <c r="BT298" s="5">
        <f t="shared" si="96"/>
        <v>278070.86150324752</v>
      </c>
      <c r="BU298" s="5">
        <f t="shared" si="97"/>
        <v>1482342.622231253</v>
      </c>
      <c r="BV298" s="150"/>
      <c r="BW298" s="2">
        <v>293</v>
      </c>
      <c r="BX298" s="118">
        <v>53752</v>
      </c>
      <c r="BY298" s="5">
        <f t="shared" si="123"/>
        <v>276306.45156670059</v>
      </c>
      <c r="BZ298" s="5">
        <f t="shared" si="124"/>
        <v>4934.049629872613</v>
      </c>
      <c r="CA298" s="5">
        <f t="shared" si="98"/>
        <v>3322.2619957335264</v>
      </c>
      <c r="CB298" s="35">
        <f t="shared" si="99"/>
        <v>0.14428596843377853</v>
      </c>
      <c r="CC298" s="5">
        <f t="shared" si="100"/>
        <v>1611.7876341390868</v>
      </c>
      <c r="CD298" s="35">
        <f t="shared" si="101"/>
        <v>7.0000000000000007E-2</v>
      </c>
      <c r="CE298" s="5">
        <f t="shared" si="125"/>
        <v>468640.81042903318</v>
      </c>
      <c r="CF298" s="5">
        <f t="shared" si="126"/>
        <v>977035.73112364206</v>
      </c>
      <c r="CG298" s="5">
        <f t="shared" si="102"/>
        <v>272984.18957096705</v>
      </c>
      <c r="CH298" s="5">
        <f t="shared" si="103"/>
        <v>1445676.5415526752</v>
      </c>
    </row>
    <row r="299" spans="9:86" ht="14.25" customHeight="1">
      <c r="I299" s="150"/>
      <c r="J299" s="2">
        <v>294</v>
      </c>
      <c r="K299" s="118">
        <v>53783</v>
      </c>
      <c r="L299" s="5">
        <f t="shared" si="104"/>
        <v>298325.22117684333</v>
      </c>
      <c r="M299" s="5">
        <f t="shared" si="67"/>
        <v>5571.5809522926747</v>
      </c>
      <c r="N299" s="5">
        <f t="shared" si="68"/>
        <v>3520.5950567018767</v>
      </c>
      <c r="O299" s="35">
        <f t="shared" si="69"/>
        <v>0.14161437813995273</v>
      </c>
      <c r="P299" s="5">
        <f t="shared" si="70"/>
        <v>2050.985895590798</v>
      </c>
      <c r="Q299" s="35">
        <f t="shared" si="71"/>
        <v>8.2500000000000004E-2</v>
      </c>
      <c r="R299" s="5">
        <f t="shared" si="105"/>
        <v>446820.37387985818</v>
      </c>
      <c r="S299" s="5">
        <f t="shared" si="106"/>
        <v>1191224.4260941877</v>
      </c>
      <c r="T299" s="5">
        <f t="shared" si="72"/>
        <v>294804.62612014147</v>
      </c>
      <c r="U299" s="5">
        <f t="shared" si="73"/>
        <v>1638044.7999740457</v>
      </c>
      <c r="V299" s="150"/>
      <c r="W299" s="2">
        <v>294</v>
      </c>
      <c r="X299" s="118">
        <v>53783</v>
      </c>
      <c r="Y299" s="5">
        <f t="shared" si="107"/>
        <v>293279.80059917562</v>
      </c>
      <c r="Z299" s="5">
        <f t="shared" si="108"/>
        <v>5441.7815210329336</v>
      </c>
      <c r="AA299" s="5">
        <f t="shared" si="74"/>
        <v>3486.5828503717626</v>
      </c>
      <c r="AB299" s="35">
        <f t="shared" si="75"/>
        <v>0.14265896975851516</v>
      </c>
      <c r="AC299" s="5">
        <f t="shared" si="76"/>
        <v>1955.198670661171</v>
      </c>
      <c r="AD299" s="35">
        <f t="shared" si="77"/>
        <v>0.08</v>
      </c>
      <c r="AE299" s="5">
        <f t="shared" si="109"/>
        <v>451831.78225119557</v>
      </c>
      <c r="AF299" s="5">
        <f t="shared" si="110"/>
        <v>1148051.9849324864</v>
      </c>
      <c r="AG299" s="5">
        <f t="shared" si="78"/>
        <v>289793.21774880384</v>
      </c>
      <c r="AH299" s="5">
        <f t="shared" si="79"/>
        <v>1599883.7671836819</v>
      </c>
      <c r="AI299" s="150"/>
      <c r="AJ299" s="2">
        <v>294</v>
      </c>
      <c r="AK299" s="118">
        <v>53783</v>
      </c>
      <c r="AL299" s="5">
        <f t="shared" si="111"/>
        <v>288220.86140923266</v>
      </c>
      <c r="AM299" s="5">
        <f t="shared" si="112"/>
        <v>5313.0923161272649</v>
      </c>
      <c r="AN299" s="5">
        <f t="shared" si="80"/>
        <v>3451.6659195259708</v>
      </c>
      <c r="AO299" s="35">
        <f t="shared" si="81"/>
        <v>0.14370920561333397</v>
      </c>
      <c r="AP299" s="5">
        <f t="shared" si="82"/>
        <v>1861.4263966012943</v>
      </c>
      <c r="AQ299" s="35">
        <f t="shared" si="83"/>
        <v>7.7499999999999999E-2</v>
      </c>
      <c r="AR299" s="5">
        <f t="shared" si="113"/>
        <v>456855.80451029318</v>
      </c>
      <c r="AS299" s="5">
        <f t="shared" si="114"/>
        <v>1105193.3364311233</v>
      </c>
      <c r="AT299" s="5">
        <f t="shared" si="84"/>
        <v>284769.1954897067</v>
      </c>
      <c r="AU299" s="5">
        <f t="shared" si="85"/>
        <v>1562049.1409414164</v>
      </c>
      <c r="AV299" s="150"/>
      <c r="AW299" s="2">
        <v>294</v>
      </c>
      <c r="AX299" s="118">
        <v>53783</v>
      </c>
      <c r="AY299" s="5">
        <f t="shared" si="115"/>
        <v>283150.49479245348</v>
      </c>
      <c r="AZ299" s="5">
        <f t="shared" si="116"/>
        <v>5185.5495990545369</v>
      </c>
      <c r="BA299" s="5">
        <f t="shared" si="86"/>
        <v>3415.8590066017027</v>
      </c>
      <c r="BB299" s="35">
        <f t="shared" si="87"/>
        <v>0.14476509429823148</v>
      </c>
      <c r="BC299" s="5">
        <f t="shared" si="88"/>
        <v>1769.6905924528342</v>
      </c>
      <c r="BD299" s="35">
        <f t="shared" si="89"/>
        <v>7.4999999999999997E-2</v>
      </c>
      <c r="BE299" s="5">
        <f t="shared" si="117"/>
        <v>461890.36421414796</v>
      </c>
      <c r="BF299" s="5">
        <f t="shared" si="118"/>
        <v>1062661.2179078851</v>
      </c>
      <c r="BG299" s="5">
        <f t="shared" si="90"/>
        <v>279734.6357858518</v>
      </c>
      <c r="BH299" s="5">
        <f t="shared" si="91"/>
        <v>1524551.582122033</v>
      </c>
      <c r="BI299" s="150"/>
      <c r="BJ299" s="2">
        <v>294</v>
      </c>
      <c r="BK299" s="118">
        <v>53783</v>
      </c>
      <c r="BL299" s="5">
        <f t="shared" si="119"/>
        <v>278070.86150324752</v>
      </c>
      <c r="BM299" s="5">
        <f t="shared" si="120"/>
        <v>5059.1898369667315</v>
      </c>
      <c r="BN299" s="5">
        <f t="shared" si="92"/>
        <v>3379.1783820512778</v>
      </c>
      <c r="BO299" s="35">
        <f t="shared" si="93"/>
        <v>0.14582664420645081</v>
      </c>
      <c r="BP299" s="5">
        <f t="shared" si="94"/>
        <v>1680.0114549154537</v>
      </c>
      <c r="BQ299" s="35">
        <f t="shared" si="95"/>
        <v>7.2499999999999995E-2</v>
      </c>
      <c r="BR299" s="5">
        <f t="shared" si="121"/>
        <v>466933.31687880418</v>
      </c>
      <c r="BS299" s="5">
        <f t="shared" si="122"/>
        <v>1020468.4951894155</v>
      </c>
      <c r="BT299" s="5">
        <f t="shared" si="96"/>
        <v>274691.68312119623</v>
      </c>
      <c r="BU299" s="5">
        <f t="shared" si="97"/>
        <v>1487401.8120682198</v>
      </c>
      <c r="BV299" s="150"/>
      <c r="BW299" s="2">
        <v>294</v>
      </c>
      <c r="BX299" s="118">
        <v>53783</v>
      </c>
      <c r="BY299" s="5">
        <f t="shared" si="123"/>
        <v>272984.18957096705</v>
      </c>
      <c r="BZ299" s="5">
        <f t="shared" si="124"/>
        <v>4934.049629872613</v>
      </c>
      <c r="CA299" s="5">
        <f t="shared" si="98"/>
        <v>3341.6418573753053</v>
      </c>
      <c r="CB299" s="35">
        <f t="shared" si="99"/>
        <v>0.1468938635293347</v>
      </c>
      <c r="CC299" s="5">
        <f t="shared" si="100"/>
        <v>1592.4077724973079</v>
      </c>
      <c r="CD299" s="35">
        <f t="shared" si="101"/>
        <v>7.0000000000000007E-2</v>
      </c>
      <c r="CE299" s="5">
        <f t="shared" si="125"/>
        <v>471982.45228640852</v>
      </c>
      <c r="CF299" s="5">
        <f t="shared" si="126"/>
        <v>978628.13889613934</v>
      </c>
      <c r="CG299" s="5">
        <f t="shared" si="102"/>
        <v>269642.54771359172</v>
      </c>
      <c r="CH299" s="5">
        <f t="shared" si="103"/>
        <v>1450610.5911825479</v>
      </c>
    </row>
    <row r="300" spans="9:86" ht="14.25" customHeight="1">
      <c r="I300" s="150"/>
      <c r="J300" s="2">
        <v>295</v>
      </c>
      <c r="K300" s="118">
        <v>53813</v>
      </c>
      <c r="L300" s="5">
        <f t="shared" si="104"/>
        <v>294804.62612014147</v>
      </c>
      <c r="M300" s="5">
        <f t="shared" si="67"/>
        <v>5571.5809522926747</v>
      </c>
      <c r="N300" s="5">
        <f t="shared" si="68"/>
        <v>3544.799147716702</v>
      </c>
      <c r="O300" s="35">
        <f t="shared" si="69"/>
        <v>0.14429078109264512</v>
      </c>
      <c r="P300" s="5">
        <f t="shared" si="70"/>
        <v>2026.7818045759727</v>
      </c>
      <c r="Q300" s="35">
        <f t="shared" si="71"/>
        <v>8.2500000000000004E-2</v>
      </c>
      <c r="R300" s="5">
        <f t="shared" si="105"/>
        <v>450365.1730275749</v>
      </c>
      <c r="S300" s="5">
        <f t="shared" si="106"/>
        <v>1193251.2078987637</v>
      </c>
      <c r="T300" s="5">
        <f t="shared" si="72"/>
        <v>291259.82697242475</v>
      </c>
      <c r="U300" s="5">
        <f t="shared" si="73"/>
        <v>1643616.3809263385</v>
      </c>
      <c r="V300" s="150"/>
      <c r="W300" s="2">
        <v>295</v>
      </c>
      <c r="X300" s="118">
        <v>53813</v>
      </c>
      <c r="Y300" s="5">
        <f t="shared" si="107"/>
        <v>289793.21774880384</v>
      </c>
      <c r="Z300" s="5">
        <f t="shared" si="108"/>
        <v>5441.7815210329336</v>
      </c>
      <c r="AA300" s="5">
        <f t="shared" si="74"/>
        <v>3509.8267360409081</v>
      </c>
      <c r="AB300" s="35">
        <f t="shared" si="75"/>
        <v>0.14533784178827541</v>
      </c>
      <c r="AC300" s="5">
        <f t="shared" si="76"/>
        <v>1931.9547849920257</v>
      </c>
      <c r="AD300" s="35">
        <f t="shared" si="77"/>
        <v>0.08</v>
      </c>
      <c r="AE300" s="5">
        <f t="shared" si="109"/>
        <v>455341.60898723651</v>
      </c>
      <c r="AF300" s="5">
        <f t="shared" si="110"/>
        <v>1149983.9397174784</v>
      </c>
      <c r="AG300" s="5">
        <f t="shared" si="78"/>
        <v>286283.39101276291</v>
      </c>
      <c r="AH300" s="5">
        <f t="shared" si="79"/>
        <v>1605325.548704715</v>
      </c>
      <c r="AI300" s="150"/>
      <c r="AJ300" s="2">
        <v>295</v>
      </c>
      <c r="AK300" s="118">
        <v>53813</v>
      </c>
      <c r="AL300" s="5">
        <f t="shared" si="111"/>
        <v>284769.1954897067</v>
      </c>
      <c r="AM300" s="5">
        <f t="shared" si="112"/>
        <v>5313.0923161272649</v>
      </c>
      <c r="AN300" s="5">
        <f t="shared" si="80"/>
        <v>3473.9579285895761</v>
      </c>
      <c r="AO300" s="35">
        <f t="shared" si="81"/>
        <v>0.14639046569410896</v>
      </c>
      <c r="AP300" s="5">
        <f t="shared" si="82"/>
        <v>1839.134387537689</v>
      </c>
      <c r="AQ300" s="35">
        <f t="shared" si="83"/>
        <v>7.7499999999999999E-2</v>
      </c>
      <c r="AR300" s="5">
        <f t="shared" si="113"/>
        <v>460329.76243888278</v>
      </c>
      <c r="AS300" s="5">
        <f t="shared" si="114"/>
        <v>1107032.4708186609</v>
      </c>
      <c r="AT300" s="5">
        <f t="shared" si="84"/>
        <v>281295.2375611171</v>
      </c>
      <c r="AU300" s="5">
        <f t="shared" si="85"/>
        <v>1567362.2332575438</v>
      </c>
      <c r="AV300" s="150"/>
      <c r="AW300" s="2">
        <v>295</v>
      </c>
      <c r="AX300" s="118">
        <v>53813</v>
      </c>
      <c r="AY300" s="5">
        <f t="shared" si="115"/>
        <v>279734.6357858518</v>
      </c>
      <c r="AZ300" s="5">
        <f t="shared" si="116"/>
        <v>5185.5495990545369</v>
      </c>
      <c r="BA300" s="5">
        <f t="shared" si="86"/>
        <v>3437.2081253929632</v>
      </c>
      <c r="BB300" s="35">
        <f t="shared" si="87"/>
        <v>0.14744866108139509</v>
      </c>
      <c r="BC300" s="5">
        <f t="shared" si="88"/>
        <v>1748.3414736615737</v>
      </c>
      <c r="BD300" s="35">
        <f t="shared" si="89"/>
        <v>7.4999999999999997E-2</v>
      </c>
      <c r="BE300" s="5">
        <f t="shared" si="117"/>
        <v>465327.57233954093</v>
      </c>
      <c r="BF300" s="5">
        <f t="shared" si="118"/>
        <v>1064409.5593815467</v>
      </c>
      <c r="BG300" s="5">
        <f t="shared" si="90"/>
        <v>276297.42766045884</v>
      </c>
      <c r="BH300" s="5">
        <f t="shared" si="91"/>
        <v>1529737.1317210877</v>
      </c>
      <c r="BI300" s="150"/>
      <c r="BJ300" s="2">
        <v>295</v>
      </c>
      <c r="BK300" s="118">
        <v>53813</v>
      </c>
      <c r="BL300" s="5">
        <f t="shared" si="119"/>
        <v>274691.68312119623</v>
      </c>
      <c r="BM300" s="5">
        <f t="shared" si="120"/>
        <v>5059.1898369667315</v>
      </c>
      <c r="BN300" s="5">
        <f t="shared" si="92"/>
        <v>3399.594251442838</v>
      </c>
      <c r="BO300" s="35">
        <f t="shared" si="93"/>
        <v>0.14851243602928782</v>
      </c>
      <c r="BP300" s="5">
        <f t="shared" si="94"/>
        <v>1659.5955855238938</v>
      </c>
      <c r="BQ300" s="35">
        <f t="shared" si="95"/>
        <v>7.2499999999999995E-2</v>
      </c>
      <c r="BR300" s="5">
        <f t="shared" si="121"/>
        <v>470332.911130247</v>
      </c>
      <c r="BS300" s="5">
        <f t="shared" si="122"/>
        <v>1022128.0907749394</v>
      </c>
      <c r="BT300" s="5">
        <f t="shared" si="96"/>
        <v>271292.08886975341</v>
      </c>
      <c r="BU300" s="5">
        <f t="shared" si="97"/>
        <v>1492461.0019051863</v>
      </c>
      <c r="BV300" s="150"/>
      <c r="BW300" s="2">
        <v>295</v>
      </c>
      <c r="BX300" s="118">
        <v>53813</v>
      </c>
      <c r="BY300" s="5">
        <f t="shared" si="123"/>
        <v>269642.54771359172</v>
      </c>
      <c r="BZ300" s="5">
        <f t="shared" si="124"/>
        <v>4934.049629872613</v>
      </c>
      <c r="CA300" s="5">
        <f t="shared" si="98"/>
        <v>3361.1347682099945</v>
      </c>
      <c r="CB300" s="35">
        <f t="shared" si="99"/>
        <v>0.1495817984235982</v>
      </c>
      <c r="CC300" s="5">
        <f t="shared" si="100"/>
        <v>1572.9148616626185</v>
      </c>
      <c r="CD300" s="35">
        <f t="shared" si="101"/>
        <v>7.0000000000000007E-2</v>
      </c>
      <c r="CE300" s="5">
        <f t="shared" si="125"/>
        <v>475343.58705461852</v>
      </c>
      <c r="CF300" s="5">
        <f t="shared" si="126"/>
        <v>980201.053757802</v>
      </c>
      <c r="CG300" s="5">
        <f t="shared" si="102"/>
        <v>266281.41294538171</v>
      </c>
      <c r="CH300" s="5">
        <f t="shared" si="103"/>
        <v>1455544.6408124205</v>
      </c>
    </row>
    <row r="301" spans="9:86" ht="14.25" customHeight="1">
      <c r="I301" s="150"/>
      <c r="J301" s="2">
        <v>296</v>
      </c>
      <c r="K301" s="118">
        <v>53844</v>
      </c>
      <c r="L301" s="5">
        <f t="shared" si="104"/>
        <v>291259.82697242475</v>
      </c>
      <c r="M301" s="5">
        <f t="shared" si="67"/>
        <v>5571.5809522926747</v>
      </c>
      <c r="N301" s="5">
        <f t="shared" si="68"/>
        <v>3569.1696418572546</v>
      </c>
      <c r="O301" s="35">
        <f t="shared" si="69"/>
        <v>0.14705095497547632</v>
      </c>
      <c r="P301" s="5">
        <f t="shared" si="70"/>
        <v>2002.4113104354201</v>
      </c>
      <c r="Q301" s="35">
        <f t="shared" si="71"/>
        <v>8.2500000000000004E-2</v>
      </c>
      <c r="R301" s="5">
        <f t="shared" si="105"/>
        <v>453934.34266943217</v>
      </c>
      <c r="S301" s="5">
        <f t="shared" si="106"/>
        <v>1195253.6192091992</v>
      </c>
      <c r="T301" s="5">
        <f t="shared" si="72"/>
        <v>287690.65733056748</v>
      </c>
      <c r="U301" s="5">
        <f t="shared" si="73"/>
        <v>1649187.9618786313</v>
      </c>
      <c r="V301" s="150"/>
      <c r="W301" s="2">
        <v>296</v>
      </c>
      <c r="X301" s="118">
        <v>53844</v>
      </c>
      <c r="Y301" s="5">
        <f t="shared" si="107"/>
        <v>286283.39101276291</v>
      </c>
      <c r="Z301" s="5">
        <f t="shared" si="108"/>
        <v>5441.7815210329336</v>
      </c>
      <c r="AA301" s="5">
        <f t="shared" si="74"/>
        <v>3533.2255809478474</v>
      </c>
      <c r="AB301" s="35">
        <f t="shared" si="75"/>
        <v>0.14810047771679488</v>
      </c>
      <c r="AC301" s="5">
        <f t="shared" si="76"/>
        <v>1908.5559400850861</v>
      </c>
      <c r="AD301" s="35">
        <f t="shared" si="77"/>
        <v>0.08</v>
      </c>
      <c r="AE301" s="5">
        <f t="shared" si="109"/>
        <v>458874.83456818433</v>
      </c>
      <c r="AF301" s="5">
        <f t="shared" si="110"/>
        <v>1151892.4956575634</v>
      </c>
      <c r="AG301" s="5">
        <f t="shared" si="78"/>
        <v>282750.16543181508</v>
      </c>
      <c r="AH301" s="5">
        <f t="shared" si="79"/>
        <v>1610767.3302257478</v>
      </c>
      <c r="AI301" s="150"/>
      <c r="AJ301" s="2">
        <v>296</v>
      </c>
      <c r="AK301" s="118">
        <v>53844</v>
      </c>
      <c r="AL301" s="5">
        <f t="shared" si="111"/>
        <v>281295.2375611171</v>
      </c>
      <c r="AM301" s="5">
        <f t="shared" si="112"/>
        <v>5313.0923161272649</v>
      </c>
      <c r="AN301" s="5">
        <f t="shared" si="80"/>
        <v>3496.3939068783839</v>
      </c>
      <c r="AO301" s="35">
        <f t="shared" si="81"/>
        <v>0.14915548249701405</v>
      </c>
      <c r="AP301" s="5">
        <f t="shared" si="82"/>
        <v>1816.6984092488813</v>
      </c>
      <c r="AQ301" s="35">
        <f t="shared" si="83"/>
        <v>7.7499999999999999E-2</v>
      </c>
      <c r="AR301" s="5">
        <f t="shared" si="113"/>
        <v>463826.15634576115</v>
      </c>
      <c r="AS301" s="5">
        <f t="shared" si="114"/>
        <v>1108849.1692279098</v>
      </c>
      <c r="AT301" s="5">
        <f t="shared" si="84"/>
        <v>277798.84365423874</v>
      </c>
      <c r="AU301" s="5">
        <f t="shared" si="85"/>
        <v>1572675.3255736709</v>
      </c>
      <c r="AV301" s="150"/>
      <c r="AW301" s="2">
        <v>296</v>
      </c>
      <c r="AX301" s="118">
        <v>53844</v>
      </c>
      <c r="AY301" s="5">
        <f t="shared" si="115"/>
        <v>276297.42766045884</v>
      </c>
      <c r="AZ301" s="5">
        <f t="shared" si="116"/>
        <v>5185.5495990545369</v>
      </c>
      <c r="BA301" s="5">
        <f t="shared" si="86"/>
        <v>3458.6906761766695</v>
      </c>
      <c r="BB301" s="35">
        <f t="shared" si="87"/>
        <v>0.1502159772733192</v>
      </c>
      <c r="BC301" s="5">
        <f t="shared" si="88"/>
        <v>1726.8589228778676</v>
      </c>
      <c r="BD301" s="35">
        <f t="shared" si="89"/>
        <v>7.4999999999999997E-2</v>
      </c>
      <c r="BE301" s="5">
        <f t="shared" si="117"/>
        <v>468786.26301571762</v>
      </c>
      <c r="BF301" s="5">
        <f t="shared" si="118"/>
        <v>1066136.4183044245</v>
      </c>
      <c r="BG301" s="5">
        <f t="shared" si="90"/>
        <v>272838.73698428215</v>
      </c>
      <c r="BH301" s="5">
        <f t="shared" si="91"/>
        <v>1534922.681320142</v>
      </c>
      <c r="BI301" s="150"/>
      <c r="BJ301" s="2">
        <v>296</v>
      </c>
      <c r="BK301" s="118">
        <v>53844</v>
      </c>
      <c r="BL301" s="5">
        <f t="shared" si="119"/>
        <v>271292.08886975341</v>
      </c>
      <c r="BM301" s="5">
        <f t="shared" si="120"/>
        <v>5059.1898369667315</v>
      </c>
      <c r="BN301" s="5">
        <f t="shared" si="92"/>
        <v>3420.1334667119713</v>
      </c>
      <c r="BO301" s="35">
        <f t="shared" si="93"/>
        <v>0.15128196981905953</v>
      </c>
      <c r="BP301" s="5">
        <f t="shared" si="94"/>
        <v>1639.0563702547602</v>
      </c>
      <c r="BQ301" s="35">
        <f t="shared" si="95"/>
        <v>7.2499999999999995E-2</v>
      </c>
      <c r="BR301" s="5">
        <f t="shared" si="121"/>
        <v>473753.04459695896</v>
      </c>
      <c r="BS301" s="5">
        <f t="shared" si="122"/>
        <v>1023767.1471451941</v>
      </c>
      <c r="BT301" s="5">
        <f t="shared" si="96"/>
        <v>267871.95540304144</v>
      </c>
      <c r="BU301" s="5">
        <f t="shared" si="97"/>
        <v>1497520.1917421531</v>
      </c>
      <c r="BV301" s="150"/>
      <c r="BW301" s="2">
        <v>296</v>
      </c>
      <c r="BX301" s="118">
        <v>53844</v>
      </c>
      <c r="BY301" s="5">
        <f t="shared" si="123"/>
        <v>266281.41294538171</v>
      </c>
      <c r="BZ301" s="5">
        <f t="shared" si="124"/>
        <v>4934.049629872613</v>
      </c>
      <c r="CA301" s="5">
        <f t="shared" si="98"/>
        <v>3380.7413876912196</v>
      </c>
      <c r="CB301" s="35">
        <f t="shared" si="99"/>
        <v>0.15235346772257036</v>
      </c>
      <c r="CC301" s="5">
        <f t="shared" si="100"/>
        <v>1553.3082421813933</v>
      </c>
      <c r="CD301" s="35">
        <f t="shared" si="101"/>
        <v>7.0000000000000007E-2</v>
      </c>
      <c r="CE301" s="5">
        <f t="shared" si="125"/>
        <v>478724.32844230975</v>
      </c>
      <c r="CF301" s="5">
        <f t="shared" si="126"/>
        <v>981754.36199998343</v>
      </c>
      <c r="CG301" s="5">
        <f t="shared" si="102"/>
        <v>262900.67155769048</v>
      </c>
      <c r="CH301" s="5">
        <f t="shared" si="103"/>
        <v>1460478.6904422932</v>
      </c>
    </row>
    <row r="302" spans="9:86" ht="14.25" customHeight="1">
      <c r="I302" s="150"/>
      <c r="J302" s="2">
        <v>297</v>
      </c>
      <c r="K302" s="118">
        <v>53874</v>
      </c>
      <c r="L302" s="5">
        <f t="shared" si="104"/>
        <v>287690.65733056748</v>
      </c>
      <c r="M302" s="5">
        <f t="shared" si="67"/>
        <v>5571.5809522926747</v>
      </c>
      <c r="N302" s="5">
        <f t="shared" si="68"/>
        <v>3593.7076831450231</v>
      </c>
      <c r="O302" s="35">
        <f t="shared" si="69"/>
        <v>0.14989882743459618</v>
      </c>
      <c r="P302" s="5">
        <f t="shared" si="70"/>
        <v>1977.8732691476514</v>
      </c>
      <c r="Q302" s="35">
        <f t="shared" si="71"/>
        <v>8.2500000000000004E-2</v>
      </c>
      <c r="R302" s="5">
        <f t="shared" si="105"/>
        <v>457528.05035257718</v>
      </c>
      <c r="S302" s="5">
        <f t="shared" si="106"/>
        <v>1197231.4924783469</v>
      </c>
      <c r="T302" s="5">
        <f t="shared" si="72"/>
        <v>284096.94964742247</v>
      </c>
      <c r="U302" s="5">
        <f t="shared" si="73"/>
        <v>1654759.542830924</v>
      </c>
      <c r="V302" s="150"/>
      <c r="W302" s="2">
        <v>297</v>
      </c>
      <c r="X302" s="118">
        <v>53874</v>
      </c>
      <c r="Y302" s="5">
        <f t="shared" si="107"/>
        <v>282750.16543181508</v>
      </c>
      <c r="Z302" s="5">
        <f t="shared" si="108"/>
        <v>5441.7815210329336</v>
      </c>
      <c r="AA302" s="5">
        <f t="shared" si="74"/>
        <v>3556.780418154166</v>
      </c>
      <c r="AB302" s="35">
        <f t="shared" si="75"/>
        <v>0.15095080475962641</v>
      </c>
      <c r="AC302" s="5">
        <f t="shared" si="76"/>
        <v>1885.0011028787674</v>
      </c>
      <c r="AD302" s="35">
        <f t="shared" si="77"/>
        <v>0.08</v>
      </c>
      <c r="AE302" s="5">
        <f t="shared" si="109"/>
        <v>462431.61498633848</v>
      </c>
      <c r="AF302" s="5">
        <f t="shared" si="110"/>
        <v>1153777.4967604422</v>
      </c>
      <c r="AG302" s="5">
        <f t="shared" si="78"/>
        <v>279193.38501366094</v>
      </c>
      <c r="AH302" s="5">
        <f t="shared" si="79"/>
        <v>1616209.1117467806</v>
      </c>
      <c r="AI302" s="150"/>
      <c r="AJ302" s="2">
        <v>297</v>
      </c>
      <c r="AK302" s="118">
        <v>53874</v>
      </c>
      <c r="AL302" s="5">
        <f t="shared" si="111"/>
        <v>277798.84365423874</v>
      </c>
      <c r="AM302" s="5">
        <f t="shared" si="112"/>
        <v>5313.0923161272649</v>
      </c>
      <c r="AN302" s="5">
        <f t="shared" si="80"/>
        <v>3518.9747841936396</v>
      </c>
      <c r="AO302" s="35">
        <f t="shared" si="81"/>
        <v>0.15200818280900485</v>
      </c>
      <c r="AP302" s="5">
        <f t="shared" si="82"/>
        <v>1794.1175319336251</v>
      </c>
      <c r="AQ302" s="35">
        <f t="shared" si="83"/>
        <v>7.7499999999999999E-2</v>
      </c>
      <c r="AR302" s="5">
        <f t="shared" si="113"/>
        <v>467345.13112995477</v>
      </c>
      <c r="AS302" s="5">
        <f t="shared" si="114"/>
        <v>1110643.2867598434</v>
      </c>
      <c r="AT302" s="5">
        <f t="shared" si="84"/>
        <v>274279.86887004512</v>
      </c>
      <c r="AU302" s="5">
        <f t="shared" si="85"/>
        <v>1577988.4178897981</v>
      </c>
      <c r="AV302" s="150"/>
      <c r="AW302" s="2">
        <v>297</v>
      </c>
      <c r="AX302" s="118">
        <v>53874</v>
      </c>
      <c r="AY302" s="5">
        <f t="shared" si="115"/>
        <v>272838.73698428215</v>
      </c>
      <c r="AZ302" s="5">
        <f t="shared" si="116"/>
        <v>5185.5495990545369</v>
      </c>
      <c r="BA302" s="5">
        <f t="shared" si="86"/>
        <v>3480.3074929027734</v>
      </c>
      <c r="BB302" s="35">
        <f t="shared" si="87"/>
        <v>0.1530709692342522</v>
      </c>
      <c r="BC302" s="5">
        <f t="shared" si="88"/>
        <v>1705.2421061517632</v>
      </c>
      <c r="BD302" s="35">
        <f t="shared" si="89"/>
        <v>7.4999999999999997E-2</v>
      </c>
      <c r="BE302" s="5">
        <f t="shared" si="117"/>
        <v>472266.57050862041</v>
      </c>
      <c r="BF302" s="5">
        <f t="shared" si="118"/>
        <v>1067841.6604105763</v>
      </c>
      <c r="BG302" s="5">
        <f t="shared" si="90"/>
        <v>269358.42949137936</v>
      </c>
      <c r="BH302" s="5">
        <f t="shared" si="91"/>
        <v>1540108.2309191967</v>
      </c>
      <c r="BI302" s="150"/>
      <c r="BJ302" s="2">
        <v>297</v>
      </c>
      <c r="BK302" s="118">
        <v>53874</v>
      </c>
      <c r="BL302" s="5">
        <f t="shared" si="119"/>
        <v>267871.95540304144</v>
      </c>
      <c r="BM302" s="5">
        <f t="shared" si="120"/>
        <v>5059.1898369667315</v>
      </c>
      <c r="BN302" s="5">
        <f t="shared" si="92"/>
        <v>3440.7967730733562</v>
      </c>
      <c r="BO302" s="35">
        <f t="shared" si="93"/>
        <v>0.15413917151108933</v>
      </c>
      <c r="BP302" s="5">
        <f t="shared" si="94"/>
        <v>1618.3930638933753</v>
      </c>
      <c r="BQ302" s="35">
        <f t="shared" si="95"/>
        <v>7.2499999999999995E-2</v>
      </c>
      <c r="BR302" s="5">
        <f t="shared" si="121"/>
        <v>477193.84137003234</v>
      </c>
      <c r="BS302" s="5">
        <f t="shared" si="122"/>
        <v>1025385.5402090875</v>
      </c>
      <c r="BT302" s="5">
        <f t="shared" si="96"/>
        <v>264431.15862996806</v>
      </c>
      <c r="BU302" s="5">
        <f t="shared" si="97"/>
        <v>1502579.3815791199</v>
      </c>
      <c r="BV302" s="150"/>
      <c r="BW302" s="2">
        <v>297</v>
      </c>
      <c r="BX302" s="118">
        <v>53874</v>
      </c>
      <c r="BY302" s="5">
        <f t="shared" si="123"/>
        <v>262900.67155769048</v>
      </c>
      <c r="BZ302" s="5">
        <f t="shared" si="124"/>
        <v>4934.049629872613</v>
      </c>
      <c r="CA302" s="5">
        <f t="shared" si="98"/>
        <v>3400.4623791194185</v>
      </c>
      <c r="CB302" s="35">
        <f t="shared" si="99"/>
        <v>0.15521279693832477</v>
      </c>
      <c r="CC302" s="5">
        <f t="shared" si="100"/>
        <v>1533.5872507531944</v>
      </c>
      <c r="CD302" s="35">
        <f t="shared" si="101"/>
        <v>7.0000000000000007E-2</v>
      </c>
      <c r="CE302" s="5">
        <f t="shared" si="125"/>
        <v>482124.79082142917</v>
      </c>
      <c r="CF302" s="5">
        <f t="shared" si="126"/>
        <v>983287.94925073662</v>
      </c>
      <c r="CG302" s="5">
        <f t="shared" si="102"/>
        <v>259500.20917857107</v>
      </c>
      <c r="CH302" s="5">
        <f t="shared" si="103"/>
        <v>1465412.7400721658</v>
      </c>
    </row>
    <row r="303" spans="9:86" ht="14.25" customHeight="1">
      <c r="I303" s="150"/>
      <c r="J303" s="2">
        <v>298</v>
      </c>
      <c r="K303" s="118">
        <v>53905</v>
      </c>
      <c r="L303" s="5">
        <f t="shared" si="104"/>
        <v>284096.94964742247</v>
      </c>
      <c r="M303" s="5">
        <f t="shared" si="67"/>
        <v>5571.5809522926747</v>
      </c>
      <c r="N303" s="5">
        <f t="shared" si="68"/>
        <v>3618.4144234666455</v>
      </c>
      <c r="O303" s="35">
        <f t="shared" si="69"/>
        <v>0.15283857547744595</v>
      </c>
      <c r="P303" s="5">
        <f t="shared" si="70"/>
        <v>1953.1665288260294</v>
      </c>
      <c r="Q303" s="35">
        <f t="shared" si="71"/>
        <v>8.2500000000000004E-2</v>
      </c>
      <c r="R303" s="5">
        <f t="shared" si="105"/>
        <v>461146.46477604384</v>
      </c>
      <c r="S303" s="5">
        <f t="shared" si="106"/>
        <v>1199184.659007173</v>
      </c>
      <c r="T303" s="5">
        <f t="shared" si="72"/>
        <v>280478.53522395581</v>
      </c>
      <c r="U303" s="5">
        <f t="shared" si="73"/>
        <v>1660331.1237832168</v>
      </c>
      <c r="V303" s="150"/>
      <c r="W303" s="2">
        <v>298</v>
      </c>
      <c r="X303" s="118">
        <v>53905</v>
      </c>
      <c r="Y303" s="5">
        <f t="shared" si="107"/>
        <v>279193.38501366094</v>
      </c>
      <c r="Z303" s="5">
        <f t="shared" si="108"/>
        <v>5441.7815210329336</v>
      </c>
      <c r="AA303" s="5">
        <f t="shared" si="74"/>
        <v>3580.4922876085275</v>
      </c>
      <c r="AB303" s="35">
        <f t="shared" si="75"/>
        <v>0.15389299946773455</v>
      </c>
      <c r="AC303" s="5">
        <f t="shared" si="76"/>
        <v>1861.2892334244063</v>
      </c>
      <c r="AD303" s="35">
        <f t="shared" si="77"/>
        <v>0.08</v>
      </c>
      <c r="AE303" s="5">
        <f t="shared" si="109"/>
        <v>466012.10727394698</v>
      </c>
      <c r="AF303" s="5">
        <f t="shared" si="110"/>
        <v>1155638.7859938666</v>
      </c>
      <c r="AG303" s="5">
        <f t="shared" si="78"/>
        <v>275612.89272605244</v>
      </c>
      <c r="AH303" s="5">
        <f t="shared" si="79"/>
        <v>1621650.8932678136</v>
      </c>
      <c r="AI303" s="150"/>
      <c r="AJ303" s="2">
        <v>298</v>
      </c>
      <c r="AK303" s="118">
        <v>53905</v>
      </c>
      <c r="AL303" s="5">
        <f t="shared" si="111"/>
        <v>274279.86887004512</v>
      </c>
      <c r="AM303" s="5">
        <f t="shared" si="112"/>
        <v>5313.0923161272649</v>
      </c>
      <c r="AN303" s="5">
        <f t="shared" si="80"/>
        <v>3541.7014963415568</v>
      </c>
      <c r="AO303" s="35">
        <f t="shared" si="81"/>
        <v>0.15495274272657447</v>
      </c>
      <c r="AP303" s="5">
        <f t="shared" si="82"/>
        <v>1771.3908197857081</v>
      </c>
      <c r="AQ303" s="35">
        <f t="shared" si="83"/>
        <v>7.7499999999999999E-2</v>
      </c>
      <c r="AR303" s="5">
        <f t="shared" si="113"/>
        <v>470886.83262629632</v>
      </c>
      <c r="AS303" s="5">
        <f t="shared" si="114"/>
        <v>1112414.677579629</v>
      </c>
      <c r="AT303" s="5">
        <f t="shared" si="84"/>
        <v>270738.16737370356</v>
      </c>
      <c r="AU303" s="5">
        <f t="shared" si="85"/>
        <v>1583301.5102059254</v>
      </c>
      <c r="AV303" s="150"/>
      <c r="AW303" s="2">
        <v>298</v>
      </c>
      <c r="AX303" s="118">
        <v>53905</v>
      </c>
      <c r="AY303" s="5">
        <f t="shared" si="115"/>
        <v>269358.42949137936</v>
      </c>
      <c r="AZ303" s="5">
        <f t="shared" si="116"/>
        <v>5185.5495990545369</v>
      </c>
      <c r="BA303" s="5">
        <f t="shared" si="86"/>
        <v>3502.0594147334159</v>
      </c>
      <c r="BB303" s="35">
        <f t="shared" si="87"/>
        <v>0.1560178126081106</v>
      </c>
      <c r="BC303" s="5">
        <f t="shared" si="88"/>
        <v>1683.4901843211208</v>
      </c>
      <c r="BD303" s="35">
        <f t="shared" si="89"/>
        <v>7.4999999999999997E-2</v>
      </c>
      <c r="BE303" s="5">
        <f t="shared" si="117"/>
        <v>475768.62992335384</v>
      </c>
      <c r="BF303" s="5">
        <f t="shared" si="118"/>
        <v>1069525.1505948973</v>
      </c>
      <c r="BG303" s="5">
        <f t="shared" si="90"/>
        <v>265856.37007664592</v>
      </c>
      <c r="BH303" s="5">
        <f t="shared" si="91"/>
        <v>1545293.7805182512</v>
      </c>
      <c r="BI303" s="150"/>
      <c r="BJ303" s="2">
        <v>298</v>
      </c>
      <c r="BK303" s="118">
        <v>53905</v>
      </c>
      <c r="BL303" s="5">
        <f t="shared" si="119"/>
        <v>264431.15862996806</v>
      </c>
      <c r="BM303" s="5">
        <f t="shared" si="120"/>
        <v>5059.1898369667315</v>
      </c>
      <c r="BN303" s="5">
        <f t="shared" si="92"/>
        <v>3461.5849202440077</v>
      </c>
      <c r="BO303" s="35">
        <f t="shared" si="93"/>
        <v>0.15708821629850267</v>
      </c>
      <c r="BP303" s="5">
        <f t="shared" si="94"/>
        <v>1597.6049167227236</v>
      </c>
      <c r="BQ303" s="35">
        <f t="shared" si="95"/>
        <v>7.2499999999999995E-2</v>
      </c>
      <c r="BR303" s="5">
        <f t="shared" si="121"/>
        <v>480655.42629027634</v>
      </c>
      <c r="BS303" s="5">
        <f t="shared" si="122"/>
        <v>1026983.1451258103</v>
      </c>
      <c r="BT303" s="5">
        <f t="shared" si="96"/>
        <v>260969.57370972406</v>
      </c>
      <c r="BU303" s="5">
        <f t="shared" si="97"/>
        <v>1507638.5714160865</v>
      </c>
      <c r="BV303" s="150"/>
      <c r="BW303" s="2">
        <v>298</v>
      </c>
      <c r="BX303" s="118">
        <v>53905</v>
      </c>
      <c r="BY303" s="5">
        <f t="shared" si="123"/>
        <v>259500.20917857107</v>
      </c>
      <c r="BZ303" s="5">
        <f t="shared" si="124"/>
        <v>4934.049629872613</v>
      </c>
      <c r="CA303" s="5">
        <f t="shared" si="98"/>
        <v>3420.2984096642817</v>
      </c>
      <c r="CB303" s="35">
        <f t="shared" si="99"/>
        <v>0.15816396081487499</v>
      </c>
      <c r="CC303" s="5">
        <f t="shared" si="100"/>
        <v>1513.7512202083312</v>
      </c>
      <c r="CD303" s="35">
        <f t="shared" si="101"/>
        <v>7.0000000000000007E-2</v>
      </c>
      <c r="CE303" s="5">
        <f t="shared" si="125"/>
        <v>485545.08923109347</v>
      </c>
      <c r="CF303" s="5">
        <f t="shared" si="126"/>
        <v>984801.70047094498</v>
      </c>
      <c r="CG303" s="5">
        <f t="shared" si="102"/>
        <v>256079.91076890679</v>
      </c>
      <c r="CH303" s="5">
        <f t="shared" si="103"/>
        <v>1470346.7897020385</v>
      </c>
    </row>
    <row r="304" spans="9:86" ht="14.25" customHeight="1">
      <c r="I304" s="150"/>
      <c r="J304" s="2">
        <v>299</v>
      </c>
      <c r="K304" s="118">
        <v>53936</v>
      </c>
      <c r="L304" s="5">
        <f t="shared" si="104"/>
        <v>280478.53522395581</v>
      </c>
      <c r="M304" s="5">
        <f t="shared" si="67"/>
        <v>5571.5809522926747</v>
      </c>
      <c r="N304" s="5">
        <f t="shared" si="68"/>
        <v>3643.2910226279782</v>
      </c>
      <c r="O304" s="35">
        <f t="shared" si="69"/>
        <v>0.15587464558251027</v>
      </c>
      <c r="P304" s="5">
        <f t="shared" si="70"/>
        <v>1928.2899296646963</v>
      </c>
      <c r="Q304" s="35">
        <f t="shared" si="71"/>
        <v>8.2500000000000004E-2</v>
      </c>
      <c r="R304" s="5">
        <f t="shared" si="105"/>
        <v>464789.7557986718</v>
      </c>
      <c r="S304" s="5">
        <f t="shared" si="106"/>
        <v>1201112.9489368377</v>
      </c>
      <c r="T304" s="5">
        <f t="shared" si="72"/>
        <v>276835.24420132785</v>
      </c>
      <c r="U304" s="5">
        <f t="shared" si="73"/>
        <v>1665902.7047355096</v>
      </c>
      <c r="V304" s="150"/>
      <c r="W304" s="2">
        <v>299</v>
      </c>
      <c r="X304" s="118">
        <v>53936</v>
      </c>
      <c r="Y304" s="5">
        <f t="shared" si="107"/>
        <v>275612.89272605244</v>
      </c>
      <c r="Z304" s="5">
        <f t="shared" si="108"/>
        <v>5441.7815210329336</v>
      </c>
      <c r="AA304" s="5">
        <f t="shared" si="74"/>
        <v>3604.3622361925836</v>
      </c>
      <c r="AB304" s="35">
        <f t="shared" si="75"/>
        <v>0.15693150783516505</v>
      </c>
      <c r="AC304" s="5">
        <f t="shared" si="76"/>
        <v>1837.4192848403497</v>
      </c>
      <c r="AD304" s="35">
        <f t="shared" si="77"/>
        <v>0.08</v>
      </c>
      <c r="AE304" s="5">
        <f t="shared" si="109"/>
        <v>469616.46951013955</v>
      </c>
      <c r="AF304" s="5">
        <f t="shared" si="110"/>
        <v>1157476.205278707</v>
      </c>
      <c r="AG304" s="5">
        <f t="shared" si="78"/>
        <v>272008.53048985987</v>
      </c>
      <c r="AH304" s="5">
        <f t="shared" si="79"/>
        <v>1627092.6747888466</v>
      </c>
      <c r="AI304" s="150"/>
      <c r="AJ304" s="2">
        <v>299</v>
      </c>
      <c r="AK304" s="118">
        <v>53936</v>
      </c>
      <c r="AL304" s="5">
        <f t="shared" si="111"/>
        <v>270738.16737370356</v>
      </c>
      <c r="AM304" s="5">
        <f t="shared" si="112"/>
        <v>5313.0923161272649</v>
      </c>
      <c r="AN304" s="5">
        <f t="shared" si="80"/>
        <v>3564.5749851720961</v>
      </c>
      <c r="AO304" s="35">
        <f t="shared" si="81"/>
        <v>0.1579936077613408</v>
      </c>
      <c r="AP304" s="5">
        <f t="shared" si="82"/>
        <v>1748.5173309551687</v>
      </c>
      <c r="AQ304" s="35">
        <f t="shared" si="83"/>
        <v>7.7499999999999999E-2</v>
      </c>
      <c r="AR304" s="5">
        <f t="shared" si="113"/>
        <v>474451.4076114684</v>
      </c>
      <c r="AS304" s="5">
        <f t="shared" si="114"/>
        <v>1114163.1949105843</v>
      </c>
      <c r="AT304" s="5">
        <f t="shared" si="84"/>
        <v>267173.59238853148</v>
      </c>
      <c r="AU304" s="5">
        <f t="shared" si="85"/>
        <v>1588614.6025220526</v>
      </c>
      <c r="AV304" s="150"/>
      <c r="AW304" s="2">
        <v>299</v>
      </c>
      <c r="AX304" s="118">
        <v>53936</v>
      </c>
      <c r="AY304" s="5">
        <f t="shared" si="115"/>
        <v>265856.37007664592</v>
      </c>
      <c r="AZ304" s="5">
        <f t="shared" si="116"/>
        <v>5185.5495990545369</v>
      </c>
      <c r="BA304" s="5">
        <f t="shared" si="86"/>
        <v>3523.9472860755</v>
      </c>
      <c r="BB304" s="35">
        <f t="shared" si="87"/>
        <v>0.15906095242598334</v>
      </c>
      <c r="BC304" s="5">
        <f t="shared" si="88"/>
        <v>1661.6023129790369</v>
      </c>
      <c r="BD304" s="35">
        <f t="shared" si="89"/>
        <v>7.4999999999999997E-2</v>
      </c>
      <c r="BE304" s="5">
        <f t="shared" si="117"/>
        <v>479292.57720942935</v>
      </c>
      <c r="BF304" s="5">
        <f t="shared" si="118"/>
        <v>1071186.7529078764</v>
      </c>
      <c r="BG304" s="5">
        <f t="shared" si="90"/>
        <v>262332.42279057042</v>
      </c>
      <c r="BH304" s="5">
        <f t="shared" si="91"/>
        <v>1550479.3301173057</v>
      </c>
      <c r="BI304" s="150"/>
      <c r="BJ304" s="2">
        <v>299</v>
      </c>
      <c r="BK304" s="118">
        <v>53936</v>
      </c>
      <c r="BL304" s="5">
        <f t="shared" si="119"/>
        <v>260969.57370972406</v>
      </c>
      <c r="BM304" s="5">
        <f t="shared" si="120"/>
        <v>5059.1898369667315</v>
      </c>
      <c r="BN304" s="5">
        <f t="shared" si="92"/>
        <v>3482.498662470482</v>
      </c>
      <c r="BO304" s="35">
        <f t="shared" si="93"/>
        <v>0.16013354873364929</v>
      </c>
      <c r="BP304" s="5">
        <f t="shared" si="94"/>
        <v>1576.6911744962495</v>
      </c>
      <c r="BQ304" s="35">
        <f t="shared" si="95"/>
        <v>7.2499999999999995E-2</v>
      </c>
      <c r="BR304" s="5">
        <f t="shared" si="121"/>
        <v>484137.92495274683</v>
      </c>
      <c r="BS304" s="5">
        <f t="shared" si="122"/>
        <v>1028559.8363003065</v>
      </c>
      <c r="BT304" s="5">
        <f t="shared" si="96"/>
        <v>257487.07504725357</v>
      </c>
      <c r="BU304" s="5">
        <f t="shared" si="97"/>
        <v>1512697.7612530533</v>
      </c>
      <c r="BV304" s="150"/>
      <c r="BW304" s="2">
        <v>299</v>
      </c>
      <c r="BX304" s="118">
        <v>53936</v>
      </c>
      <c r="BY304" s="5">
        <f t="shared" si="123"/>
        <v>256079.91076890679</v>
      </c>
      <c r="BZ304" s="5">
        <f t="shared" si="124"/>
        <v>4934.049629872613</v>
      </c>
      <c r="CA304" s="5">
        <f t="shared" si="98"/>
        <v>3440.2501503873236</v>
      </c>
      <c r="CB304" s="35">
        <f t="shared" si="99"/>
        <v>0.16121140342751347</v>
      </c>
      <c r="CC304" s="5">
        <f t="shared" si="100"/>
        <v>1493.7994794852896</v>
      </c>
      <c r="CD304" s="35">
        <f t="shared" si="101"/>
        <v>7.0000000000000007E-2</v>
      </c>
      <c r="CE304" s="5">
        <f t="shared" si="125"/>
        <v>488985.33938148082</v>
      </c>
      <c r="CF304" s="5">
        <f t="shared" si="126"/>
        <v>986295.49995043024</v>
      </c>
      <c r="CG304" s="5">
        <f t="shared" si="102"/>
        <v>252639.66061851947</v>
      </c>
      <c r="CH304" s="5">
        <f t="shared" si="103"/>
        <v>1475280.8393319109</v>
      </c>
    </row>
    <row r="305" spans="9:86" ht="14.25" customHeight="1">
      <c r="I305" s="150"/>
      <c r="J305" s="2">
        <v>300</v>
      </c>
      <c r="K305" s="118">
        <v>53966</v>
      </c>
      <c r="L305" s="5">
        <f t="shared" si="104"/>
        <v>276835.24420132785</v>
      </c>
      <c r="M305" s="5">
        <f t="shared" si="67"/>
        <v>5571.5809522926747</v>
      </c>
      <c r="N305" s="5">
        <f t="shared" si="68"/>
        <v>3668.3386484085459</v>
      </c>
      <c r="O305" s="35">
        <f t="shared" si="69"/>
        <v>0.15901177578707806</v>
      </c>
      <c r="P305" s="5">
        <f t="shared" si="70"/>
        <v>1903.2423038841289</v>
      </c>
      <c r="Q305" s="35">
        <f t="shared" si="71"/>
        <v>8.2500000000000004E-2</v>
      </c>
      <c r="R305" s="5">
        <f t="shared" si="105"/>
        <v>468458.09444708034</v>
      </c>
      <c r="S305" s="5">
        <f t="shared" si="106"/>
        <v>1203016.1912407218</v>
      </c>
      <c r="T305" s="5">
        <f t="shared" si="72"/>
        <v>273166.90555291931</v>
      </c>
      <c r="U305" s="5">
        <f t="shared" si="73"/>
        <v>1671474.2856878021</v>
      </c>
      <c r="V305" s="150"/>
      <c r="W305" s="2">
        <v>300</v>
      </c>
      <c r="X305" s="118">
        <v>53966</v>
      </c>
      <c r="Y305" s="5">
        <f t="shared" si="107"/>
        <v>272008.53048985987</v>
      </c>
      <c r="Z305" s="5">
        <f t="shared" si="108"/>
        <v>5441.7815210329336</v>
      </c>
      <c r="AA305" s="5">
        <f t="shared" si="74"/>
        <v>3628.3913177672011</v>
      </c>
      <c r="AB305" s="35">
        <f t="shared" si="75"/>
        <v>0.16007106738451923</v>
      </c>
      <c r="AC305" s="5">
        <f t="shared" si="76"/>
        <v>1813.3902032657327</v>
      </c>
      <c r="AD305" s="35">
        <f t="shared" si="77"/>
        <v>0.08</v>
      </c>
      <c r="AE305" s="5">
        <f t="shared" si="109"/>
        <v>473244.86082790676</v>
      </c>
      <c r="AF305" s="5">
        <f t="shared" si="110"/>
        <v>1159289.5954819727</v>
      </c>
      <c r="AG305" s="5">
        <f t="shared" si="78"/>
        <v>268380.13917209266</v>
      </c>
      <c r="AH305" s="5">
        <f t="shared" si="79"/>
        <v>1632534.4563098794</v>
      </c>
      <c r="AI305" s="150"/>
      <c r="AJ305" s="2">
        <v>300</v>
      </c>
      <c r="AK305" s="118">
        <v>53966</v>
      </c>
      <c r="AL305" s="5">
        <f t="shared" si="111"/>
        <v>267173.59238853148</v>
      </c>
      <c r="AM305" s="5">
        <f t="shared" si="112"/>
        <v>5313.0923161272649</v>
      </c>
      <c r="AN305" s="5">
        <f t="shared" si="80"/>
        <v>3587.5961986179991</v>
      </c>
      <c r="AO305" s="35">
        <f t="shared" si="81"/>
        <v>0.161135514923233</v>
      </c>
      <c r="AP305" s="5">
        <f t="shared" si="82"/>
        <v>1725.4961175092658</v>
      </c>
      <c r="AQ305" s="35">
        <f t="shared" si="83"/>
        <v>7.7499999999999999E-2</v>
      </c>
      <c r="AR305" s="5">
        <f t="shared" si="113"/>
        <v>478039.0038100864</v>
      </c>
      <c r="AS305" s="5">
        <f t="shared" si="114"/>
        <v>1115888.6910280935</v>
      </c>
      <c r="AT305" s="5">
        <f t="shared" si="84"/>
        <v>263585.99618991348</v>
      </c>
      <c r="AU305" s="5">
        <f t="shared" si="85"/>
        <v>1593927.6948381797</v>
      </c>
      <c r="AV305" s="150"/>
      <c r="AW305" s="2">
        <v>300</v>
      </c>
      <c r="AX305" s="118">
        <v>53966</v>
      </c>
      <c r="AY305" s="5">
        <f t="shared" si="115"/>
        <v>262332.42279057042</v>
      </c>
      <c r="AZ305" s="5">
        <f t="shared" si="116"/>
        <v>5185.5495990545369</v>
      </c>
      <c r="BA305" s="5">
        <f t="shared" si="86"/>
        <v>3545.9719566134718</v>
      </c>
      <c r="BB305" s="35">
        <f t="shared" si="87"/>
        <v>0.16220512518703117</v>
      </c>
      <c r="BC305" s="5">
        <f t="shared" si="88"/>
        <v>1639.5776424410649</v>
      </c>
      <c r="BD305" s="35">
        <f t="shared" si="89"/>
        <v>7.4999999999999997E-2</v>
      </c>
      <c r="BE305" s="5">
        <f t="shared" si="117"/>
        <v>482838.54916604282</v>
      </c>
      <c r="BF305" s="5">
        <f t="shared" si="118"/>
        <v>1072826.3305503174</v>
      </c>
      <c r="BG305" s="5">
        <f t="shared" si="90"/>
        <v>258786.45083395694</v>
      </c>
      <c r="BH305" s="5">
        <f t="shared" si="91"/>
        <v>1555664.8797163602</v>
      </c>
      <c r="BI305" s="150"/>
      <c r="BJ305" s="2">
        <v>300</v>
      </c>
      <c r="BK305" s="118">
        <v>53966</v>
      </c>
      <c r="BL305" s="5">
        <f t="shared" si="119"/>
        <v>257487.07504725357</v>
      </c>
      <c r="BM305" s="5">
        <f t="shared" si="120"/>
        <v>5059.1898369667315</v>
      </c>
      <c r="BN305" s="5">
        <f t="shared" si="92"/>
        <v>3503.5387585562412</v>
      </c>
      <c r="BO305" s="35">
        <f t="shared" si="93"/>
        <v>0.16327990480671439</v>
      </c>
      <c r="BP305" s="5">
        <f t="shared" si="94"/>
        <v>1555.6510784104903</v>
      </c>
      <c r="BQ305" s="35">
        <f t="shared" si="95"/>
        <v>7.2499999999999995E-2</v>
      </c>
      <c r="BR305" s="5">
        <f t="shared" si="121"/>
        <v>487641.46371130308</v>
      </c>
      <c r="BS305" s="5">
        <f t="shared" si="122"/>
        <v>1030115.4873787169</v>
      </c>
      <c r="BT305" s="5">
        <f t="shared" si="96"/>
        <v>253983.53628869733</v>
      </c>
      <c r="BU305" s="5">
        <f t="shared" si="97"/>
        <v>1517756.9510900201</v>
      </c>
      <c r="BV305" s="150"/>
      <c r="BW305" s="2">
        <v>300</v>
      </c>
      <c r="BX305" s="118">
        <v>53966</v>
      </c>
      <c r="BY305" s="5">
        <f t="shared" si="123"/>
        <v>252639.66061851947</v>
      </c>
      <c r="BZ305" s="5">
        <f t="shared" si="124"/>
        <v>4934.049629872613</v>
      </c>
      <c r="CA305" s="5">
        <f t="shared" si="98"/>
        <v>3460.3182762645829</v>
      </c>
      <c r="CB305" s="35">
        <f t="shared" si="99"/>
        <v>0.16435986025913438</v>
      </c>
      <c r="CC305" s="5">
        <f t="shared" si="100"/>
        <v>1473.7313536080303</v>
      </c>
      <c r="CD305" s="35">
        <f t="shared" si="101"/>
        <v>7.0000000000000007E-2</v>
      </c>
      <c r="CE305" s="5">
        <f t="shared" si="125"/>
        <v>492445.65765774541</v>
      </c>
      <c r="CF305" s="5">
        <f t="shared" si="126"/>
        <v>987769.23130403832</v>
      </c>
      <c r="CG305" s="5">
        <f t="shared" si="102"/>
        <v>249179.34234225488</v>
      </c>
      <c r="CH305" s="5">
        <f t="shared" si="103"/>
        <v>1480214.8889617836</v>
      </c>
    </row>
    <row r="306" spans="9:86" ht="14.25" customHeight="1">
      <c r="I306" s="150"/>
      <c r="J306" s="2">
        <v>301</v>
      </c>
      <c r="K306" s="118">
        <v>53997</v>
      </c>
      <c r="L306" s="5">
        <f t="shared" si="104"/>
        <v>273166.90555291931</v>
      </c>
      <c r="M306" s="5">
        <f t="shared" si="67"/>
        <v>5571.5809522926747</v>
      </c>
      <c r="N306" s="5">
        <f t="shared" si="68"/>
        <v>3693.5584766163547</v>
      </c>
      <c r="O306" s="35">
        <f t="shared" si="69"/>
        <v>0.16225501998377997</v>
      </c>
      <c r="P306" s="5">
        <f t="shared" si="70"/>
        <v>1878.0224756763203</v>
      </c>
      <c r="Q306" s="35">
        <f t="shared" si="71"/>
        <v>8.2500000000000004E-2</v>
      </c>
      <c r="R306" s="5">
        <f t="shared" si="105"/>
        <v>472151.65292369667</v>
      </c>
      <c r="S306" s="5">
        <f t="shared" si="106"/>
        <v>1204894.2137163982</v>
      </c>
      <c r="T306" s="5">
        <f t="shared" si="72"/>
        <v>269473.34707630298</v>
      </c>
      <c r="U306" s="5">
        <f t="shared" si="73"/>
        <v>1677045.8666400949</v>
      </c>
      <c r="V306" s="150"/>
      <c r="W306" s="2">
        <v>301</v>
      </c>
      <c r="X306" s="118">
        <v>53997</v>
      </c>
      <c r="Y306" s="5">
        <f t="shared" si="107"/>
        <v>268380.13917209266</v>
      </c>
      <c r="Z306" s="5">
        <f t="shared" si="108"/>
        <v>5441.7815210329336</v>
      </c>
      <c r="AA306" s="5">
        <f t="shared" si="74"/>
        <v>3652.5805932189824</v>
      </c>
      <c r="AB306" s="35">
        <f t="shared" si="75"/>
        <v>0.16331673146097514</v>
      </c>
      <c r="AC306" s="5">
        <f t="shared" si="76"/>
        <v>1789.2009278139512</v>
      </c>
      <c r="AD306" s="35">
        <f t="shared" si="77"/>
        <v>0.08</v>
      </c>
      <c r="AE306" s="5">
        <f t="shared" si="109"/>
        <v>476897.44142112572</v>
      </c>
      <c r="AF306" s="5">
        <f t="shared" si="110"/>
        <v>1161078.7964097867</v>
      </c>
      <c r="AG306" s="5">
        <f t="shared" si="78"/>
        <v>264727.55857887369</v>
      </c>
      <c r="AH306" s="5">
        <f t="shared" si="79"/>
        <v>1637976.2378309125</v>
      </c>
      <c r="AI306" s="150"/>
      <c r="AJ306" s="2">
        <v>301</v>
      </c>
      <c r="AK306" s="118">
        <v>53997</v>
      </c>
      <c r="AL306" s="5">
        <f t="shared" si="111"/>
        <v>263585.99618991348</v>
      </c>
      <c r="AM306" s="5">
        <f t="shared" si="112"/>
        <v>5313.0923161272649</v>
      </c>
      <c r="AN306" s="5">
        <f t="shared" si="80"/>
        <v>3610.7660907340737</v>
      </c>
      <c r="AO306" s="35">
        <f t="shared" si="81"/>
        <v>0.16438351701199727</v>
      </c>
      <c r="AP306" s="5">
        <f t="shared" si="82"/>
        <v>1702.3262253931912</v>
      </c>
      <c r="AQ306" s="35">
        <f t="shared" si="83"/>
        <v>7.7499999999999999E-2</v>
      </c>
      <c r="AR306" s="5">
        <f t="shared" si="113"/>
        <v>481649.76990082045</v>
      </c>
      <c r="AS306" s="5">
        <f t="shared" si="114"/>
        <v>1117591.0172534867</v>
      </c>
      <c r="AT306" s="5">
        <f t="shared" si="84"/>
        <v>259975.2300991794</v>
      </c>
      <c r="AU306" s="5">
        <f t="shared" si="85"/>
        <v>1599240.7871543071</v>
      </c>
      <c r="AV306" s="150"/>
      <c r="AW306" s="2">
        <v>301</v>
      </c>
      <c r="AX306" s="118">
        <v>53997</v>
      </c>
      <c r="AY306" s="5">
        <f t="shared" si="115"/>
        <v>258786.45083395694</v>
      </c>
      <c r="AZ306" s="5">
        <f t="shared" si="116"/>
        <v>5185.5495990545369</v>
      </c>
      <c r="BA306" s="5">
        <f t="shared" si="86"/>
        <v>3568.1342813423062</v>
      </c>
      <c r="BB306" s="35">
        <f t="shared" si="87"/>
        <v>0.16545538314747549</v>
      </c>
      <c r="BC306" s="5">
        <f t="shared" si="88"/>
        <v>1617.4153177122307</v>
      </c>
      <c r="BD306" s="35">
        <f t="shared" si="89"/>
        <v>7.4999999999999997E-2</v>
      </c>
      <c r="BE306" s="5">
        <f t="shared" si="117"/>
        <v>486406.68344738515</v>
      </c>
      <c r="BF306" s="5">
        <f t="shared" si="118"/>
        <v>1074443.7458680295</v>
      </c>
      <c r="BG306" s="5">
        <f t="shared" si="90"/>
        <v>255218.31655261465</v>
      </c>
      <c r="BH306" s="5">
        <f t="shared" si="91"/>
        <v>1560850.4293154147</v>
      </c>
      <c r="BI306" s="150"/>
      <c r="BJ306" s="2">
        <v>301</v>
      </c>
      <c r="BK306" s="118">
        <v>53997</v>
      </c>
      <c r="BL306" s="5">
        <f t="shared" si="119"/>
        <v>253983.53628869733</v>
      </c>
      <c r="BM306" s="5">
        <f t="shared" si="120"/>
        <v>5059.1898369667315</v>
      </c>
      <c r="BN306" s="5">
        <f t="shared" si="92"/>
        <v>3524.7059718891851</v>
      </c>
      <c r="BO306" s="35">
        <f t="shared" si="93"/>
        <v>0.16653233623219096</v>
      </c>
      <c r="BP306" s="5">
        <f t="shared" si="94"/>
        <v>1534.4838650775464</v>
      </c>
      <c r="BQ306" s="35">
        <f t="shared" si="95"/>
        <v>7.2499999999999995E-2</v>
      </c>
      <c r="BR306" s="5">
        <f t="shared" si="121"/>
        <v>491166.16968319227</v>
      </c>
      <c r="BS306" s="5">
        <f t="shared" si="122"/>
        <v>1031649.9712437944</v>
      </c>
      <c r="BT306" s="5">
        <f t="shared" si="96"/>
        <v>250458.83031680813</v>
      </c>
      <c r="BU306" s="5">
        <f t="shared" si="97"/>
        <v>1522816.1409269867</v>
      </c>
      <c r="BV306" s="150"/>
      <c r="BW306" s="2">
        <v>301</v>
      </c>
      <c r="BX306" s="118">
        <v>53997</v>
      </c>
      <c r="BY306" s="5">
        <f t="shared" si="123"/>
        <v>249179.34234225488</v>
      </c>
      <c r="BZ306" s="5">
        <f t="shared" si="124"/>
        <v>4934.049629872613</v>
      </c>
      <c r="CA306" s="5">
        <f t="shared" si="98"/>
        <v>3480.5034662094595</v>
      </c>
      <c r="CB306" s="35">
        <f t="shared" si="99"/>
        <v>0.16761438248418953</v>
      </c>
      <c r="CC306" s="5">
        <f t="shared" si="100"/>
        <v>1453.5461636631535</v>
      </c>
      <c r="CD306" s="35">
        <f t="shared" si="101"/>
        <v>7.0000000000000007E-2</v>
      </c>
      <c r="CE306" s="5">
        <f t="shared" si="125"/>
        <v>495926.16112395487</v>
      </c>
      <c r="CF306" s="5">
        <f t="shared" si="126"/>
        <v>989222.77746770147</v>
      </c>
      <c r="CG306" s="5">
        <f t="shared" si="102"/>
        <v>245698.83887604543</v>
      </c>
      <c r="CH306" s="5">
        <f t="shared" si="103"/>
        <v>1485148.9385916563</v>
      </c>
    </row>
    <row r="307" spans="9:86" ht="14.25" customHeight="1">
      <c r="I307" s="150"/>
      <c r="J307" s="2">
        <v>302</v>
      </c>
      <c r="K307" s="118">
        <v>54027</v>
      </c>
      <c r="L307" s="5">
        <f t="shared" si="104"/>
        <v>269473.34707630298</v>
      </c>
      <c r="M307" s="5">
        <f t="shared" si="67"/>
        <v>5571.5809522926747</v>
      </c>
      <c r="N307" s="5">
        <f t="shared" si="68"/>
        <v>3718.9516911430919</v>
      </c>
      <c r="O307" s="35">
        <f t="shared" si="69"/>
        <v>0.16560977468796045</v>
      </c>
      <c r="P307" s="5">
        <f t="shared" si="70"/>
        <v>1852.629261149583</v>
      </c>
      <c r="Q307" s="35">
        <f t="shared" si="71"/>
        <v>8.2500000000000004E-2</v>
      </c>
      <c r="R307" s="5">
        <f t="shared" si="105"/>
        <v>475870.60461483977</v>
      </c>
      <c r="S307" s="5">
        <f t="shared" si="106"/>
        <v>1206746.8429775478</v>
      </c>
      <c r="T307" s="5">
        <f t="shared" si="72"/>
        <v>265754.39538515988</v>
      </c>
      <c r="U307" s="5">
        <f t="shared" si="73"/>
        <v>1682617.4475923874</v>
      </c>
      <c r="V307" s="150"/>
      <c r="W307" s="2">
        <v>302</v>
      </c>
      <c r="X307" s="118">
        <v>54027</v>
      </c>
      <c r="Y307" s="5">
        <f t="shared" si="107"/>
        <v>264727.55857887369</v>
      </c>
      <c r="Z307" s="5">
        <f t="shared" si="108"/>
        <v>5441.7815210329336</v>
      </c>
      <c r="AA307" s="5">
        <f t="shared" si="74"/>
        <v>3676.9311305071087</v>
      </c>
      <c r="AB307" s="35">
        <f t="shared" si="75"/>
        <v>0.16667389599688814</v>
      </c>
      <c r="AC307" s="5">
        <f t="shared" si="76"/>
        <v>1764.8503905258247</v>
      </c>
      <c r="AD307" s="35">
        <f t="shared" si="77"/>
        <v>0.08</v>
      </c>
      <c r="AE307" s="5">
        <f t="shared" si="109"/>
        <v>480574.37255163281</v>
      </c>
      <c r="AF307" s="5">
        <f t="shared" si="110"/>
        <v>1162843.6468003124</v>
      </c>
      <c r="AG307" s="5">
        <f t="shared" si="78"/>
        <v>261050.62744836658</v>
      </c>
      <c r="AH307" s="5">
        <f t="shared" si="79"/>
        <v>1643418.0193519453</v>
      </c>
      <c r="AI307" s="150"/>
      <c r="AJ307" s="2">
        <v>302</v>
      </c>
      <c r="AK307" s="118">
        <v>54027</v>
      </c>
      <c r="AL307" s="5">
        <f t="shared" si="111"/>
        <v>259975.2300991794</v>
      </c>
      <c r="AM307" s="5">
        <f t="shared" si="112"/>
        <v>5313.0923161272649</v>
      </c>
      <c r="AN307" s="5">
        <f t="shared" si="80"/>
        <v>3634.0856217367314</v>
      </c>
      <c r="AO307" s="35">
        <f t="shared" si="81"/>
        <v>0.16774300937902478</v>
      </c>
      <c r="AP307" s="5">
        <f t="shared" si="82"/>
        <v>1679.0066943905335</v>
      </c>
      <c r="AQ307" s="35">
        <f t="shared" si="83"/>
        <v>7.7499999999999999E-2</v>
      </c>
      <c r="AR307" s="5">
        <f t="shared" si="113"/>
        <v>485283.85552255716</v>
      </c>
      <c r="AS307" s="5">
        <f t="shared" si="114"/>
        <v>1119270.0239478771</v>
      </c>
      <c r="AT307" s="5">
        <f t="shared" si="84"/>
        <v>256341.14447744266</v>
      </c>
      <c r="AU307" s="5">
        <f t="shared" si="85"/>
        <v>1604553.8794704343</v>
      </c>
      <c r="AV307" s="150"/>
      <c r="AW307" s="2">
        <v>302</v>
      </c>
      <c r="AX307" s="118">
        <v>54027</v>
      </c>
      <c r="AY307" s="5">
        <f t="shared" si="115"/>
        <v>255218.31655261465</v>
      </c>
      <c r="AZ307" s="5">
        <f t="shared" si="116"/>
        <v>5185.5495990545369</v>
      </c>
      <c r="BA307" s="5">
        <f t="shared" si="86"/>
        <v>3590.4351206006954</v>
      </c>
      <c r="BB307" s="35">
        <f t="shared" si="87"/>
        <v>0.16881712107965452</v>
      </c>
      <c r="BC307" s="5">
        <f t="shared" si="88"/>
        <v>1595.1144784538415</v>
      </c>
      <c r="BD307" s="35">
        <f t="shared" si="89"/>
        <v>7.4999999999999997E-2</v>
      </c>
      <c r="BE307" s="5">
        <f t="shared" si="117"/>
        <v>489997.11856798583</v>
      </c>
      <c r="BF307" s="5">
        <f t="shared" si="118"/>
        <v>1076038.8603464833</v>
      </c>
      <c r="BG307" s="5">
        <f t="shared" si="90"/>
        <v>251627.88143201396</v>
      </c>
      <c r="BH307" s="5">
        <f t="shared" si="91"/>
        <v>1566035.978914469</v>
      </c>
      <c r="BI307" s="150"/>
      <c r="BJ307" s="2">
        <v>302</v>
      </c>
      <c r="BK307" s="118">
        <v>54027</v>
      </c>
      <c r="BL307" s="5">
        <f t="shared" si="119"/>
        <v>250458.83031680813</v>
      </c>
      <c r="BM307" s="5">
        <f t="shared" si="120"/>
        <v>5059.1898369667315</v>
      </c>
      <c r="BN307" s="5">
        <f t="shared" si="92"/>
        <v>3546.0010704693491</v>
      </c>
      <c r="BO307" s="35">
        <f t="shared" si="93"/>
        <v>0.16989623720516334</v>
      </c>
      <c r="BP307" s="5">
        <f t="shared" si="94"/>
        <v>1513.1887664973824</v>
      </c>
      <c r="BQ307" s="35">
        <f t="shared" si="95"/>
        <v>7.2499999999999995E-2</v>
      </c>
      <c r="BR307" s="5">
        <f t="shared" si="121"/>
        <v>494712.1707536616</v>
      </c>
      <c r="BS307" s="5">
        <f t="shared" si="122"/>
        <v>1033163.1600102918</v>
      </c>
      <c r="BT307" s="5">
        <f t="shared" si="96"/>
        <v>246912.82924633878</v>
      </c>
      <c r="BU307" s="5">
        <f t="shared" si="97"/>
        <v>1527875.3307639535</v>
      </c>
      <c r="BV307" s="150"/>
      <c r="BW307" s="2">
        <v>302</v>
      </c>
      <c r="BX307" s="118">
        <v>54027</v>
      </c>
      <c r="BY307" s="5">
        <f t="shared" si="123"/>
        <v>245698.83887604543</v>
      </c>
      <c r="BZ307" s="5">
        <f t="shared" si="124"/>
        <v>4934.049629872613</v>
      </c>
      <c r="CA307" s="5">
        <f t="shared" si="98"/>
        <v>3500.8064030956812</v>
      </c>
      <c r="CB307" s="35">
        <f t="shared" si="99"/>
        <v>0.17098036372219882</v>
      </c>
      <c r="CC307" s="5">
        <f t="shared" si="100"/>
        <v>1433.2432267769318</v>
      </c>
      <c r="CD307" s="35">
        <f t="shared" si="101"/>
        <v>7.0000000000000007E-2</v>
      </c>
      <c r="CE307" s="5">
        <f t="shared" si="125"/>
        <v>499426.96752705052</v>
      </c>
      <c r="CF307" s="5">
        <f t="shared" si="126"/>
        <v>990656.02069447841</v>
      </c>
      <c r="CG307" s="5">
        <f t="shared" si="102"/>
        <v>242198.03247294974</v>
      </c>
      <c r="CH307" s="5">
        <f t="shared" si="103"/>
        <v>1490082.9882215289</v>
      </c>
    </row>
    <row r="308" spans="9:86" ht="14.25" customHeight="1">
      <c r="I308" s="150"/>
      <c r="J308" s="2">
        <v>303</v>
      </c>
      <c r="K308" s="118">
        <v>54058</v>
      </c>
      <c r="L308" s="5">
        <f t="shared" si="104"/>
        <v>265754.39538515988</v>
      </c>
      <c r="M308" s="5">
        <f t="shared" si="67"/>
        <v>5571.5809522926747</v>
      </c>
      <c r="N308" s="5">
        <f t="shared" si="68"/>
        <v>3744.5194840197005</v>
      </c>
      <c r="O308" s="35">
        <f t="shared" si="69"/>
        <v>0.16908180857408917</v>
      </c>
      <c r="P308" s="5">
        <f t="shared" si="70"/>
        <v>1827.0614682729743</v>
      </c>
      <c r="Q308" s="35">
        <f t="shared" si="71"/>
        <v>8.2500000000000004E-2</v>
      </c>
      <c r="R308" s="5">
        <f t="shared" si="105"/>
        <v>479615.12409885949</v>
      </c>
      <c r="S308" s="5">
        <f t="shared" si="106"/>
        <v>1208573.9044458207</v>
      </c>
      <c r="T308" s="5">
        <f t="shared" si="72"/>
        <v>262009.87590114019</v>
      </c>
      <c r="U308" s="5">
        <f t="shared" si="73"/>
        <v>1688189.0285446802</v>
      </c>
      <c r="V308" s="150"/>
      <c r="W308" s="2">
        <v>303</v>
      </c>
      <c r="X308" s="118">
        <v>54058</v>
      </c>
      <c r="Y308" s="5">
        <f t="shared" si="107"/>
        <v>261050.62744836658</v>
      </c>
      <c r="Z308" s="5">
        <f t="shared" si="108"/>
        <v>5441.7815210329336</v>
      </c>
      <c r="AA308" s="5">
        <f t="shared" si="74"/>
        <v>3701.4440047104899</v>
      </c>
      <c r="AB308" s="35">
        <f t="shared" si="75"/>
        <v>0.17014832904514363</v>
      </c>
      <c r="AC308" s="5">
        <f t="shared" si="76"/>
        <v>1740.3375163224439</v>
      </c>
      <c r="AD308" s="35">
        <f t="shared" si="77"/>
        <v>0.08</v>
      </c>
      <c r="AE308" s="5">
        <f t="shared" si="109"/>
        <v>484275.81655634328</v>
      </c>
      <c r="AF308" s="5">
        <f t="shared" si="110"/>
        <v>1164583.9843166349</v>
      </c>
      <c r="AG308" s="5">
        <f t="shared" si="78"/>
        <v>257349.18344365607</v>
      </c>
      <c r="AH308" s="5">
        <f t="shared" si="79"/>
        <v>1648859.8008729783</v>
      </c>
      <c r="AI308" s="150"/>
      <c r="AJ308" s="2">
        <v>303</v>
      </c>
      <c r="AK308" s="118">
        <v>54058</v>
      </c>
      <c r="AL308" s="5">
        <f t="shared" si="111"/>
        <v>256341.14447744266</v>
      </c>
      <c r="AM308" s="5">
        <f t="shared" si="112"/>
        <v>5313.0923161272649</v>
      </c>
      <c r="AN308" s="5">
        <f t="shared" si="80"/>
        <v>3657.5557580437808</v>
      </c>
      <c r="AO308" s="35">
        <f t="shared" si="81"/>
        <v>0.17121975945764584</v>
      </c>
      <c r="AP308" s="5">
        <f t="shared" si="82"/>
        <v>1655.5365580834839</v>
      </c>
      <c r="AQ308" s="35">
        <f t="shared" si="83"/>
        <v>7.7499999999999999E-2</v>
      </c>
      <c r="AR308" s="5">
        <f t="shared" si="113"/>
        <v>488941.41128060094</v>
      </c>
      <c r="AS308" s="5">
        <f t="shared" si="114"/>
        <v>1120925.5605059606</v>
      </c>
      <c r="AT308" s="5">
        <f t="shared" si="84"/>
        <v>252683.58871939889</v>
      </c>
      <c r="AU308" s="5">
        <f t="shared" si="85"/>
        <v>1609866.9717865614</v>
      </c>
      <c r="AV308" s="150"/>
      <c r="AW308" s="2">
        <v>303</v>
      </c>
      <c r="AX308" s="118">
        <v>54058</v>
      </c>
      <c r="AY308" s="5">
        <f t="shared" si="115"/>
        <v>251627.88143201396</v>
      </c>
      <c r="AZ308" s="5">
        <f t="shared" si="116"/>
        <v>5185.5495990545369</v>
      </c>
      <c r="BA308" s="5">
        <f t="shared" si="86"/>
        <v>3612.8753401044496</v>
      </c>
      <c r="BB308" s="35">
        <f t="shared" si="87"/>
        <v>0.17229610579925789</v>
      </c>
      <c r="BC308" s="5">
        <f t="shared" si="88"/>
        <v>1572.6742589500871</v>
      </c>
      <c r="BD308" s="35">
        <f t="shared" si="89"/>
        <v>7.4999999999999997E-2</v>
      </c>
      <c r="BE308" s="5">
        <f t="shared" si="117"/>
        <v>493609.99390809028</v>
      </c>
      <c r="BF308" s="5">
        <f t="shared" si="118"/>
        <v>1077611.5346054335</v>
      </c>
      <c r="BG308" s="5">
        <f t="shared" si="90"/>
        <v>248015.00609190951</v>
      </c>
      <c r="BH308" s="5">
        <f t="shared" si="91"/>
        <v>1571221.5285135238</v>
      </c>
      <c r="BI308" s="150"/>
      <c r="BJ308" s="2">
        <v>303</v>
      </c>
      <c r="BK308" s="118">
        <v>54058</v>
      </c>
      <c r="BL308" s="5">
        <f t="shared" si="119"/>
        <v>246912.82924633878</v>
      </c>
      <c r="BM308" s="5">
        <f t="shared" si="120"/>
        <v>5059.1898369667315</v>
      </c>
      <c r="BN308" s="5">
        <f t="shared" si="92"/>
        <v>3567.4248269367681</v>
      </c>
      <c r="BO308" s="35">
        <f t="shared" si="93"/>
        <v>0.17337737392548219</v>
      </c>
      <c r="BP308" s="5">
        <f t="shared" si="94"/>
        <v>1491.7650100299634</v>
      </c>
      <c r="BQ308" s="35">
        <f t="shared" si="95"/>
        <v>7.2499999999999995E-2</v>
      </c>
      <c r="BR308" s="5">
        <f t="shared" si="121"/>
        <v>498279.5955805984</v>
      </c>
      <c r="BS308" s="5">
        <f t="shared" si="122"/>
        <v>1034654.9250203219</v>
      </c>
      <c r="BT308" s="5">
        <f t="shared" si="96"/>
        <v>243345.40441940201</v>
      </c>
      <c r="BU308" s="5">
        <f t="shared" si="97"/>
        <v>1532934.5206009203</v>
      </c>
      <c r="BV308" s="150"/>
      <c r="BW308" s="2">
        <v>303</v>
      </c>
      <c r="BX308" s="118">
        <v>54058</v>
      </c>
      <c r="BY308" s="5">
        <f t="shared" si="123"/>
        <v>242198.03247294974</v>
      </c>
      <c r="BZ308" s="5">
        <f t="shared" si="124"/>
        <v>4934.049629872613</v>
      </c>
      <c r="CA308" s="5">
        <f t="shared" si="98"/>
        <v>3521.2277737804061</v>
      </c>
      <c r="CB308" s="35">
        <f t="shared" si="99"/>
        <v>0.17446356955886569</v>
      </c>
      <c r="CC308" s="5">
        <f t="shared" si="100"/>
        <v>1412.8218560922069</v>
      </c>
      <c r="CD308" s="35">
        <f t="shared" si="101"/>
        <v>7.0000000000000007E-2</v>
      </c>
      <c r="CE308" s="5">
        <f t="shared" si="125"/>
        <v>502948.19530083094</v>
      </c>
      <c r="CF308" s="5">
        <f t="shared" si="126"/>
        <v>992068.84255057061</v>
      </c>
      <c r="CG308" s="5">
        <f t="shared" si="102"/>
        <v>238676.80469916933</v>
      </c>
      <c r="CH308" s="5">
        <f t="shared" si="103"/>
        <v>1495017.0378514016</v>
      </c>
    </row>
    <row r="309" spans="9:86" ht="14.25" customHeight="1">
      <c r="I309" s="150"/>
      <c r="J309" s="2">
        <v>304</v>
      </c>
      <c r="K309" s="118">
        <v>54089</v>
      </c>
      <c r="L309" s="5">
        <f t="shared" si="104"/>
        <v>262009.87590114019</v>
      </c>
      <c r="M309" s="5">
        <f t="shared" si="67"/>
        <v>5571.5809522926747</v>
      </c>
      <c r="N309" s="5">
        <f t="shared" si="68"/>
        <v>3770.263055472336</v>
      </c>
      <c r="O309" s="35">
        <f t="shared" si="69"/>
        <v>0.17267729512126817</v>
      </c>
      <c r="P309" s="5">
        <f t="shared" si="70"/>
        <v>1801.3178968203388</v>
      </c>
      <c r="Q309" s="35">
        <f t="shared" si="71"/>
        <v>8.2500000000000004E-2</v>
      </c>
      <c r="R309" s="5">
        <f t="shared" si="105"/>
        <v>483385.38715433184</v>
      </c>
      <c r="S309" s="5">
        <f t="shared" si="106"/>
        <v>1210375.2223426411</v>
      </c>
      <c r="T309" s="5">
        <f t="shared" si="72"/>
        <v>258239.61284566784</v>
      </c>
      <c r="U309" s="5">
        <f t="shared" si="73"/>
        <v>1693760.609496973</v>
      </c>
      <c r="V309" s="150"/>
      <c r="W309" s="2">
        <v>304</v>
      </c>
      <c r="X309" s="118">
        <v>54089</v>
      </c>
      <c r="Y309" s="5">
        <f t="shared" si="107"/>
        <v>257349.18344365607</v>
      </c>
      <c r="Z309" s="5">
        <f t="shared" si="108"/>
        <v>5441.7815210329336</v>
      </c>
      <c r="AA309" s="5">
        <f t="shared" si="74"/>
        <v>3726.1202980752264</v>
      </c>
      <c r="AB309" s="35">
        <f t="shared" si="75"/>
        <v>0.17374620342128366</v>
      </c>
      <c r="AC309" s="5">
        <f t="shared" si="76"/>
        <v>1715.6612229577072</v>
      </c>
      <c r="AD309" s="35">
        <f t="shared" si="77"/>
        <v>0.08</v>
      </c>
      <c r="AE309" s="5">
        <f t="shared" si="109"/>
        <v>488001.93685441848</v>
      </c>
      <c r="AF309" s="5">
        <f t="shared" si="110"/>
        <v>1166299.6455395927</v>
      </c>
      <c r="AG309" s="5">
        <f t="shared" si="78"/>
        <v>253623.06314558085</v>
      </c>
      <c r="AH309" s="5">
        <f t="shared" si="79"/>
        <v>1654301.5823940113</v>
      </c>
      <c r="AI309" s="150"/>
      <c r="AJ309" s="2">
        <v>304</v>
      </c>
      <c r="AK309" s="118">
        <v>54089</v>
      </c>
      <c r="AL309" s="5">
        <f t="shared" si="111"/>
        <v>252683.58871939889</v>
      </c>
      <c r="AM309" s="5">
        <f t="shared" si="112"/>
        <v>5313.0923161272649</v>
      </c>
      <c r="AN309" s="5">
        <f t="shared" si="80"/>
        <v>3681.1774723144804</v>
      </c>
      <c r="AO309" s="35">
        <f t="shared" si="81"/>
        <v>0.17481993940187557</v>
      </c>
      <c r="AP309" s="5">
        <f t="shared" si="82"/>
        <v>1631.9148438127845</v>
      </c>
      <c r="AQ309" s="35">
        <f t="shared" si="83"/>
        <v>7.7499999999999999E-2</v>
      </c>
      <c r="AR309" s="5">
        <f t="shared" si="113"/>
        <v>492622.58875291544</v>
      </c>
      <c r="AS309" s="5">
        <f t="shared" si="114"/>
        <v>1122557.4753497734</v>
      </c>
      <c r="AT309" s="5">
        <f t="shared" si="84"/>
        <v>249002.41124708441</v>
      </c>
      <c r="AU309" s="5">
        <f t="shared" si="85"/>
        <v>1615180.0641026888</v>
      </c>
      <c r="AV309" s="150"/>
      <c r="AW309" s="2">
        <v>304</v>
      </c>
      <c r="AX309" s="118">
        <v>54089</v>
      </c>
      <c r="AY309" s="5">
        <f t="shared" si="115"/>
        <v>248015.00609190951</v>
      </c>
      <c r="AZ309" s="5">
        <f t="shared" si="116"/>
        <v>5185.5495990545369</v>
      </c>
      <c r="BA309" s="5">
        <f t="shared" si="86"/>
        <v>3635.4558109801028</v>
      </c>
      <c r="BB309" s="35">
        <f t="shared" si="87"/>
        <v>0.17589850880069122</v>
      </c>
      <c r="BC309" s="5">
        <f t="shared" si="88"/>
        <v>1550.0937880744343</v>
      </c>
      <c r="BD309" s="35">
        <f t="shared" si="89"/>
        <v>7.4999999999999997E-2</v>
      </c>
      <c r="BE309" s="5">
        <f t="shared" si="117"/>
        <v>497245.4497190704</v>
      </c>
      <c r="BF309" s="5">
        <f t="shared" si="118"/>
        <v>1079161.6283935078</v>
      </c>
      <c r="BG309" s="5">
        <f t="shared" si="90"/>
        <v>244379.5502809294</v>
      </c>
      <c r="BH309" s="5">
        <f t="shared" si="91"/>
        <v>1576407.0781125783</v>
      </c>
      <c r="BI309" s="150"/>
      <c r="BJ309" s="2">
        <v>304</v>
      </c>
      <c r="BK309" s="118">
        <v>54089</v>
      </c>
      <c r="BL309" s="5">
        <f t="shared" si="119"/>
        <v>243345.40441940201</v>
      </c>
      <c r="BM309" s="5">
        <f t="shared" si="120"/>
        <v>5059.1898369667315</v>
      </c>
      <c r="BN309" s="5">
        <f t="shared" si="92"/>
        <v>3588.978018599511</v>
      </c>
      <c r="BO309" s="35">
        <f t="shared" si="93"/>
        <v>0.17698191722974788</v>
      </c>
      <c r="BP309" s="5">
        <f t="shared" si="94"/>
        <v>1470.2118183672205</v>
      </c>
      <c r="BQ309" s="35">
        <f t="shared" si="95"/>
        <v>7.2499999999999995E-2</v>
      </c>
      <c r="BR309" s="5">
        <f t="shared" si="121"/>
        <v>501868.5735991979</v>
      </c>
      <c r="BS309" s="5">
        <f t="shared" si="122"/>
        <v>1036125.1368386891</v>
      </c>
      <c r="BT309" s="5">
        <f t="shared" si="96"/>
        <v>239756.42640080251</v>
      </c>
      <c r="BU309" s="5">
        <f t="shared" si="97"/>
        <v>1537993.7104378869</v>
      </c>
      <c r="BV309" s="150"/>
      <c r="BW309" s="2">
        <v>304</v>
      </c>
      <c r="BX309" s="118">
        <v>54089</v>
      </c>
      <c r="BY309" s="5">
        <f t="shared" si="123"/>
        <v>238676.80469916933</v>
      </c>
      <c r="BZ309" s="5">
        <f t="shared" si="124"/>
        <v>4934.049629872613</v>
      </c>
      <c r="CA309" s="5">
        <f t="shared" si="98"/>
        <v>3541.7682691274586</v>
      </c>
      <c r="CB309" s="35">
        <f t="shared" si="99"/>
        <v>0.17807017017467813</v>
      </c>
      <c r="CC309" s="5">
        <f t="shared" si="100"/>
        <v>1392.2813607451544</v>
      </c>
      <c r="CD309" s="35">
        <f t="shared" si="101"/>
        <v>7.0000000000000007E-2</v>
      </c>
      <c r="CE309" s="5">
        <f t="shared" si="125"/>
        <v>506489.9635699584</v>
      </c>
      <c r="CF309" s="5">
        <f t="shared" si="126"/>
        <v>993461.12391131581</v>
      </c>
      <c r="CG309" s="5">
        <f t="shared" si="102"/>
        <v>235135.03643004186</v>
      </c>
      <c r="CH309" s="5">
        <f t="shared" si="103"/>
        <v>1499951.0874812743</v>
      </c>
    </row>
    <row r="310" spans="9:86" ht="14.25" customHeight="1">
      <c r="I310" s="150"/>
      <c r="J310" s="2">
        <v>305</v>
      </c>
      <c r="K310" s="118">
        <v>54118</v>
      </c>
      <c r="L310" s="5">
        <f t="shared" si="104"/>
        <v>258239.61284566784</v>
      </c>
      <c r="M310" s="5">
        <f t="shared" si="67"/>
        <v>5571.5809522926747</v>
      </c>
      <c r="N310" s="5">
        <f t="shared" si="68"/>
        <v>3796.1836139787083</v>
      </c>
      <c r="O310" s="35">
        <f t="shared" si="69"/>
        <v>0.17640284875647305</v>
      </c>
      <c r="P310" s="5">
        <f t="shared" si="70"/>
        <v>1775.3973383139664</v>
      </c>
      <c r="Q310" s="35">
        <f t="shared" si="71"/>
        <v>8.2500000000000004E-2</v>
      </c>
      <c r="R310" s="5">
        <f t="shared" si="105"/>
        <v>487181.57076831057</v>
      </c>
      <c r="S310" s="5">
        <f t="shared" si="106"/>
        <v>1212150.6196809551</v>
      </c>
      <c r="T310" s="5">
        <f t="shared" si="72"/>
        <v>254443.42923168914</v>
      </c>
      <c r="U310" s="5">
        <f t="shared" si="73"/>
        <v>1699332.1904492658</v>
      </c>
      <c r="V310" s="150"/>
      <c r="W310" s="2">
        <v>305</v>
      </c>
      <c r="X310" s="118">
        <v>54118</v>
      </c>
      <c r="Y310" s="5">
        <f t="shared" si="107"/>
        <v>253623.06314558085</v>
      </c>
      <c r="Z310" s="5">
        <f t="shared" si="108"/>
        <v>5441.7815210329336</v>
      </c>
      <c r="AA310" s="5">
        <f t="shared" si="74"/>
        <v>3750.9611000623945</v>
      </c>
      <c r="AB310" s="35">
        <f t="shared" si="75"/>
        <v>0.17747413284300528</v>
      </c>
      <c r="AC310" s="5">
        <f t="shared" si="76"/>
        <v>1690.8204209705391</v>
      </c>
      <c r="AD310" s="35">
        <f t="shared" si="77"/>
        <v>0.08</v>
      </c>
      <c r="AE310" s="5">
        <f t="shared" si="109"/>
        <v>491752.8979544809</v>
      </c>
      <c r="AF310" s="5">
        <f t="shared" si="110"/>
        <v>1167990.4659605632</v>
      </c>
      <c r="AG310" s="5">
        <f t="shared" si="78"/>
        <v>249872.10204551846</v>
      </c>
      <c r="AH310" s="5">
        <f t="shared" si="79"/>
        <v>1659743.3639150441</v>
      </c>
      <c r="AI310" s="150"/>
      <c r="AJ310" s="2">
        <v>305</v>
      </c>
      <c r="AK310" s="118">
        <v>54118</v>
      </c>
      <c r="AL310" s="5">
        <f t="shared" si="111"/>
        <v>249002.41124708441</v>
      </c>
      <c r="AM310" s="5">
        <f t="shared" si="112"/>
        <v>5313.0923161272649</v>
      </c>
      <c r="AN310" s="5">
        <f t="shared" si="80"/>
        <v>3704.9517434898448</v>
      </c>
      <c r="AO310" s="35">
        <f t="shared" si="81"/>
        <v>0.17855016222216891</v>
      </c>
      <c r="AP310" s="5">
        <f t="shared" si="82"/>
        <v>1608.1405726374201</v>
      </c>
      <c r="AQ310" s="35">
        <f t="shared" si="83"/>
        <v>7.7499999999999999E-2</v>
      </c>
      <c r="AR310" s="5">
        <f t="shared" si="113"/>
        <v>496327.54049640527</v>
      </c>
      <c r="AS310" s="5">
        <f t="shared" si="114"/>
        <v>1124165.6159224107</v>
      </c>
      <c r="AT310" s="5">
        <f t="shared" si="84"/>
        <v>245297.45950359455</v>
      </c>
      <c r="AU310" s="5">
        <f t="shared" si="85"/>
        <v>1620493.156418816</v>
      </c>
      <c r="AV310" s="150"/>
      <c r="AW310" s="2">
        <v>305</v>
      </c>
      <c r="AX310" s="118">
        <v>54118</v>
      </c>
      <c r="AY310" s="5">
        <f t="shared" si="115"/>
        <v>244379.5502809294</v>
      </c>
      <c r="AZ310" s="5">
        <f t="shared" si="116"/>
        <v>5185.5495990545369</v>
      </c>
      <c r="BA310" s="5">
        <f t="shared" si="86"/>
        <v>3658.1774097987281</v>
      </c>
      <c r="BB310" s="35">
        <f t="shared" si="87"/>
        <v>0.17963094238908747</v>
      </c>
      <c r="BC310" s="5">
        <f t="shared" si="88"/>
        <v>1527.3721892558085</v>
      </c>
      <c r="BD310" s="35">
        <f t="shared" si="89"/>
        <v>7.4999999999999997E-2</v>
      </c>
      <c r="BE310" s="5">
        <f t="shared" si="117"/>
        <v>500903.62712886912</v>
      </c>
      <c r="BF310" s="5">
        <f t="shared" si="118"/>
        <v>1080689.0005827637</v>
      </c>
      <c r="BG310" s="5">
        <f t="shared" si="90"/>
        <v>240721.37287113068</v>
      </c>
      <c r="BH310" s="5">
        <f t="shared" si="91"/>
        <v>1581592.6277116328</v>
      </c>
      <c r="BI310" s="150"/>
      <c r="BJ310" s="2">
        <v>305</v>
      </c>
      <c r="BK310" s="118">
        <v>54118</v>
      </c>
      <c r="BL310" s="5">
        <f t="shared" si="119"/>
        <v>239756.42640080251</v>
      </c>
      <c r="BM310" s="5">
        <f t="shared" si="120"/>
        <v>5059.1898369667315</v>
      </c>
      <c r="BN310" s="5">
        <f t="shared" si="92"/>
        <v>3610.6614274618832</v>
      </c>
      <c r="BO310" s="35">
        <f t="shared" si="93"/>
        <v>0.18071647871957758</v>
      </c>
      <c r="BP310" s="5">
        <f t="shared" si="94"/>
        <v>1448.5284095048485</v>
      </c>
      <c r="BQ310" s="35">
        <f t="shared" si="95"/>
        <v>7.2499999999999995E-2</v>
      </c>
      <c r="BR310" s="5">
        <f t="shared" si="121"/>
        <v>505479.23502665979</v>
      </c>
      <c r="BS310" s="5">
        <f t="shared" si="122"/>
        <v>1037573.6652481939</v>
      </c>
      <c r="BT310" s="5">
        <f t="shared" si="96"/>
        <v>236145.76497334061</v>
      </c>
      <c r="BU310" s="5">
        <f t="shared" si="97"/>
        <v>1543052.9002748537</v>
      </c>
      <c r="BV310" s="150"/>
      <c r="BW310" s="2">
        <v>305</v>
      </c>
      <c r="BX310" s="118">
        <v>54118</v>
      </c>
      <c r="BY310" s="5">
        <f t="shared" si="123"/>
        <v>235135.03643004186</v>
      </c>
      <c r="BZ310" s="5">
        <f t="shared" si="124"/>
        <v>4934.049629872613</v>
      </c>
      <c r="CA310" s="5">
        <f t="shared" si="98"/>
        <v>3562.428584030702</v>
      </c>
      <c r="CB310" s="35">
        <f t="shared" si="99"/>
        <v>0.18180677646943225</v>
      </c>
      <c r="CC310" s="5">
        <f t="shared" si="100"/>
        <v>1371.6210458419109</v>
      </c>
      <c r="CD310" s="35">
        <f t="shared" si="101"/>
        <v>7.0000000000000007E-2</v>
      </c>
      <c r="CE310" s="5">
        <f t="shared" si="125"/>
        <v>510052.39215398912</v>
      </c>
      <c r="CF310" s="5">
        <f t="shared" si="126"/>
        <v>994832.74495715776</v>
      </c>
      <c r="CG310" s="5">
        <f t="shared" si="102"/>
        <v>231572.60784601115</v>
      </c>
      <c r="CH310" s="5">
        <f t="shared" si="103"/>
        <v>1504885.1371111469</v>
      </c>
    </row>
    <row r="311" spans="9:86" ht="14.25" customHeight="1">
      <c r="I311" s="150"/>
      <c r="J311" s="2">
        <v>306</v>
      </c>
      <c r="K311" s="118">
        <v>54149</v>
      </c>
      <c r="L311" s="5">
        <f t="shared" si="104"/>
        <v>254443.42923168914</v>
      </c>
      <c r="M311" s="5">
        <f t="shared" si="67"/>
        <v>5571.5809522926747</v>
      </c>
      <c r="N311" s="5">
        <f t="shared" si="68"/>
        <v>3822.2823763248116</v>
      </c>
      <c r="O311" s="35">
        <f t="shared" si="69"/>
        <v>0.18026556494069323</v>
      </c>
      <c r="P311" s="5">
        <f t="shared" si="70"/>
        <v>1749.2985759678629</v>
      </c>
      <c r="Q311" s="35">
        <f t="shared" si="71"/>
        <v>8.2500000000000004E-2</v>
      </c>
      <c r="R311" s="5">
        <f t="shared" si="105"/>
        <v>491003.85314463539</v>
      </c>
      <c r="S311" s="5">
        <f t="shared" si="106"/>
        <v>1213899.9182569229</v>
      </c>
      <c r="T311" s="5">
        <f t="shared" si="72"/>
        <v>250621.14685536432</v>
      </c>
      <c r="U311" s="5">
        <f t="shared" si="73"/>
        <v>1704903.7714015583</v>
      </c>
      <c r="V311" s="150"/>
      <c r="W311" s="2">
        <v>306</v>
      </c>
      <c r="X311" s="118">
        <v>54149</v>
      </c>
      <c r="Y311" s="5">
        <f t="shared" si="107"/>
        <v>249872.10204551846</v>
      </c>
      <c r="Z311" s="5">
        <f t="shared" si="108"/>
        <v>5441.7815210329336</v>
      </c>
      <c r="AA311" s="5">
        <f t="shared" si="74"/>
        <v>3775.9675073961434</v>
      </c>
      <c r="AB311" s="35">
        <f t="shared" si="75"/>
        <v>0.18133921201214948</v>
      </c>
      <c r="AC311" s="5">
        <f t="shared" si="76"/>
        <v>1665.8140136367899</v>
      </c>
      <c r="AD311" s="35">
        <f t="shared" si="77"/>
        <v>0.08</v>
      </c>
      <c r="AE311" s="5">
        <f t="shared" si="109"/>
        <v>495528.86546187702</v>
      </c>
      <c r="AF311" s="5">
        <f t="shared" si="110"/>
        <v>1169656.2799742001</v>
      </c>
      <c r="AG311" s="5">
        <f t="shared" si="78"/>
        <v>246096.13453812231</v>
      </c>
      <c r="AH311" s="5">
        <f t="shared" si="79"/>
        <v>1665185.1454360771</v>
      </c>
      <c r="AI311" s="150"/>
      <c r="AJ311" s="2">
        <v>306</v>
      </c>
      <c r="AK311" s="118">
        <v>54149</v>
      </c>
      <c r="AL311" s="5">
        <f t="shared" si="111"/>
        <v>245297.45950359455</v>
      </c>
      <c r="AM311" s="5">
        <f t="shared" si="112"/>
        <v>5313.0923161272649</v>
      </c>
      <c r="AN311" s="5">
        <f t="shared" si="80"/>
        <v>3728.8795568332171</v>
      </c>
      <c r="AO311" s="35">
        <f t="shared" si="81"/>
        <v>0.18241752186325799</v>
      </c>
      <c r="AP311" s="5">
        <f t="shared" si="82"/>
        <v>1584.2127592940481</v>
      </c>
      <c r="AQ311" s="35">
        <f t="shared" si="83"/>
        <v>7.7499999999999999E-2</v>
      </c>
      <c r="AR311" s="5">
        <f t="shared" si="113"/>
        <v>500056.42005323851</v>
      </c>
      <c r="AS311" s="5">
        <f t="shared" si="114"/>
        <v>1125749.8286817048</v>
      </c>
      <c r="AT311" s="5">
        <f t="shared" si="84"/>
        <v>241568.57994676134</v>
      </c>
      <c r="AU311" s="5">
        <f t="shared" si="85"/>
        <v>1625806.2487349433</v>
      </c>
      <c r="AV311" s="150"/>
      <c r="AW311" s="2">
        <v>306</v>
      </c>
      <c r="AX311" s="118">
        <v>54149</v>
      </c>
      <c r="AY311" s="5">
        <f t="shared" si="115"/>
        <v>240721.37287113068</v>
      </c>
      <c r="AZ311" s="5">
        <f t="shared" si="116"/>
        <v>5185.5495990545369</v>
      </c>
      <c r="BA311" s="5">
        <f t="shared" si="86"/>
        <v>3681.0410186099703</v>
      </c>
      <c r="BB311" s="35">
        <f t="shared" si="87"/>
        <v>0.18350049975399246</v>
      </c>
      <c r="BC311" s="5">
        <f t="shared" si="88"/>
        <v>1504.5085804445666</v>
      </c>
      <c r="BD311" s="35">
        <f t="shared" si="89"/>
        <v>7.4999999999999997E-2</v>
      </c>
      <c r="BE311" s="5">
        <f t="shared" si="117"/>
        <v>504584.66814747907</v>
      </c>
      <c r="BF311" s="5">
        <f t="shared" si="118"/>
        <v>1082193.5091632083</v>
      </c>
      <c r="BG311" s="5">
        <f t="shared" si="90"/>
        <v>237040.3318525207</v>
      </c>
      <c r="BH311" s="5">
        <f t="shared" si="91"/>
        <v>1586778.1773106875</v>
      </c>
      <c r="BI311" s="150"/>
      <c r="BJ311" s="2">
        <v>306</v>
      </c>
      <c r="BK311" s="118">
        <v>54149</v>
      </c>
      <c r="BL311" s="5">
        <f t="shared" si="119"/>
        <v>236145.76497334061</v>
      </c>
      <c r="BM311" s="5">
        <f t="shared" si="120"/>
        <v>5059.1898369667315</v>
      </c>
      <c r="BN311" s="5">
        <f t="shared" si="92"/>
        <v>3632.4758402527987</v>
      </c>
      <c r="BO311" s="35">
        <f t="shared" si="93"/>
        <v>0.1845881508311385</v>
      </c>
      <c r="BP311" s="5">
        <f t="shared" si="94"/>
        <v>1426.7139967139328</v>
      </c>
      <c r="BQ311" s="35">
        <f t="shared" si="95"/>
        <v>7.2499999999999995E-2</v>
      </c>
      <c r="BR311" s="5">
        <f t="shared" si="121"/>
        <v>509111.71086691262</v>
      </c>
      <c r="BS311" s="5">
        <f t="shared" si="122"/>
        <v>1039000.3792449079</v>
      </c>
      <c r="BT311" s="5">
        <f t="shared" si="96"/>
        <v>232513.28913308782</v>
      </c>
      <c r="BU311" s="5">
        <f t="shared" si="97"/>
        <v>1548112.0901118205</v>
      </c>
      <c r="BV311" s="150"/>
      <c r="BW311" s="2">
        <v>306</v>
      </c>
      <c r="BX311" s="118">
        <v>54149</v>
      </c>
      <c r="BY311" s="5">
        <f t="shared" si="123"/>
        <v>231572.60784601115</v>
      </c>
      <c r="BZ311" s="5">
        <f t="shared" si="124"/>
        <v>4934.049629872613</v>
      </c>
      <c r="CA311" s="5">
        <f t="shared" si="98"/>
        <v>3583.2094174375479</v>
      </c>
      <c r="CB311" s="35">
        <f t="shared" si="99"/>
        <v>0.18568048012761207</v>
      </c>
      <c r="CC311" s="5">
        <f t="shared" si="100"/>
        <v>1350.840212435065</v>
      </c>
      <c r="CD311" s="35">
        <f t="shared" si="101"/>
        <v>7.0000000000000007E-2</v>
      </c>
      <c r="CE311" s="5">
        <f t="shared" si="125"/>
        <v>513635.60157142667</v>
      </c>
      <c r="CF311" s="5">
        <f t="shared" si="126"/>
        <v>996183.58516959287</v>
      </c>
      <c r="CG311" s="5">
        <f t="shared" si="102"/>
        <v>227989.39842857359</v>
      </c>
      <c r="CH311" s="5">
        <f t="shared" si="103"/>
        <v>1509819.1867410196</v>
      </c>
    </row>
    <row r="312" spans="9:86" ht="14.25" customHeight="1">
      <c r="I312" s="150"/>
      <c r="J312" s="2">
        <v>307</v>
      </c>
      <c r="K312" s="118">
        <v>54179</v>
      </c>
      <c r="L312" s="5">
        <f t="shared" si="104"/>
        <v>250621.14685536432</v>
      </c>
      <c r="M312" s="5">
        <f t="shared" si="67"/>
        <v>5571.5809522926747</v>
      </c>
      <c r="N312" s="5">
        <f t="shared" si="68"/>
        <v>3848.5605676620453</v>
      </c>
      <c r="O312" s="35">
        <f t="shared" si="69"/>
        <v>0.18427306470908858</v>
      </c>
      <c r="P312" s="5">
        <f t="shared" si="70"/>
        <v>1723.0203846306297</v>
      </c>
      <c r="Q312" s="35">
        <f t="shared" si="71"/>
        <v>8.2500000000000004E-2</v>
      </c>
      <c r="R312" s="5">
        <f t="shared" si="105"/>
        <v>494852.41371229745</v>
      </c>
      <c r="S312" s="5">
        <f t="shared" si="106"/>
        <v>1215622.9386415535</v>
      </c>
      <c r="T312" s="5">
        <f t="shared" si="72"/>
        <v>246772.58628770229</v>
      </c>
      <c r="U312" s="5">
        <f t="shared" si="73"/>
        <v>1710475.3523538508</v>
      </c>
      <c r="V312" s="150"/>
      <c r="W312" s="2">
        <v>307</v>
      </c>
      <c r="X312" s="118">
        <v>54179</v>
      </c>
      <c r="Y312" s="5">
        <f t="shared" si="107"/>
        <v>246096.13453812231</v>
      </c>
      <c r="Z312" s="5">
        <f t="shared" si="108"/>
        <v>5441.7815210329336</v>
      </c>
      <c r="AA312" s="5">
        <f t="shared" si="74"/>
        <v>3801.1406241121181</v>
      </c>
      <c r="AB312" s="35">
        <f t="shared" si="75"/>
        <v>0.18534906115024524</v>
      </c>
      <c r="AC312" s="5">
        <f t="shared" si="76"/>
        <v>1640.6408969208155</v>
      </c>
      <c r="AD312" s="35">
        <f t="shared" si="77"/>
        <v>0.08</v>
      </c>
      <c r="AE312" s="5">
        <f t="shared" si="109"/>
        <v>499330.00608598912</v>
      </c>
      <c r="AF312" s="5">
        <f t="shared" si="110"/>
        <v>1171296.9208711209</v>
      </c>
      <c r="AG312" s="5">
        <f t="shared" si="78"/>
        <v>242294.99391401018</v>
      </c>
      <c r="AH312" s="5">
        <f t="shared" si="79"/>
        <v>1670626.9269571099</v>
      </c>
      <c r="AI312" s="150"/>
      <c r="AJ312" s="2">
        <v>307</v>
      </c>
      <c r="AK312" s="118">
        <v>54179</v>
      </c>
      <c r="AL312" s="5">
        <f t="shared" si="111"/>
        <v>241568.57994676134</v>
      </c>
      <c r="AM312" s="5">
        <f t="shared" si="112"/>
        <v>5313.0923161272649</v>
      </c>
      <c r="AN312" s="5">
        <f t="shared" si="80"/>
        <v>3752.9619039710979</v>
      </c>
      <c r="AO312" s="35">
        <f t="shared" si="81"/>
        <v>0.18642963773508309</v>
      </c>
      <c r="AP312" s="5">
        <f t="shared" si="82"/>
        <v>1560.130412156167</v>
      </c>
      <c r="AQ312" s="35">
        <f t="shared" si="83"/>
        <v>7.7499999999999999E-2</v>
      </c>
      <c r="AR312" s="5">
        <f t="shared" si="113"/>
        <v>503809.38195720961</v>
      </c>
      <c r="AS312" s="5">
        <f t="shared" si="114"/>
        <v>1127309.959093861</v>
      </c>
      <c r="AT312" s="5">
        <f t="shared" si="84"/>
        <v>237815.61804279024</v>
      </c>
      <c r="AU312" s="5">
        <f t="shared" si="85"/>
        <v>1631119.3410510707</v>
      </c>
      <c r="AV312" s="150"/>
      <c r="AW312" s="2">
        <v>307</v>
      </c>
      <c r="AX312" s="118">
        <v>54179</v>
      </c>
      <c r="AY312" s="5">
        <f t="shared" si="115"/>
        <v>237040.3318525207</v>
      </c>
      <c r="AZ312" s="5">
        <f t="shared" si="116"/>
        <v>5185.5495990545369</v>
      </c>
      <c r="BA312" s="5">
        <f t="shared" si="86"/>
        <v>3704.0475249762826</v>
      </c>
      <c r="BB312" s="35">
        <f t="shared" si="87"/>
        <v>0.1875147994956822</v>
      </c>
      <c r="BC312" s="5">
        <f t="shared" si="88"/>
        <v>1481.5020740782543</v>
      </c>
      <c r="BD312" s="35">
        <f t="shared" si="89"/>
        <v>7.4999999999999997E-2</v>
      </c>
      <c r="BE312" s="5">
        <f t="shared" si="117"/>
        <v>508288.71567245538</v>
      </c>
      <c r="BF312" s="5">
        <f t="shared" si="118"/>
        <v>1083675.0112372865</v>
      </c>
      <c r="BG312" s="5">
        <f t="shared" si="90"/>
        <v>233336.28432754442</v>
      </c>
      <c r="BH312" s="5">
        <f t="shared" si="91"/>
        <v>1591963.7269097418</v>
      </c>
      <c r="BI312" s="150"/>
      <c r="BJ312" s="2">
        <v>307</v>
      </c>
      <c r="BK312" s="118">
        <v>54179</v>
      </c>
      <c r="BL312" s="5">
        <f t="shared" si="119"/>
        <v>232513.28913308782</v>
      </c>
      <c r="BM312" s="5">
        <f t="shared" si="120"/>
        <v>5059.1898369667315</v>
      </c>
      <c r="BN312" s="5">
        <f t="shared" si="92"/>
        <v>3654.4220484543257</v>
      </c>
      <c r="BO312" s="35">
        <f t="shared" si="93"/>
        <v>0.18860455135685145</v>
      </c>
      <c r="BP312" s="5">
        <f t="shared" si="94"/>
        <v>1404.7677885124056</v>
      </c>
      <c r="BQ312" s="35">
        <f t="shared" si="95"/>
        <v>7.2499999999999995E-2</v>
      </c>
      <c r="BR312" s="5">
        <f t="shared" si="121"/>
        <v>512766.13291536696</v>
      </c>
      <c r="BS312" s="5">
        <f t="shared" si="122"/>
        <v>1040405.1470334203</v>
      </c>
      <c r="BT312" s="5">
        <f t="shared" si="96"/>
        <v>228858.8670846335</v>
      </c>
      <c r="BU312" s="5">
        <f t="shared" si="97"/>
        <v>1553171.2799487873</v>
      </c>
      <c r="BV312" s="150"/>
      <c r="BW312" s="2">
        <v>307</v>
      </c>
      <c r="BX312" s="118">
        <v>54179</v>
      </c>
      <c r="BY312" s="5">
        <f t="shared" si="123"/>
        <v>227989.39842857359</v>
      </c>
      <c r="BZ312" s="5">
        <f t="shared" si="124"/>
        <v>4934.049629872613</v>
      </c>
      <c r="CA312" s="5">
        <f t="shared" si="98"/>
        <v>3604.1114723726005</v>
      </c>
      <c r="CB312" s="35">
        <f t="shared" si="99"/>
        <v>0.18969889813547938</v>
      </c>
      <c r="CC312" s="5">
        <f t="shared" si="100"/>
        <v>1329.9381575000127</v>
      </c>
      <c r="CD312" s="35">
        <f t="shared" si="101"/>
        <v>7.0000000000000007E-2</v>
      </c>
      <c r="CE312" s="5">
        <f t="shared" si="125"/>
        <v>517239.71304379927</v>
      </c>
      <c r="CF312" s="5">
        <f t="shared" si="126"/>
        <v>997513.52332709287</v>
      </c>
      <c r="CG312" s="5">
        <f t="shared" si="102"/>
        <v>224385.28695620099</v>
      </c>
      <c r="CH312" s="5">
        <f t="shared" si="103"/>
        <v>1514753.2363708923</v>
      </c>
    </row>
    <row r="313" spans="9:86" ht="14.25" customHeight="1">
      <c r="I313" s="150"/>
      <c r="J313" s="2">
        <v>308</v>
      </c>
      <c r="K313" s="118">
        <v>54210</v>
      </c>
      <c r="L313" s="5">
        <f t="shared" si="104"/>
        <v>246772.58628770229</v>
      </c>
      <c r="M313" s="5">
        <f t="shared" si="67"/>
        <v>5571.5809522926747</v>
      </c>
      <c r="N313" s="5">
        <f t="shared" si="68"/>
        <v>3875.0194215647216</v>
      </c>
      <c r="O313" s="35">
        <f t="shared" si="69"/>
        <v>0.18843354425342812</v>
      </c>
      <c r="P313" s="5">
        <f t="shared" si="70"/>
        <v>1696.5615307279531</v>
      </c>
      <c r="Q313" s="35">
        <f t="shared" si="71"/>
        <v>8.2500000000000004E-2</v>
      </c>
      <c r="R313" s="5">
        <f t="shared" si="105"/>
        <v>498727.43313386216</v>
      </c>
      <c r="S313" s="5">
        <f t="shared" si="106"/>
        <v>1217319.5001722814</v>
      </c>
      <c r="T313" s="5">
        <f t="shared" si="72"/>
        <v>242897.56686613755</v>
      </c>
      <c r="U313" s="5">
        <f t="shared" si="73"/>
        <v>1716046.9333061436</v>
      </c>
      <c r="V313" s="150"/>
      <c r="W313" s="2">
        <v>308</v>
      </c>
      <c r="X313" s="118">
        <v>54210</v>
      </c>
      <c r="Y313" s="5">
        <f t="shared" si="107"/>
        <v>242294.99391401018</v>
      </c>
      <c r="Z313" s="5">
        <f t="shared" si="108"/>
        <v>5441.7815210329336</v>
      </c>
      <c r="AA313" s="5">
        <f t="shared" si="74"/>
        <v>3826.4815616061987</v>
      </c>
      <c r="AB313" s="35">
        <f t="shared" si="75"/>
        <v>0.1895118755758135</v>
      </c>
      <c r="AC313" s="5">
        <f t="shared" si="76"/>
        <v>1615.2999594267346</v>
      </c>
      <c r="AD313" s="35">
        <f t="shared" si="77"/>
        <v>0.08</v>
      </c>
      <c r="AE313" s="5">
        <f t="shared" si="109"/>
        <v>503156.48764759535</v>
      </c>
      <c r="AF313" s="5">
        <f t="shared" si="110"/>
        <v>1172912.2208305476</v>
      </c>
      <c r="AG313" s="5">
        <f t="shared" si="78"/>
        <v>238468.51235240398</v>
      </c>
      <c r="AH313" s="5">
        <f t="shared" si="79"/>
        <v>1676068.708478143</v>
      </c>
      <c r="AI313" s="150"/>
      <c r="AJ313" s="2">
        <v>308</v>
      </c>
      <c r="AK313" s="118">
        <v>54210</v>
      </c>
      <c r="AL313" s="5">
        <f t="shared" si="111"/>
        <v>237815.61804279024</v>
      </c>
      <c r="AM313" s="5">
        <f t="shared" si="112"/>
        <v>5313.0923161272649</v>
      </c>
      <c r="AN313" s="5">
        <f t="shared" si="80"/>
        <v>3777.1997829342445</v>
      </c>
      <c r="AO313" s="35">
        <f t="shared" si="81"/>
        <v>0.19059470428496139</v>
      </c>
      <c r="AP313" s="5">
        <f t="shared" si="82"/>
        <v>1535.8925331930202</v>
      </c>
      <c r="AQ313" s="35">
        <f t="shared" si="83"/>
        <v>7.7499999999999986E-2</v>
      </c>
      <c r="AR313" s="5">
        <f t="shared" si="113"/>
        <v>507586.58174014388</v>
      </c>
      <c r="AS313" s="5">
        <f t="shared" si="114"/>
        <v>1128845.8516270542</v>
      </c>
      <c r="AT313" s="5">
        <f t="shared" si="84"/>
        <v>234038.418259856</v>
      </c>
      <c r="AU313" s="5">
        <f t="shared" si="85"/>
        <v>1636432.4333671981</v>
      </c>
      <c r="AV313" s="150"/>
      <c r="AW313" s="2">
        <v>308</v>
      </c>
      <c r="AX313" s="118">
        <v>54210</v>
      </c>
      <c r="AY313" s="5">
        <f t="shared" si="115"/>
        <v>233336.28432754442</v>
      </c>
      <c r="AZ313" s="5">
        <f t="shared" si="116"/>
        <v>5185.5495990545369</v>
      </c>
      <c r="BA313" s="5">
        <f t="shared" si="86"/>
        <v>3727.1978220073843</v>
      </c>
      <c r="BB313" s="35">
        <f t="shared" si="87"/>
        <v>0.19168203519219595</v>
      </c>
      <c r="BC313" s="5">
        <f t="shared" si="88"/>
        <v>1458.3517770471524</v>
      </c>
      <c r="BD313" s="35">
        <f t="shared" si="89"/>
        <v>7.4999999999999983E-2</v>
      </c>
      <c r="BE313" s="5">
        <f t="shared" si="117"/>
        <v>512015.91349446279</v>
      </c>
      <c r="BF313" s="5">
        <f t="shared" si="118"/>
        <v>1085133.3630143336</v>
      </c>
      <c r="BG313" s="5">
        <f t="shared" si="90"/>
        <v>229609.08650553704</v>
      </c>
      <c r="BH313" s="5">
        <f t="shared" si="91"/>
        <v>1597149.2765087965</v>
      </c>
      <c r="BI313" s="150"/>
      <c r="BJ313" s="2">
        <v>308</v>
      </c>
      <c r="BK313" s="118">
        <v>54210</v>
      </c>
      <c r="BL313" s="5">
        <f t="shared" si="119"/>
        <v>228858.8670846335</v>
      </c>
      <c r="BM313" s="5">
        <f t="shared" si="120"/>
        <v>5059.1898369667315</v>
      </c>
      <c r="BN313" s="5">
        <f t="shared" si="92"/>
        <v>3676.5008483304041</v>
      </c>
      <c r="BO313" s="35">
        <f t="shared" si="93"/>
        <v>0.1927738730072876</v>
      </c>
      <c r="BP313" s="5">
        <f t="shared" si="94"/>
        <v>1382.6889886363274</v>
      </c>
      <c r="BQ313" s="35">
        <f t="shared" si="95"/>
        <v>7.2499999999999995E-2</v>
      </c>
      <c r="BR313" s="5">
        <f t="shared" si="121"/>
        <v>516442.63376369735</v>
      </c>
      <c r="BS313" s="5">
        <f t="shared" si="122"/>
        <v>1041787.8360220566</v>
      </c>
      <c r="BT313" s="5">
        <f t="shared" si="96"/>
        <v>225182.36623630309</v>
      </c>
      <c r="BU313" s="5">
        <f t="shared" si="97"/>
        <v>1558230.4697857541</v>
      </c>
      <c r="BV313" s="150"/>
      <c r="BW313" s="2">
        <v>308</v>
      </c>
      <c r="BX313" s="118">
        <v>54210</v>
      </c>
      <c r="BY313" s="5">
        <f t="shared" si="123"/>
        <v>224385.28695620099</v>
      </c>
      <c r="BZ313" s="5">
        <f t="shared" si="124"/>
        <v>4934.049629872613</v>
      </c>
      <c r="CA313" s="5">
        <f t="shared" si="98"/>
        <v>3625.1354559614406</v>
      </c>
      <c r="CB313" s="35">
        <f t="shared" si="99"/>
        <v>0.19387022233783363</v>
      </c>
      <c r="CC313" s="5">
        <f t="shared" si="100"/>
        <v>1308.9141739111724</v>
      </c>
      <c r="CD313" s="35">
        <f t="shared" si="101"/>
        <v>6.9999999999999993E-2</v>
      </c>
      <c r="CE313" s="5">
        <f t="shared" si="125"/>
        <v>520864.84849976073</v>
      </c>
      <c r="CF313" s="5">
        <f t="shared" si="126"/>
        <v>998822.43750100408</v>
      </c>
      <c r="CG313" s="5">
        <f t="shared" si="102"/>
        <v>220760.15150023956</v>
      </c>
      <c r="CH313" s="5">
        <f t="shared" si="103"/>
        <v>1519687.2860007649</v>
      </c>
    </row>
    <row r="314" spans="9:86" ht="14.25" customHeight="1">
      <c r="I314" s="150"/>
      <c r="J314" s="2">
        <v>309</v>
      </c>
      <c r="K314" s="118">
        <v>54240</v>
      </c>
      <c r="L314" s="5">
        <f t="shared" si="104"/>
        <v>242897.56686613755</v>
      </c>
      <c r="M314" s="5">
        <f t="shared" si="67"/>
        <v>5571.5809522926747</v>
      </c>
      <c r="N314" s="5">
        <f t="shared" si="68"/>
        <v>3901.6601800879789</v>
      </c>
      <c r="O314" s="35">
        <f t="shared" si="69"/>
        <v>0.19275583022558029</v>
      </c>
      <c r="P314" s="5">
        <f t="shared" si="70"/>
        <v>1669.9207722046956</v>
      </c>
      <c r="Q314" s="35">
        <f t="shared" si="71"/>
        <v>8.2500000000000004E-2</v>
      </c>
      <c r="R314" s="5">
        <f t="shared" si="105"/>
        <v>502629.09331395011</v>
      </c>
      <c r="S314" s="5">
        <f t="shared" si="106"/>
        <v>1218989.420944486</v>
      </c>
      <c r="T314" s="5">
        <f t="shared" si="72"/>
        <v>238995.90668604957</v>
      </c>
      <c r="U314" s="5">
        <f t="shared" si="73"/>
        <v>1721618.5142584362</v>
      </c>
      <c r="V314" s="150"/>
      <c r="W314" s="2">
        <v>309</v>
      </c>
      <c r="X314" s="118">
        <v>54240</v>
      </c>
      <c r="Y314" s="5">
        <f t="shared" si="107"/>
        <v>238468.51235240398</v>
      </c>
      <c r="Z314" s="5">
        <f t="shared" si="108"/>
        <v>5441.7815210329336</v>
      </c>
      <c r="AA314" s="5">
        <f t="shared" si="74"/>
        <v>3851.9914386835735</v>
      </c>
      <c r="AB314" s="35">
        <f t="shared" si="75"/>
        <v>0.19383648100212969</v>
      </c>
      <c r="AC314" s="5">
        <f t="shared" si="76"/>
        <v>1589.7900823493599</v>
      </c>
      <c r="AD314" s="35">
        <f t="shared" si="77"/>
        <v>7.9999999999999988E-2</v>
      </c>
      <c r="AE314" s="5">
        <f t="shared" si="109"/>
        <v>507008.47908627894</v>
      </c>
      <c r="AF314" s="5">
        <f t="shared" si="110"/>
        <v>1174502.0109128971</v>
      </c>
      <c r="AG314" s="5">
        <f t="shared" si="78"/>
        <v>234616.52091372042</v>
      </c>
      <c r="AH314" s="5">
        <f t="shared" si="79"/>
        <v>1681510.489999176</v>
      </c>
      <c r="AI314" s="150"/>
      <c r="AJ314" s="2">
        <v>309</v>
      </c>
      <c r="AK314" s="118">
        <v>54240</v>
      </c>
      <c r="AL314" s="5">
        <f t="shared" si="111"/>
        <v>234038.418259856</v>
      </c>
      <c r="AM314" s="5">
        <f t="shared" si="112"/>
        <v>5313.0923161272649</v>
      </c>
      <c r="AN314" s="5">
        <f t="shared" si="80"/>
        <v>3801.5941981990281</v>
      </c>
      <c r="AO314" s="35">
        <f t="shared" si="81"/>
        <v>0.19492154628962158</v>
      </c>
      <c r="AP314" s="5">
        <f t="shared" si="82"/>
        <v>1511.4981179282368</v>
      </c>
      <c r="AQ314" s="35">
        <f t="shared" si="83"/>
        <v>7.7499999999999999E-2</v>
      </c>
      <c r="AR314" s="5">
        <f t="shared" si="113"/>
        <v>511388.17593834293</v>
      </c>
      <c r="AS314" s="5">
        <f t="shared" si="114"/>
        <v>1130357.3497449823</v>
      </c>
      <c r="AT314" s="5">
        <f t="shared" si="84"/>
        <v>230236.82406165698</v>
      </c>
      <c r="AU314" s="5">
        <f t="shared" si="85"/>
        <v>1641745.5256833252</v>
      </c>
      <c r="AV314" s="150"/>
      <c r="AW314" s="2">
        <v>309</v>
      </c>
      <c r="AX314" s="118">
        <v>54240</v>
      </c>
      <c r="AY314" s="5">
        <f t="shared" si="115"/>
        <v>229609.08650553704</v>
      </c>
      <c r="AZ314" s="5">
        <f t="shared" si="116"/>
        <v>5185.5495990545369</v>
      </c>
      <c r="BA314" s="5">
        <f t="shared" si="86"/>
        <v>3750.4928083949308</v>
      </c>
      <c r="BB314" s="35">
        <f t="shared" si="87"/>
        <v>0.19601103068564252</v>
      </c>
      <c r="BC314" s="5">
        <f t="shared" si="88"/>
        <v>1435.0567906596063</v>
      </c>
      <c r="BD314" s="35">
        <f t="shared" si="89"/>
        <v>7.4999999999999997E-2</v>
      </c>
      <c r="BE314" s="5">
        <f t="shared" si="117"/>
        <v>515766.40630285774</v>
      </c>
      <c r="BF314" s="5">
        <f t="shared" si="118"/>
        <v>1086568.4198049933</v>
      </c>
      <c r="BG314" s="5">
        <f t="shared" si="90"/>
        <v>225858.59369714212</v>
      </c>
      <c r="BH314" s="5">
        <f t="shared" si="91"/>
        <v>1602334.826107851</v>
      </c>
      <c r="BI314" s="150"/>
      <c r="BJ314" s="2">
        <v>309</v>
      </c>
      <c r="BK314" s="118">
        <v>54240</v>
      </c>
      <c r="BL314" s="5">
        <f t="shared" si="119"/>
        <v>225182.36623630309</v>
      </c>
      <c r="BM314" s="5">
        <f t="shared" si="120"/>
        <v>5059.1898369667315</v>
      </c>
      <c r="BN314" s="5">
        <f t="shared" si="92"/>
        <v>3698.713040955734</v>
      </c>
      <c r="BO314" s="35">
        <f t="shared" si="93"/>
        <v>0.19710493869174595</v>
      </c>
      <c r="BP314" s="5">
        <f t="shared" si="94"/>
        <v>1360.4767960109978</v>
      </c>
      <c r="BQ314" s="35">
        <f t="shared" si="95"/>
        <v>7.2499999999999995E-2</v>
      </c>
      <c r="BR314" s="5">
        <f t="shared" si="121"/>
        <v>520141.34680465306</v>
      </c>
      <c r="BS314" s="5">
        <f t="shared" si="122"/>
        <v>1043148.3128180676</v>
      </c>
      <c r="BT314" s="5">
        <f t="shared" si="96"/>
        <v>221483.65319534735</v>
      </c>
      <c r="BU314" s="5">
        <f t="shared" si="97"/>
        <v>1563289.6596227207</v>
      </c>
      <c r="BV314" s="150"/>
      <c r="BW314" s="2">
        <v>309</v>
      </c>
      <c r="BX314" s="118">
        <v>54240</v>
      </c>
      <c r="BY314" s="5">
        <f t="shared" si="123"/>
        <v>220760.15150023956</v>
      </c>
      <c r="BZ314" s="5">
        <f t="shared" si="124"/>
        <v>4934.049629872613</v>
      </c>
      <c r="CA314" s="5">
        <f t="shared" si="98"/>
        <v>3646.2820794545487</v>
      </c>
      <c r="CB314" s="35">
        <f t="shared" si="99"/>
        <v>0.19820327471286003</v>
      </c>
      <c r="CC314" s="5">
        <f t="shared" si="100"/>
        <v>1287.7675504180643</v>
      </c>
      <c r="CD314" s="35">
        <f t="shared" si="101"/>
        <v>7.0000000000000007E-2</v>
      </c>
      <c r="CE314" s="5">
        <f t="shared" si="125"/>
        <v>524511.13057921524</v>
      </c>
      <c r="CF314" s="5">
        <f t="shared" si="126"/>
        <v>1000110.2050514221</v>
      </c>
      <c r="CG314" s="5">
        <f t="shared" si="102"/>
        <v>217113.86942078502</v>
      </c>
      <c r="CH314" s="5">
        <f t="shared" si="103"/>
        <v>1524621.3356306374</v>
      </c>
    </row>
    <row r="315" spans="9:86" ht="14.25" customHeight="1">
      <c r="I315" s="150"/>
      <c r="J315" s="2">
        <v>310</v>
      </c>
      <c r="K315" s="118">
        <v>54271</v>
      </c>
      <c r="L315" s="5">
        <f t="shared" si="104"/>
        <v>238995.90668604957</v>
      </c>
      <c r="M315" s="5">
        <f t="shared" si="67"/>
        <v>5571.5809522926747</v>
      </c>
      <c r="N315" s="5">
        <f t="shared" si="68"/>
        <v>3928.4840938260841</v>
      </c>
      <c r="O315" s="35">
        <f t="shared" si="69"/>
        <v>0.19724944154729626</v>
      </c>
      <c r="P315" s="5">
        <f t="shared" si="70"/>
        <v>1643.0968584665907</v>
      </c>
      <c r="Q315" s="35">
        <f t="shared" si="71"/>
        <v>8.2500000000000004E-2</v>
      </c>
      <c r="R315" s="5">
        <f t="shared" si="105"/>
        <v>506557.5774077762</v>
      </c>
      <c r="S315" s="5">
        <f t="shared" si="106"/>
        <v>1220632.5178029526</v>
      </c>
      <c r="T315" s="5">
        <f t="shared" si="72"/>
        <v>235067.42259222348</v>
      </c>
      <c r="U315" s="5">
        <f t="shared" si="73"/>
        <v>1727190.0952107287</v>
      </c>
      <c r="V315" s="150"/>
      <c r="W315" s="2">
        <v>310</v>
      </c>
      <c r="X315" s="118">
        <v>54271</v>
      </c>
      <c r="Y315" s="5">
        <f t="shared" si="107"/>
        <v>234616.52091372042</v>
      </c>
      <c r="Z315" s="5">
        <f t="shared" si="108"/>
        <v>5441.7815210329336</v>
      </c>
      <c r="AA315" s="5">
        <f t="shared" si="74"/>
        <v>3877.671381608131</v>
      </c>
      <c r="AB315" s="35">
        <f t="shared" si="75"/>
        <v>0.19833239534060609</v>
      </c>
      <c r="AC315" s="5">
        <f t="shared" si="76"/>
        <v>1564.1101394248028</v>
      </c>
      <c r="AD315" s="35">
        <f t="shared" si="77"/>
        <v>7.9999999999999988E-2</v>
      </c>
      <c r="AE315" s="5">
        <f t="shared" si="109"/>
        <v>510886.15046788706</v>
      </c>
      <c r="AF315" s="5">
        <f t="shared" si="110"/>
        <v>1176066.121052322</v>
      </c>
      <c r="AG315" s="5">
        <f t="shared" si="78"/>
        <v>230738.8495321123</v>
      </c>
      <c r="AH315" s="5">
        <f t="shared" si="79"/>
        <v>1686952.271520209</v>
      </c>
      <c r="AI315" s="150"/>
      <c r="AJ315" s="2">
        <v>310</v>
      </c>
      <c r="AK315" s="118">
        <v>54271</v>
      </c>
      <c r="AL315" s="5">
        <f t="shared" si="111"/>
        <v>230236.82406165698</v>
      </c>
      <c r="AM315" s="5">
        <f t="shared" si="112"/>
        <v>5313.0923161272649</v>
      </c>
      <c r="AN315" s="5">
        <f t="shared" si="80"/>
        <v>3826.1461607290635</v>
      </c>
      <c r="AO315" s="35">
        <f t="shared" si="81"/>
        <v>0.19941968065218421</v>
      </c>
      <c r="AP315" s="5">
        <f t="shared" si="82"/>
        <v>1486.9461553982014</v>
      </c>
      <c r="AQ315" s="35">
        <f t="shared" si="83"/>
        <v>7.7499999999999999E-2</v>
      </c>
      <c r="AR315" s="5">
        <f t="shared" si="113"/>
        <v>515214.32209907199</v>
      </c>
      <c r="AS315" s="5">
        <f t="shared" si="114"/>
        <v>1131844.2959003805</v>
      </c>
      <c r="AT315" s="5">
        <f t="shared" si="84"/>
        <v>226410.67790092793</v>
      </c>
      <c r="AU315" s="5">
        <f t="shared" si="85"/>
        <v>1647058.6179994524</v>
      </c>
      <c r="AV315" s="150"/>
      <c r="AW315" s="2">
        <v>310</v>
      </c>
      <c r="AX315" s="118">
        <v>54271</v>
      </c>
      <c r="AY315" s="5">
        <f t="shared" si="115"/>
        <v>225858.59369714212</v>
      </c>
      <c r="AZ315" s="5">
        <f t="shared" si="116"/>
        <v>5185.5495990545369</v>
      </c>
      <c r="BA315" s="5">
        <f t="shared" si="86"/>
        <v>3773.933388447399</v>
      </c>
      <c r="BB315" s="35">
        <f t="shared" si="87"/>
        <v>0.20051130187277805</v>
      </c>
      <c r="BC315" s="5">
        <f t="shared" si="88"/>
        <v>1411.6162106071381</v>
      </c>
      <c r="BD315" s="35">
        <f t="shared" si="89"/>
        <v>7.4999999999999997E-2</v>
      </c>
      <c r="BE315" s="5">
        <f t="shared" si="117"/>
        <v>519540.33969130513</v>
      </c>
      <c r="BF315" s="5">
        <f t="shared" si="118"/>
        <v>1087980.0360156004</v>
      </c>
      <c r="BG315" s="5">
        <f t="shared" si="90"/>
        <v>222084.66030869473</v>
      </c>
      <c r="BH315" s="5">
        <f t="shared" si="91"/>
        <v>1607520.3757069055</v>
      </c>
      <c r="BI315" s="150"/>
      <c r="BJ315" s="2">
        <v>310</v>
      </c>
      <c r="BK315" s="118">
        <v>54271</v>
      </c>
      <c r="BL315" s="5">
        <f t="shared" si="119"/>
        <v>221483.65319534735</v>
      </c>
      <c r="BM315" s="5">
        <f t="shared" si="120"/>
        <v>5059.1898369667315</v>
      </c>
      <c r="BN315" s="5">
        <f t="shared" si="92"/>
        <v>3721.0594322448414</v>
      </c>
      <c r="BO315" s="35">
        <f t="shared" si="93"/>
        <v>0.20160726330242823</v>
      </c>
      <c r="BP315" s="5">
        <f t="shared" si="94"/>
        <v>1338.1304047218903</v>
      </c>
      <c r="BQ315" s="35">
        <f t="shared" si="95"/>
        <v>7.2499999999999995E-2</v>
      </c>
      <c r="BR315" s="5">
        <f t="shared" si="121"/>
        <v>523862.40623689792</v>
      </c>
      <c r="BS315" s="5">
        <f t="shared" si="122"/>
        <v>1044486.4432227896</v>
      </c>
      <c r="BT315" s="5">
        <f t="shared" si="96"/>
        <v>217762.59376310252</v>
      </c>
      <c r="BU315" s="5">
        <f t="shared" si="97"/>
        <v>1568348.8494596875</v>
      </c>
      <c r="BV315" s="150"/>
      <c r="BW315" s="2">
        <v>310</v>
      </c>
      <c r="BX315" s="118">
        <v>54271</v>
      </c>
      <c r="BY315" s="5">
        <f t="shared" si="123"/>
        <v>217113.86942078502</v>
      </c>
      <c r="BZ315" s="5">
        <f t="shared" si="124"/>
        <v>4934.049629872613</v>
      </c>
      <c r="CA315" s="5">
        <f t="shared" si="98"/>
        <v>3667.5520582513673</v>
      </c>
      <c r="CB315" s="35">
        <f t="shared" si="99"/>
        <v>0.20270756914990123</v>
      </c>
      <c r="CC315" s="5">
        <f t="shared" si="100"/>
        <v>1266.4975716212459</v>
      </c>
      <c r="CD315" s="35">
        <f t="shared" si="101"/>
        <v>7.0000000000000007E-2</v>
      </c>
      <c r="CE315" s="5">
        <f t="shared" si="125"/>
        <v>528178.68263746658</v>
      </c>
      <c r="CF315" s="5">
        <f t="shared" si="126"/>
        <v>1001376.7026230433</v>
      </c>
      <c r="CG315" s="5">
        <f t="shared" si="102"/>
        <v>213446.31736253365</v>
      </c>
      <c r="CH315" s="5">
        <f t="shared" si="103"/>
        <v>1529555.3852605098</v>
      </c>
    </row>
    <row r="316" spans="9:86" ht="14.25" customHeight="1">
      <c r="I316" s="150"/>
      <c r="J316" s="2">
        <v>311</v>
      </c>
      <c r="K316" s="118">
        <v>54302</v>
      </c>
      <c r="L316" s="5">
        <f t="shared" si="104"/>
        <v>235067.42259222348</v>
      </c>
      <c r="M316" s="5">
        <f t="shared" si="67"/>
        <v>5571.5809522926747</v>
      </c>
      <c r="N316" s="5">
        <f t="shared" si="68"/>
        <v>3955.4924219711384</v>
      </c>
      <c r="O316" s="35">
        <f t="shared" si="69"/>
        <v>0.20192465863716808</v>
      </c>
      <c r="P316" s="5">
        <f t="shared" si="70"/>
        <v>1616.0885303215364</v>
      </c>
      <c r="Q316" s="35">
        <f t="shared" si="71"/>
        <v>8.2500000000000004E-2</v>
      </c>
      <c r="R316" s="5">
        <f t="shared" si="105"/>
        <v>510513.06982974731</v>
      </c>
      <c r="S316" s="5">
        <f t="shared" si="106"/>
        <v>1222248.6063332742</v>
      </c>
      <c r="T316" s="5">
        <f t="shared" si="72"/>
        <v>231111.93017025234</v>
      </c>
      <c r="U316" s="5">
        <f t="shared" si="73"/>
        <v>1732761.6761630215</v>
      </c>
      <c r="V316" s="150"/>
      <c r="W316" s="2">
        <v>311</v>
      </c>
      <c r="X316" s="118">
        <v>54302</v>
      </c>
      <c r="Y316" s="5">
        <f t="shared" si="107"/>
        <v>230738.8495321123</v>
      </c>
      <c r="Z316" s="5">
        <f t="shared" si="108"/>
        <v>5441.7815210329336</v>
      </c>
      <c r="AA316" s="5">
        <f t="shared" si="74"/>
        <v>3903.5225241521848</v>
      </c>
      <c r="AB316" s="35">
        <f t="shared" si="75"/>
        <v>0.20300989792058016</v>
      </c>
      <c r="AC316" s="5">
        <f t="shared" si="76"/>
        <v>1538.2589968807488</v>
      </c>
      <c r="AD316" s="35">
        <f t="shared" si="77"/>
        <v>0.08</v>
      </c>
      <c r="AE316" s="5">
        <f t="shared" si="109"/>
        <v>514789.67299203924</v>
      </c>
      <c r="AF316" s="5">
        <f t="shared" si="110"/>
        <v>1177604.3800492028</v>
      </c>
      <c r="AG316" s="5">
        <f t="shared" si="78"/>
        <v>226835.32700796012</v>
      </c>
      <c r="AH316" s="5">
        <f t="shared" si="79"/>
        <v>1692394.0530412421</v>
      </c>
      <c r="AI316" s="150"/>
      <c r="AJ316" s="2">
        <v>311</v>
      </c>
      <c r="AK316" s="118">
        <v>54302</v>
      </c>
      <c r="AL316" s="5">
        <f t="shared" si="111"/>
        <v>226410.67790092793</v>
      </c>
      <c r="AM316" s="5">
        <f t="shared" si="112"/>
        <v>5313.0923161272649</v>
      </c>
      <c r="AN316" s="5">
        <f t="shared" si="80"/>
        <v>3850.8566880171056</v>
      </c>
      <c r="AO316" s="35">
        <f t="shared" si="81"/>
        <v>0.20409938561478014</v>
      </c>
      <c r="AP316" s="5">
        <f t="shared" si="82"/>
        <v>1462.2356281101595</v>
      </c>
      <c r="AQ316" s="35">
        <f t="shared" si="83"/>
        <v>7.7499999999999999E-2</v>
      </c>
      <c r="AR316" s="5">
        <f t="shared" si="113"/>
        <v>519065.17878708907</v>
      </c>
      <c r="AS316" s="5">
        <f t="shared" si="114"/>
        <v>1133306.5315284906</v>
      </c>
      <c r="AT316" s="5">
        <f t="shared" si="84"/>
        <v>222559.82121291081</v>
      </c>
      <c r="AU316" s="5">
        <f t="shared" si="85"/>
        <v>1652371.7103155795</v>
      </c>
      <c r="AV316" s="150"/>
      <c r="AW316" s="2">
        <v>311</v>
      </c>
      <c r="AX316" s="118">
        <v>54302</v>
      </c>
      <c r="AY316" s="5">
        <f t="shared" si="115"/>
        <v>222084.66030869473</v>
      </c>
      <c r="AZ316" s="5">
        <f t="shared" si="116"/>
        <v>5185.5495990545369</v>
      </c>
      <c r="BA316" s="5">
        <f t="shared" si="86"/>
        <v>3797.5204721251948</v>
      </c>
      <c r="BB316" s="35">
        <f t="shared" si="87"/>
        <v>0.20519312591045372</v>
      </c>
      <c r="BC316" s="5">
        <f t="shared" si="88"/>
        <v>1388.0291269293418</v>
      </c>
      <c r="BD316" s="35">
        <f t="shared" si="89"/>
        <v>7.4999999999999983E-2</v>
      </c>
      <c r="BE316" s="5">
        <f t="shared" si="117"/>
        <v>523337.86016343033</v>
      </c>
      <c r="BF316" s="5">
        <f t="shared" si="118"/>
        <v>1089368.0651425298</v>
      </c>
      <c r="BG316" s="5">
        <f t="shared" si="90"/>
        <v>218287.13983656952</v>
      </c>
      <c r="BH316" s="5">
        <f t="shared" si="91"/>
        <v>1612705.9253059602</v>
      </c>
      <c r="BI316" s="150"/>
      <c r="BJ316" s="2">
        <v>311</v>
      </c>
      <c r="BK316" s="118">
        <v>54302</v>
      </c>
      <c r="BL316" s="5">
        <f t="shared" si="119"/>
        <v>217762.59376310252</v>
      </c>
      <c r="BM316" s="5">
        <f t="shared" si="120"/>
        <v>5059.1898369667315</v>
      </c>
      <c r="BN316" s="5">
        <f t="shared" si="92"/>
        <v>3743.5408329813208</v>
      </c>
      <c r="BO316" s="35">
        <f t="shared" si="93"/>
        <v>0.20629112291271523</v>
      </c>
      <c r="BP316" s="5">
        <f t="shared" si="94"/>
        <v>1315.6490039854109</v>
      </c>
      <c r="BQ316" s="35">
        <f t="shared" si="95"/>
        <v>7.2499999999999981E-2</v>
      </c>
      <c r="BR316" s="5">
        <f t="shared" si="121"/>
        <v>527605.94706987927</v>
      </c>
      <c r="BS316" s="5">
        <f t="shared" si="122"/>
        <v>1045802.092226775</v>
      </c>
      <c r="BT316" s="5">
        <f t="shared" si="96"/>
        <v>214019.05293012119</v>
      </c>
      <c r="BU316" s="5">
        <f t="shared" si="97"/>
        <v>1573408.0392966543</v>
      </c>
      <c r="BV316" s="150"/>
      <c r="BW316" s="2">
        <v>311</v>
      </c>
      <c r="BX316" s="118">
        <v>54302</v>
      </c>
      <c r="BY316" s="5">
        <f t="shared" si="123"/>
        <v>213446.31736253365</v>
      </c>
      <c r="BZ316" s="5">
        <f t="shared" si="124"/>
        <v>4934.049629872613</v>
      </c>
      <c r="CA316" s="5">
        <f t="shared" si="98"/>
        <v>3688.9461119244997</v>
      </c>
      <c r="CB316" s="35">
        <f t="shared" si="99"/>
        <v>0.20739338064056131</v>
      </c>
      <c r="CC316" s="5">
        <f t="shared" si="100"/>
        <v>1245.103517948113</v>
      </c>
      <c r="CD316" s="35">
        <f t="shared" si="101"/>
        <v>7.0000000000000007E-2</v>
      </c>
      <c r="CE316" s="5">
        <f t="shared" si="125"/>
        <v>531867.62874939106</v>
      </c>
      <c r="CF316" s="5">
        <f t="shared" si="126"/>
        <v>1002621.8061409914</v>
      </c>
      <c r="CG316" s="5">
        <f t="shared" si="102"/>
        <v>209757.37125060914</v>
      </c>
      <c r="CH316" s="5">
        <f t="shared" si="103"/>
        <v>1534489.4348903825</v>
      </c>
    </row>
    <row r="317" spans="9:86" ht="14.25" customHeight="1">
      <c r="I317" s="150"/>
      <c r="J317" s="2">
        <v>312</v>
      </c>
      <c r="K317" s="118">
        <v>54332</v>
      </c>
      <c r="L317" s="5">
        <f t="shared" si="104"/>
        <v>231111.93017025234</v>
      </c>
      <c r="M317" s="5">
        <f t="shared" si="67"/>
        <v>5571.5809522926747</v>
      </c>
      <c r="N317" s="5">
        <f t="shared" si="68"/>
        <v>3982.6864323721902</v>
      </c>
      <c r="O317" s="35">
        <f t="shared" si="69"/>
        <v>0.20679260111435771</v>
      </c>
      <c r="P317" s="5">
        <f t="shared" si="70"/>
        <v>1588.8945199204848</v>
      </c>
      <c r="Q317" s="35">
        <f t="shared" si="71"/>
        <v>8.2500000000000004E-2</v>
      </c>
      <c r="R317" s="5">
        <f t="shared" si="105"/>
        <v>514495.75626211951</v>
      </c>
      <c r="S317" s="5">
        <f t="shared" si="106"/>
        <v>1223837.5008531946</v>
      </c>
      <c r="T317" s="5">
        <f t="shared" si="72"/>
        <v>227129.24373788014</v>
      </c>
      <c r="U317" s="5">
        <f t="shared" si="73"/>
        <v>1738333.2571153142</v>
      </c>
      <c r="V317" s="150"/>
      <c r="W317" s="2">
        <v>312</v>
      </c>
      <c r="X317" s="118">
        <v>54332</v>
      </c>
      <c r="Y317" s="5">
        <f t="shared" si="107"/>
        <v>226835.32700796012</v>
      </c>
      <c r="Z317" s="5">
        <f t="shared" si="108"/>
        <v>5441.7815210329336</v>
      </c>
      <c r="AA317" s="5">
        <f t="shared" si="74"/>
        <v>3929.5460076465324</v>
      </c>
      <c r="AB317" s="35">
        <f t="shared" si="75"/>
        <v>0.20788010718499608</v>
      </c>
      <c r="AC317" s="5">
        <f t="shared" si="76"/>
        <v>1512.235513386401</v>
      </c>
      <c r="AD317" s="35">
        <f t="shared" si="77"/>
        <v>0.08</v>
      </c>
      <c r="AE317" s="5">
        <f t="shared" si="109"/>
        <v>518719.21899968578</v>
      </c>
      <c r="AF317" s="5">
        <f t="shared" si="110"/>
        <v>1179116.6155625891</v>
      </c>
      <c r="AG317" s="5">
        <f t="shared" si="78"/>
        <v>222905.78100031358</v>
      </c>
      <c r="AH317" s="5">
        <f t="shared" si="79"/>
        <v>1697835.8345622749</v>
      </c>
      <c r="AI317" s="150"/>
      <c r="AJ317" s="2">
        <v>312</v>
      </c>
      <c r="AK317" s="118">
        <v>54332</v>
      </c>
      <c r="AL317" s="5">
        <f t="shared" si="111"/>
        <v>222559.82121291081</v>
      </c>
      <c r="AM317" s="5">
        <f t="shared" si="112"/>
        <v>5313.0923161272649</v>
      </c>
      <c r="AN317" s="5">
        <f t="shared" si="80"/>
        <v>3875.7268041272159</v>
      </c>
      <c r="AO317" s="35">
        <f t="shared" si="81"/>
        <v>0.20897177844618342</v>
      </c>
      <c r="AP317" s="5">
        <f t="shared" si="82"/>
        <v>1437.365512000049</v>
      </c>
      <c r="AQ317" s="35">
        <f t="shared" si="83"/>
        <v>7.7499999999999999E-2</v>
      </c>
      <c r="AR317" s="5">
        <f t="shared" si="113"/>
        <v>522940.90559121629</v>
      </c>
      <c r="AS317" s="5">
        <f t="shared" si="114"/>
        <v>1134743.8970404908</v>
      </c>
      <c r="AT317" s="5">
        <f t="shared" si="84"/>
        <v>218684.0944087836</v>
      </c>
      <c r="AU317" s="5">
        <f t="shared" si="85"/>
        <v>1657684.8026317069</v>
      </c>
      <c r="AV317" s="150"/>
      <c r="AW317" s="2">
        <v>312</v>
      </c>
      <c r="AX317" s="118">
        <v>54332</v>
      </c>
      <c r="AY317" s="5">
        <f t="shared" si="115"/>
        <v>218287.13983656952</v>
      </c>
      <c r="AZ317" s="5">
        <f t="shared" si="116"/>
        <v>5185.5495990545369</v>
      </c>
      <c r="BA317" s="5">
        <f t="shared" si="86"/>
        <v>3821.2549750759772</v>
      </c>
      <c r="BB317" s="35">
        <f t="shared" si="87"/>
        <v>0.21006761889520006</v>
      </c>
      <c r="BC317" s="5">
        <f t="shared" si="88"/>
        <v>1364.2946239785595</v>
      </c>
      <c r="BD317" s="35">
        <f t="shared" si="89"/>
        <v>7.4999999999999997E-2</v>
      </c>
      <c r="BE317" s="5">
        <f t="shared" si="117"/>
        <v>527159.11513850628</v>
      </c>
      <c r="BF317" s="5">
        <f t="shared" si="118"/>
        <v>1090732.3597665085</v>
      </c>
      <c r="BG317" s="5">
        <f t="shared" si="90"/>
        <v>214465.88486149354</v>
      </c>
      <c r="BH317" s="5">
        <f t="shared" si="91"/>
        <v>1617891.4749050147</v>
      </c>
      <c r="BI317" s="150"/>
      <c r="BJ317" s="2">
        <v>312</v>
      </c>
      <c r="BK317" s="118">
        <v>54332</v>
      </c>
      <c r="BL317" s="5">
        <f t="shared" si="119"/>
        <v>214019.05293012119</v>
      </c>
      <c r="BM317" s="5">
        <f t="shared" si="120"/>
        <v>5059.1898369667315</v>
      </c>
      <c r="BN317" s="5">
        <f t="shared" si="92"/>
        <v>3766.1580588472493</v>
      </c>
      <c r="BO317" s="35">
        <f t="shared" si="93"/>
        <v>0.21116763244870135</v>
      </c>
      <c r="BP317" s="5">
        <f t="shared" si="94"/>
        <v>1293.0317781194822</v>
      </c>
      <c r="BQ317" s="35">
        <f t="shared" si="95"/>
        <v>7.2499999999999995E-2</v>
      </c>
      <c r="BR317" s="5">
        <f t="shared" si="121"/>
        <v>531372.10512872657</v>
      </c>
      <c r="BS317" s="5">
        <f t="shared" si="122"/>
        <v>1047095.1240048945</v>
      </c>
      <c r="BT317" s="5">
        <f t="shared" si="96"/>
        <v>210252.89487127395</v>
      </c>
      <c r="BU317" s="5">
        <f t="shared" si="97"/>
        <v>1578467.2291336211</v>
      </c>
      <c r="BV317" s="150"/>
      <c r="BW317" s="2">
        <v>312</v>
      </c>
      <c r="BX317" s="118">
        <v>54332</v>
      </c>
      <c r="BY317" s="5">
        <f t="shared" si="123"/>
        <v>209757.37125060914</v>
      </c>
      <c r="BZ317" s="5">
        <f t="shared" si="124"/>
        <v>4934.049629872613</v>
      </c>
      <c r="CA317" s="5">
        <f t="shared" si="98"/>
        <v>3710.4649642440595</v>
      </c>
      <c r="CB317" s="35">
        <f t="shared" si="99"/>
        <v>0.21227182294219094</v>
      </c>
      <c r="CC317" s="5">
        <f t="shared" si="100"/>
        <v>1223.5846656285535</v>
      </c>
      <c r="CD317" s="35">
        <f t="shared" si="101"/>
        <v>7.0000000000000007E-2</v>
      </c>
      <c r="CE317" s="5">
        <f t="shared" si="125"/>
        <v>535578.09371363511</v>
      </c>
      <c r="CF317" s="5">
        <f t="shared" si="126"/>
        <v>1003845.3908066199</v>
      </c>
      <c r="CG317" s="5">
        <f t="shared" si="102"/>
        <v>206046.90628636509</v>
      </c>
      <c r="CH317" s="5">
        <f t="shared" si="103"/>
        <v>1539423.4845202551</v>
      </c>
    </row>
    <row r="318" spans="9:86" ht="14.25" customHeight="1">
      <c r="I318" s="150"/>
      <c r="J318" s="2">
        <v>313</v>
      </c>
      <c r="K318" s="118">
        <v>54363</v>
      </c>
      <c r="L318" s="5">
        <f t="shared" si="104"/>
        <v>227129.24373788014</v>
      </c>
      <c r="M318" s="5">
        <f t="shared" si="67"/>
        <v>5571.5809522926747</v>
      </c>
      <c r="N318" s="5">
        <f t="shared" si="68"/>
        <v>4010.0674015947488</v>
      </c>
      <c r="O318" s="35">
        <f t="shared" si="69"/>
        <v>0.21186531521529253</v>
      </c>
      <c r="P318" s="5">
        <f t="shared" si="70"/>
        <v>1561.5135506979259</v>
      </c>
      <c r="Q318" s="35">
        <f t="shared" si="71"/>
        <v>8.2500000000000004E-2</v>
      </c>
      <c r="R318" s="5">
        <f t="shared" si="105"/>
        <v>518505.82366371428</v>
      </c>
      <c r="S318" s="5">
        <f t="shared" si="106"/>
        <v>1225399.0144038924</v>
      </c>
      <c r="T318" s="5">
        <f t="shared" si="72"/>
        <v>223119.1763362854</v>
      </c>
      <c r="U318" s="5">
        <f t="shared" si="73"/>
        <v>1743904.8380676068</v>
      </c>
      <c r="V318" s="150"/>
      <c r="W318" s="2">
        <v>313</v>
      </c>
      <c r="X318" s="118">
        <v>54363</v>
      </c>
      <c r="Y318" s="5">
        <f t="shared" si="107"/>
        <v>222905.78100031358</v>
      </c>
      <c r="Z318" s="5">
        <f t="shared" si="108"/>
        <v>5441.7815210329336</v>
      </c>
      <c r="AA318" s="5">
        <f t="shared" si="74"/>
        <v>3955.7429810308431</v>
      </c>
      <c r="AB318" s="35">
        <f t="shared" si="75"/>
        <v>0.21295506809804693</v>
      </c>
      <c r="AC318" s="5">
        <f t="shared" si="76"/>
        <v>1486.0385400020907</v>
      </c>
      <c r="AD318" s="35">
        <f t="shared" si="77"/>
        <v>0.08</v>
      </c>
      <c r="AE318" s="5">
        <f t="shared" si="109"/>
        <v>522674.96198071662</v>
      </c>
      <c r="AF318" s="5">
        <f t="shared" si="110"/>
        <v>1180602.6541025913</v>
      </c>
      <c r="AG318" s="5">
        <f t="shared" si="78"/>
        <v>218950.03801928274</v>
      </c>
      <c r="AH318" s="5">
        <f t="shared" si="79"/>
        <v>1703277.6160833079</v>
      </c>
      <c r="AI318" s="150"/>
      <c r="AJ318" s="2">
        <v>313</v>
      </c>
      <c r="AK318" s="118">
        <v>54363</v>
      </c>
      <c r="AL318" s="5">
        <f t="shared" si="111"/>
        <v>218684.0944087836</v>
      </c>
      <c r="AM318" s="5">
        <f t="shared" si="112"/>
        <v>5313.0923161272649</v>
      </c>
      <c r="AN318" s="5">
        <f t="shared" si="80"/>
        <v>3900.7575397372038</v>
      </c>
      <c r="AO318" s="35">
        <f t="shared" si="81"/>
        <v>0.2140489028403994</v>
      </c>
      <c r="AP318" s="5">
        <f t="shared" si="82"/>
        <v>1412.3347763900608</v>
      </c>
      <c r="AQ318" s="35">
        <f t="shared" si="83"/>
        <v>7.7500000000000013E-2</v>
      </c>
      <c r="AR318" s="5">
        <f t="shared" si="113"/>
        <v>526841.66313095344</v>
      </c>
      <c r="AS318" s="5">
        <f t="shared" si="114"/>
        <v>1136156.2318168809</v>
      </c>
      <c r="AT318" s="5">
        <f t="shared" si="84"/>
        <v>214783.33686904638</v>
      </c>
      <c r="AU318" s="5">
        <f t="shared" si="85"/>
        <v>1662997.8949478343</v>
      </c>
      <c r="AV318" s="150"/>
      <c r="AW318" s="2">
        <v>313</v>
      </c>
      <c r="AX318" s="118">
        <v>54363</v>
      </c>
      <c r="AY318" s="5">
        <f t="shared" si="115"/>
        <v>214465.88486149354</v>
      </c>
      <c r="AZ318" s="5">
        <f t="shared" si="116"/>
        <v>5185.5495990545369</v>
      </c>
      <c r="BA318" s="5">
        <f t="shared" si="86"/>
        <v>3845.1378186702023</v>
      </c>
      <c r="BB318" s="35">
        <f t="shared" si="87"/>
        <v>0.21514682325275952</v>
      </c>
      <c r="BC318" s="5">
        <f t="shared" si="88"/>
        <v>1340.4117803843346</v>
      </c>
      <c r="BD318" s="35">
        <f t="shared" si="89"/>
        <v>7.5000000000000011E-2</v>
      </c>
      <c r="BE318" s="5">
        <f t="shared" si="117"/>
        <v>531004.25295717653</v>
      </c>
      <c r="BF318" s="5">
        <f t="shared" si="118"/>
        <v>1092072.7715468928</v>
      </c>
      <c r="BG318" s="5">
        <f t="shared" si="90"/>
        <v>210620.74704282335</v>
      </c>
      <c r="BH318" s="5">
        <f t="shared" si="91"/>
        <v>1623077.0245040692</v>
      </c>
      <c r="BI318" s="150"/>
      <c r="BJ318" s="2">
        <v>313</v>
      </c>
      <c r="BK318" s="118">
        <v>54363</v>
      </c>
      <c r="BL318" s="5">
        <f t="shared" si="119"/>
        <v>210252.89487127395</v>
      </c>
      <c r="BM318" s="5">
        <f t="shared" si="120"/>
        <v>5059.1898369667315</v>
      </c>
      <c r="BN318" s="5">
        <f t="shared" si="92"/>
        <v>3788.9119304527849</v>
      </c>
      <c r="BO318" s="35">
        <f t="shared" si="93"/>
        <v>0.21624883306967202</v>
      </c>
      <c r="BP318" s="5">
        <f t="shared" si="94"/>
        <v>1270.2779065139468</v>
      </c>
      <c r="BQ318" s="35">
        <f t="shared" si="95"/>
        <v>7.2499999999999995E-2</v>
      </c>
      <c r="BR318" s="5">
        <f t="shared" si="121"/>
        <v>535161.01705917937</v>
      </c>
      <c r="BS318" s="5">
        <f t="shared" si="122"/>
        <v>1048365.4019114084</v>
      </c>
      <c r="BT318" s="5">
        <f t="shared" si="96"/>
        <v>206463.98294082115</v>
      </c>
      <c r="BU318" s="5">
        <f t="shared" si="97"/>
        <v>1583526.4189705877</v>
      </c>
      <c r="BV318" s="150"/>
      <c r="BW318" s="2">
        <v>313</v>
      </c>
      <c r="BX318" s="118">
        <v>54363</v>
      </c>
      <c r="BY318" s="5">
        <f t="shared" si="123"/>
        <v>206046.90628636509</v>
      </c>
      <c r="BZ318" s="5">
        <f t="shared" si="124"/>
        <v>4934.049629872613</v>
      </c>
      <c r="CA318" s="5">
        <f t="shared" si="98"/>
        <v>3732.1093432021498</v>
      </c>
      <c r="CB318" s="35">
        <f t="shared" si="99"/>
        <v>0.21735493594930724</v>
      </c>
      <c r="CC318" s="5">
        <f t="shared" si="100"/>
        <v>1201.9402866704631</v>
      </c>
      <c r="CD318" s="35">
        <f t="shared" si="101"/>
        <v>7.0000000000000007E-2</v>
      </c>
      <c r="CE318" s="5">
        <f t="shared" si="125"/>
        <v>539310.20305683732</v>
      </c>
      <c r="CF318" s="5">
        <f t="shared" si="126"/>
        <v>1005047.3310932904</v>
      </c>
      <c r="CG318" s="5">
        <f t="shared" si="102"/>
        <v>202314.79694316295</v>
      </c>
      <c r="CH318" s="5">
        <f t="shared" si="103"/>
        <v>1544357.5341501278</v>
      </c>
    </row>
    <row r="319" spans="9:86" ht="14.25" customHeight="1">
      <c r="I319" s="150"/>
      <c r="J319" s="2">
        <v>314</v>
      </c>
      <c r="K319" s="118">
        <v>54393</v>
      </c>
      <c r="L319" s="5">
        <f t="shared" si="104"/>
        <v>223119.1763362854</v>
      </c>
      <c r="M319" s="5">
        <f t="shared" si="67"/>
        <v>5571.5809522926747</v>
      </c>
      <c r="N319" s="5">
        <f t="shared" si="68"/>
        <v>4037.6366149807127</v>
      </c>
      <c r="O319" s="35">
        <f t="shared" si="69"/>
        <v>0.21715587236994011</v>
      </c>
      <c r="P319" s="5">
        <f t="shared" si="70"/>
        <v>1533.944337311962</v>
      </c>
      <c r="Q319" s="35">
        <f t="shared" si="71"/>
        <v>8.2500000000000004E-2</v>
      </c>
      <c r="R319" s="5">
        <f t="shared" si="105"/>
        <v>522543.46027869498</v>
      </c>
      <c r="S319" s="5">
        <f t="shared" si="106"/>
        <v>1226932.9587412043</v>
      </c>
      <c r="T319" s="5">
        <f t="shared" si="72"/>
        <v>219081.5397213047</v>
      </c>
      <c r="U319" s="5">
        <f t="shared" si="73"/>
        <v>1749476.4190198993</v>
      </c>
      <c r="V319" s="150"/>
      <c r="W319" s="2">
        <v>314</v>
      </c>
      <c r="X319" s="118">
        <v>54393</v>
      </c>
      <c r="Y319" s="5">
        <f t="shared" si="107"/>
        <v>218950.03801928274</v>
      </c>
      <c r="Z319" s="5">
        <f t="shared" si="108"/>
        <v>5441.7815210329336</v>
      </c>
      <c r="AA319" s="5">
        <f t="shared" si="74"/>
        <v>3982.1146009043819</v>
      </c>
      <c r="AB319" s="35">
        <f t="shared" si="75"/>
        <v>0.21824785071123926</v>
      </c>
      <c r="AC319" s="5">
        <f t="shared" si="76"/>
        <v>1459.6669201285517</v>
      </c>
      <c r="AD319" s="35">
        <f t="shared" si="77"/>
        <v>0.08</v>
      </c>
      <c r="AE319" s="5">
        <f t="shared" si="109"/>
        <v>526657.07658162096</v>
      </c>
      <c r="AF319" s="5">
        <f t="shared" si="110"/>
        <v>1182062.3210227198</v>
      </c>
      <c r="AG319" s="5">
        <f t="shared" si="78"/>
        <v>214967.92341837837</v>
      </c>
      <c r="AH319" s="5">
        <f t="shared" si="79"/>
        <v>1708719.3976043407</v>
      </c>
      <c r="AI319" s="150"/>
      <c r="AJ319" s="2">
        <v>314</v>
      </c>
      <c r="AK319" s="118">
        <v>54393</v>
      </c>
      <c r="AL319" s="5">
        <f t="shared" si="111"/>
        <v>214783.33686904638</v>
      </c>
      <c r="AM319" s="5">
        <f t="shared" si="112"/>
        <v>5313.0923161272649</v>
      </c>
      <c r="AN319" s="5">
        <f t="shared" si="80"/>
        <v>3925.94993218134</v>
      </c>
      <c r="AO319" s="35">
        <f t="shared" si="81"/>
        <v>0.21934382747251918</v>
      </c>
      <c r="AP319" s="5">
        <f t="shared" si="82"/>
        <v>1387.1423839459246</v>
      </c>
      <c r="AQ319" s="35">
        <f t="shared" si="83"/>
        <v>7.7499999999999999E-2</v>
      </c>
      <c r="AR319" s="5">
        <f t="shared" si="113"/>
        <v>530767.61306313484</v>
      </c>
      <c r="AS319" s="5">
        <f t="shared" si="114"/>
        <v>1137543.3742008267</v>
      </c>
      <c r="AT319" s="5">
        <f t="shared" si="84"/>
        <v>210857.38693686505</v>
      </c>
      <c r="AU319" s="5">
        <f t="shared" si="85"/>
        <v>1668310.9872639617</v>
      </c>
      <c r="AV319" s="150"/>
      <c r="AW319" s="2">
        <v>314</v>
      </c>
      <c r="AX319" s="118">
        <v>54393</v>
      </c>
      <c r="AY319" s="5">
        <f t="shared" si="115"/>
        <v>210620.74704282335</v>
      </c>
      <c r="AZ319" s="5">
        <f t="shared" si="116"/>
        <v>5185.5495990545369</v>
      </c>
      <c r="BA319" s="5">
        <f t="shared" si="86"/>
        <v>3869.1699300368909</v>
      </c>
      <c r="BB319" s="35">
        <f t="shared" si="87"/>
        <v>0.22044380628373023</v>
      </c>
      <c r="BC319" s="5">
        <f t="shared" si="88"/>
        <v>1316.3796690176459</v>
      </c>
      <c r="BD319" s="35">
        <f t="shared" si="89"/>
        <v>7.5000000000000011E-2</v>
      </c>
      <c r="BE319" s="5">
        <f t="shared" si="117"/>
        <v>534873.42288721341</v>
      </c>
      <c r="BF319" s="5">
        <f t="shared" si="118"/>
        <v>1093389.1512159104</v>
      </c>
      <c r="BG319" s="5">
        <f t="shared" si="90"/>
        <v>206751.57711278647</v>
      </c>
      <c r="BH319" s="5">
        <f t="shared" si="91"/>
        <v>1628262.574103124</v>
      </c>
      <c r="BI319" s="150"/>
      <c r="BJ319" s="2">
        <v>314</v>
      </c>
      <c r="BK319" s="118">
        <v>54393</v>
      </c>
      <c r="BL319" s="5">
        <f t="shared" si="119"/>
        <v>206463.98294082115</v>
      </c>
      <c r="BM319" s="5">
        <f t="shared" si="120"/>
        <v>5059.1898369667315</v>
      </c>
      <c r="BN319" s="5">
        <f t="shared" si="92"/>
        <v>3811.803273365937</v>
      </c>
      <c r="BO319" s="35">
        <f t="shared" si="93"/>
        <v>0.22154779070353489</v>
      </c>
      <c r="BP319" s="5">
        <f t="shared" si="94"/>
        <v>1247.3865636007945</v>
      </c>
      <c r="BQ319" s="35">
        <f t="shared" si="95"/>
        <v>7.2499999999999995E-2</v>
      </c>
      <c r="BR319" s="5">
        <f t="shared" si="121"/>
        <v>538972.82033254532</v>
      </c>
      <c r="BS319" s="5">
        <f t="shared" si="122"/>
        <v>1049612.7884750091</v>
      </c>
      <c r="BT319" s="5">
        <f t="shared" si="96"/>
        <v>202652.1796674552</v>
      </c>
      <c r="BU319" s="5">
        <f t="shared" si="97"/>
        <v>1588585.6088075545</v>
      </c>
      <c r="BV319" s="150"/>
      <c r="BW319" s="2">
        <v>314</v>
      </c>
      <c r="BX319" s="118">
        <v>54393</v>
      </c>
      <c r="BY319" s="5">
        <f t="shared" si="123"/>
        <v>202314.79694316295</v>
      </c>
      <c r="BZ319" s="5">
        <f t="shared" si="124"/>
        <v>4934.049629872613</v>
      </c>
      <c r="CA319" s="5">
        <f t="shared" si="98"/>
        <v>3753.8799810374958</v>
      </c>
      <c r="CB319" s="35">
        <f t="shared" si="99"/>
        <v>0.22265578421881346</v>
      </c>
      <c r="CC319" s="5">
        <f t="shared" si="100"/>
        <v>1180.1696488351172</v>
      </c>
      <c r="CD319" s="35">
        <f t="shared" si="101"/>
        <v>7.0000000000000007E-2</v>
      </c>
      <c r="CE319" s="5">
        <f t="shared" si="125"/>
        <v>543064.08303787478</v>
      </c>
      <c r="CF319" s="5">
        <f t="shared" si="126"/>
        <v>1006227.5007421254</v>
      </c>
      <c r="CG319" s="5">
        <f t="shared" si="102"/>
        <v>198560.91696212546</v>
      </c>
      <c r="CH319" s="5">
        <f t="shared" si="103"/>
        <v>1549291.5837800002</v>
      </c>
    </row>
    <row r="320" spans="9:86" ht="14.25" customHeight="1">
      <c r="I320" s="150"/>
      <c r="J320" s="2">
        <v>315</v>
      </c>
      <c r="K320" s="118">
        <v>54424</v>
      </c>
      <c r="L320" s="5">
        <f t="shared" si="104"/>
        <v>219081.5397213047</v>
      </c>
      <c r="M320" s="5">
        <f t="shared" si="67"/>
        <v>5571.5809522926747</v>
      </c>
      <c r="N320" s="5">
        <f t="shared" si="68"/>
        <v>4065.3953667087048</v>
      </c>
      <c r="O320" s="35">
        <f t="shared" si="69"/>
        <v>0.22267848063585777</v>
      </c>
      <c r="P320" s="5">
        <f t="shared" si="70"/>
        <v>1506.1855855839699</v>
      </c>
      <c r="Q320" s="35">
        <f t="shared" si="71"/>
        <v>8.2500000000000018E-2</v>
      </c>
      <c r="R320" s="5">
        <f t="shared" si="105"/>
        <v>526608.85564540373</v>
      </c>
      <c r="S320" s="5">
        <f t="shared" si="106"/>
        <v>1228439.1443267884</v>
      </c>
      <c r="T320" s="5">
        <f t="shared" si="72"/>
        <v>215016.14435459598</v>
      </c>
      <c r="U320" s="5">
        <f t="shared" si="73"/>
        <v>1755047.9999721921</v>
      </c>
      <c r="V320" s="150"/>
      <c r="W320" s="2">
        <v>315</v>
      </c>
      <c r="X320" s="118">
        <v>54424</v>
      </c>
      <c r="Y320" s="5">
        <f t="shared" si="107"/>
        <v>214967.92341837837</v>
      </c>
      <c r="Z320" s="5">
        <f t="shared" si="108"/>
        <v>5441.7815210329336</v>
      </c>
      <c r="AA320" s="5">
        <f t="shared" si="74"/>
        <v>4008.6620315770779</v>
      </c>
      <c r="AB320" s="35">
        <f t="shared" si="75"/>
        <v>0.22377266158590225</v>
      </c>
      <c r="AC320" s="5">
        <f t="shared" si="76"/>
        <v>1433.119489455856</v>
      </c>
      <c r="AD320" s="35">
        <f t="shared" si="77"/>
        <v>0.08</v>
      </c>
      <c r="AE320" s="5">
        <f t="shared" si="109"/>
        <v>530665.73861319805</v>
      </c>
      <c r="AF320" s="5">
        <f t="shared" si="110"/>
        <v>1183495.4405121757</v>
      </c>
      <c r="AG320" s="5">
        <f t="shared" si="78"/>
        <v>210959.26138680128</v>
      </c>
      <c r="AH320" s="5">
        <f t="shared" si="79"/>
        <v>1714161.1791253737</v>
      </c>
      <c r="AI320" s="150"/>
      <c r="AJ320" s="2">
        <v>315</v>
      </c>
      <c r="AK320" s="118">
        <v>54424</v>
      </c>
      <c r="AL320" s="5">
        <f t="shared" si="111"/>
        <v>210857.38693686505</v>
      </c>
      <c r="AM320" s="5">
        <f t="shared" si="112"/>
        <v>5313.0923161272649</v>
      </c>
      <c r="AN320" s="5">
        <f t="shared" si="80"/>
        <v>3951.3050254933451</v>
      </c>
      <c r="AO320" s="35">
        <f t="shared" si="81"/>
        <v>0.22487075740968632</v>
      </c>
      <c r="AP320" s="5">
        <f t="shared" si="82"/>
        <v>1361.7872906339201</v>
      </c>
      <c r="AQ320" s="35">
        <f t="shared" si="83"/>
        <v>7.7499999999999999E-2</v>
      </c>
      <c r="AR320" s="5">
        <f t="shared" si="113"/>
        <v>534718.91808862821</v>
      </c>
      <c r="AS320" s="5">
        <f t="shared" si="114"/>
        <v>1138905.1614914606</v>
      </c>
      <c r="AT320" s="5">
        <f t="shared" si="84"/>
        <v>206906.0819113717</v>
      </c>
      <c r="AU320" s="5">
        <f t="shared" si="85"/>
        <v>1673624.0795800888</v>
      </c>
      <c r="AV320" s="150"/>
      <c r="AW320" s="2">
        <v>315</v>
      </c>
      <c r="AX320" s="118">
        <v>54424</v>
      </c>
      <c r="AY320" s="5">
        <f t="shared" si="115"/>
        <v>206751.57711278647</v>
      </c>
      <c r="AZ320" s="5">
        <f t="shared" si="116"/>
        <v>5185.5495990545369</v>
      </c>
      <c r="BA320" s="5">
        <f t="shared" si="86"/>
        <v>3893.3522420996214</v>
      </c>
      <c r="BB320" s="35">
        <f t="shared" si="87"/>
        <v>0.22597277156298926</v>
      </c>
      <c r="BC320" s="5">
        <f t="shared" si="88"/>
        <v>1292.1973569549154</v>
      </c>
      <c r="BD320" s="35">
        <f t="shared" si="89"/>
        <v>7.5000000000000011E-2</v>
      </c>
      <c r="BE320" s="5">
        <f t="shared" si="117"/>
        <v>538766.775129313</v>
      </c>
      <c r="BF320" s="5">
        <f t="shared" si="118"/>
        <v>1094681.3485728654</v>
      </c>
      <c r="BG320" s="5">
        <f t="shared" si="90"/>
        <v>202858.22487068686</v>
      </c>
      <c r="BH320" s="5">
        <f t="shared" si="91"/>
        <v>1633448.1237021782</v>
      </c>
      <c r="BI320" s="150"/>
      <c r="BJ320" s="2">
        <v>315</v>
      </c>
      <c r="BK320" s="118">
        <v>54424</v>
      </c>
      <c r="BL320" s="5">
        <f t="shared" si="119"/>
        <v>202652.1796674552</v>
      </c>
      <c r="BM320" s="5">
        <f t="shared" si="120"/>
        <v>5059.1898369667315</v>
      </c>
      <c r="BN320" s="5">
        <f t="shared" si="92"/>
        <v>3834.8329181425233</v>
      </c>
      <c r="BO320" s="35">
        <f t="shared" si="93"/>
        <v>0.22707870743469979</v>
      </c>
      <c r="BP320" s="5">
        <f t="shared" si="94"/>
        <v>1224.3569188242084</v>
      </c>
      <c r="BQ320" s="35">
        <f t="shared" si="95"/>
        <v>7.2499999999999981E-2</v>
      </c>
      <c r="BR320" s="5">
        <f t="shared" si="121"/>
        <v>542807.65325068787</v>
      </c>
      <c r="BS320" s="5">
        <f t="shared" si="122"/>
        <v>1050837.1453938333</v>
      </c>
      <c r="BT320" s="5">
        <f t="shared" si="96"/>
        <v>198817.34674931268</v>
      </c>
      <c r="BU320" s="5">
        <f t="shared" si="97"/>
        <v>1593644.7986445213</v>
      </c>
      <c r="BV320" s="150"/>
      <c r="BW320" s="2">
        <v>315</v>
      </c>
      <c r="BX320" s="118">
        <v>54424</v>
      </c>
      <c r="BY320" s="5">
        <f t="shared" si="123"/>
        <v>198560.91696212546</v>
      </c>
      <c r="BZ320" s="5">
        <f t="shared" si="124"/>
        <v>4934.049629872613</v>
      </c>
      <c r="CA320" s="5">
        <f t="shared" si="98"/>
        <v>3775.7776142602142</v>
      </c>
      <c r="CB320" s="35">
        <f t="shared" si="99"/>
        <v>0.22818856834633328</v>
      </c>
      <c r="CC320" s="5">
        <f t="shared" si="100"/>
        <v>1158.2720156123985</v>
      </c>
      <c r="CD320" s="35">
        <f t="shared" si="101"/>
        <v>7.0000000000000007E-2</v>
      </c>
      <c r="CE320" s="5">
        <f t="shared" si="125"/>
        <v>546839.86065213499</v>
      </c>
      <c r="CF320" s="5">
        <f t="shared" si="126"/>
        <v>1007385.7727577379</v>
      </c>
      <c r="CG320" s="5">
        <f t="shared" si="102"/>
        <v>194785.13934786525</v>
      </c>
      <c r="CH320" s="5">
        <f t="shared" si="103"/>
        <v>1554225.6334098729</v>
      </c>
    </row>
    <row r="321" spans="9:86" ht="14.25" customHeight="1">
      <c r="I321" s="150"/>
      <c r="J321" s="2">
        <v>316</v>
      </c>
      <c r="K321" s="118">
        <v>54455</v>
      </c>
      <c r="L321" s="5">
        <f t="shared" si="104"/>
        <v>215016.14435459598</v>
      </c>
      <c r="M321" s="5">
        <f t="shared" si="67"/>
        <v>5571.5809522926747</v>
      </c>
      <c r="N321" s="5">
        <f t="shared" si="68"/>
        <v>4093.3449598548277</v>
      </c>
      <c r="O321" s="35">
        <f t="shared" si="69"/>
        <v>0.22844861099011696</v>
      </c>
      <c r="P321" s="5">
        <f t="shared" si="70"/>
        <v>1478.2359924378472</v>
      </c>
      <c r="Q321" s="35">
        <f t="shared" si="71"/>
        <v>8.249999999999999E-2</v>
      </c>
      <c r="R321" s="5">
        <f t="shared" si="105"/>
        <v>530702.20060525858</v>
      </c>
      <c r="S321" s="5">
        <f t="shared" si="106"/>
        <v>1229917.3803192263</v>
      </c>
      <c r="T321" s="5">
        <f t="shared" si="72"/>
        <v>210922.79939474116</v>
      </c>
      <c r="U321" s="5">
        <f t="shared" si="73"/>
        <v>1760619.5809244849</v>
      </c>
      <c r="V321" s="150"/>
      <c r="W321" s="2">
        <v>316</v>
      </c>
      <c r="X321" s="118">
        <v>54455</v>
      </c>
      <c r="Y321" s="5">
        <f t="shared" si="107"/>
        <v>210959.26138680128</v>
      </c>
      <c r="Z321" s="5">
        <f t="shared" si="108"/>
        <v>5441.7815210329336</v>
      </c>
      <c r="AA321" s="5">
        <f t="shared" si="74"/>
        <v>4035.3864451209247</v>
      </c>
      <c r="AB321" s="35">
        <f t="shared" si="75"/>
        <v>0.22954497007203115</v>
      </c>
      <c r="AC321" s="5">
        <f t="shared" si="76"/>
        <v>1406.3950759120087</v>
      </c>
      <c r="AD321" s="35">
        <f t="shared" si="77"/>
        <v>0.08</v>
      </c>
      <c r="AE321" s="5">
        <f t="shared" si="109"/>
        <v>534701.12505831895</v>
      </c>
      <c r="AF321" s="5">
        <f t="shared" si="110"/>
        <v>1184901.8355880878</v>
      </c>
      <c r="AG321" s="5">
        <f t="shared" si="78"/>
        <v>206923.87494168035</v>
      </c>
      <c r="AH321" s="5">
        <f t="shared" si="79"/>
        <v>1719602.9606464067</v>
      </c>
      <c r="AI321" s="150"/>
      <c r="AJ321" s="2">
        <v>316</v>
      </c>
      <c r="AK321" s="118">
        <v>54455</v>
      </c>
      <c r="AL321" s="5">
        <f t="shared" si="111"/>
        <v>206906.0819113717</v>
      </c>
      <c r="AM321" s="5">
        <f t="shared" si="112"/>
        <v>5313.0923161272649</v>
      </c>
      <c r="AN321" s="5">
        <f t="shared" si="80"/>
        <v>3976.8238704496562</v>
      </c>
      <c r="AO321" s="35">
        <f t="shared" si="81"/>
        <v>0.23064516037685912</v>
      </c>
      <c r="AP321" s="5">
        <f t="shared" si="82"/>
        <v>1336.268445677609</v>
      </c>
      <c r="AQ321" s="35">
        <f t="shared" si="83"/>
        <v>7.7499999999999999E-2</v>
      </c>
      <c r="AR321" s="5">
        <f t="shared" si="113"/>
        <v>538695.74195907789</v>
      </c>
      <c r="AS321" s="5">
        <f t="shared" si="114"/>
        <v>1140241.4299371382</v>
      </c>
      <c r="AT321" s="5">
        <f t="shared" si="84"/>
        <v>202929.25804092205</v>
      </c>
      <c r="AU321" s="5">
        <f t="shared" si="85"/>
        <v>1678937.171896216</v>
      </c>
      <c r="AV321" s="150"/>
      <c r="AW321" s="2">
        <v>316</v>
      </c>
      <c r="AX321" s="118">
        <v>54455</v>
      </c>
      <c r="AY321" s="5">
        <f t="shared" si="115"/>
        <v>202858.22487068686</v>
      </c>
      <c r="AZ321" s="5">
        <f t="shared" si="116"/>
        <v>5185.5495990545369</v>
      </c>
      <c r="BA321" s="5">
        <f t="shared" si="86"/>
        <v>3917.6856936127442</v>
      </c>
      <c r="BB321" s="35">
        <f t="shared" si="87"/>
        <v>0.23174918519237336</v>
      </c>
      <c r="BC321" s="5">
        <f t="shared" si="88"/>
        <v>1267.8639054417927</v>
      </c>
      <c r="BD321" s="35">
        <f t="shared" si="89"/>
        <v>7.4999999999999997E-2</v>
      </c>
      <c r="BE321" s="5">
        <f t="shared" si="117"/>
        <v>542684.46082292579</v>
      </c>
      <c r="BF321" s="5">
        <f t="shared" si="118"/>
        <v>1095949.2124783071</v>
      </c>
      <c r="BG321" s="5">
        <f t="shared" si="90"/>
        <v>198940.5391770741</v>
      </c>
      <c r="BH321" s="5">
        <f t="shared" si="91"/>
        <v>1638633.673301233</v>
      </c>
      <c r="BI321" s="150"/>
      <c r="BJ321" s="2">
        <v>316</v>
      </c>
      <c r="BK321" s="118">
        <v>54455</v>
      </c>
      <c r="BL321" s="5">
        <f t="shared" si="119"/>
        <v>198817.34674931268</v>
      </c>
      <c r="BM321" s="5">
        <f t="shared" si="120"/>
        <v>5059.1898369667315</v>
      </c>
      <c r="BN321" s="5">
        <f t="shared" si="92"/>
        <v>3858.0017003563007</v>
      </c>
      <c r="BO321" s="35">
        <f t="shared" si="93"/>
        <v>0.23285704774367558</v>
      </c>
      <c r="BP321" s="5">
        <f t="shared" si="94"/>
        <v>1201.1881366104308</v>
      </c>
      <c r="BQ321" s="35">
        <f t="shared" si="95"/>
        <v>7.2499999999999995E-2</v>
      </c>
      <c r="BR321" s="5">
        <f t="shared" si="121"/>
        <v>546665.65495104413</v>
      </c>
      <c r="BS321" s="5">
        <f t="shared" si="122"/>
        <v>1052038.3335304437</v>
      </c>
      <c r="BT321" s="5">
        <f t="shared" si="96"/>
        <v>194959.34504895637</v>
      </c>
      <c r="BU321" s="5">
        <f t="shared" si="97"/>
        <v>1598703.9884814878</v>
      </c>
      <c r="BV321" s="150"/>
      <c r="BW321" s="2">
        <v>316</v>
      </c>
      <c r="BX321" s="118">
        <v>54455</v>
      </c>
      <c r="BY321" s="5">
        <f t="shared" si="123"/>
        <v>194785.13934786525</v>
      </c>
      <c r="BZ321" s="5">
        <f t="shared" si="124"/>
        <v>4934.049629872613</v>
      </c>
      <c r="CA321" s="5">
        <f t="shared" si="98"/>
        <v>3797.8029836767323</v>
      </c>
      <c r="CB321" s="35">
        <f t="shared" si="99"/>
        <v>0.23396875119272417</v>
      </c>
      <c r="CC321" s="5">
        <f t="shared" si="100"/>
        <v>1136.2466461958807</v>
      </c>
      <c r="CD321" s="35">
        <f t="shared" si="101"/>
        <v>7.0000000000000007E-2</v>
      </c>
      <c r="CE321" s="5">
        <f t="shared" si="125"/>
        <v>550637.66363581177</v>
      </c>
      <c r="CF321" s="5">
        <f t="shared" si="126"/>
        <v>1008522.0194039338</v>
      </c>
      <c r="CG321" s="5">
        <f t="shared" si="102"/>
        <v>190987.33636418852</v>
      </c>
      <c r="CH321" s="5">
        <f t="shared" si="103"/>
        <v>1559159.6830397455</v>
      </c>
    </row>
    <row r="322" spans="9:86" ht="14.25" customHeight="1">
      <c r="I322" s="150"/>
      <c r="J322" s="2">
        <v>317</v>
      </c>
      <c r="K322" s="118">
        <v>54483</v>
      </c>
      <c r="L322" s="5">
        <f t="shared" si="104"/>
        <v>210922.79939474116</v>
      </c>
      <c r="M322" s="5">
        <f t="shared" si="67"/>
        <v>5571.5809522926747</v>
      </c>
      <c r="N322" s="5">
        <f t="shared" si="68"/>
        <v>4121.4867064538294</v>
      </c>
      <c r="O322" s="35">
        <f t="shared" si="69"/>
        <v>0.23448314084285315</v>
      </c>
      <c r="P322" s="5">
        <f t="shared" si="70"/>
        <v>1450.0942458388454</v>
      </c>
      <c r="Q322" s="35">
        <f t="shared" si="71"/>
        <v>8.249999999999999E-2</v>
      </c>
      <c r="R322" s="5">
        <f t="shared" si="105"/>
        <v>534823.68731171242</v>
      </c>
      <c r="S322" s="5">
        <f t="shared" si="106"/>
        <v>1231367.4745650652</v>
      </c>
      <c r="T322" s="5">
        <f t="shared" si="72"/>
        <v>206801.31268828732</v>
      </c>
      <c r="U322" s="5">
        <f t="shared" si="73"/>
        <v>1766191.1618767777</v>
      </c>
      <c r="V322" s="150"/>
      <c r="W322" s="2">
        <v>317</v>
      </c>
      <c r="X322" s="118">
        <v>54483</v>
      </c>
      <c r="Y322" s="5">
        <f t="shared" si="107"/>
        <v>206923.87494168035</v>
      </c>
      <c r="Z322" s="5">
        <f t="shared" si="108"/>
        <v>5441.7815210329336</v>
      </c>
      <c r="AA322" s="5">
        <f t="shared" si="74"/>
        <v>4062.2890214217314</v>
      </c>
      <c r="AB322" s="35">
        <f t="shared" si="75"/>
        <v>0.23558165180697402</v>
      </c>
      <c r="AC322" s="5">
        <f t="shared" si="76"/>
        <v>1379.4924996112024</v>
      </c>
      <c r="AD322" s="35">
        <f t="shared" si="77"/>
        <v>0.08</v>
      </c>
      <c r="AE322" s="5">
        <f t="shared" si="109"/>
        <v>538763.41407974064</v>
      </c>
      <c r="AF322" s="5">
        <f t="shared" si="110"/>
        <v>1186281.3280876989</v>
      </c>
      <c r="AG322" s="5">
        <f t="shared" si="78"/>
        <v>202861.58592025863</v>
      </c>
      <c r="AH322" s="5">
        <f t="shared" si="79"/>
        <v>1725044.7421674395</v>
      </c>
      <c r="AI322" s="150"/>
      <c r="AJ322" s="2">
        <v>317</v>
      </c>
      <c r="AK322" s="118">
        <v>54483</v>
      </c>
      <c r="AL322" s="5">
        <f t="shared" si="111"/>
        <v>202929.25804092205</v>
      </c>
      <c r="AM322" s="5">
        <f t="shared" si="112"/>
        <v>5313.0923161272649</v>
      </c>
      <c r="AN322" s="5">
        <f t="shared" si="80"/>
        <v>4002.5075246129763</v>
      </c>
      <c r="AO322" s="35">
        <f t="shared" si="81"/>
        <v>0.23668391024063234</v>
      </c>
      <c r="AP322" s="5">
        <f t="shared" si="82"/>
        <v>1310.5847915142883</v>
      </c>
      <c r="AQ322" s="35">
        <f t="shared" si="83"/>
        <v>7.7499999999999999E-2</v>
      </c>
      <c r="AR322" s="5">
        <f t="shared" si="113"/>
        <v>542698.24948369083</v>
      </c>
      <c r="AS322" s="5">
        <f t="shared" si="114"/>
        <v>1141552.0147286525</v>
      </c>
      <c r="AT322" s="5">
        <f t="shared" si="84"/>
        <v>198926.75051630908</v>
      </c>
      <c r="AU322" s="5">
        <f t="shared" si="85"/>
        <v>1684250.2642123434</v>
      </c>
      <c r="AV322" s="150"/>
      <c r="AW322" s="2">
        <v>317</v>
      </c>
      <c r="AX322" s="118">
        <v>54483</v>
      </c>
      <c r="AY322" s="5">
        <f t="shared" si="115"/>
        <v>198940.5391770741</v>
      </c>
      <c r="AZ322" s="5">
        <f t="shared" si="116"/>
        <v>5185.5495990545369</v>
      </c>
      <c r="BA322" s="5">
        <f t="shared" si="86"/>
        <v>3942.1712291978238</v>
      </c>
      <c r="BB322" s="35">
        <f t="shared" si="87"/>
        <v>0.23778991926963389</v>
      </c>
      <c r="BC322" s="5">
        <f t="shared" si="88"/>
        <v>1243.3783698567131</v>
      </c>
      <c r="BD322" s="35">
        <f t="shared" si="89"/>
        <v>7.5000000000000011E-2</v>
      </c>
      <c r="BE322" s="5">
        <f t="shared" si="117"/>
        <v>546626.63205212366</v>
      </c>
      <c r="BF322" s="5">
        <f t="shared" si="118"/>
        <v>1097192.5908481637</v>
      </c>
      <c r="BG322" s="5">
        <f t="shared" si="90"/>
        <v>194998.36794787628</v>
      </c>
      <c r="BH322" s="5">
        <f t="shared" si="91"/>
        <v>1643819.2229002872</v>
      </c>
      <c r="BI322" s="150"/>
      <c r="BJ322" s="2">
        <v>317</v>
      </c>
      <c r="BK322" s="118">
        <v>54483</v>
      </c>
      <c r="BL322" s="5">
        <f t="shared" si="119"/>
        <v>194959.34504895637</v>
      </c>
      <c r="BM322" s="5">
        <f t="shared" si="120"/>
        <v>5059.1898369667315</v>
      </c>
      <c r="BN322" s="5">
        <f t="shared" si="92"/>
        <v>3881.3104606292868</v>
      </c>
      <c r="BO322" s="35">
        <f t="shared" si="93"/>
        <v>0.23889968196115852</v>
      </c>
      <c r="BP322" s="5">
        <f t="shared" si="94"/>
        <v>1177.8793763374447</v>
      </c>
      <c r="BQ322" s="35">
        <f t="shared" si="95"/>
        <v>7.2499999999999995E-2</v>
      </c>
      <c r="BR322" s="5">
        <f t="shared" si="121"/>
        <v>550546.96541167342</v>
      </c>
      <c r="BS322" s="5">
        <f t="shared" si="122"/>
        <v>1053216.2129067811</v>
      </c>
      <c r="BT322" s="5">
        <f t="shared" si="96"/>
        <v>191078.03458832708</v>
      </c>
      <c r="BU322" s="5">
        <f t="shared" si="97"/>
        <v>1603763.1783184544</v>
      </c>
      <c r="BV322" s="150"/>
      <c r="BW322" s="2">
        <v>317</v>
      </c>
      <c r="BX322" s="118">
        <v>54483</v>
      </c>
      <c r="BY322" s="5">
        <f t="shared" si="123"/>
        <v>190987.33636418852</v>
      </c>
      <c r="BZ322" s="5">
        <f t="shared" si="124"/>
        <v>4934.049629872613</v>
      </c>
      <c r="CA322" s="5">
        <f t="shared" si="98"/>
        <v>3819.9568344148465</v>
      </c>
      <c r="CB322" s="35">
        <f t="shared" si="99"/>
        <v>0.24001320132329665</v>
      </c>
      <c r="CC322" s="5">
        <f t="shared" si="100"/>
        <v>1114.0927954577664</v>
      </c>
      <c r="CD322" s="35">
        <f t="shared" si="101"/>
        <v>7.0000000000000007E-2</v>
      </c>
      <c r="CE322" s="5">
        <f t="shared" si="125"/>
        <v>554457.62047022663</v>
      </c>
      <c r="CF322" s="5">
        <f t="shared" si="126"/>
        <v>1009636.1121993916</v>
      </c>
      <c r="CG322" s="5">
        <f t="shared" si="102"/>
        <v>187167.37952977367</v>
      </c>
      <c r="CH322" s="5">
        <f t="shared" si="103"/>
        <v>1564093.7326696182</v>
      </c>
    </row>
    <row r="323" spans="9:86" ht="14.25" customHeight="1">
      <c r="I323" s="150"/>
      <c r="J323" s="2">
        <v>318</v>
      </c>
      <c r="K323" s="118">
        <v>54514</v>
      </c>
      <c r="L323" s="5">
        <f t="shared" si="104"/>
        <v>206801.31268828732</v>
      </c>
      <c r="M323" s="5">
        <f t="shared" si="67"/>
        <v>5571.5809522926747</v>
      </c>
      <c r="N323" s="5">
        <f t="shared" si="68"/>
        <v>4149.8219275606989</v>
      </c>
      <c r="O323" s="35">
        <f t="shared" si="69"/>
        <v>0.24080051757596413</v>
      </c>
      <c r="P323" s="5">
        <f t="shared" si="70"/>
        <v>1421.7590247319754</v>
      </c>
      <c r="Q323" s="35">
        <f t="shared" si="71"/>
        <v>8.2500000000000004E-2</v>
      </c>
      <c r="R323" s="5">
        <f t="shared" si="105"/>
        <v>538973.50923927315</v>
      </c>
      <c r="S323" s="5">
        <f t="shared" si="106"/>
        <v>1232789.2335897973</v>
      </c>
      <c r="T323" s="5">
        <f t="shared" si="72"/>
        <v>202651.49076072662</v>
      </c>
      <c r="U323" s="5">
        <f t="shared" si="73"/>
        <v>1771762.7428290704</v>
      </c>
      <c r="V323" s="150"/>
      <c r="W323" s="2">
        <v>318</v>
      </c>
      <c r="X323" s="118">
        <v>54514</v>
      </c>
      <c r="Y323" s="5">
        <f t="shared" si="107"/>
        <v>202861.58592025863</v>
      </c>
      <c r="Z323" s="5">
        <f t="shared" si="108"/>
        <v>5441.7815210329336</v>
      </c>
      <c r="AA323" s="5">
        <f t="shared" si="74"/>
        <v>4089.3709482312092</v>
      </c>
      <c r="AB323" s="35">
        <f t="shared" si="75"/>
        <v>0.24190115223719111</v>
      </c>
      <c r="AC323" s="5">
        <f t="shared" si="76"/>
        <v>1352.4105728017244</v>
      </c>
      <c r="AD323" s="35">
        <f t="shared" si="77"/>
        <v>0.08</v>
      </c>
      <c r="AE323" s="5">
        <f t="shared" si="109"/>
        <v>542852.78502797184</v>
      </c>
      <c r="AF323" s="5">
        <f t="shared" si="110"/>
        <v>1187633.7386605006</v>
      </c>
      <c r="AG323" s="5">
        <f t="shared" si="78"/>
        <v>198772.21497202743</v>
      </c>
      <c r="AH323" s="5">
        <f t="shared" si="79"/>
        <v>1730486.5236884723</v>
      </c>
      <c r="AI323" s="150"/>
      <c r="AJ323" s="2">
        <v>318</v>
      </c>
      <c r="AK323" s="118">
        <v>54514</v>
      </c>
      <c r="AL323" s="5">
        <f t="shared" si="111"/>
        <v>198926.75051630908</v>
      </c>
      <c r="AM323" s="5">
        <f t="shared" si="112"/>
        <v>5313.0923161272649</v>
      </c>
      <c r="AN323" s="5">
        <f t="shared" si="80"/>
        <v>4028.3570523761018</v>
      </c>
      <c r="AO323" s="35">
        <f t="shared" si="81"/>
        <v>0.24300545051405756</v>
      </c>
      <c r="AP323" s="5">
        <f t="shared" si="82"/>
        <v>1284.7352637511628</v>
      </c>
      <c r="AQ323" s="35">
        <f t="shared" si="83"/>
        <v>7.7499999999999999E-2</v>
      </c>
      <c r="AR323" s="5">
        <f t="shared" si="113"/>
        <v>546726.60653606697</v>
      </c>
      <c r="AS323" s="5">
        <f t="shared" si="114"/>
        <v>1142836.7499924037</v>
      </c>
      <c r="AT323" s="5">
        <f t="shared" si="84"/>
        <v>194898.39346393297</v>
      </c>
      <c r="AU323" s="5">
        <f t="shared" si="85"/>
        <v>1689563.3565284708</v>
      </c>
      <c r="AV323" s="150"/>
      <c r="AW323" s="2">
        <v>318</v>
      </c>
      <c r="AX323" s="118">
        <v>54514</v>
      </c>
      <c r="AY323" s="5">
        <f t="shared" si="115"/>
        <v>194998.36794787628</v>
      </c>
      <c r="AZ323" s="5">
        <f t="shared" si="116"/>
        <v>5185.5495990545369</v>
      </c>
      <c r="BA323" s="5">
        <f t="shared" si="86"/>
        <v>3966.8097993803103</v>
      </c>
      <c r="BB323" s="35">
        <f t="shared" si="87"/>
        <v>0.24411341537631651</v>
      </c>
      <c r="BC323" s="5">
        <f t="shared" si="88"/>
        <v>1218.7397996742266</v>
      </c>
      <c r="BD323" s="35">
        <f t="shared" si="89"/>
        <v>7.4999999999999997E-2</v>
      </c>
      <c r="BE323" s="5">
        <f t="shared" si="117"/>
        <v>550593.44185150403</v>
      </c>
      <c r="BF323" s="5">
        <f t="shared" si="118"/>
        <v>1098411.3306478378</v>
      </c>
      <c r="BG323" s="5">
        <f t="shared" si="90"/>
        <v>191031.55814849597</v>
      </c>
      <c r="BH323" s="5">
        <f t="shared" si="91"/>
        <v>1649004.772499342</v>
      </c>
      <c r="BI323" s="150"/>
      <c r="BJ323" s="2">
        <v>318</v>
      </c>
      <c r="BK323" s="118">
        <v>54514</v>
      </c>
      <c r="BL323" s="5">
        <f t="shared" si="119"/>
        <v>191078.03458832708</v>
      </c>
      <c r="BM323" s="5">
        <f t="shared" si="120"/>
        <v>5059.1898369667315</v>
      </c>
      <c r="BN323" s="5">
        <f t="shared" si="92"/>
        <v>3904.7600446622555</v>
      </c>
      <c r="BO323" s="35">
        <f t="shared" si="93"/>
        <v>0.24522504973896964</v>
      </c>
      <c r="BP323" s="5">
        <f t="shared" si="94"/>
        <v>1154.429792304476</v>
      </c>
      <c r="BQ323" s="35">
        <f t="shared" si="95"/>
        <v>7.2499999999999995E-2</v>
      </c>
      <c r="BR323" s="5">
        <f t="shared" si="121"/>
        <v>554451.7254563357</v>
      </c>
      <c r="BS323" s="5">
        <f t="shared" si="122"/>
        <v>1054370.6426990856</v>
      </c>
      <c r="BT323" s="5">
        <f t="shared" si="96"/>
        <v>187173.27454366483</v>
      </c>
      <c r="BU323" s="5">
        <f t="shared" si="97"/>
        <v>1608822.3681554212</v>
      </c>
      <c r="BV323" s="150"/>
      <c r="BW323" s="2">
        <v>318</v>
      </c>
      <c r="BX323" s="118">
        <v>54514</v>
      </c>
      <c r="BY323" s="5">
        <f t="shared" si="123"/>
        <v>187167.37952977367</v>
      </c>
      <c r="BZ323" s="5">
        <f t="shared" si="124"/>
        <v>4934.049629872613</v>
      </c>
      <c r="CA323" s="5">
        <f t="shared" si="98"/>
        <v>3842.2399159489332</v>
      </c>
      <c r="CB323" s="35">
        <f t="shared" si="99"/>
        <v>0.2463403564618093</v>
      </c>
      <c r="CC323" s="5">
        <f t="shared" si="100"/>
        <v>1091.8097139236797</v>
      </c>
      <c r="CD323" s="35">
        <f t="shared" si="101"/>
        <v>7.0000000000000007E-2</v>
      </c>
      <c r="CE323" s="5">
        <f t="shared" si="125"/>
        <v>558299.86038617557</v>
      </c>
      <c r="CF323" s="5">
        <f t="shared" si="126"/>
        <v>1010727.9219133153</v>
      </c>
      <c r="CG323" s="5">
        <f t="shared" si="102"/>
        <v>183325.13961382472</v>
      </c>
      <c r="CH323" s="5">
        <f t="shared" si="103"/>
        <v>1569027.7822994909</v>
      </c>
    </row>
    <row r="324" spans="9:86" ht="14.25" customHeight="1">
      <c r="I324" s="150"/>
      <c r="J324" s="2">
        <v>319</v>
      </c>
      <c r="K324" s="118">
        <v>54544</v>
      </c>
      <c r="L324" s="5">
        <f t="shared" si="104"/>
        <v>202651.49076072662</v>
      </c>
      <c r="M324" s="5">
        <f t="shared" si="67"/>
        <v>5571.5809522926747</v>
      </c>
      <c r="N324" s="5">
        <f t="shared" si="68"/>
        <v>4178.3519533126791</v>
      </c>
      <c r="O324" s="35">
        <f t="shared" si="69"/>
        <v>0.24742094544447932</v>
      </c>
      <c r="P324" s="5">
        <f t="shared" si="70"/>
        <v>1393.2289989799956</v>
      </c>
      <c r="Q324" s="35">
        <f t="shared" si="71"/>
        <v>8.2500000000000004E-2</v>
      </c>
      <c r="R324" s="5">
        <f t="shared" si="105"/>
        <v>543151.86119258578</v>
      </c>
      <c r="S324" s="5">
        <f t="shared" si="106"/>
        <v>1234182.4625887773</v>
      </c>
      <c r="T324" s="5">
        <f t="shared" si="72"/>
        <v>198473.13880741395</v>
      </c>
      <c r="U324" s="5">
        <f t="shared" si="73"/>
        <v>1777334.3237813632</v>
      </c>
      <c r="V324" s="150"/>
      <c r="W324" s="2">
        <v>319</v>
      </c>
      <c r="X324" s="118">
        <v>54544</v>
      </c>
      <c r="Y324" s="5">
        <f t="shared" si="107"/>
        <v>198772.21497202743</v>
      </c>
      <c r="Z324" s="5">
        <f t="shared" si="108"/>
        <v>5441.7815210329336</v>
      </c>
      <c r="AA324" s="5">
        <f t="shared" si="74"/>
        <v>4116.633421219417</v>
      </c>
      <c r="AB324" s="35">
        <f t="shared" si="75"/>
        <v>0.24852367350026688</v>
      </c>
      <c r="AC324" s="5">
        <f t="shared" si="76"/>
        <v>1325.1480998135164</v>
      </c>
      <c r="AD324" s="35">
        <f t="shared" si="77"/>
        <v>8.0000000000000016E-2</v>
      </c>
      <c r="AE324" s="5">
        <f t="shared" si="109"/>
        <v>546969.41844919126</v>
      </c>
      <c r="AF324" s="5">
        <f t="shared" si="110"/>
        <v>1188958.8867603142</v>
      </c>
      <c r="AG324" s="5">
        <f t="shared" si="78"/>
        <v>194655.58155080801</v>
      </c>
      <c r="AH324" s="5">
        <f t="shared" si="79"/>
        <v>1735928.3052095054</v>
      </c>
      <c r="AI324" s="150"/>
      <c r="AJ324" s="2">
        <v>319</v>
      </c>
      <c r="AK324" s="118">
        <v>54544</v>
      </c>
      <c r="AL324" s="5">
        <f t="shared" si="111"/>
        <v>194898.39346393297</v>
      </c>
      <c r="AM324" s="5">
        <f t="shared" si="112"/>
        <v>5313.0923161272649</v>
      </c>
      <c r="AN324" s="5">
        <f t="shared" si="80"/>
        <v>4054.3735250060308</v>
      </c>
      <c r="AO324" s="35">
        <f t="shared" si="81"/>
        <v>0.24962998121929508</v>
      </c>
      <c r="AP324" s="5">
        <f t="shared" si="82"/>
        <v>1258.7187911212338</v>
      </c>
      <c r="AQ324" s="35">
        <f t="shared" si="83"/>
        <v>7.7500000000000013E-2</v>
      </c>
      <c r="AR324" s="5">
        <f t="shared" si="113"/>
        <v>550780.98006107297</v>
      </c>
      <c r="AS324" s="5">
        <f t="shared" si="114"/>
        <v>1144095.4687835248</v>
      </c>
      <c r="AT324" s="5">
        <f t="shared" si="84"/>
        <v>190844.01993892694</v>
      </c>
      <c r="AU324" s="5">
        <f t="shared" si="85"/>
        <v>1694876.4488445977</v>
      </c>
      <c r="AV324" s="150"/>
      <c r="AW324" s="2">
        <v>319</v>
      </c>
      <c r="AX324" s="118">
        <v>54544</v>
      </c>
      <c r="AY324" s="5">
        <f t="shared" si="115"/>
        <v>191031.55814849597</v>
      </c>
      <c r="AZ324" s="5">
        <f t="shared" si="116"/>
        <v>5185.5495990545369</v>
      </c>
      <c r="BA324" s="5">
        <f t="shared" si="86"/>
        <v>3991.6023606264371</v>
      </c>
      <c r="BB324" s="35">
        <f t="shared" si="87"/>
        <v>0.25073987142105275</v>
      </c>
      <c r="BC324" s="5">
        <f t="shared" si="88"/>
        <v>1193.9472384280998</v>
      </c>
      <c r="BD324" s="35">
        <f t="shared" si="89"/>
        <v>7.5000000000000011E-2</v>
      </c>
      <c r="BE324" s="5">
        <f t="shared" si="117"/>
        <v>554585.04421213048</v>
      </c>
      <c r="BF324" s="5">
        <f t="shared" si="118"/>
        <v>1099605.2778862659</v>
      </c>
      <c r="BG324" s="5">
        <f t="shared" si="90"/>
        <v>187039.95578786952</v>
      </c>
      <c r="BH324" s="5">
        <f t="shared" si="91"/>
        <v>1654190.3220983963</v>
      </c>
      <c r="BI324" s="150"/>
      <c r="BJ324" s="2">
        <v>319</v>
      </c>
      <c r="BK324" s="118">
        <v>54544</v>
      </c>
      <c r="BL324" s="5">
        <f t="shared" si="119"/>
        <v>187173.27454366483</v>
      </c>
      <c r="BM324" s="5">
        <f t="shared" si="120"/>
        <v>5059.1898369667315</v>
      </c>
      <c r="BN324" s="5">
        <f t="shared" si="92"/>
        <v>3928.3513032654232</v>
      </c>
      <c r="BO324" s="35">
        <f t="shared" si="93"/>
        <v>0.25185334687398409</v>
      </c>
      <c r="BP324" s="5">
        <f t="shared" si="94"/>
        <v>1130.8385337013083</v>
      </c>
      <c r="BQ324" s="35">
        <f t="shared" si="95"/>
        <v>7.2499999999999995E-2</v>
      </c>
      <c r="BR324" s="5">
        <f t="shared" si="121"/>
        <v>558380.07675960113</v>
      </c>
      <c r="BS324" s="5">
        <f t="shared" si="122"/>
        <v>1055501.481232787</v>
      </c>
      <c r="BT324" s="5">
        <f t="shared" si="96"/>
        <v>183244.9232403994</v>
      </c>
      <c r="BU324" s="5">
        <f t="shared" si="97"/>
        <v>1613881.557992388</v>
      </c>
      <c r="BV324" s="150"/>
      <c r="BW324" s="2">
        <v>319</v>
      </c>
      <c r="BX324" s="118">
        <v>54544</v>
      </c>
      <c r="BY324" s="5">
        <f t="shared" si="123"/>
        <v>183325.13961382472</v>
      </c>
      <c r="BZ324" s="5">
        <f t="shared" si="124"/>
        <v>4934.049629872613</v>
      </c>
      <c r="CA324" s="5">
        <f t="shared" si="98"/>
        <v>3864.6529821253021</v>
      </c>
      <c r="CB324" s="35">
        <f t="shared" si="99"/>
        <v>0.25297041029503398</v>
      </c>
      <c r="CC324" s="5">
        <f t="shared" si="100"/>
        <v>1069.3966477473109</v>
      </c>
      <c r="CD324" s="35">
        <f t="shared" si="101"/>
        <v>7.0000000000000007E-2</v>
      </c>
      <c r="CE324" s="5">
        <f t="shared" si="125"/>
        <v>562164.51336830086</v>
      </c>
      <c r="CF324" s="5">
        <f t="shared" si="126"/>
        <v>1011797.3185610626</v>
      </c>
      <c r="CG324" s="5">
        <f t="shared" si="102"/>
        <v>179460.48663169943</v>
      </c>
      <c r="CH324" s="5">
        <f t="shared" si="103"/>
        <v>1573961.8319293633</v>
      </c>
    </row>
    <row r="325" spans="9:86" ht="14.25" customHeight="1">
      <c r="I325" s="150"/>
      <c r="J325" s="2">
        <v>320</v>
      </c>
      <c r="K325" s="118">
        <v>54575</v>
      </c>
      <c r="L325" s="5">
        <f t="shared" si="104"/>
        <v>198473.13880741395</v>
      </c>
      <c r="M325" s="5">
        <f t="shared" si="67"/>
        <v>5571.5809522926747</v>
      </c>
      <c r="N325" s="5">
        <f t="shared" si="68"/>
        <v>4207.0781229917038</v>
      </c>
      <c r="O325" s="35">
        <f t="shared" si="69"/>
        <v>0.25436659982934973</v>
      </c>
      <c r="P325" s="5">
        <f t="shared" si="70"/>
        <v>1364.5028293009709</v>
      </c>
      <c r="Q325" s="35">
        <f t="shared" si="71"/>
        <v>8.2500000000000004E-2</v>
      </c>
      <c r="R325" s="5">
        <f t="shared" si="105"/>
        <v>547358.9393155775</v>
      </c>
      <c r="S325" s="5">
        <f t="shared" si="106"/>
        <v>1235546.9654180782</v>
      </c>
      <c r="T325" s="5">
        <f t="shared" si="72"/>
        <v>194266.06068442226</v>
      </c>
      <c r="U325" s="5">
        <f t="shared" si="73"/>
        <v>1782905.9047336557</v>
      </c>
      <c r="V325" s="150"/>
      <c r="W325" s="2">
        <v>320</v>
      </c>
      <c r="X325" s="118">
        <v>54575</v>
      </c>
      <c r="Y325" s="5">
        <f t="shared" si="107"/>
        <v>194655.58155080801</v>
      </c>
      <c r="Z325" s="5">
        <f t="shared" si="108"/>
        <v>5441.7815210329336</v>
      </c>
      <c r="AA325" s="5">
        <f t="shared" si="74"/>
        <v>4144.0776440275467</v>
      </c>
      <c r="AB325" s="35">
        <f t="shared" si="75"/>
        <v>0.25547138865550878</v>
      </c>
      <c r="AC325" s="5">
        <f t="shared" si="76"/>
        <v>1297.7038770053869</v>
      </c>
      <c r="AD325" s="35">
        <f t="shared" si="77"/>
        <v>0.08</v>
      </c>
      <c r="AE325" s="5">
        <f t="shared" si="109"/>
        <v>551113.4960932188</v>
      </c>
      <c r="AF325" s="5">
        <f t="shared" si="110"/>
        <v>1190256.5906373197</v>
      </c>
      <c r="AG325" s="5">
        <f t="shared" si="78"/>
        <v>190511.50390678048</v>
      </c>
      <c r="AH325" s="5">
        <f t="shared" si="79"/>
        <v>1741370.0867305384</v>
      </c>
      <c r="AI325" s="150"/>
      <c r="AJ325" s="2">
        <v>320</v>
      </c>
      <c r="AK325" s="118">
        <v>54575</v>
      </c>
      <c r="AL325" s="5">
        <f t="shared" si="111"/>
        <v>190844.01993892694</v>
      </c>
      <c r="AM325" s="5">
        <f t="shared" si="112"/>
        <v>5313.0923161272649</v>
      </c>
      <c r="AN325" s="5">
        <f t="shared" si="80"/>
        <v>4080.5580206883615</v>
      </c>
      <c r="AO325" s="35">
        <f t="shared" si="81"/>
        <v>0.25657967309602076</v>
      </c>
      <c r="AP325" s="5">
        <f t="shared" si="82"/>
        <v>1232.5342954389032</v>
      </c>
      <c r="AQ325" s="35">
        <f t="shared" si="83"/>
        <v>7.7499999999999999E-2</v>
      </c>
      <c r="AR325" s="5">
        <f t="shared" si="113"/>
        <v>554861.53808176133</v>
      </c>
      <c r="AS325" s="5">
        <f t="shared" si="114"/>
        <v>1145328.0030789636</v>
      </c>
      <c r="AT325" s="5">
        <f t="shared" si="84"/>
        <v>186763.46191823858</v>
      </c>
      <c r="AU325" s="5">
        <f t="shared" si="85"/>
        <v>1700189.5411607251</v>
      </c>
      <c r="AV325" s="150"/>
      <c r="AW325" s="2">
        <v>320</v>
      </c>
      <c r="AX325" s="118">
        <v>54575</v>
      </c>
      <c r="AY325" s="5">
        <f t="shared" si="115"/>
        <v>187039.95578786952</v>
      </c>
      <c r="AZ325" s="5">
        <f t="shared" si="116"/>
        <v>5185.5495990545369</v>
      </c>
      <c r="BA325" s="5">
        <f t="shared" si="86"/>
        <v>4016.5498753803522</v>
      </c>
      <c r="BB325" s="35">
        <f t="shared" si="87"/>
        <v>0.25769145582577258</v>
      </c>
      <c r="BC325" s="5">
        <f t="shared" si="88"/>
        <v>1168.9997236741845</v>
      </c>
      <c r="BD325" s="35">
        <f t="shared" si="89"/>
        <v>7.4999999999999997E-2</v>
      </c>
      <c r="BE325" s="5">
        <f t="shared" si="117"/>
        <v>558601.59408751084</v>
      </c>
      <c r="BF325" s="5">
        <f t="shared" si="118"/>
        <v>1100774.2776099402</v>
      </c>
      <c r="BG325" s="5">
        <f t="shared" si="90"/>
        <v>183023.40591248916</v>
      </c>
      <c r="BH325" s="5">
        <f t="shared" si="91"/>
        <v>1659375.871697451</v>
      </c>
      <c r="BI325" s="150"/>
      <c r="BJ325" s="2">
        <v>320</v>
      </c>
      <c r="BK325" s="118">
        <v>54575</v>
      </c>
      <c r="BL325" s="5">
        <f t="shared" si="119"/>
        <v>183244.9232403994</v>
      </c>
      <c r="BM325" s="5">
        <f t="shared" si="120"/>
        <v>5059.1898369667315</v>
      </c>
      <c r="BN325" s="5">
        <f t="shared" si="92"/>
        <v>3952.0850923893186</v>
      </c>
      <c r="BO325" s="35">
        <f t="shared" si="93"/>
        <v>0.25880673947214805</v>
      </c>
      <c r="BP325" s="5">
        <f t="shared" si="94"/>
        <v>1107.1047445774129</v>
      </c>
      <c r="BQ325" s="35">
        <f t="shared" si="95"/>
        <v>7.2499999999999995E-2</v>
      </c>
      <c r="BR325" s="5">
        <f t="shared" si="121"/>
        <v>562332.1618519905</v>
      </c>
      <c r="BS325" s="5">
        <f t="shared" si="122"/>
        <v>1056608.5859773643</v>
      </c>
      <c r="BT325" s="5">
        <f t="shared" si="96"/>
        <v>179292.83814801008</v>
      </c>
      <c r="BU325" s="5">
        <f t="shared" si="97"/>
        <v>1618940.7478293548</v>
      </c>
      <c r="BV325" s="150"/>
      <c r="BW325" s="2">
        <v>320</v>
      </c>
      <c r="BX325" s="118">
        <v>54575</v>
      </c>
      <c r="BY325" s="5">
        <f t="shared" si="123"/>
        <v>179460.48663169943</v>
      </c>
      <c r="BZ325" s="5">
        <f t="shared" si="124"/>
        <v>4934.049629872613</v>
      </c>
      <c r="CA325" s="5">
        <f t="shared" si="98"/>
        <v>3887.1967911876995</v>
      </c>
      <c r="CB325" s="35">
        <f t="shared" si="99"/>
        <v>0.25992552661457513</v>
      </c>
      <c r="CC325" s="5">
        <f t="shared" si="100"/>
        <v>1046.8528386849134</v>
      </c>
      <c r="CD325" s="35">
        <f t="shared" si="101"/>
        <v>7.0000000000000007E-2</v>
      </c>
      <c r="CE325" s="5">
        <f t="shared" si="125"/>
        <v>566051.7101594886</v>
      </c>
      <c r="CF325" s="5">
        <f t="shared" si="126"/>
        <v>1012844.1713997475</v>
      </c>
      <c r="CG325" s="5">
        <f t="shared" si="102"/>
        <v>175573.28984051174</v>
      </c>
      <c r="CH325" s="5">
        <f t="shared" si="103"/>
        <v>1578895.881559236</v>
      </c>
    </row>
    <row r="326" spans="9:86" ht="14.25" customHeight="1">
      <c r="I326" s="150"/>
      <c r="J326" s="2">
        <v>321</v>
      </c>
      <c r="K326" s="118">
        <v>54605</v>
      </c>
      <c r="L326" s="5">
        <f t="shared" si="104"/>
        <v>194266.06068442226</v>
      </c>
      <c r="M326" s="5">
        <f t="shared" si="67"/>
        <v>5571.5809522926747</v>
      </c>
      <c r="N326" s="5">
        <f t="shared" si="68"/>
        <v>4236.0017850872719</v>
      </c>
      <c r="O326" s="35">
        <f t="shared" si="69"/>
        <v>0.2616618736281574</v>
      </c>
      <c r="P326" s="5">
        <f t="shared" si="70"/>
        <v>1335.5791672054031</v>
      </c>
      <c r="Q326" s="35">
        <f t="shared" si="71"/>
        <v>8.2500000000000004E-2</v>
      </c>
      <c r="R326" s="5">
        <f t="shared" si="105"/>
        <v>551594.94110066479</v>
      </c>
      <c r="S326" s="5">
        <f t="shared" si="106"/>
        <v>1236882.5445852836</v>
      </c>
      <c r="T326" s="5">
        <f t="shared" si="72"/>
        <v>190030.05889933498</v>
      </c>
      <c r="U326" s="5">
        <f t="shared" si="73"/>
        <v>1788477.4856859483</v>
      </c>
      <c r="V326" s="150"/>
      <c r="W326" s="2">
        <v>321</v>
      </c>
      <c r="X326" s="118">
        <v>54605</v>
      </c>
      <c r="Y326" s="5">
        <f t="shared" si="107"/>
        <v>190511.50390678048</v>
      </c>
      <c r="Z326" s="5">
        <f t="shared" si="108"/>
        <v>5441.7815210329336</v>
      </c>
      <c r="AA326" s="5">
        <f t="shared" si="74"/>
        <v>4171.7048283210634</v>
      </c>
      <c r="AB326" s="35">
        <f t="shared" si="75"/>
        <v>0.26276868804913711</v>
      </c>
      <c r="AC326" s="5">
        <f t="shared" si="76"/>
        <v>1270.07669271187</v>
      </c>
      <c r="AD326" s="35">
        <f t="shared" si="77"/>
        <v>8.0000000000000016E-2</v>
      </c>
      <c r="AE326" s="5">
        <f t="shared" si="109"/>
        <v>555285.20092153992</v>
      </c>
      <c r="AF326" s="5">
        <f t="shared" si="110"/>
        <v>1191526.6673300315</v>
      </c>
      <c r="AG326" s="5">
        <f t="shared" si="78"/>
        <v>186339.79907845941</v>
      </c>
      <c r="AH326" s="5">
        <f t="shared" si="79"/>
        <v>1746811.8682515714</v>
      </c>
      <c r="AI326" s="150"/>
      <c r="AJ326" s="2">
        <v>321</v>
      </c>
      <c r="AK326" s="118">
        <v>54605</v>
      </c>
      <c r="AL326" s="5">
        <f t="shared" si="111"/>
        <v>186763.46191823858</v>
      </c>
      <c r="AM326" s="5">
        <f t="shared" si="112"/>
        <v>5313.0923161272649</v>
      </c>
      <c r="AN326" s="5">
        <f t="shared" si="80"/>
        <v>4106.9116245719742</v>
      </c>
      <c r="AO326" s="35">
        <f t="shared" si="81"/>
        <v>0.26387891394109414</v>
      </c>
      <c r="AP326" s="5">
        <f t="shared" si="82"/>
        <v>1206.1806915552909</v>
      </c>
      <c r="AQ326" s="35">
        <f t="shared" si="83"/>
        <v>7.7499999999999999E-2</v>
      </c>
      <c r="AR326" s="5">
        <f t="shared" si="113"/>
        <v>558968.44970633334</v>
      </c>
      <c r="AS326" s="5">
        <f t="shared" si="114"/>
        <v>1146534.183770519</v>
      </c>
      <c r="AT326" s="5">
        <f t="shared" si="84"/>
        <v>182656.5502936666</v>
      </c>
      <c r="AU326" s="5">
        <f t="shared" si="85"/>
        <v>1705502.6334768524</v>
      </c>
      <c r="AV326" s="150"/>
      <c r="AW326" s="2">
        <v>321</v>
      </c>
      <c r="AX326" s="118">
        <v>54605</v>
      </c>
      <c r="AY326" s="5">
        <f t="shared" si="115"/>
        <v>183023.40591248916</v>
      </c>
      <c r="AZ326" s="5">
        <f t="shared" si="116"/>
        <v>5185.5495990545369</v>
      </c>
      <c r="BA326" s="5">
        <f t="shared" si="86"/>
        <v>4041.65331210148</v>
      </c>
      <c r="BB326" s="35">
        <f t="shared" si="87"/>
        <v>0.26499255383984865</v>
      </c>
      <c r="BC326" s="5">
        <f t="shared" si="88"/>
        <v>1143.8962869530571</v>
      </c>
      <c r="BD326" s="35">
        <f t="shared" si="89"/>
        <v>7.4999999999999997E-2</v>
      </c>
      <c r="BE326" s="5">
        <f t="shared" si="117"/>
        <v>562643.24739961233</v>
      </c>
      <c r="BF326" s="5">
        <f t="shared" si="118"/>
        <v>1101918.1738968932</v>
      </c>
      <c r="BG326" s="5">
        <f t="shared" si="90"/>
        <v>178981.75260038767</v>
      </c>
      <c r="BH326" s="5">
        <f t="shared" si="91"/>
        <v>1664561.4212965055</v>
      </c>
      <c r="BI326" s="150"/>
      <c r="BJ326" s="2">
        <v>321</v>
      </c>
      <c r="BK326" s="118">
        <v>54605</v>
      </c>
      <c r="BL326" s="5">
        <f t="shared" si="119"/>
        <v>179292.83814801008</v>
      </c>
      <c r="BM326" s="5">
        <f t="shared" si="120"/>
        <v>5059.1898369667315</v>
      </c>
      <c r="BN326" s="5">
        <f t="shared" si="92"/>
        <v>3975.9622731558375</v>
      </c>
      <c r="BO326" s="35">
        <f t="shared" si="93"/>
        <v>0.26610961023709795</v>
      </c>
      <c r="BP326" s="5">
        <f t="shared" si="94"/>
        <v>1083.2275638108943</v>
      </c>
      <c r="BQ326" s="35">
        <f t="shared" si="95"/>
        <v>7.2499999999999995E-2</v>
      </c>
      <c r="BR326" s="5">
        <f t="shared" si="121"/>
        <v>566308.12412514631</v>
      </c>
      <c r="BS326" s="5">
        <f t="shared" si="122"/>
        <v>1057691.8135411753</v>
      </c>
      <c r="BT326" s="5">
        <f t="shared" si="96"/>
        <v>175316.87587485425</v>
      </c>
      <c r="BU326" s="5">
        <f t="shared" si="97"/>
        <v>1623999.9376663216</v>
      </c>
      <c r="BV326" s="150"/>
      <c r="BW326" s="2">
        <v>321</v>
      </c>
      <c r="BX326" s="118">
        <v>54605</v>
      </c>
      <c r="BY326" s="5">
        <f t="shared" si="123"/>
        <v>175573.28984051174</v>
      </c>
      <c r="BZ326" s="5">
        <f t="shared" si="124"/>
        <v>4934.049629872613</v>
      </c>
      <c r="CA326" s="5">
        <f t="shared" si="98"/>
        <v>3909.8721058029614</v>
      </c>
      <c r="CB326" s="35">
        <f t="shared" si="99"/>
        <v>0.26723008557996264</v>
      </c>
      <c r="CC326" s="5">
        <f t="shared" si="100"/>
        <v>1024.1775240696518</v>
      </c>
      <c r="CD326" s="35">
        <f t="shared" si="101"/>
        <v>6.9999999999999993E-2</v>
      </c>
      <c r="CE326" s="5">
        <f t="shared" si="125"/>
        <v>569961.5822652916</v>
      </c>
      <c r="CF326" s="5">
        <f t="shared" si="126"/>
        <v>1013868.3489238172</v>
      </c>
      <c r="CG326" s="5">
        <f t="shared" si="102"/>
        <v>171663.41773470878</v>
      </c>
      <c r="CH326" s="5">
        <f t="shared" si="103"/>
        <v>1583829.9311891086</v>
      </c>
    </row>
    <row r="327" spans="9:86" ht="14.25" customHeight="1">
      <c r="I327" s="150"/>
      <c r="J327" s="2">
        <v>322</v>
      </c>
      <c r="K327" s="118">
        <v>54636</v>
      </c>
      <c r="L327" s="5">
        <f t="shared" si="104"/>
        <v>190030.05889933498</v>
      </c>
      <c r="M327" s="5">
        <f t="shared" si="67"/>
        <v>5571.5809522926747</v>
      </c>
      <c r="N327" s="5">
        <f t="shared" si="68"/>
        <v>4265.1242973597473</v>
      </c>
      <c r="O327" s="35">
        <f t="shared" si="69"/>
        <v>0.26933366155208871</v>
      </c>
      <c r="P327" s="5">
        <f t="shared" si="70"/>
        <v>1306.4566549329279</v>
      </c>
      <c r="Q327" s="35">
        <f t="shared" si="71"/>
        <v>8.249999999999999E-2</v>
      </c>
      <c r="R327" s="5">
        <f t="shared" si="105"/>
        <v>555860.06539802451</v>
      </c>
      <c r="S327" s="5">
        <f t="shared" si="106"/>
        <v>1238189.0012402164</v>
      </c>
      <c r="T327" s="5">
        <f t="shared" si="72"/>
        <v>185764.93460197523</v>
      </c>
      <c r="U327" s="5">
        <f t="shared" si="73"/>
        <v>1794049.0666382411</v>
      </c>
      <c r="V327" s="150"/>
      <c r="W327" s="2">
        <v>322</v>
      </c>
      <c r="X327" s="118">
        <v>54636</v>
      </c>
      <c r="Y327" s="5">
        <f t="shared" si="107"/>
        <v>186339.79907845941</v>
      </c>
      <c r="Z327" s="5">
        <f t="shared" si="108"/>
        <v>5441.7815210329336</v>
      </c>
      <c r="AA327" s="5">
        <f t="shared" si="74"/>
        <v>4199.5161938432038</v>
      </c>
      <c r="AB327" s="35">
        <f t="shared" si="75"/>
        <v>0.27044246358181212</v>
      </c>
      <c r="AC327" s="5">
        <f t="shared" si="76"/>
        <v>1242.2653271897295</v>
      </c>
      <c r="AD327" s="35">
        <f t="shared" si="77"/>
        <v>0.08</v>
      </c>
      <c r="AE327" s="5">
        <f t="shared" si="109"/>
        <v>559484.71711538313</v>
      </c>
      <c r="AF327" s="5">
        <f t="shared" si="110"/>
        <v>1192768.9326572213</v>
      </c>
      <c r="AG327" s="5">
        <f t="shared" si="78"/>
        <v>182140.2828846162</v>
      </c>
      <c r="AH327" s="5">
        <f t="shared" si="79"/>
        <v>1752253.6497726045</v>
      </c>
      <c r="AI327" s="150"/>
      <c r="AJ327" s="2">
        <v>322</v>
      </c>
      <c r="AK327" s="118">
        <v>54636</v>
      </c>
      <c r="AL327" s="5">
        <f t="shared" si="111"/>
        <v>182656.5502936666</v>
      </c>
      <c r="AM327" s="5">
        <f t="shared" si="112"/>
        <v>5313.0923161272649</v>
      </c>
      <c r="AN327" s="5">
        <f t="shared" si="80"/>
        <v>4133.4354288140012</v>
      </c>
      <c r="AO327" s="35">
        <f t="shared" si="81"/>
        <v>0.27155459284663758</v>
      </c>
      <c r="AP327" s="5">
        <f t="shared" si="82"/>
        <v>1179.6568873132635</v>
      </c>
      <c r="AQ327" s="35">
        <f t="shared" si="83"/>
        <v>7.7499999999999999E-2</v>
      </c>
      <c r="AR327" s="5">
        <f t="shared" si="113"/>
        <v>563101.88513514737</v>
      </c>
      <c r="AS327" s="5">
        <f t="shared" si="114"/>
        <v>1147713.8406578323</v>
      </c>
      <c r="AT327" s="5">
        <f t="shared" si="84"/>
        <v>178523.1148648526</v>
      </c>
      <c r="AU327" s="5">
        <f t="shared" si="85"/>
        <v>1710815.7257929798</v>
      </c>
      <c r="AV327" s="150"/>
      <c r="AW327" s="2">
        <v>322</v>
      </c>
      <c r="AX327" s="118">
        <v>54636</v>
      </c>
      <c r="AY327" s="5">
        <f t="shared" si="115"/>
        <v>178981.75260038767</v>
      </c>
      <c r="AZ327" s="5">
        <f t="shared" si="116"/>
        <v>5185.5495990545369</v>
      </c>
      <c r="BA327" s="5">
        <f t="shared" si="86"/>
        <v>4066.9136453021138</v>
      </c>
      <c r="BB327" s="35">
        <f t="shared" si="87"/>
        <v>0.27267005174872594</v>
      </c>
      <c r="BC327" s="5">
        <f t="shared" si="88"/>
        <v>1118.6359537524229</v>
      </c>
      <c r="BD327" s="35">
        <f t="shared" si="89"/>
        <v>7.4999999999999997E-2</v>
      </c>
      <c r="BE327" s="5">
        <f t="shared" si="117"/>
        <v>566710.16104491439</v>
      </c>
      <c r="BF327" s="5">
        <f t="shared" si="118"/>
        <v>1103036.8098506455</v>
      </c>
      <c r="BG327" s="5">
        <f t="shared" si="90"/>
        <v>174914.83895508555</v>
      </c>
      <c r="BH327" s="5">
        <f t="shared" si="91"/>
        <v>1669746.97089556</v>
      </c>
      <c r="BI327" s="150"/>
      <c r="BJ327" s="2">
        <v>322</v>
      </c>
      <c r="BK327" s="118">
        <v>54636</v>
      </c>
      <c r="BL327" s="5">
        <f t="shared" si="119"/>
        <v>175316.87587485425</v>
      </c>
      <c r="BM327" s="5">
        <f t="shared" si="120"/>
        <v>5059.1898369667315</v>
      </c>
      <c r="BN327" s="5">
        <f t="shared" si="92"/>
        <v>3999.983711889487</v>
      </c>
      <c r="BO327" s="35">
        <f t="shared" si="93"/>
        <v>0.27378884264933717</v>
      </c>
      <c r="BP327" s="5">
        <f t="shared" si="94"/>
        <v>1059.2061250772445</v>
      </c>
      <c r="BQ327" s="35">
        <f t="shared" si="95"/>
        <v>7.2499999999999995E-2</v>
      </c>
      <c r="BR327" s="5">
        <f t="shared" si="121"/>
        <v>570308.10783703579</v>
      </c>
      <c r="BS327" s="5">
        <f t="shared" si="122"/>
        <v>1058751.0196662527</v>
      </c>
      <c r="BT327" s="5">
        <f t="shared" si="96"/>
        <v>171316.89216296477</v>
      </c>
      <c r="BU327" s="5">
        <f t="shared" si="97"/>
        <v>1629059.1275032884</v>
      </c>
      <c r="BV327" s="150"/>
      <c r="BW327" s="2">
        <v>322</v>
      </c>
      <c r="BX327" s="118">
        <v>54636</v>
      </c>
      <c r="BY327" s="5">
        <f t="shared" si="123"/>
        <v>171663.41773470878</v>
      </c>
      <c r="BZ327" s="5">
        <f t="shared" si="124"/>
        <v>4934.049629872613</v>
      </c>
      <c r="CA327" s="5">
        <f t="shared" si="98"/>
        <v>3932.6796930868118</v>
      </c>
      <c r="CB327" s="35">
        <f t="shared" si="99"/>
        <v>0.27491096786837371</v>
      </c>
      <c r="CC327" s="5">
        <f t="shared" si="100"/>
        <v>1001.3699367858013</v>
      </c>
      <c r="CD327" s="35">
        <f t="shared" si="101"/>
        <v>7.0000000000000007E-2</v>
      </c>
      <c r="CE327" s="5">
        <f t="shared" si="125"/>
        <v>573894.26195837837</v>
      </c>
      <c r="CF327" s="5">
        <f t="shared" si="126"/>
        <v>1014869.7188606029</v>
      </c>
      <c r="CG327" s="5">
        <f t="shared" si="102"/>
        <v>167730.73804162198</v>
      </c>
      <c r="CH327" s="5">
        <f t="shared" si="103"/>
        <v>1588763.9808189813</v>
      </c>
    </row>
    <row r="328" spans="9:86" ht="14.25" customHeight="1">
      <c r="I328" s="150"/>
      <c r="J328" s="2">
        <v>323</v>
      </c>
      <c r="K328" s="118">
        <v>54667</v>
      </c>
      <c r="L328" s="5">
        <f t="shared" si="104"/>
        <v>185764.93460197523</v>
      </c>
      <c r="M328" s="5">
        <f t="shared" si="67"/>
        <v>5571.5809522926747</v>
      </c>
      <c r="N328" s="5">
        <f t="shared" si="68"/>
        <v>4294.4470269040949</v>
      </c>
      <c r="O328" s="35">
        <f t="shared" si="69"/>
        <v>0.27741168931190302</v>
      </c>
      <c r="P328" s="5">
        <f t="shared" si="70"/>
        <v>1277.1339253885797</v>
      </c>
      <c r="Q328" s="35">
        <f t="shared" si="71"/>
        <v>8.2500000000000004E-2</v>
      </c>
      <c r="R328" s="5">
        <f t="shared" si="105"/>
        <v>560154.5124249286</v>
      </c>
      <c r="S328" s="5">
        <f t="shared" si="106"/>
        <v>1239466.135165605</v>
      </c>
      <c r="T328" s="5">
        <f t="shared" si="72"/>
        <v>181470.48757507114</v>
      </c>
      <c r="U328" s="5">
        <f t="shared" si="73"/>
        <v>1799620.6475905336</v>
      </c>
      <c r="V328" s="150"/>
      <c r="W328" s="2">
        <v>323</v>
      </c>
      <c r="X328" s="118">
        <v>54667</v>
      </c>
      <c r="Y328" s="5">
        <f t="shared" si="107"/>
        <v>182140.2828846162</v>
      </c>
      <c r="Z328" s="5">
        <f t="shared" si="108"/>
        <v>5441.7815210329336</v>
      </c>
      <c r="AA328" s="5">
        <f t="shared" si="74"/>
        <v>4227.5129684688254</v>
      </c>
      <c r="AB328" s="35">
        <f t="shared" si="75"/>
        <v>0.27852243786050823</v>
      </c>
      <c r="AC328" s="5">
        <f t="shared" si="76"/>
        <v>1214.2685525641082</v>
      </c>
      <c r="AD328" s="35">
        <f t="shared" si="77"/>
        <v>8.0000000000000016E-2</v>
      </c>
      <c r="AE328" s="5">
        <f t="shared" si="109"/>
        <v>563712.23008385196</v>
      </c>
      <c r="AF328" s="5">
        <f t="shared" si="110"/>
        <v>1193983.2012097854</v>
      </c>
      <c r="AG328" s="5">
        <f t="shared" si="78"/>
        <v>177912.76991614737</v>
      </c>
      <c r="AH328" s="5">
        <f t="shared" si="79"/>
        <v>1757695.4312936375</v>
      </c>
      <c r="AI328" s="150"/>
      <c r="AJ328" s="2">
        <v>323</v>
      </c>
      <c r="AK328" s="118">
        <v>54667</v>
      </c>
      <c r="AL328" s="5">
        <f t="shared" si="111"/>
        <v>178523.1148648526</v>
      </c>
      <c r="AM328" s="5">
        <f t="shared" si="112"/>
        <v>5313.0923161272649</v>
      </c>
      <c r="AN328" s="5">
        <f t="shared" si="80"/>
        <v>4160.1305326250922</v>
      </c>
      <c r="AO328" s="35">
        <f t="shared" si="81"/>
        <v>0.27963642931781268</v>
      </c>
      <c r="AP328" s="5">
        <f t="shared" si="82"/>
        <v>1152.9617835021729</v>
      </c>
      <c r="AQ328" s="35">
        <f t="shared" si="83"/>
        <v>7.7499999999999986E-2</v>
      </c>
      <c r="AR328" s="5">
        <f t="shared" si="113"/>
        <v>567262.0156677725</v>
      </c>
      <c r="AS328" s="5">
        <f t="shared" si="114"/>
        <v>1148866.8024413346</v>
      </c>
      <c r="AT328" s="5">
        <f t="shared" si="84"/>
        <v>174362.9843322275</v>
      </c>
      <c r="AU328" s="5">
        <f t="shared" si="85"/>
        <v>1716128.8181091072</v>
      </c>
      <c r="AV328" s="150"/>
      <c r="AW328" s="2">
        <v>323</v>
      </c>
      <c r="AX328" s="118">
        <v>54667</v>
      </c>
      <c r="AY328" s="5">
        <f t="shared" si="115"/>
        <v>174914.83895508555</v>
      </c>
      <c r="AZ328" s="5">
        <f t="shared" si="116"/>
        <v>5185.5495990545369</v>
      </c>
      <c r="BA328" s="5">
        <f t="shared" si="86"/>
        <v>4092.331855585252</v>
      </c>
      <c r="BB328" s="35">
        <f t="shared" si="87"/>
        <v>0.28075366595759732</v>
      </c>
      <c r="BC328" s="5">
        <f t="shared" si="88"/>
        <v>1093.2177434692846</v>
      </c>
      <c r="BD328" s="35">
        <f t="shared" si="89"/>
        <v>7.4999999999999997E-2</v>
      </c>
      <c r="BE328" s="5">
        <f t="shared" si="117"/>
        <v>570802.49290049961</v>
      </c>
      <c r="BF328" s="5">
        <f t="shared" si="118"/>
        <v>1104130.0275941147</v>
      </c>
      <c r="BG328" s="5">
        <f t="shared" si="90"/>
        <v>170822.5070995003</v>
      </c>
      <c r="BH328" s="5">
        <f t="shared" si="91"/>
        <v>1674932.5204946143</v>
      </c>
      <c r="BI328" s="150"/>
      <c r="BJ328" s="2">
        <v>323</v>
      </c>
      <c r="BK328" s="118">
        <v>54667</v>
      </c>
      <c r="BL328" s="5">
        <f t="shared" si="119"/>
        <v>171316.89216296477</v>
      </c>
      <c r="BM328" s="5">
        <f t="shared" si="120"/>
        <v>5059.1898369667315</v>
      </c>
      <c r="BN328" s="5">
        <f t="shared" si="92"/>
        <v>4024.1502801488195</v>
      </c>
      <c r="BO328" s="35">
        <f t="shared" si="93"/>
        <v>0.28187415001580979</v>
      </c>
      <c r="BP328" s="5">
        <f t="shared" si="94"/>
        <v>1035.0395568179122</v>
      </c>
      <c r="BQ328" s="35">
        <f t="shared" si="95"/>
        <v>7.2499999999999995E-2</v>
      </c>
      <c r="BR328" s="5">
        <f t="shared" si="121"/>
        <v>574332.25811718463</v>
      </c>
      <c r="BS328" s="5">
        <f t="shared" si="122"/>
        <v>1059786.0592230705</v>
      </c>
      <c r="BT328" s="5">
        <f t="shared" si="96"/>
        <v>167292.74188281596</v>
      </c>
      <c r="BU328" s="5">
        <f t="shared" si="97"/>
        <v>1634118.3173402552</v>
      </c>
      <c r="BV328" s="150"/>
      <c r="BW328" s="2">
        <v>323</v>
      </c>
      <c r="BX328" s="118">
        <v>54667</v>
      </c>
      <c r="BY328" s="5">
        <f t="shared" si="123"/>
        <v>167730.73804162198</v>
      </c>
      <c r="BZ328" s="5">
        <f t="shared" si="124"/>
        <v>4934.049629872613</v>
      </c>
      <c r="CA328" s="5">
        <f t="shared" si="98"/>
        <v>3955.6203246298182</v>
      </c>
      <c r="CB328" s="35">
        <f t="shared" si="99"/>
        <v>0.28299788369010148</v>
      </c>
      <c r="CC328" s="5">
        <f t="shared" si="100"/>
        <v>978.42930524279495</v>
      </c>
      <c r="CD328" s="35">
        <f t="shared" si="101"/>
        <v>7.0000000000000007E-2</v>
      </c>
      <c r="CE328" s="5">
        <f t="shared" si="125"/>
        <v>577849.88228300819</v>
      </c>
      <c r="CF328" s="5">
        <f t="shared" si="126"/>
        <v>1015848.1481658458</v>
      </c>
      <c r="CG328" s="5">
        <f t="shared" si="102"/>
        <v>163775.11771699216</v>
      </c>
      <c r="CH328" s="5">
        <f t="shared" si="103"/>
        <v>1593698.030448854</v>
      </c>
    </row>
    <row r="329" spans="9:86" ht="14.25" customHeight="1">
      <c r="I329" s="150"/>
      <c r="J329" s="2">
        <v>324</v>
      </c>
      <c r="K329" s="118">
        <v>54697</v>
      </c>
      <c r="L329" s="5">
        <f t="shared" si="104"/>
        <v>181470.48757507114</v>
      </c>
      <c r="M329" s="5">
        <f t="shared" si="67"/>
        <v>5571.5809522926747</v>
      </c>
      <c r="N329" s="5">
        <f t="shared" si="68"/>
        <v>4323.9713502140603</v>
      </c>
      <c r="O329" s="35">
        <f t="shared" si="69"/>
        <v>0.28592889618541262</v>
      </c>
      <c r="P329" s="5">
        <f t="shared" si="70"/>
        <v>1247.609602078614</v>
      </c>
      <c r="Q329" s="35">
        <f t="shared" si="71"/>
        <v>8.249999999999999E-2</v>
      </c>
      <c r="R329" s="5">
        <f t="shared" si="105"/>
        <v>564478.4837751427</v>
      </c>
      <c r="S329" s="5">
        <f t="shared" si="106"/>
        <v>1240713.7447676836</v>
      </c>
      <c r="T329" s="5">
        <f t="shared" si="72"/>
        <v>177146.51622485707</v>
      </c>
      <c r="U329" s="5">
        <f t="shared" si="73"/>
        <v>1805192.2285428261</v>
      </c>
      <c r="V329" s="150"/>
      <c r="W329" s="2">
        <v>324</v>
      </c>
      <c r="X329" s="118">
        <v>54697</v>
      </c>
      <c r="Y329" s="5">
        <f t="shared" si="107"/>
        <v>177912.76991614737</v>
      </c>
      <c r="Z329" s="5">
        <f t="shared" si="108"/>
        <v>5441.7815210329336</v>
      </c>
      <c r="AA329" s="5">
        <f t="shared" si="74"/>
        <v>4255.6963882586178</v>
      </c>
      <c r="AB329" s="35">
        <f t="shared" si="75"/>
        <v>0.28704154672636822</v>
      </c>
      <c r="AC329" s="5">
        <f t="shared" si="76"/>
        <v>1186.085132774316</v>
      </c>
      <c r="AD329" s="35">
        <f t="shared" si="77"/>
        <v>8.0000000000000016E-2</v>
      </c>
      <c r="AE329" s="5">
        <f t="shared" si="109"/>
        <v>567967.92647211056</v>
      </c>
      <c r="AF329" s="5">
        <f t="shared" si="110"/>
        <v>1195169.2863425598</v>
      </c>
      <c r="AG329" s="5">
        <f t="shared" si="78"/>
        <v>173657.07352788874</v>
      </c>
      <c r="AH329" s="5">
        <f t="shared" si="79"/>
        <v>1763137.2128146705</v>
      </c>
      <c r="AI329" s="150"/>
      <c r="AJ329" s="2">
        <v>324</v>
      </c>
      <c r="AK329" s="118">
        <v>54697</v>
      </c>
      <c r="AL329" s="5">
        <f t="shared" si="111"/>
        <v>174362.9843322275</v>
      </c>
      <c r="AM329" s="5">
        <f t="shared" si="112"/>
        <v>5313.0923161272649</v>
      </c>
      <c r="AN329" s="5">
        <f t="shared" si="80"/>
        <v>4186.9980423149627</v>
      </c>
      <c r="AO329" s="35">
        <f t="shared" si="81"/>
        <v>0.28815735576104706</v>
      </c>
      <c r="AP329" s="5">
        <f t="shared" si="82"/>
        <v>1126.0942738123026</v>
      </c>
      <c r="AQ329" s="35">
        <f t="shared" si="83"/>
        <v>7.7499999999999999E-2</v>
      </c>
      <c r="AR329" s="5">
        <f t="shared" si="113"/>
        <v>571449.01371008751</v>
      </c>
      <c r="AS329" s="5">
        <f t="shared" si="114"/>
        <v>1149992.896715147</v>
      </c>
      <c r="AT329" s="5">
        <f t="shared" si="84"/>
        <v>170175.98628991254</v>
      </c>
      <c r="AU329" s="5">
        <f t="shared" si="85"/>
        <v>1721441.9104252346</v>
      </c>
      <c r="AV329" s="150"/>
      <c r="AW329" s="2">
        <v>324</v>
      </c>
      <c r="AX329" s="118">
        <v>54697</v>
      </c>
      <c r="AY329" s="5">
        <f t="shared" si="115"/>
        <v>170822.5070995003</v>
      </c>
      <c r="AZ329" s="5">
        <f t="shared" si="116"/>
        <v>5185.5495990545369</v>
      </c>
      <c r="BA329" s="5">
        <f t="shared" si="86"/>
        <v>4117.9089296826605</v>
      </c>
      <c r="BB329" s="35">
        <f t="shared" si="87"/>
        <v>0.28927632544000093</v>
      </c>
      <c r="BC329" s="5">
        <f t="shared" si="88"/>
        <v>1067.6406693718768</v>
      </c>
      <c r="BD329" s="35">
        <f t="shared" si="89"/>
        <v>7.4999999999999997E-2</v>
      </c>
      <c r="BE329" s="5">
        <f t="shared" si="117"/>
        <v>574920.40183018229</v>
      </c>
      <c r="BF329" s="5">
        <f t="shared" si="118"/>
        <v>1105197.6682634866</v>
      </c>
      <c r="BG329" s="5">
        <f t="shared" si="90"/>
        <v>166704.59816981765</v>
      </c>
      <c r="BH329" s="5">
        <f t="shared" si="91"/>
        <v>1680118.070093669</v>
      </c>
      <c r="BI329" s="150"/>
      <c r="BJ329" s="2">
        <v>324</v>
      </c>
      <c r="BK329" s="118">
        <v>54697</v>
      </c>
      <c r="BL329" s="5">
        <f t="shared" si="119"/>
        <v>167292.74188281596</v>
      </c>
      <c r="BM329" s="5">
        <f t="shared" si="120"/>
        <v>5059.1898369667315</v>
      </c>
      <c r="BN329" s="5">
        <f t="shared" si="92"/>
        <v>4048.4628547580519</v>
      </c>
      <c r="BO329" s="35">
        <f t="shared" si="93"/>
        <v>0.29039845787886415</v>
      </c>
      <c r="BP329" s="5">
        <f t="shared" si="94"/>
        <v>1010.7269822086797</v>
      </c>
      <c r="BQ329" s="35">
        <f t="shared" si="95"/>
        <v>7.2499999999999995E-2</v>
      </c>
      <c r="BR329" s="5">
        <f t="shared" si="121"/>
        <v>578380.72097194265</v>
      </c>
      <c r="BS329" s="5">
        <f t="shared" si="122"/>
        <v>1060796.7862052792</v>
      </c>
      <c r="BT329" s="5">
        <f t="shared" si="96"/>
        <v>163244.27902805791</v>
      </c>
      <c r="BU329" s="5">
        <f t="shared" si="97"/>
        <v>1639177.5071772218</v>
      </c>
      <c r="BV329" s="150"/>
      <c r="BW329" s="2">
        <v>324</v>
      </c>
      <c r="BX329" s="118">
        <v>54697</v>
      </c>
      <c r="BY329" s="5">
        <f t="shared" si="123"/>
        <v>163775.11771699216</v>
      </c>
      <c r="BZ329" s="5">
        <f t="shared" si="124"/>
        <v>4934.049629872613</v>
      </c>
      <c r="CA329" s="5">
        <f t="shared" si="98"/>
        <v>3978.6947765234918</v>
      </c>
      <c r="CB329" s="35">
        <f t="shared" si="99"/>
        <v>0.29152375515788309</v>
      </c>
      <c r="CC329" s="5">
        <f t="shared" si="100"/>
        <v>955.35485334912096</v>
      </c>
      <c r="CD329" s="35">
        <f t="shared" si="101"/>
        <v>7.0000000000000007E-2</v>
      </c>
      <c r="CE329" s="5">
        <f t="shared" si="125"/>
        <v>581828.5770595317</v>
      </c>
      <c r="CF329" s="5">
        <f t="shared" si="126"/>
        <v>1016803.5030191949</v>
      </c>
      <c r="CG329" s="5">
        <f t="shared" si="102"/>
        <v>159796.42294046868</v>
      </c>
      <c r="CH329" s="5">
        <f t="shared" si="103"/>
        <v>1598632.0800787266</v>
      </c>
    </row>
    <row r="330" spans="9:86" ht="14.25" customHeight="1">
      <c r="I330" s="150"/>
      <c r="J330" s="2">
        <v>325</v>
      </c>
      <c r="K330" s="118">
        <v>54728</v>
      </c>
      <c r="L330" s="5">
        <f t="shared" si="104"/>
        <v>177146.51622485707</v>
      </c>
      <c r="M330" s="5">
        <f t="shared" si="67"/>
        <v>5571.5809522926747</v>
      </c>
      <c r="N330" s="5">
        <f t="shared" si="68"/>
        <v>4353.6986532467827</v>
      </c>
      <c r="O330" s="35">
        <f t="shared" si="69"/>
        <v>0.29492188134620789</v>
      </c>
      <c r="P330" s="5">
        <f t="shared" si="70"/>
        <v>1217.8822990458923</v>
      </c>
      <c r="Q330" s="35">
        <f t="shared" si="71"/>
        <v>8.2500000000000004E-2</v>
      </c>
      <c r="R330" s="5">
        <f t="shared" si="105"/>
        <v>568832.18242838944</v>
      </c>
      <c r="S330" s="5">
        <f t="shared" si="106"/>
        <v>1241931.6270667294</v>
      </c>
      <c r="T330" s="5">
        <f t="shared" si="72"/>
        <v>172792.8175716103</v>
      </c>
      <c r="U330" s="5">
        <f t="shared" si="73"/>
        <v>1810763.8094951189</v>
      </c>
      <c r="V330" s="150"/>
      <c r="W330" s="2">
        <v>325</v>
      </c>
      <c r="X330" s="118">
        <v>54728</v>
      </c>
      <c r="Y330" s="5">
        <f t="shared" si="107"/>
        <v>173657.07352788874</v>
      </c>
      <c r="Z330" s="5">
        <f t="shared" si="108"/>
        <v>5441.7815210329336</v>
      </c>
      <c r="AA330" s="5">
        <f t="shared" si="74"/>
        <v>4284.0676975136757</v>
      </c>
      <c r="AB330" s="35">
        <f t="shared" si="75"/>
        <v>0.29603638553720085</v>
      </c>
      <c r="AC330" s="5">
        <f t="shared" si="76"/>
        <v>1157.7138235192583</v>
      </c>
      <c r="AD330" s="35">
        <f t="shared" si="77"/>
        <v>0.08</v>
      </c>
      <c r="AE330" s="5">
        <f t="shared" si="109"/>
        <v>572251.99416962429</v>
      </c>
      <c r="AF330" s="5">
        <f t="shared" si="110"/>
        <v>1196327.000166079</v>
      </c>
      <c r="AG330" s="5">
        <f t="shared" si="78"/>
        <v>169373.00583037507</v>
      </c>
      <c r="AH330" s="5">
        <f t="shared" si="79"/>
        <v>1768578.9943357033</v>
      </c>
      <c r="AI330" s="150"/>
      <c r="AJ330" s="2">
        <v>325</v>
      </c>
      <c r="AK330" s="118">
        <v>54728</v>
      </c>
      <c r="AL330" s="5">
        <f t="shared" si="111"/>
        <v>170175.98628991254</v>
      </c>
      <c r="AM330" s="5">
        <f t="shared" si="112"/>
        <v>5313.0923161272649</v>
      </c>
      <c r="AN330" s="5">
        <f t="shared" si="80"/>
        <v>4214.0390713382467</v>
      </c>
      <c r="AO330" s="35">
        <f t="shared" si="81"/>
        <v>0.29715396372030012</v>
      </c>
      <c r="AP330" s="5">
        <f t="shared" si="82"/>
        <v>1099.0532447890184</v>
      </c>
      <c r="AQ330" s="35">
        <f t="shared" si="83"/>
        <v>7.7499999999999999E-2</v>
      </c>
      <c r="AR330" s="5">
        <f t="shared" si="113"/>
        <v>575663.05278142577</v>
      </c>
      <c r="AS330" s="5">
        <f t="shared" si="114"/>
        <v>1151091.9499599361</v>
      </c>
      <c r="AT330" s="5">
        <f t="shared" si="84"/>
        <v>165961.94721857429</v>
      </c>
      <c r="AU330" s="5">
        <f t="shared" si="85"/>
        <v>1726755.002741362</v>
      </c>
      <c r="AV330" s="150"/>
      <c r="AW330" s="2">
        <v>325</v>
      </c>
      <c r="AX330" s="118">
        <v>54728</v>
      </c>
      <c r="AY330" s="5">
        <f t="shared" si="115"/>
        <v>166704.59816981765</v>
      </c>
      <c r="AZ330" s="5">
        <f t="shared" si="116"/>
        <v>5185.5495990545369</v>
      </c>
      <c r="BA330" s="5">
        <f t="shared" si="86"/>
        <v>4143.6458604931768</v>
      </c>
      <c r="BB330" s="35">
        <f t="shared" si="87"/>
        <v>0.29827461792784998</v>
      </c>
      <c r="BC330" s="5">
        <f t="shared" si="88"/>
        <v>1041.9037385613601</v>
      </c>
      <c r="BD330" s="35">
        <f t="shared" si="89"/>
        <v>7.4999999999999983E-2</v>
      </c>
      <c r="BE330" s="5">
        <f t="shared" si="117"/>
        <v>579064.04769067548</v>
      </c>
      <c r="BF330" s="5">
        <f t="shared" si="118"/>
        <v>1106239.5720020479</v>
      </c>
      <c r="BG330" s="5">
        <f t="shared" si="90"/>
        <v>162560.95230932446</v>
      </c>
      <c r="BH330" s="5">
        <f t="shared" si="91"/>
        <v>1685303.6196927233</v>
      </c>
      <c r="BI330" s="150"/>
      <c r="BJ330" s="2">
        <v>325</v>
      </c>
      <c r="BK330" s="118">
        <v>54728</v>
      </c>
      <c r="BL330" s="5">
        <f t="shared" si="119"/>
        <v>163244.27902805791</v>
      </c>
      <c r="BM330" s="5">
        <f t="shared" si="120"/>
        <v>5059.1898369667315</v>
      </c>
      <c r="BN330" s="5">
        <f t="shared" si="92"/>
        <v>4072.9223178388816</v>
      </c>
      <c r="BO330" s="35">
        <f t="shared" si="93"/>
        <v>0.29939835016004507</v>
      </c>
      <c r="BP330" s="5">
        <f t="shared" si="94"/>
        <v>986.26751912784982</v>
      </c>
      <c r="BQ330" s="35">
        <f t="shared" si="95"/>
        <v>7.2499999999999995E-2</v>
      </c>
      <c r="BR330" s="5">
        <f t="shared" si="121"/>
        <v>582453.64328978152</v>
      </c>
      <c r="BS330" s="5">
        <f t="shared" si="122"/>
        <v>1061783.053724407</v>
      </c>
      <c r="BT330" s="5">
        <f t="shared" si="96"/>
        <v>159171.35671021903</v>
      </c>
      <c r="BU330" s="5">
        <f t="shared" si="97"/>
        <v>1644236.6970141884</v>
      </c>
      <c r="BV330" s="150"/>
      <c r="BW330" s="2">
        <v>325</v>
      </c>
      <c r="BX330" s="118">
        <v>54728</v>
      </c>
      <c r="BY330" s="5">
        <f t="shared" si="123"/>
        <v>159796.42294046868</v>
      </c>
      <c r="BZ330" s="5">
        <f t="shared" si="124"/>
        <v>4934.049629872613</v>
      </c>
      <c r="CA330" s="5">
        <f t="shared" si="98"/>
        <v>4001.9038293865456</v>
      </c>
      <c r="CB330" s="35">
        <f t="shared" si="99"/>
        <v>0.30052516238444971</v>
      </c>
      <c r="CC330" s="5">
        <f t="shared" si="100"/>
        <v>932.14580048606729</v>
      </c>
      <c r="CD330" s="35">
        <f t="shared" si="101"/>
        <v>7.0000000000000007E-2</v>
      </c>
      <c r="CE330" s="5">
        <f t="shared" si="125"/>
        <v>585830.48088891828</v>
      </c>
      <c r="CF330" s="5">
        <f t="shared" si="126"/>
        <v>1017735.648819681</v>
      </c>
      <c r="CG330" s="5">
        <f t="shared" si="102"/>
        <v>155794.51911108213</v>
      </c>
      <c r="CH330" s="5">
        <f t="shared" si="103"/>
        <v>1603566.1297085993</v>
      </c>
    </row>
    <row r="331" spans="9:86" ht="14.25" customHeight="1">
      <c r="I331" s="150"/>
      <c r="J331" s="2">
        <v>326</v>
      </c>
      <c r="K331" s="118">
        <v>54758</v>
      </c>
      <c r="L331" s="5">
        <f t="shared" si="104"/>
        <v>172792.8175716103</v>
      </c>
      <c r="M331" s="5">
        <f t="shared" si="67"/>
        <v>5571.5809522926747</v>
      </c>
      <c r="N331" s="5">
        <f t="shared" si="68"/>
        <v>4383.6303314878542</v>
      </c>
      <c r="O331" s="35">
        <f t="shared" si="69"/>
        <v>0.30443142670588047</v>
      </c>
      <c r="P331" s="5">
        <f t="shared" si="70"/>
        <v>1187.9506208048208</v>
      </c>
      <c r="Q331" s="35">
        <f t="shared" si="71"/>
        <v>8.2500000000000004E-2</v>
      </c>
      <c r="R331" s="5">
        <f t="shared" si="105"/>
        <v>573215.8127598773</v>
      </c>
      <c r="S331" s="5">
        <f t="shared" si="106"/>
        <v>1243119.5776875343</v>
      </c>
      <c r="T331" s="5">
        <f t="shared" si="72"/>
        <v>168409.18724012244</v>
      </c>
      <c r="U331" s="5">
        <f t="shared" si="73"/>
        <v>1816335.3904474117</v>
      </c>
      <c r="V331" s="150"/>
      <c r="W331" s="2">
        <v>326</v>
      </c>
      <c r="X331" s="118">
        <v>54758</v>
      </c>
      <c r="Y331" s="5">
        <f t="shared" si="107"/>
        <v>169373.00583037507</v>
      </c>
      <c r="Z331" s="5">
        <f t="shared" si="108"/>
        <v>5441.7815210329336</v>
      </c>
      <c r="AA331" s="5">
        <f t="shared" si="74"/>
        <v>4312.628148830433</v>
      </c>
      <c r="AB331" s="35">
        <f t="shared" si="75"/>
        <v>0.30554773195554968</v>
      </c>
      <c r="AC331" s="5">
        <f t="shared" si="76"/>
        <v>1129.1533722025006</v>
      </c>
      <c r="AD331" s="35">
        <f t="shared" si="77"/>
        <v>0.08</v>
      </c>
      <c r="AE331" s="5">
        <f t="shared" si="109"/>
        <v>576564.62231845467</v>
      </c>
      <c r="AF331" s="5">
        <f t="shared" si="110"/>
        <v>1197456.1535382816</v>
      </c>
      <c r="AG331" s="5">
        <f t="shared" si="78"/>
        <v>165060.37768154463</v>
      </c>
      <c r="AH331" s="5">
        <f t="shared" si="79"/>
        <v>1774020.7758567361</v>
      </c>
      <c r="AI331" s="150"/>
      <c r="AJ331" s="2">
        <v>326</v>
      </c>
      <c r="AK331" s="118">
        <v>54758</v>
      </c>
      <c r="AL331" s="5">
        <f t="shared" si="111"/>
        <v>165961.94721857429</v>
      </c>
      <c r="AM331" s="5">
        <f t="shared" si="112"/>
        <v>5313.0923161272649</v>
      </c>
      <c r="AN331" s="5">
        <f t="shared" si="80"/>
        <v>4241.2547403406388</v>
      </c>
      <c r="AO331" s="35">
        <f t="shared" si="81"/>
        <v>0.3066670266109745</v>
      </c>
      <c r="AP331" s="5">
        <f t="shared" si="82"/>
        <v>1071.8375757866256</v>
      </c>
      <c r="AQ331" s="35">
        <f t="shared" si="83"/>
        <v>7.7499999999999999E-2</v>
      </c>
      <c r="AR331" s="5">
        <f t="shared" si="113"/>
        <v>579904.3075217664</v>
      </c>
      <c r="AS331" s="5">
        <f t="shared" si="114"/>
        <v>1152163.7875357226</v>
      </c>
      <c r="AT331" s="5">
        <f t="shared" si="84"/>
        <v>161720.69247823366</v>
      </c>
      <c r="AU331" s="5">
        <f t="shared" si="85"/>
        <v>1732068.0950574889</v>
      </c>
      <c r="AV331" s="150"/>
      <c r="AW331" s="2">
        <v>326</v>
      </c>
      <c r="AX331" s="118">
        <v>54758</v>
      </c>
      <c r="AY331" s="5">
        <f t="shared" si="115"/>
        <v>162560.95230932446</v>
      </c>
      <c r="AZ331" s="5">
        <f t="shared" si="116"/>
        <v>5185.5495990545369</v>
      </c>
      <c r="BA331" s="5">
        <f t="shared" si="86"/>
        <v>4169.5436471212588</v>
      </c>
      <c r="BB331" s="35">
        <f t="shared" si="87"/>
        <v>0.30778931259118325</v>
      </c>
      <c r="BC331" s="5">
        <f t="shared" si="88"/>
        <v>1016.0059519332779</v>
      </c>
      <c r="BD331" s="35">
        <f t="shared" si="89"/>
        <v>7.4999999999999997E-2</v>
      </c>
      <c r="BE331" s="5">
        <f t="shared" si="117"/>
        <v>583233.59133779677</v>
      </c>
      <c r="BF331" s="5">
        <f t="shared" si="118"/>
        <v>1107255.5779539812</v>
      </c>
      <c r="BG331" s="5">
        <f t="shared" si="90"/>
        <v>158391.4086622032</v>
      </c>
      <c r="BH331" s="5">
        <f t="shared" si="91"/>
        <v>1690489.169291778</v>
      </c>
      <c r="BI331" s="150"/>
      <c r="BJ331" s="2">
        <v>326</v>
      </c>
      <c r="BK331" s="118">
        <v>54758</v>
      </c>
      <c r="BL331" s="5">
        <f t="shared" si="119"/>
        <v>159171.35671021903</v>
      </c>
      <c r="BM331" s="5">
        <f t="shared" si="120"/>
        <v>5059.1898369667315</v>
      </c>
      <c r="BN331" s="5">
        <f t="shared" si="92"/>
        <v>4097.5295568424917</v>
      </c>
      <c r="BO331" s="35">
        <f t="shared" si="93"/>
        <v>0.30891459178567832</v>
      </c>
      <c r="BP331" s="5">
        <f t="shared" si="94"/>
        <v>961.66028012423999</v>
      </c>
      <c r="BQ331" s="35">
        <f t="shared" si="95"/>
        <v>7.2499999999999995E-2</v>
      </c>
      <c r="BR331" s="5">
        <f t="shared" si="121"/>
        <v>586551.17284662405</v>
      </c>
      <c r="BS331" s="5">
        <f t="shared" si="122"/>
        <v>1062744.7140045313</v>
      </c>
      <c r="BT331" s="5">
        <f t="shared" si="96"/>
        <v>155073.82715337654</v>
      </c>
      <c r="BU331" s="5">
        <f t="shared" si="97"/>
        <v>1649295.8868511552</v>
      </c>
      <c r="BV331" s="150"/>
      <c r="BW331" s="2">
        <v>326</v>
      </c>
      <c r="BX331" s="118">
        <v>54758</v>
      </c>
      <c r="BY331" s="5">
        <f t="shared" si="123"/>
        <v>155794.51911108213</v>
      </c>
      <c r="BZ331" s="5">
        <f t="shared" si="124"/>
        <v>4934.049629872613</v>
      </c>
      <c r="CA331" s="5">
        <f t="shared" si="98"/>
        <v>4025.2482683913004</v>
      </c>
      <c r="CB331" s="35">
        <f t="shared" si="99"/>
        <v>0.31004286605394238</v>
      </c>
      <c r="CC331" s="5">
        <f t="shared" si="100"/>
        <v>908.80136148131248</v>
      </c>
      <c r="CD331" s="35">
        <f t="shared" si="101"/>
        <v>7.0000000000000007E-2</v>
      </c>
      <c r="CE331" s="5">
        <f t="shared" si="125"/>
        <v>589855.72915730963</v>
      </c>
      <c r="CF331" s="5">
        <f t="shared" si="126"/>
        <v>1018644.4501811623</v>
      </c>
      <c r="CG331" s="5">
        <f t="shared" si="102"/>
        <v>151769.27084269084</v>
      </c>
      <c r="CH331" s="5">
        <f t="shared" si="103"/>
        <v>1608500.179338472</v>
      </c>
    </row>
    <row r="332" spans="9:86" ht="14.25" customHeight="1">
      <c r="I332" s="150"/>
      <c r="J332" s="2">
        <v>327</v>
      </c>
      <c r="K332" s="118">
        <v>54789</v>
      </c>
      <c r="L332" s="5">
        <f t="shared" si="104"/>
        <v>168409.18724012244</v>
      </c>
      <c r="M332" s="5">
        <f t="shared" si="67"/>
        <v>5571.5809522926747</v>
      </c>
      <c r="N332" s="5">
        <f t="shared" si="68"/>
        <v>4413.7677900168328</v>
      </c>
      <c r="O332" s="35">
        <f t="shared" si="69"/>
        <v>0.31450311202252129</v>
      </c>
      <c r="P332" s="5">
        <f t="shared" si="70"/>
        <v>1157.8131622758417</v>
      </c>
      <c r="Q332" s="35">
        <f t="shared" si="71"/>
        <v>8.2500000000000004E-2</v>
      </c>
      <c r="R332" s="5">
        <f t="shared" si="105"/>
        <v>577629.58054989413</v>
      </c>
      <c r="S332" s="5">
        <f t="shared" si="106"/>
        <v>1244277.3908498101</v>
      </c>
      <c r="T332" s="5">
        <f t="shared" si="72"/>
        <v>163995.4194501056</v>
      </c>
      <c r="U332" s="5">
        <f t="shared" si="73"/>
        <v>1821906.9713997042</v>
      </c>
      <c r="V332" s="150"/>
      <c r="W332" s="2">
        <v>327</v>
      </c>
      <c r="X332" s="118">
        <v>54789</v>
      </c>
      <c r="Y332" s="5">
        <f t="shared" si="107"/>
        <v>165060.37768154463</v>
      </c>
      <c r="Z332" s="5">
        <f t="shared" si="108"/>
        <v>5441.7815210329336</v>
      </c>
      <c r="AA332" s="5">
        <f t="shared" si="74"/>
        <v>4341.3790031559693</v>
      </c>
      <c r="AB332" s="35">
        <f t="shared" si="75"/>
        <v>0.31562116099348131</v>
      </c>
      <c r="AC332" s="5">
        <f t="shared" si="76"/>
        <v>1100.4025178769643</v>
      </c>
      <c r="AD332" s="35">
        <f t="shared" si="77"/>
        <v>0.08</v>
      </c>
      <c r="AE332" s="5">
        <f t="shared" si="109"/>
        <v>580906.00132161065</v>
      </c>
      <c r="AF332" s="5">
        <f t="shared" si="110"/>
        <v>1198556.5560561586</v>
      </c>
      <c r="AG332" s="5">
        <f t="shared" si="78"/>
        <v>160718.99867838866</v>
      </c>
      <c r="AH332" s="5">
        <f t="shared" si="79"/>
        <v>1779462.5573777691</v>
      </c>
      <c r="AI332" s="150"/>
      <c r="AJ332" s="2">
        <v>327</v>
      </c>
      <c r="AK332" s="118">
        <v>54789</v>
      </c>
      <c r="AL332" s="5">
        <f t="shared" si="111"/>
        <v>161720.69247823366</v>
      </c>
      <c r="AM332" s="5">
        <f t="shared" si="112"/>
        <v>5313.0923161272649</v>
      </c>
      <c r="AN332" s="5">
        <f t="shared" si="80"/>
        <v>4268.646177205339</v>
      </c>
      <c r="AO332" s="35">
        <f t="shared" si="81"/>
        <v>0.31674211470098912</v>
      </c>
      <c r="AP332" s="5">
        <f t="shared" si="82"/>
        <v>1044.4461389219257</v>
      </c>
      <c r="AQ332" s="35">
        <f t="shared" si="83"/>
        <v>7.7499999999999999E-2</v>
      </c>
      <c r="AR332" s="5">
        <f t="shared" si="113"/>
        <v>584172.95369897177</v>
      </c>
      <c r="AS332" s="5">
        <f t="shared" si="114"/>
        <v>1153208.2336746445</v>
      </c>
      <c r="AT332" s="5">
        <f t="shared" si="84"/>
        <v>157452.04630102831</v>
      </c>
      <c r="AU332" s="5">
        <f t="shared" si="85"/>
        <v>1737381.1873736163</v>
      </c>
      <c r="AV332" s="150"/>
      <c r="AW332" s="2">
        <v>327</v>
      </c>
      <c r="AX332" s="118">
        <v>54789</v>
      </c>
      <c r="AY332" s="5">
        <f t="shared" si="115"/>
        <v>158391.4086622032</v>
      </c>
      <c r="AZ332" s="5">
        <f t="shared" si="116"/>
        <v>5185.5495990545369</v>
      </c>
      <c r="BA332" s="5">
        <f t="shared" si="86"/>
        <v>4195.603294915767</v>
      </c>
      <c r="BB332" s="35">
        <f t="shared" si="87"/>
        <v>0.31786597495551866</v>
      </c>
      <c r="BC332" s="5">
        <f t="shared" si="88"/>
        <v>989.94630413876996</v>
      </c>
      <c r="BD332" s="35">
        <f t="shared" si="89"/>
        <v>7.4999999999999997E-2</v>
      </c>
      <c r="BE332" s="5">
        <f t="shared" si="117"/>
        <v>587429.19463271252</v>
      </c>
      <c r="BF332" s="5">
        <f t="shared" si="118"/>
        <v>1108245.52425812</v>
      </c>
      <c r="BG332" s="5">
        <f t="shared" si="90"/>
        <v>154195.80536728742</v>
      </c>
      <c r="BH332" s="5">
        <f t="shared" si="91"/>
        <v>1695674.7188908325</v>
      </c>
      <c r="BI332" s="150"/>
      <c r="BJ332" s="2">
        <v>327</v>
      </c>
      <c r="BK332" s="118">
        <v>54789</v>
      </c>
      <c r="BL332" s="5">
        <f t="shared" si="119"/>
        <v>155073.82715337654</v>
      </c>
      <c r="BM332" s="5">
        <f t="shared" si="120"/>
        <v>5059.1898369667315</v>
      </c>
      <c r="BN332" s="5">
        <f t="shared" si="92"/>
        <v>4122.2854645817479</v>
      </c>
      <c r="BO332" s="35">
        <f t="shared" si="93"/>
        <v>0.31899274354050067</v>
      </c>
      <c r="BP332" s="5">
        <f t="shared" si="94"/>
        <v>936.90437238498328</v>
      </c>
      <c r="BQ332" s="35">
        <f t="shared" si="95"/>
        <v>7.2499999999999995E-2</v>
      </c>
      <c r="BR332" s="5">
        <f t="shared" si="121"/>
        <v>590673.45831120585</v>
      </c>
      <c r="BS332" s="5">
        <f t="shared" si="122"/>
        <v>1063681.6183769163</v>
      </c>
      <c r="BT332" s="5">
        <f t="shared" si="96"/>
        <v>150951.54168879479</v>
      </c>
      <c r="BU332" s="5">
        <f t="shared" si="97"/>
        <v>1654355.076688122</v>
      </c>
      <c r="BV332" s="150"/>
      <c r="BW332" s="2">
        <v>327</v>
      </c>
      <c r="BX332" s="118">
        <v>54789</v>
      </c>
      <c r="BY332" s="5">
        <f t="shared" si="123"/>
        <v>151769.27084269084</v>
      </c>
      <c r="BZ332" s="5">
        <f t="shared" si="124"/>
        <v>4934.049629872613</v>
      </c>
      <c r="CA332" s="5">
        <f t="shared" si="98"/>
        <v>4048.7288832902495</v>
      </c>
      <c r="CB332" s="35">
        <f t="shared" si="99"/>
        <v>0.32012242221181375</v>
      </c>
      <c r="CC332" s="5">
        <f t="shared" si="100"/>
        <v>885.3207465823632</v>
      </c>
      <c r="CD332" s="35">
        <f t="shared" si="101"/>
        <v>7.0000000000000007E-2</v>
      </c>
      <c r="CE332" s="5">
        <f t="shared" si="125"/>
        <v>593904.45804059983</v>
      </c>
      <c r="CF332" s="5">
        <f t="shared" si="126"/>
        <v>1019529.7709277447</v>
      </c>
      <c r="CG332" s="5">
        <f t="shared" si="102"/>
        <v>147720.54195940058</v>
      </c>
      <c r="CH332" s="5">
        <f t="shared" si="103"/>
        <v>1613434.2289683446</v>
      </c>
    </row>
    <row r="333" spans="9:86" ht="14.25" customHeight="1">
      <c r="I333" s="150"/>
      <c r="J333" s="2">
        <v>328</v>
      </c>
      <c r="K333" s="118">
        <v>54820</v>
      </c>
      <c r="L333" s="5">
        <f t="shared" si="104"/>
        <v>163995.4194501056</v>
      </c>
      <c r="M333" s="5">
        <f t="shared" si="67"/>
        <v>5571.5809522926747</v>
      </c>
      <c r="N333" s="5">
        <f t="shared" si="68"/>
        <v>4444.112443573199</v>
      </c>
      <c r="O333" s="35">
        <f t="shared" si="69"/>
        <v>0.32518804184712879</v>
      </c>
      <c r="P333" s="5">
        <f t="shared" si="70"/>
        <v>1127.4685087194759</v>
      </c>
      <c r="Q333" s="35">
        <f t="shared" si="71"/>
        <v>8.249999999999999E-2</v>
      </c>
      <c r="R333" s="5">
        <f t="shared" si="105"/>
        <v>582073.69299346732</v>
      </c>
      <c r="S333" s="5">
        <f t="shared" si="106"/>
        <v>1245404.8593585296</v>
      </c>
      <c r="T333" s="5">
        <f t="shared" si="72"/>
        <v>159551.30700653241</v>
      </c>
      <c r="U333" s="5">
        <f t="shared" si="73"/>
        <v>1827478.5523519968</v>
      </c>
      <c r="V333" s="150"/>
      <c r="W333" s="2">
        <v>328</v>
      </c>
      <c r="X333" s="118">
        <v>54820</v>
      </c>
      <c r="Y333" s="5">
        <f t="shared" si="107"/>
        <v>160718.99867838866</v>
      </c>
      <c r="Z333" s="5">
        <f t="shared" si="108"/>
        <v>5441.7815210329336</v>
      </c>
      <c r="AA333" s="5">
        <f t="shared" si="74"/>
        <v>4370.3215298436753</v>
      </c>
      <c r="AB333" s="35">
        <f t="shared" si="75"/>
        <v>0.32630777188369858</v>
      </c>
      <c r="AC333" s="5">
        <f t="shared" si="76"/>
        <v>1071.4599911892578</v>
      </c>
      <c r="AD333" s="35">
        <f t="shared" si="77"/>
        <v>0.08</v>
      </c>
      <c r="AE333" s="5">
        <f t="shared" si="109"/>
        <v>585276.32285145437</v>
      </c>
      <c r="AF333" s="5">
        <f t="shared" si="110"/>
        <v>1199628.0160473478</v>
      </c>
      <c r="AG333" s="5">
        <f t="shared" si="78"/>
        <v>156348.67714854499</v>
      </c>
      <c r="AH333" s="5">
        <f t="shared" si="79"/>
        <v>1784904.3388988022</v>
      </c>
      <c r="AI333" s="150"/>
      <c r="AJ333" s="2">
        <v>328</v>
      </c>
      <c r="AK333" s="118">
        <v>54820</v>
      </c>
      <c r="AL333" s="5">
        <f t="shared" si="111"/>
        <v>157452.04630102831</v>
      </c>
      <c r="AM333" s="5">
        <f t="shared" si="112"/>
        <v>5313.0923161272649</v>
      </c>
      <c r="AN333" s="5">
        <f t="shared" si="80"/>
        <v>4296.2145170997901</v>
      </c>
      <c r="AO333" s="35">
        <f t="shared" si="81"/>
        <v>0.32743032190659294</v>
      </c>
      <c r="AP333" s="5">
        <f t="shared" si="82"/>
        <v>1016.8777990274746</v>
      </c>
      <c r="AQ333" s="35">
        <f t="shared" si="83"/>
        <v>7.7499999999999999E-2</v>
      </c>
      <c r="AR333" s="5">
        <f t="shared" si="113"/>
        <v>588469.16821607156</v>
      </c>
      <c r="AS333" s="5">
        <f t="shared" si="114"/>
        <v>1154225.1114736719</v>
      </c>
      <c r="AT333" s="5">
        <f t="shared" si="84"/>
        <v>153155.83178392853</v>
      </c>
      <c r="AU333" s="5">
        <f t="shared" si="85"/>
        <v>1742694.2796897434</v>
      </c>
      <c r="AV333" s="150"/>
      <c r="AW333" s="2">
        <v>328</v>
      </c>
      <c r="AX333" s="118">
        <v>54820</v>
      </c>
      <c r="AY333" s="5">
        <f t="shared" si="115"/>
        <v>154195.80536728742</v>
      </c>
      <c r="AZ333" s="5">
        <f t="shared" si="116"/>
        <v>5185.5495990545369</v>
      </c>
      <c r="BA333" s="5">
        <f t="shared" si="86"/>
        <v>4221.8258155089907</v>
      </c>
      <c r="BB333" s="35">
        <f t="shared" si="87"/>
        <v>0.32855569362236225</v>
      </c>
      <c r="BC333" s="5">
        <f t="shared" si="88"/>
        <v>963.72378354554633</v>
      </c>
      <c r="BD333" s="35">
        <f t="shared" si="89"/>
        <v>7.4999999999999997E-2</v>
      </c>
      <c r="BE333" s="5">
        <f t="shared" si="117"/>
        <v>591651.02044822148</v>
      </c>
      <c r="BF333" s="5">
        <f t="shared" si="118"/>
        <v>1109209.2480416656</v>
      </c>
      <c r="BG333" s="5">
        <f t="shared" si="90"/>
        <v>149973.97955177844</v>
      </c>
      <c r="BH333" s="5">
        <f t="shared" si="91"/>
        <v>1700860.268489887</v>
      </c>
      <c r="BI333" s="150"/>
      <c r="BJ333" s="2">
        <v>328</v>
      </c>
      <c r="BK333" s="118">
        <v>54820</v>
      </c>
      <c r="BL333" s="5">
        <f t="shared" si="119"/>
        <v>150951.54168879479</v>
      </c>
      <c r="BM333" s="5">
        <f t="shared" si="120"/>
        <v>5059.1898369667315</v>
      </c>
      <c r="BN333" s="5">
        <f t="shared" si="92"/>
        <v>4147.1909392635962</v>
      </c>
      <c r="BO333" s="35">
        <f t="shared" si="93"/>
        <v>0.32968388871285925</v>
      </c>
      <c r="BP333" s="5">
        <f t="shared" si="94"/>
        <v>911.99889770313519</v>
      </c>
      <c r="BQ333" s="35">
        <f t="shared" si="95"/>
        <v>7.2499999999999995E-2</v>
      </c>
      <c r="BR333" s="5">
        <f t="shared" si="121"/>
        <v>594820.6492504694</v>
      </c>
      <c r="BS333" s="5">
        <f t="shared" si="122"/>
        <v>1064593.6172746194</v>
      </c>
      <c r="BT333" s="5">
        <f t="shared" si="96"/>
        <v>146804.35074953121</v>
      </c>
      <c r="BU333" s="5">
        <f t="shared" si="97"/>
        <v>1659414.2665250888</v>
      </c>
      <c r="BV333" s="150"/>
      <c r="BW333" s="2">
        <v>328</v>
      </c>
      <c r="BX333" s="118">
        <v>54820</v>
      </c>
      <c r="BY333" s="5">
        <f t="shared" si="123"/>
        <v>147720.54195940058</v>
      </c>
      <c r="BZ333" s="5">
        <f t="shared" si="124"/>
        <v>4934.049629872613</v>
      </c>
      <c r="CA333" s="5">
        <f t="shared" si="98"/>
        <v>4072.3464684427763</v>
      </c>
      <c r="CB333" s="35">
        <f t="shared" si="99"/>
        <v>0.33081490883471176</v>
      </c>
      <c r="CC333" s="5">
        <f t="shared" si="100"/>
        <v>861.70316142983677</v>
      </c>
      <c r="CD333" s="35">
        <f t="shared" si="101"/>
        <v>7.0000000000000007E-2</v>
      </c>
      <c r="CE333" s="5">
        <f t="shared" si="125"/>
        <v>597976.80450904265</v>
      </c>
      <c r="CF333" s="5">
        <f t="shared" si="126"/>
        <v>1020391.4740891745</v>
      </c>
      <c r="CG333" s="5">
        <f t="shared" si="102"/>
        <v>143648.19549095779</v>
      </c>
      <c r="CH333" s="5">
        <f t="shared" si="103"/>
        <v>1618368.2785982173</v>
      </c>
    </row>
    <row r="334" spans="9:86" ht="14.25" customHeight="1">
      <c r="I334" s="150"/>
      <c r="J334" s="2">
        <v>329</v>
      </c>
      <c r="K334" s="118">
        <v>54848</v>
      </c>
      <c r="L334" s="5">
        <f t="shared" si="104"/>
        <v>159551.30700653241</v>
      </c>
      <c r="M334" s="5">
        <f t="shared" si="67"/>
        <v>5571.5809522926747</v>
      </c>
      <c r="N334" s="5">
        <f t="shared" si="68"/>
        <v>4474.6657166227642</v>
      </c>
      <c r="O334" s="35">
        <f t="shared" si="69"/>
        <v>0.33654370877246859</v>
      </c>
      <c r="P334" s="5">
        <f t="shared" si="70"/>
        <v>1096.9152356699103</v>
      </c>
      <c r="Q334" s="35">
        <f t="shared" si="71"/>
        <v>8.2500000000000004E-2</v>
      </c>
      <c r="R334" s="5">
        <f t="shared" si="105"/>
        <v>586548.35871009005</v>
      </c>
      <c r="S334" s="5">
        <f t="shared" si="106"/>
        <v>1246501.7745941994</v>
      </c>
      <c r="T334" s="5">
        <f t="shared" si="72"/>
        <v>155076.64128990966</v>
      </c>
      <c r="U334" s="5">
        <f t="shared" si="73"/>
        <v>1833050.1333042895</v>
      </c>
      <c r="V334" s="150"/>
      <c r="W334" s="2">
        <v>329</v>
      </c>
      <c r="X334" s="118">
        <v>54848</v>
      </c>
      <c r="Y334" s="5">
        <f t="shared" si="107"/>
        <v>156348.67714854499</v>
      </c>
      <c r="Z334" s="5">
        <f t="shared" si="108"/>
        <v>5441.7815210329336</v>
      </c>
      <c r="AA334" s="5">
        <f t="shared" si="74"/>
        <v>4399.4570067093</v>
      </c>
      <c r="AB334" s="35">
        <f t="shared" si="75"/>
        <v>0.33766505123898904</v>
      </c>
      <c r="AC334" s="5">
        <f t="shared" si="76"/>
        <v>1042.3245143236334</v>
      </c>
      <c r="AD334" s="35">
        <f t="shared" si="77"/>
        <v>0.08</v>
      </c>
      <c r="AE334" s="5">
        <f t="shared" si="109"/>
        <v>589675.77985816367</v>
      </c>
      <c r="AF334" s="5">
        <f t="shared" si="110"/>
        <v>1200670.3405616714</v>
      </c>
      <c r="AG334" s="5">
        <f t="shared" si="78"/>
        <v>151949.22014183569</v>
      </c>
      <c r="AH334" s="5">
        <f t="shared" si="79"/>
        <v>1790346.1204198352</v>
      </c>
      <c r="AI334" s="150"/>
      <c r="AJ334" s="2">
        <v>329</v>
      </c>
      <c r="AK334" s="118">
        <v>54848</v>
      </c>
      <c r="AL334" s="5">
        <f t="shared" si="111"/>
        <v>153155.83178392853</v>
      </c>
      <c r="AM334" s="5">
        <f t="shared" si="112"/>
        <v>5313.0923161272649</v>
      </c>
      <c r="AN334" s="5">
        <f t="shared" si="80"/>
        <v>4323.9609025227264</v>
      </c>
      <c r="AO334" s="35">
        <f t="shared" si="81"/>
        <v>0.33878912886239543</v>
      </c>
      <c r="AP334" s="5">
        <f t="shared" si="82"/>
        <v>989.13141360453847</v>
      </c>
      <c r="AQ334" s="35">
        <f t="shared" si="83"/>
        <v>7.7499999999999999E-2</v>
      </c>
      <c r="AR334" s="5">
        <f t="shared" si="113"/>
        <v>592793.12911859434</v>
      </c>
      <c r="AS334" s="5">
        <f t="shared" si="114"/>
        <v>1155214.2428872765</v>
      </c>
      <c r="AT334" s="5">
        <f t="shared" si="84"/>
        <v>148831.8708814058</v>
      </c>
      <c r="AU334" s="5">
        <f t="shared" si="85"/>
        <v>1748007.3720058708</v>
      </c>
      <c r="AV334" s="150"/>
      <c r="AW334" s="2">
        <v>329</v>
      </c>
      <c r="AX334" s="118">
        <v>54848</v>
      </c>
      <c r="AY334" s="5">
        <f t="shared" si="115"/>
        <v>149973.97955177844</v>
      </c>
      <c r="AZ334" s="5">
        <f t="shared" si="116"/>
        <v>5185.5495990545369</v>
      </c>
      <c r="BA334" s="5">
        <f t="shared" si="86"/>
        <v>4248.2122268559215</v>
      </c>
      <c r="BB334" s="35">
        <f t="shared" si="87"/>
        <v>0.33991594324981378</v>
      </c>
      <c r="BC334" s="5">
        <f t="shared" si="88"/>
        <v>937.33737219861518</v>
      </c>
      <c r="BD334" s="35">
        <f t="shared" si="89"/>
        <v>7.4999999999999997E-2</v>
      </c>
      <c r="BE334" s="5">
        <f t="shared" si="117"/>
        <v>595899.23267507739</v>
      </c>
      <c r="BF334" s="5">
        <f t="shared" si="118"/>
        <v>1110146.5854138643</v>
      </c>
      <c r="BG334" s="5">
        <f t="shared" si="90"/>
        <v>145725.76732492252</v>
      </c>
      <c r="BH334" s="5">
        <f t="shared" si="91"/>
        <v>1706045.8180889417</v>
      </c>
      <c r="BI334" s="150"/>
      <c r="BJ334" s="2">
        <v>329</v>
      </c>
      <c r="BK334" s="118">
        <v>54848</v>
      </c>
      <c r="BL334" s="5">
        <f t="shared" si="119"/>
        <v>146804.35074953121</v>
      </c>
      <c r="BM334" s="5">
        <f t="shared" si="120"/>
        <v>5059.1898369667315</v>
      </c>
      <c r="BN334" s="5">
        <f t="shared" si="92"/>
        <v>4172.2468845216472</v>
      </c>
      <c r="BO334" s="35">
        <f t="shared" si="93"/>
        <v>0.34104549598588546</v>
      </c>
      <c r="BP334" s="5">
        <f t="shared" si="94"/>
        <v>886.94295244508442</v>
      </c>
      <c r="BQ334" s="35">
        <f t="shared" si="95"/>
        <v>7.2499999999999995E-2</v>
      </c>
      <c r="BR334" s="5">
        <f t="shared" si="121"/>
        <v>598992.89613499108</v>
      </c>
      <c r="BS334" s="5">
        <f t="shared" si="122"/>
        <v>1065480.5602270644</v>
      </c>
      <c r="BT334" s="5">
        <f t="shared" si="96"/>
        <v>142632.10386500956</v>
      </c>
      <c r="BU334" s="5">
        <f t="shared" si="97"/>
        <v>1664473.4563620556</v>
      </c>
      <c r="BV334" s="150"/>
      <c r="BW334" s="2">
        <v>329</v>
      </c>
      <c r="BX334" s="118">
        <v>54848</v>
      </c>
      <c r="BY334" s="5">
        <f t="shared" si="123"/>
        <v>143648.19549095779</v>
      </c>
      <c r="BZ334" s="5">
        <f t="shared" si="124"/>
        <v>4934.049629872613</v>
      </c>
      <c r="CA334" s="5">
        <f t="shared" si="98"/>
        <v>4096.1018228420262</v>
      </c>
      <c r="CB334" s="35">
        <f t="shared" si="99"/>
        <v>0.34217778863221682</v>
      </c>
      <c r="CC334" s="5">
        <f t="shared" si="100"/>
        <v>837.94780703058711</v>
      </c>
      <c r="CD334" s="35">
        <f t="shared" si="101"/>
        <v>7.0000000000000007E-2</v>
      </c>
      <c r="CE334" s="5">
        <f t="shared" si="125"/>
        <v>602072.90633188467</v>
      </c>
      <c r="CF334" s="5">
        <f t="shared" si="126"/>
        <v>1021229.4218962052</v>
      </c>
      <c r="CG334" s="5">
        <f t="shared" si="102"/>
        <v>139552.09366811576</v>
      </c>
      <c r="CH334" s="5">
        <f t="shared" si="103"/>
        <v>1623302.32822809</v>
      </c>
    </row>
    <row r="335" spans="9:86" ht="14.25" customHeight="1">
      <c r="I335" s="150"/>
      <c r="J335" s="2">
        <v>330</v>
      </c>
      <c r="K335" s="118">
        <v>54879</v>
      </c>
      <c r="L335" s="5">
        <f t="shared" si="104"/>
        <v>155076.64128990966</v>
      </c>
      <c r="M335" s="5">
        <f t="shared" si="67"/>
        <v>5571.5809522926747</v>
      </c>
      <c r="N335" s="5">
        <f t="shared" si="68"/>
        <v>4505.4290434245459</v>
      </c>
      <c r="O335" s="35">
        <f t="shared" si="69"/>
        <v>0.34863502376235944</v>
      </c>
      <c r="P335" s="5">
        <f t="shared" si="70"/>
        <v>1066.1519088681289</v>
      </c>
      <c r="Q335" s="35">
        <f t="shared" si="71"/>
        <v>8.2500000000000004E-2</v>
      </c>
      <c r="R335" s="5">
        <f t="shared" si="105"/>
        <v>591053.7877535146</v>
      </c>
      <c r="S335" s="5">
        <f t="shared" si="106"/>
        <v>1247567.9265030676</v>
      </c>
      <c r="T335" s="5">
        <f t="shared" si="72"/>
        <v>150571.21224648511</v>
      </c>
      <c r="U335" s="5">
        <f t="shared" si="73"/>
        <v>1838621.7142565823</v>
      </c>
      <c r="V335" s="150"/>
      <c r="W335" s="2">
        <v>330</v>
      </c>
      <c r="X335" s="118">
        <v>54879</v>
      </c>
      <c r="Y335" s="5">
        <f t="shared" si="107"/>
        <v>151949.22014183569</v>
      </c>
      <c r="Z335" s="5">
        <f t="shared" si="108"/>
        <v>5441.7815210329336</v>
      </c>
      <c r="AA335" s="5">
        <f t="shared" si="74"/>
        <v>4428.7867200873625</v>
      </c>
      <c r="AB335" s="35">
        <f t="shared" si="75"/>
        <v>0.34975790327479273</v>
      </c>
      <c r="AC335" s="5">
        <f t="shared" si="76"/>
        <v>1012.9948009455713</v>
      </c>
      <c r="AD335" s="35">
        <f t="shared" si="77"/>
        <v>0.08</v>
      </c>
      <c r="AE335" s="5">
        <f t="shared" si="109"/>
        <v>594104.56657825108</v>
      </c>
      <c r="AF335" s="5">
        <f t="shared" si="110"/>
        <v>1201683.3353626169</v>
      </c>
      <c r="AG335" s="5">
        <f t="shared" si="78"/>
        <v>147520.43342174831</v>
      </c>
      <c r="AH335" s="5">
        <f t="shared" si="79"/>
        <v>1795787.901940868</v>
      </c>
      <c r="AI335" s="150"/>
      <c r="AJ335" s="2">
        <v>330</v>
      </c>
      <c r="AK335" s="118">
        <v>54879</v>
      </c>
      <c r="AL335" s="5">
        <f t="shared" si="111"/>
        <v>148831.8708814058</v>
      </c>
      <c r="AM335" s="5">
        <f t="shared" si="112"/>
        <v>5313.0923161272649</v>
      </c>
      <c r="AN335" s="5">
        <f t="shared" si="80"/>
        <v>4351.886483351519</v>
      </c>
      <c r="AO335" s="35">
        <f t="shared" si="81"/>
        <v>0.35088343303720859</v>
      </c>
      <c r="AP335" s="5">
        <f t="shared" si="82"/>
        <v>961.20583277574576</v>
      </c>
      <c r="AQ335" s="35">
        <f t="shared" si="83"/>
        <v>7.7499999999999999E-2</v>
      </c>
      <c r="AR335" s="5">
        <f t="shared" si="113"/>
        <v>597145.01560194581</v>
      </c>
      <c r="AS335" s="5">
        <f t="shared" si="114"/>
        <v>1156175.4487200521</v>
      </c>
      <c r="AT335" s="5">
        <f t="shared" si="84"/>
        <v>144479.98439805428</v>
      </c>
      <c r="AU335" s="5">
        <f t="shared" si="85"/>
        <v>1753320.4643219979</v>
      </c>
      <c r="AV335" s="150"/>
      <c r="AW335" s="2">
        <v>330</v>
      </c>
      <c r="AX335" s="118">
        <v>54879</v>
      </c>
      <c r="AY335" s="5">
        <f t="shared" si="115"/>
        <v>145725.76732492252</v>
      </c>
      <c r="AZ335" s="5">
        <f t="shared" si="116"/>
        <v>5185.5495990545369</v>
      </c>
      <c r="BA335" s="5">
        <f t="shared" si="86"/>
        <v>4274.7635532737713</v>
      </c>
      <c r="BB335" s="35">
        <f t="shared" si="87"/>
        <v>0.35201161456167707</v>
      </c>
      <c r="BC335" s="5">
        <f t="shared" si="88"/>
        <v>910.78604578076568</v>
      </c>
      <c r="BD335" s="35">
        <f t="shared" si="89"/>
        <v>7.4999999999999997E-2</v>
      </c>
      <c r="BE335" s="5">
        <f t="shared" si="117"/>
        <v>600173.99622835114</v>
      </c>
      <c r="BF335" s="5">
        <f t="shared" si="118"/>
        <v>1111057.3714596452</v>
      </c>
      <c r="BG335" s="5">
        <f t="shared" si="90"/>
        <v>141451.00377164874</v>
      </c>
      <c r="BH335" s="5">
        <f t="shared" si="91"/>
        <v>1711231.3676879965</v>
      </c>
      <c r="BI335" s="150"/>
      <c r="BJ335" s="2">
        <v>330</v>
      </c>
      <c r="BK335" s="118">
        <v>54879</v>
      </c>
      <c r="BL335" s="5">
        <f t="shared" si="119"/>
        <v>142632.10386500956</v>
      </c>
      <c r="BM335" s="5">
        <f t="shared" si="120"/>
        <v>5059.1898369667315</v>
      </c>
      <c r="BN335" s="5">
        <f t="shared" si="92"/>
        <v>4197.4542094489652</v>
      </c>
      <c r="BO335" s="35">
        <f t="shared" si="93"/>
        <v>0.35314244933986555</v>
      </c>
      <c r="BP335" s="5">
        <f t="shared" si="94"/>
        <v>861.73562751776603</v>
      </c>
      <c r="BQ335" s="35">
        <f t="shared" si="95"/>
        <v>7.2499999999999995E-2</v>
      </c>
      <c r="BR335" s="5">
        <f t="shared" si="121"/>
        <v>603190.35034444008</v>
      </c>
      <c r="BS335" s="5">
        <f t="shared" si="122"/>
        <v>1066342.2958545822</v>
      </c>
      <c r="BT335" s="5">
        <f t="shared" si="96"/>
        <v>138434.64965556058</v>
      </c>
      <c r="BU335" s="5">
        <f t="shared" si="97"/>
        <v>1669532.6461990224</v>
      </c>
      <c r="BV335" s="150"/>
      <c r="BW335" s="2">
        <v>330</v>
      </c>
      <c r="BX335" s="118">
        <v>54879</v>
      </c>
      <c r="BY335" s="5">
        <f t="shared" si="123"/>
        <v>139552.09366811576</v>
      </c>
      <c r="BZ335" s="5">
        <f t="shared" si="124"/>
        <v>4934.049629872613</v>
      </c>
      <c r="CA335" s="5">
        <f t="shared" si="98"/>
        <v>4119.9957501419376</v>
      </c>
      <c r="CB335" s="35">
        <f t="shared" si="99"/>
        <v>0.35427593884246444</v>
      </c>
      <c r="CC335" s="5">
        <f t="shared" si="100"/>
        <v>814.05387973067536</v>
      </c>
      <c r="CD335" s="35">
        <f t="shared" si="101"/>
        <v>7.0000000000000007E-2</v>
      </c>
      <c r="CE335" s="5">
        <f t="shared" si="125"/>
        <v>606192.90208202659</v>
      </c>
      <c r="CF335" s="5">
        <f t="shared" si="126"/>
        <v>1022043.4757759358</v>
      </c>
      <c r="CG335" s="5">
        <f t="shared" si="102"/>
        <v>135432.09791797382</v>
      </c>
      <c r="CH335" s="5">
        <f t="shared" si="103"/>
        <v>1628236.3778579624</v>
      </c>
    </row>
    <row r="336" spans="9:86" ht="14.25" customHeight="1">
      <c r="I336" s="150"/>
      <c r="J336" s="2">
        <v>331</v>
      </c>
      <c r="K336" s="118">
        <v>54909</v>
      </c>
      <c r="L336" s="5">
        <f t="shared" si="104"/>
        <v>150571.21224648511</v>
      </c>
      <c r="M336" s="5">
        <f t="shared" si="67"/>
        <v>5571.5809522926747</v>
      </c>
      <c r="N336" s="5">
        <f t="shared" si="68"/>
        <v>4536.4038680980893</v>
      </c>
      <c r="O336" s="35">
        <f t="shared" si="69"/>
        <v>0.36153555254681713</v>
      </c>
      <c r="P336" s="5">
        <f t="shared" si="70"/>
        <v>1035.1770841945852</v>
      </c>
      <c r="Q336" s="35">
        <f t="shared" si="71"/>
        <v>8.2500000000000004E-2</v>
      </c>
      <c r="R336" s="5">
        <f t="shared" si="105"/>
        <v>595590.19162161264</v>
      </c>
      <c r="S336" s="5">
        <f t="shared" si="106"/>
        <v>1248603.1035872621</v>
      </c>
      <c r="T336" s="5">
        <f t="shared" si="72"/>
        <v>146034.80837838701</v>
      </c>
      <c r="U336" s="5">
        <f t="shared" si="73"/>
        <v>1844193.2952088746</v>
      </c>
      <c r="V336" s="150"/>
      <c r="W336" s="2">
        <v>331</v>
      </c>
      <c r="X336" s="118">
        <v>54909</v>
      </c>
      <c r="Y336" s="5">
        <f t="shared" si="107"/>
        <v>147520.43342174831</v>
      </c>
      <c r="Z336" s="5">
        <f t="shared" si="108"/>
        <v>5441.7815210329336</v>
      </c>
      <c r="AA336" s="5">
        <f t="shared" si="74"/>
        <v>4458.3119648879447</v>
      </c>
      <c r="AB336" s="35">
        <f t="shared" si="75"/>
        <v>0.36265988607628441</v>
      </c>
      <c r="AC336" s="5">
        <f t="shared" si="76"/>
        <v>983.46955614498881</v>
      </c>
      <c r="AD336" s="35">
        <f t="shared" si="77"/>
        <v>0.08</v>
      </c>
      <c r="AE336" s="5">
        <f t="shared" si="109"/>
        <v>598562.87854313897</v>
      </c>
      <c r="AF336" s="5">
        <f t="shared" si="110"/>
        <v>1202666.8049187618</v>
      </c>
      <c r="AG336" s="5">
        <f t="shared" si="78"/>
        <v>143062.12145686036</v>
      </c>
      <c r="AH336" s="5">
        <f t="shared" si="79"/>
        <v>1801229.6834619008</v>
      </c>
      <c r="AI336" s="150"/>
      <c r="AJ336" s="2">
        <v>331</v>
      </c>
      <c r="AK336" s="118">
        <v>54909</v>
      </c>
      <c r="AL336" s="5">
        <f t="shared" si="111"/>
        <v>144479.98439805428</v>
      </c>
      <c r="AM336" s="5">
        <f t="shared" si="112"/>
        <v>5313.0923161272649</v>
      </c>
      <c r="AN336" s="5">
        <f t="shared" si="80"/>
        <v>4379.9924168898306</v>
      </c>
      <c r="AO336" s="35">
        <f t="shared" si="81"/>
        <v>0.36378678487305954</v>
      </c>
      <c r="AP336" s="5">
        <f t="shared" si="82"/>
        <v>933.09989923743387</v>
      </c>
      <c r="AQ336" s="35">
        <f t="shared" si="83"/>
        <v>7.7499999999999999E-2</v>
      </c>
      <c r="AR336" s="5">
        <f t="shared" si="113"/>
        <v>601525.00801883568</v>
      </c>
      <c r="AS336" s="5">
        <f t="shared" si="114"/>
        <v>1157108.5486192896</v>
      </c>
      <c r="AT336" s="5">
        <f t="shared" si="84"/>
        <v>140099.99198116444</v>
      </c>
      <c r="AU336" s="5">
        <f t="shared" si="85"/>
        <v>1758633.5566381253</v>
      </c>
      <c r="AV336" s="150"/>
      <c r="AW336" s="2">
        <v>331</v>
      </c>
      <c r="AX336" s="118">
        <v>54909</v>
      </c>
      <c r="AY336" s="5">
        <f t="shared" si="115"/>
        <v>141451.00377164874</v>
      </c>
      <c r="AZ336" s="5">
        <f t="shared" si="116"/>
        <v>5185.5495990545369</v>
      </c>
      <c r="BA336" s="5">
        <f t="shared" si="86"/>
        <v>4301.4808254817326</v>
      </c>
      <c r="BB336" s="35">
        <f t="shared" si="87"/>
        <v>0.36491625035839181</v>
      </c>
      <c r="BC336" s="5">
        <f t="shared" si="88"/>
        <v>884.06877357280462</v>
      </c>
      <c r="BD336" s="35">
        <f t="shared" si="89"/>
        <v>7.4999999999999997E-2</v>
      </c>
      <c r="BE336" s="5">
        <f t="shared" si="117"/>
        <v>604475.47705383284</v>
      </c>
      <c r="BF336" s="5">
        <f t="shared" si="118"/>
        <v>1111941.440233218</v>
      </c>
      <c r="BG336" s="5">
        <f t="shared" si="90"/>
        <v>137149.52294616701</v>
      </c>
      <c r="BH336" s="5">
        <f t="shared" si="91"/>
        <v>1716416.9172870507</v>
      </c>
      <c r="BI336" s="150"/>
      <c r="BJ336" s="2">
        <v>331</v>
      </c>
      <c r="BK336" s="118">
        <v>54909</v>
      </c>
      <c r="BL336" s="5">
        <f t="shared" si="119"/>
        <v>138434.64965556058</v>
      </c>
      <c r="BM336" s="5">
        <f t="shared" si="120"/>
        <v>5059.1898369667315</v>
      </c>
      <c r="BN336" s="5">
        <f t="shared" si="92"/>
        <v>4222.8138286310532</v>
      </c>
      <c r="BO336" s="35">
        <f t="shared" si="93"/>
        <v>0.36604828393508487</v>
      </c>
      <c r="BP336" s="5">
        <f t="shared" si="94"/>
        <v>836.37600833567853</v>
      </c>
      <c r="BQ336" s="35">
        <f t="shared" si="95"/>
        <v>7.2499999999999995E-2</v>
      </c>
      <c r="BR336" s="5">
        <f t="shared" si="121"/>
        <v>607413.16417307116</v>
      </c>
      <c r="BS336" s="5">
        <f t="shared" si="122"/>
        <v>1067178.671862918</v>
      </c>
      <c r="BT336" s="5">
        <f t="shared" si="96"/>
        <v>134211.83582692954</v>
      </c>
      <c r="BU336" s="5">
        <f t="shared" si="97"/>
        <v>1674591.8360359892</v>
      </c>
      <c r="BV336" s="150"/>
      <c r="BW336" s="2">
        <v>331</v>
      </c>
      <c r="BX336" s="118">
        <v>54909</v>
      </c>
      <c r="BY336" s="5">
        <f t="shared" si="123"/>
        <v>135432.09791797382</v>
      </c>
      <c r="BZ336" s="5">
        <f t="shared" si="124"/>
        <v>4934.049629872613</v>
      </c>
      <c r="CA336" s="5">
        <f t="shared" si="98"/>
        <v>4144.0290586844321</v>
      </c>
      <c r="CB336" s="35">
        <f t="shared" si="99"/>
        <v>0.36718288698689283</v>
      </c>
      <c r="CC336" s="5">
        <f t="shared" si="100"/>
        <v>790.02057118818061</v>
      </c>
      <c r="CD336" s="35">
        <f t="shared" si="101"/>
        <v>7.0000000000000007E-2</v>
      </c>
      <c r="CE336" s="5">
        <f t="shared" si="125"/>
        <v>610336.93114071107</v>
      </c>
      <c r="CF336" s="5">
        <f t="shared" si="126"/>
        <v>1022833.496347124</v>
      </c>
      <c r="CG336" s="5">
        <f t="shared" si="102"/>
        <v>131288.0688592894</v>
      </c>
      <c r="CH336" s="5">
        <f t="shared" si="103"/>
        <v>1633170.4274878351</v>
      </c>
    </row>
    <row r="337" spans="9:86" ht="14.25" customHeight="1">
      <c r="I337" s="150"/>
      <c r="J337" s="2">
        <v>332</v>
      </c>
      <c r="K337" s="118">
        <v>54940</v>
      </c>
      <c r="L337" s="5">
        <f t="shared" si="104"/>
        <v>146034.80837838701</v>
      </c>
      <c r="M337" s="5">
        <f t="shared" si="67"/>
        <v>5571.5809522926747</v>
      </c>
      <c r="N337" s="5">
        <f t="shared" si="68"/>
        <v>4567.5916446912643</v>
      </c>
      <c r="O337" s="35">
        <f t="shared" si="69"/>
        <v>0.3753290078230907</v>
      </c>
      <c r="P337" s="5">
        <f t="shared" si="70"/>
        <v>1003.9893076014107</v>
      </c>
      <c r="Q337" s="35">
        <f t="shared" si="71"/>
        <v>8.2500000000000004E-2</v>
      </c>
      <c r="R337" s="5">
        <f t="shared" si="105"/>
        <v>600157.78326630394</v>
      </c>
      <c r="S337" s="5">
        <f t="shared" si="106"/>
        <v>1249607.0928948636</v>
      </c>
      <c r="T337" s="5">
        <f t="shared" si="72"/>
        <v>141467.21673369574</v>
      </c>
      <c r="U337" s="5">
        <f t="shared" si="73"/>
        <v>1849764.8761611674</v>
      </c>
      <c r="V337" s="150"/>
      <c r="W337" s="2">
        <v>332</v>
      </c>
      <c r="X337" s="118">
        <v>54940</v>
      </c>
      <c r="Y337" s="5">
        <f t="shared" si="107"/>
        <v>143062.12145686036</v>
      </c>
      <c r="Z337" s="5">
        <f t="shared" si="108"/>
        <v>5441.7815210329336</v>
      </c>
      <c r="AA337" s="5">
        <f t="shared" si="74"/>
        <v>4488.0340446538648</v>
      </c>
      <c r="AB337" s="35">
        <f t="shared" si="75"/>
        <v>0.37645470364485328</v>
      </c>
      <c r="AC337" s="5">
        <f t="shared" si="76"/>
        <v>953.7474763790691</v>
      </c>
      <c r="AD337" s="35">
        <f t="shared" si="77"/>
        <v>0.08</v>
      </c>
      <c r="AE337" s="5">
        <f t="shared" si="109"/>
        <v>603050.91258779285</v>
      </c>
      <c r="AF337" s="5">
        <f t="shared" si="110"/>
        <v>1203620.552395141</v>
      </c>
      <c r="AG337" s="5">
        <f t="shared" si="78"/>
        <v>138574.08741220649</v>
      </c>
      <c r="AH337" s="5">
        <f t="shared" si="79"/>
        <v>1806671.4649829338</v>
      </c>
      <c r="AI337" s="150"/>
      <c r="AJ337" s="2">
        <v>332</v>
      </c>
      <c r="AK337" s="118">
        <v>54940</v>
      </c>
      <c r="AL337" s="5">
        <f t="shared" si="111"/>
        <v>140099.99198116444</v>
      </c>
      <c r="AM337" s="5">
        <f t="shared" si="112"/>
        <v>5313.0923161272649</v>
      </c>
      <c r="AN337" s="5">
        <f t="shared" si="80"/>
        <v>4408.2798679155776</v>
      </c>
      <c r="AO337" s="35">
        <f t="shared" si="81"/>
        <v>0.3775828796771018</v>
      </c>
      <c r="AP337" s="5">
        <f t="shared" si="82"/>
        <v>904.81244821168696</v>
      </c>
      <c r="AQ337" s="35">
        <f t="shared" si="83"/>
        <v>7.7499999999999999E-2</v>
      </c>
      <c r="AR337" s="5">
        <f t="shared" si="113"/>
        <v>605933.28788675123</v>
      </c>
      <c r="AS337" s="5">
        <f t="shared" si="114"/>
        <v>1158013.3610675014</v>
      </c>
      <c r="AT337" s="5">
        <f t="shared" si="84"/>
        <v>135691.71211324885</v>
      </c>
      <c r="AU337" s="5">
        <f t="shared" si="85"/>
        <v>1763946.6489542527</v>
      </c>
      <c r="AV337" s="150"/>
      <c r="AW337" s="2">
        <v>332</v>
      </c>
      <c r="AX337" s="118">
        <v>54940</v>
      </c>
      <c r="AY337" s="5">
        <f t="shared" si="115"/>
        <v>137149.52294616701</v>
      </c>
      <c r="AZ337" s="5">
        <f t="shared" si="116"/>
        <v>5185.5495990545369</v>
      </c>
      <c r="BA337" s="5">
        <f t="shared" si="86"/>
        <v>4328.3650806409933</v>
      </c>
      <c r="BB337" s="35">
        <f t="shared" si="87"/>
        <v>0.37871353725436724</v>
      </c>
      <c r="BC337" s="5">
        <f t="shared" si="88"/>
        <v>857.18451841354374</v>
      </c>
      <c r="BD337" s="35">
        <f t="shared" si="89"/>
        <v>7.4999999999999997E-2</v>
      </c>
      <c r="BE337" s="5">
        <f t="shared" si="117"/>
        <v>608803.84213447385</v>
      </c>
      <c r="BF337" s="5">
        <f t="shared" si="118"/>
        <v>1112798.6247516316</v>
      </c>
      <c r="BG337" s="5">
        <f t="shared" si="90"/>
        <v>132821.15786552601</v>
      </c>
      <c r="BH337" s="5">
        <f t="shared" si="91"/>
        <v>1721602.4668861055</v>
      </c>
      <c r="BI337" s="150"/>
      <c r="BJ337" s="2">
        <v>332</v>
      </c>
      <c r="BK337" s="118">
        <v>54940</v>
      </c>
      <c r="BL337" s="5">
        <f t="shared" si="119"/>
        <v>134211.83582692954</v>
      </c>
      <c r="BM337" s="5">
        <f t="shared" si="120"/>
        <v>5059.1898369667315</v>
      </c>
      <c r="BN337" s="5">
        <f t="shared" si="92"/>
        <v>4248.3266621790317</v>
      </c>
      <c r="BO337" s="35">
        <f t="shared" si="93"/>
        <v>0.37984667769457092</v>
      </c>
      <c r="BP337" s="5">
        <f t="shared" si="94"/>
        <v>810.86317478769934</v>
      </c>
      <c r="BQ337" s="35">
        <f t="shared" si="95"/>
        <v>7.2499999999999995E-2</v>
      </c>
      <c r="BR337" s="5">
        <f t="shared" si="121"/>
        <v>611661.49083525024</v>
      </c>
      <c r="BS337" s="5">
        <f t="shared" si="122"/>
        <v>1067989.5350377057</v>
      </c>
      <c r="BT337" s="5">
        <f t="shared" si="96"/>
        <v>129963.50916475052</v>
      </c>
      <c r="BU337" s="5">
        <f t="shared" si="97"/>
        <v>1679651.025872956</v>
      </c>
      <c r="BV337" s="150"/>
      <c r="BW337" s="2">
        <v>332</v>
      </c>
      <c r="BX337" s="118">
        <v>54940</v>
      </c>
      <c r="BY337" s="5">
        <f t="shared" si="123"/>
        <v>131288.0688592894</v>
      </c>
      <c r="BZ337" s="5">
        <f t="shared" si="124"/>
        <v>4934.049629872613</v>
      </c>
      <c r="CA337" s="5">
        <f t="shared" si="98"/>
        <v>4168.2025615267585</v>
      </c>
      <c r="CB337" s="35">
        <f t="shared" si="99"/>
        <v>0.38098230229838592</v>
      </c>
      <c r="CC337" s="5">
        <f t="shared" si="100"/>
        <v>765.84706834585484</v>
      </c>
      <c r="CD337" s="35">
        <f t="shared" si="101"/>
        <v>7.0000000000000007E-2</v>
      </c>
      <c r="CE337" s="5">
        <f t="shared" si="125"/>
        <v>614505.13370223786</v>
      </c>
      <c r="CF337" s="5">
        <f t="shared" si="126"/>
        <v>1023599.3434154699</v>
      </c>
      <c r="CG337" s="5">
        <f t="shared" si="102"/>
        <v>127119.86629776264</v>
      </c>
      <c r="CH337" s="5">
        <f t="shared" si="103"/>
        <v>1638104.4771177077</v>
      </c>
    </row>
    <row r="338" spans="9:86" ht="14.25" customHeight="1">
      <c r="I338" s="150"/>
      <c r="J338" s="2">
        <v>333</v>
      </c>
      <c r="K338" s="118">
        <v>54970</v>
      </c>
      <c r="L338" s="5">
        <f t="shared" si="104"/>
        <v>141467.21673369574</v>
      </c>
      <c r="M338" s="5">
        <f t="shared" si="67"/>
        <v>5571.5809522926747</v>
      </c>
      <c r="N338" s="5">
        <f t="shared" si="68"/>
        <v>4598.9938372485167</v>
      </c>
      <c r="O338" s="35">
        <f t="shared" si="69"/>
        <v>0.39011106121406519</v>
      </c>
      <c r="P338" s="5">
        <f t="shared" si="70"/>
        <v>972.58711504415817</v>
      </c>
      <c r="Q338" s="35">
        <f t="shared" si="71"/>
        <v>8.2500000000000004E-2</v>
      </c>
      <c r="R338" s="5">
        <f t="shared" si="105"/>
        <v>604756.77710355248</v>
      </c>
      <c r="S338" s="5">
        <f t="shared" si="106"/>
        <v>1250579.6800099078</v>
      </c>
      <c r="T338" s="5">
        <f t="shared" si="72"/>
        <v>136868.22289644723</v>
      </c>
      <c r="U338" s="5">
        <f t="shared" si="73"/>
        <v>1855336.4571134602</v>
      </c>
      <c r="V338" s="150"/>
      <c r="W338" s="2">
        <v>333</v>
      </c>
      <c r="X338" s="118">
        <v>54970</v>
      </c>
      <c r="Y338" s="5">
        <f t="shared" si="107"/>
        <v>138574.08741220649</v>
      </c>
      <c r="Z338" s="5">
        <f t="shared" si="108"/>
        <v>5441.7815210329336</v>
      </c>
      <c r="AA338" s="5">
        <f t="shared" si="74"/>
        <v>4517.9542716182241</v>
      </c>
      <c r="AB338" s="35">
        <f t="shared" si="75"/>
        <v>0.39123801766882893</v>
      </c>
      <c r="AC338" s="5">
        <f t="shared" si="76"/>
        <v>923.82724941470997</v>
      </c>
      <c r="AD338" s="35">
        <f t="shared" si="77"/>
        <v>0.08</v>
      </c>
      <c r="AE338" s="5">
        <f t="shared" si="109"/>
        <v>607568.86685941112</v>
      </c>
      <c r="AF338" s="5">
        <f t="shared" si="110"/>
        <v>1204544.3796445557</v>
      </c>
      <c r="AG338" s="5">
        <f t="shared" si="78"/>
        <v>134056.13314058827</v>
      </c>
      <c r="AH338" s="5">
        <f t="shared" si="79"/>
        <v>1812113.2465039669</v>
      </c>
      <c r="AI338" s="150"/>
      <c r="AJ338" s="2">
        <v>333</v>
      </c>
      <c r="AK338" s="118">
        <v>54970</v>
      </c>
      <c r="AL338" s="5">
        <f t="shared" si="111"/>
        <v>135691.71211324885</v>
      </c>
      <c r="AM338" s="5">
        <f t="shared" si="112"/>
        <v>5313.0923161272649</v>
      </c>
      <c r="AN338" s="5">
        <f t="shared" si="80"/>
        <v>4436.7500087291992</v>
      </c>
      <c r="AO338" s="35">
        <f t="shared" si="81"/>
        <v>0.39236736920465148</v>
      </c>
      <c r="AP338" s="5">
        <f t="shared" si="82"/>
        <v>876.34230739806549</v>
      </c>
      <c r="AQ338" s="35">
        <f t="shared" si="83"/>
        <v>7.7499999999999999E-2</v>
      </c>
      <c r="AR338" s="5">
        <f t="shared" si="113"/>
        <v>610370.0378954804</v>
      </c>
      <c r="AS338" s="5">
        <f t="shared" si="114"/>
        <v>1158889.7033748995</v>
      </c>
      <c r="AT338" s="5">
        <f t="shared" si="84"/>
        <v>131254.96210451965</v>
      </c>
      <c r="AU338" s="5">
        <f t="shared" si="85"/>
        <v>1769259.7412703799</v>
      </c>
      <c r="AV338" s="150"/>
      <c r="AW338" s="2">
        <v>333</v>
      </c>
      <c r="AX338" s="118">
        <v>54970</v>
      </c>
      <c r="AY338" s="5">
        <f t="shared" si="115"/>
        <v>132821.15786552601</v>
      </c>
      <c r="AZ338" s="5">
        <f t="shared" si="116"/>
        <v>5185.5495990545369</v>
      </c>
      <c r="BA338" s="5">
        <f t="shared" si="86"/>
        <v>4355.4173623949991</v>
      </c>
      <c r="BB338" s="35">
        <f t="shared" si="87"/>
        <v>0.39349911707331586</v>
      </c>
      <c r="BC338" s="5">
        <f t="shared" si="88"/>
        <v>830.13223665953751</v>
      </c>
      <c r="BD338" s="35">
        <f t="shared" si="89"/>
        <v>7.4999999999999997E-2</v>
      </c>
      <c r="BE338" s="5">
        <f t="shared" si="117"/>
        <v>613159.25949686882</v>
      </c>
      <c r="BF338" s="5">
        <f t="shared" si="118"/>
        <v>1113628.7569882912</v>
      </c>
      <c r="BG338" s="5">
        <f t="shared" si="90"/>
        <v>128465.740503131</v>
      </c>
      <c r="BH338" s="5">
        <f t="shared" si="91"/>
        <v>1726788.01648516</v>
      </c>
      <c r="BI338" s="150"/>
      <c r="BJ338" s="2">
        <v>333</v>
      </c>
      <c r="BK338" s="118">
        <v>54970</v>
      </c>
      <c r="BL338" s="5">
        <f t="shared" si="119"/>
        <v>129963.50916475052</v>
      </c>
      <c r="BM338" s="5">
        <f t="shared" si="120"/>
        <v>5059.1898369667315</v>
      </c>
      <c r="BN338" s="5">
        <f t="shared" si="92"/>
        <v>4273.9936357630304</v>
      </c>
      <c r="BO338" s="35">
        <f t="shared" si="93"/>
        <v>0.39463326251171266</v>
      </c>
      <c r="BP338" s="5">
        <f t="shared" si="94"/>
        <v>785.19620120370098</v>
      </c>
      <c r="BQ338" s="35">
        <f t="shared" si="95"/>
        <v>7.2499999999999995E-2</v>
      </c>
      <c r="BR338" s="5">
        <f t="shared" si="121"/>
        <v>615935.4844710133</v>
      </c>
      <c r="BS338" s="5">
        <f t="shared" si="122"/>
        <v>1068774.7312389093</v>
      </c>
      <c r="BT338" s="5">
        <f t="shared" si="96"/>
        <v>125689.51552898748</v>
      </c>
      <c r="BU338" s="5">
        <f t="shared" si="97"/>
        <v>1684710.2157099226</v>
      </c>
      <c r="BV338" s="150"/>
      <c r="BW338" s="2">
        <v>333</v>
      </c>
      <c r="BX338" s="118">
        <v>54970</v>
      </c>
      <c r="BY338" s="5">
        <f t="shared" si="123"/>
        <v>127119.86629776264</v>
      </c>
      <c r="BZ338" s="5">
        <f t="shared" si="124"/>
        <v>4934.049629872613</v>
      </c>
      <c r="CA338" s="5">
        <f t="shared" si="98"/>
        <v>4192.5170764689974</v>
      </c>
      <c r="CB338" s="35">
        <f t="shared" si="99"/>
        <v>0.39576980674116274</v>
      </c>
      <c r="CC338" s="5">
        <f t="shared" si="100"/>
        <v>741.53255340361545</v>
      </c>
      <c r="CD338" s="35">
        <f t="shared" si="101"/>
        <v>7.0000000000000007E-2</v>
      </c>
      <c r="CE338" s="5">
        <f t="shared" si="125"/>
        <v>618697.65077870688</v>
      </c>
      <c r="CF338" s="5">
        <f t="shared" si="126"/>
        <v>1024340.8759688735</v>
      </c>
      <c r="CG338" s="5">
        <f t="shared" si="102"/>
        <v>122927.34922129364</v>
      </c>
      <c r="CH338" s="5">
        <f t="shared" si="103"/>
        <v>1643038.5267475804</v>
      </c>
    </row>
    <row r="339" spans="9:86" ht="14.25" customHeight="1">
      <c r="I339" s="150"/>
      <c r="J339" s="2">
        <v>334</v>
      </c>
      <c r="K339" s="118">
        <v>55001</v>
      </c>
      <c r="L339" s="5">
        <f t="shared" si="104"/>
        <v>136868.22289644723</v>
      </c>
      <c r="M339" s="5">
        <f t="shared" si="67"/>
        <v>5571.5809522926747</v>
      </c>
      <c r="N339" s="5">
        <f t="shared" si="68"/>
        <v>4630.6119198796005</v>
      </c>
      <c r="O339" s="35">
        <f t="shared" si="69"/>
        <v>0.40599155788408792</v>
      </c>
      <c r="P339" s="5">
        <f t="shared" si="70"/>
        <v>940.96903241307473</v>
      </c>
      <c r="Q339" s="35">
        <f t="shared" si="71"/>
        <v>8.2500000000000004E-2</v>
      </c>
      <c r="R339" s="5">
        <f t="shared" si="105"/>
        <v>609387.38902343204</v>
      </c>
      <c r="S339" s="5">
        <f t="shared" si="106"/>
        <v>1251520.6490423209</v>
      </c>
      <c r="T339" s="5">
        <f t="shared" si="72"/>
        <v>132237.61097656764</v>
      </c>
      <c r="U339" s="5">
        <f t="shared" si="73"/>
        <v>1860908.0380657529</v>
      </c>
      <c r="V339" s="150"/>
      <c r="W339" s="2">
        <v>334</v>
      </c>
      <c r="X339" s="118">
        <v>55001</v>
      </c>
      <c r="Y339" s="5">
        <f t="shared" si="107"/>
        <v>134056.13314058827</v>
      </c>
      <c r="Z339" s="5">
        <f t="shared" si="108"/>
        <v>5441.7815210329336</v>
      </c>
      <c r="AA339" s="5">
        <f t="shared" si="74"/>
        <v>4548.0739667623448</v>
      </c>
      <c r="AB339" s="35">
        <f t="shared" si="75"/>
        <v>0.40711966190992466</v>
      </c>
      <c r="AC339" s="5">
        <f t="shared" si="76"/>
        <v>893.7075542705885</v>
      </c>
      <c r="AD339" s="35">
        <f t="shared" si="77"/>
        <v>0.08</v>
      </c>
      <c r="AE339" s="5">
        <f t="shared" si="109"/>
        <v>612116.94082617352</v>
      </c>
      <c r="AF339" s="5">
        <f t="shared" si="110"/>
        <v>1205438.0871988263</v>
      </c>
      <c r="AG339" s="5">
        <f t="shared" si="78"/>
        <v>129508.05917382592</v>
      </c>
      <c r="AH339" s="5">
        <f t="shared" si="79"/>
        <v>1817555.0280249999</v>
      </c>
      <c r="AI339" s="150"/>
      <c r="AJ339" s="2">
        <v>334</v>
      </c>
      <c r="AK339" s="118">
        <v>55001</v>
      </c>
      <c r="AL339" s="5">
        <f t="shared" si="111"/>
        <v>131254.96210451965</v>
      </c>
      <c r="AM339" s="5">
        <f t="shared" si="112"/>
        <v>5313.0923161272649</v>
      </c>
      <c r="AN339" s="5">
        <f t="shared" si="80"/>
        <v>4465.4040192022421</v>
      </c>
      <c r="AO339" s="35">
        <f t="shared" si="81"/>
        <v>0.40825007581623274</v>
      </c>
      <c r="AP339" s="5">
        <f t="shared" si="82"/>
        <v>847.68829692502277</v>
      </c>
      <c r="AQ339" s="35">
        <f t="shared" si="83"/>
        <v>7.7499999999999999E-2</v>
      </c>
      <c r="AR339" s="5">
        <f t="shared" si="113"/>
        <v>614835.44191468263</v>
      </c>
      <c r="AS339" s="5">
        <f t="shared" si="114"/>
        <v>1159737.3916718245</v>
      </c>
      <c r="AT339" s="5">
        <f t="shared" si="84"/>
        <v>126789.55808531742</v>
      </c>
      <c r="AU339" s="5">
        <f t="shared" si="85"/>
        <v>1774572.833586507</v>
      </c>
      <c r="AV339" s="150"/>
      <c r="AW339" s="2">
        <v>334</v>
      </c>
      <c r="AX339" s="118">
        <v>55001</v>
      </c>
      <c r="AY339" s="5">
        <f t="shared" si="115"/>
        <v>128465.740503131</v>
      </c>
      <c r="AZ339" s="5">
        <f t="shared" si="116"/>
        <v>5185.5495990545369</v>
      </c>
      <c r="BA339" s="5">
        <f t="shared" si="86"/>
        <v>4382.6387209099685</v>
      </c>
      <c r="BB339" s="35">
        <f t="shared" si="87"/>
        <v>0.40938280077588346</v>
      </c>
      <c r="BC339" s="5">
        <f t="shared" si="88"/>
        <v>802.91087814456876</v>
      </c>
      <c r="BD339" s="35">
        <f t="shared" si="89"/>
        <v>7.4999999999999997E-2</v>
      </c>
      <c r="BE339" s="5">
        <f t="shared" si="117"/>
        <v>617541.89821777877</v>
      </c>
      <c r="BF339" s="5">
        <f t="shared" si="118"/>
        <v>1114431.6678664358</v>
      </c>
      <c r="BG339" s="5">
        <f t="shared" si="90"/>
        <v>124083.10178222104</v>
      </c>
      <c r="BH339" s="5">
        <f t="shared" si="91"/>
        <v>1731973.5660842145</v>
      </c>
      <c r="BI339" s="150"/>
      <c r="BJ339" s="2">
        <v>334</v>
      </c>
      <c r="BK339" s="118">
        <v>55001</v>
      </c>
      <c r="BL339" s="5">
        <f t="shared" si="119"/>
        <v>125689.51552898748</v>
      </c>
      <c r="BM339" s="5">
        <f t="shared" si="120"/>
        <v>5059.1898369667315</v>
      </c>
      <c r="BN339" s="5">
        <f t="shared" si="92"/>
        <v>4299.8156806457655</v>
      </c>
      <c r="BO339" s="35">
        <f t="shared" si="93"/>
        <v>0.41051783794845886</v>
      </c>
      <c r="BP339" s="5">
        <f t="shared" si="94"/>
        <v>759.37415632096599</v>
      </c>
      <c r="BQ339" s="35">
        <f t="shared" si="95"/>
        <v>7.2499999999999995E-2</v>
      </c>
      <c r="BR339" s="5">
        <f t="shared" si="121"/>
        <v>620235.30015165906</v>
      </c>
      <c r="BS339" s="5">
        <f t="shared" si="122"/>
        <v>1069534.1053952302</v>
      </c>
      <c r="BT339" s="5">
        <f t="shared" si="96"/>
        <v>121389.69984834171</v>
      </c>
      <c r="BU339" s="5">
        <f t="shared" si="97"/>
        <v>1689769.4055468892</v>
      </c>
      <c r="BV339" s="150"/>
      <c r="BW339" s="2">
        <v>334</v>
      </c>
      <c r="BX339" s="118">
        <v>55001</v>
      </c>
      <c r="BY339" s="5">
        <f t="shared" si="123"/>
        <v>122927.34922129364</v>
      </c>
      <c r="BZ339" s="5">
        <f t="shared" si="124"/>
        <v>4934.049629872613</v>
      </c>
      <c r="CA339" s="5">
        <f t="shared" si="98"/>
        <v>4216.9734260817331</v>
      </c>
      <c r="CB339" s="35">
        <f t="shared" si="99"/>
        <v>0.41165518847953131</v>
      </c>
      <c r="CC339" s="5">
        <f t="shared" si="100"/>
        <v>717.07620379087962</v>
      </c>
      <c r="CD339" s="35">
        <f t="shared" si="101"/>
        <v>7.0000000000000007E-2</v>
      </c>
      <c r="CE339" s="5">
        <f t="shared" si="125"/>
        <v>622914.62420478859</v>
      </c>
      <c r="CF339" s="5">
        <f t="shared" si="126"/>
        <v>1025057.9521726643</v>
      </c>
      <c r="CG339" s="5">
        <f t="shared" si="102"/>
        <v>118710.3757952119</v>
      </c>
      <c r="CH339" s="5">
        <f t="shared" si="103"/>
        <v>1647972.5763774528</v>
      </c>
    </row>
    <row r="340" spans="9:86" ht="14.25" customHeight="1">
      <c r="I340" s="150"/>
      <c r="J340" s="2">
        <v>335</v>
      </c>
      <c r="K340" s="118">
        <v>55032</v>
      </c>
      <c r="L340" s="5">
        <f t="shared" si="104"/>
        <v>132237.61097656764</v>
      </c>
      <c r="M340" s="5">
        <f t="shared" si="67"/>
        <v>5571.5809522926747</v>
      </c>
      <c r="N340" s="5">
        <f t="shared" si="68"/>
        <v>4662.4473768287726</v>
      </c>
      <c r="O340" s="35">
        <f t="shared" si="69"/>
        <v>0.42309724221998718</v>
      </c>
      <c r="P340" s="5">
        <f t="shared" si="70"/>
        <v>909.1335754639025</v>
      </c>
      <c r="Q340" s="35">
        <f t="shared" si="71"/>
        <v>8.2500000000000004E-2</v>
      </c>
      <c r="R340" s="5">
        <f t="shared" si="105"/>
        <v>614049.8364002608</v>
      </c>
      <c r="S340" s="5">
        <f t="shared" si="106"/>
        <v>1252429.7826177848</v>
      </c>
      <c r="T340" s="5">
        <f t="shared" si="72"/>
        <v>127575.16359973887</v>
      </c>
      <c r="U340" s="5">
        <f t="shared" si="73"/>
        <v>1866479.6190180457</v>
      </c>
      <c r="V340" s="150"/>
      <c r="W340" s="2">
        <v>335</v>
      </c>
      <c r="X340" s="118">
        <v>55032</v>
      </c>
      <c r="Y340" s="5">
        <f t="shared" si="107"/>
        <v>129508.05917382592</v>
      </c>
      <c r="Z340" s="5">
        <f t="shared" si="108"/>
        <v>5441.7815210329336</v>
      </c>
      <c r="AA340" s="5">
        <f t="shared" si="74"/>
        <v>4578.3944598740945</v>
      </c>
      <c r="AB340" s="35">
        <f t="shared" si="75"/>
        <v>0.42422636760193894</v>
      </c>
      <c r="AC340" s="5">
        <f t="shared" si="76"/>
        <v>863.38706115883951</v>
      </c>
      <c r="AD340" s="35">
        <f t="shared" si="77"/>
        <v>0.08</v>
      </c>
      <c r="AE340" s="5">
        <f t="shared" si="109"/>
        <v>616695.33528604766</v>
      </c>
      <c r="AF340" s="5">
        <f t="shared" si="110"/>
        <v>1206301.4742599851</v>
      </c>
      <c r="AG340" s="5">
        <f t="shared" si="78"/>
        <v>124929.66471395183</v>
      </c>
      <c r="AH340" s="5">
        <f t="shared" si="79"/>
        <v>1822996.8095460329</v>
      </c>
      <c r="AI340" s="150"/>
      <c r="AJ340" s="2">
        <v>335</v>
      </c>
      <c r="AK340" s="118">
        <v>55032</v>
      </c>
      <c r="AL340" s="5">
        <f t="shared" si="111"/>
        <v>126789.55808531742</v>
      </c>
      <c r="AM340" s="5">
        <f t="shared" si="112"/>
        <v>5313.0923161272649</v>
      </c>
      <c r="AN340" s="5">
        <f t="shared" si="80"/>
        <v>4494.2430868262563</v>
      </c>
      <c r="AO340" s="35">
        <f t="shared" si="81"/>
        <v>0.42535771759394136</v>
      </c>
      <c r="AP340" s="5">
        <f t="shared" si="82"/>
        <v>818.84922930100834</v>
      </c>
      <c r="AQ340" s="35">
        <f t="shared" si="83"/>
        <v>7.7499999999999999E-2</v>
      </c>
      <c r="AR340" s="5">
        <f t="shared" si="113"/>
        <v>619329.68500150891</v>
      </c>
      <c r="AS340" s="5">
        <f t="shared" si="114"/>
        <v>1160556.2409011256</v>
      </c>
      <c r="AT340" s="5">
        <f t="shared" si="84"/>
        <v>122295.31499849116</v>
      </c>
      <c r="AU340" s="5">
        <f t="shared" si="85"/>
        <v>1779885.9259026344</v>
      </c>
      <c r="AV340" s="150"/>
      <c r="AW340" s="2">
        <v>335</v>
      </c>
      <c r="AX340" s="118">
        <v>55032</v>
      </c>
      <c r="AY340" s="5">
        <f t="shared" si="115"/>
        <v>124083.10178222104</v>
      </c>
      <c r="AZ340" s="5">
        <f t="shared" si="116"/>
        <v>5185.5495990545369</v>
      </c>
      <c r="BA340" s="5">
        <f t="shared" si="86"/>
        <v>4410.0302129156553</v>
      </c>
      <c r="BB340" s="35">
        <f t="shared" si="87"/>
        <v>0.42649129329365654</v>
      </c>
      <c r="BC340" s="5">
        <f t="shared" si="88"/>
        <v>775.51938613888149</v>
      </c>
      <c r="BD340" s="35">
        <f t="shared" si="89"/>
        <v>7.4999999999999997E-2</v>
      </c>
      <c r="BE340" s="5">
        <f t="shared" si="117"/>
        <v>621951.92843069439</v>
      </c>
      <c r="BF340" s="5">
        <f t="shared" si="118"/>
        <v>1115207.1872525746</v>
      </c>
      <c r="BG340" s="5">
        <f t="shared" si="90"/>
        <v>119673.07156930538</v>
      </c>
      <c r="BH340" s="5">
        <f t="shared" si="91"/>
        <v>1737159.115683269</v>
      </c>
      <c r="BI340" s="150"/>
      <c r="BJ340" s="2">
        <v>335</v>
      </c>
      <c r="BK340" s="118">
        <v>55032</v>
      </c>
      <c r="BL340" s="5">
        <f t="shared" si="119"/>
        <v>121389.69984834171</v>
      </c>
      <c r="BM340" s="5">
        <f t="shared" si="120"/>
        <v>5059.1898369667315</v>
      </c>
      <c r="BN340" s="5">
        <f t="shared" si="92"/>
        <v>4325.7937337163339</v>
      </c>
      <c r="BO340" s="35">
        <f t="shared" si="93"/>
        <v>0.42762709578695057</v>
      </c>
      <c r="BP340" s="5">
        <f t="shared" si="94"/>
        <v>733.3961032503978</v>
      </c>
      <c r="BQ340" s="35">
        <f t="shared" si="95"/>
        <v>7.2499999999999995E-2</v>
      </c>
      <c r="BR340" s="5">
        <f t="shared" si="121"/>
        <v>624561.09388537542</v>
      </c>
      <c r="BS340" s="5">
        <f t="shared" si="122"/>
        <v>1070267.5014984806</v>
      </c>
      <c r="BT340" s="5">
        <f t="shared" si="96"/>
        <v>117063.90611462538</v>
      </c>
      <c r="BU340" s="5">
        <f t="shared" si="97"/>
        <v>1694828.595383856</v>
      </c>
      <c r="BV340" s="150"/>
      <c r="BW340" s="2">
        <v>335</v>
      </c>
      <c r="BX340" s="118">
        <v>55032</v>
      </c>
      <c r="BY340" s="5">
        <f t="shared" si="123"/>
        <v>118710.3757952119</v>
      </c>
      <c r="BZ340" s="5">
        <f t="shared" si="124"/>
        <v>4934.049629872613</v>
      </c>
      <c r="CA340" s="5">
        <f t="shared" si="98"/>
        <v>4241.5724377338765</v>
      </c>
      <c r="CB340" s="35">
        <f t="shared" si="99"/>
        <v>0.42876512614712392</v>
      </c>
      <c r="CC340" s="5">
        <f t="shared" si="100"/>
        <v>692.4771921387362</v>
      </c>
      <c r="CD340" s="35">
        <f t="shared" si="101"/>
        <v>7.0000000000000007E-2</v>
      </c>
      <c r="CE340" s="5">
        <f t="shared" si="125"/>
        <v>627156.19664252247</v>
      </c>
      <c r="CF340" s="5">
        <f t="shared" si="126"/>
        <v>1025750.4293648031</v>
      </c>
      <c r="CG340" s="5">
        <f t="shared" si="102"/>
        <v>114468.80335747803</v>
      </c>
      <c r="CH340" s="5">
        <f t="shared" si="103"/>
        <v>1652906.6260073255</v>
      </c>
    </row>
    <row r="341" spans="9:86" ht="14.25" customHeight="1">
      <c r="I341" s="150"/>
      <c r="J341" s="2">
        <f t="shared" ref="J341:J365" si="127">J340+1</f>
        <v>336</v>
      </c>
      <c r="K341" s="118"/>
      <c r="L341" s="5">
        <f t="shared" si="104"/>
        <v>127575.16359973887</v>
      </c>
      <c r="M341" s="5">
        <f t="shared" si="67"/>
        <v>5571.5809522926747</v>
      </c>
      <c r="N341" s="5">
        <f t="shared" si="68"/>
        <v>4694.5017025444704</v>
      </c>
      <c r="O341" s="35">
        <f t="shared" si="69"/>
        <v>0.44157513767553536</v>
      </c>
      <c r="P341" s="5">
        <f t="shared" si="70"/>
        <v>877.07924974820469</v>
      </c>
      <c r="Q341" s="35">
        <f t="shared" si="71"/>
        <v>8.2500000000000004E-2</v>
      </c>
      <c r="R341" s="5">
        <f t="shared" si="105"/>
        <v>618744.33810280531</v>
      </c>
      <c r="S341" s="5">
        <f t="shared" si="106"/>
        <v>1253306.8618675331</v>
      </c>
      <c r="T341" s="5">
        <f t="shared" si="72"/>
        <v>122880.6618971944</v>
      </c>
      <c r="U341" s="5">
        <f t="shared" si="73"/>
        <v>1872051.1999703385</v>
      </c>
      <c r="V341" s="150"/>
      <c r="W341" s="2">
        <f t="shared" ref="W341:W365" si="128">W340+1</f>
        <v>336</v>
      </c>
      <c r="X341" s="118"/>
      <c r="Y341" s="5">
        <f t="shared" si="107"/>
        <v>124929.66471395183</v>
      </c>
      <c r="Z341" s="5">
        <f t="shared" si="108"/>
        <v>5441.7815210329336</v>
      </c>
      <c r="AA341" s="5">
        <f t="shared" si="74"/>
        <v>4608.917089606588</v>
      </c>
      <c r="AB341" s="35">
        <f t="shared" si="75"/>
        <v>0.44270514294514479</v>
      </c>
      <c r="AC341" s="5">
        <f t="shared" si="76"/>
        <v>832.86443142634562</v>
      </c>
      <c r="AD341" s="35">
        <f t="shared" si="77"/>
        <v>0.08</v>
      </c>
      <c r="AE341" s="5">
        <f t="shared" si="109"/>
        <v>621304.25237565429</v>
      </c>
      <c r="AF341" s="5">
        <f t="shared" si="110"/>
        <v>1207134.3386914115</v>
      </c>
      <c r="AG341" s="5">
        <f t="shared" si="78"/>
        <v>120320.74762434524</v>
      </c>
      <c r="AH341" s="5">
        <f t="shared" si="79"/>
        <v>1828438.591067066</v>
      </c>
      <c r="AI341" s="150"/>
      <c r="AJ341" s="2">
        <f t="shared" ref="AJ341:AJ365" si="129">AJ340+1</f>
        <v>336</v>
      </c>
      <c r="AK341" s="118"/>
      <c r="AL341" s="5">
        <f t="shared" si="111"/>
        <v>122295.31499849116</v>
      </c>
      <c r="AM341" s="5">
        <f t="shared" si="112"/>
        <v>5313.0923161272649</v>
      </c>
      <c r="AN341" s="5">
        <f t="shared" si="80"/>
        <v>4523.2684067620094</v>
      </c>
      <c r="AO341" s="35">
        <f t="shared" si="81"/>
        <v>0.44383728748573725</v>
      </c>
      <c r="AP341" s="5">
        <f t="shared" si="82"/>
        <v>789.82390936525542</v>
      </c>
      <c r="AQ341" s="35">
        <f t="shared" si="83"/>
        <v>7.7499999999999999E-2</v>
      </c>
      <c r="AR341" s="5">
        <f t="shared" si="113"/>
        <v>623852.95340827096</v>
      </c>
      <c r="AS341" s="5">
        <f t="shared" si="114"/>
        <v>1161346.0648104909</v>
      </c>
      <c r="AT341" s="5">
        <f t="shared" si="84"/>
        <v>117772.04659172914</v>
      </c>
      <c r="AU341" s="5">
        <f t="shared" si="85"/>
        <v>1785199.0182187618</v>
      </c>
      <c r="AV341" s="150"/>
      <c r="AW341" s="2">
        <f t="shared" ref="AW341:AW365" si="130">AW340+1</f>
        <v>336</v>
      </c>
      <c r="AX341" s="118"/>
      <c r="AY341" s="5">
        <f t="shared" si="115"/>
        <v>119673.07156930538</v>
      </c>
      <c r="AZ341" s="5">
        <f t="shared" si="116"/>
        <v>5185.5495990545369</v>
      </c>
      <c r="BA341" s="5">
        <f t="shared" si="86"/>
        <v>4437.5929017463786</v>
      </c>
      <c r="BB341" s="35">
        <f t="shared" si="87"/>
        <v>0.44497157232333273</v>
      </c>
      <c r="BC341" s="5">
        <f t="shared" si="88"/>
        <v>747.9566973081586</v>
      </c>
      <c r="BD341" s="35">
        <f t="shared" si="89"/>
        <v>7.4999999999999997E-2</v>
      </c>
      <c r="BE341" s="5">
        <f t="shared" si="117"/>
        <v>626389.52133244078</v>
      </c>
      <c r="BF341" s="5">
        <f t="shared" si="118"/>
        <v>1115955.1439498828</v>
      </c>
      <c r="BG341" s="5">
        <f t="shared" si="90"/>
        <v>115235.478667559</v>
      </c>
      <c r="BH341" s="5">
        <f t="shared" si="91"/>
        <v>1742344.6652823235</v>
      </c>
      <c r="BI341" s="150"/>
      <c r="BJ341" s="2">
        <f t="shared" ref="BJ341:BJ365" si="131">BJ340+1</f>
        <v>336</v>
      </c>
      <c r="BK341" s="118"/>
      <c r="BL341" s="5">
        <f t="shared" si="119"/>
        <v>117063.90611462538</v>
      </c>
      <c r="BM341" s="5">
        <f t="shared" si="120"/>
        <v>5059.1898369667315</v>
      </c>
      <c r="BN341" s="5">
        <f t="shared" si="92"/>
        <v>4351.9287375242029</v>
      </c>
      <c r="BO341" s="35">
        <f t="shared" si="93"/>
        <v>0.44610799847354432</v>
      </c>
      <c r="BP341" s="5">
        <f t="shared" si="94"/>
        <v>707.26109944252835</v>
      </c>
      <c r="BQ341" s="35">
        <f t="shared" si="95"/>
        <v>7.2499999999999995E-2</v>
      </c>
      <c r="BR341" s="5">
        <f t="shared" si="121"/>
        <v>628913.02262289962</v>
      </c>
      <c r="BS341" s="5">
        <f t="shared" si="122"/>
        <v>1070974.7625979232</v>
      </c>
      <c r="BT341" s="5">
        <f t="shared" si="96"/>
        <v>112711.97737710118</v>
      </c>
      <c r="BU341" s="5">
        <f t="shared" si="97"/>
        <v>1699887.7852208228</v>
      </c>
      <c r="BV341" s="150"/>
      <c r="BW341" s="2">
        <f t="shared" ref="BW341:BW365" si="132">BW340+1</f>
        <v>336</v>
      </c>
      <c r="BX341" s="118"/>
      <c r="BY341" s="5">
        <f t="shared" si="123"/>
        <v>114468.80335747803</v>
      </c>
      <c r="BZ341" s="5">
        <f t="shared" si="124"/>
        <v>4934.049629872613</v>
      </c>
      <c r="CA341" s="5">
        <f t="shared" si="98"/>
        <v>4266.3149436206577</v>
      </c>
      <c r="CB341" s="35">
        <f t="shared" si="99"/>
        <v>0.44724656694075038</v>
      </c>
      <c r="CC341" s="5">
        <f t="shared" si="100"/>
        <v>667.73468625195517</v>
      </c>
      <c r="CD341" s="35">
        <f t="shared" si="101"/>
        <v>7.0000000000000007E-2</v>
      </c>
      <c r="CE341" s="5">
        <f t="shared" si="125"/>
        <v>631422.51158614317</v>
      </c>
      <c r="CF341" s="5">
        <f t="shared" si="126"/>
        <v>1026418.1640510551</v>
      </c>
      <c r="CG341" s="5">
        <f t="shared" si="102"/>
        <v>110202.48841385737</v>
      </c>
      <c r="CH341" s="5">
        <f t="shared" si="103"/>
        <v>1657840.6756371981</v>
      </c>
    </row>
    <row r="342" spans="9:86" ht="14.25" customHeight="1">
      <c r="I342" s="150"/>
      <c r="J342" s="2">
        <f t="shared" si="127"/>
        <v>337</v>
      </c>
      <c r="K342" s="118"/>
      <c r="L342" s="5">
        <f t="shared" si="104"/>
        <v>122880.6618971944</v>
      </c>
      <c r="M342" s="5">
        <f t="shared" si="67"/>
        <v>5571.5809522926747</v>
      </c>
      <c r="N342" s="5">
        <f t="shared" si="68"/>
        <v>4726.7764017494628</v>
      </c>
      <c r="O342" s="35">
        <f t="shared" si="69"/>
        <v>0.4615967715770305</v>
      </c>
      <c r="P342" s="5">
        <f t="shared" si="70"/>
        <v>844.80455054321146</v>
      </c>
      <c r="Q342" s="35">
        <f t="shared" si="71"/>
        <v>8.2500000000000004E-2</v>
      </c>
      <c r="R342" s="5">
        <f t="shared" si="105"/>
        <v>623471.11450455477</v>
      </c>
      <c r="S342" s="5">
        <f t="shared" si="106"/>
        <v>1254151.6664180763</v>
      </c>
      <c r="T342" s="5">
        <f t="shared" si="72"/>
        <v>118153.88549544493</v>
      </c>
      <c r="U342" s="5">
        <f t="shared" si="73"/>
        <v>1877622.780922631</v>
      </c>
      <c r="V342" s="150"/>
      <c r="W342" s="2">
        <f t="shared" si="128"/>
        <v>337</v>
      </c>
      <c r="X342" s="118"/>
      <c r="Y342" s="5">
        <f t="shared" si="107"/>
        <v>120320.74762434524</v>
      </c>
      <c r="Z342" s="5">
        <f t="shared" si="108"/>
        <v>5441.7815210329336</v>
      </c>
      <c r="AA342" s="5">
        <f t="shared" si="74"/>
        <v>4639.6432035372982</v>
      </c>
      <c r="AB342" s="35">
        <f t="shared" si="75"/>
        <v>0.46272749747427905</v>
      </c>
      <c r="AC342" s="5">
        <f t="shared" si="76"/>
        <v>802.13831749563496</v>
      </c>
      <c r="AD342" s="35">
        <f t="shared" si="77"/>
        <v>0.08</v>
      </c>
      <c r="AE342" s="5">
        <f t="shared" si="109"/>
        <v>625943.89557919162</v>
      </c>
      <c r="AF342" s="5">
        <f t="shared" si="110"/>
        <v>1207936.4770089071</v>
      </c>
      <c r="AG342" s="5">
        <f t="shared" si="78"/>
        <v>115681.10442080794</v>
      </c>
      <c r="AH342" s="5">
        <f t="shared" si="79"/>
        <v>1833880.3725880987</v>
      </c>
      <c r="AI342" s="150"/>
      <c r="AJ342" s="2">
        <f t="shared" si="129"/>
        <v>337</v>
      </c>
      <c r="AK342" s="118"/>
      <c r="AL342" s="5">
        <f t="shared" si="111"/>
        <v>117772.04659172914</v>
      </c>
      <c r="AM342" s="5">
        <f t="shared" si="112"/>
        <v>5313.0923161272649</v>
      </c>
      <c r="AN342" s="5">
        <f t="shared" si="80"/>
        <v>4552.4811818890139</v>
      </c>
      <c r="AO342" s="35">
        <f t="shared" si="81"/>
        <v>0.46386027723580958</v>
      </c>
      <c r="AP342" s="5">
        <f t="shared" si="82"/>
        <v>760.61113423825077</v>
      </c>
      <c r="AQ342" s="35">
        <f t="shared" si="83"/>
        <v>7.7500000000000013E-2</v>
      </c>
      <c r="AR342" s="5">
        <f t="shared" si="113"/>
        <v>628405.43459015992</v>
      </c>
      <c r="AS342" s="5">
        <f t="shared" si="114"/>
        <v>1162106.6759447292</v>
      </c>
      <c r="AT342" s="5">
        <f t="shared" si="84"/>
        <v>113219.56540984013</v>
      </c>
      <c r="AU342" s="5">
        <f t="shared" si="85"/>
        <v>1790512.1105348892</v>
      </c>
      <c r="AV342" s="150"/>
      <c r="AW342" s="2">
        <f t="shared" si="130"/>
        <v>337</v>
      </c>
      <c r="AX342" s="118"/>
      <c r="AY342" s="5">
        <f t="shared" si="115"/>
        <v>115235.478667559</v>
      </c>
      <c r="AZ342" s="5">
        <f t="shared" si="116"/>
        <v>5185.5495990545369</v>
      </c>
      <c r="BA342" s="5">
        <f t="shared" si="86"/>
        <v>4465.3278573822936</v>
      </c>
      <c r="BB342" s="35">
        <f t="shared" si="87"/>
        <v>0.46499511181943332</v>
      </c>
      <c r="BC342" s="5">
        <f t="shared" si="88"/>
        <v>720.22174167224364</v>
      </c>
      <c r="BD342" s="35">
        <f t="shared" si="89"/>
        <v>7.4999999999999983E-2</v>
      </c>
      <c r="BE342" s="5">
        <f t="shared" si="117"/>
        <v>630854.84918982303</v>
      </c>
      <c r="BF342" s="5">
        <f t="shared" si="118"/>
        <v>1116675.365691555</v>
      </c>
      <c r="BG342" s="5">
        <f t="shared" si="90"/>
        <v>110770.15081017671</v>
      </c>
      <c r="BH342" s="5">
        <f t="shared" si="91"/>
        <v>1747530.214881378</v>
      </c>
      <c r="BI342" s="150"/>
      <c r="BJ342" s="2">
        <f t="shared" si="131"/>
        <v>337</v>
      </c>
      <c r="BK342" s="118"/>
      <c r="BL342" s="5">
        <f t="shared" si="119"/>
        <v>112711.97737710118</v>
      </c>
      <c r="BM342" s="5">
        <f t="shared" si="120"/>
        <v>5059.1898369667315</v>
      </c>
      <c r="BN342" s="5">
        <f t="shared" si="92"/>
        <v>4378.2216403134116</v>
      </c>
      <c r="BO342" s="35">
        <f t="shared" si="93"/>
        <v>0.46613200217384176</v>
      </c>
      <c r="BP342" s="5">
        <f t="shared" si="94"/>
        <v>680.96819665331964</v>
      </c>
      <c r="BQ342" s="35">
        <f t="shared" si="95"/>
        <v>7.2499999999999995E-2</v>
      </c>
      <c r="BR342" s="5">
        <f t="shared" si="121"/>
        <v>633291.24426321301</v>
      </c>
      <c r="BS342" s="5">
        <f t="shared" si="122"/>
        <v>1071655.7307945765</v>
      </c>
      <c r="BT342" s="5">
        <f t="shared" si="96"/>
        <v>108333.75573678777</v>
      </c>
      <c r="BU342" s="5">
        <f t="shared" si="97"/>
        <v>1704946.9750577896</v>
      </c>
      <c r="BV342" s="150"/>
      <c r="BW342" s="2">
        <f t="shared" si="132"/>
        <v>337</v>
      </c>
      <c r="BX342" s="118"/>
      <c r="BY342" s="5">
        <f t="shared" si="123"/>
        <v>110202.48841385737</v>
      </c>
      <c r="BZ342" s="5">
        <f t="shared" si="124"/>
        <v>4934.049629872613</v>
      </c>
      <c r="CA342" s="5">
        <f t="shared" si="98"/>
        <v>4291.2017807917782</v>
      </c>
      <c r="CB342" s="35">
        <f t="shared" si="99"/>
        <v>0.46727094923771423</v>
      </c>
      <c r="CC342" s="5">
        <f t="shared" si="100"/>
        <v>642.84784908083464</v>
      </c>
      <c r="CD342" s="35">
        <f t="shared" si="101"/>
        <v>7.0000000000000007E-2</v>
      </c>
      <c r="CE342" s="5">
        <f t="shared" si="125"/>
        <v>635713.71336693491</v>
      </c>
      <c r="CF342" s="5">
        <f t="shared" si="126"/>
        <v>1027061.0119001359</v>
      </c>
      <c r="CG342" s="5">
        <f t="shared" si="102"/>
        <v>105911.2866330656</v>
      </c>
      <c r="CH342" s="5">
        <f t="shared" si="103"/>
        <v>1662774.7252670708</v>
      </c>
    </row>
    <row r="343" spans="9:86" ht="14.25" customHeight="1">
      <c r="I343" s="150"/>
      <c r="J343" s="2">
        <f t="shared" si="127"/>
        <v>338</v>
      </c>
      <c r="K343" s="118"/>
      <c r="L343" s="5">
        <f t="shared" si="104"/>
        <v>118153.88549544493</v>
      </c>
      <c r="M343" s="5">
        <f t="shared" si="67"/>
        <v>5571.5809522926747</v>
      </c>
      <c r="N343" s="5">
        <f t="shared" si="68"/>
        <v>4759.2729895114908</v>
      </c>
      <c r="O343" s="35">
        <f t="shared" si="69"/>
        <v>0.48336350205207296</v>
      </c>
      <c r="P343" s="5">
        <f t="shared" si="70"/>
        <v>812.30796278118396</v>
      </c>
      <c r="Q343" s="35">
        <f t="shared" si="71"/>
        <v>8.2500000000000004E-2</v>
      </c>
      <c r="R343" s="5">
        <f t="shared" si="105"/>
        <v>628230.38749406626</v>
      </c>
      <c r="S343" s="5">
        <f t="shared" si="106"/>
        <v>1254963.9743808575</v>
      </c>
      <c r="T343" s="5">
        <f t="shared" si="72"/>
        <v>113394.61250593344</v>
      </c>
      <c r="U343" s="5">
        <f t="shared" si="73"/>
        <v>1883194.3618749238</v>
      </c>
      <c r="V343" s="150"/>
      <c r="W343" s="2">
        <f t="shared" si="128"/>
        <v>338</v>
      </c>
      <c r="X343" s="118"/>
      <c r="Y343" s="5">
        <f t="shared" si="107"/>
        <v>115681.10442080794</v>
      </c>
      <c r="Z343" s="5">
        <f t="shared" si="108"/>
        <v>5441.7815210329336</v>
      </c>
      <c r="AA343" s="5">
        <f t="shared" si="74"/>
        <v>4670.5741582275477</v>
      </c>
      <c r="AB343" s="35">
        <f t="shared" si="75"/>
        <v>0.48449476843557204</v>
      </c>
      <c r="AC343" s="5">
        <f t="shared" si="76"/>
        <v>771.20736280538631</v>
      </c>
      <c r="AD343" s="35">
        <f t="shared" si="77"/>
        <v>0.08</v>
      </c>
      <c r="AE343" s="5">
        <f t="shared" si="109"/>
        <v>630614.46973741916</v>
      </c>
      <c r="AF343" s="5">
        <f t="shared" si="110"/>
        <v>1208707.6843717126</v>
      </c>
      <c r="AG343" s="5">
        <f t="shared" si="78"/>
        <v>111010.53026258039</v>
      </c>
      <c r="AH343" s="5">
        <f t="shared" si="79"/>
        <v>1839322.1541091318</v>
      </c>
      <c r="AI343" s="150"/>
      <c r="AJ343" s="2">
        <f t="shared" si="129"/>
        <v>338</v>
      </c>
      <c r="AK343" s="118"/>
      <c r="AL343" s="5">
        <f t="shared" si="111"/>
        <v>113219.56540984013</v>
      </c>
      <c r="AM343" s="5">
        <f t="shared" si="112"/>
        <v>5313.0923161272649</v>
      </c>
      <c r="AN343" s="5">
        <f t="shared" si="80"/>
        <v>4581.8826228553808</v>
      </c>
      <c r="AO343" s="35">
        <f t="shared" si="81"/>
        <v>0.48562800320982263</v>
      </c>
      <c r="AP343" s="5">
        <f t="shared" si="82"/>
        <v>731.20969327188413</v>
      </c>
      <c r="AQ343" s="35">
        <f t="shared" si="83"/>
        <v>7.7499999999999999E-2</v>
      </c>
      <c r="AR343" s="5">
        <f t="shared" si="113"/>
        <v>632987.31721301528</v>
      </c>
      <c r="AS343" s="5">
        <f t="shared" si="114"/>
        <v>1162837.8856380011</v>
      </c>
      <c r="AT343" s="5">
        <f t="shared" si="84"/>
        <v>108637.68278698475</v>
      </c>
      <c r="AU343" s="5">
        <f t="shared" si="85"/>
        <v>1795825.2028510165</v>
      </c>
      <c r="AV343" s="150"/>
      <c r="AW343" s="2">
        <f t="shared" si="130"/>
        <v>338</v>
      </c>
      <c r="AX343" s="118"/>
      <c r="AY343" s="5">
        <f t="shared" si="115"/>
        <v>110770.15081017671</v>
      </c>
      <c r="AZ343" s="5">
        <f t="shared" si="116"/>
        <v>5185.5495990545369</v>
      </c>
      <c r="BA343" s="5">
        <f t="shared" si="86"/>
        <v>4493.2361564909324</v>
      </c>
      <c r="BB343" s="35">
        <f t="shared" si="87"/>
        <v>0.48676320726772493</v>
      </c>
      <c r="BC343" s="5">
        <f t="shared" si="88"/>
        <v>692.31344256360433</v>
      </c>
      <c r="BD343" s="35">
        <f t="shared" si="89"/>
        <v>7.4999999999999983E-2</v>
      </c>
      <c r="BE343" s="5">
        <f t="shared" si="117"/>
        <v>635348.08534631401</v>
      </c>
      <c r="BF343" s="5">
        <f t="shared" si="118"/>
        <v>1117367.6791341186</v>
      </c>
      <c r="BG343" s="5">
        <f t="shared" si="90"/>
        <v>106276.91465368577</v>
      </c>
      <c r="BH343" s="5">
        <f t="shared" si="91"/>
        <v>1752715.7644804325</v>
      </c>
      <c r="BI343" s="150"/>
      <c r="BJ343" s="2">
        <f t="shared" si="131"/>
        <v>338</v>
      </c>
      <c r="BK343" s="118"/>
      <c r="BL343" s="5">
        <f t="shared" si="119"/>
        <v>108333.75573678777</v>
      </c>
      <c r="BM343" s="5">
        <f t="shared" si="120"/>
        <v>5059.1898369667315</v>
      </c>
      <c r="BN343" s="5">
        <f t="shared" si="92"/>
        <v>4404.6733960569718</v>
      </c>
      <c r="BO343" s="35">
        <f t="shared" si="93"/>
        <v>0.48790038149425008</v>
      </c>
      <c r="BP343" s="5">
        <f t="shared" si="94"/>
        <v>654.51644090975947</v>
      </c>
      <c r="BQ343" s="35">
        <f t="shared" si="95"/>
        <v>7.2499999999999995E-2</v>
      </c>
      <c r="BR343" s="5">
        <f t="shared" si="121"/>
        <v>637695.91765927</v>
      </c>
      <c r="BS343" s="5">
        <f t="shared" si="122"/>
        <v>1072310.2472354863</v>
      </c>
      <c r="BT343" s="5">
        <f t="shared" si="96"/>
        <v>103929.08234073081</v>
      </c>
      <c r="BU343" s="5">
        <f t="shared" si="97"/>
        <v>1710006.1648947564</v>
      </c>
      <c r="BV343" s="150"/>
      <c r="BW343" s="2">
        <f t="shared" si="132"/>
        <v>338</v>
      </c>
      <c r="BX343" s="118"/>
      <c r="BY343" s="5">
        <f t="shared" si="123"/>
        <v>105911.2866330656</v>
      </c>
      <c r="BZ343" s="5">
        <f t="shared" si="124"/>
        <v>4934.049629872613</v>
      </c>
      <c r="CA343" s="5">
        <f t="shared" si="98"/>
        <v>4316.2337911797304</v>
      </c>
      <c r="CB343" s="35">
        <f t="shared" si="99"/>
        <v>0.48903952676547296</v>
      </c>
      <c r="CC343" s="5">
        <f t="shared" si="100"/>
        <v>617.81583869288272</v>
      </c>
      <c r="CD343" s="35">
        <f t="shared" si="101"/>
        <v>7.0000000000000007E-2</v>
      </c>
      <c r="CE343" s="5">
        <f t="shared" si="125"/>
        <v>640029.94715811464</v>
      </c>
      <c r="CF343" s="5">
        <f t="shared" si="126"/>
        <v>1027678.8277388287</v>
      </c>
      <c r="CG343" s="5">
        <f t="shared" si="102"/>
        <v>101595.05284188586</v>
      </c>
      <c r="CH343" s="5">
        <f t="shared" si="103"/>
        <v>1667708.7748969435</v>
      </c>
    </row>
    <row r="344" spans="9:86" ht="14.25" customHeight="1">
      <c r="I344" s="150"/>
      <c r="J344" s="2">
        <f t="shared" si="127"/>
        <v>339</v>
      </c>
      <c r="K344" s="118"/>
      <c r="L344" s="5">
        <f t="shared" si="104"/>
        <v>113394.61250593344</v>
      </c>
      <c r="M344" s="5">
        <f t="shared" si="67"/>
        <v>5571.5809522926747</v>
      </c>
      <c r="N344" s="5">
        <f t="shared" si="68"/>
        <v>4791.9929913143824</v>
      </c>
      <c r="O344" s="35">
        <f t="shared" si="69"/>
        <v>0.50711329775710168</v>
      </c>
      <c r="P344" s="5">
        <f t="shared" si="70"/>
        <v>779.58796097829247</v>
      </c>
      <c r="Q344" s="35">
        <f t="shared" si="71"/>
        <v>8.2500000000000004E-2</v>
      </c>
      <c r="R344" s="5">
        <f t="shared" si="105"/>
        <v>633022.38048538065</v>
      </c>
      <c r="S344" s="5">
        <f t="shared" si="106"/>
        <v>1255743.5623418358</v>
      </c>
      <c r="T344" s="5">
        <f t="shared" si="72"/>
        <v>108602.61951461906</v>
      </c>
      <c r="U344" s="5">
        <f t="shared" si="73"/>
        <v>1888765.9428272163</v>
      </c>
      <c r="V344" s="150"/>
      <c r="W344" s="2">
        <f t="shared" si="128"/>
        <v>339</v>
      </c>
      <c r="X344" s="118"/>
      <c r="Y344" s="5">
        <f t="shared" si="107"/>
        <v>111010.53026258039</v>
      </c>
      <c r="Z344" s="5">
        <f t="shared" si="108"/>
        <v>5441.7815210329336</v>
      </c>
      <c r="AA344" s="5">
        <f t="shared" si="74"/>
        <v>4701.7113192823981</v>
      </c>
      <c r="AB344" s="35">
        <f t="shared" si="75"/>
        <v>0.50824489981205956</v>
      </c>
      <c r="AC344" s="5">
        <f t="shared" si="76"/>
        <v>740.07020175053594</v>
      </c>
      <c r="AD344" s="35">
        <f t="shared" si="77"/>
        <v>0.08</v>
      </c>
      <c r="AE344" s="5">
        <f t="shared" si="109"/>
        <v>635316.18105670158</v>
      </c>
      <c r="AF344" s="5">
        <f t="shared" si="110"/>
        <v>1209447.7545734632</v>
      </c>
      <c r="AG344" s="5">
        <f t="shared" si="78"/>
        <v>106308.81894329799</v>
      </c>
      <c r="AH344" s="5">
        <f t="shared" si="79"/>
        <v>1844763.9356301648</v>
      </c>
      <c r="AI344" s="150"/>
      <c r="AJ344" s="2">
        <f t="shared" si="129"/>
        <v>339</v>
      </c>
      <c r="AK344" s="118"/>
      <c r="AL344" s="5">
        <f t="shared" si="111"/>
        <v>108637.68278698475</v>
      </c>
      <c r="AM344" s="5">
        <f t="shared" si="112"/>
        <v>5313.0923161272649</v>
      </c>
      <c r="AN344" s="5">
        <f t="shared" si="80"/>
        <v>4611.4739481279885</v>
      </c>
      <c r="AO344" s="35">
        <f t="shared" si="81"/>
        <v>0.50937838471795482</v>
      </c>
      <c r="AP344" s="5">
        <f t="shared" si="82"/>
        <v>701.61836799927653</v>
      </c>
      <c r="AQ344" s="35">
        <f t="shared" si="83"/>
        <v>7.7499999999999999E-2</v>
      </c>
      <c r="AR344" s="5">
        <f t="shared" si="113"/>
        <v>637598.79116114322</v>
      </c>
      <c r="AS344" s="5">
        <f t="shared" si="114"/>
        <v>1163539.5040060005</v>
      </c>
      <c r="AT344" s="5">
        <f t="shared" si="84"/>
        <v>104026.20883885676</v>
      </c>
      <c r="AU344" s="5">
        <f t="shared" si="85"/>
        <v>1801138.2951671437</v>
      </c>
      <c r="AV344" s="150"/>
      <c r="AW344" s="2">
        <f t="shared" si="130"/>
        <v>339</v>
      </c>
      <c r="AX344" s="118"/>
      <c r="AY344" s="5">
        <f t="shared" si="115"/>
        <v>106276.91465368577</v>
      </c>
      <c r="AZ344" s="5">
        <f t="shared" si="116"/>
        <v>5185.5495990545369</v>
      </c>
      <c r="BA344" s="5">
        <f t="shared" si="86"/>
        <v>4521.3188824690005</v>
      </c>
      <c r="BB344" s="35">
        <f t="shared" si="87"/>
        <v>0.51051375330593829</v>
      </c>
      <c r="BC344" s="5">
        <f t="shared" si="88"/>
        <v>664.23071658553602</v>
      </c>
      <c r="BD344" s="35">
        <f t="shared" si="89"/>
        <v>7.4999999999999997E-2</v>
      </c>
      <c r="BE344" s="5">
        <f t="shared" si="117"/>
        <v>639869.40422878298</v>
      </c>
      <c r="BF344" s="5">
        <f t="shared" si="118"/>
        <v>1118031.9098507043</v>
      </c>
      <c r="BG344" s="5">
        <f t="shared" si="90"/>
        <v>101755.59577121677</v>
      </c>
      <c r="BH344" s="5">
        <f t="shared" si="91"/>
        <v>1757901.3140794872</v>
      </c>
      <c r="BI344" s="150"/>
      <c r="BJ344" s="2">
        <f t="shared" si="131"/>
        <v>339</v>
      </c>
      <c r="BK344" s="118"/>
      <c r="BL344" s="5">
        <f t="shared" si="119"/>
        <v>103929.08234073081</v>
      </c>
      <c r="BM344" s="5">
        <f t="shared" si="120"/>
        <v>5059.1898369667315</v>
      </c>
      <c r="BN344" s="5">
        <f t="shared" si="92"/>
        <v>4431.2849644914832</v>
      </c>
      <c r="BO344" s="35">
        <f t="shared" si="93"/>
        <v>0.51165100640033112</v>
      </c>
      <c r="BP344" s="5">
        <f t="shared" si="94"/>
        <v>627.90487247524857</v>
      </c>
      <c r="BQ344" s="35">
        <f t="shared" si="95"/>
        <v>7.2499999999999995E-2</v>
      </c>
      <c r="BR344" s="5">
        <f t="shared" si="121"/>
        <v>642127.20262376149</v>
      </c>
      <c r="BS344" s="5">
        <f t="shared" si="122"/>
        <v>1072938.1521079615</v>
      </c>
      <c r="BT344" s="5">
        <f t="shared" si="96"/>
        <v>99497.797376239323</v>
      </c>
      <c r="BU344" s="5">
        <f t="shared" si="97"/>
        <v>1715065.354731723</v>
      </c>
      <c r="BV344" s="150"/>
      <c r="BW344" s="2">
        <f t="shared" si="132"/>
        <v>339</v>
      </c>
      <c r="BX344" s="118"/>
      <c r="BY344" s="5">
        <f t="shared" si="123"/>
        <v>101595.05284188586</v>
      </c>
      <c r="BZ344" s="5">
        <f t="shared" si="124"/>
        <v>4934.049629872613</v>
      </c>
      <c r="CA344" s="5">
        <f t="shared" si="98"/>
        <v>4341.4118216282786</v>
      </c>
      <c r="CB344" s="35">
        <f t="shared" si="99"/>
        <v>0.51279014481757024</v>
      </c>
      <c r="CC344" s="5">
        <f t="shared" si="100"/>
        <v>592.63780824433422</v>
      </c>
      <c r="CD344" s="35">
        <f t="shared" si="101"/>
        <v>7.0000000000000007E-2</v>
      </c>
      <c r="CE344" s="5">
        <f t="shared" si="125"/>
        <v>644371.35897974286</v>
      </c>
      <c r="CF344" s="5">
        <f t="shared" si="126"/>
        <v>1028271.4655470731</v>
      </c>
      <c r="CG344" s="5">
        <f t="shared" si="102"/>
        <v>97253.641020257579</v>
      </c>
      <c r="CH344" s="5">
        <f t="shared" si="103"/>
        <v>1672642.8245268159</v>
      </c>
    </row>
    <row r="345" spans="9:86" ht="14.25" customHeight="1">
      <c r="I345" s="150"/>
      <c r="J345" s="2">
        <f t="shared" si="127"/>
        <v>340</v>
      </c>
      <c r="K345" s="118"/>
      <c r="L345" s="5">
        <f t="shared" si="104"/>
        <v>108602.61951461906</v>
      </c>
      <c r="M345" s="5">
        <f t="shared" si="67"/>
        <v>5571.5809522926747</v>
      </c>
      <c r="N345" s="5">
        <f t="shared" si="68"/>
        <v>4824.9379431296684</v>
      </c>
      <c r="O345" s="35">
        <f t="shared" si="69"/>
        <v>0.53312945466994166</v>
      </c>
      <c r="P345" s="5">
        <f t="shared" si="70"/>
        <v>746.64300916300601</v>
      </c>
      <c r="Q345" s="35">
        <f t="shared" si="71"/>
        <v>8.2500000000000004E-2</v>
      </c>
      <c r="R345" s="5">
        <f t="shared" si="105"/>
        <v>637847.31842851033</v>
      </c>
      <c r="S345" s="5">
        <f t="shared" si="106"/>
        <v>1256490.2053509988</v>
      </c>
      <c r="T345" s="5">
        <f t="shared" si="72"/>
        <v>103777.68157148939</v>
      </c>
      <c r="U345" s="5">
        <f t="shared" si="73"/>
        <v>1894337.5237795091</v>
      </c>
      <c r="V345" s="150"/>
      <c r="W345" s="2">
        <f t="shared" si="128"/>
        <v>340</v>
      </c>
      <c r="X345" s="118"/>
      <c r="Y345" s="5">
        <f t="shared" si="107"/>
        <v>106308.81894329799</v>
      </c>
      <c r="Z345" s="5">
        <f t="shared" si="108"/>
        <v>5441.7815210329336</v>
      </c>
      <c r="AA345" s="5">
        <f t="shared" si="74"/>
        <v>4733.0560614109472</v>
      </c>
      <c r="AB345" s="35">
        <f t="shared" si="75"/>
        <v>0.53426115821327158</v>
      </c>
      <c r="AC345" s="5">
        <f t="shared" si="76"/>
        <v>708.7254596219866</v>
      </c>
      <c r="AD345" s="35">
        <f t="shared" si="77"/>
        <v>0.08</v>
      </c>
      <c r="AE345" s="5">
        <f t="shared" si="109"/>
        <v>640049.23711811251</v>
      </c>
      <c r="AF345" s="5">
        <f t="shared" si="110"/>
        <v>1210156.4800330852</v>
      </c>
      <c r="AG345" s="5">
        <f t="shared" si="78"/>
        <v>101575.76288188704</v>
      </c>
      <c r="AH345" s="5">
        <f t="shared" si="79"/>
        <v>1850205.7171511976</v>
      </c>
      <c r="AI345" s="150"/>
      <c r="AJ345" s="2">
        <f t="shared" si="129"/>
        <v>340</v>
      </c>
      <c r="AK345" s="118"/>
      <c r="AL345" s="5">
        <f t="shared" si="111"/>
        <v>104026.20883885676</v>
      </c>
      <c r="AM345" s="5">
        <f t="shared" si="112"/>
        <v>5313.0923161272649</v>
      </c>
      <c r="AN345" s="5">
        <f t="shared" si="80"/>
        <v>4641.2563840429812</v>
      </c>
      <c r="AO345" s="35">
        <f t="shared" si="81"/>
        <v>0.53539465900166561</v>
      </c>
      <c r="AP345" s="5">
        <f t="shared" si="82"/>
        <v>671.83593208428329</v>
      </c>
      <c r="AQ345" s="35">
        <f t="shared" si="83"/>
        <v>7.7499999999999999E-2</v>
      </c>
      <c r="AR345" s="5">
        <f t="shared" si="113"/>
        <v>642240.04754518624</v>
      </c>
      <c r="AS345" s="5">
        <f t="shared" si="114"/>
        <v>1164211.3399380848</v>
      </c>
      <c r="AT345" s="5">
        <f t="shared" si="84"/>
        <v>99384.952454813785</v>
      </c>
      <c r="AU345" s="5">
        <f t="shared" si="85"/>
        <v>1806451.3874832711</v>
      </c>
      <c r="AV345" s="150"/>
      <c r="AW345" s="2">
        <f t="shared" si="130"/>
        <v>340</v>
      </c>
      <c r="AX345" s="118"/>
      <c r="AY345" s="5">
        <f t="shared" si="115"/>
        <v>101755.59577121677</v>
      </c>
      <c r="AZ345" s="5">
        <f t="shared" si="116"/>
        <v>5185.5495990545369</v>
      </c>
      <c r="BA345" s="5">
        <f t="shared" si="86"/>
        <v>4549.5771254844321</v>
      </c>
      <c r="BB345" s="35">
        <f t="shared" si="87"/>
        <v>0.53652995780755131</v>
      </c>
      <c r="BC345" s="5">
        <f t="shared" si="88"/>
        <v>635.97247357010474</v>
      </c>
      <c r="BD345" s="35">
        <f t="shared" si="89"/>
        <v>7.4999999999999997E-2</v>
      </c>
      <c r="BE345" s="5">
        <f t="shared" si="117"/>
        <v>644418.98135426745</v>
      </c>
      <c r="BF345" s="5">
        <f t="shared" si="118"/>
        <v>1118667.8823242744</v>
      </c>
      <c r="BG345" s="5">
        <f t="shared" si="90"/>
        <v>97206.018645732343</v>
      </c>
      <c r="BH345" s="5">
        <f t="shared" si="91"/>
        <v>1763086.863678542</v>
      </c>
      <c r="BI345" s="150"/>
      <c r="BJ345" s="2">
        <f t="shared" si="131"/>
        <v>340</v>
      </c>
      <c r="BK345" s="118"/>
      <c r="BL345" s="5">
        <f t="shared" si="119"/>
        <v>99497.797376239323</v>
      </c>
      <c r="BM345" s="5">
        <f t="shared" si="120"/>
        <v>5059.1898369667315</v>
      </c>
      <c r="BN345" s="5">
        <f t="shared" si="92"/>
        <v>4458.0573111519525</v>
      </c>
      <c r="BO345" s="35">
        <f t="shared" si="93"/>
        <v>0.53766705539753756</v>
      </c>
      <c r="BP345" s="5">
        <f t="shared" si="94"/>
        <v>601.13252581477923</v>
      </c>
      <c r="BQ345" s="35">
        <f t="shared" si="95"/>
        <v>7.2499999999999995E-2</v>
      </c>
      <c r="BR345" s="5">
        <f t="shared" si="121"/>
        <v>646585.25993491348</v>
      </c>
      <c r="BS345" s="5">
        <f t="shared" si="122"/>
        <v>1073539.2846337762</v>
      </c>
      <c r="BT345" s="5">
        <f t="shared" si="96"/>
        <v>95039.740065087375</v>
      </c>
      <c r="BU345" s="5">
        <f t="shared" si="97"/>
        <v>1720124.5445686895</v>
      </c>
      <c r="BV345" s="150"/>
      <c r="BW345" s="2">
        <f t="shared" si="132"/>
        <v>340</v>
      </c>
      <c r="BX345" s="118"/>
      <c r="BY345" s="5">
        <f t="shared" si="123"/>
        <v>97253.641020257579</v>
      </c>
      <c r="BZ345" s="5">
        <f t="shared" si="124"/>
        <v>4934.049629872613</v>
      </c>
      <c r="CA345" s="5">
        <f t="shared" si="98"/>
        <v>4366.7367239211108</v>
      </c>
      <c r="CB345" s="35">
        <f t="shared" si="99"/>
        <v>0.53880595253126229</v>
      </c>
      <c r="CC345" s="5">
        <f t="shared" si="100"/>
        <v>567.31290595150256</v>
      </c>
      <c r="CD345" s="35">
        <f t="shared" si="101"/>
        <v>7.0000000000000007E-2</v>
      </c>
      <c r="CE345" s="5">
        <f t="shared" si="125"/>
        <v>648738.095703664</v>
      </c>
      <c r="CF345" s="5">
        <f t="shared" si="126"/>
        <v>1028838.7784530246</v>
      </c>
      <c r="CG345" s="5">
        <f t="shared" si="102"/>
        <v>92886.904296336463</v>
      </c>
      <c r="CH345" s="5">
        <f t="shared" si="103"/>
        <v>1677576.8741566886</v>
      </c>
    </row>
    <row r="346" spans="9:86" ht="14.25" customHeight="1">
      <c r="I346" s="150"/>
      <c r="J346" s="2">
        <f t="shared" si="127"/>
        <v>341</v>
      </c>
      <c r="K346" s="118"/>
      <c r="L346" s="5">
        <f t="shared" si="104"/>
        <v>103777.68157148939</v>
      </c>
      <c r="M346" s="5">
        <f t="shared" si="67"/>
        <v>5571.5809522926747</v>
      </c>
      <c r="N346" s="5">
        <f t="shared" si="68"/>
        <v>4858.1093914886851</v>
      </c>
      <c r="O346" s="35">
        <f t="shared" si="69"/>
        <v>0.56175192792011752</v>
      </c>
      <c r="P346" s="5">
        <f t="shared" si="70"/>
        <v>713.47156080398952</v>
      </c>
      <c r="Q346" s="35">
        <f t="shared" si="71"/>
        <v>8.2500000000000004E-2</v>
      </c>
      <c r="R346" s="5">
        <f t="shared" si="105"/>
        <v>642705.42781999905</v>
      </c>
      <c r="S346" s="5">
        <f t="shared" si="106"/>
        <v>1257203.6769118027</v>
      </c>
      <c r="T346" s="5">
        <f t="shared" si="72"/>
        <v>98919.572180000701</v>
      </c>
      <c r="U346" s="5">
        <f t="shared" si="73"/>
        <v>1899909.1047318019</v>
      </c>
      <c r="V346" s="150"/>
      <c r="W346" s="2">
        <f t="shared" si="128"/>
        <v>341</v>
      </c>
      <c r="X346" s="118"/>
      <c r="Y346" s="5">
        <f t="shared" si="107"/>
        <v>101575.76288188704</v>
      </c>
      <c r="Z346" s="5">
        <f t="shared" si="108"/>
        <v>5441.7815210329336</v>
      </c>
      <c r="AA346" s="5">
        <f t="shared" si="74"/>
        <v>4764.6097684870201</v>
      </c>
      <c r="AB346" s="35">
        <f t="shared" si="75"/>
        <v>0.56288346353182761</v>
      </c>
      <c r="AC346" s="5">
        <f t="shared" si="76"/>
        <v>677.17175254591371</v>
      </c>
      <c r="AD346" s="35">
        <f t="shared" si="77"/>
        <v>0.08</v>
      </c>
      <c r="AE346" s="5">
        <f t="shared" si="109"/>
        <v>644813.84688659955</v>
      </c>
      <c r="AF346" s="5">
        <f t="shared" si="110"/>
        <v>1210833.6517856312</v>
      </c>
      <c r="AG346" s="5">
        <f t="shared" si="78"/>
        <v>96811.153113400025</v>
      </c>
      <c r="AH346" s="5">
        <f t="shared" si="79"/>
        <v>1855647.4986722306</v>
      </c>
      <c r="AI346" s="150"/>
      <c r="AJ346" s="2">
        <f t="shared" si="129"/>
        <v>341</v>
      </c>
      <c r="AK346" s="118"/>
      <c r="AL346" s="5">
        <f t="shared" si="111"/>
        <v>99384.952454813785</v>
      </c>
      <c r="AM346" s="5">
        <f t="shared" si="112"/>
        <v>5313.0923161272649</v>
      </c>
      <c r="AN346" s="5">
        <f t="shared" si="80"/>
        <v>4671.2311648565928</v>
      </c>
      <c r="AO346" s="35">
        <f t="shared" si="81"/>
        <v>0.56401671071649295</v>
      </c>
      <c r="AP346" s="5">
        <f t="shared" si="82"/>
        <v>641.86115127067239</v>
      </c>
      <c r="AQ346" s="35">
        <f t="shared" si="83"/>
        <v>7.7499999999999999E-2</v>
      </c>
      <c r="AR346" s="5">
        <f t="shared" si="113"/>
        <v>646911.27871004282</v>
      </c>
      <c r="AS346" s="5">
        <f t="shared" si="114"/>
        <v>1164853.2010893554</v>
      </c>
      <c r="AT346" s="5">
        <f t="shared" si="84"/>
        <v>94713.72128995719</v>
      </c>
      <c r="AU346" s="5">
        <f t="shared" si="85"/>
        <v>1811764.4797993982</v>
      </c>
      <c r="AV346" s="150"/>
      <c r="AW346" s="2">
        <f t="shared" si="130"/>
        <v>341</v>
      </c>
      <c r="AX346" s="118"/>
      <c r="AY346" s="5">
        <f t="shared" si="115"/>
        <v>97206.018645732343</v>
      </c>
      <c r="AZ346" s="5">
        <f t="shared" si="116"/>
        <v>5185.5495990545369</v>
      </c>
      <c r="BA346" s="5">
        <f t="shared" si="86"/>
        <v>4578.0119825187103</v>
      </c>
      <c r="BB346" s="35">
        <f t="shared" si="87"/>
        <v>0.56515167019070578</v>
      </c>
      <c r="BC346" s="5">
        <f t="shared" si="88"/>
        <v>607.53761653582706</v>
      </c>
      <c r="BD346" s="35">
        <f t="shared" si="89"/>
        <v>7.4999999999999997E-2</v>
      </c>
      <c r="BE346" s="5">
        <f t="shared" si="117"/>
        <v>648996.99333678617</v>
      </c>
      <c r="BF346" s="5">
        <f t="shared" si="118"/>
        <v>1119275.4199408102</v>
      </c>
      <c r="BG346" s="5">
        <f t="shared" si="90"/>
        <v>92628.00666321363</v>
      </c>
      <c r="BH346" s="5">
        <f t="shared" si="91"/>
        <v>1768272.4132775962</v>
      </c>
      <c r="BI346" s="150"/>
      <c r="BJ346" s="2">
        <f t="shared" si="131"/>
        <v>341</v>
      </c>
      <c r="BK346" s="118"/>
      <c r="BL346" s="5">
        <f t="shared" si="119"/>
        <v>95039.740065087375</v>
      </c>
      <c r="BM346" s="5">
        <f t="shared" si="120"/>
        <v>5059.1898369667315</v>
      </c>
      <c r="BN346" s="5">
        <f t="shared" si="92"/>
        <v>4484.9914074068283</v>
      </c>
      <c r="BO346" s="35">
        <f t="shared" si="93"/>
        <v>0.56628834266617023</v>
      </c>
      <c r="BP346" s="5">
        <f t="shared" si="94"/>
        <v>574.19842955990293</v>
      </c>
      <c r="BQ346" s="35">
        <f t="shared" si="95"/>
        <v>7.2500000000000009E-2</v>
      </c>
      <c r="BR346" s="5">
        <f t="shared" si="121"/>
        <v>651070.25134232035</v>
      </c>
      <c r="BS346" s="5">
        <f t="shared" si="122"/>
        <v>1074113.483063336</v>
      </c>
      <c r="BT346" s="5">
        <f t="shared" si="96"/>
        <v>90554.748657680553</v>
      </c>
      <c r="BU346" s="5">
        <f t="shared" si="97"/>
        <v>1725183.7344056563</v>
      </c>
      <c r="BV346" s="150"/>
      <c r="BW346" s="2">
        <f t="shared" si="132"/>
        <v>341</v>
      </c>
      <c r="BX346" s="118"/>
      <c r="BY346" s="5">
        <f t="shared" si="123"/>
        <v>92886.904296336463</v>
      </c>
      <c r="BZ346" s="5">
        <f t="shared" si="124"/>
        <v>4934.049629872613</v>
      </c>
      <c r="CA346" s="5">
        <f t="shared" si="98"/>
        <v>4392.2093548106504</v>
      </c>
      <c r="CB346" s="35">
        <f t="shared" si="99"/>
        <v>0.56742672884843459</v>
      </c>
      <c r="CC346" s="5">
        <f t="shared" si="100"/>
        <v>541.84027506196276</v>
      </c>
      <c r="CD346" s="35">
        <f t="shared" si="101"/>
        <v>7.0000000000000007E-2</v>
      </c>
      <c r="CE346" s="5">
        <f t="shared" si="125"/>
        <v>653130.30505847465</v>
      </c>
      <c r="CF346" s="5">
        <f t="shared" si="126"/>
        <v>1029380.6187280866</v>
      </c>
      <c r="CG346" s="5">
        <f t="shared" si="102"/>
        <v>88494.694941525813</v>
      </c>
      <c r="CH346" s="5">
        <f t="shared" si="103"/>
        <v>1682510.9237865612</v>
      </c>
    </row>
    <row r="347" spans="9:86" ht="14.25" customHeight="1">
      <c r="I347" s="150"/>
      <c r="J347" s="2">
        <f t="shared" si="127"/>
        <v>342</v>
      </c>
      <c r="K347" s="118"/>
      <c r="L347" s="5">
        <f t="shared" si="104"/>
        <v>98919.572180000701</v>
      </c>
      <c r="M347" s="5">
        <f t="shared" si="67"/>
        <v>5571.5809522926747</v>
      </c>
      <c r="N347" s="5">
        <f t="shared" si="68"/>
        <v>4891.5088935551703</v>
      </c>
      <c r="O347" s="35">
        <f t="shared" si="69"/>
        <v>0.59339224209189889</v>
      </c>
      <c r="P347" s="5">
        <f t="shared" si="70"/>
        <v>680.07205873750479</v>
      </c>
      <c r="Q347" s="35">
        <f t="shared" si="71"/>
        <v>8.2500000000000004E-2</v>
      </c>
      <c r="R347" s="5">
        <f t="shared" si="105"/>
        <v>647596.9367135542</v>
      </c>
      <c r="S347" s="5">
        <f t="shared" si="106"/>
        <v>1257883.7489705402</v>
      </c>
      <c r="T347" s="5">
        <f t="shared" si="72"/>
        <v>94028.063286445526</v>
      </c>
      <c r="U347" s="5">
        <f t="shared" si="73"/>
        <v>1905480.6856840944</v>
      </c>
      <c r="V347" s="150"/>
      <c r="W347" s="2">
        <f t="shared" si="128"/>
        <v>342</v>
      </c>
      <c r="X347" s="118"/>
      <c r="Y347" s="5">
        <f t="shared" si="107"/>
        <v>96811.153113400025</v>
      </c>
      <c r="Z347" s="5">
        <f t="shared" si="108"/>
        <v>5441.7815210329336</v>
      </c>
      <c r="AA347" s="5">
        <f t="shared" si="74"/>
        <v>4796.373833610267</v>
      </c>
      <c r="AB347" s="35">
        <f t="shared" si="75"/>
        <v>0.59452329770211754</v>
      </c>
      <c r="AC347" s="5">
        <f t="shared" si="76"/>
        <v>645.40768742266687</v>
      </c>
      <c r="AD347" s="35">
        <f t="shared" si="77"/>
        <v>0.08</v>
      </c>
      <c r="AE347" s="5">
        <f t="shared" si="109"/>
        <v>649610.22072020976</v>
      </c>
      <c r="AF347" s="5">
        <f t="shared" si="110"/>
        <v>1211479.0594730538</v>
      </c>
      <c r="AG347" s="5">
        <f t="shared" si="78"/>
        <v>92014.779279789756</v>
      </c>
      <c r="AH347" s="5">
        <f t="shared" si="79"/>
        <v>1861089.2801932637</v>
      </c>
      <c r="AI347" s="150"/>
      <c r="AJ347" s="2">
        <f t="shared" si="129"/>
        <v>342</v>
      </c>
      <c r="AK347" s="118"/>
      <c r="AL347" s="5">
        <f t="shared" si="111"/>
        <v>94713.72128995719</v>
      </c>
      <c r="AM347" s="5">
        <f t="shared" si="112"/>
        <v>5313.0923161272649</v>
      </c>
      <c r="AN347" s="5">
        <f t="shared" si="80"/>
        <v>4701.3995327962912</v>
      </c>
      <c r="AO347" s="35">
        <f t="shared" si="81"/>
        <v>0.59565597914626078</v>
      </c>
      <c r="AP347" s="5">
        <f t="shared" si="82"/>
        <v>611.6927833309735</v>
      </c>
      <c r="AQ347" s="35">
        <f t="shared" si="83"/>
        <v>7.7499999999999999E-2</v>
      </c>
      <c r="AR347" s="5">
        <f t="shared" si="113"/>
        <v>651612.67824283917</v>
      </c>
      <c r="AS347" s="5">
        <f t="shared" si="114"/>
        <v>1165464.8938726864</v>
      </c>
      <c r="AT347" s="5">
        <f t="shared" si="84"/>
        <v>90012.321757160898</v>
      </c>
      <c r="AU347" s="5">
        <f t="shared" si="85"/>
        <v>1817077.5721155256</v>
      </c>
      <c r="AV347" s="150"/>
      <c r="AW347" s="2">
        <f t="shared" si="130"/>
        <v>342</v>
      </c>
      <c r="AX347" s="118"/>
      <c r="AY347" s="5">
        <f t="shared" si="115"/>
        <v>92628.00666321363</v>
      </c>
      <c r="AZ347" s="5">
        <f t="shared" si="116"/>
        <v>5185.5495990545369</v>
      </c>
      <c r="BA347" s="5">
        <f t="shared" si="86"/>
        <v>4606.6245574094519</v>
      </c>
      <c r="BB347" s="35">
        <f t="shared" si="87"/>
        <v>0.59679028708783788</v>
      </c>
      <c r="BC347" s="5">
        <f t="shared" si="88"/>
        <v>578.92504164508512</v>
      </c>
      <c r="BD347" s="35">
        <f t="shared" si="89"/>
        <v>7.4999999999999997E-2</v>
      </c>
      <c r="BE347" s="5">
        <f t="shared" si="117"/>
        <v>653603.6178941956</v>
      </c>
      <c r="BF347" s="5">
        <f t="shared" si="118"/>
        <v>1119854.3449824553</v>
      </c>
      <c r="BG347" s="5">
        <f t="shared" si="90"/>
        <v>88021.382105804179</v>
      </c>
      <c r="BH347" s="5">
        <f t="shared" si="91"/>
        <v>1773457.962876651</v>
      </c>
      <c r="BI347" s="150"/>
      <c r="BJ347" s="2">
        <f t="shared" si="131"/>
        <v>342</v>
      </c>
      <c r="BK347" s="118"/>
      <c r="BL347" s="5">
        <f t="shared" si="119"/>
        <v>90554.748657680553</v>
      </c>
      <c r="BM347" s="5">
        <f t="shared" si="120"/>
        <v>5059.1898369667315</v>
      </c>
      <c r="BN347" s="5">
        <f t="shared" si="92"/>
        <v>4512.0882304932447</v>
      </c>
      <c r="BO347" s="35">
        <f t="shared" si="93"/>
        <v>0.59792622218632296</v>
      </c>
      <c r="BP347" s="5">
        <f t="shared" si="94"/>
        <v>547.10160647348664</v>
      </c>
      <c r="BQ347" s="35">
        <f t="shared" si="95"/>
        <v>7.2499999999999995E-2</v>
      </c>
      <c r="BR347" s="5">
        <f t="shared" si="121"/>
        <v>655582.33957281359</v>
      </c>
      <c r="BS347" s="5">
        <f t="shared" si="122"/>
        <v>1074660.5846698096</v>
      </c>
      <c r="BT347" s="5">
        <f t="shared" si="96"/>
        <v>86042.660427187308</v>
      </c>
      <c r="BU347" s="5">
        <f t="shared" si="97"/>
        <v>1730242.9242426232</v>
      </c>
      <c r="BV347" s="150"/>
      <c r="BW347" s="2">
        <f t="shared" si="132"/>
        <v>342</v>
      </c>
      <c r="BX347" s="118"/>
      <c r="BY347" s="5">
        <f t="shared" si="123"/>
        <v>88494.694941525813</v>
      </c>
      <c r="BZ347" s="5">
        <f t="shared" si="124"/>
        <v>4934.049629872613</v>
      </c>
      <c r="CA347" s="5">
        <f t="shared" si="98"/>
        <v>4417.8305760470457</v>
      </c>
      <c r="CB347" s="35">
        <f t="shared" si="99"/>
        <v>0.5990637850957542</v>
      </c>
      <c r="CC347" s="5">
        <f t="shared" si="100"/>
        <v>516.21905382556724</v>
      </c>
      <c r="CD347" s="35">
        <f t="shared" si="101"/>
        <v>7.0000000000000007E-2</v>
      </c>
      <c r="CE347" s="5">
        <f t="shared" si="125"/>
        <v>657548.13563452172</v>
      </c>
      <c r="CF347" s="5">
        <f t="shared" si="126"/>
        <v>1029896.8377819122</v>
      </c>
      <c r="CG347" s="5">
        <f t="shared" si="102"/>
        <v>84076.864365478774</v>
      </c>
      <c r="CH347" s="5">
        <f t="shared" si="103"/>
        <v>1687444.9734164339</v>
      </c>
    </row>
    <row r="348" spans="9:86" ht="14.25" customHeight="1">
      <c r="I348" s="150"/>
      <c r="J348" s="2">
        <f t="shared" si="127"/>
        <v>343</v>
      </c>
      <c r="K348" s="118"/>
      <c r="L348" s="5">
        <f t="shared" si="104"/>
        <v>94028.063286445526</v>
      </c>
      <c r="M348" s="5">
        <f t="shared" si="67"/>
        <v>5571.5809522926747</v>
      </c>
      <c r="N348" s="5">
        <f t="shared" si="68"/>
        <v>4925.1380171983619</v>
      </c>
      <c r="O348" s="35">
        <f t="shared" si="69"/>
        <v>0.628553371628362</v>
      </c>
      <c r="P348" s="5">
        <f t="shared" si="70"/>
        <v>646.44293509431304</v>
      </c>
      <c r="Q348" s="35">
        <f t="shared" si="71"/>
        <v>8.2500000000000018E-2</v>
      </c>
      <c r="R348" s="5">
        <f t="shared" si="105"/>
        <v>652522.0747307525</v>
      </c>
      <c r="S348" s="5">
        <f t="shared" si="106"/>
        <v>1258530.1919056345</v>
      </c>
      <c r="T348" s="5">
        <f t="shared" si="72"/>
        <v>89102.925269247164</v>
      </c>
      <c r="U348" s="5">
        <f t="shared" si="73"/>
        <v>1911052.266636387</v>
      </c>
      <c r="V348" s="150"/>
      <c r="W348" s="2">
        <f t="shared" si="128"/>
        <v>343</v>
      </c>
      <c r="X348" s="118"/>
      <c r="Y348" s="5">
        <f t="shared" si="107"/>
        <v>92014.779279789756</v>
      </c>
      <c r="Z348" s="5">
        <f t="shared" si="108"/>
        <v>5441.7815210329336</v>
      </c>
      <c r="AA348" s="5">
        <f t="shared" si="74"/>
        <v>4828.3496591676685</v>
      </c>
      <c r="AB348" s="35">
        <f t="shared" si="75"/>
        <v>0.62968358304520855</v>
      </c>
      <c r="AC348" s="5">
        <f t="shared" si="76"/>
        <v>613.43186186526509</v>
      </c>
      <c r="AD348" s="35">
        <f t="shared" si="77"/>
        <v>0.08</v>
      </c>
      <c r="AE348" s="5">
        <f t="shared" si="109"/>
        <v>654438.57037937746</v>
      </c>
      <c r="AF348" s="5">
        <f t="shared" si="110"/>
        <v>1212092.4913349191</v>
      </c>
      <c r="AG348" s="5">
        <f t="shared" si="78"/>
        <v>87186.42962062209</v>
      </c>
      <c r="AH348" s="5">
        <f t="shared" si="79"/>
        <v>1866531.0617142967</v>
      </c>
      <c r="AI348" s="150"/>
      <c r="AJ348" s="2">
        <f t="shared" si="129"/>
        <v>343</v>
      </c>
      <c r="AK348" s="118"/>
      <c r="AL348" s="5">
        <f t="shared" si="111"/>
        <v>90012.321757160898</v>
      </c>
      <c r="AM348" s="5">
        <f t="shared" si="112"/>
        <v>5313.0923161272649</v>
      </c>
      <c r="AN348" s="5">
        <f t="shared" si="80"/>
        <v>4731.7627381122675</v>
      </c>
      <c r="AO348" s="35">
        <f t="shared" si="81"/>
        <v>0.63081533448869187</v>
      </c>
      <c r="AP348" s="5">
        <f t="shared" si="82"/>
        <v>581.32957801499742</v>
      </c>
      <c r="AQ348" s="35">
        <f t="shared" si="83"/>
        <v>7.7499999999999986E-2</v>
      </c>
      <c r="AR348" s="5">
        <f t="shared" si="113"/>
        <v>656344.44098095142</v>
      </c>
      <c r="AS348" s="5">
        <f t="shared" si="114"/>
        <v>1166046.2234507015</v>
      </c>
      <c r="AT348" s="5">
        <f t="shared" si="84"/>
        <v>85280.559019048625</v>
      </c>
      <c r="AU348" s="5">
        <f t="shared" si="85"/>
        <v>1822390.664431653</v>
      </c>
      <c r="AV348" s="150"/>
      <c r="AW348" s="2">
        <f t="shared" si="130"/>
        <v>343</v>
      </c>
      <c r="AX348" s="118"/>
      <c r="AY348" s="5">
        <f t="shared" si="115"/>
        <v>88021.382105804179</v>
      </c>
      <c r="AZ348" s="5">
        <f t="shared" si="116"/>
        <v>5185.5495990545369</v>
      </c>
      <c r="BA348" s="5">
        <f t="shared" si="86"/>
        <v>4635.4159608932605</v>
      </c>
      <c r="BB348" s="35">
        <f t="shared" si="87"/>
        <v>0.6319486265718518</v>
      </c>
      <c r="BC348" s="5">
        <f t="shared" si="88"/>
        <v>550.13363816127605</v>
      </c>
      <c r="BD348" s="35">
        <f t="shared" si="89"/>
        <v>7.4999999999999997E-2</v>
      </c>
      <c r="BE348" s="5">
        <f t="shared" si="117"/>
        <v>658239.03385508887</v>
      </c>
      <c r="BF348" s="5">
        <f t="shared" si="118"/>
        <v>1120404.4786206165</v>
      </c>
      <c r="BG348" s="5">
        <f t="shared" si="90"/>
        <v>83385.966144910926</v>
      </c>
      <c r="BH348" s="5">
        <f t="shared" si="91"/>
        <v>1778643.5124757052</v>
      </c>
      <c r="BI348" s="150"/>
      <c r="BJ348" s="2">
        <f t="shared" si="131"/>
        <v>343</v>
      </c>
      <c r="BK348" s="118"/>
      <c r="BL348" s="5">
        <f t="shared" si="119"/>
        <v>86042.660427187308</v>
      </c>
      <c r="BM348" s="5">
        <f t="shared" si="120"/>
        <v>5059.1898369667315</v>
      </c>
      <c r="BN348" s="5">
        <f t="shared" si="92"/>
        <v>4539.3487635524752</v>
      </c>
      <c r="BO348" s="35">
        <f t="shared" si="93"/>
        <v>0.63308345990447623</v>
      </c>
      <c r="BP348" s="5">
        <f t="shared" si="94"/>
        <v>519.84107341425658</v>
      </c>
      <c r="BQ348" s="35">
        <f t="shared" si="95"/>
        <v>7.2499999999999981E-2</v>
      </c>
      <c r="BR348" s="5">
        <f t="shared" si="121"/>
        <v>660121.68833636609</v>
      </c>
      <c r="BS348" s="5">
        <f t="shared" si="122"/>
        <v>1075180.4257432239</v>
      </c>
      <c r="BT348" s="5">
        <f t="shared" si="96"/>
        <v>81503.311663634828</v>
      </c>
      <c r="BU348" s="5">
        <f t="shared" si="97"/>
        <v>1735302.11407959</v>
      </c>
      <c r="BV348" s="150"/>
      <c r="BW348" s="2">
        <f t="shared" si="132"/>
        <v>343</v>
      </c>
      <c r="BX348" s="118"/>
      <c r="BY348" s="5">
        <f t="shared" si="123"/>
        <v>84076.864365478774</v>
      </c>
      <c r="BZ348" s="5">
        <f t="shared" si="124"/>
        <v>4934.049629872613</v>
      </c>
      <c r="CA348" s="5">
        <f t="shared" si="98"/>
        <v>4443.6012544073201</v>
      </c>
      <c r="CB348" s="35">
        <f t="shared" si="99"/>
        <v>0.63421983509154145</v>
      </c>
      <c r="CC348" s="5">
        <f t="shared" si="100"/>
        <v>490.44837546529288</v>
      </c>
      <c r="CD348" s="35">
        <f t="shared" si="101"/>
        <v>7.0000000000000007E-2</v>
      </c>
      <c r="CE348" s="5">
        <f t="shared" si="125"/>
        <v>661991.73688892904</v>
      </c>
      <c r="CF348" s="5">
        <f t="shared" si="126"/>
        <v>1030387.2861573775</v>
      </c>
      <c r="CG348" s="5">
        <f t="shared" si="102"/>
        <v>79633.263111071457</v>
      </c>
      <c r="CH348" s="5">
        <f t="shared" si="103"/>
        <v>1692379.0230463066</v>
      </c>
    </row>
    <row r="349" spans="9:86" ht="14.25" customHeight="1">
      <c r="I349" s="150"/>
      <c r="J349" s="2">
        <f t="shared" si="127"/>
        <v>344</v>
      </c>
      <c r="K349" s="118"/>
      <c r="L349" s="5">
        <f t="shared" si="104"/>
        <v>89102.925269247164</v>
      </c>
      <c r="M349" s="5">
        <f t="shared" si="67"/>
        <v>5571.5809522926747</v>
      </c>
      <c r="N349" s="5">
        <f t="shared" si="68"/>
        <v>4958.9983410666009</v>
      </c>
      <c r="O349" s="35">
        <f t="shared" si="69"/>
        <v>0.66785663784865323</v>
      </c>
      <c r="P349" s="5">
        <f t="shared" si="70"/>
        <v>612.58261122607428</v>
      </c>
      <c r="Q349" s="35">
        <f t="shared" si="71"/>
        <v>8.2500000000000004E-2</v>
      </c>
      <c r="R349" s="5">
        <f t="shared" si="105"/>
        <v>657481.07307181915</v>
      </c>
      <c r="S349" s="5">
        <f t="shared" si="106"/>
        <v>1259142.7745168605</v>
      </c>
      <c r="T349" s="5">
        <f t="shared" si="72"/>
        <v>84143.926928180561</v>
      </c>
      <c r="U349" s="5">
        <f t="shared" si="73"/>
        <v>1916623.8475886798</v>
      </c>
      <c r="V349" s="150"/>
      <c r="W349" s="2">
        <f t="shared" si="128"/>
        <v>344</v>
      </c>
      <c r="X349" s="118"/>
      <c r="Y349" s="5">
        <f t="shared" si="107"/>
        <v>87186.42962062209</v>
      </c>
      <c r="Z349" s="5">
        <f t="shared" si="108"/>
        <v>5441.7815210329336</v>
      </c>
      <c r="AA349" s="5">
        <f t="shared" si="74"/>
        <v>4860.5386568954527</v>
      </c>
      <c r="AB349" s="35">
        <f t="shared" si="75"/>
        <v>0.66898557650019363</v>
      </c>
      <c r="AC349" s="5">
        <f t="shared" si="76"/>
        <v>581.24286413748064</v>
      </c>
      <c r="AD349" s="35">
        <f t="shared" si="77"/>
        <v>0.08</v>
      </c>
      <c r="AE349" s="5">
        <f t="shared" si="109"/>
        <v>659299.10903627286</v>
      </c>
      <c r="AF349" s="5">
        <f t="shared" si="110"/>
        <v>1212673.7341990566</v>
      </c>
      <c r="AG349" s="5">
        <f t="shared" si="78"/>
        <v>82325.890963726633</v>
      </c>
      <c r="AH349" s="5">
        <f t="shared" si="79"/>
        <v>1871972.8432353295</v>
      </c>
      <c r="AI349" s="150"/>
      <c r="AJ349" s="2">
        <f t="shared" si="129"/>
        <v>344</v>
      </c>
      <c r="AK349" s="118"/>
      <c r="AL349" s="5">
        <f t="shared" si="111"/>
        <v>85280.559019048625</v>
      </c>
      <c r="AM349" s="5">
        <f t="shared" si="112"/>
        <v>5313.0923161272649</v>
      </c>
      <c r="AN349" s="5">
        <f t="shared" si="80"/>
        <v>4762.3220391292425</v>
      </c>
      <c r="AO349" s="35">
        <f t="shared" si="81"/>
        <v>0.67011596930064821</v>
      </c>
      <c r="AP349" s="5">
        <f t="shared" si="82"/>
        <v>550.77027699802238</v>
      </c>
      <c r="AQ349" s="35">
        <f t="shared" si="83"/>
        <v>7.7499999999999999E-2</v>
      </c>
      <c r="AR349" s="5">
        <f t="shared" si="113"/>
        <v>661106.76302008063</v>
      </c>
      <c r="AS349" s="5">
        <f t="shared" si="114"/>
        <v>1166596.9937276994</v>
      </c>
      <c r="AT349" s="5">
        <f t="shared" si="84"/>
        <v>80518.236979919384</v>
      </c>
      <c r="AU349" s="5">
        <f t="shared" si="85"/>
        <v>1827703.7567477799</v>
      </c>
      <c r="AV349" s="150"/>
      <c r="AW349" s="2">
        <f t="shared" si="130"/>
        <v>344</v>
      </c>
      <c r="AX349" s="118"/>
      <c r="AY349" s="5">
        <f t="shared" si="115"/>
        <v>83385.966144910926</v>
      </c>
      <c r="AZ349" s="5">
        <f t="shared" si="116"/>
        <v>5185.5495990545369</v>
      </c>
      <c r="BA349" s="5">
        <f t="shared" si="86"/>
        <v>4664.3873106488436</v>
      </c>
      <c r="BB349" s="35">
        <f t="shared" si="87"/>
        <v>0.67124781681506196</v>
      </c>
      <c r="BC349" s="5">
        <f t="shared" si="88"/>
        <v>521.16228840569329</v>
      </c>
      <c r="BD349" s="35">
        <f t="shared" si="89"/>
        <v>7.5000000000000011E-2</v>
      </c>
      <c r="BE349" s="5">
        <f t="shared" si="117"/>
        <v>662903.42116573767</v>
      </c>
      <c r="BF349" s="5">
        <f t="shared" si="118"/>
        <v>1120925.6409090222</v>
      </c>
      <c r="BG349" s="5">
        <f t="shared" si="90"/>
        <v>78721.57883426208</v>
      </c>
      <c r="BH349" s="5">
        <f t="shared" si="91"/>
        <v>1783829.06207476</v>
      </c>
      <c r="BI349" s="150"/>
      <c r="BJ349" s="2">
        <f t="shared" si="131"/>
        <v>344</v>
      </c>
      <c r="BK349" s="118"/>
      <c r="BL349" s="5">
        <f t="shared" si="119"/>
        <v>81503.311663634828</v>
      </c>
      <c r="BM349" s="5">
        <f t="shared" si="120"/>
        <v>5059.1898369667315</v>
      </c>
      <c r="BN349" s="5">
        <f t="shared" si="92"/>
        <v>4566.7739956656042</v>
      </c>
      <c r="BO349" s="35">
        <f t="shared" si="93"/>
        <v>0.67238111960594726</v>
      </c>
      <c r="BP349" s="5">
        <f t="shared" si="94"/>
        <v>492.41584130112705</v>
      </c>
      <c r="BQ349" s="35">
        <f t="shared" si="95"/>
        <v>7.2499999999999995E-2</v>
      </c>
      <c r="BR349" s="5">
        <f t="shared" si="121"/>
        <v>664688.46233203169</v>
      </c>
      <c r="BS349" s="5">
        <f t="shared" si="122"/>
        <v>1075672.8415845251</v>
      </c>
      <c r="BT349" s="5">
        <f t="shared" si="96"/>
        <v>76936.537667969227</v>
      </c>
      <c r="BU349" s="5">
        <f t="shared" si="97"/>
        <v>1740361.3039165568</v>
      </c>
      <c r="BV349" s="150"/>
      <c r="BW349" s="2">
        <f t="shared" si="132"/>
        <v>344</v>
      </c>
      <c r="BX349" s="118"/>
      <c r="BY349" s="5">
        <f t="shared" si="123"/>
        <v>79633.263111071457</v>
      </c>
      <c r="BZ349" s="5">
        <f t="shared" si="124"/>
        <v>4934.049629872613</v>
      </c>
      <c r="CA349" s="5">
        <f t="shared" si="98"/>
        <v>4469.5222617246964</v>
      </c>
      <c r="CB349" s="35">
        <f t="shared" si="99"/>
        <v>0.67351587823153714</v>
      </c>
      <c r="CC349" s="5">
        <f t="shared" si="100"/>
        <v>464.52736814791683</v>
      </c>
      <c r="CD349" s="35">
        <f t="shared" si="101"/>
        <v>7.0000000000000007E-2</v>
      </c>
      <c r="CE349" s="5">
        <f t="shared" si="125"/>
        <v>666461.25915065373</v>
      </c>
      <c r="CF349" s="5">
        <f t="shared" si="126"/>
        <v>1030851.8135255255</v>
      </c>
      <c r="CG349" s="5">
        <f t="shared" si="102"/>
        <v>75163.740849346766</v>
      </c>
      <c r="CH349" s="5">
        <f t="shared" si="103"/>
        <v>1697313.0726761792</v>
      </c>
    </row>
    <row r="350" spans="9:86" ht="14.25" customHeight="1">
      <c r="I350" s="150"/>
      <c r="J350" s="2">
        <f t="shared" si="127"/>
        <v>345</v>
      </c>
      <c r="K350" s="118"/>
      <c r="L350" s="5">
        <f t="shared" si="104"/>
        <v>84143.926928180561</v>
      </c>
      <c r="M350" s="5">
        <f t="shared" si="67"/>
        <v>5571.5809522926747</v>
      </c>
      <c r="N350" s="5">
        <f t="shared" si="68"/>
        <v>4993.0914546614331</v>
      </c>
      <c r="O350" s="35">
        <f t="shared" si="69"/>
        <v>0.71207869234672505</v>
      </c>
      <c r="P350" s="5">
        <f t="shared" si="70"/>
        <v>578.48949763124131</v>
      </c>
      <c r="Q350" s="35">
        <f t="shared" si="71"/>
        <v>8.249999999999999E-2</v>
      </c>
      <c r="R350" s="5">
        <f t="shared" si="105"/>
        <v>662474.1645264806</v>
      </c>
      <c r="S350" s="5">
        <f t="shared" si="106"/>
        <v>1259721.2640144918</v>
      </c>
      <c r="T350" s="5">
        <f t="shared" si="72"/>
        <v>79150.835473519124</v>
      </c>
      <c r="U350" s="5">
        <f t="shared" si="73"/>
        <v>1922195.4285409725</v>
      </c>
      <c r="V350" s="150"/>
      <c r="W350" s="2">
        <f t="shared" si="128"/>
        <v>345</v>
      </c>
      <c r="X350" s="118"/>
      <c r="Y350" s="5">
        <f t="shared" si="107"/>
        <v>82325.890963726633</v>
      </c>
      <c r="Z350" s="5">
        <f t="shared" si="108"/>
        <v>5441.7815210329336</v>
      </c>
      <c r="AA350" s="5">
        <f t="shared" si="74"/>
        <v>4892.9422479414225</v>
      </c>
      <c r="AB350" s="35">
        <f t="shared" si="75"/>
        <v>0.71320584919229657</v>
      </c>
      <c r="AC350" s="5">
        <f t="shared" si="76"/>
        <v>548.8392730915109</v>
      </c>
      <c r="AD350" s="35">
        <f t="shared" si="77"/>
        <v>0.08</v>
      </c>
      <c r="AE350" s="5">
        <f t="shared" si="109"/>
        <v>664192.05128421425</v>
      </c>
      <c r="AF350" s="5">
        <f t="shared" si="110"/>
        <v>1213222.573472148</v>
      </c>
      <c r="AG350" s="5">
        <f t="shared" si="78"/>
        <v>77432.948715785213</v>
      </c>
      <c r="AH350" s="5">
        <f t="shared" si="79"/>
        <v>1877414.6247563623</v>
      </c>
      <c r="AI350" s="150"/>
      <c r="AJ350" s="2">
        <f t="shared" si="129"/>
        <v>345</v>
      </c>
      <c r="AK350" s="118"/>
      <c r="AL350" s="5">
        <f t="shared" si="111"/>
        <v>80518.236979919384</v>
      </c>
      <c r="AM350" s="5">
        <f t="shared" si="112"/>
        <v>5313.0923161272649</v>
      </c>
      <c r="AN350" s="5">
        <f t="shared" si="80"/>
        <v>4793.0787022986187</v>
      </c>
      <c r="AO350" s="35">
        <f t="shared" si="81"/>
        <v>0.71433437423533874</v>
      </c>
      <c r="AP350" s="5">
        <f t="shared" si="82"/>
        <v>520.01361382864604</v>
      </c>
      <c r="AQ350" s="35">
        <f t="shared" si="83"/>
        <v>7.7499999999999999E-2</v>
      </c>
      <c r="AR350" s="5">
        <f t="shared" si="113"/>
        <v>665899.84172237921</v>
      </c>
      <c r="AS350" s="5">
        <f t="shared" si="114"/>
        <v>1167117.0073415281</v>
      </c>
      <c r="AT350" s="5">
        <f t="shared" si="84"/>
        <v>75725.158277620765</v>
      </c>
      <c r="AU350" s="5">
        <f t="shared" si="85"/>
        <v>1833016.8490639073</v>
      </c>
      <c r="AV350" s="150"/>
      <c r="AW350" s="2">
        <f t="shared" si="130"/>
        <v>345</v>
      </c>
      <c r="AX350" s="118"/>
      <c r="AY350" s="5">
        <f t="shared" si="115"/>
        <v>78721.57883426208</v>
      </c>
      <c r="AZ350" s="5">
        <f t="shared" si="116"/>
        <v>5185.5495990545369</v>
      </c>
      <c r="BA350" s="5">
        <f t="shared" si="86"/>
        <v>4693.5397313403992</v>
      </c>
      <c r="BB350" s="35">
        <f t="shared" si="87"/>
        <v>0.71546426799523855</v>
      </c>
      <c r="BC350" s="5">
        <f t="shared" si="88"/>
        <v>492.00986771413795</v>
      </c>
      <c r="BD350" s="35">
        <f t="shared" si="89"/>
        <v>7.4999999999999997E-2</v>
      </c>
      <c r="BE350" s="5">
        <f t="shared" si="117"/>
        <v>667596.96089707804</v>
      </c>
      <c r="BF350" s="5">
        <f t="shared" si="118"/>
        <v>1121417.6507767364</v>
      </c>
      <c r="BG350" s="5">
        <f t="shared" si="90"/>
        <v>74028.039102921684</v>
      </c>
      <c r="BH350" s="5">
        <f t="shared" si="91"/>
        <v>1789014.6116738145</v>
      </c>
      <c r="BI350" s="150"/>
      <c r="BJ350" s="2">
        <f t="shared" si="131"/>
        <v>345</v>
      </c>
      <c r="BK350" s="118"/>
      <c r="BL350" s="5">
        <f t="shared" si="119"/>
        <v>76936.537667969227</v>
      </c>
      <c r="BM350" s="5">
        <f t="shared" si="120"/>
        <v>5059.1898369667315</v>
      </c>
      <c r="BN350" s="5">
        <f t="shared" si="92"/>
        <v>4594.364921889417</v>
      </c>
      <c r="BO350" s="35">
        <f t="shared" si="93"/>
        <v>0.71659553098951212</v>
      </c>
      <c r="BP350" s="5">
        <f t="shared" si="94"/>
        <v>464.82491507731407</v>
      </c>
      <c r="BQ350" s="35">
        <f t="shared" si="95"/>
        <v>7.2499999999999995E-2</v>
      </c>
      <c r="BR350" s="5">
        <f t="shared" si="121"/>
        <v>669282.82725392107</v>
      </c>
      <c r="BS350" s="5">
        <f t="shared" si="122"/>
        <v>1076137.6664996024</v>
      </c>
      <c r="BT350" s="5">
        <f t="shared" si="96"/>
        <v>72342.172746079814</v>
      </c>
      <c r="BU350" s="5">
        <f t="shared" si="97"/>
        <v>1745420.4937535236</v>
      </c>
      <c r="BV350" s="150"/>
      <c r="BW350" s="2">
        <f t="shared" si="132"/>
        <v>345</v>
      </c>
      <c r="BX350" s="118"/>
      <c r="BY350" s="5">
        <f t="shared" si="123"/>
        <v>75163.740849346766</v>
      </c>
      <c r="BZ350" s="5">
        <f t="shared" si="124"/>
        <v>4934.049629872613</v>
      </c>
      <c r="CA350" s="5">
        <f t="shared" si="98"/>
        <v>4495.5944749180899</v>
      </c>
      <c r="CB350" s="35">
        <f t="shared" si="99"/>
        <v>0.71772816373183379</v>
      </c>
      <c r="CC350" s="5">
        <f t="shared" si="100"/>
        <v>438.45515495452281</v>
      </c>
      <c r="CD350" s="35">
        <f t="shared" si="101"/>
        <v>7.0000000000000007E-2</v>
      </c>
      <c r="CE350" s="5">
        <f t="shared" si="125"/>
        <v>670956.85362557182</v>
      </c>
      <c r="CF350" s="5">
        <f t="shared" si="126"/>
        <v>1031290.2686804801</v>
      </c>
      <c r="CG350" s="5">
        <f t="shared" si="102"/>
        <v>70668.146374428674</v>
      </c>
      <c r="CH350" s="5">
        <f t="shared" si="103"/>
        <v>1702247.1223060519</v>
      </c>
    </row>
    <row r="351" spans="9:86" ht="14.25" customHeight="1">
      <c r="I351" s="150"/>
      <c r="J351" s="2">
        <f t="shared" si="127"/>
        <v>346</v>
      </c>
      <c r="K351" s="118"/>
      <c r="L351" s="5">
        <f t="shared" si="104"/>
        <v>79150.835473519124</v>
      </c>
      <c r="M351" s="5">
        <f t="shared" si="67"/>
        <v>5571.5809522926747</v>
      </c>
      <c r="N351" s="5">
        <f t="shared" si="68"/>
        <v>5027.4189584122305</v>
      </c>
      <c r="O351" s="35">
        <f t="shared" si="69"/>
        <v>0.76220329374957219</v>
      </c>
      <c r="P351" s="5">
        <f t="shared" si="70"/>
        <v>544.16199388044402</v>
      </c>
      <c r="Q351" s="35">
        <f t="shared" si="71"/>
        <v>8.2500000000000004E-2</v>
      </c>
      <c r="R351" s="5">
        <f t="shared" si="105"/>
        <v>667501.58348489285</v>
      </c>
      <c r="S351" s="5">
        <f t="shared" si="106"/>
        <v>1260265.4260083723</v>
      </c>
      <c r="T351" s="5">
        <f t="shared" si="72"/>
        <v>74123.416515106888</v>
      </c>
      <c r="U351" s="5">
        <f t="shared" si="73"/>
        <v>1927767.0094932653</v>
      </c>
      <c r="V351" s="150"/>
      <c r="W351" s="2">
        <f t="shared" si="128"/>
        <v>346</v>
      </c>
      <c r="X351" s="118"/>
      <c r="Y351" s="5">
        <f t="shared" si="107"/>
        <v>77432.948715785213</v>
      </c>
      <c r="Z351" s="5">
        <f t="shared" si="108"/>
        <v>5441.7815210329336</v>
      </c>
      <c r="AA351" s="5">
        <f t="shared" si="74"/>
        <v>4925.5618629276987</v>
      </c>
      <c r="AB351" s="35">
        <f t="shared" si="75"/>
        <v>0.76332805782821866</v>
      </c>
      <c r="AC351" s="5">
        <f t="shared" si="76"/>
        <v>516.21965810523477</v>
      </c>
      <c r="AD351" s="35">
        <f t="shared" si="77"/>
        <v>0.08</v>
      </c>
      <c r="AE351" s="5">
        <f t="shared" si="109"/>
        <v>669117.61314714199</v>
      </c>
      <c r="AF351" s="5">
        <f t="shared" si="110"/>
        <v>1213738.7931302532</v>
      </c>
      <c r="AG351" s="5">
        <f t="shared" si="78"/>
        <v>72507.386852857511</v>
      </c>
      <c r="AH351" s="5">
        <f t="shared" si="79"/>
        <v>1882856.4062773953</v>
      </c>
      <c r="AI351" s="150"/>
      <c r="AJ351" s="2">
        <f t="shared" si="129"/>
        <v>346</v>
      </c>
      <c r="AK351" s="118"/>
      <c r="AL351" s="5">
        <f t="shared" si="111"/>
        <v>75725.158277620765</v>
      </c>
      <c r="AM351" s="5">
        <f t="shared" si="112"/>
        <v>5313.0923161272649</v>
      </c>
      <c r="AN351" s="5">
        <f t="shared" si="80"/>
        <v>4824.0340022509645</v>
      </c>
      <c r="AO351" s="35">
        <f t="shared" si="81"/>
        <v>0.76445410407441139</v>
      </c>
      <c r="AP351" s="5">
        <f t="shared" si="82"/>
        <v>489.05831387630076</v>
      </c>
      <c r="AQ351" s="35">
        <f t="shared" si="83"/>
        <v>7.7499999999999999E-2</v>
      </c>
      <c r="AR351" s="5">
        <f t="shared" si="113"/>
        <v>670723.8757246302</v>
      </c>
      <c r="AS351" s="5">
        <f t="shared" si="114"/>
        <v>1167606.0656554045</v>
      </c>
      <c r="AT351" s="5">
        <f t="shared" si="84"/>
        <v>70901.124275369802</v>
      </c>
      <c r="AU351" s="5">
        <f t="shared" si="85"/>
        <v>1838329.9413800347</v>
      </c>
      <c r="AV351" s="150"/>
      <c r="AW351" s="2">
        <f t="shared" si="130"/>
        <v>346</v>
      </c>
      <c r="AX351" s="118"/>
      <c r="AY351" s="5">
        <f t="shared" si="115"/>
        <v>74028.039102921684</v>
      </c>
      <c r="AZ351" s="5">
        <f t="shared" si="116"/>
        <v>5185.5495990545369</v>
      </c>
      <c r="BA351" s="5">
        <f t="shared" si="86"/>
        <v>4722.8743546612768</v>
      </c>
      <c r="BB351" s="35">
        <f t="shared" si="87"/>
        <v>0.76558143296407455</v>
      </c>
      <c r="BC351" s="5">
        <f t="shared" si="88"/>
        <v>462.67524439326047</v>
      </c>
      <c r="BD351" s="35">
        <f t="shared" si="89"/>
        <v>7.4999999999999997E-2</v>
      </c>
      <c r="BE351" s="5">
        <f t="shared" si="117"/>
        <v>672319.83525173937</v>
      </c>
      <c r="BF351" s="5">
        <f t="shared" si="118"/>
        <v>1121880.3260211297</v>
      </c>
      <c r="BG351" s="5">
        <f t="shared" si="90"/>
        <v>69305.164748260402</v>
      </c>
      <c r="BH351" s="5">
        <f t="shared" si="91"/>
        <v>1794200.161272869</v>
      </c>
      <c r="BI351" s="150"/>
      <c r="BJ351" s="2">
        <f t="shared" si="131"/>
        <v>346</v>
      </c>
      <c r="BK351" s="118"/>
      <c r="BL351" s="5">
        <f t="shared" si="119"/>
        <v>72342.172746079814</v>
      </c>
      <c r="BM351" s="5">
        <f t="shared" si="120"/>
        <v>5059.1898369667315</v>
      </c>
      <c r="BN351" s="5">
        <f t="shared" si="92"/>
        <v>4622.1225432924994</v>
      </c>
      <c r="BO351" s="35">
        <f t="shared" si="93"/>
        <v>0.76671004497187478</v>
      </c>
      <c r="BP351" s="5">
        <f t="shared" si="94"/>
        <v>437.06729367423219</v>
      </c>
      <c r="BQ351" s="35">
        <f t="shared" si="95"/>
        <v>7.2499999999999995E-2</v>
      </c>
      <c r="BR351" s="5">
        <f t="shared" si="121"/>
        <v>673904.94979721354</v>
      </c>
      <c r="BS351" s="5">
        <f t="shared" si="122"/>
        <v>1076574.7337932766</v>
      </c>
      <c r="BT351" s="5">
        <f t="shared" si="96"/>
        <v>67720.050202787315</v>
      </c>
      <c r="BU351" s="5">
        <f t="shared" si="97"/>
        <v>1750479.6835904901</v>
      </c>
      <c r="BV351" s="150"/>
      <c r="BW351" s="2">
        <f t="shared" si="132"/>
        <v>346</v>
      </c>
      <c r="BX351" s="118"/>
      <c r="BY351" s="5">
        <f t="shared" si="123"/>
        <v>70668.146374428674</v>
      </c>
      <c r="BZ351" s="5">
        <f t="shared" si="124"/>
        <v>4934.049629872613</v>
      </c>
      <c r="CA351" s="5">
        <f t="shared" si="98"/>
        <v>4521.8187760217788</v>
      </c>
      <c r="CB351" s="35">
        <f t="shared" si="99"/>
        <v>0.76783994056898064</v>
      </c>
      <c r="CC351" s="5">
        <f t="shared" si="100"/>
        <v>412.23085385083397</v>
      </c>
      <c r="CD351" s="35">
        <f t="shared" si="101"/>
        <v>7.0000000000000007E-2</v>
      </c>
      <c r="CE351" s="5">
        <f t="shared" si="125"/>
        <v>675478.67240159365</v>
      </c>
      <c r="CF351" s="5">
        <f t="shared" si="126"/>
        <v>1031702.4995343309</v>
      </c>
      <c r="CG351" s="5">
        <f t="shared" si="102"/>
        <v>66146.32759840689</v>
      </c>
      <c r="CH351" s="5">
        <f t="shared" si="103"/>
        <v>1707181.1719359246</v>
      </c>
    </row>
    <row r="352" spans="9:86" ht="14.25" customHeight="1">
      <c r="I352" s="150"/>
      <c r="J352" s="2">
        <f t="shared" si="127"/>
        <v>347</v>
      </c>
      <c r="K352" s="118"/>
      <c r="L352" s="5">
        <f t="shared" si="104"/>
        <v>74123.416515106888</v>
      </c>
      <c r="M352" s="5">
        <f t="shared" si="67"/>
        <v>5571.5809522926747</v>
      </c>
      <c r="N352" s="5">
        <f t="shared" si="68"/>
        <v>5061.9824637513148</v>
      </c>
      <c r="O352" s="35">
        <f t="shared" si="69"/>
        <v>0.81949527451471094</v>
      </c>
      <c r="P352" s="5">
        <f t="shared" si="70"/>
        <v>509.59848854135987</v>
      </c>
      <c r="Q352" s="35">
        <f t="shared" si="71"/>
        <v>8.2500000000000004E-2</v>
      </c>
      <c r="R352" s="5">
        <f t="shared" si="105"/>
        <v>672563.56594864419</v>
      </c>
      <c r="S352" s="5">
        <f t="shared" si="106"/>
        <v>1260775.0244969137</v>
      </c>
      <c r="T352" s="5">
        <f t="shared" si="72"/>
        <v>69061.43405135558</v>
      </c>
      <c r="U352" s="5">
        <f t="shared" si="73"/>
        <v>1933338.5904455578</v>
      </c>
      <c r="V352" s="150"/>
      <c r="W352" s="2">
        <f t="shared" si="128"/>
        <v>347</v>
      </c>
      <c r="X352" s="118"/>
      <c r="Y352" s="5">
        <f t="shared" si="107"/>
        <v>72507.386852857511</v>
      </c>
      <c r="Z352" s="5">
        <f t="shared" si="108"/>
        <v>5441.7815210329336</v>
      </c>
      <c r="AA352" s="5">
        <f t="shared" si="74"/>
        <v>4958.3989420138832</v>
      </c>
      <c r="AB352" s="35">
        <f t="shared" si="75"/>
        <v>0.82061690383235308</v>
      </c>
      <c r="AC352" s="5">
        <f t="shared" si="76"/>
        <v>483.38257901905013</v>
      </c>
      <c r="AD352" s="35">
        <f t="shared" si="77"/>
        <v>0.08</v>
      </c>
      <c r="AE352" s="5">
        <f t="shared" si="109"/>
        <v>674076.01208915585</v>
      </c>
      <c r="AF352" s="5">
        <f t="shared" si="110"/>
        <v>1214222.1757092723</v>
      </c>
      <c r="AG352" s="5">
        <f t="shared" si="78"/>
        <v>67548.987910843629</v>
      </c>
      <c r="AH352" s="5">
        <f t="shared" si="79"/>
        <v>1888298.1877984281</v>
      </c>
      <c r="AI352" s="150"/>
      <c r="AJ352" s="2">
        <f t="shared" si="129"/>
        <v>347</v>
      </c>
      <c r="AK352" s="118"/>
      <c r="AL352" s="5">
        <f t="shared" si="111"/>
        <v>70901.124275369802</v>
      </c>
      <c r="AM352" s="5">
        <f t="shared" si="112"/>
        <v>5313.0923161272649</v>
      </c>
      <c r="AN352" s="5">
        <f t="shared" si="80"/>
        <v>4855.1892218488347</v>
      </c>
      <c r="AO352" s="35">
        <f t="shared" si="81"/>
        <v>0.82173972920237071</v>
      </c>
      <c r="AP352" s="5">
        <f t="shared" si="82"/>
        <v>457.90309427842999</v>
      </c>
      <c r="AQ352" s="35">
        <f t="shared" si="83"/>
        <v>7.7499999999999999E-2</v>
      </c>
      <c r="AR352" s="5">
        <f t="shared" si="113"/>
        <v>675579.06494647905</v>
      </c>
      <c r="AS352" s="5">
        <f t="shared" si="114"/>
        <v>1168063.9687496829</v>
      </c>
      <c r="AT352" s="5">
        <f t="shared" si="84"/>
        <v>66045.935053520967</v>
      </c>
      <c r="AU352" s="5">
        <f t="shared" si="85"/>
        <v>1843643.033696162</v>
      </c>
      <c r="AV352" s="150"/>
      <c r="AW352" s="2">
        <f t="shared" si="130"/>
        <v>347</v>
      </c>
      <c r="AX352" s="118"/>
      <c r="AY352" s="5">
        <f t="shared" si="115"/>
        <v>69305.164748260402</v>
      </c>
      <c r="AZ352" s="5">
        <f t="shared" si="116"/>
        <v>5185.5495990545369</v>
      </c>
      <c r="BA352" s="5">
        <f t="shared" si="86"/>
        <v>4752.3923193779092</v>
      </c>
      <c r="BB352" s="35">
        <f t="shared" si="87"/>
        <v>0.82286375105927956</v>
      </c>
      <c r="BC352" s="5">
        <f t="shared" si="88"/>
        <v>433.15727967662747</v>
      </c>
      <c r="BD352" s="35">
        <f t="shared" si="89"/>
        <v>7.4999999999999997E-2</v>
      </c>
      <c r="BE352" s="5">
        <f t="shared" si="117"/>
        <v>677072.22757111723</v>
      </c>
      <c r="BF352" s="5">
        <f t="shared" si="118"/>
        <v>1122313.4833008063</v>
      </c>
      <c r="BG352" s="5">
        <f t="shared" si="90"/>
        <v>64552.77242888249</v>
      </c>
      <c r="BH352" s="5">
        <f t="shared" si="91"/>
        <v>1799385.7108719235</v>
      </c>
      <c r="BI352" s="150"/>
      <c r="BJ352" s="2">
        <f t="shared" si="131"/>
        <v>347</v>
      </c>
      <c r="BK352" s="118"/>
      <c r="BL352" s="5">
        <f t="shared" si="119"/>
        <v>67720.050202787315</v>
      </c>
      <c r="BM352" s="5">
        <f t="shared" si="120"/>
        <v>5059.1898369667315</v>
      </c>
      <c r="BN352" s="5">
        <f t="shared" si="92"/>
        <v>4650.0478669915583</v>
      </c>
      <c r="BO352" s="35">
        <f t="shared" si="93"/>
        <v>0.82398896983691228</v>
      </c>
      <c r="BP352" s="5">
        <f t="shared" si="94"/>
        <v>409.14196997517337</v>
      </c>
      <c r="BQ352" s="35">
        <f t="shared" si="95"/>
        <v>7.2499999999999995E-2</v>
      </c>
      <c r="BR352" s="5">
        <f t="shared" si="121"/>
        <v>678554.99766420515</v>
      </c>
      <c r="BS352" s="5">
        <f t="shared" si="122"/>
        <v>1076983.8757632517</v>
      </c>
      <c r="BT352" s="5">
        <f t="shared" si="96"/>
        <v>63070.002335795754</v>
      </c>
      <c r="BU352" s="5">
        <f t="shared" si="97"/>
        <v>1755538.8734274567</v>
      </c>
      <c r="BV352" s="150"/>
      <c r="BW352" s="2">
        <f t="shared" si="132"/>
        <v>347</v>
      </c>
      <c r="BX352" s="118"/>
      <c r="BY352" s="5">
        <f t="shared" si="123"/>
        <v>66146.32759840689</v>
      </c>
      <c r="BZ352" s="5">
        <f t="shared" si="124"/>
        <v>4934.049629872613</v>
      </c>
      <c r="CA352" s="5">
        <f t="shared" si="98"/>
        <v>4548.1960522152394</v>
      </c>
      <c r="CB352" s="35">
        <f t="shared" si="99"/>
        <v>0.82511538596584733</v>
      </c>
      <c r="CC352" s="5">
        <f t="shared" si="100"/>
        <v>385.85357765737353</v>
      </c>
      <c r="CD352" s="35">
        <f t="shared" si="101"/>
        <v>7.0000000000000007E-2</v>
      </c>
      <c r="CE352" s="5">
        <f t="shared" si="125"/>
        <v>680026.86845380894</v>
      </c>
      <c r="CF352" s="5">
        <f t="shared" si="126"/>
        <v>1032088.3531119883</v>
      </c>
      <c r="CG352" s="5">
        <f t="shared" si="102"/>
        <v>61598.131546191653</v>
      </c>
      <c r="CH352" s="5">
        <f t="shared" si="103"/>
        <v>1712115.2215657972</v>
      </c>
    </row>
    <row r="353" spans="9:86" ht="14.25" customHeight="1">
      <c r="I353" s="150"/>
      <c r="J353" s="2">
        <f t="shared" si="127"/>
        <v>348</v>
      </c>
      <c r="K353" s="118"/>
      <c r="L353" s="5">
        <f t="shared" si="104"/>
        <v>69061.43405135558</v>
      </c>
      <c r="M353" s="5">
        <f t="shared" si="67"/>
        <v>5571.5809522926747</v>
      </c>
      <c r="N353" s="5">
        <f t="shared" si="68"/>
        <v>5096.7835931896052</v>
      </c>
      <c r="O353" s="35">
        <f t="shared" si="69"/>
        <v>0.88560864624957425</v>
      </c>
      <c r="P353" s="5">
        <f t="shared" si="70"/>
        <v>474.7973591030696</v>
      </c>
      <c r="Q353" s="35">
        <f t="shared" si="71"/>
        <v>8.2500000000000004E-2</v>
      </c>
      <c r="R353" s="5">
        <f t="shared" si="105"/>
        <v>677660.34954183374</v>
      </c>
      <c r="S353" s="5">
        <f t="shared" si="106"/>
        <v>1261249.8218560168</v>
      </c>
      <c r="T353" s="5">
        <f t="shared" si="72"/>
        <v>63964.650458165976</v>
      </c>
      <c r="U353" s="5">
        <f t="shared" si="73"/>
        <v>1938910.1713978504</v>
      </c>
      <c r="V353" s="150"/>
      <c r="W353" s="2">
        <f t="shared" si="128"/>
        <v>348</v>
      </c>
      <c r="X353" s="118"/>
      <c r="Y353" s="5">
        <f t="shared" si="107"/>
        <v>67548.987910843629</v>
      </c>
      <c r="Z353" s="5">
        <f t="shared" si="108"/>
        <v>5441.7815210329336</v>
      </c>
      <c r="AA353" s="5">
        <f t="shared" si="74"/>
        <v>4991.4549349606423</v>
      </c>
      <c r="AB353" s="35">
        <f t="shared" si="75"/>
        <v>0.88672622746894447</v>
      </c>
      <c r="AC353" s="5">
        <f t="shared" si="76"/>
        <v>450.32658607229087</v>
      </c>
      <c r="AD353" s="35">
        <f t="shared" si="77"/>
        <v>0.08</v>
      </c>
      <c r="AE353" s="5">
        <f t="shared" si="109"/>
        <v>679067.46702411654</v>
      </c>
      <c r="AF353" s="5">
        <f t="shared" si="110"/>
        <v>1214672.5022953446</v>
      </c>
      <c r="AG353" s="5">
        <f t="shared" si="78"/>
        <v>62557.53297588299</v>
      </c>
      <c r="AH353" s="5">
        <f t="shared" si="79"/>
        <v>1893739.9693194611</v>
      </c>
      <c r="AI353" s="150"/>
      <c r="AJ353" s="2">
        <f t="shared" si="129"/>
        <v>348</v>
      </c>
      <c r="AK353" s="118"/>
      <c r="AL353" s="5">
        <f t="shared" si="111"/>
        <v>66045.935053520967</v>
      </c>
      <c r="AM353" s="5">
        <f t="shared" si="112"/>
        <v>5313.0923161272649</v>
      </c>
      <c r="AN353" s="5">
        <f t="shared" si="80"/>
        <v>4886.5456522399418</v>
      </c>
      <c r="AO353" s="35">
        <f t="shared" si="81"/>
        <v>0.88784491853073144</v>
      </c>
      <c r="AP353" s="5">
        <f t="shared" si="82"/>
        <v>426.54666388732289</v>
      </c>
      <c r="AQ353" s="35">
        <f t="shared" si="83"/>
        <v>7.7499999999999999E-2</v>
      </c>
      <c r="AR353" s="5">
        <f t="shared" si="113"/>
        <v>680465.61059871898</v>
      </c>
      <c r="AS353" s="5">
        <f t="shared" si="114"/>
        <v>1168490.5154135702</v>
      </c>
      <c r="AT353" s="5">
        <f t="shared" si="84"/>
        <v>61159.389401281027</v>
      </c>
      <c r="AU353" s="5">
        <f t="shared" si="85"/>
        <v>1848956.1260122892</v>
      </c>
      <c r="AV353" s="150"/>
      <c r="AW353" s="2">
        <f t="shared" si="130"/>
        <v>348</v>
      </c>
      <c r="AX353" s="118"/>
      <c r="AY353" s="5">
        <f t="shared" si="115"/>
        <v>64552.77242888249</v>
      </c>
      <c r="AZ353" s="5">
        <f t="shared" si="116"/>
        <v>5185.5495990545369</v>
      </c>
      <c r="BA353" s="5">
        <f t="shared" si="86"/>
        <v>4782.0947713740215</v>
      </c>
      <c r="BB353" s="35">
        <f t="shared" si="87"/>
        <v>0.88896471982995329</v>
      </c>
      <c r="BC353" s="5">
        <f t="shared" si="88"/>
        <v>403.45482768051551</v>
      </c>
      <c r="BD353" s="35">
        <f t="shared" si="89"/>
        <v>7.4999999999999997E-2</v>
      </c>
      <c r="BE353" s="5">
        <f t="shared" si="117"/>
        <v>681854.32234249124</v>
      </c>
      <c r="BF353" s="5">
        <f t="shared" si="118"/>
        <v>1122716.9381284867</v>
      </c>
      <c r="BG353" s="5">
        <f t="shared" si="90"/>
        <v>59770.677657508466</v>
      </c>
      <c r="BH353" s="5">
        <f t="shared" si="91"/>
        <v>1804571.260470978</v>
      </c>
      <c r="BI353" s="150"/>
      <c r="BJ353" s="2">
        <f t="shared" si="131"/>
        <v>348</v>
      </c>
      <c r="BK353" s="118"/>
      <c r="BL353" s="5">
        <f t="shared" si="119"/>
        <v>63070.002335795754</v>
      </c>
      <c r="BM353" s="5">
        <f t="shared" si="120"/>
        <v>5059.1898369667315</v>
      </c>
      <c r="BN353" s="5">
        <f t="shared" si="92"/>
        <v>4678.1419061879651</v>
      </c>
      <c r="BO353" s="35">
        <f t="shared" si="93"/>
        <v>0.89008563176149258</v>
      </c>
      <c r="BP353" s="5">
        <f t="shared" si="94"/>
        <v>381.04793077876599</v>
      </c>
      <c r="BQ353" s="35">
        <f t="shared" si="95"/>
        <v>7.2499999999999995E-2</v>
      </c>
      <c r="BR353" s="5">
        <f t="shared" si="121"/>
        <v>683233.13957039313</v>
      </c>
      <c r="BS353" s="5">
        <f t="shared" si="122"/>
        <v>1077364.9236940304</v>
      </c>
      <c r="BT353" s="5">
        <f t="shared" si="96"/>
        <v>58391.86042960779</v>
      </c>
      <c r="BU353" s="5">
        <f t="shared" si="97"/>
        <v>1760598.0632644235</v>
      </c>
      <c r="BV353" s="150"/>
      <c r="BW353" s="2">
        <f t="shared" si="132"/>
        <v>348</v>
      </c>
      <c r="BX353" s="118"/>
      <c r="BY353" s="5">
        <f t="shared" si="123"/>
        <v>61598.131546191653</v>
      </c>
      <c r="BZ353" s="5">
        <f t="shared" si="124"/>
        <v>4934.049629872613</v>
      </c>
      <c r="CA353" s="5">
        <f t="shared" si="98"/>
        <v>4574.7271958531619</v>
      </c>
      <c r="CB353" s="35">
        <f t="shared" si="99"/>
        <v>0.89120765471711727</v>
      </c>
      <c r="CC353" s="5">
        <f t="shared" si="100"/>
        <v>359.32243401945135</v>
      </c>
      <c r="CD353" s="35">
        <f t="shared" si="101"/>
        <v>7.0000000000000007E-2</v>
      </c>
      <c r="CE353" s="5">
        <f t="shared" si="125"/>
        <v>684601.59564966208</v>
      </c>
      <c r="CF353" s="5">
        <f t="shared" si="126"/>
        <v>1032447.6755460077</v>
      </c>
      <c r="CG353" s="5">
        <f t="shared" si="102"/>
        <v>57023.404350338489</v>
      </c>
      <c r="CH353" s="5">
        <f t="shared" si="103"/>
        <v>1717049.2711956697</v>
      </c>
    </row>
    <row r="354" spans="9:86" ht="14.25" customHeight="1">
      <c r="I354" s="150"/>
      <c r="J354" s="2">
        <f t="shared" si="127"/>
        <v>349</v>
      </c>
      <c r="K354" s="118"/>
      <c r="L354" s="5">
        <f t="shared" si="104"/>
        <v>63964.650458165976</v>
      </c>
      <c r="M354" s="5">
        <f t="shared" si="67"/>
        <v>5571.5809522926747</v>
      </c>
      <c r="N354" s="5">
        <f t="shared" si="68"/>
        <v>5131.8239803927836</v>
      </c>
      <c r="O354" s="35">
        <f t="shared" si="69"/>
        <v>0.96274875769060997</v>
      </c>
      <c r="P354" s="5">
        <f t="shared" si="70"/>
        <v>439.75697189989108</v>
      </c>
      <c r="Q354" s="35">
        <f t="shared" si="71"/>
        <v>8.2500000000000004E-2</v>
      </c>
      <c r="R354" s="5">
        <f t="shared" si="105"/>
        <v>682792.17352222651</v>
      </c>
      <c r="S354" s="5">
        <f t="shared" si="106"/>
        <v>1261689.5788279166</v>
      </c>
      <c r="T354" s="5">
        <f t="shared" si="72"/>
        <v>58832.826477773189</v>
      </c>
      <c r="U354" s="5">
        <f t="shared" si="73"/>
        <v>1944481.7523501432</v>
      </c>
      <c r="V354" s="150"/>
      <c r="W354" s="2">
        <f t="shared" si="128"/>
        <v>349</v>
      </c>
      <c r="X354" s="118"/>
      <c r="Y354" s="5">
        <f t="shared" si="107"/>
        <v>62557.53297588299</v>
      </c>
      <c r="Z354" s="5">
        <f t="shared" si="108"/>
        <v>5441.7815210329336</v>
      </c>
      <c r="AA354" s="5">
        <f t="shared" si="74"/>
        <v>5024.731301193714</v>
      </c>
      <c r="AB354" s="35">
        <f t="shared" si="75"/>
        <v>0.96386114902533016</v>
      </c>
      <c r="AC354" s="5">
        <f t="shared" si="76"/>
        <v>417.05021983921995</v>
      </c>
      <c r="AD354" s="35">
        <f t="shared" si="77"/>
        <v>0.08</v>
      </c>
      <c r="AE354" s="5">
        <f t="shared" si="109"/>
        <v>684092.19832531025</v>
      </c>
      <c r="AF354" s="5">
        <f t="shared" si="110"/>
        <v>1215089.5525151838</v>
      </c>
      <c r="AG354" s="5">
        <f t="shared" si="78"/>
        <v>57532.801674689275</v>
      </c>
      <c r="AH354" s="5">
        <f t="shared" si="79"/>
        <v>1899181.7508404939</v>
      </c>
      <c r="AI354" s="150"/>
      <c r="AJ354" s="2">
        <f t="shared" si="129"/>
        <v>349</v>
      </c>
      <c r="AK354" s="118"/>
      <c r="AL354" s="5">
        <f t="shared" si="111"/>
        <v>61159.389401281027</v>
      </c>
      <c r="AM354" s="5">
        <f t="shared" si="112"/>
        <v>5313.0923161272649</v>
      </c>
      <c r="AN354" s="5">
        <f t="shared" si="80"/>
        <v>4918.1045929106585</v>
      </c>
      <c r="AO354" s="35">
        <f t="shared" si="81"/>
        <v>0.96497456388424552</v>
      </c>
      <c r="AP354" s="5">
        <f t="shared" si="82"/>
        <v>394.98772321660664</v>
      </c>
      <c r="AQ354" s="35">
        <f t="shared" si="83"/>
        <v>7.7499999999999999E-2</v>
      </c>
      <c r="AR354" s="5">
        <f t="shared" si="113"/>
        <v>685383.7151916296</v>
      </c>
      <c r="AS354" s="5">
        <f t="shared" si="114"/>
        <v>1168885.5031367869</v>
      </c>
      <c r="AT354" s="5">
        <f t="shared" si="84"/>
        <v>56241.284808370372</v>
      </c>
      <c r="AU354" s="5">
        <f t="shared" si="85"/>
        <v>1854269.2183284163</v>
      </c>
      <c r="AV354" s="150"/>
      <c r="AW354" s="2">
        <f t="shared" si="130"/>
        <v>349</v>
      </c>
      <c r="AX354" s="118"/>
      <c r="AY354" s="5">
        <f t="shared" si="115"/>
        <v>59770.677657508466</v>
      </c>
      <c r="AZ354" s="5">
        <f t="shared" si="116"/>
        <v>5185.5495990545369</v>
      </c>
      <c r="BA354" s="5">
        <f t="shared" si="86"/>
        <v>4811.9828636951088</v>
      </c>
      <c r="BB354" s="35">
        <f t="shared" si="87"/>
        <v>0.96608900262464159</v>
      </c>
      <c r="BC354" s="5">
        <f t="shared" si="88"/>
        <v>373.56673535942787</v>
      </c>
      <c r="BD354" s="35">
        <f t="shared" si="89"/>
        <v>7.4999999999999997E-2</v>
      </c>
      <c r="BE354" s="5">
        <f t="shared" si="117"/>
        <v>686666.30520618637</v>
      </c>
      <c r="BF354" s="5">
        <f t="shared" si="118"/>
        <v>1123090.5048638461</v>
      </c>
      <c r="BG354" s="5">
        <f t="shared" si="90"/>
        <v>54958.69479381336</v>
      </c>
      <c r="BH354" s="5">
        <f t="shared" si="91"/>
        <v>1809756.8100700325</v>
      </c>
      <c r="BI354" s="150"/>
      <c r="BJ354" s="2">
        <f t="shared" si="131"/>
        <v>349</v>
      </c>
      <c r="BK354" s="118"/>
      <c r="BL354" s="5">
        <f t="shared" si="119"/>
        <v>58391.86042960779</v>
      </c>
      <c r="BM354" s="5">
        <f t="shared" si="120"/>
        <v>5059.1898369667315</v>
      </c>
      <c r="BN354" s="5">
        <f t="shared" si="92"/>
        <v>4706.4056802045179</v>
      </c>
      <c r="BO354" s="35">
        <f t="shared" si="93"/>
        <v>0.96720446560420648</v>
      </c>
      <c r="BP354" s="5">
        <f t="shared" si="94"/>
        <v>352.78415676221374</v>
      </c>
      <c r="BQ354" s="35">
        <f t="shared" si="95"/>
        <v>7.2499999999999995E-2</v>
      </c>
      <c r="BR354" s="5">
        <f t="shared" si="121"/>
        <v>687939.54525059764</v>
      </c>
      <c r="BS354" s="5">
        <f t="shared" si="122"/>
        <v>1077717.7078507927</v>
      </c>
      <c r="BT354" s="5">
        <f t="shared" si="96"/>
        <v>53685.454749403274</v>
      </c>
      <c r="BU354" s="5">
        <f t="shared" si="97"/>
        <v>1765657.2531013903</v>
      </c>
      <c r="BV354" s="150"/>
      <c r="BW354" s="2">
        <f t="shared" si="132"/>
        <v>349</v>
      </c>
      <c r="BX354" s="118"/>
      <c r="BY354" s="5">
        <f t="shared" si="123"/>
        <v>57023.404350338489</v>
      </c>
      <c r="BZ354" s="5">
        <f t="shared" si="124"/>
        <v>4934.049629872613</v>
      </c>
      <c r="CA354" s="5">
        <f t="shared" si="98"/>
        <v>4601.4131044956384</v>
      </c>
      <c r="CB354" s="35">
        <f t="shared" si="99"/>
        <v>0.96832095317753331</v>
      </c>
      <c r="CC354" s="5">
        <f t="shared" si="100"/>
        <v>332.63652537697453</v>
      </c>
      <c r="CD354" s="35">
        <f t="shared" si="101"/>
        <v>7.0000000000000007E-2</v>
      </c>
      <c r="CE354" s="5">
        <f t="shared" si="125"/>
        <v>689203.00875415769</v>
      </c>
      <c r="CF354" s="5">
        <f t="shared" si="126"/>
        <v>1032780.3120713846</v>
      </c>
      <c r="CG354" s="5">
        <f t="shared" si="102"/>
        <v>52421.991245842852</v>
      </c>
      <c r="CH354" s="5">
        <f t="shared" si="103"/>
        <v>1721983.3208255423</v>
      </c>
    </row>
    <row r="355" spans="9:86" ht="14.25" customHeight="1">
      <c r="I355" s="150"/>
      <c r="J355" s="2">
        <f t="shared" si="127"/>
        <v>350</v>
      </c>
      <c r="K355" s="118"/>
      <c r="L355" s="5">
        <f t="shared" si="104"/>
        <v>58832.826477773189</v>
      </c>
      <c r="M355" s="5">
        <f t="shared" si="67"/>
        <v>5571.5809522926747</v>
      </c>
      <c r="N355" s="5">
        <f t="shared" si="68"/>
        <v>5167.1052702579836</v>
      </c>
      <c r="O355" s="35">
        <f t="shared" si="69"/>
        <v>1.0539229024891597</v>
      </c>
      <c r="P355" s="5">
        <f t="shared" si="70"/>
        <v>404.47568203469069</v>
      </c>
      <c r="Q355" s="35">
        <f t="shared" si="71"/>
        <v>8.2500000000000004E-2</v>
      </c>
      <c r="R355" s="5">
        <f t="shared" si="105"/>
        <v>687959.27879248455</v>
      </c>
      <c r="S355" s="5">
        <f t="shared" si="106"/>
        <v>1262094.0545099513</v>
      </c>
      <c r="T355" s="5">
        <f t="shared" si="72"/>
        <v>53665.721207515206</v>
      </c>
      <c r="U355" s="5">
        <f t="shared" si="73"/>
        <v>1950053.3333024359</v>
      </c>
      <c r="V355" s="150"/>
      <c r="W355" s="2">
        <f t="shared" si="128"/>
        <v>350</v>
      </c>
      <c r="X355" s="118"/>
      <c r="Y355" s="5">
        <f t="shared" si="107"/>
        <v>57532.801674689275</v>
      </c>
      <c r="Z355" s="5">
        <f t="shared" si="108"/>
        <v>5441.7815210329336</v>
      </c>
      <c r="AA355" s="5">
        <f t="shared" si="74"/>
        <v>5058.229509868338</v>
      </c>
      <c r="AB355" s="35">
        <f t="shared" si="75"/>
        <v>1.0550286506405893</v>
      </c>
      <c r="AC355" s="5">
        <f t="shared" si="76"/>
        <v>383.55201116459517</v>
      </c>
      <c r="AD355" s="35">
        <f t="shared" si="77"/>
        <v>0.08</v>
      </c>
      <c r="AE355" s="5">
        <f t="shared" si="109"/>
        <v>689150.42783517856</v>
      </c>
      <c r="AF355" s="5">
        <f t="shared" si="110"/>
        <v>1215473.1045263484</v>
      </c>
      <c r="AG355" s="5">
        <f t="shared" si="78"/>
        <v>52474.572164820936</v>
      </c>
      <c r="AH355" s="5">
        <f t="shared" si="79"/>
        <v>1904623.532361527</v>
      </c>
      <c r="AI355" s="150"/>
      <c r="AJ355" s="2">
        <f t="shared" si="129"/>
        <v>350</v>
      </c>
      <c r="AK355" s="118"/>
      <c r="AL355" s="5">
        <f t="shared" si="111"/>
        <v>56241.284808370372</v>
      </c>
      <c r="AM355" s="5">
        <f t="shared" si="112"/>
        <v>5313.0923161272649</v>
      </c>
      <c r="AN355" s="5">
        <f t="shared" si="80"/>
        <v>4949.8673517398729</v>
      </c>
      <c r="AO355" s="35">
        <f t="shared" si="81"/>
        <v>1.0561353358705317</v>
      </c>
      <c r="AP355" s="5">
        <f t="shared" si="82"/>
        <v>363.22496438739199</v>
      </c>
      <c r="AQ355" s="35">
        <f t="shared" si="83"/>
        <v>7.7499999999999999E-2</v>
      </c>
      <c r="AR355" s="5">
        <f t="shared" si="113"/>
        <v>690333.5825433695</v>
      </c>
      <c r="AS355" s="5">
        <f t="shared" si="114"/>
        <v>1169248.7281011743</v>
      </c>
      <c r="AT355" s="5">
        <f t="shared" si="84"/>
        <v>51291.417456630501</v>
      </c>
      <c r="AU355" s="5">
        <f t="shared" si="85"/>
        <v>1859582.3106445437</v>
      </c>
      <c r="AV355" s="150"/>
      <c r="AW355" s="2">
        <f t="shared" si="130"/>
        <v>350</v>
      </c>
      <c r="AX355" s="118"/>
      <c r="AY355" s="5">
        <f t="shared" si="115"/>
        <v>54958.69479381336</v>
      </c>
      <c r="AZ355" s="5">
        <f t="shared" si="116"/>
        <v>5185.5495990545369</v>
      </c>
      <c r="BA355" s="5">
        <f t="shared" si="86"/>
        <v>4842.0577565932035</v>
      </c>
      <c r="BB355" s="35">
        <f t="shared" si="87"/>
        <v>1.0572429585001575</v>
      </c>
      <c r="BC355" s="5">
        <f t="shared" si="88"/>
        <v>343.49184246133348</v>
      </c>
      <c r="BD355" s="35">
        <f t="shared" si="89"/>
        <v>7.4999999999999997E-2</v>
      </c>
      <c r="BE355" s="5">
        <f t="shared" si="117"/>
        <v>691508.36296277959</v>
      </c>
      <c r="BF355" s="5">
        <f t="shared" si="118"/>
        <v>1123433.9967063074</v>
      </c>
      <c r="BG355" s="5">
        <f t="shared" si="90"/>
        <v>50116.637037220156</v>
      </c>
      <c r="BH355" s="5">
        <f t="shared" si="91"/>
        <v>1814942.359669087</v>
      </c>
      <c r="BI355" s="150"/>
      <c r="BJ355" s="2">
        <f t="shared" si="131"/>
        <v>350</v>
      </c>
      <c r="BK355" s="118"/>
      <c r="BL355" s="5">
        <f t="shared" si="119"/>
        <v>53685.454749403274</v>
      </c>
      <c r="BM355" s="5">
        <f t="shared" si="120"/>
        <v>5059.1898369667315</v>
      </c>
      <c r="BN355" s="5">
        <f t="shared" si="92"/>
        <v>4734.84021452242</v>
      </c>
      <c r="BO355" s="35">
        <f t="shared" si="93"/>
        <v>1.0583515188515857</v>
      </c>
      <c r="BP355" s="5">
        <f t="shared" si="94"/>
        <v>324.34962244431142</v>
      </c>
      <c r="BQ355" s="35">
        <f t="shared" si="95"/>
        <v>7.2499999999999995E-2</v>
      </c>
      <c r="BR355" s="5">
        <f t="shared" si="121"/>
        <v>692674.38546512008</v>
      </c>
      <c r="BS355" s="5">
        <f t="shared" si="122"/>
        <v>1078042.0574732369</v>
      </c>
      <c r="BT355" s="5">
        <f t="shared" si="96"/>
        <v>48950.614534880857</v>
      </c>
      <c r="BU355" s="5">
        <f t="shared" si="97"/>
        <v>1770716.4429383571</v>
      </c>
      <c r="BV355" s="150"/>
      <c r="BW355" s="2">
        <f t="shared" si="132"/>
        <v>350</v>
      </c>
      <c r="BX355" s="118"/>
      <c r="BY355" s="5">
        <f t="shared" si="123"/>
        <v>52421.991245842852</v>
      </c>
      <c r="BZ355" s="5">
        <f t="shared" si="124"/>
        <v>4934.049629872613</v>
      </c>
      <c r="CA355" s="5">
        <f t="shared" si="98"/>
        <v>4628.2546809385294</v>
      </c>
      <c r="CB355" s="35">
        <f t="shared" si="99"/>
        <v>1.0594610172437258</v>
      </c>
      <c r="CC355" s="5">
        <f t="shared" si="100"/>
        <v>305.79494893408332</v>
      </c>
      <c r="CD355" s="35">
        <f t="shared" si="101"/>
        <v>7.0000000000000007E-2</v>
      </c>
      <c r="CE355" s="5">
        <f t="shared" si="125"/>
        <v>693831.26343509625</v>
      </c>
      <c r="CF355" s="5">
        <f t="shared" si="126"/>
        <v>1033086.1070203187</v>
      </c>
      <c r="CG355" s="5">
        <f t="shared" si="102"/>
        <v>47793.73656490432</v>
      </c>
      <c r="CH355" s="5">
        <f t="shared" si="103"/>
        <v>1726917.370455415</v>
      </c>
    </row>
    <row r="356" spans="9:86" ht="14.25" customHeight="1">
      <c r="I356" s="150"/>
      <c r="J356" s="2">
        <f t="shared" si="127"/>
        <v>351</v>
      </c>
      <c r="K356" s="118"/>
      <c r="L356" s="5">
        <f t="shared" si="104"/>
        <v>53665.721207515206</v>
      </c>
      <c r="M356" s="5">
        <f t="shared" si="67"/>
        <v>5571.5809522926747</v>
      </c>
      <c r="N356" s="5">
        <f t="shared" si="68"/>
        <v>5202.629118991008</v>
      </c>
      <c r="O356" s="35">
        <f t="shared" si="69"/>
        <v>1.1633412916688679</v>
      </c>
      <c r="P356" s="5">
        <f t="shared" si="70"/>
        <v>368.95183330166702</v>
      </c>
      <c r="Q356" s="35">
        <f t="shared" si="71"/>
        <v>8.2500000000000004E-2</v>
      </c>
      <c r="R356" s="5">
        <f t="shared" si="105"/>
        <v>693161.90791147551</v>
      </c>
      <c r="S356" s="5">
        <f t="shared" si="106"/>
        <v>1262463.006343253</v>
      </c>
      <c r="T356" s="5">
        <f t="shared" si="72"/>
        <v>48463.092088524194</v>
      </c>
      <c r="U356" s="5">
        <f t="shared" si="73"/>
        <v>1955624.9142547285</v>
      </c>
      <c r="V356" s="150"/>
      <c r="W356" s="2">
        <f t="shared" si="128"/>
        <v>351</v>
      </c>
      <c r="X356" s="118"/>
      <c r="Y356" s="5">
        <f t="shared" si="107"/>
        <v>52474.572164820936</v>
      </c>
      <c r="Z356" s="5">
        <f t="shared" si="108"/>
        <v>5441.7815210329336</v>
      </c>
      <c r="AA356" s="5">
        <f t="shared" si="74"/>
        <v>5091.951039934127</v>
      </c>
      <c r="AB356" s="35">
        <f t="shared" si="75"/>
        <v>1.1644385072313821</v>
      </c>
      <c r="AC356" s="5">
        <f t="shared" si="76"/>
        <v>349.83048109880627</v>
      </c>
      <c r="AD356" s="35">
        <f t="shared" si="77"/>
        <v>0.08</v>
      </c>
      <c r="AE356" s="5">
        <f t="shared" si="109"/>
        <v>694242.37887511274</v>
      </c>
      <c r="AF356" s="5">
        <f t="shared" si="110"/>
        <v>1215822.9350074471</v>
      </c>
      <c r="AG356" s="5">
        <f t="shared" si="78"/>
        <v>47382.621124886806</v>
      </c>
      <c r="AH356" s="5">
        <f t="shared" si="79"/>
        <v>1910065.31388256</v>
      </c>
      <c r="AI356" s="150"/>
      <c r="AJ356" s="2">
        <f t="shared" si="129"/>
        <v>351</v>
      </c>
      <c r="AK356" s="118"/>
      <c r="AL356" s="5">
        <f t="shared" si="111"/>
        <v>51291.417456630501</v>
      </c>
      <c r="AM356" s="5">
        <f t="shared" si="112"/>
        <v>5313.0923161272649</v>
      </c>
      <c r="AN356" s="5">
        <f t="shared" si="80"/>
        <v>4981.8352450531929</v>
      </c>
      <c r="AO356" s="35">
        <f t="shared" si="81"/>
        <v>1.1655365732714844</v>
      </c>
      <c r="AP356" s="5">
        <f t="shared" si="82"/>
        <v>331.25707107407197</v>
      </c>
      <c r="AQ356" s="35">
        <f t="shared" si="83"/>
        <v>7.7499999999999999E-2</v>
      </c>
      <c r="AR356" s="5">
        <f t="shared" si="113"/>
        <v>695315.41778842267</v>
      </c>
      <c r="AS356" s="5">
        <f t="shared" si="114"/>
        <v>1169579.9851722484</v>
      </c>
      <c r="AT356" s="5">
        <f t="shared" si="84"/>
        <v>46309.582211577304</v>
      </c>
      <c r="AU356" s="5">
        <f t="shared" si="85"/>
        <v>1864895.4029606711</v>
      </c>
      <c r="AV356" s="150"/>
      <c r="AW356" s="2">
        <f t="shared" si="130"/>
        <v>351</v>
      </c>
      <c r="AX356" s="118"/>
      <c r="AY356" s="5">
        <f t="shared" si="115"/>
        <v>50116.637037220156</v>
      </c>
      <c r="AZ356" s="5">
        <f t="shared" si="116"/>
        <v>5185.5495990545369</v>
      </c>
      <c r="BA356" s="5">
        <f t="shared" si="86"/>
        <v>4872.3206175719106</v>
      </c>
      <c r="BB356" s="35">
        <f t="shared" si="87"/>
        <v>1.1666354900756923</v>
      </c>
      <c r="BC356" s="5">
        <f t="shared" si="88"/>
        <v>313.22898148262595</v>
      </c>
      <c r="BD356" s="35">
        <f t="shared" si="89"/>
        <v>7.4999999999999997E-2</v>
      </c>
      <c r="BE356" s="5">
        <f t="shared" si="117"/>
        <v>696380.68358035153</v>
      </c>
      <c r="BF356" s="5">
        <f t="shared" si="118"/>
        <v>1123747.22568779</v>
      </c>
      <c r="BG356" s="5">
        <f t="shared" si="90"/>
        <v>45244.316419648247</v>
      </c>
      <c r="BH356" s="5">
        <f t="shared" si="91"/>
        <v>1820127.9092681415</v>
      </c>
      <c r="BI356" s="150"/>
      <c r="BJ356" s="2">
        <f t="shared" si="131"/>
        <v>351</v>
      </c>
      <c r="BK356" s="118"/>
      <c r="BL356" s="5">
        <f t="shared" si="119"/>
        <v>48950.614534880857</v>
      </c>
      <c r="BM356" s="5">
        <f t="shared" si="120"/>
        <v>5059.1898369667315</v>
      </c>
      <c r="BN356" s="5">
        <f t="shared" si="92"/>
        <v>4763.4465408184933</v>
      </c>
      <c r="BO356" s="35">
        <f t="shared" si="93"/>
        <v>1.1677352579320597</v>
      </c>
      <c r="BP356" s="5">
        <f t="shared" si="94"/>
        <v>295.74329614823853</v>
      </c>
      <c r="BQ356" s="35">
        <f t="shared" si="95"/>
        <v>7.2500000000000009E-2</v>
      </c>
      <c r="BR356" s="5">
        <f t="shared" si="121"/>
        <v>697437.83200593863</v>
      </c>
      <c r="BS356" s="5">
        <f t="shared" si="122"/>
        <v>1078337.8007693852</v>
      </c>
      <c r="BT356" s="5">
        <f t="shared" si="96"/>
        <v>44187.167994062365</v>
      </c>
      <c r="BU356" s="5">
        <f t="shared" si="97"/>
        <v>1775775.6327753239</v>
      </c>
      <c r="BV356" s="150"/>
      <c r="BW356" s="2">
        <f t="shared" si="132"/>
        <v>351</v>
      </c>
      <c r="BX356" s="118"/>
      <c r="BY356" s="5">
        <f t="shared" si="123"/>
        <v>47793.73656490432</v>
      </c>
      <c r="BZ356" s="5">
        <f t="shared" si="124"/>
        <v>4934.049629872613</v>
      </c>
      <c r="CA356" s="5">
        <f t="shared" si="98"/>
        <v>4655.2528332440043</v>
      </c>
      <c r="CB356" s="35">
        <f t="shared" si="99"/>
        <v>1.168835877125145</v>
      </c>
      <c r="CC356" s="5">
        <f t="shared" si="100"/>
        <v>278.79679662860855</v>
      </c>
      <c r="CD356" s="35">
        <f t="shared" si="101"/>
        <v>7.0000000000000007E-2</v>
      </c>
      <c r="CE356" s="5">
        <f t="shared" si="125"/>
        <v>698486.51626834029</v>
      </c>
      <c r="CF356" s="5">
        <f t="shared" si="126"/>
        <v>1033364.9038169474</v>
      </c>
      <c r="CG356" s="5">
        <f t="shared" si="102"/>
        <v>43138.483731660315</v>
      </c>
      <c r="CH356" s="5">
        <f t="shared" si="103"/>
        <v>1731851.4200852877</v>
      </c>
    </row>
    <row r="357" spans="9:86" ht="14.25" customHeight="1">
      <c r="I357" s="150"/>
      <c r="J357" s="2">
        <f t="shared" si="127"/>
        <v>352</v>
      </c>
      <c r="K357" s="118"/>
      <c r="L357" s="5">
        <f t="shared" si="104"/>
        <v>48463.092088524194</v>
      </c>
      <c r="M357" s="5">
        <f t="shared" si="67"/>
        <v>5571.5809522926747</v>
      </c>
      <c r="N357" s="5">
        <f t="shared" si="68"/>
        <v>5238.3971941840709</v>
      </c>
      <c r="O357" s="35">
        <f t="shared" si="69"/>
        <v>1.2970853410547023</v>
      </c>
      <c r="P357" s="5">
        <f t="shared" si="70"/>
        <v>333.18375810860385</v>
      </c>
      <c r="Q357" s="35">
        <f t="shared" si="71"/>
        <v>8.2500000000000004E-2</v>
      </c>
      <c r="R357" s="5">
        <f t="shared" si="105"/>
        <v>698400.30510565953</v>
      </c>
      <c r="S357" s="5">
        <f t="shared" si="106"/>
        <v>1262796.1901013616</v>
      </c>
      <c r="T357" s="5">
        <f t="shared" si="72"/>
        <v>43224.694894340122</v>
      </c>
      <c r="U357" s="5">
        <f t="shared" si="73"/>
        <v>1961196.495207021</v>
      </c>
      <c r="V357" s="150"/>
      <c r="W357" s="2">
        <f t="shared" si="128"/>
        <v>352</v>
      </c>
      <c r="X357" s="118"/>
      <c r="Y357" s="5">
        <f t="shared" si="107"/>
        <v>47382.621124886806</v>
      </c>
      <c r="Z357" s="5">
        <f t="shared" si="108"/>
        <v>5441.7815210329336</v>
      </c>
      <c r="AA357" s="5">
        <f t="shared" si="74"/>
        <v>5125.8973802003547</v>
      </c>
      <c r="AB357" s="35">
        <f t="shared" si="75"/>
        <v>1.2981715047016873</v>
      </c>
      <c r="AC357" s="5">
        <f t="shared" si="76"/>
        <v>315.88414083257874</v>
      </c>
      <c r="AD357" s="35">
        <f t="shared" si="77"/>
        <v>0.08</v>
      </c>
      <c r="AE357" s="5">
        <f t="shared" si="109"/>
        <v>699368.27625531307</v>
      </c>
      <c r="AF357" s="5">
        <f t="shared" si="110"/>
        <v>1216138.8191482797</v>
      </c>
      <c r="AG357" s="5">
        <f t="shared" si="78"/>
        <v>42256.723744686453</v>
      </c>
      <c r="AH357" s="5">
        <f t="shared" si="79"/>
        <v>1915507.0954035928</v>
      </c>
      <c r="AI357" s="150"/>
      <c r="AJ357" s="2">
        <f t="shared" si="129"/>
        <v>352</v>
      </c>
      <c r="AK357" s="118"/>
      <c r="AL357" s="5">
        <f t="shared" si="111"/>
        <v>46309.582211577304</v>
      </c>
      <c r="AM357" s="5">
        <f t="shared" si="112"/>
        <v>5313.0923161272649</v>
      </c>
      <c r="AN357" s="5">
        <f t="shared" si="80"/>
        <v>5014.0095976774946</v>
      </c>
      <c r="AO357" s="35">
        <f t="shared" si="81"/>
        <v>1.2992584320289555</v>
      </c>
      <c r="AP357" s="5">
        <f t="shared" si="82"/>
        <v>299.08271844977008</v>
      </c>
      <c r="AQ357" s="35">
        <f t="shared" si="83"/>
        <v>7.7499999999999999E-2</v>
      </c>
      <c r="AR357" s="5">
        <f t="shared" si="113"/>
        <v>700329.42738610017</v>
      </c>
      <c r="AS357" s="5">
        <f t="shared" si="114"/>
        <v>1169879.0678906983</v>
      </c>
      <c r="AT357" s="5">
        <f t="shared" si="84"/>
        <v>41295.572613899807</v>
      </c>
      <c r="AU357" s="5">
        <f t="shared" si="85"/>
        <v>1870208.4952767985</v>
      </c>
      <c r="AV357" s="150"/>
      <c r="AW357" s="2">
        <f t="shared" si="130"/>
        <v>352</v>
      </c>
      <c r="AX357" s="118"/>
      <c r="AY357" s="5">
        <f t="shared" si="115"/>
        <v>45244.316419648247</v>
      </c>
      <c r="AZ357" s="5">
        <f t="shared" si="116"/>
        <v>5185.5495990545369</v>
      </c>
      <c r="BA357" s="5">
        <f t="shared" si="86"/>
        <v>4902.7726214317354</v>
      </c>
      <c r="BB357" s="35">
        <f t="shared" si="87"/>
        <v>1.3003461232896714</v>
      </c>
      <c r="BC357" s="5">
        <f t="shared" si="88"/>
        <v>282.7769776228015</v>
      </c>
      <c r="BD357" s="35">
        <f t="shared" si="89"/>
        <v>7.4999999999999983E-2</v>
      </c>
      <c r="BE357" s="5">
        <f t="shared" si="117"/>
        <v>701283.45620178326</v>
      </c>
      <c r="BF357" s="5">
        <f t="shared" si="118"/>
        <v>1124030.0026654128</v>
      </c>
      <c r="BG357" s="5">
        <f t="shared" si="90"/>
        <v>40341.543798216509</v>
      </c>
      <c r="BH357" s="5">
        <f t="shared" si="91"/>
        <v>1825313.458867196</v>
      </c>
      <c r="BI357" s="150"/>
      <c r="BJ357" s="2">
        <f t="shared" si="131"/>
        <v>352</v>
      </c>
      <c r="BK357" s="118"/>
      <c r="BL357" s="5">
        <f t="shared" si="119"/>
        <v>44187.167994062365</v>
      </c>
      <c r="BM357" s="5">
        <f t="shared" si="120"/>
        <v>5059.1898369667315</v>
      </c>
      <c r="BN357" s="5">
        <f t="shared" si="92"/>
        <v>4792.2256970026046</v>
      </c>
      <c r="BO357" s="35">
        <f t="shared" si="93"/>
        <v>1.3014345787392101</v>
      </c>
      <c r="BP357" s="5">
        <f t="shared" si="94"/>
        <v>266.96413996412679</v>
      </c>
      <c r="BQ357" s="35">
        <f t="shared" si="95"/>
        <v>7.2499999999999995E-2</v>
      </c>
      <c r="BR357" s="5">
        <f t="shared" si="121"/>
        <v>702230.05770294124</v>
      </c>
      <c r="BS357" s="5">
        <f t="shared" si="122"/>
        <v>1078604.7649093494</v>
      </c>
      <c r="BT357" s="5">
        <f t="shared" si="96"/>
        <v>39394.942297059759</v>
      </c>
      <c r="BU357" s="5">
        <f t="shared" si="97"/>
        <v>1780834.8226122907</v>
      </c>
      <c r="BV357" s="150"/>
      <c r="BW357" s="2">
        <f t="shared" si="132"/>
        <v>352</v>
      </c>
      <c r="BX357" s="118"/>
      <c r="BY357" s="5">
        <f t="shared" si="123"/>
        <v>43138.483731660315</v>
      </c>
      <c r="BZ357" s="5">
        <f t="shared" si="124"/>
        <v>4934.049629872613</v>
      </c>
      <c r="CA357" s="5">
        <f t="shared" si="98"/>
        <v>4682.4084747712614</v>
      </c>
      <c r="CB357" s="35">
        <f t="shared" si="99"/>
        <v>1.3025237986289451</v>
      </c>
      <c r="CC357" s="5">
        <f t="shared" si="100"/>
        <v>251.64115510135184</v>
      </c>
      <c r="CD357" s="35">
        <f t="shared" si="101"/>
        <v>7.0000000000000007E-2</v>
      </c>
      <c r="CE357" s="5">
        <f t="shared" si="125"/>
        <v>703168.92474311159</v>
      </c>
      <c r="CF357" s="5">
        <f t="shared" si="126"/>
        <v>1033616.5449720487</v>
      </c>
      <c r="CG357" s="5">
        <f t="shared" si="102"/>
        <v>38456.075256889053</v>
      </c>
      <c r="CH357" s="5">
        <f t="shared" si="103"/>
        <v>1736785.4697151603</v>
      </c>
    </row>
    <row r="358" spans="9:86" ht="14.25" customHeight="1">
      <c r="I358" s="150"/>
      <c r="J358" s="2">
        <f t="shared" si="127"/>
        <v>353</v>
      </c>
      <c r="K358" s="118"/>
      <c r="L358" s="5">
        <f t="shared" si="104"/>
        <v>43224.694894340122</v>
      </c>
      <c r="M358" s="5">
        <f t="shared" si="67"/>
        <v>5571.5809522926747</v>
      </c>
      <c r="N358" s="5">
        <f t="shared" si="68"/>
        <v>5274.4111748940868</v>
      </c>
      <c r="O358" s="35">
        <f t="shared" si="69"/>
        <v>1.464277174273743</v>
      </c>
      <c r="P358" s="5">
        <f t="shared" si="70"/>
        <v>297.16977739858834</v>
      </c>
      <c r="Q358" s="35">
        <f t="shared" si="71"/>
        <v>8.2500000000000004E-2</v>
      </c>
      <c r="R358" s="5">
        <f t="shared" si="105"/>
        <v>703674.71628055361</v>
      </c>
      <c r="S358" s="5">
        <f t="shared" si="106"/>
        <v>1263093.3598787603</v>
      </c>
      <c r="T358" s="5">
        <f t="shared" si="72"/>
        <v>37950.283719446037</v>
      </c>
      <c r="U358" s="5">
        <f t="shared" si="73"/>
        <v>1966768.0761593138</v>
      </c>
      <c r="V358" s="150"/>
      <c r="W358" s="2">
        <f t="shared" si="128"/>
        <v>353</v>
      </c>
      <c r="X358" s="118"/>
      <c r="Y358" s="5">
        <f t="shared" si="107"/>
        <v>42256.723744686453</v>
      </c>
      <c r="Z358" s="5">
        <f t="shared" si="108"/>
        <v>5441.7815210329336</v>
      </c>
      <c r="AA358" s="5">
        <f t="shared" si="74"/>
        <v>5160.0700294016906</v>
      </c>
      <c r="AB358" s="35">
        <f t="shared" si="75"/>
        <v>1.4653488218098425</v>
      </c>
      <c r="AC358" s="5">
        <f t="shared" si="76"/>
        <v>281.71149163124306</v>
      </c>
      <c r="AD358" s="35">
        <f t="shared" si="77"/>
        <v>8.0000000000000016E-2</v>
      </c>
      <c r="AE358" s="5">
        <f t="shared" si="109"/>
        <v>704528.34628471476</v>
      </c>
      <c r="AF358" s="5">
        <f t="shared" si="110"/>
        <v>1216420.5306399111</v>
      </c>
      <c r="AG358" s="5">
        <f t="shared" si="78"/>
        <v>37096.65371528476</v>
      </c>
      <c r="AH358" s="5">
        <f t="shared" si="79"/>
        <v>1920948.8769246258</v>
      </c>
      <c r="AI358" s="150"/>
      <c r="AJ358" s="2">
        <f t="shared" si="129"/>
        <v>353</v>
      </c>
      <c r="AK358" s="118"/>
      <c r="AL358" s="5">
        <f t="shared" si="111"/>
        <v>41295.572613899807</v>
      </c>
      <c r="AM358" s="5">
        <f t="shared" si="112"/>
        <v>5313.0923161272649</v>
      </c>
      <c r="AN358" s="5">
        <f t="shared" si="80"/>
        <v>5046.3917429958283</v>
      </c>
      <c r="AO358" s="35">
        <f t="shared" si="81"/>
        <v>1.4664211459697007</v>
      </c>
      <c r="AP358" s="5">
        <f t="shared" si="82"/>
        <v>266.70057313143627</v>
      </c>
      <c r="AQ358" s="35">
        <f t="shared" si="83"/>
        <v>7.7500000000000013E-2</v>
      </c>
      <c r="AR358" s="5">
        <f t="shared" si="113"/>
        <v>705375.81912909599</v>
      </c>
      <c r="AS358" s="5">
        <f t="shared" si="114"/>
        <v>1170145.7684638298</v>
      </c>
      <c r="AT358" s="5">
        <f t="shared" si="84"/>
        <v>36249.180870903976</v>
      </c>
      <c r="AU358" s="5">
        <f t="shared" si="85"/>
        <v>1875521.5875929259</v>
      </c>
      <c r="AV358" s="150"/>
      <c r="AW358" s="2">
        <f t="shared" si="130"/>
        <v>353</v>
      </c>
      <c r="AX358" s="118"/>
      <c r="AY358" s="5">
        <f t="shared" si="115"/>
        <v>40341.543798216509</v>
      </c>
      <c r="AZ358" s="5">
        <f t="shared" si="116"/>
        <v>5185.5495990545369</v>
      </c>
      <c r="BA358" s="5">
        <f t="shared" si="86"/>
        <v>4933.4149503156841</v>
      </c>
      <c r="BB358" s="35">
        <f t="shared" si="87"/>
        <v>1.4674941469742531</v>
      </c>
      <c r="BC358" s="5">
        <f t="shared" si="88"/>
        <v>252.13464873885317</v>
      </c>
      <c r="BD358" s="35">
        <f t="shared" si="89"/>
        <v>7.4999999999999997E-2</v>
      </c>
      <c r="BE358" s="5">
        <f t="shared" si="117"/>
        <v>706216.87115209899</v>
      </c>
      <c r="BF358" s="5">
        <f t="shared" si="118"/>
        <v>1124282.1373141517</v>
      </c>
      <c r="BG358" s="5">
        <f t="shared" si="90"/>
        <v>35408.128847900822</v>
      </c>
      <c r="BH358" s="5">
        <f t="shared" si="91"/>
        <v>1830499.0084662507</v>
      </c>
      <c r="BI358" s="150"/>
      <c r="BJ358" s="2">
        <f t="shared" si="131"/>
        <v>353</v>
      </c>
      <c r="BK358" s="118"/>
      <c r="BL358" s="5">
        <f t="shared" si="119"/>
        <v>39394.942297059759</v>
      </c>
      <c r="BM358" s="5">
        <f t="shared" si="120"/>
        <v>5059.1898369667315</v>
      </c>
      <c r="BN358" s="5">
        <f t="shared" si="92"/>
        <v>4821.1787272553283</v>
      </c>
      <c r="BO358" s="35">
        <f t="shared" si="93"/>
        <v>1.4685678250474778</v>
      </c>
      <c r="BP358" s="5">
        <f t="shared" si="94"/>
        <v>238.0111097114027</v>
      </c>
      <c r="BQ358" s="35">
        <f t="shared" si="95"/>
        <v>7.2499999999999995E-2</v>
      </c>
      <c r="BR358" s="5">
        <f t="shared" si="121"/>
        <v>707051.23643019656</v>
      </c>
      <c r="BS358" s="5">
        <f t="shared" si="122"/>
        <v>1078842.7760190608</v>
      </c>
      <c r="BT358" s="5">
        <f t="shared" si="96"/>
        <v>34573.763569804432</v>
      </c>
      <c r="BU358" s="5">
        <f t="shared" si="97"/>
        <v>1785894.0124492573</v>
      </c>
      <c r="BV358" s="150"/>
      <c r="BW358" s="2">
        <f t="shared" si="132"/>
        <v>353</v>
      </c>
      <c r="BX358" s="118"/>
      <c r="BY358" s="5">
        <f t="shared" si="123"/>
        <v>38456.075256889053</v>
      </c>
      <c r="BZ358" s="5">
        <f t="shared" si="124"/>
        <v>4934.049629872613</v>
      </c>
      <c r="CA358" s="5">
        <f t="shared" si="98"/>
        <v>4709.7225242074264</v>
      </c>
      <c r="CB358" s="35">
        <f t="shared" si="99"/>
        <v>1.4696421804085342</v>
      </c>
      <c r="CC358" s="5">
        <f t="shared" si="100"/>
        <v>224.32710566518614</v>
      </c>
      <c r="CD358" s="35">
        <f t="shared" si="101"/>
        <v>7.0000000000000007E-2</v>
      </c>
      <c r="CE358" s="5">
        <f t="shared" si="125"/>
        <v>707878.64726731903</v>
      </c>
      <c r="CF358" s="5">
        <f t="shared" si="126"/>
        <v>1033840.872077714</v>
      </c>
      <c r="CG358" s="5">
        <f t="shared" si="102"/>
        <v>33746.352732681626</v>
      </c>
      <c r="CH358" s="5">
        <f t="shared" si="103"/>
        <v>1741719.519345033</v>
      </c>
    </row>
    <row r="359" spans="9:86" ht="14.25" customHeight="1">
      <c r="I359" s="150"/>
      <c r="J359" s="2">
        <f t="shared" si="127"/>
        <v>354</v>
      </c>
      <c r="K359" s="118"/>
      <c r="L359" s="5">
        <f t="shared" si="104"/>
        <v>37950.283719446037</v>
      </c>
      <c r="M359" s="5">
        <f t="shared" si="67"/>
        <v>5571.5809522926747</v>
      </c>
      <c r="N359" s="5">
        <f t="shared" si="68"/>
        <v>5310.6727517214831</v>
      </c>
      <c r="O359" s="35">
        <f t="shared" si="69"/>
        <v>1.6792515568995077</v>
      </c>
      <c r="P359" s="5">
        <f t="shared" si="70"/>
        <v>260.90820057119151</v>
      </c>
      <c r="Q359" s="35">
        <f t="shared" si="71"/>
        <v>8.2500000000000004E-2</v>
      </c>
      <c r="R359" s="5">
        <f t="shared" si="105"/>
        <v>708985.38903227507</v>
      </c>
      <c r="S359" s="5">
        <f t="shared" si="106"/>
        <v>1263354.2680793314</v>
      </c>
      <c r="T359" s="5">
        <f t="shared" si="72"/>
        <v>32639.610967724555</v>
      </c>
      <c r="U359" s="5">
        <f t="shared" si="73"/>
        <v>1972339.6571116066</v>
      </c>
      <c r="V359" s="150"/>
      <c r="W359" s="2">
        <f t="shared" si="128"/>
        <v>354</v>
      </c>
      <c r="X359" s="118"/>
      <c r="Y359" s="5">
        <f t="shared" si="107"/>
        <v>37096.65371528476</v>
      </c>
      <c r="Z359" s="5">
        <f t="shared" si="108"/>
        <v>5441.7815210329336</v>
      </c>
      <c r="AA359" s="5">
        <f t="shared" si="74"/>
        <v>5194.4704962643682</v>
      </c>
      <c r="AB359" s="35">
        <f t="shared" si="75"/>
        <v>1.6803037393501987</v>
      </c>
      <c r="AC359" s="5">
        <f t="shared" si="76"/>
        <v>247.31102476856509</v>
      </c>
      <c r="AD359" s="35">
        <f t="shared" si="77"/>
        <v>0.08</v>
      </c>
      <c r="AE359" s="5">
        <f t="shared" si="109"/>
        <v>709722.81678097916</v>
      </c>
      <c r="AF359" s="5">
        <f t="shared" si="110"/>
        <v>1216667.8416646796</v>
      </c>
      <c r="AG359" s="5">
        <f t="shared" si="78"/>
        <v>31902.183219020393</v>
      </c>
      <c r="AH359" s="5">
        <f t="shared" si="79"/>
        <v>1926390.6584456586</v>
      </c>
      <c r="AI359" s="150"/>
      <c r="AJ359" s="2">
        <f t="shared" si="129"/>
        <v>354</v>
      </c>
      <c r="AK359" s="118"/>
      <c r="AL359" s="5">
        <f t="shared" si="111"/>
        <v>36249.180870903976</v>
      </c>
      <c r="AM359" s="5">
        <f t="shared" si="112"/>
        <v>5313.0923161272649</v>
      </c>
      <c r="AN359" s="5">
        <f t="shared" si="80"/>
        <v>5078.9830230026764</v>
      </c>
      <c r="AO359" s="35">
        <f t="shared" si="81"/>
        <v>1.6813565110088571</v>
      </c>
      <c r="AP359" s="5">
        <f t="shared" si="82"/>
        <v>234.10929312458816</v>
      </c>
      <c r="AQ359" s="35">
        <f t="shared" si="83"/>
        <v>7.7499999999999999E-2</v>
      </c>
      <c r="AR359" s="5">
        <f t="shared" si="113"/>
        <v>710454.80215209862</v>
      </c>
      <c r="AS359" s="5">
        <f t="shared" si="114"/>
        <v>1170379.8777569544</v>
      </c>
      <c r="AT359" s="5">
        <f t="shared" si="84"/>
        <v>31170.197847901298</v>
      </c>
      <c r="AU359" s="5">
        <f t="shared" si="85"/>
        <v>1880834.679909053</v>
      </c>
      <c r="AV359" s="150"/>
      <c r="AW359" s="2">
        <f t="shared" si="130"/>
        <v>354</v>
      </c>
      <c r="AX359" s="118"/>
      <c r="AY359" s="5">
        <f t="shared" si="115"/>
        <v>35408.128847900822</v>
      </c>
      <c r="AZ359" s="5">
        <f t="shared" si="116"/>
        <v>5185.5495990545369</v>
      </c>
      <c r="BA359" s="5">
        <f t="shared" si="86"/>
        <v>4964.2487937551568</v>
      </c>
      <c r="BB359" s="35">
        <f t="shared" si="87"/>
        <v>1.6824098720651137</v>
      </c>
      <c r="BC359" s="5">
        <f t="shared" si="88"/>
        <v>221.30080529938013</v>
      </c>
      <c r="BD359" s="35">
        <f t="shared" si="89"/>
        <v>7.4999999999999997E-2</v>
      </c>
      <c r="BE359" s="5">
        <f t="shared" si="117"/>
        <v>711181.11994585418</v>
      </c>
      <c r="BF359" s="5">
        <f t="shared" si="118"/>
        <v>1124503.438119451</v>
      </c>
      <c r="BG359" s="5">
        <f t="shared" si="90"/>
        <v>30443.880054145666</v>
      </c>
      <c r="BH359" s="5">
        <f t="shared" si="91"/>
        <v>1835684.5580653052</v>
      </c>
      <c r="BI359" s="150"/>
      <c r="BJ359" s="2">
        <f t="shared" si="131"/>
        <v>354</v>
      </c>
      <c r="BK359" s="118"/>
      <c r="BL359" s="5">
        <f t="shared" si="119"/>
        <v>34573.763569804432</v>
      </c>
      <c r="BM359" s="5">
        <f t="shared" si="120"/>
        <v>5059.1898369667315</v>
      </c>
      <c r="BN359" s="5">
        <f t="shared" si="92"/>
        <v>4850.3066820658296</v>
      </c>
      <c r="BO359" s="35">
        <f t="shared" si="93"/>
        <v>1.683463822712755</v>
      </c>
      <c r="BP359" s="5">
        <f t="shared" si="94"/>
        <v>208.88315490090179</v>
      </c>
      <c r="BQ359" s="35">
        <f t="shared" si="95"/>
        <v>7.2499999999999995E-2</v>
      </c>
      <c r="BR359" s="5">
        <f t="shared" si="121"/>
        <v>711901.54311226238</v>
      </c>
      <c r="BS359" s="5">
        <f t="shared" si="122"/>
        <v>1079051.6591739617</v>
      </c>
      <c r="BT359" s="5">
        <f t="shared" si="96"/>
        <v>29723.456887738605</v>
      </c>
      <c r="BU359" s="5">
        <f t="shared" si="97"/>
        <v>1790953.2022862241</v>
      </c>
      <c r="BV359" s="150"/>
      <c r="BW359" s="2">
        <f t="shared" si="132"/>
        <v>354</v>
      </c>
      <c r="BX359" s="118"/>
      <c r="BY359" s="5">
        <f t="shared" si="123"/>
        <v>33746.352732681626</v>
      </c>
      <c r="BZ359" s="5">
        <f t="shared" si="124"/>
        <v>4934.049629872613</v>
      </c>
      <c r="CA359" s="5">
        <f t="shared" si="98"/>
        <v>4737.1959055986372</v>
      </c>
      <c r="CB359" s="35">
        <f t="shared" si="99"/>
        <v>1.6845183631394587</v>
      </c>
      <c r="CC359" s="5">
        <f t="shared" si="100"/>
        <v>196.85372427397616</v>
      </c>
      <c r="CD359" s="35">
        <f t="shared" si="101"/>
        <v>7.0000000000000007E-2</v>
      </c>
      <c r="CE359" s="5">
        <f t="shared" si="125"/>
        <v>712615.84317291761</v>
      </c>
      <c r="CF359" s="5">
        <f t="shared" si="126"/>
        <v>1034037.7258019879</v>
      </c>
      <c r="CG359" s="5">
        <f t="shared" si="102"/>
        <v>29009.156827082988</v>
      </c>
      <c r="CH359" s="5">
        <f t="shared" si="103"/>
        <v>1746653.5689749056</v>
      </c>
    </row>
    <row r="360" spans="9:86" ht="14.25" customHeight="1">
      <c r="I360" s="150"/>
      <c r="J360" s="2">
        <f t="shared" si="127"/>
        <v>355</v>
      </c>
      <c r="K360" s="118"/>
      <c r="L360" s="5">
        <f t="shared" si="104"/>
        <v>32639.610967724555</v>
      </c>
      <c r="M360" s="5">
        <f t="shared" si="67"/>
        <v>5571.5809522926747</v>
      </c>
      <c r="N360" s="5">
        <f t="shared" si="68"/>
        <v>5347.1836268895686</v>
      </c>
      <c r="O360" s="35">
        <f t="shared" si="69"/>
        <v>1.9658997647406127</v>
      </c>
      <c r="P360" s="5">
        <f t="shared" si="70"/>
        <v>224.39732540310632</v>
      </c>
      <c r="Q360" s="35">
        <f t="shared" si="71"/>
        <v>8.2500000000000004E-2</v>
      </c>
      <c r="R360" s="5">
        <f t="shared" si="105"/>
        <v>714332.57265916467</v>
      </c>
      <c r="S360" s="5">
        <f t="shared" si="106"/>
        <v>1263578.6654047344</v>
      </c>
      <c r="T360" s="5">
        <f t="shared" si="72"/>
        <v>27292.427340834987</v>
      </c>
      <c r="U360" s="5">
        <f t="shared" si="73"/>
        <v>1977911.2380638991</v>
      </c>
      <c r="V360" s="150"/>
      <c r="W360" s="2">
        <f t="shared" si="128"/>
        <v>355</v>
      </c>
      <c r="X360" s="118"/>
      <c r="Y360" s="5">
        <f t="shared" si="107"/>
        <v>31902.183219020393</v>
      </c>
      <c r="Z360" s="5">
        <f t="shared" si="108"/>
        <v>5441.7815210329336</v>
      </c>
      <c r="AA360" s="5">
        <f t="shared" si="74"/>
        <v>5229.1002995727977</v>
      </c>
      <c r="AB360" s="35">
        <f t="shared" si="75"/>
        <v>1.9669250585164304</v>
      </c>
      <c r="AC360" s="5">
        <f t="shared" si="76"/>
        <v>212.68122146013596</v>
      </c>
      <c r="AD360" s="35">
        <f t="shared" si="77"/>
        <v>0.08</v>
      </c>
      <c r="AE360" s="5">
        <f t="shared" si="109"/>
        <v>714951.91708055197</v>
      </c>
      <c r="AF360" s="5">
        <f t="shared" si="110"/>
        <v>1216880.5228861398</v>
      </c>
      <c r="AG360" s="5">
        <f t="shared" si="78"/>
        <v>26673.082919447595</v>
      </c>
      <c r="AH360" s="5">
        <f t="shared" si="79"/>
        <v>1931832.4399666917</v>
      </c>
      <c r="AI360" s="150"/>
      <c r="AJ360" s="2">
        <f t="shared" si="129"/>
        <v>355</v>
      </c>
      <c r="AK360" s="118"/>
      <c r="AL360" s="5">
        <f t="shared" si="111"/>
        <v>31170.197847901298</v>
      </c>
      <c r="AM360" s="5">
        <f t="shared" si="112"/>
        <v>5313.0923161272649</v>
      </c>
      <c r="AN360" s="5">
        <f t="shared" si="80"/>
        <v>5111.7847883595687</v>
      </c>
      <c r="AO360" s="35">
        <f t="shared" si="81"/>
        <v>1.9679508535569006</v>
      </c>
      <c r="AP360" s="5">
        <f t="shared" si="82"/>
        <v>201.30752776769589</v>
      </c>
      <c r="AQ360" s="35">
        <f t="shared" si="83"/>
        <v>7.7499999999999999E-2</v>
      </c>
      <c r="AR360" s="5">
        <f t="shared" si="113"/>
        <v>715566.58694045816</v>
      </c>
      <c r="AS360" s="5">
        <f t="shared" si="114"/>
        <v>1170581.1852847221</v>
      </c>
      <c r="AT360" s="5">
        <f t="shared" si="84"/>
        <v>26058.41305954173</v>
      </c>
      <c r="AU360" s="5">
        <f t="shared" si="85"/>
        <v>1886147.7722251802</v>
      </c>
      <c r="AV360" s="150"/>
      <c r="AW360" s="2">
        <f t="shared" si="130"/>
        <v>355</v>
      </c>
      <c r="AX360" s="118"/>
      <c r="AY360" s="5">
        <f t="shared" si="115"/>
        <v>30443.880054145666</v>
      </c>
      <c r="AZ360" s="5">
        <f t="shared" si="116"/>
        <v>5185.5495990545369</v>
      </c>
      <c r="BA360" s="5">
        <f t="shared" si="86"/>
        <v>4995.2753487161262</v>
      </c>
      <c r="BB360" s="35">
        <f t="shared" si="87"/>
        <v>1.96897715002102</v>
      </c>
      <c r="BC360" s="5">
        <f t="shared" si="88"/>
        <v>190.27425033841038</v>
      </c>
      <c r="BD360" s="35">
        <f t="shared" si="89"/>
        <v>7.4999999999999997E-2</v>
      </c>
      <c r="BE360" s="5">
        <f t="shared" si="117"/>
        <v>716176.39529457036</v>
      </c>
      <c r="BF360" s="5">
        <f t="shared" si="118"/>
        <v>1124693.7123697894</v>
      </c>
      <c r="BG360" s="5">
        <f t="shared" si="90"/>
        <v>25448.604705429541</v>
      </c>
      <c r="BH360" s="5">
        <f t="shared" si="91"/>
        <v>1840870.1076643597</v>
      </c>
      <c r="BI360" s="150"/>
      <c r="BJ360" s="2">
        <f t="shared" si="131"/>
        <v>355</v>
      </c>
      <c r="BK360" s="118"/>
      <c r="BL360" s="5">
        <f t="shared" si="119"/>
        <v>29723.456887738605</v>
      </c>
      <c r="BM360" s="5">
        <f t="shared" si="120"/>
        <v>5059.1898369667315</v>
      </c>
      <c r="BN360" s="5">
        <f t="shared" si="92"/>
        <v>4879.6106182699777</v>
      </c>
      <c r="BO360" s="35">
        <f t="shared" si="93"/>
        <v>1.9700039480735745</v>
      </c>
      <c r="BP360" s="5">
        <f t="shared" si="94"/>
        <v>179.57921869675405</v>
      </c>
      <c r="BQ360" s="35">
        <f t="shared" si="95"/>
        <v>7.2499999999999995E-2</v>
      </c>
      <c r="BR360" s="5">
        <f t="shared" si="121"/>
        <v>716781.15373053239</v>
      </c>
      <c r="BS360" s="5">
        <f t="shared" si="122"/>
        <v>1079231.2383926585</v>
      </c>
      <c r="BT360" s="5">
        <f t="shared" si="96"/>
        <v>24843.846269468628</v>
      </c>
      <c r="BU360" s="5">
        <f t="shared" si="97"/>
        <v>1796012.3921231909</v>
      </c>
      <c r="BV360" s="150"/>
      <c r="BW360" s="2">
        <f t="shared" si="132"/>
        <v>355</v>
      </c>
      <c r="BX360" s="118"/>
      <c r="BY360" s="5">
        <f t="shared" si="123"/>
        <v>29009.156827082988</v>
      </c>
      <c r="BZ360" s="5">
        <f t="shared" si="124"/>
        <v>4934.049629872613</v>
      </c>
      <c r="CA360" s="5">
        <f t="shared" si="98"/>
        <v>4764.8295483812954</v>
      </c>
      <c r="CB360" s="35">
        <f t="shared" si="99"/>
        <v>1.9710312478711594</v>
      </c>
      <c r="CC360" s="5">
        <f t="shared" si="100"/>
        <v>169.22008149131744</v>
      </c>
      <c r="CD360" s="35">
        <f t="shared" si="101"/>
        <v>7.0000000000000007E-2</v>
      </c>
      <c r="CE360" s="5">
        <f t="shared" si="125"/>
        <v>717380.67272129888</v>
      </c>
      <c r="CF360" s="5">
        <f t="shared" si="126"/>
        <v>1034206.9458834792</v>
      </c>
      <c r="CG360" s="5">
        <f t="shared" si="102"/>
        <v>24244.327278701694</v>
      </c>
      <c r="CH360" s="5">
        <f t="shared" si="103"/>
        <v>1751587.6186047781</v>
      </c>
    </row>
    <row r="361" spans="9:86" ht="14.25" customHeight="1">
      <c r="I361" s="150"/>
      <c r="J361" s="2">
        <f t="shared" si="127"/>
        <v>356</v>
      </c>
      <c r="K361" s="118"/>
      <c r="L361" s="5">
        <f t="shared" si="104"/>
        <v>27292.427340834987</v>
      </c>
      <c r="M361" s="5">
        <f t="shared" si="67"/>
        <v>5571.5809522926747</v>
      </c>
      <c r="N361" s="5">
        <f t="shared" si="68"/>
        <v>5383.945514324434</v>
      </c>
      <c r="O361" s="35">
        <f t="shared" si="69"/>
        <v>2.3672260940758303</v>
      </c>
      <c r="P361" s="5">
        <f t="shared" si="70"/>
        <v>187.63543796824055</v>
      </c>
      <c r="Q361" s="35">
        <f t="shared" si="71"/>
        <v>8.2500000000000018E-2</v>
      </c>
      <c r="R361" s="5">
        <f t="shared" si="105"/>
        <v>719716.51817348914</v>
      </c>
      <c r="S361" s="5">
        <f t="shared" si="106"/>
        <v>1263766.3008427026</v>
      </c>
      <c r="T361" s="5">
        <f t="shared" si="72"/>
        <v>21908.481826510553</v>
      </c>
      <c r="U361" s="5">
        <f t="shared" si="73"/>
        <v>1983482.8190161916</v>
      </c>
      <c r="V361" s="150"/>
      <c r="W361" s="2">
        <f t="shared" si="128"/>
        <v>356</v>
      </c>
      <c r="X361" s="118"/>
      <c r="Y361" s="5">
        <f t="shared" si="107"/>
        <v>26673.082919447595</v>
      </c>
      <c r="Z361" s="5">
        <f t="shared" si="108"/>
        <v>5441.7815210329336</v>
      </c>
      <c r="AA361" s="5">
        <f t="shared" si="74"/>
        <v>5263.9609682366163</v>
      </c>
      <c r="AB361" s="35">
        <f t="shared" si="75"/>
        <v>2.3682126213008305</v>
      </c>
      <c r="AC361" s="5">
        <f t="shared" si="76"/>
        <v>177.82055279631732</v>
      </c>
      <c r="AD361" s="35">
        <f t="shared" si="77"/>
        <v>0.08</v>
      </c>
      <c r="AE361" s="5">
        <f t="shared" si="109"/>
        <v>720215.87804878864</v>
      </c>
      <c r="AF361" s="5">
        <f t="shared" si="110"/>
        <v>1217058.3434389362</v>
      </c>
      <c r="AG361" s="5">
        <f t="shared" si="78"/>
        <v>21409.121951210978</v>
      </c>
      <c r="AH361" s="5">
        <f t="shared" si="79"/>
        <v>1937274.2214877247</v>
      </c>
      <c r="AI361" s="150"/>
      <c r="AJ361" s="2">
        <f t="shared" si="129"/>
        <v>356</v>
      </c>
      <c r="AK361" s="118"/>
      <c r="AL361" s="5">
        <f t="shared" si="111"/>
        <v>26058.41305954173</v>
      </c>
      <c r="AM361" s="5">
        <f t="shared" si="112"/>
        <v>5313.0923161272649</v>
      </c>
      <c r="AN361" s="5">
        <f t="shared" si="80"/>
        <v>5144.7983984510574</v>
      </c>
      <c r="AO361" s="35">
        <f t="shared" si="81"/>
        <v>2.3691995610149568</v>
      </c>
      <c r="AP361" s="5">
        <f t="shared" si="82"/>
        <v>168.293917676207</v>
      </c>
      <c r="AQ361" s="35">
        <f t="shared" si="83"/>
        <v>7.7499999999999999E-2</v>
      </c>
      <c r="AR361" s="5">
        <f t="shared" si="113"/>
        <v>720711.38533890923</v>
      </c>
      <c r="AS361" s="5">
        <f t="shared" si="114"/>
        <v>1170749.4792023983</v>
      </c>
      <c r="AT361" s="5">
        <f t="shared" si="84"/>
        <v>20913.614661090673</v>
      </c>
      <c r="AU361" s="5">
        <f t="shared" si="85"/>
        <v>1891460.8645413076</v>
      </c>
      <c r="AV361" s="150"/>
      <c r="AW361" s="2">
        <f t="shared" si="130"/>
        <v>356</v>
      </c>
      <c r="AX361" s="118"/>
      <c r="AY361" s="5">
        <f t="shared" si="115"/>
        <v>25448.604705429541</v>
      </c>
      <c r="AZ361" s="5">
        <f t="shared" si="116"/>
        <v>5185.5495990545369</v>
      </c>
      <c r="BA361" s="5">
        <f t="shared" si="86"/>
        <v>5026.4958196456018</v>
      </c>
      <c r="BB361" s="35">
        <f t="shared" si="87"/>
        <v>2.3701869133468918</v>
      </c>
      <c r="BC361" s="5">
        <f t="shared" si="88"/>
        <v>159.05377940893462</v>
      </c>
      <c r="BD361" s="35">
        <f t="shared" si="89"/>
        <v>7.4999999999999997E-2</v>
      </c>
      <c r="BE361" s="5">
        <f t="shared" si="117"/>
        <v>721202.89111421595</v>
      </c>
      <c r="BF361" s="5">
        <f t="shared" si="118"/>
        <v>1124852.7661491984</v>
      </c>
      <c r="BG361" s="5">
        <f t="shared" si="90"/>
        <v>20422.108885783939</v>
      </c>
      <c r="BH361" s="5">
        <f t="shared" si="91"/>
        <v>1846055.6572634145</v>
      </c>
      <c r="BI361" s="150"/>
      <c r="BJ361" s="2">
        <f t="shared" si="131"/>
        <v>356</v>
      </c>
      <c r="BK361" s="118"/>
      <c r="BL361" s="5">
        <f t="shared" si="119"/>
        <v>24843.846269468628</v>
      </c>
      <c r="BM361" s="5">
        <f t="shared" si="120"/>
        <v>5059.1898369667315</v>
      </c>
      <c r="BN361" s="5">
        <f t="shared" si="92"/>
        <v>4909.0915990886915</v>
      </c>
      <c r="BO361" s="35">
        <f t="shared" si="93"/>
        <v>2.3711746784337304</v>
      </c>
      <c r="BP361" s="5">
        <f t="shared" si="94"/>
        <v>150.09823787803961</v>
      </c>
      <c r="BQ361" s="35">
        <f t="shared" si="95"/>
        <v>7.2499999999999981E-2</v>
      </c>
      <c r="BR361" s="5">
        <f t="shared" si="121"/>
        <v>721690.24532962113</v>
      </c>
      <c r="BS361" s="5">
        <f t="shared" si="122"/>
        <v>1079381.3366305365</v>
      </c>
      <c r="BT361" s="5">
        <f t="shared" si="96"/>
        <v>19934.754670379938</v>
      </c>
      <c r="BU361" s="5">
        <f t="shared" si="97"/>
        <v>1801071.5819601575</v>
      </c>
      <c r="BV361" s="150"/>
      <c r="BW361" s="2">
        <f t="shared" si="132"/>
        <v>356</v>
      </c>
      <c r="BX361" s="118"/>
      <c r="BY361" s="5">
        <f t="shared" si="123"/>
        <v>24244.327278701694</v>
      </c>
      <c r="BZ361" s="5">
        <f t="shared" si="124"/>
        <v>4934.049629872613</v>
      </c>
      <c r="CA361" s="5">
        <f t="shared" si="98"/>
        <v>4792.6243874135198</v>
      </c>
      <c r="CB361" s="35">
        <f t="shared" si="99"/>
        <v>2.3721628564008572</v>
      </c>
      <c r="CC361" s="5">
        <f t="shared" si="100"/>
        <v>141.42524245909323</v>
      </c>
      <c r="CD361" s="35">
        <f t="shared" si="101"/>
        <v>7.0000000000000007E-2</v>
      </c>
      <c r="CE361" s="5">
        <f t="shared" si="125"/>
        <v>722173.29710871237</v>
      </c>
      <c r="CF361" s="5">
        <f t="shared" si="126"/>
        <v>1034348.3711259383</v>
      </c>
      <c r="CG361" s="5">
        <f t="shared" si="102"/>
        <v>19451.702891288172</v>
      </c>
      <c r="CH361" s="5">
        <f t="shared" si="103"/>
        <v>1756521.6682346505</v>
      </c>
    </row>
    <row r="362" spans="9:86" ht="14.25" customHeight="1">
      <c r="I362" s="150"/>
      <c r="J362" s="2">
        <f t="shared" si="127"/>
        <v>357</v>
      </c>
      <c r="K362" s="118"/>
      <c r="L362" s="5">
        <f t="shared" si="104"/>
        <v>21908.481826510553</v>
      </c>
      <c r="M362" s="5">
        <f t="shared" si="67"/>
        <v>5571.5809522926747</v>
      </c>
      <c r="N362" s="5">
        <f t="shared" si="68"/>
        <v>5420.9601397354145</v>
      </c>
      <c r="O362" s="35">
        <f t="shared" si="69"/>
        <v>2.9692391372417601</v>
      </c>
      <c r="P362" s="5">
        <f t="shared" si="70"/>
        <v>150.62081255726005</v>
      </c>
      <c r="Q362" s="35">
        <f t="shared" si="71"/>
        <v>8.2500000000000004E-2</v>
      </c>
      <c r="R362" s="5">
        <f t="shared" si="105"/>
        <v>725137.47831322451</v>
      </c>
      <c r="S362" s="5">
        <f t="shared" si="106"/>
        <v>1263916.9216552598</v>
      </c>
      <c r="T362" s="5">
        <f t="shared" si="72"/>
        <v>16487.521686775137</v>
      </c>
      <c r="U362" s="5">
        <f t="shared" si="73"/>
        <v>1989054.3999684844</v>
      </c>
      <c r="V362" s="150"/>
      <c r="W362" s="2">
        <f t="shared" si="128"/>
        <v>357</v>
      </c>
      <c r="X362" s="118"/>
      <c r="Y362" s="5">
        <f t="shared" si="107"/>
        <v>21409.121951210978</v>
      </c>
      <c r="Z362" s="5">
        <f t="shared" si="108"/>
        <v>5441.7815210329336</v>
      </c>
      <c r="AA362" s="5">
        <f t="shared" si="74"/>
        <v>5299.0540413581939</v>
      </c>
      <c r="AB362" s="35">
        <f t="shared" si="75"/>
        <v>2.9701661114925604</v>
      </c>
      <c r="AC362" s="5">
        <f t="shared" si="76"/>
        <v>142.72747967473987</v>
      </c>
      <c r="AD362" s="35">
        <f t="shared" si="77"/>
        <v>0.08</v>
      </c>
      <c r="AE362" s="5">
        <f t="shared" si="109"/>
        <v>725514.93209014682</v>
      </c>
      <c r="AF362" s="5">
        <f t="shared" si="110"/>
        <v>1217201.070918611</v>
      </c>
      <c r="AG362" s="5">
        <f t="shared" si="78"/>
        <v>16110.067909852783</v>
      </c>
      <c r="AH362" s="5">
        <f t="shared" si="79"/>
        <v>1942716.0030087577</v>
      </c>
      <c r="AI362" s="150"/>
      <c r="AJ362" s="2">
        <f t="shared" si="129"/>
        <v>357</v>
      </c>
      <c r="AK362" s="118"/>
      <c r="AL362" s="5">
        <f t="shared" si="111"/>
        <v>20913.614661090673</v>
      </c>
      <c r="AM362" s="5">
        <f t="shared" si="112"/>
        <v>5313.0923161272649</v>
      </c>
      <c r="AN362" s="5">
        <f t="shared" si="80"/>
        <v>5178.0252214410539</v>
      </c>
      <c r="AO362" s="35">
        <f t="shared" si="81"/>
        <v>2.9710934080131013</v>
      </c>
      <c r="AP362" s="5">
        <f t="shared" si="82"/>
        <v>135.0670946862106</v>
      </c>
      <c r="AQ362" s="35">
        <f t="shared" si="83"/>
        <v>7.7499999999999999E-2</v>
      </c>
      <c r="AR362" s="5">
        <f t="shared" si="113"/>
        <v>725889.41056035028</v>
      </c>
      <c r="AS362" s="5">
        <f t="shared" si="114"/>
        <v>1170884.5462970845</v>
      </c>
      <c r="AT362" s="5">
        <f t="shared" si="84"/>
        <v>15735.589439649619</v>
      </c>
      <c r="AU362" s="5">
        <f t="shared" si="85"/>
        <v>1896773.9568574349</v>
      </c>
      <c r="AV362" s="150"/>
      <c r="AW362" s="2">
        <f t="shared" si="130"/>
        <v>357</v>
      </c>
      <c r="AX362" s="118"/>
      <c r="AY362" s="5">
        <f t="shared" si="115"/>
        <v>20422.108885783939</v>
      </c>
      <c r="AZ362" s="5">
        <f t="shared" si="116"/>
        <v>5185.5495990545369</v>
      </c>
      <c r="BA362" s="5">
        <f t="shared" si="86"/>
        <v>5057.9114185183871</v>
      </c>
      <c r="BB362" s="35">
        <f t="shared" si="87"/>
        <v>2.9720210269014422</v>
      </c>
      <c r="BC362" s="5">
        <f t="shared" si="88"/>
        <v>127.6381805361496</v>
      </c>
      <c r="BD362" s="35">
        <f t="shared" si="89"/>
        <v>7.4999999999999997E-2</v>
      </c>
      <c r="BE362" s="5">
        <f t="shared" si="117"/>
        <v>726260.80253273435</v>
      </c>
      <c r="BF362" s="5">
        <f t="shared" si="118"/>
        <v>1124980.4043297346</v>
      </c>
      <c r="BG362" s="5">
        <f t="shared" si="90"/>
        <v>15364.197467265552</v>
      </c>
      <c r="BH362" s="5">
        <f t="shared" si="91"/>
        <v>1851241.206862469</v>
      </c>
      <c r="BI362" s="150"/>
      <c r="BJ362" s="2">
        <f t="shared" si="131"/>
        <v>357</v>
      </c>
      <c r="BK362" s="118"/>
      <c r="BL362" s="5">
        <f t="shared" si="119"/>
        <v>19934.754670379938</v>
      </c>
      <c r="BM362" s="5">
        <f t="shared" si="120"/>
        <v>5059.1898369667315</v>
      </c>
      <c r="BN362" s="5">
        <f t="shared" si="92"/>
        <v>4938.7506941665197</v>
      </c>
      <c r="BO362" s="35">
        <f t="shared" si="93"/>
        <v>2.9729489682688279</v>
      </c>
      <c r="BP362" s="5">
        <f t="shared" si="94"/>
        <v>120.43914280021212</v>
      </c>
      <c r="BQ362" s="35">
        <f t="shared" si="95"/>
        <v>7.2499999999999995E-2</v>
      </c>
      <c r="BR362" s="5">
        <f t="shared" si="121"/>
        <v>726628.99602378765</v>
      </c>
      <c r="BS362" s="5">
        <f t="shared" si="122"/>
        <v>1079501.7757733366</v>
      </c>
      <c r="BT362" s="5">
        <f t="shared" si="96"/>
        <v>14996.003976213418</v>
      </c>
      <c r="BU362" s="5">
        <f t="shared" si="97"/>
        <v>1806130.7717971243</v>
      </c>
      <c r="BV362" s="150"/>
      <c r="BW362" s="2">
        <f t="shared" si="132"/>
        <v>357</v>
      </c>
      <c r="BX362" s="118"/>
      <c r="BY362" s="5">
        <f t="shared" si="123"/>
        <v>19451.702891288172</v>
      </c>
      <c r="BZ362" s="5">
        <f t="shared" si="124"/>
        <v>4934.049629872613</v>
      </c>
      <c r="CA362" s="5">
        <f t="shared" si="98"/>
        <v>4820.5813630067651</v>
      </c>
      <c r="CB362" s="35">
        <f t="shared" si="99"/>
        <v>2.9738772322082445</v>
      </c>
      <c r="CC362" s="5">
        <f t="shared" si="100"/>
        <v>113.46826686584768</v>
      </c>
      <c r="CD362" s="35">
        <f t="shared" si="101"/>
        <v>7.0000000000000007E-2</v>
      </c>
      <c r="CE362" s="5">
        <f t="shared" si="125"/>
        <v>726993.8784717191</v>
      </c>
      <c r="CF362" s="5">
        <f t="shared" si="126"/>
        <v>1034461.8393928041</v>
      </c>
      <c r="CG362" s="5">
        <f t="shared" si="102"/>
        <v>14631.121528281408</v>
      </c>
      <c r="CH362" s="5">
        <f t="shared" si="103"/>
        <v>1761455.7178645232</v>
      </c>
    </row>
    <row r="363" spans="9:86" ht="14.25" customHeight="1">
      <c r="I363" s="150"/>
      <c r="J363" s="2">
        <f t="shared" si="127"/>
        <v>358</v>
      </c>
      <c r="K363" s="118"/>
      <c r="L363" s="5">
        <f t="shared" si="104"/>
        <v>16487.521686775137</v>
      </c>
      <c r="M363" s="5">
        <f t="shared" si="67"/>
        <v>5571.5809522926747</v>
      </c>
      <c r="N363" s="5">
        <f t="shared" si="68"/>
        <v>5458.229240696096</v>
      </c>
      <c r="O363" s="35">
        <f t="shared" si="69"/>
        <v>3.9726256093958972</v>
      </c>
      <c r="P363" s="5">
        <f t="shared" si="70"/>
        <v>113.35171159657907</v>
      </c>
      <c r="Q363" s="35">
        <f t="shared" si="71"/>
        <v>8.2500000000000004E-2</v>
      </c>
      <c r="R363" s="5">
        <f t="shared" si="105"/>
        <v>730595.70755392057</v>
      </c>
      <c r="S363" s="5">
        <f t="shared" si="106"/>
        <v>1264030.2733668564</v>
      </c>
      <c r="T363" s="5">
        <f t="shared" si="72"/>
        <v>11029.292446079042</v>
      </c>
      <c r="U363" s="5">
        <f t="shared" si="73"/>
        <v>1994625.980920777</v>
      </c>
      <c r="V363" s="150"/>
      <c r="W363" s="2">
        <f t="shared" si="128"/>
        <v>358</v>
      </c>
      <c r="X363" s="118"/>
      <c r="Y363" s="5">
        <f t="shared" si="107"/>
        <v>16110.067909852783</v>
      </c>
      <c r="Z363" s="5">
        <f t="shared" si="108"/>
        <v>5441.7815210329336</v>
      </c>
      <c r="AA363" s="5">
        <f t="shared" si="74"/>
        <v>5334.3810683005813</v>
      </c>
      <c r="AB363" s="35">
        <f t="shared" si="75"/>
        <v>3.9734514576724669</v>
      </c>
      <c r="AC363" s="5">
        <f t="shared" si="76"/>
        <v>107.40045273235189</v>
      </c>
      <c r="AD363" s="35">
        <f t="shared" si="77"/>
        <v>0.08</v>
      </c>
      <c r="AE363" s="5">
        <f t="shared" si="109"/>
        <v>730849.31315844739</v>
      </c>
      <c r="AF363" s="5">
        <f t="shared" si="110"/>
        <v>1217308.4713713434</v>
      </c>
      <c r="AG363" s="5">
        <f t="shared" si="78"/>
        <v>10775.686841552202</v>
      </c>
      <c r="AH363" s="5">
        <f t="shared" si="79"/>
        <v>1948157.7845297907</v>
      </c>
      <c r="AI363" s="150"/>
      <c r="AJ363" s="2">
        <f t="shared" si="129"/>
        <v>358</v>
      </c>
      <c r="AK363" s="118"/>
      <c r="AL363" s="5">
        <f t="shared" si="111"/>
        <v>15735.589439649619</v>
      </c>
      <c r="AM363" s="5">
        <f t="shared" si="112"/>
        <v>5313.0923161272649</v>
      </c>
      <c r="AN363" s="5">
        <f t="shared" si="80"/>
        <v>5211.4666343295276</v>
      </c>
      <c r="AO363" s="35">
        <f t="shared" si="81"/>
        <v>3.9742775351252959</v>
      </c>
      <c r="AP363" s="5">
        <f t="shared" si="82"/>
        <v>101.62568179773712</v>
      </c>
      <c r="AQ363" s="35">
        <f t="shared" si="83"/>
        <v>7.7499999999999999E-2</v>
      </c>
      <c r="AR363" s="5">
        <f t="shared" si="113"/>
        <v>731100.87719467981</v>
      </c>
      <c r="AS363" s="5">
        <f t="shared" si="114"/>
        <v>1170986.1719788823</v>
      </c>
      <c r="AT363" s="5">
        <f t="shared" si="84"/>
        <v>10524.12280532009</v>
      </c>
      <c r="AU363" s="5">
        <f t="shared" si="85"/>
        <v>1902087.0491735621</v>
      </c>
      <c r="AV363" s="150"/>
      <c r="AW363" s="2">
        <f t="shared" si="130"/>
        <v>358</v>
      </c>
      <c r="AX363" s="118"/>
      <c r="AY363" s="5">
        <f t="shared" si="115"/>
        <v>15364.197467265552</v>
      </c>
      <c r="AZ363" s="5">
        <f t="shared" si="116"/>
        <v>5185.5495990545369</v>
      </c>
      <c r="BA363" s="5">
        <f t="shared" si="86"/>
        <v>5089.5233648841267</v>
      </c>
      <c r="BB363" s="35">
        <f t="shared" si="87"/>
        <v>3.9751038418200721</v>
      </c>
      <c r="BC363" s="5">
        <f t="shared" si="88"/>
        <v>96.026234170409694</v>
      </c>
      <c r="BD363" s="35">
        <f t="shared" si="89"/>
        <v>7.4999999999999997E-2</v>
      </c>
      <c r="BE363" s="5">
        <f t="shared" si="117"/>
        <v>731350.32589761843</v>
      </c>
      <c r="BF363" s="5">
        <f t="shared" si="118"/>
        <v>1125076.430563905</v>
      </c>
      <c r="BG363" s="5">
        <f t="shared" si="90"/>
        <v>10274.674102381425</v>
      </c>
      <c r="BH363" s="5">
        <f t="shared" si="91"/>
        <v>1856426.7564615235</v>
      </c>
      <c r="BI363" s="150"/>
      <c r="BJ363" s="2">
        <f t="shared" si="131"/>
        <v>358</v>
      </c>
      <c r="BK363" s="118"/>
      <c r="BL363" s="5">
        <f t="shared" si="119"/>
        <v>14996.003976213418</v>
      </c>
      <c r="BM363" s="5">
        <f t="shared" si="120"/>
        <v>5059.1898369667315</v>
      </c>
      <c r="BN363" s="5">
        <f t="shared" si="92"/>
        <v>4968.588979610442</v>
      </c>
      <c r="BO363" s="35">
        <f t="shared" si="93"/>
        <v>3.9759303778459314</v>
      </c>
      <c r="BP363" s="5">
        <f t="shared" si="94"/>
        <v>90.600857356289396</v>
      </c>
      <c r="BQ363" s="35">
        <f t="shared" si="95"/>
        <v>7.2499999999999995E-2</v>
      </c>
      <c r="BR363" s="5">
        <f t="shared" si="121"/>
        <v>731597.58500339813</v>
      </c>
      <c r="BS363" s="5">
        <f t="shared" si="122"/>
        <v>1079592.376630693</v>
      </c>
      <c r="BT363" s="5">
        <f t="shared" si="96"/>
        <v>10027.414996602976</v>
      </c>
      <c r="BU363" s="5">
        <f t="shared" si="97"/>
        <v>1811189.9616340911</v>
      </c>
      <c r="BV363" s="150"/>
      <c r="BW363" s="2">
        <f t="shared" si="132"/>
        <v>358</v>
      </c>
      <c r="BX363" s="118"/>
      <c r="BY363" s="5">
        <f t="shared" si="123"/>
        <v>14631.121528281408</v>
      </c>
      <c r="BZ363" s="5">
        <f t="shared" si="124"/>
        <v>4934.049629872613</v>
      </c>
      <c r="CA363" s="5">
        <f t="shared" si="98"/>
        <v>4848.7014209576382</v>
      </c>
      <c r="CB363" s="35">
        <f t="shared" si="99"/>
        <v>3.9767571432595492</v>
      </c>
      <c r="CC363" s="5">
        <f t="shared" si="100"/>
        <v>85.34820891497489</v>
      </c>
      <c r="CD363" s="35">
        <f t="shared" si="101"/>
        <v>7.0000000000000007E-2</v>
      </c>
      <c r="CE363" s="5">
        <f t="shared" si="125"/>
        <v>731842.57989267679</v>
      </c>
      <c r="CF363" s="5">
        <f t="shared" si="126"/>
        <v>1034547.1876017191</v>
      </c>
      <c r="CG363" s="5">
        <f t="shared" si="102"/>
        <v>9782.4201073237709</v>
      </c>
      <c r="CH363" s="5">
        <f t="shared" si="103"/>
        <v>1766389.7674943958</v>
      </c>
    </row>
    <row r="364" spans="9:86" ht="14.25" customHeight="1">
      <c r="I364" s="150"/>
      <c r="J364" s="2">
        <f t="shared" si="127"/>
        <v>359</v>
      </c>
      <c r="K364" s="118"/>
      <c r="L364" s="5">
        <f t="shared" si="104"/>
        <v>11029.292446079042</v>
      </c>
      <c r="M364" s="5">
        <f t="shared" si="67"/>
        <v>5571.5809522926747</v>
      </c>
      <c r="N364" s="5">
        <f t="shared" si="68"/>
        <v>5495.754566725881</v>
      </c>
      <c r="O364" s="35">
        <f t="shared" si="69"/>
        <v>5.979445655569295</v>
      </c>
      <c r="P364" s="5">
        <f t="shared" si="70"/>
        <v>75.826385566793419</v>
      </c>
      <c r="Q364" s="35">
        <f t="shared" si="71"/>
        <v>8.2500000000000018E-2</v>
      </c>
      <c r="R364" s="5">
        <f t="shared" si="105"/>
        <v>736091.46212064649</v>
      </c>
      <c r="S364" s="5">
        <f t="shared" si="106"/>
        <v>1264106.0997524231</v>
      </c>
      <c r="T364" s="5">
        <f t="shared" si="72"/>
        <v>5533.5378793531609</v>
      </c>
      <c r="U364" s="5">
        <f t="shared" si="73"/>
        <v>2000197.5618730695</v>
      </c>
      <c r="V364" s="150"/>
      <c r="W364" s="2">
        <f t="shared" si="128"/>
        <v>359</v>
      </c>
      <c r="X364" s="118"/>
      <c r="Y364" s="5">
        <f t="shared" si="107"/>
        <v>10775.686841552202</v>
      </c>
      <c r="Z364" s="5">
        <f t="shared" si="108"/>
        <v>5441.7815210329336</v>
      </c>
      <c r="AA364" s="5">
        <f t="shared" si="74"/>
        <v>5369.9436087559188</v>
      </c>
      <c r="AB364" s="35">
        <f t="shared" si="75"/>
        <v>5.9800664451927181</v>
      </c>
      <c r="AC364" s="5">
        <f t="shared" si="76"/>
        <v>71.837912277014681</v>
      </c>
      <c r="AD364" s="35">
        <f t="shared" si="77"/>
        <v>7.9999999999999988E-2</v>
      </c>
      <c r="AE364" s="5">
        <f t="shared" si="109"/>
        <v>736219.25676720333</v>
      </c>
      <c r="AF364" s="5">
        <f t="shared" si="110"/>
        <v>1217380.3092836204</v>
      </c>
      <c r="AG364" s="5">
        <f t="shared" si="78"/>
        <v>5405.7432327962833</v>
      </c>
      <c r="AH364" s="5">
        <f t="shared" si="79"/>
        <v>1953599.5660508238</v>
      </c>
      <c r="AI364" s="150"/>
      <c r="AJ364" s="2">
        <f t="shared" si="129"/>
        <v>359</v>
      </c>
      <c r="AK364" s="118"/>
      <c r="AL364" s="5">
        <f t="shared" si="111"/>
        <v>10524.12280532009</v>
      </c>
      <c r="AM364" s="5">
        <f t="shared" si="112"/>
        <v>5313.0923161272649</v>
      </c>
      <c r="AN364" s="5">
        <f t="shared" si="80"/>
        <v>5245.1240230095727</v>
      </c>
      <c r="AO364" s="35">
        <f t="shared" si="81"/>
        <v>5.9806873637294578</v>
      </c>
      <c r="AP364" s="5">
        <f t="shared" si="82"/>
        <v>67.968293117692255</v>
      </c>
      <c r="AQ364" s="35">
        <f t="shared" si="83"/>
        <v>7.7500000000000013E-2</v>
      </c>
      <c r="AR364" s="5">
        <f t="shared" si="113"/>
        <v>736346.00121768937</v>
      </c>
      <c r="AS364" s="5">
        <f t="shared" si="114"/>
        <v>1171054.1402719999</v>
      </c>
      <c r="AT364" s="5">
        <f t="shared" si="84"/>
        <v>5278.9987823105175</v>
      </c>
      <c r="AU364" s="5">
        <f t="shared" si="85"/>
        <v>1907400.1414896892</v>
      </c>
      <c r="AV364" s="150"/>
      <c r="AW364" s="2">
        <f t="shared" si="130"/>
        <v>359</v>
      </c>
      <c r="AX364" s="118"/>
      <c r="AY364" s="5">
        <f t="shared" si="115"/>
        <v>10274.674102381425</v>
      </c>
      <c r="AZ364" s="5">
        <f t="shared" si="116"/>
        <v>5185.5495990545369</v>
      </c>
      <c r="BA364" s="5">
        <f t="shared" si="86"/>
        <v>5121.3328859146532</v>
      </c>
      <c r="BB364" s="35">
        <f t="shared" si="87"/>
        <v>5.9813084112061325</v>
      </c>
      <c r="BC364" s="5">
        <f t="shared" si="88"/>
        <v>64.216713139883893</v>
      </c>
      <c r="BD364" s="35">
        <f t="shared" si="89"/>
        <v>7.4999999999999983E-2</v>
      </c>
      <c r="BE364" s="5">
        <f t="shared" si="117"/>
        <v>736471.65878353303</v>
      </c>
      <c r="BF364" s="5">
        <f t="shared" si="118"/>
        <v>1125140.6472770448</v>
      </c>
      <c r="BG364" s="5">
        <f t="shared" si="90"/>
        <v>5153.3412164667716</v>
      </c>
      <c r="BH364" s="5">
        <f t="shared" si="91"/>
        <v>1861612.3060605777</v>
      </c>
      <c r="BI364" s="150"/>
      <c r="BJ364" s="2">
        <f t="shared" si="131"/>
        <v>359</v>
      </c>
      <c r="BK364" s="118"/>
      <c r="BL364" s="5">
        <f t="shared" si="119"/>
        <v>10027.414996602976</v>
      </c>
      <c r="BM364" s="5">
        <f t="shared" si="120"/>
        <v>5059.1898369667315</v>
      </c>
      <c r="BN364" s="5">
        <f t="shared" si="92"/>
        <v>4998.6075380289221</v>
      </c>
      <c r="BO364" s="35">
        <f t="shared" si="93"/>
        <v>5.9819295877020968</v>
      </c>
      <c r="BP364" s="5">
        <f t="shared" si="94"/>
        <v>60.582298937809647</v>
      </c>
      <c r="BQ364" s="35">
        <f t="shared" si="95"/>
        <v>7.2499999999999995E-2</v>
      </c>
      <c r="BR364" s="5">
        <f t="shared" si="121"/>
        <v>736596.1925414271</v>
      </c>
      <c r="BS364" s="5">
        <f t="shared" si="122"/>
        <v>1079652.9589296307</v>
      </c>
      <c r="BT364" s="5">
        <f t="shared" si="96"/>
        <v>5028.8074585740542</v>
      </c>
      <c r="BU364" s="5">
        <f t="shared" si="97"/>
        <v>1816249.1514710579</v>
      </c>
      <c r="BV364" s="150"/>
      <c r="BW364" s="2">
        <f t="shared" si="132"/>
        <v>359</v>
      </c>
      <c r="BX364" s="118"/>
      <c r="BY364" s="5">
        <f t="shared" si="123"/>
        <v>9782.4201073237709</v>
      </c>
      <c r="BZ364" s="5">
        <f t="shared" si="124"/>
        <v>4934.049629872613</v>
      </c>
      <c r="CA364" s="5">
        <f t="shared" si="98"/>
        <v>4876.9855125798913</v>
      </c>
      <c r="CB364" s="35">
        <f t="shared" si="99"/>
        <v>5.9825508932236371</v>
      </c>
      <c r="CC364" s="5">
        <f t="shared" si="100"/>
        <v>57.064117292722003</v>
      </c>
      <c r="CD364" s="35">
        <f t="shared" si="101"/>
        <v>7.0000000000000007E-2</v>
      </c>
      <c r="CE364" s="5">
        <f t="shared" si="125"/>
        <v>736719.5654052567</v>
      </c>
      <c r="CF364" s="5">
        <f t="shared" si="126"/>
        <v>1034604.2517190118</v>
      </c>
      <c r="CG364" s="5">
        <f t="shared" si="102"/>
        <v>4905.4345947438796</v>
      </c>
      <c r="CH364" s="5">
        <f t="shared" si="103"/>
        <v>1771323.8171242685</v>
      </c>
    </row>
    <row r="365" spans="9:86" ht="14.25" customHeight="1">
      <c r="I365" s="150"/>
      <c r="J365" s="2">
        <f t="shared" si="127"/>
        <v>360</v>
      </c>
      <c r="K365" s="118"/>
      <c r="L365" s="5">
        <f t="shared" si="104"/>
        <v>5533.5378793531609</v>
      </c>
      <c r="M365" s="5">
        <f t="shared" si="67"/>
        <v>5571.5809522926747</v>
      </c>
      <c r="N365" s="5">
        <f t="shared" si="68"/>
        <v>5533.537879372122</v>
      </c>
      <c r="O365" s="35">
        <f t="shared" si="69"/>
        <v>12.000000000041119</v>
      </c>
      <c r="P365" s="5">
        <f t="shared" si="70"/>
        <v>38.04307292055298</v>
      </c>
      <c r="Q365" s="35">
        <f t="shared" si="71"/>
        <v>8.2500000000000004E-2</v>
      </c>
      <c r="R365" s="5">
        <f t="shared" si="105"/>
        <v>741625.00000001863</v>
      </c>
      <c r="S365" s="166">
        <f t="shared" si="106"/>
        <v>1264144.1428253436</v>
      </c>
      <c r="T365" s="5">
        <f t="shared" si="72"/>
        <v>-1.8961145542562008E-8</v>
      </c>
      <c r="U365" s="166">
        <f t="shared" si="73"/>
        <v>2005769.1428253623</v>
      </c>
      <c r="V365" s="150"/>
      <c r="W365" s="2">
        <f t="shared" si="128"/>
        <v>360</v>
      </c>
      <c r="X365" s="118"/>
      <c r="Y365" s="5">
        <f t="shared" si="107"/>
        <v>5405.7432327962833</v>
      </c>
      <c r="Z365" s="5">
        <f t="shared" si="108"/>
        <v>5441.7815210329336</v>
      </c>
      <c r="AA365" s="5">
        <f t="shared" si="74"/>
        <v>5405.7432328142913</v>
      </c>
      <c r="AB365" s="35">
        <f t="shared" si="75"/>
        <v>12.000000000039975</v>
      </c>
      <c r="AC365" s="5">
        <f t="shared" si="76"/>
        <v>36.038288218641888</v>
      </c>
      <c r="AD365" s="35">
        <f t="shared" si="77"/>
        <v>7.9999999999999988E-2</v>
      </c>
      <c r="AE365" s="5">
        <f t="shared" si="109"/>
        <v>741625.00000001758</v>
      </c>
      <c r="AF365" s="166">
        <f t="shared" si="110"/>
        <v>1217416.3475718391</v>
      </c>
      <c r="AG365" s="5">
        <f t="shared" si="78"/>
        <v>-1.8007995095103979E-8</v>
      </c>
      <c r="AH365" s="166">
        <f t="shared" si="79"/>
        <v>1959041.3475718568</v>
      </c>
      <c r="AI365" s="150"/>
      <c r="AJ365" s="2">
        <f t="shared" si="129"/>
        <v>360</v>
      </c>
      <c r="AK365" s="118"/>
      <c r="AL365" s="5">
        <f t="shared" si="111"/>
        <v>5278.9987823105175</v>
      </c>
      <c r="AM365" s="5">
        <f t="shared" si="112"/>
        <v>5313.0923161272649</v>
      </c>
      <c r="AN365" s="5">
        <f t="shared" si="80"/>
        <v>5278.998782324843</v>
      </c>
      <c r="AO365" s="35">
        <f t="shared" si="81"/>
        <v>12.000000000032564</v>
      </c>
      <c r="AP365" s="5">
        <f t="shared" si="82"/>
        <v>34.093533802422094</v>
      </c>
      <c r="AQ365" s="35">
        <f t="shared" si="83"/>
        <v>7.7499999999999999E-2</v>
      </c>
      <c r="AR365" s="5">
        <f t="shared" si="113"/>
        <v>741625.0000000142</v>
      </c>
      <c r="AS365" s="166">
        <f t="shared" si="114"/>
        <v>1171088.2338058022</v>
      </c>
      <c r="AT365" s="5">
        <f t="shared" si="84"/>
        <v>-1.4325451047625393E-8</v>
      </c>
      <c r="AU365" s="166">
        <f t="shared" si="85"/>
        <v>1912713.2338058164</v>
      </c>
      <c r="AV365" s="150"/>
      <c r="AW365" s="2">
        <f t="shared" si="130"/>
        <v>360</v>
      </c>
      <c r="AX365" s="118"/>
      <c r="AY365" s="5">
        <f t="shared" si="115"/>
        <v>5153.3412164667716</v>
      </c>
      <c r="AZ365" s="5">
        <f t="shared" si="116"/>
        <v>5185.5495990545369</v>
      </c>
      <c r="BA365" s="5">
        <f t="shared" si="86"/>
        <v>5153.3412164516194</v>
      </c>
      <c r="BB365" s="35">
        <f t="shared" si="87"/>
        <v>11.999999999964716</v>
      </c>
      <c r="BC365" s="5">
        <f t="shared" si="88"/>
        <v>32.208382602917318</v>
      </c>
      <c r="BD365" s="35">
        <f t="shared" si="89"/>
        <v>7.4999999999999997E-2</v>
      </c>
      <c r="BE365" s="5">
        <f t="shared" si="117"/>
        <v>741624.99999998463</v>
      </c>
      <c r="BF365" s="166">
        <f t="shared" si="118"/>
        <v>1125172.8556596478</v>
      </c>
      <c r="BG365" s="5">
        <f t="shared" si="90"/>
        <v>1.5152181731536984E-8</v>
      </c>
      <c r="BH365" s="166">
        <f t="shared" si="91"/>
        <v>1866797.8556596325</v>
      </c>
      <c r="BI365" s="150"/>
      <c r="BJ365" s="2">
        <f t="shared" si="131"/>
        <v>360</v>
      </c>
      <c r="BK365" s="118"/>
      <c r="BL365" s="5">
        <f t="shared" si="119"/>
        <v>5028.8074585740542</v>
      </c>
      <c r="BM365" s="5">
        <f t="shared" si="120"/>
        <v>5059.1898369667315</v>
      </c>
      <c r="BN365" s="5">
        <f t="shared" si="92"/>
        <v>5028.8074585711802</v>
      </c>
      <c r="BO365" s="35">
        <f t="shared" si="93"/>
        <v>11.999999999993141</v>
      </c>
      <c r="BP365" s="5">
        <f t="shared" si="94"/>
        <v>30.382378395551576</v>
      </c>
      <c r="BQ365" s="35">
        <f t="shared" si="95"/>
        <v>7.2499999999999995E-2</v>
      </c>
      <c r="BR365" s="5">
        <f t="shared" si="121"/>
        <v>741624.99999999825</v>
      </c>
      <c r="BS365" s="166">
        <f t="shared" si="122"/>
        <v>1079683.3413080263</v>
      </c>
      <c r="BT365" s="5">
        <f t="shared" si="96"/>
        <v>2.8740032576024532E-9</v>
      </c>
      <c r="BU365" s="166">
        <f t="shared" si="97"/>
        <v>1821308.3413080247</v>
      </c>
      <c r="BV365" s="150"/>
      <c r="BW365" s="2">
        <f t="shared" si="132"/>
        <v>360</v>
      </c>
      <c r="BX365" s="118"/>
      <c r="BY365" s="5">
        <f t="shared" si="123"/>
        <v>4905.4345947438796</v>
      </c>
      <c r="BZ365" s="5">
        <f t="shared" si="124"/>
        <v>4934.049629872613</v>
      </c>
      <c r="CA365" s="5">
        <f t="shared" si="98"/>
        <v>4905.4345947366073</v>
      </c>
      <c r="CB365" s="35">
        <f t="shared" si="99"/>
        <v>11.99999999998221</v>
      </c>
      <c r="CC365" s="5">
        <f t="shared" si="100"/>
        <v>28.615035136005964</v>
      </c>
      <c r="CD365" s="35">
        <f t="shared" si="101"/>
        <v>7.0000000000000007E-2</v>
      </c>
      <c r="CE365" s="5">
        <f t="shared" si="125"/>
        <v>741624.99999999325</v>
      </c>
      <c r="CF365" s="166">
        <f t="shared" si="126"/>
        <v>1034632.8667541478</v>
      </c>
      <c r="CG365" s="5">
        <f t="shared" si="102"/>
        <v>7.2723196353763342E-9</v>
      </c>
      <c r="CH365" s="166">
        <f t="shared" si="103"/>
        <v>1776257.8667541412</v>
      </c>
    </row>
  </sheetData>
  <pageMargins left="0.7" right="0.7" top="0.75" bottom="0.75" header="0" footer="0"/>
  <pageSetup orientation="landscape"/>
  <drawing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H365"/>
  <sheetViews>
    <sheetView topLeftCell="AJ1" workbookViewId="0">
      <selection activeCell="G53" sqref="G53:H53"/>
    </sheetView>
  </sheetViews>
  <sheetFormatPr defaultColWidth="12.6640625" defaultRowHeight="15" customHeight="1" outlineLevelCol="1"/>
  <cols>
    <col min="1" max="1" width="29.109375" customWidth="1"/>
    <col min="2" max="7" width="11.21875" customWidth="1"/>
    <col min="8" max="8" width="9.6640625" customWidth="1"/>
    <col min="9" max="9" width="8.88671875" customWidth="1"/>
    <col min="10" max="10" width="15.6640625" customWidth="1" outlineLevel="1"/>
    <col min="11" max="11" width="12.21875" customWidth="1" outlineLevel="1"/>
    <col min="12" max="12" width="14.33203125" customWidth="1" outlineLevel="1"/>
    <col min="13" max="13" width="16.44140625" customWidth="1" outlineLevel="1"/>
    <col min="14" max="14" width="16.33203125" customWidth="1" outlineLevel="1"/>
    <col min="15" max="15" width="19.44140625" customWidth="1" outlineLevel="1"/>
    <col min="16" max="17" width="15.44140625" customWidth="1" outlineLevel="1"/>
    <col min="18" max="18" width="18.33203125" customWidth="1" outlineLevel="1"/>
    <col min="19" max="19" width="17.6640625" customWidth="1" outlineLevel="1"/>
    <col min="20" max="20" width="13.6640625" customWidth="1" outlineLevel="1"/>
    <col min="21" max="21" width="20.109375" customWidth="1" outlineLevel="1"/>
    <col min="22" max="22" width="8.88671875" customWidth="1"/>
    <col min="23" max="23" width="15.6640625" customWidth="1" outlineLevel="1"/>
    <col min="24" max="24" width="12.21875" customWidth="1" outlineLevel="1"/>
    <col min="25" max="25" width="14.33203125" customWidth="1" outlineLevel="1"/>
    <col min="26" max="26" width="16.44140625" customWidth="1" outlineLevel="1"/>
    <col min="27" max="27" width="16.33203125" customWidth="1" outlineLevel="1"/>
    <col min="28" max="28" width="19.44140625" customWidth="1" outlineLevel="1"/>
    <col min="29" max="30" width="15.44140625" customWidth="1" outlineLevel="1"/>
    <col min="31" max="31" width="18.33203125" customWidth="1" outlineLevel="1"/>
    <col min="32" max="32" width="17.6640625" customWidth="1" outlineLevel="1"/>
    <col min="33" max="33" width="13.6640625" customWidth="1" outlineLevel="1"/>
    <col min="34" max="34" width="20.109375" customWidth="1" outlineLevel="1"/>
    <col min="35" max="35" width="8.88671875" customWidth="1"/>
    <col min="36" max="36" width="15.6640625" customWidth="1" outlineLevel="1"/>
    <col min="37" max="37" width="12.21875" customWidth="1" outlineLevel="1"/>
    <col min="38" max="38" width="14.33203125" customWidth="1" outlineLevel="1"/>
    <col min="39" max="39" width="16.44140625" customWidth="1" outlineLevel="1"/>
    <col min="40" max="40" width="16.33203125" customWidth="1" outlineLevel="1"/>
    <col min="41" max="41" width="19.44140625" customWidth="1" outlineLevel="1"/>
    <col min="42" max="43" width="15.44140625" customWidth="1" outlineLevel="1"/>
    <col min="44" max="44" width="18.33203125" customWidth="1" outlineLevel="1"/>
    <col min="45" max="45" width="17.6640625" customWidth="1" outlineLevel="1"/>
    <col min="46" max="46" width="13.6640625" customWidth="1" outlineLevel="1"/>
    <col min="47" max="47" width="20.109375" customWidth="1" outlineLevel="1"/>
    <col min="48" max="48" width="8.88671875" customWidth="1"/>
    <col min="49" max="49" width="15.6640625" customWidth="1" outlineLevel="1"/>
    <col min="50" max="50" width="12.21875" customWidth="1" outlineLevel="1"/>
    <col min="51" max="51" width="14.33203125" customWidth="1" outlineLevel="1"/>
    <col min="52" max="52" width="16.44140625" customWidth="1" outlineLevel="1"/>
    <col min="53" max="53" width="16.33203125" customWidth="1" outlineLevel="1"/>
    <col min="54" max="54" width="19.44140625" customWidth="1" outlineLevel="1"/>
    <col min="55" max="56" width="15.44140625" customWidth="1" outlineLevel="1"/>
    <col min="57" max="57" width="18.33203125" customWidth="1" outlineLevel="1"/>
    <col min="58" max="58" width="17.6640625" customWidth="1" outlineLevel="1"/>
    <col min="59" max="59" width="13.6640625" customWidth="1" outlineLevel="1"/>
    <col min="60" max="60" width="20.109375" customWidth="1" outlineLevel="1"/>
    <col min="61" max="61" width="8.88671875" customWidth="1"/>
    <col min="62" max="62" width="15.6640625" customWidth="1" outlineLevel="1"/>
    <col min="63" max="63" width="12.21875" customWidth="1" outlineLevel="1"/>
    <col min="64" max="64" width="14.33203125" customWidth="1" outlineLevel="1"/>
    <col min="65" max="65" width="16.44140625" customWidth="1" outlineLevel="1"/>
    <col min="66" max="66" width="16.33203125" customWidth="1" outlineLevel="1"/>
    <col min="67" max="67" width="19.44140625" customWidth="1" outlineLevel="1"/>
    <col min="68" max="69" width="15.44140625" customWidth="1" outlineLevel="1"/>
    <col min="70" max="70" width="18.33203125" customWidth="1" outlineLevel="1"/>
    <col min="71" max="71" width="17.6640625" customWidth="1" outlineLevel="1"/>
    <col min="72" max="72" width="13.6640625" customWidth="1" outlineLevel="1"/>
    <col min="73" max="73" width="20.109375" customWidth="1" outlineLevel="1"/>
    <col min="74" max="74" width="8.88671875" customWidth="1"/>
    <col min="75" max="75" width="15.6640625" customWidth="1" outlineLevel="1"/>
    <col min="76" max="76" width="12.21875" customWidth="1" outlineLevel="1"/>
    <col min="77" max="77" width="14.33203125" customWidth="1" outlineLevel="1"/>
    <col min="78" max="78" width="16.44140625" customWidth="1" outlineLevel="1"/>
    <col min="79" max="79" width="16.33203125" customWidth="1" outlineLevel="1"/>
    <col min="80" max="80" width="19.44140625" customWidth="1" outlineLevel="1"/>
    <col min="81" max="82" width="15.44140625" customWidth="1" outlineLevel="1"/>
    <col min="83" max="83" width="18.33203125" customWidth="1" outlineLevel="1"/>
    <col min="84" max="84" width="17.6640625" customWidth="1" outlineLevel="1"/>
    <col min="85" max="85" width="13.6640625" customWidth="1" outlineLevel="1"/>
    <col min="86" max="86" width="20.109375" customWidth="1" outlineLevel="1"/>
  </cols>
  <sheetData>
    <row r="1" spans="1:86" ht="14.25" customHeight="1">
      <c r="A1" s="2"/>
      <c r="B1" s="2"/>
      <c r="C1" s="2" t="s">
        <v>173</v>
      </c>
      <c r="I1" s="150"/>
      <c r="J1" s="2" t="s">
        <v>174</v>
      </c>
      <c r="K1" s="206">
        <f>'Interest Rate Comparison'!B3</f>
        <v>8.2500000000000004E-2</v>
      </c>
      <c r="N1" s="2">
        <f>K1/12</f>
        <v>6.875E-3</v>
      </c>
      <c r="O1" s="2" t="s">
        <v>175</v>
      </c>
      <c r="V1" s="150"/>
      <c r="W1" s="2" t="s">
        <v>174</v>
      </c>
      <c r="X1" s="206">
        <f>'Interest Rate Comparison'!B4</f>
        <v>0.08</v>
      </c>
      <c r="AA1" s="2">
        <f>X1/12</f>
        <v>6.6666666666666671E-3</v>
      </c>
      <c r="AB1" s="2" t="s">
        <v>175</v>
      </c>
      <c r="AI1" s="150"/>
      <c r="AJ1" s="2" t="s">
        <v>174</v>
      </c>
      <c r="AK1" s="206">
        <f>'Interest Rate Comparison'!B5</f>
        <v>7.7499999999999999E-2</v>
      </c>
      <c r="AN1" s="2">
        <f>AK1/12</f>
        <v>6.4583333333333333E-3</v>
      </c>
      <c r="AO1" s="2" t="s">
        <v>175</v>
      </c>
      <c r="AV1" s="150"/>
      <c r="AW1" s="2" t="s">
        <v>174</v>
      </c>
      <c r="AX1" s="206">
        <f>'Interest Rate Comparison'!B6</f>
        <v>7.4999999999999997E-2</v>
      </c>
      <c r="BA1" s="2">
        <f>AX1/12</f>
        <v>6.2499999999999995E-3</v>
      </c>
      <c r="BB1" s="2" t="s">
        <v>175</v>
      </c>
      <c r="BI1" s="150"/>
      <c r="BJ1" s="2" t="s">
        <v>174</v>
      </c>
      <c r="BK1" s="206">
        <f>'Interest Rate Comparison'!B7</f>
        <v>7.2499999999999995E-2</v>
      </c>
      <c r="BN1" s="2">
        <f>BK1/12</f>
        <v>6.0416666666666665E-3</v>
      </c>
      <c r="BO1" s="2" t="s">
        <v>175</v>
      </c>
      <c r="BV1" s="150"/>
      <c r="BW1" s="2" t="s">
        <v>174</v>
      </c>
      <c r="BX1" s="206">
        <f>'Interest Rate Comparison'!B8</f>
        <v>7.0000000000000007E-2</v>
      </c>
      <c r="CA1" s="2">
        <f>BX1/12</f>
        <v>5.8333333333333336E-3</v>
      </c>
      <c r="CB1" s="2" t="s">
        <v>175</v>
      </c>
    </row>
    <row r="2" spans="1:86" ht="14.25" customHeight="1">
      <c r="B2" s="205"/>
      <c r="C2" s="205"/>
      <c r="I2" s="150"/>
      <c r="J2" s="2" t="s">
        <v>177</v>
      </c>
      <c r="K2" s="2">
        <f>$L$2*12</f>
        <v>360</v>
      </c>
      <c r="L2" s="2">
        <f>'STR Calculator'!I9</f>
        <v>30</v>
      </c>
      <c r="M2" s="2" t="s">
        <v>178</v>
      </c>
      <c r="N2" s="2">
        <f>(1+N1)^K2</f>
        <v>11.781505620888151</v>
      </c>
      <c r="O2" s="2" t="s">
        <v>179</v>
      </c>
      <c r="V2" s="150"/>
      <c r="W2" s="2" t="s">
        <v>177</v>
      </c>
      <c r="X2" s="2">
        <f>$L$2*12</f>
        <v>360</v>
      </c>
      <c r="Y2" s="2">
        <v>30</v>
      </c>
      <c r="Z2" s="2" t="s">
        <v>178</v>
      </c>
      <c r="AA2" s="2">
        <f>(1+AA1)^X2</f>
        <v>10.935729657755621</v>
      </c>
      <c r="AB2" s="2" t="s">
        <v>179</v>
      </c>
      <c r="AI2" s="150"/>
      <c r="AJ2" s="2" t="s">
        <v>177</v>
      </c>
      <c r="AK2" s="2">
        <f>$L$2*12</f>
        <v>360</v>
      </c>
      <c r="AL2" s="2">
        <v>30</v>
      </c>
      <c r="AM2" s="2" t="s">
        <v>178</v>
      </c>
      <c r="AN2" s="2">
        <f>(1+AN1)^AK2</f>
        <v>10.150514126201864</v>
      </c>
      <c r="AO2" s="2" t="s">
        <v>179</v>
      </c>
      <c r="AV2" s="150"/>
      <c r="AW2" s="2" t="s">
        <v>177</v>
      </c>
      <c r="AX2" s="2">
        <f>$L$2*12</f>
        <v>360</v>
      </c>
      <c r="AY2" s="2">
        <v>30</v>
      </c>
      <c r="AZ2" s="2" t="s">
        <v>178</v>
      </c>
      <c r="BA2" s="2">
        <f>(1+BA1)^AX2</f>
        <v>9.4215339047287756</v>
      </c>
      <c r="BB2" s="2" t="s">
        <v>179</v>
      </c>
      <c r="BI2" s="150"/>
      <c r="BJ2" s="2" t="s">
        <v>177</v>
      </c>
      <c r="BK2" s="2">
        <f>$L$2*12</f>
        <v>360</v>
      </c>
      <c r="BL2" s="2">
        <v>30</v>
      </c>
      <c r="BM2" s="2" t="s">
        <v>178</v>
      </c>
      <c r="BN2" s="2">
        <f>(1+BN1)^BK2</f>
        <v>8.744771963551262</v>
      </c>
      <c r="BO2" s="2" t="s">
        <v>179</v>
      </c>
      <c r="BV2" s="150"/>
      <c r="BW2" s="2" t="s">
        <v>177</v>
      </c>
      <c r="BX2" s="2">
        <f>$L$2*12</f>
        <v>360</v>
      </c>
      <c r="BY2" s="2">
        <v>30</v>
      </c>
      <c r="BZ2" s="2" t="s">
        <v>178</v>
      </c>
      <c r="CA2" s="2">
        <f>(1+CA1)^BX2</f>
        <v>8.1164974753596617</v>
      </c>
      <c r="CB2" s="2" t="s">
        <v>179</v>
      </c>
    </row>
    <row r="3" spans="1:86" ht="14.25" customHeight="1">
      <c r="A3" s="2" t="s">
        <v>180</v>
      </c>
      <c r="B3" s="11">
        <f>'STR Calculator'!B5</f>
        <v>872500</v>
      </c>
      <c r="C3" s="29" t="e">
        <f>B3/B1</f>
        <v>#DIV/0!</v>
      </c>
      <c r="D3" s="2" t="s">
        <v>173</v>
      </c>
      <c r="I3" s="150"/>
      <c r="J3" s="2" t="s">
        <v>181</v>
      </c>
      <c r="V3" s="150"/>
      <c r="W3" s="2" t="s">
        <v>181</v>
      </c>
      <c r="AI3" s="150"/>
      <c r="AJ3" s="2" t="s">
        <v>181</v>
      </c>
      <c r="AV3" s="150"/>
      <c r="AW3" s="2" t="s">
        <v>181</v>
      </c>
      <c r="BI3" s="150"/>
      <c r="BJ3" s="2" t="s">
        <v>181</v>
      </c>
      <c r="BV3" s="150"/>
      <c r="BW3" s="2" t="s">
        <v>181</v>
      </c>
    </row>
    <row r="4" spans="1:86" ht="14.25" customHeight="1">
      <c r="A4" s="2" t="s">
        <v>149</v>
      </c>
      <c r="B4" s="9">
        <v>0.2</v>
      </c>
      <c r="I4" s="150"/>
      <c r="V4" s="150"/>
      <c r="AI4" s="150"/>
      <c r="AV4" s="150"/>
      <c r="BI4" s="150"/>
      <c r="BV4" s="150"/>
    </row>
    <row r="5" spans="1:86" ht="14.25" customHeight="1">
      <c r="A5" s="2" t="s">
        <v>182</v>
      </c>
      <c r="B5" s="11">
        <f>B3-(B3*B4)</f>
        <v>698000</v>
      </c>
      <c r="C5" s="2" t="s">
        <v>183</v>
      </c>
      <c r="I5" s="150"/>
      <c r="J5" s="2" t="s">
        <v>184</v>
      </c>
      <c r="K5" s="2" t="s">
        <v>185</v>
      </c>
      <c r="L5" s="2" t="s">
        <v>186</v>
      </c>
      <c r="M5" s="2" t="s">
        <v>181</v>
      </c>
      <c r="N5" s="2" t="s">
        <v>187</v>
      </c>
      <c r="O5" s="2" t="s">
        <v>188</v>
      </c>
      <c r="P5" s="2" t="s">
        <v>189</v>
      </c>
      <c r="Q5" s="2" t="s">
        <v>190</v>
      </c>
      <c r="R5" s="2" t="s">
        <v>191</v>
      </c>
      <c r="S5" s="2" t="s">
        <v>192</v>
      </c>
      <c r="T5" s="2" t="s">
        <v>193</v>
      </c>
      <c r="U5" s="107" t="s">
        <v>194</v>
      </c>
      <c r="V5" s="150"/>
      <c r="W5" s="2" t="s">
        <v>184</v>
      </c>
      <c r="X5" s="2" t="s">
        <v>185</v>
      </c>
      <c r="Y5" s="2" t="s">
        <v>186</v>
      </c>
      <c r="Z5" s="2" t="s">
        <v>181</v>
      </c>
      <c r="AA5" s="2" t="s">
        <v>187</v>
      </c>
      <c r="AB5" s="2" t="s">
        <v>188</v>
      </c>
      <c r="AC5" s="2" t="s">
        <v>189</v>
      </c>
      <c r="AD5" s="2" t="s">
        <v>190</v>
      </c>
      <c r="AE5" s="2" t="s">
        <v>191</v>
      </c>
      <c r="AF5" s="2" t="s">
        <v>192</v>
      </c>
      <c r="AG5" s="2" t="s">
        <v>193</v>
      </c>
      <c r="AH5" s="107" t="s">
        <v>194</v>
      </c>
      <c r="AI5" s="150"/>
      <c r="AJ5" s="2" t="s">
        <v>184</v>
      </c>
      <c r="AK5" s="2" t="s">
        <v>185</v>
      </c>
      <c r="AL5" s="2" t="s">
        <v>186</v>
      </c>
      <c r="AM5" s="2" t="s">
        <v>181</v>
      </c>
      <c r="AN5" s="2" t="s">
        <v>187</v>
      </c>
      <c r="AO5" s="2" t="s">
        <v>188</v>
      </c>
      <c r="AP5" s="2" t="s">
        <v>189</v>
      </c>
      <c r="AQ5" s="2" t="s">
        <v>190</v>
      </c>
      <c r="AR5" s="2" t="s">
        <v>191</v>
      </c>
      <c r="AS5" s="2" t="s">
        <v>192</v>
      </c>
      <c r="AT5" s="2" t="s">
        <v>193</v>
      </c>
      <c r="AU5" s="107" t="s">
        <v>194</v>
      </c>
      <c r="AV5" s="150"/>
      <c r="AW5" s="2" t="s">
        <v>184</v>
      </c>
      <c r="AX5" s="2" t="s">
        <v>185</v>
      </c>
      <c r="AY5" s="2" t="s">
        <v>186</v>
      </c>
      <c r="AZ5" s="2" t="s">
        <v>181</v>
      </c>
      <c r="BA5" s="2" t="s">
        <v>187</v>
      </c>
      <c r="BB5" s="2" t="s">
        <v>188</v>
      </c>
      <c r="BC5" s="2" t="s">
        <v>189</v>
      </c>
      <c r="BD5" s="2" t="s">
        <v>190</v>
      </c>
      <c r="BE5" s="2" t="s">
        <v>191</v>
      </c>
      <c r="BF5" s="2" t="s">
        <v>192</v>
      </c>
      <c r="BG5" s="2" t="s">
        <v>193</v>
      </c>
      <c r="BH5" s="107" t="s">
        <v>194</v>
      </c>
      <c r="BI5" s="150"/>
      <c r="BJ5" s="2" t="s">
        <v>184</v>
      </c>
      <c r="BK5" s="2" t="s">
        <v>185</v>
      </c>
      <c r="BL5" s="2" t="s">
        <v>186</v>
      </c>
      <c r="BM5" s="2" t="s">
        <v>181</v>
      </c>
      <c r="BN5" s="2" t="s">
        <v>187</v>
      </c>
      <c r="BO5" s="2" t="s">
        <v>188</v>
      </c>
      <c r="BP5" s="2" t="s">
        <v>189</v>
      </c>
      <c r="BQ5" s="2" t="s">
        <v>190</v>
      </c>
      <c r="BR5" s="2" t="s">
        <v>191</v>
      </c>
      <c r="BS5" s="2" t="s">
        <v>192</v>
      </c>
      <c r="BT5" s="2" t="s">
        <v>193</v>
      </c>
      <c r="BU5" s="107" t="s">
        <v>194</v>
      </c>
      <c r="BV5" s="150"/>
      <c r="BW5" s="2" t="s">
        <v>184</v>
      </c>
      <c r="BX5" s="2" t="s">
        <v>185</v>
      </c>
      <c r="BY5" s="2" t="s">
        <v>186</v>
      </c>
      <c r="BZ5" s="2" t="s">
        <v>181</v>
      </c>
      <c r="CA5" s="2" t="s">
        <v>187</v>
      </c>
      <c r="CB5" s="2" t="s">
        <v>188</v>
      </c>
      <c r="CC5" s="2" t="s">
        <v>189</v>
      </c>
      <c r="CD5" s="2" t="s">
        <v>190</v>
      </c>
      <c r="CE5" s="2" t="s">
        <v>191</v>
      </c>
      <c r="CF5" s="2" t="s">
        <v>192</v>
      </c>
      <c r="CG5" s="2" t="s">
        <v>193</v>
      </c>
      <c r="CH5" s="107" t="s">
        <v>194</v>
      </c>
    </row>
    <row r="6" spans="1:86" ht="14.25" customHeight="1">
      <c r="A6" s="2" t="s">
        <v>195</v>
      </c>
      <c r="B6" s="11">
        <f>B3-B5</f>
        <v>174500</v>
      </c>
      <c r="I6" s="150"/>
      <c r="J6" s="2">
        <v>1</v>
      </c>
      <c r="K6" s="118">
        <v>44866</v>
      </c>
      <c r="L6" s="11">
        <f>'Amoritization Scenario 20% DP'!$B$5</f>
        <v>698000</v>
      </c>
      <c r="M6" s="151">
        <f t="shared" ref="M6:M260" si="0">$L$6/((($N$2)-1)/($N$1*$N$2))</f>
        <v>5243.8408962754593</v>
      </c>
      <c r="N6" s="5">
        <f t="shared" ref="N6:N260" si="1">M6-P6</f>
        <v>445.09089627545927</v>
      </c>
      <c r="O6" s="35">
        <f t="shared" ref="O6:O260" si="2">(N6/L6)*12</f>
        <v>7.6519924861110479E-3</v>
      </c>
      <c r="P6" s="5">
        <f t="shared" ref="P6:P260" si="3">L6*($K$1/12)</f>
        <v>4798.75</v>
      </c>
      <c r="Q6" s="35">
        <f t="shared" ref="Q6:Q260" si="4">(P6/L6)*12</f>
        <v>8.2500000000000004E-2</v>
      </c>
      <c r="R6" s="5">
        <f>N6</f>
        <v>445.09089627545927</v>
      </c>
      <c r="S6" s="5">
        <f>P6</f>
        <v>4798.75</v>
      </c>
      <c r="T6" s="5">
        <f>L6-N6</f>
        <v>697554.90910372452</v>
      </c>
      <c r="U6" s="5">
        <f>R6+S6</f>
        <v>5243.8408962754593</v>
      </c>
      <c r="V6" s="150"/>
      <c r="W6" s="2">
        <v>1</v>
      </c>
      <c r="X6" s="118">
        <v>44866</v>
      </c>
      <c r="Y6" s="11">
        <f>'Amoritization Scenario 20% DP'!$B$5</f>
        <v>698000</v>
      </c>
      <c r="Z6" s="151">
        <f>$Y$6/((($AA$2)-1)/($AA$1*$AA$2))</f>
        <v>5121.6767256780549</v>
      </c>
      <c r="AA6" s="5">
        <f t="shared" ref="AA6:AA260" si="5">Z6-AC6</f>
        <v>468.343392344721</v>
      </c>
      <c r="AB6" s="35">
        <f t="shared" ref="AB6:AB260" si="6">(AA6/Y6)*12</f>
        <v>8.0517488655252895E-3</v>
      </c>
      <c r="AC6" s="5">
        <f t="shared" ref="AC6:AC260" si="7">Y6*($X$1/12)</f>
        <v>4653.3333333333339</v>
      </c>
      <c r="AD6" s="35">
        <f t="shared" ref="AD6:AD260" si="8">(AC6/Y6)*12</f>
        <v>8.0000000000000016E-2</v>
      </c>
      <c r="AE6" s="5">
        <f>AA6</f>
        <v>468.343392344721</v>
      </c>
      <c r="AF6" s="5">
        <f>AC6</f>
        <v>4653.3333333333339</v>
      </c>
      <c r="AG6" s="5">
        <f t="shared" ref="AG6:AG260" si="9">Y6-AA6</f>
        <v>697531.65660765523</v>
      </c>
      <c r="AH6" s="5">
        <f t="shared" ref="AH6:AH260" si="10">AE6+AF6</f>
        <v>5121.6767256780549</v>
      </c>
      <c r="AI6" s="150"/>
      <c r="AJ6" s="2">
        <v>1</v>
      </c>
      <c r="AK6" s="118">
        <v>44866</v>
      </c>
      <c r="AL6" s="11">
        <f>'Amoritization Scenario 20% DP'!$B$5</f>
        <v>698000</v>
      </c>
      <c r="AM6" s="151">
        <f>$AL$6/((($AN$2)-1)/($AN$1*$AN$2))</f>
        <v>5000.557474002132</v>
      </c>
      <c r="AN6" s="5">
        <f t="shared" ref="AN6:AN260" si="11">AM6-AP6</f>
        <v>492.64080733546507</v>
      </c>
      <c r="AO6" s="35">
        <f t="shared" ref="AO6:AO260" si="12">(AN6/AL6)*12</f>
        <v>8.4694694670853585E-3</v>
      </c>
      <c r="AP6" s="5">
        <f t="shared" ref="AP6:AP260" si="13">AL6*($AK$1/12)</f>
        <v>4507.916666666667</v>
      </c>
      <c r="AQ6" s="35">
        <f t="shared" ref="AQ6:AQ260" si="14">(AP6/AL6)*12</f>
        <v>7.7500000000000013E-2</v>
      </c>
      <c r="AR6" s="5">
        <f>AN6</f>
        <v>492.64080733546507</v>
      </c>
      <c r="AS6" s="5">
        <f>AP6</f>
        <v>4507.916666666667</v>
      </c>
      <c r="AT6" s="5">
        <f t="shared" ref="AT6:AT260" si="15">AL6-AN6</f>
        <v>697507.3591926645</v>
      </c>
      <c r="AU6" s="5">
        <f t="shared" ref="AU6:AU260" si="16">AR6+AS6</f>
        <v>5000.557474002132</v>
      </c>
      <c r="AV6" s="150"/>
      <c r="AW6" s="2">
        <v>1</v>
      </c>
      <c r="AX6" s="118">
        <v>44866</v>
      </c>
      <c r="AY6" s="11">
        <f>'Amoritization Scenario 20% DP'!$B$5</f>
        <v>698000</v>
      </c>
      <c r="AZ6" s="151">
        <f>$AY$6/((($BA$2)-1)/($BA$1*$BA$2))</f>
        <v>4880.5172696983873</v>
      </c>
      <c r="BA6" s="5">
        <f t="shared" ref="BA6:BA260" si="17">AZ6-BC6</f>
        <v>518.01726969838728</v>
      </c>
      <c r="BB6" s="35">
        <f t="shared" ref="BB6:BB260" si="18">(BA6/AY6)*12</f>
        <v>8.9057410263333053E-3</v>
      </c>
      <c r="BC6" s="5">
        <f t="shared" ref="BC6:BC260" si="19">AY6*($AX$1/12)</f>
        <v>4362.5</v>
      </c>
      <c r="BD6" s="35">
        <f t="shared" ref="BD6:BD260" si="20">(BC6/AY6)*12</f>
        <v>7.5000000000000011E-2</v>
      </c>
      <c r="BE6" s="5">
        <f>BA6</f>
        <v>518.01726969838728</v>
      </c>
      <c r="BF6" s="5">
        <f>BC6</f>
        <v>4362.5</v>
      </c>
      <c r="BG6" s="5">
        <f t="shared" ref="BG6:BG260" si="21">AY6-BA6</f>
        <v>697481.98273030156</v>
      </c>
      <c r="BH6" s="5">
        <f t="shared" ref="BH6:BH260" si="22">BE6+BF6</f>
        <v>4880.5172696983873</v>
      </c>
      <c r="BI6" s="150"/>
      <c r="BJ6" s="2">
        <v>1</v>
      </c>
      <c r="BK6" s="118">
        <v>44866</v>
      </c>
      <c r="BL6" s="11">
        <f>'Amoritization Scenario 20% DP'!$B$5</f>
        <v>698000</v>
      </c>
      <c r="BM6" s="151">
        <f>$BL$6/((($BN$2)-1)/($BN$1*$BN$2))</f>
        <v>4761.5904347922178</v>
      </c>
      <c r="BN6" s="5">
        <f t="shared" ref="BN6:BN260" si="23">BM6-BP6</f>
        <v>544.50710145888479</v>
      </c>
      <c r="BO6" s="35">
        <f t="shared" ref="BO6:BO260" si="24">(BN6/BL6)*12</f>
        <v>9.3611536067430053E-3</v>
      </c>
      <c r="BP6" s="5">
        <f t="shared" ref="BP6:BP260" si="25">BL6*($BK$1/12)</f>
        <v>4217.083333333333</v>
      </c>
      <c r="BQ6" s="35">
        <f t="shared" ref="BQ6:BQ260" si="26">(BP6/BL6)*12</f>
        <v>7.2499999999999995E-2</v>
      </c>
      <c r="BR6" s="5">
        <f>BN6</f>
        <v>544.50710145888479</v>
      </c>
      <c r="BS6" s="5">
        <f>BP6</f>
        <v>4217.083333333333</v>
      </c>
      <c r="BT6" s="5">
        <f t="shared" ref="BT6:BT260" si="27">BL6-BN6</f>
        <v>697455.49289854115</v>
      </c>
      <c r="BU6" s="5">
        <f t="shared" ref="BU6:BU260" si="28">BR6+BS6</f>
        <v>4761.5904347922178</v>
      </c>
      <c r="BV6" s="150"/>
      <c r="BW6" s="2">
        <v>1</v>
      </c>
      <c r="BX6" s="118">
        <v>44866</v>
      </c>
      <c r="BY6" s="11">
        <f>'Amoritization Scenario 20% DP'!$B$5</f>
        <v>698000</v>
      </c>
      <c r="BZ6" s="151">
        <f>$BY$6/((($CA$2)-1)/($CA$1*$CA$2))</f>
        <v>4643.8114163506943</v>
      </c>
      <c r="CA6" s="5">
        <f t="shared" ref="CA6:CA260" si="29">BZ6-CC6</f>
        <v>572.14474968402737</v>
      </c>
      <c r="CB6" s="35">
        <f t="shared" ref="CB6:CB260" si="30">(CA6/BY6)*12</f>
        <v>9.8362994215019043E-3</v>
      </c>
      <c r="CC6" s="5">
        <f t="shared" ref="CC6:CC260" si="31">BY6*($BX$1/12)</f>
        <v>4071.666666666667</v>
      </c>
      <c r="CD6" s="35">
        <f t="shared" ref="CD6:CD260" si="32">(CC6/BY6)*12</f>
        <v>7.0000000000000007E-2</v>
      </c>
      <c r="CE6" s="5">
        <f>CA6</f>
        <v>572.14474968402737</v>
      </c>
      <c r="CF6" s="5">
        <f>CC6</f>
        <v>4071.666666666667</v>
      </c>
      <c r="CG6" s="5">
        <f t="shared" ref="CG6:CG260" si="33">BY6-CA6</f>
        <v>697427.85525031597</v>
      </c>
      <c r="CH6" s="5">
        <f t="shared" ref="CH6:CH260" si="34">CE6+CF6</f>
        <v>4643.8114163506943</v>
      </c>
    </row>
    <row r="7" spans="1:86" ht="14.25" customHeight="1">
      <c r="I7" s="150"/>
      <c r="J7" s="2">
        <v>2</v>
      </c>
      <c r="K7" s="118">
        <v>44896</v>
      </c>
      <c r="L7" s="5">
        <f t="shared" ref="L7:L261" si="35">T6</f>
        <v>697554.90910372452</v>
      </c>
      <c r="M7" s="5">
        <f t="shared" si="0"/>
        <v>5243.8408962754593</v>
      </c>
      <c r="N7" s="5">
        <f t="shared" si="1"/>
        <v>448.15089618735328</v>
      </c>
      <c r="O7" s="35">
        <f t="shared" si="2"/>
        <v>7.7095160310148049E-3</v>
      </c>
      <c r="P7" s="5">
        <f t="shared" si="3"/>
        <v>4795.690000088106</v>
      </c>
      <c r="Q7" s="35">
        <f t="shared" si="4"/>
        <v>8.2500000000000004E-2</v>
      </c>
      <c r="R7" s="5">
        <f t="shared" ref="R7:R261" si="36">R6+N7</f>
        <v>893.24179246281255</v>
      </c>
      <c r="S7" s="5">
        <f t="shared" ref="S7:S261" si="37">S6+P7</f>
        <v>9594.4400000881069</v>
      </c>
      <c r="T7" s="5">
        <f t="shared" ref="T7:T260" si="38">L7-N7</f>
        <v>697106.75820753712</v>
      </c>
      <c r="U7" s="5">
        <f t="shared" ref="U7:U260" si="39">R7+S7</f>
        <v>10487.68179255092</v>
      </c>
      <c r="V7" s="150"/>
      <c r="W7" s="2">
        <v>2</v>
      </c>
      <c r="X7" s="118">
        <v>44896</v>
      </c>
      <c r="Y7" s="5">
        <f t="shared" ref="Y7:Y261" si="40">AG6</f>
        <v>697531.65660765523</v>
      </c>
      <c r="Z7" s="5">
        <f t="shared" ref="Z7:Z261" si="41">Z6</f>
        <v>5121.6767256780549</v>
      </c>
      <c r="AA7" s="5">
        <f t="shared" si="5"/>
        <v>471.46568162701988</v>
      </c>
      <c r="AB7" s="35">
        <f t="shared" si="6"/>
        <v>8.1108694149296459E-3</v>
      </c>
      <c r="AC7" s="5">
        <f t="shared" si="7"/>
        <v>4650.2110440510351</v>
      </c>
      <c r="AD7" s="35">
        <f t="shared" si="8"/>
        <v>0.08</v>
      </c>
      <c r="AE7" s="5">
        <f t="shared" ref="AE7:AE261" si="42">AE6+AA7</f>
        <v>939.80907397174087</v>
      </c>
      <c r="AF7" s="5">
        <f t="shared" ref="AF7:AF261" si="43">AF6+AC7</f>
        <v>9303.544377384369</v>
      </c>
      <c r="AG7" s="5">
        <f t="shared" si="9"/>
        <v>697060.19092602818</v>
      </c>
      <c r="AH7" s="5">
        <f t="shared" si="10"/>
        <v>10243.35345135611</v>
      </c>
      <c r="AI7" s="150"/>
      <c r="AJ7" s="2">
        <v>2</v>
      </c>
      <c r="AK7" s="118">
        <v>44896</v>
      </c>
      <c r="AL7" s="5">
        <f t="shared" ref="AL7:AL261" si="44">AT6</f>
        <v>697507.3591926645</v>
      </c>
      <c r="AM7" s="5">
        <f t="shared" ref="AM7:AM261" si="45">AM6</f>
        <v>5000.557474002132</v>
      </c>
      <c r="AN7" s="5">
        <f t="shared" si="11"/>
        <v>495.82244588284084</v>
      </c>
      <c r="AO7" s="35">
        <f t="shared" si="12"/>
        <v>8.5301886384120933E-3</v>
      </c>
      <c r="AP7" s="5">
        <f t="shared" si="13"/>
        <v>4504.7350281192912</v>
      </c>
      <c r="AQ7" s="35">
        <f t="shared" si="14"/>
        <v>7.7499999999999986E-2</v>
      </c>
      <c r="AR7" s="5">
        <f t="shared" ref="AR7:AR261" si="46">AR6+AN7</f>
        <v>988.46325321830591</v>
      </c>
      <c r="AS7" s="5">
        <f t="shared" ref="AS7:AS261" si="47">AS6+AP7</f>
        <v>9012.6516947859582</v>
      </c>
      <c r="AT7" s="5">
        <f t="shared" si="15"/>
        <v>697011.53674678167</v>
      </c>
      <c r="AU7" s="5">
        <f t="shared" si="16"/>
        <v>10001.114948004264</v>
      </c>
      <c r="AV7" s="150"/>
      <c r="AW7" s="2">
        <v>2</v>
      </c>
      <c r="AX7" s="118">
        <v>44896</v>
      </c>
      <c r="AY7" s="5">
        <f t="shared" ref="AY7:AY261" si="48">BG6</f>
        <v>697481.98273030156</v>
      </c>
      <c r="AZ7" s="5">
        <f t="shared" ref="AZ7:AZ261" si="49">AZ6</f>
        <v>4880.5172696983873</v>
      </c>
      <c r="BA7" s="5">
        <f t="shared" si="17"/>
        <v>521.2548776340027</v>
      </c>
      <c r="BB7" s="35">
        <f t="shared" si="18"/>
        <v>8.9680575075538598E-3</v>
      </c>
      <c r="BC7" s="5">
        <f t="shared" si="19"/>
        <v>4359.2623920643846</v>
      </c>
      <c r="BD7" s="35">
        <f t="shared" si="20"/>
        <v>7.4999999999999997E-2</v>
      </c>
      <c r="BE7" s="5">
        <f t="shared" ref="BE7:BE261" si="50">BE6+BA7</f>
        <v>1039.27214733239</v>
      </c>
      <c r="BF7" s="5">
        <f t="shared" ref="BF7:BF261" si="51">BF6+BC7</f>
        <v>8721.7623920643855</v>
      </c>
      <c r="BG7" s="5">
        <f t="shared" si="21"/>
        <v>696960.72785266757</v>
      </c>
      <c r="BH7" s="5">
        <f t="shared" si="22"/>
        <v>9761.0345393967764</v>
      </c>
      <c r="BI7" s="150"/>
      <c r="BJ7" s="2">
        <v>2</v>
      </c>
      <c r="BK7" s="118">
        <v>44896</v>
      </c>
      <c r="BL7" s="5">
        <f t="shared" ref="BL7:BL261" si="52">BT6</f>
        <v>697455.49289854115</v>
      </c>
      <c r="BM7" s="5">
        <f t="shared" ref="BM7:BM261" si="53">BM6</f>
        <v>4761.5904347922178</v>
      </c>
      <c r="BN7" s="5">
        <f t="shared" si="23"/>
        <v>547.79683186353213</v>
      </c>
      <c r="BO7" s="35">
        <f t="shared" si="24"/>
        <v>9.4250630316831431E-3</v>
      </c>
      <c r="BP7" s="5">
        <f t="shared" si="25"/>
        <v>4213.7936029286857</v>
      </c>
      <c r="BQ7" s="35">
        <f t="shared" si="26"/>
        <v>7.2499999999999981E-2</v>
      </c>
      <c r="BR7" s="5">
        <f t="shared" ref="BR7:BR261" si="54">BR6+BN7</f>
        <v>1092.3039333224169</v>
      </c>
      <c r="BS7" s="5">
        <f t="shared" ref="BS7:BS261" si="55">BS6+BP7</f>
        <v>8430.8769362620187</v>
      </c>
      <c r="BT7" s="5">
        <f t="shared" si="27"/>
        <v>696907.69606667757</v>
      </c>
      <c r="BU7" s="5">
        <f t="shared" si="28"/>
        <v>9523.1808695844356</v>
      </c>
      <c r="BV7" s="150"/>
      <c r="BW7" s="2">
        <v>2</v>
      </c>
      <c r="BX7" s="118">
        <v>44896</v>
      </c>
      <c r="BY7" s="5">
        <f t="shared" ref="BY7:BY261" si="56">CG6</f>
        <v>697427.85525031597</v>
      </c>
      <c r="BZ7" s="5">
        <f t="shared" ref="BZ7:BZ261" si="57">BZ6</f>
        <v>4643.8114163506943</v>
      </c>
      <c r="CA7" s="5">
        <f t="shared" si="29"/>
        <v>575.48226072385114</v>
      </c>
      <c r="CB7" s="35">
        <f t="shared" si="30"/>
        <v>9.9017942525505189E-3</v>
      </c>
      <c r="CC7" s="5">
        <f t="shared" si="31"/>
        <v>4068.3291556268432</v>
      </c>
      <c r="CD7" s="35">
        <f t="shared" si="32"/>
        <v>7.0000000000000007E-2</v>
      </c>
      <c r="CE7" s="5">
        <f t="shared" ref="CE7:CE261" si="58">CE6+CA7</f>
        <v>1147.6270104078785</v>
      </c>
      <c r="CF7" s="5">
        <f t="shared" ref="CF7:CF261" si="59">CF6+CC7</f>
        <v>8139.9958222935102</v>
      </c>
      <c r="CG7" s="5">
        <f t="shared" si="33"/>
        <v>696852.37298959214</v>
      </c>
      <c r="CH7" s="5">
        <f t="shared" si="34"/>
        <v>9287.6228327013887</v>
      </c>
    </row>
    <row r="8" spans="1:86" ht="48" customHeight="1">
      <c r="A8" s="136" t="s">
        <v>106</v>
      </c>
      <c r="B8" s="152" t="str">
        <f>"Cum Interest @ "&amp;K1&amp;"%"</f>
        <v>Cum Interest @ 0.0825%</v>
      </c>
      <c r="C8" s="154" t="str">
        <f>"Cum Interest @ "&amp;X1&amp;"%"</f>
        <v>Cum Interest @ 0.08%</v>
      </c>
      <c r="D8" s="154" t="str">
        <f>"Cum Interest @ "&amp;AK1&amp;"%"</f>
        <v>Cum Interest @ 0.0775%</v>
      </c>
      <c r="E8" s="153" t="str">
        <f>"Cum Interest @ "&amp;AX1&amp;"%"</f>
        <v>Cum Interest @ 0.075%</v>
      </c>
      <c r="F8" s="154" t="str">
        <f>"Cum Interest @ "&amp;BK1&amp;"%"</f>
        <v>Cum Interest @ 0.0725%</v>
      </c>
      <c r="G8" s="155" t="str">
        <f>"Cum Interest @ "&amp;BX1&amp;"%"</f>
        <v>Cum Interest @ 0.07%</v>
      </c>
      <c r="H8" s="156"/>
      <c r="I8" s="150"/>
      <c r="J8" s="2">
        <v>3</v>
      </c>
      <c r="K8" s="118">
        <v>44927</v>
      </c>
      <c r="L8" s="5">
        <f t="shared" si="35"/>
        <v>697106.75820753712</v>
      </c>
      <c r="M8" s="5">
        <f t="shared" si="0"/>
        <v>5243.8408962754593</v>
      </c>
      <c r="N8" s="5">
        <f t="shared" si="1"/>
        <v>451.23193359864126</v>
      </c>
      <c r="O8" s="35">
        <f t="shared" si="2"/>
        <v>7.7675092651614324E-3</v>
      </c>
      <c r="P8" s="5">
        <f t="shared" si="3"/>
        <v>4792.608962676818</v>
      </c>
      <c r="Q8" s="35">
        <f t="shared" si="4"/>
        <v>8.2500000000000018E-2</v>
      </c>
      <c r="R8" s="5">
        <f t="shared" si="36"/>
        <v>1344.4737260614538</v>
      </c>
      <c r="S8" s="5">
        <f t="shared" si="37"/>
        <v>14387.048962764926</v>
      </c>
      <c r="T8" s="5">
        <f t="shared" si="38"/>
        <v>696655.52627393848</v>
      </c>
      <c r="U8" s="5">
        <f t="shared" si="39"/>
        <v>15731.522688826379</v>
      </c>
      <c r="V8" s="150"/>
      <c r="W8" s="2">
        <v>3</v>
      </c>
      <c r="X8" s="118">
        <v>44927</v>
      </c>
      <c r="Y8" s="5">
        <f t="shared" si="40"/>
        <v>697060.19092602818</v>
      </c>
      <c r="Z8" s="5">
        <f t="shared" si="41"/>
        <v>5121.6767256780549</v>
      </c>
      <c r="AA8" s="5">
        <f t="shared" si="5"/>
        <v>474.60878617120034</v>
      </c>
      <c r="AB8" s="35">
        <f t="shared" si="6"/>
        <v>8.1704643418071595E-3</v>
      </c>
      <c r="AC8" s="5">
        <f t="shared" si="7"/>
        <v>4647.0679395068546</v>
      </c>
      <c r="AD8" s="35">
        <f t="shared" si="8"/>
        <v>0.08</v>
      </c>
      <c r="AE8" s="5">
        <f t="shared" si="42"/>
        <v>1414.4178601429412</v>
      </c>
      <c r="AF8" s="5">
        <f t="shared" si="43"/>
        <v>13950.612316891224</v>
      </c>
      <c r="AG8" s="5">
        <f t="shared" si="9"/>
        <v>696585.582139857</v>
      </c>
      <c r="AH8" s="5">
        <f t="shared" si="10"/>
        <v>15365.030177034165</v>
      </c>
      <c r="AI8" s="150"/>
      <c r="AJ8" s="2">
        <v>3</v>
      </c>
      <c r="AK8" s="118">
        <v>44927</v>
      </c>
      <c r="AL8" s="5">
        <f t="shared" si="44"/>
        <v>697011.53674678167</v>
      </c>
      <c r="AM8" s="5">
        <f t="shared" si="45"/>
        <v>5000.557474002132</v>
      </c>
      <c r="AN8" s="5">
        <f t="shared" si="11"/>
        <v>499.02463251250083</v>
      </c>
      <c r="AO8" s="35">
        <f t="shared" si="12"/>
        <v>8.5913866190790271E-3</v>
      </c>
      <c r="AP8" s="5">
        <f t="shared" si="13"/>
        <v>4501.5328414896312</v>
      </c>
      <c r="AQ8" s="35">
        <f t="shared" si="14"/>
        <v>7.7499999999999986E-2</v>
      </c>
      <c r="AR8" s="5">
        <f t="shared" si="46"/>
        <v>1487.4878857308067</v>
      </c>
      <c r="AS8" s="5">
        <f t="shared" si="47"/>
        <v>13514.184536275588</v>
      </c>
      <c r="AT8" s="5">
        <f t="shared" si="15"/>
        <v>696512.51211426919</v>
      </c>
      <c r="AU8" s="5">
        <f t="shared" si="16"/>
        <v>15001.672422006395</v>
      </c>
      <c r="AV8" s="150"/>
      <c r="AW8" s="2">
        <v>3</v>
      </c>
      <c r="AX8" s="118">
        <v>44927</v>
      </c>
      <c r="AY8" s="5">
        <f t="shared" si="48"/>
        <v>696960.72785266757</v>
      </c>
      <c r="AZ8" s="5">
        <f t="shared" si="49"/>
        <v>4880.5172696983873</v>
      </c>
      <c r="BA8" s="5">
        <f t="shared" si="17"/>
        <v>524.51272061921554</v>
      </c>
      <c r="BB8" s="35">
        <f t="shared" si="18"/>
        <v>9.0308569706973856E-3</v>
      </c>
      <c r="BC8" s="5">
        <f t="shared" si="19"/>
        <v>4356.0045490791717</v>
      </c>
      <c r="BD8" s="35">
        <f t="shared" si="20"/>
        <v>7.4999999999999997E-2</v>
      </c>
      <c r="BE8" s="5">
        <f t="shared" si="50"/>
        <v>1563.7848679516055</v>
      </c>
      <c r="BF8" s="5">
        <f t="shared" si="51"/>
        <v>13077.766941143556</v>
      </c>
      <c r="BG8" s="5">
        <f t="shared" si="21"/>
        <v>696436.21513204835</v>
      </c>
      <c r="BH8" s="5">
        <f t="shared" si="22"/>
        <v>14641.551809095163</v>
      </c>
      <c r="BI8" s="150"/>
      <c r="BJ8" s="2">
        <v>3</v>
      </c>
      <c r="BK8" s="118">
        <v>44927</v>
      </c>
      <c r="BL8" s="5">
        <f t="shared" si="52"/>
        <v>696907.69606667757</v>
      </c>
      <c r="BM8" s="5">
        <f t="shared" si="53"/>
        <v>4761.5904347922178</v>
      </c>
      <c r="BN8" s="5">
        <f t="shared" si="23"/>
        <v>551.1064377227076</v>
      </c>
      <c r="BO8" s="35">
        <f t="shared" si="24"/>
        <v>9.4894593502089231E-3</v>
      </c>
      <c r="BP8" s="5">
        <f t="shared" si="25"/>
        <v>4210.4839970695102</v>
      </c>
      <c r="BQ8" s="35">
        <f t="shared" si="26"/>
        <v>7.2499999999999995E-2</v>
      </c>
      <c r="BR8" s="5">
        <f t="shared" si="54"/>
        <v>1643.4103710451245</v>
      </c>
      <c r="BS8" s="5">
        <f t="shared" si="55"/>
        <v>12641.360933331529</v>
      </c>
      <c r="BT8" s="5">
        <f t="shared" si="27"/>
        <v>696356.58962895488</v>
      </c>
      <c r="BU8" s="5">
        <f t="shared" si="28"/>
        <v>14284.771304376653</v>
      </c>
      <c r="BV8" s="150"/>
      <c r="BW8" s="2">
        <v>3</v>
      </c>
      <c r="BX8" s="118">
        <v>44927</v>
      </c>
      <c r="BY8" s="5">
        <f t="shared" si="56"/>
        <v>696852.37298959214</v>
      </c>
      <c r="BZ8" s="5">
        <f t="shared" si="57"/>
        <v>4643.8114163506943</v>
      </c>
      <c r="CA8" s="5">
        <f t="shared" si="29"/>
        <v>578.83924057807326</v>
      </c>
      <c r="CB8" s="35">
        <f t="shared" si="30"/>
        <v>9.9677796276093373E-3</v>
      </c>
      <c r="CC8" s="5">
        <f t="shared" si="31"/>
        <v>4064.9721757726211</v>
      </c>
      <c r="CD8" s="35">
        <f t="shared" si="32"/>
        <v>7.0000000000000007E-2</v>
      </c>
      <c r="CE8" s="5">
        <f t="shared" si="58"/>
        <v>1726.4662509859518</v>
      </c>
      <c r="CF8" s="5">
        <f t="shared" si="59"/>
        <v>12204.967998066131</v>
      </c>
      <c r="CG8" s="5">
        <f t="shared" si="33"/>
        <v>696273.53374901402</v>
      </c>
      <c r="CH8" s="5">
        <f t="shared" si="34"/>
        <v>13931.434249052083</v>
      </c>
    </row>
    <row r="9" spans="1:86" ht="14.25" customHeight="1">
      <c r="A9" s="157">
        <v>1</v>
      </c>
      <c r="B9" s="158">
        <f>VLOOKUP($A$9*12,$J$5:$U$365,10)</f>
        <v>57378.339368828507</v>
      </c>
      <c r="C9" s="158">
        <f t="shared" ref="C9:C38" si="60">VLOOKUP(A9*12,$W$5:$AH$365,10)</f>
        <v>55629.280120961397</v>
      </c>
      <c r="D9" s="158">
        <f t="shared" ref="D9:D38" si="61">VLOOKUP(A9*12,$AJ$5:$AU$365,10)</f>
        <v>53880.424904183965</v>
      </c>
      <c r="E9" s="159">
        <f t="shared" ref="E9:E38" si="62">VLOOKUP(A9*12,$AW$5:$BH$365,10)</f>
        <v>52131.802932542116</v>
      </c>
      <c r="F9" s="158">
        <f t="shared" ref="F9:F38" si="63">VLOOKUP(A9*12,$BJ$5:$BU$365,10)</f>
        <v>50383.445174607827</v>
      </c>
      <c r="G9" s="160">
        <f t="shared" ref="G9:G38" si="64">VLOOKUP(A9*12,$BW$5:$CH$365,10)</f>
        <v>48635.384387729064</v>
      </c>
      <c r="H9" s="11"/>
      <c r="I9" s="150"/>
      <c r="J9" s="2">
        <v>4</v>
      </c>
      <c r="K9" s="118">
        <v>44958</v>
      </c>
      <c r="L9" s="5">
        <f t="shared" si="35"/>
        <v>696655.52627393848</v>
      </c>
      <c r="M9" s="5">
        <f t="shared" si="0"/>
        <v>5243.8408962754593</v>
      </c>
      <c r="N9" s="5">
        <f t="shared" si="1"/>
        <v>454.33415314213198</v>
      </c>
      <c r="O9" s="35">
        <f t="shared" si="2"/>
        <v>7.8259765868300135E-3</v>
      </c>
      <c r="P9" s="5">
        <f t="shared" si="3"/>
        <v>4789.5067431333273</v>
      </c>
      <c r="Q9" s="35">
        <f t="shared" si="4"/>
        <v>8.2500000000000004E-2</v>
      </c>
      <c r="R9" s="5">
        <f t="shared" si="36"/>
        <v>1798.8078792035858</v>
      </c>
      <c r="S9" s="5">
        <f t="shared" si="37"/>
        <v>19176.555705898252</v>
      </c>
      <c r="T9" s="5">
        <f t="shared" si="38"/>
        <v>696201.1921207963</v>
      </c>
      <c r="U9" s="5">
        <f t="shared" si="39"/>
        <v>20975.363585101837</v>
      </c>
      <c r="V9" s="150"/>
      <c r="W9" s="2">
        <v>4</v>
      </c>
      <c r="X9" s="118">
        <v>44958</v>
      </c>
      <c r="Y9" s="5">
        <f t="shared" si="40"/>
        <v>696585.582139857</v>
      </c>
      <c r="Z9" s="5">
        <f t="shared" si="41"/>
        <v>5121.6767256780549</v>
      </c>
      <c r="AA9" s="5">
        <f t="shared" si="5"/>
        <v>477.77284474567477</v>
      </c>
      <c r="AB9" s="35">
        <f t="shared" si="6"/>
        <v>8.2305380472215955E-3</v>
      </c>
      <c r="AC9" s="5">
        <f t="shared" si="7"/>
        <v>4643.9038809323802</v>
      </c>
      <c r="AD9" s="35">
        <f t="shared" si="8"/>
        <v>0.08</v>
      </c>
      <c r="AE9" s="5">
        <f t="shared" si="42"/>
        <v>1892.190704888616</v>
      </c>
      <c r="AF9" s="5">
        <f t="shared" si="43"/>
        <v>18594.516197823603</v>
      </c>
      <c r="AG9" s="5">
        <f t="shared" si="9"/>
        <v>696107.80929511134</v>
      </c>
      <c r="AH9" s="5">
        <f t="shared" si="10"/>
        <v>20486.70690271222</v>
      </c>
      <c r="AI9" s="150"/>
      <c r="AJ9" s="2">
        <v>4</v>
      </c>
      <c r="AK9" s="118">
        <v>44958</v>
      </c>
      <c r="AL9" s="5">
        <f t="shared" si="44"/>
        <v>696512.51211426919</v>
      </c>
      <c r="AM9" s="5">
        <f t="shared" si="45"/>
        <v>5000.557474002132</v>
      </c>
      <c r="AN9" s="5">
        <f t="shared" si="11"/>
        <v>502.24749993081059</v>
      </c>
      <c r="AO9" s="35">
        <f t="shared" si="12"/>
        <v>8.6530678119116806E-3</v>
      </c>
      <c r="AP9" s="5">
        <f t="shared" si="13"/>
        <v>4498.3099740713214</v>
      </c>
      <c r="AQ9" s="35">
        <f t="shared" si="14"/>
        <v>7.7499999999999986E-2</v>
      </c>
      <c r="AR9" s="5">
        <f t="shared" si="46"/>
        <v>1989.7353856616173</v>
      </c>
      <c r="AS9" s="5">
        <f t="shared" si="47"/>
        <v>18012.494510346911</v>
      </c>
      <c r="AT9" s="5">
        <f t="shared" si="15"/>
        <v>696010.2646143384</v>
      </c>
      <c r="AU9" s="5">
        <f t="shared" si="16"/>
        <v>20002.229896008528</v>
      </c>
      <c r="AV9" s="150"/>
      <c r="AW9" s="2">
        <v>4</v>
      </c>
      <c r="AX9" s="118">
        <v>44958</v>
      </c>
      <c r="AY9" s="5">
        <f t="shared" si="48"/>
        <v>696436.21513204835</v>
      </c>
      <c r="AZ9" s="5">
        <f t="shared" si="49"/>
        <v>4880.5172696983873</v>
      </c>
      <c r="BA9" s="5">
        <f t="shared" si="17"/>
        <v>527.7909251230858</v>
      </c>
      <c r="BB9" s="35">
        <f t="shared" si="18"/>
        <v>9.0941438194396054E-3</v>
      </c>
      <c r="BC9" s="5">
        <f t="shared" si="19"/>
        <v>4352.7263445753015</v>
      </c>
      <c r="BD9" s="35">
        <f t="shared" si="20"/>
        <v>7.4999999999999983E-2</v>
      </c>
      <c r="BE9" s="5">
        <f t="shared" si="50"/>
        <v>2091.5757930746913</v>
      </c>
      <c r="BF9" s="5">
        <f t="shared" si="51"/>
        <v>17430.493285718858</v>
      </c>
      <c r="BG9" s="5">
        <f t="shared" si="21"/>
        <v>695908.42420692532</v>
      </c>
      <c r="BH9" s="5">
        <f t="shared" si="22"/>
        <v>19522.069078793549</v>
      </c>
      <c r="BI9" s="150"/>
      <c r="BJ9" s="2">
        <v>4</v>
      </c>
      <c r="BK9" s="118">
        <v>44958</v>
      </c>
      <c r="BL9" s="5">
        <f t="shared" si="52"/>
        <v>696356.58962895488</v>
      </c>
      <c r="BM9" s="5">
        <f t="shared" si="53"/>
        <v>4761.5904347922178</v>
      </c>
      <c r="BN9" s="5">
        <f t="shared" si="23"/>
        <v>554.43603911728223</v>
      </c>
      <c r="BO9" s="35">
        <f t="shared" si="24"/>
        <v>9.5543469660457729E-3</v>
      </c>
      <c r="BP9" s="5">
        <f t="shared" si="25"/>
        <v>4207.1543956749356</v>
      </c>
      <c r="BQ9" s="35">
        <f t="shared" si="26"/>
        <v>7.2499999999999995E-2</v>
      </c>
      <c r="BR9" s="5">
        <f t="shared" si="54"/>
        <v>2197.8464101624068</v>
      </c>
      <c r="BS9" s="5">
        <f t="shared" si="55"/>
        <v>16848.515329006463</v>
      </c>
      <c r="BT9" s="5">
        <f t="shared" si="27"/>
        <v>695802.1535898376</v>
      </c>
      <c r="BU9" s="5">
        <f t="shared" si="28"/>
        <v>19046.361739168868</v>
      </c>
      <c r="BV9" s="150"/>
      <c r="BW9" s="2">
        <v>4</v>
      </c>
      <c r="BX9" s="118">
        <v>44958</v>
      </c>
      <c r="BY9" s="5">
        <f t="shared" si="56"/>
        <v>696273.53374901402</v>
      </c>
      <c r="BZ9" s="5">
        <f t="shared" si="57"/>
        <v>4643.8114163506943</v>
      </c>
      <c r="CA9" s="5">
        <f t="shared" si="29"/>
        <v>582.21580281477918</v>
      </c>
      <c r="CB9" s="35">
        <f t="shared" si="30"/>
        <v>1.0034259949762515E-2</v>
      </c>
      <c r="CC9" s="5">
        <f t="shared" si="31"/>
        <v>4061.5956135359152</v>
      </c>
      <c r="CD9" s="35">
        <f t="shared" si="32"/>
        <v>7.0000000000000007E-2</v>
      </c>
      <c r="CE9" s="5">
        <f t="shared" si="58"/>
        <v>2308.682053800731</v>
      </c>
      <c r="CF9" s="5">
        <f t="shared" si="59"/>
        <v>16266.563611602047</v>
      </c>
      <c r="CG9" s="5">
        <f t="shared" si="33"/>
        <v>695691.31794619921</v>
      </c>
      <c r="CH9" s="5">
        <f t="shared" si="34"/>
        <v>18575.245665402777</v>
      </c>
    </row>
    <row r="10" spans="1:86" ht="14.25" customHeight="1">
      <c r="A10" s="161">
        <f t="shared" ref="A10:A38" si="65">A9+1</f>
        <v>2</v>
      </c>
      <c r="B10" s="11">
        <f t="shared" ref="B10:B38" si="66">VLOOKUP(A10*12,$J$5:$U$365,10)</f>
        <v>114281.28005681903</v>
      </c>
      <c r="C10" s="11">
        <f t="shared" si="60"/>
        <v>110774.60334891404</v>
      </c>
      <c r="D10" s="11">
        <f t="shared" si="61"/>
        <v>107268.83111842786</v>
      </c>
      <c r="E10" s="162">
        <f t="shared" si="62"/>
        <v>103764.08633688683</v>
      </c>
      <c r="F10" s="11">
        <f t="shared" si="63"/>
        <v>100260.49907360862</v>
      </c>
      <c r="G10" s="22">
        <f t="shared" si="64"/>
        <v>96758.206612091933</v>
      </c>
      <c r="H10" s="11"/>
      <c r="I10" s="150"/>
      <c r="J10" s="2">
        <v>5</v>
      </c>
      <c r="K10" s="118">
        <v>44986</v>
      </c>
      <c r="L10" s="5">
        <f t="shared" si="35"/>
        <v>696201.1921207963</v>
      </c>
      <c r="M10" s="5">
        <f t="shared" si="0"/>
        <v>5243.8408962754593</v>
      </c>
      <c r="N10" s="5">
        <f t="shared" si="1"/>
        <v>457.45770044498477</v>
      </c>
      <c r="O10" s="35">
        <f t="shared" si="2"/>
        <v>7.8849224440675023E-3</v>
      </c>
      <c r="P10" s="5">
        <f t="shared" si="3"/>
        <v>4786.3831958304745</v>
      </c>
      <c r="Q10" s="35">
        <f t="shared" si="4"/>
        <v>8.2500000000000004E-2</v>
      </c>
      <c r="R10" s="5">
        <f t="shared" si="36"/>
        <v>2256.2655796485706</v>
      </c>
      <c r="S10" s="5">
        <f t="shared" si="37"/>
        <v>23962.938901728725</v>
      </c>
      <c r="T10" s="5">
        <f t="shared" si="38"/>
        <v>695743.73442035133</v>
      </c>
      <c r="U10" s="5">
        <f t="shared" si="39"/>
        <v>26219.204481377295</v>
      </c>
      <c r="V10" s="150"/>
      <c r="W10" s="2">
        <v>5</v>
      </c>
      <c r="X10" s="118">
        <v>44986</v>
      </c>
      <c r="Y10" s="5">
        <f t="shared" si="40"/>
        <v>696107.80929511134</v>
      </c>
      <c r="Z10" s="5">
        <f t="shared" si="41"/>
        <v>5121.6767256780549</v>
      </c>
      <c r="AA10" s="5">
        <f t="shared" si="5"/>
        <v>480.95799704397905</v>
      </c>
      <c r="AB10" s="35">
        <f t="shared" si="6"/>
        <v>8.2910949819282268E-3</v>
      </c>
      <c r="AC10" s="5">
        <f t="shared" si="7"/>
        <v>4640.7187286340759</v>
      </c>
      <c r="AD10" s="35">
        <f t="shared" si="8"/>
        <v>0.08</v>
      </c>
      <c r="AE10" s="5">
        <f t="shared" si="42"/>
        <v>2373.148701932595</v>
      </c>
      <c r="AF10" s="5">
        <f t="shared" si="43"/>
        <v>23235.234926457677</v>
      </c>
      <c r="AG10" s="5">
        <f t="shared" si="9"/>
        <v>695626.85129806737</v>
      </c>
      <c r="AH10" s="5">
        <f t="shared" si="10"/>
        <v>25608.383628390271</v>
      </c>
      <c r="AI10" s="150"/>
      <c r="AJ10" s="2">
        <v>5</v>
      </c>
      <c r="AK10" s="118">
        <v>44986</v>
      </c>
      <c r="AL10" s="5">
        <f t="shared" si="44"/>
        <v>696010.2646143384</v>
      </c>
      <c r="AM10" s="5">
        <f t="shared" si="45"/>
        <v>5000.557474002132</v>
      </c>
      <c r="AN10" s="5">
        <f t="shared" si="11"/>
        <v>505.49118170119618</v>
      </c>
      <c r="AO10" s="35">
        <f t="shared" si="12"/>
        <v>8.7152366693549928E-3</v>
      </c>
      <c r="AP10" s="5">
        <f t="shared" si="13"/>
        <v>4495.0662923009359</v>
      </c>
      <c r="AQ10" s="35">
        <f t="shared" si="14"/>
        <v>7.7500000000000013E-2</v>
      </c>
      <c r="AR10" s="5">
        <f t="shared" si="46"/>
        <v>2495.2265673628135</v>
      </c>
      <c r="AS10" s="5">
        <f t="shared" si="47"/>
        <v>22507.560802647848</v>
      </c>
      <c r="AT10" s="5">
        <f t="shared" si="15"/>
        <v>695504.77343263722</v>
      </c>
      <c r="AU10" s="5">
        <f t="shared" si="16"/>
        <v>25002.787370010661</v>
      </c>
      <c r="AV10" s="150"/>
      <c r="AW10" s="2">
        <v>5</v>
      </c>
      <c r="AX10" s="118">
        <v>44986</v>
      </c>
      <c r="AY10" s="5">
        <f t="shared" si="48"/>
        <v>695908.42420692532</v>
      </c>
      <c r="AZ10" s="5">
        <f t="shared" si="49"/>
        <v>4880.5172696983873</v>
      </c>
      <c r="BA10" s="5">
        <f t="shared" si="17"/>
        <v>531.08961840510437</v>
      </c>
      <c r="BB10" s="35">
        <f t="shared" si="18"/>
        <v>9.1579225070082589E-3</v>
      </c>
      <c r="BC10" s="5">
        <f t="shared" si="19"/>
        <v>4349.4276512932829</v>
      </c>
      <c r="BD10" s="35">
        <f t="shared" si="20"/>
        <v>7.4999999999999997E-2</v>
      </c>
      <c r="BE10" s="5">
        <f t="shared" si="50"/>
        <v>2622.6654114797957</v>
      </c>
      <c r="BF10" s="5">
        <f t="shared" si="51"/>
        <v>21779.920937012139</v>
      </c>
      <c r="BG10" s="5">
        <f t="shared" si="21"/>
        <v>695377.33458852023</v>
      </c>
      <c r="BH10" s="5">
        <f t="shared" si="22"/>
        <v>24402.586348491935</v>
      </c>
      <c r="BI10" s="150"/>
      <c r="BJ10" s="2">
        <v>5</v>
      </c>
      <c r="BK10" s="118">
        <v>44986</v>
      </c>
      <c r="BL10" s="5">
        <f t="shared" si="52"/>
        <v>695802.1535898376</v>
      </c>
      <c r="BM10" s="5">
        <f t="shared" si="53"/>
        <v>4761.5904347922178</v>
      </c>
      <c r="BN10" s="5">
        <f t="shared" si="23"/>
        <v>557.78575685361557</v>
      </c>
      <c r="BO10" s="35">
        <f t="shared" si="24"/>
        <v>9.6197303324085989E-3</v>
      </c>
      <c r="BP10" s="5">
        <f t="shared" si="25"/>
        <v>4203.8046779386023</v>
      </c>
      <c r="BQ10" s="35">
        <f t="shared" si="26"/>
        <v>7.2499999999999995E-2</v>
      </c>
      <c r="BR10" s="5">
        <f t="shared" si="54"/>
        <v>2755.6321670160223</v>
      </c>
      <c r="BS10" s="5">
        <f t="shared" si="55"/>
        <v>21052.320006945065</v>
      </c>
      <c r="BT10" s="5">
        <f t="shared" si="27"/>
        <v>695244.36783298396</v>
      </c>
      <c r="BU10" s="5">
        <f t="shared" si="28"/>
        <v>23807.952173961086</v>
      </c>
      <c r="BV10" s="150"/>
      <c r="BW10" s="2">
        <v>5</v>
      </c>
      <c r="BX10" s="118">
        <v>44986</v>
      </c>
      <c r="BY10" s="5">
        <f t="shared" si="56"/>
        <v>695691.31794619921</v>
      </c>
      <c r="BZ10" s="5">
        <f t="shared" si="57"/>
        <v>4643.8114163506943</v>
      </c>
      <c r="CA10" s="5">
        <f t="shared" si="29"/>
        <v>585.61206166453212</v>
      </c>
      <c r="CB10" s="35">
        <f t="shared" si="30"/>
        <v>1.0101239671526043E-2</v>
      </c>
      <c r="CC10" s="5">
        <f t="shared" si="31"/>
        <v>4058.1993546861622</v>
      </c>
      <c r="CD10" s="35">
        <f t="shared" si="32"/>
        <v>7.0000000000000007E-2</v>
      </c>
      <c r="CE10" s="5">
        <f t="shared" si="58"/>
        <v>2894.2941154652631</v>
      </c>
      <c r="CF10" s="5">
        <f t="shared" si="59"/>
        <v>20324.76296628821</v>
      </c>
      <c r="CG10" s="5">
        <f t="shared" si="33"/>
        <v>695105.70588453463</v>
      </c>
      <c r="CH10" s="5">
        <f t="shared" si="34"/>
        <v>23219.057081753472</v>
      </c>
    </row>
    <row r="11" spans="1:86" ht="14.25" customHeight="1">
      <c r="A11" s="161">
        <f t="shared" si="65"/>
        <v>3</v>
      </c>
      <c r="B11" s="11">
        <f t="shared" si="66"/>
        <v>170668.08413431363</v>
      </c>
      <c r="C11" s="11">
        <f t="shared" si="60"/>
        <v>165395.80150042209</v>
      </c>
      <c r="D11" s="11">
        <f t="shared" si="61"/>
        <v>160125.7031467823</v>
      </c>
      <c r="E11" s="162">
        <f t="shared" si="62"/>
        <v>154858.07121388082</v>
      </c>
      <c r="F11" s="11">
        <f t="shared" si="63"/>
        <v>149593.20346915387</v>
      </c>
      <c r="G11" s="22">
        <f t="shared" si="64"/>
        <v>144331.41351285501</v>
      </c>
      <c r="H11" s="11"/>
      <c r="I11" s="150"/>
      <c r="J11" s="2">
        <v>6</v>
      </c>
      <c r="K11" s="118">
        <v>45017</v>
      </c>
      <c r="L11" s="5">
        <f t="shared" si="35"/>
        <v>695743.73442035133</v>
      </c>
      <c r="M11" s="5">
        <f t="shared" si="0"/>
        <v>5243.8408962754593</v>
      </c>
      <c r="N11" s="5">
        <f t="shared" si="1"/>
        <v>460.60272213554344</v>
      </c>
      <c r="O11" s="35">
        <f t="shared" si="2"/>
        <v>7.9443513353827828E-3</v>
      </c>
      <c r="P11" s="5">
        <f t="shared" si="3"/>
        <v>4783.2381741399158</v>
      </c>
      <c r="Q11" s="35">
        <f t="shared" si="4"/>
        <v>8.2500000000000018E-2</v>
      </c>
      <c r="R11" s="5">
        <f t="shared" si="36"/>
        <v>2716.868301784114</v>
      </c>
      <c r="S11" s="5">
        <f t="shared" si="37"/>
        <v>28746.17707586864</v>
      </c>
      <c r="T11" s="5">
        <f t="shared" si="38"/>
        <v>695283.13169821585</v>
      </c>
      <c r="U11" s="5">
        <f t="shared" si="39"/>
        <v>31463.045377652754</v>
      </c>
      <c r="V11" s="150"/>
      <c r="W11" s="2">
        <v>6</v>
      </c>
      <c r="X11" s="118">
        <v>45017</v>
      </c>
      <c r="Y11" s="5">
        <f t="shared" si="40"/>
        <v>695626.85129806737</v>
      </c>
      <c r="Z11" s="5">
        <f t="shared" si="41"/>
        <v>5121.6767256780549</v>
      </c>
      <c r="AA11" s="5">
        <f t="shared" si="5"/>
        <v>484.16438369093885</v>
      </c>
      <c r="AB11" s="35">
        <f t="shared" si="6"/>
        <v>8.3521396470674272E-3</v>
      </c>
      <c r="AC11" s="5">
        <f t="shared" si="7"/>
        <v>4637.5123419871161</v>
      </c>
      <c r="AD11" s="35">
        <f t="shared" si="8"/>
        <v>0.08</v>
      </c>
      <c r="AE11" s="5">
        <f t="shared" si="42"/>
        <v>2857.3130856235339</v>
      </c>
      <c r="AF11" s="5">
        <f t="shared" si="43"/>
        <v>27872.747268444793</v>
      </c>
      <c r="AG11" s="5">
        <f t="shared" si="9"/>
        <v>695142.68691437645</v>
      </c>
      <c r="AH11" s="5">
        <f t="shared" si="10"/>
        <v>30730.060354068326</v>
      </c>
      <c r="AI11" s="150"/>
      <c r="AJ11" s="2">
        <v>6</v>
      </c>
      <c r="AK11" s="118">
        <v>45017</v>
      </c>
      <c r="AL11" s="5">
        <f t="shared" si="44"/>
        <v>695504.77343263722</v>
      </c>
      <c r="AM11" s="5">
        <f t="shared" si="45"/>
        <v>5000.557474002132</v>
      </c>
      <c r="AN11" s="5">
        <f t="shared" si="11"/>
        <v>508.755812249683</v>
      </c>
      <c r="AO11" s="35">
        <f t="shared" si="12"/>
        <v>8.7778976941665799E-3</v>
      </c>
      <c r="AP11" s="5">
        <f t="shared" si="13"/>
        <v>4491.801661752449</v>
      </c>
      <c r="AQ11" s="35">
        <f t="shared" si="14"/>
        <v>7.7500000000000013E-2</v>
      </c>
      <c r="AR11" s="5">
        <f t="shared" si="46"/>
        <v>3003.9823796124965</v>
      </c>
      <c r="AS11" s="5">
        <f t="shared" si="47"/>
        <v>26999.362464400296</v>
      </c>
      <c r="AT11" s="5">
        <f t="shared" si="15"/>
        <v>694996.01762038749</v>
      </c>
      <c r="AU11" s="5">
        <f t="shared" si="16"/>
        <v>30003.34484401279</v>
      </c>
      <c r="AV11" s="150"/>
      <c r="AW11" s="2">
        <v>6</v>
      </c>
      <c r="AX11" s="118">
        <v>45017</v>
      </c>
      <c r="AY11" s="5">
        <f t="shared" si="48"/>
        <v>695377.33458852023</v>
      </c>
      <c r="AZ11" s="5">
        <f t="shared" si="49"/>
        <v>4880.5172696983873</v>
      </c>
      <c r="BA11" s="5">
        <f t="shared" si="17"/>
        <v>534.40892852013621</v>
      </c>
      <c r="BB11" s="35">
        <f t="shared" si="18"/>
        <v>9.2221975368759791E-3</v>
      </c>
      <c r="BC11" s="5">
        <f t="shared" si="19"/>
        <v>4346.1083411782511</v>
      </c>
      <c r="BD11" s="35">
        <f t="shared" si="20"/>
        <v>7.4999999999999997E-2</v>
      </c>
      <c r="BE11" s="5">
        <f t="shared" si="50"/>
        <v>3157.0743399999319</v>
      </c>
      <c r="BF11" s="5">
        <f t="shared" si="51"/>
        <v>26126.029278190392</v>
      </c>
      <c r="BG11" s="5">
        <f t="shared" si="21"/>
        <v>694842.92566000007</v>
      </c>
      <c r="BH11" s="5">
        <f t="shared" si="22"/>
        <v>29283.103618190326</v>
      </c>
      <c r="BI11" s="150"/>
      <c r="BJ11" s="2">
        <v>6</v>
      </c>
      <c r="BK11" s="118">
        <v>45017</v>
      </c>
      <c r="BL11" s="5">
        <f t="shared" si="52"/>
        <v>695244.36783298396</v>
      </c>
      <c r="BM11" s="5">
        <f t="shared" si="53"/>
        <v>4761.5904347922178</v>
      </c>
      <c r="BN11" s="5">
        <f t="shared" si="23"/>
        <v>561.15571246794025</v>
      </c>
      <c r="BO11" s="35">
        <f t="shared" si="24"/>
        <v>9.685613952694308E-3</v>
      </c>
      <c r="BP11" s="5">
        <f t="shared" si="25"/>
        <v>4200.4347223242776</v>
      </c>
      <c r="BQ11" s="35">
        <f t="shared" si="26"/>
        <v>7.2499999999999981E-2</v>
      </c>
      <c r="BR11" s="5">
        <f t="shared" si="54"/>
        <v>3316.7878794839626</v>
      </c>
      <c r="BS11" s="5">
        <f t="shared" si="55"/>
        <v>25252.754729269342</v>
      </c>
      <c r="BT11" s="5">
        <f t="shared" si="27"/>
        <v>694683.21212051599</v>
      </c>
      <c r="BU11" s="5">
        <f t="shared" si="28"/>
        <v>28569.542608753305</v>
      </c>
      <c r="BV11" s="150"/>
      <c r="BW11" s="2">
        <v>6</v>
      </c>
      <c r="BX11" s="118">
        <v>45017</v>
      </c>
      <c r="BY11" s="5">
        <f t="shared" si="56"/>
        <v>695105.70588453463</v>
      </c>
      <c r="BZ11" s="5">
        <f t="shared" si="57"/>
        <v>4643.8114163506943</v>
      </c>
      <c r="CA11" s="5">
        <f t="shared" si="29"/>
        <v>589.02813202424204</v>
      </c>
      <c r="CB11" s="35">
        <f t="shared" si="30"/>
        <v>1.0168723295540088E-2</v>
      </c>
      <c r="CC11" s="5">
        <f t="shared" si="31"/>
        <v>4054.7832843264523</v>
      </c>
      <c r="CD11" s="35">
        <f t="shared" si="32"/>
        <v>7.0000000000000007E-2</v>
      </c>
      <c r="CE11" s="5">
        <f t="shared" si="58"/>
        <v>3483.3222474895051</v>
      </c>
      <c r="CF11" s="5">
        <f t="shared" si="59"/>
        <v>24379.546250614661</v>
      </c>
      <c r="CG11" s="5">
        <f t="shared" si="33"/>
        <v>694516.67775251041</v>
      </c>
      <c r="CH11" s="5">
        <f t="shared" si="34"/>
        <v>27862.868498104166</v>
      </c>
    </row>
    <row r="12" spans="1:86" ht="14.25" customHeight="1">
      <c r="A12" s="161">
        <f t="shared" si="65"/>
        <v>4</v>
      </c>
      <c r="B12" s="11">
        <f t="shared" si="66"/>
        <v>226494.52275133884</v>
      </c>
      <c r="C12" s="11">
        <f t="shared" si="60"/>
        <v>219449.3724526352</v>
      </c>
      <c r="D12" s="11">
        <f t="shared" si="61"/>
        <v>212408.35188535988</v>
      </c>
      <c r="E12" s="162">
        <f t="shared" si="62"/>
        <v>205371.96804988553</v>
      </c>
      <c r="F12" s="11">
        <f t="shared" si="63"/>
        <v>198340.75484926236</v>
      </c>
      <c r="G12" s="22">
        <f t="shared" si="64"/>
        <v>191315.27335383539</v>
      </c>
      <c r="H12" s="11"/>
      <c r="I12" s="150"/>
      <c r="J12" s="2">
        <v>7</v>
      </c>
      <c r="K12" s="118">
        <v>45047</v>
      </c>
      <c r="L12" s="5">
        <f t="shared" si="35"/>
        <v>695283.13169821585</v>
      </c>
      <c r="M12" s="5">
        <f t="shared" si="0"/>
        <v>5243.8408962754593</v>
      </c>
      <c r="N12" s="5">
        <f t="shared" si="1"/>
        <v>463.76936585022486</v>
      </c>
      <c r="O12" s="35">
        <f t="shared" si="2"/>
        <v>8.0042678104525911E-3</v>
      </c>
      <c r="P12" s="5">
        <f t="shared" si="3"/>
        <v>4780.0715304252344</v>
      </c>
      <c r="Q12" s="35">
        <f t="shared" si="4"/>
        <v>8.2500000000000018E-2</v>
      </c>
      <c r="R12" s="5">
        <f t="shared" si="36"/>
        <v>3180.6376676343389</v>
      </c>
      <c r="S12" s="5">
        <f t="shared" si="37"/>
        <v>33526.248606293877</v>
      </c>
      <c r="T12" s="5">
        <f t="shared" si="38"/>
        <v>694819.36233236559</v>
      </c>
      <c r="U12" s="5">
        <f t="shared" si="39"/>
        <v>36706.886273928219</v>
      </c>
      <c r="V12" s="150"/>
      <c r="W12" s="2">
        <v>7</v>
      </c>
      <c r="X12" s="118">
        <v>45047</v>
      </c>
      <c r="Y12" s="5">
        <f t="shared" si="40"/>
        <v>695142.68691437645</v>
      </c>
      <c r="Z12" s="5">
        <f t="shared" si="41"/>
        <v>5121.6767256780549</v>
      </c>
      <c r="AA12" s="5">
        <f t="shared" si="5"/>
        <v>487.39214624887791</v>
      </c>
      <c r="AB12" s="35">
        <f t="shared" si="6"/>
        <v>8.4136765948700024E-3</v>
      </c>
      <c r="AC12" s="5">
        <f t="shared" si="7"/>
        <v>4634.284579429177</v>
      </c>
      <c r="AD12" s="35">
        <f t="shared" si="8"/>
        <v>8.0000000000000016E-2</v>
      </c>
      <c r="AE12" s="5">
        <f t="shared" si="42"/>
        <v>3344.7052318724118</v>
      </c>
      <c r="AF12" s="5">
        <f t="shared" si="43"/>
        <v>32507.031847873972</v>
      </c>
      <c r="AG12" s="5">
        <f t="shared" si="9"/>
        <v>694655.29476812761</v>
      </c>
      <c r="AH12" s="5">
        <f t="shared" si="10"/>
        <v>35851.737079746381</v>
      </c>
      <c r="AI12" s="150"/>
      <c r="AJ12" s="2">
        <v>7</v>
      </c>
      <c r="AK12" s="118">
        <v>45047</v>
      </c>
      <c r="AL12" s="5">
        <f t="shared" si="44"/>
        <v>694996.01762038749</v>
      </c>
      <c r="AM12" s="5">
        <f t="shared" si="45"/>
        <v>5000.557474002132</v>
      </c>
      <c r="AN12" s="5">
        <f t="shared" si="11"/>
        <v>512.0415268704628</v>
      </c>
      <c r="AO12" s="35">
        <f t="shared" si="12"/>
        <v>8.8410554401215698E-3</v>
      </c>
      <c r="AP12" s="5">
        <f t="shared" si="13"/>
        <v>4488.5159471316692</v>
      </c>
      <c r="AQ12" s="35">
        <f t="shared" si="14"/>
        <v>7.7499999999999999E-2</v>
      </c>
      <c r="AR12" s="5">
        <f t="shared" si="46"/>
        <v>3516.0239064829593</v>
      </c>
      <c r="AS12" s="5">
        <f t="shared" si="47"/>
        <v>31487.878411531965</v>
      </c>
      <c r="AT12" s="5">
        <f t="shared" si="15"/>
        <v>694483.97609351703</v>
      </c>
      <c r="AU12" s="5">
        <f t="shared" si="16"/>
        <v>35003.902318014923</v>
      </c>
      <c r="AV12" s="150"/>
      <c r="AW12" s="2">
        <v>7</v>
      </c>
      <c r="AX12" s="118">
        <v>45047</v>
      </c>
      <c r="AY12" s="5">
        <f t="shared" si="48"/>
        <v>694842.92566000007</v>
      </c>
      <c r="AZ12" s="5">
        <f t="shared" si="49"/>
        <v>4880.5172696983873</v>
      </c>
      <c r="BA12" s="5">
        <f t="shared" si="17"/>
        <v>537.74898432338705</v>
      </c>
      <c r="BB12" s="35">
        <f t="shared" si="18"/>
        <v>9.2869734634647705E-3</v>
      </c>
      <c r="BC12" s="5">
        <f t="shared" si="19"/>
        <v>4342.7682853750002</v>
      </c>
      <c r="BD12" s="35">
        <f t="shared" si="20"/>
        <v>7.4999999999999997E-2</v>
      </c>
      <c r="BE12" s="5">
        <f t="shared" si="50"/>
        <v>3694.823324323319</v>
      </c>
      <c r="BF12" s="5">
        <f t="shared" si="51"/>
        <v>30468.797563565393</v>
      </c>
      <c r="BG12" s="5">
        <f t="shared" si="21"/>
        <v>694305.17667567672</v>
      </c>
      <c r="BH12" s="5">
        <f t="shared" si="22"/>
        <v>34163.620887888712</v>
      </c>
      <c r="BI12" s="150"/>
      <c r="BJ12" s="2">
        <v>7</v>
      </c>
      <c r="BK12" s="118">
        <v>45047</v>
      </c>
      <c r="BL12" s="5">
        <f t="shared" si="52"/>
        <v>694683.21212051599</v>
      </c>
      <c r="BM12" s="5">
        <f t="shared" si="53"/>
        <v>4761.5904347922178</v>
      </c>
      <c r="BN12" s="5">
        <f t="shared" si="23"/>
        <v>564.54602823076675</v>
      </c>
      <c r="BO12" s="35">
        <f t="shared" si="24"/>
        <v>9.7520023811859865E-3</v>
      </c>
      <c r="BP12" s="5">
        <f t="shared" si="25"/>
        <v>4197.0444065614511</v>
      </c>
      <c r="BQ12" s="35">
        <f t="shared" si="26"/>
        <v>7.2500000000000009E-2</v>
      </c>
      <c r="BR12" s="5">
        <f t="shared" si="54"/>
        <v>3881.3339077147293</v>
      </c>
      <c r="BS12" s="5">
        <f t="shared" si="55"/>
        <v>29449.799135830792</v>
      </c>
      <c r="BT12" s="5">
        <f t="shared" si="27"/>
        <v>694118.66609228519</v>
      </c>
      <c r="BU12" s="5">
        <f t="shared" si="28"/>
        <v>33331.133043545524</v>
      </c>
      <c r="BV12" s="150"/>
      <c r="BW12" s="2">
        <v>7</v>
      </c>
      <c r="BX12" s="118">
        <v>45047</v>
      </c>
      <c r="BY12" s="5">
        <f t="shared" si="56"/>
        <v>694516.67775251041</v>
      </c>
      <c r="BZ12" s="5">
        <f t="shared" si="57"/>
        <v>4643.8114163506943</v>
      </c>
      <c r="CA12" s="5">
        <f t="shared" si="29"/>
        <v>592.46412946105011</v>
      </c>
      <c r="CB12" s="35">
        <f t="shared" si="30"/>
        <v>1.0236715375272935E-2</v>
      </c>
      <c r="CC12" s="5">
        <f t="shared" si="31"/>
        <v>4051.3472868896442</v>
      </c>
      <c r="CD12" s="35">
        <f t="shared" si="32"/>
        <v>7.0000000000000007E-2</v>
      </c>
      <c r="CE12" s="5">
        <f t="shared" si="58"/>
        <v>4075.7863769505552</v>
      </c>
      <c r="CF12" s="5">
        <f t="shared" si="59"/>
        <v>28430.893537504307</v>
      </c>
      <c r="CG12" s="5">
        <f t="shared" si="33"/>
        <v>693924.21362304932</v>
      </c>
      <c r="CH12" s="5">
        <f t="shared" si="34"/>
        <v>32506.679914454864</v>
      </c>
    </row>
    <row r="13" spans="1:86" ht="14.25" customHeight="1">
      <c r="A13" s="161">
        <f t="shared" si="65"/>
        <v>5</v>
      </c>
      <c r="B13" s="11">
        <f t="shared" si="66"/>
        <v>281712.57699317852</v>
      </c>
      <c r="C13" s="11">
        <f t="shared" si="60"/>
        <v>272888.20342796139</v>
      </c>
      <c r="D13" s="11">
        <f t="shared" si="61"/>
        <v>264070.65974036761</v>
      </c>
      <c r="E13" s="162">
        <f t="shared" si="62"/>
        <v>255260.74310271358</v>
      </c>
      <c r="F13" s="11">
        <f t="shared" si="63"/>
        <v>246459.29114016602</v>
      </c>
      <c r="G13" s="22">
        <f t="shared" si="64"/>
        <v>237667.18218842914</v>
      </c>
      <c r="H13" s="11"/>
      <c r="I13" s="150"/>
      <c r="J13" s="2">
        <v>8</v>
      </c>
      <c r="K13" s="118">
        <v>45078</v>
      </c>
      <c r="L13" s="5">
        <f t="shared" si="35"/>
        <v>694819.36233236559</v>
      </c>
      <c r="M13" s="5">
        <f t="shared" si="0"/>
        <v>5243.8408962754593</v>
      </c>
      <c r="N13" s="5">
        <f t="shared" si="1"/>
        <v>466.95778024044557</v>
      </c>
      <c r="O13" s="35">
        <f t="shared" si="2"/>
        <v>8.064676470839232E-3</v>
      </c>
      <c r="P13" s="5">
        <f t="shared" si="3"/>
        <v>4776.8831160350137</v>
      </c>
      <c r="Q13" s="35">
        <f t="shared" si="4"/>
        <v>8.2500000000000004E-2</v>
      </c>
      <c r="R13" s="5">
        <f t="shared" si="36"/>
        <v>3647.5954478747844</v>
      </c>
      <c r="S13" s="5">
        <f t="shared" si="37"/>
        <v>38303.131722328893</v>
      </c>
      <c r="T13" s="5">
        <f t="shared" si="38"/>
        <v>694352.40455212514</v>
      </c>
      <c r="U13" s="5">
        <f t="shared" si="39"/>
        <v>41950.727170203681</v>
      </c>
      <c r="V13" s="150"/>
      <c r="W13" s="2">
        <v>8</v>
      </c>
      <c r="X13" s="118">
        <v>45078</v>
      </c>
      <c r="Y13" s="5">
        <f t="shared" si="40"/>
        <v>694655.29476812761</v>
      </c>
      <c r="Z13" s="5">
        <f t="shared" si="41"/>
        <v>5121.6767256780549</v>
      </c>
      <c r="AA13" s="5">
        <f t="shared" si="5"/>
        <v>490.64142722387078</v>
      </c>
      <c r="AB13" s="35">
        <f t="shared" si="6"/>
        <v>8.4757104293745177E-3</v>
      </c>
      <c r="AC13" s="5">
        <f t="shared" si="7"/>
        <v>4631.0352984541842</v>
      </c>
      <c r="AD13" s="35">
        <f t="shared" si="8"/>
        <v>0.08</v>
      </c>
      <c r="AE13" s="5">
        <f t="shared" si="42"/>
        <v>3835.3466590962826</v>
      </c>
      <c r="AF13" s="5">
        <f t="shared" si="43"/>
        <v>37138.067146328154</v>
      </c>
      <c r="AG13" s="5">
        <f t="shared" si="9"/>
        <v>694164.65334090369</v>
      </c>
      <c r="AH13" s="5">
        <f t="shared" si="10"/>
        <v>40973.413805424439</v>
      </c>
      <c r="AI13" s="150"/>
      <c r="AJ13" s="2">
        <v>8</v>
      </c>
      <c r="AK13" s="118">
        <v>45078</v>
      </c>
      <c r="AL13" s="5">
        <f t="shared" si="44"/>
        <v>694483.97609351703</v>
      </c>
      <c r="AM13" s="5">
        <f t="shared" si="45"/>
        <v>5000.557474002132</v>
      </c>
      <c r="AN13" s="5">
        <f t="shared" si="11"/>
        <v>515.34846173150163</v>
      </c>
      <c r="AO13" s="35">
        <f t="shared" si="12"/>
        <v>8.9047145127294867E-3</v>
      </c>
      <c r="AP13" s="5">
        <f t="shared" si="13"/>
        <v>4485.2090122706304</v>
      </c>
      <c r="AQ13" s="35">
        <f t="shared" si="14"/>
        <v>7.7499999999999986E-2</v>
      </c>
      <c r="AR13" s="5">
        <f t="shared" si="46"/>
        <v>4031.3723682144609</v>
      </c>
      <c r="AS13" s="5">
        <f t="shared" si="47"/>
        <v>35973.087423802594</v>
      </c>
      <c r="AT13" s="5">
        <f t="shared" si="15"/>
        <v>693968.62763178558</v>
      </c>
      <c r="AU13" s="5">
        <f t="shared" si="16"/>
        <v>40004.459792017056</v>
      </c>
      <c r="AV13" s="150"/>
      <c r="AW13" s="2">
        <v>8</v>
      </c>
      <c r="AX13" s="118">
        <v>45078</v>
      </c>
      <c r="AY13" s="5">
        <f t="shared" si="48"/>
        <v>694305.17667567672</v>
      </c>
      <c r="AZ13" s="5">
        <f t="shared" si="49"/>
        <v>4880.5172696983873</v>
      </c>
      <c r="BA13" s="5">
        <f t="shared" si="17"/>
        <v>541.10991547540834</v>
      </c>
      <c r="BB13" s="35">
        <f t="shared" si="18"/>
        <v>9.352254892862559E-3</v>
      </c>
      <c r="BC13" s="5">
        <f t="shared" si="19"/>
        <v>4339.4073542229789</v>
      </c>
      <c r="BD13" s="35">
        <f t="shared" si="20"/>
        <v>7.4999999999999997E-2</v>
      </c>
      <c r="BE13" s="5">
        <f t="shared" si="50"/>
        <v>4235.9332397987273</v>
      </c>
      <c r="BF13" s="5">
        <f t="shared" si="51"/>
        <v>34808.204917788375</v>
      </c>
      <c r="BG13" s="5">
        <f t="shared" si="21"/>
        <v>693764.06676020136</v>
      </c>
      <c r="BH13" s="5">
        <f t="shared" si="22"/>
        <v>39044.138157587106</v>
      </c>
      <c r="BI13" s="150"/>
      <c r="BJ13" s="2">
        <v>8</v>
      </c>
      <c r="BK13" s="118">
        <v>45078</v>
      </c>
      <c r="BL13" s="5">
        <f t="shared" si="52"/>
        <v>694118.66609228519</v>
      </c>
      <c r="BM13" s="5">
        <f t="shared" si="53"/>
        <v>4761.5904347922178</v>
      </c>
      <c r="BN13" s="5">
        <f t="shared" si="23"/>
        <v>567.95682715132807</v>
      </c>
      <c r="BO13" s="35">
        <f t="shared" si="24"/>
        <v>9.8189002237692273E-3</v>
      </c>
      <c r="BP13" s="5">
        <f t="shared" si="25"/>
        <v>4193.6336076408897</v>
      </c>
      <c r="BQ13" s="35">
        <f t="shared" si="26"/>
        <v>7.2499999999999995E-2</v>
      </c>
      <c r="BR13" s="5">
        <f t="shared" si="54"/>
        <v>4449.2907348660574</v>
      </c>
      <c r="BS13" s="5">
        <f t="shared" si="55"/>
        <v>33643.432743471683</v>
      </c>
      <c r="BT13" s="5">
        <f t="shared" si="27"/>
        <v>693550.70926513383</v>
      </c>
      <c r="BU13" s="5">
        <f t="shared" si="28"/>
        <v>38092.723478337743</v>
      </c>
      <c r="BV13" s="150"/>
      <c r="BW13" s="2">
        <v>8</v>
      </c>
      <c r="BX13" s="118">
        <v>45078</v>
      </c>
      <c r="BY13" s="5">
        <f t="shared" si="56"/>
        <v>693924.21362304932</v>
      </c>
      <c r="BZ13" s="5">
        <f t="shared" si="57"/>
        <v>4643.8114163506943</v>
      </c>
      <c r="CA13" s="5">
        <f t="shared" si="29"/>
        <v>595.92017021623997</v>
      </c>
      <c r="CB13" s="35">
        <f t="shared" si="30"/>
        <v>1.0305220515736952E-2</v>
      </c>
      <c r="CC13" s="5">
        <f t="shared" si="31"/>
        <v>4047.8912461344544</v>
      </c>
      <c r="CD13" s="35">
        <f t="shared" si="32"/>
        <v>7.0000000000000007E-2</v>
      </c>
      <c r="CE13" s="5">
        <f t="shared" si="58"/>
        <v>4671.7065471667956</v>
      </c>
      <c r="CF13" s="5">
        <f t="shared" si="59"/>
        <v>32478.784783638763</v>
      </c>
      <c r="CG13" s="5">
        <f t="shared" si="33"/>
        <v>693328.29345283308</v>
      </c>
      <c r="CH13" s="5">
        <f t="shared" si="34"/>
        <v>37150.491330805555</v>
      </c>
    </row>
    <row r="14" spans="1:86" ht="14.25" customHeight="1">
      <c r="A14" s="161">
        <f t="shared" si="65"/>
        <v>6</v>
      </c>
      <c r="B14" s="11">
        <f t="shared" si="66"/>
        <v>336270.11310162011</v>
      </c>
      <c r="C14" s="11">
        <f t="shared" si="60"/>
        <v>325661.27131150418</v>
      </c>
      <c r="D14" s="11">
        <f t="shared" si="61"/>
        <v>315062.80527580506</v>
      </c>
      <c r="E14" s="162">
        <f t="shared" si="62"/>
        <v>304475.86654373549</v>
      </c>
      <c r="F14" s="11">
        <f t="shared" si="63"/>
        <v>293901.66244172578</v>
      </c>
      <c r="G14" s="22">
        <f t="shared" si="64"/>
        <v>283341.45622728724</v>
      </c>
      <c r="H14" s="11"/>
      <c r="I14" s="150"/>
      <c r="J14" s="2">
        <v>9</v>
      </c>
      <c r="K14" s="118">
        <v>45108</v>
      </c>
      <c r="L14" s="5">
        <f t="shared" si="35"/>
        <v>694352.40455212514</v>
      </c>
      <c r="M14" s="5">
        <f t="shared" si="0"/>
        <v>5243.8408962754593</v>
      </c>
      <c r="N14" s="5">
        <f t="shared" si="1"/>
        <v>470.16811497959861</v>
      </c>
      <c r="O14" s="35">
        <f t="shared" si="2"/>
        <v>8.1255819707205124E-3</v>
      </c>
      <c r="P14" s="5">
        <f t="shared" si="3"/>
        <v>4773.6727812958607</v>
      </c>
      <c r="Q14" s="35">
        <f t="shared" si="4"/>
        <v>8.2500000000000018E-2</v>
      </c>
      <c r="R14" s="5">
        <f t="shared" si="36"/>
        <v>4117.7635628543831</v>
      </c>
      <c r="S14" s="5">
        <f t="shared" si="37"/>
        <v>43076.804503624757</v>
      </c>
      <c r="T14" s="5">
        <f t="shared" si="38"/>
        <v>693882.2364371455</v>
      </c>
      <c r="U14" s="5">
        <f t="shared" si="39"/>
        <v>47194.568066479143</v>
      </c>
      <c r="V14" s="150"/>
      <c r="W14" s="2">
        <v>9</v>
      </c>
      <c r="X14" s="118">
        <v>45108</v>
      </c>
      <c r="Y14" s="5">
        <f t="shared" si="40"/>
        <v>694164.65334090369</v>
      </c>
      <c r="Z14" s="5">
        <f t="shared" si="41"/>
        <v>5121.6767256780549</v>
      </c>
      <c r="AA14" s="5">
        <f t="shared" si="5"/>
        <v>493.91237007203017</v>
      </c>
      <c r="AB14" s="35">
        <f t="shared" si="6"/>
        <v>8.5382458071567094E-3</v>
      </c>
      <c r="AC14" s="5">
        <f t="shared" si="7"/>
        <v>4627.7643556060248</v>
      </c>
      <c r="AD14" s="35">
        <f t="shared" si="8"/>
        <v>0.08</v>
      </c>
      <c r="AE14" s="5">
        <f t="shared" si="42"/>
        <v>4329.2590291683127</v>
      </c>
      <c r="AF14" s="5">
        <f t="shared" si="43"/>
        <v>41765.831501934183</v>
      </c>
      <c r="AG14" s="5">
        <f t="shared" si="9"/>
        <v>693670.74097083171</v>
      </c>
      <c r="AH14" s="5">
        <f t="shared" si="10"/>
        <v>46095.090531102498</v>
      </c>
      <c r="AI14" s="150"/>
      <c r="AJ14" s="2">
        <v>9</v>
      </c>
      <c r="AK14" s="118">
        <v>45108</v>
      </c>
      <c r="AL14" s="5">
        <f t="shared" si="44"/>
        <v>693968.62763178558</v>
      </c>
      <c r="AM14" s="5">
        <f t="shared" si="45"/>
        <v>5000.557474002132</v>
      </c>
      <c r="AN14" s="5">
        <f t="shared" si="11"/>
        <v>518.67675388018324</v>
      </c>
      <c r="AO14" s="35">
        <f t="shared" si="12"/>
        <v>8.9688795699633117E-3</v>
      </c>
      <c r="AP14" s="5">
        <f t="shared" si="13"/>
        <v>4481.8807201219488</v>
      </c>
      <c r="AQ14" s="35">
        <f t="shared" si="14"/>
        <v>7.7499999999999999E-2</v>
      </c>
      <c r="AR14" s="5">
        <f t="shared" si="46"/>
        <v>4550.0491220946442</v>
      </c>
      <c r="AS14" s="5">
        <f t="shared" si="47"/>
        <v>40454.96814392454</v>
      </c>
      <c r="AT14" s="5">
        <f t="shared" si="15"/>
        <v>693449.95087790536</v>
      </c>
      <c r="AU14" s="5">
        <f t="shared" si="16"/>
        <v>45005.017266019182</v>
      </c>
      <c r="AV14" s="150"/>
      <c r="AW14" s="2">
        <v>9</v>
      </c>
      <c r="AX14" s="118">
        <v>45108</v>
      </c>
      <c r="AY14" s="5">
        <f t="shared" si="48"/>
        <v>693764.06676020136</v>
      </c>
      <c r="AZ14" s="5">
        <f t="shared" si="49"/>
        <v>4880.5172696983873</v>
      </c>
      <c r="BA14" s="5">
        <f t="shared" si="17"/>
        <v>544.49185244712953</v>
      </c>
      <c r="BB14" s="35">
        <f t="shared" si="18"/>
        <v>9.4180464835518628E-3</v>
      </c>
      <c r="BC14" s="5">
        <f t="shared" si="19"/>
        <v>4336.0254172512577</v>
      </c>
      <c r="BD14" s="35">
        <f t="shared" si="20"/>
        <v>7.4999999999999983E-2</v>
      </c>
      <c r="BE14" s="5">
        <f t="shared" si="50"/>
        <v>4780.4250922458568</v>
      </c>
      <c r="BF14" s="5">
        <f t="shared" si="51"/>
        <v>39144.230335039632</v>
      </c>
      <c r="BG14" s="5">
        <f t="shared" si="21"/>
        <v>693219.5749077542</v>
      </c>
      <c r="BH14" s="5">
        <f t="shared" si="22"/>
        <v>43924.655427285492</v>
      </c>
      <c r="BI14" s="150"/>
      <c r="BJ14" s="2">
        <v>9</v>
      </c>
      <c r="BK14" s="118">
        <v>45108</v>
      </c>
      <c r="BL14" s="5">
        <f t="shared" si="52"/>
        <v>693550.70926513383</v>
      </c>
      <c r="BM14" s="5">
        <f t="shared" si="53"/>
        <v>4761.5904347922178</v>
      </c>
      <c r="BN14" s="5">
        <f t="shared" si="23"/>
        <v>571.38823298203442</v>
      </c>
      <c r="BO14" s="35">
        <f t="shared" si="24"/>
        <v>9.8863121386603865E-3</v>
      </c>
      <c r="BP14" s="5">
        <f t="shared" si="25"/>
        <v>4190.2022018101834</v>
      </c>
      <c r="BQ14" s="35">
        <f t="shared" si="26"/>
        <v>7.2499999999999995E-2</v>
      </c>
      <c r="BR14" s="5">
        <f t="shared" si="54"/>
        <v>5020.6789678480918</v>
      </c>
      <c r="BS14" s="5">
        <f t="shared" si="55"/>
        <v>37833.634945281869</v>
      </c>
      <c r="BT14" s="5">
        <f t="shared" si="27"/>
        <v>692979.32103215181</v>
      </c>
      <c r="BU14" s="5">
        <f t="shared" si="28"/>
        <v>42854.313913129961</v>
      </c>
      <c r="BV14" s="150"/>
      <c r="BW14" s="2">
        <v>9</v>
      </c>
      <c r="BX14" s="118">
        <v>45108</v>
      </c>
      <c r="BY14" s="5">
        <f t="shared" si="56"/>
        <v>693328.29345283308</v>
      </c>
      <c r="BZ14" s="5">
        <f t="shared" si="57"/>
        <v>4643.8114163506943</v>
      </c>
      <c r="CA14" s="5">
        <f t="shared" si="29"/>
        <v>599.39637120916768</v>
      </c>
      <c r="CB14" s="35">
        <f t="shared" si="30"/>
        <v>1.037424337421668E-2</v>
      </c>
      <c r="CC14" s="5">
        <f t="shared" si="31"/>
        <v>4044.4150451415267</v>
      </c>
      <c r="CD14" s="35">
        <f t="shared" si="32"/>
        <v>7.0000000000000007E-2</v>
      </c>
      <c r="CE14" s="5">
        <f t="shared" si="58"/>
        <v>5271.1029183759638</v>
      </c>
      <c r="CF14" s="5">
        <f t="shared" si="59"/>
        <v>36523.199828780293</v>
      </c>
      <c r="CG14" s="5">
        <f t="shared" si="33"/>
        <v>692728.8970816239</v>
      </c>
      <c r="CH14" s="5">
        <f t="shared" si="34"/>
        <v>41794.302747156253</v>
      </c>
    </row>
    <row r="15" spans="1:86" ht="14.25" customHeight="1">
      <c r="A15" s="161">
        <f t="shared" si="65"/>
        <v>7</v>
      </c>
      <c r="B15" s="11">
        <f t="shared" si="66"/>
        <v>390110.52986521559</v>
      </c>
      <c r="C15" s="11">
        <f t="shared" si="60"/>
        <v>377713.31809499493</v>
      </c>
      <c r="D15" s="11">
        <f t="shared" si="61"/>
        <v>365330.9657467932</v>
      </c>
      <c r="E15" s="162">
        <f t="shared" si="62"/>
        <v>352965.04104760318</v>
      </c>
      <c r="F15" s="11">
        <f t="shared" si="63"/>
        <v>340617.18457756448</v>
      </c>
      <c r="G15" s="22">
        <f t="shared" si="64"/>
        <v>328289.10919623508</v>
      </c>
      <c r="H15" s="11"/>
      <c r="I15" s="150"/>
      <c r="J15" s="2">
        <v>10</v>
      </c>
      <c r="K15" s="118">
        <v>45139</v>
      </c>
      <c r="L15" s="5">
        <f t="shared" si="35"/>
        <v>693882.2364371455</v>
      </c>
      <c r="M15" s="5">
        <f t="shared" si="0"/>
        <v>5243.8408962754593</v>
      </c>
      <c r="N15" s="5">
        <f t="shared" si="1"/>
        <v>473.40052077008386</v>
      </c>
      <c r="O15" s="35">
        <f t="shared" si="2"/>
        <v>8.1869890176322381E-3</v>
      </c>
      <c r="P15" s="5">
        <f t="shared" si="3"/>
        <v>4770.4403755053754</v>
      </c>
      <c r="Q15" s="35">
        <f t="shared" si="4"/>
        <v>8.2500000000000004E-2</v>
      </c>
      <c r="R15" s="5">
        <f t="shared" si="36"/>
        <v>4591.1640836244669</v>
      </c>
      <c r="S15" s="5">
        <f t="shared" si="37"/>
        <v>47847.244879130129</v>
      </c>
      <c r="T15" s="5">
        <f t="shared" si="38"/>
        <v>693408.83591637539</v>
      </c>
      <c r="U15" s="5">
        <f t="shared" si="39"/>
        <v>52438.408962754598</v>
      </c>
      <c r="V15" s="150"/>
      <c r="W15" s="2">
        <v>10</v>
      </c>
      <c r="X15" s="118">
        <v>45139</v>
      </c>
      <c r="Y15" s="5">
        <f t="shared" si="40"/>
        <v>693670.74097083171</v>
      </c>
      <c r="Z15" s="5">
        <f t="shared" si="41"/>
        <v>5121.6767256780549</v>
      </c>
      <c r="AA15" s="5">
        <f t="shared" si="5"/>
        <v>497.2051192058434</v>
      </c>
      <c r="AB15" s="35">
        <f t="shared" si="6"/>
        <v>8.6012874380714376E-3</v>
      </c>
      <c r="AC15" s="5">
        <f t="shared" si="7"/>
        <v>4624.4716064722115</v>
      </c>
      <c r="AD15" s="35">
        <f t="shared" si="8"/>
        <v>0.08</v>
      </c>
      <c r="AE15" s="5">
        <f t="shared" si="42"/>
        <v>4826.4641483741561</v>
      </c>
      <c r="AF15" s="5">
        <f t="shared" si="43"/>
        <v>46390.303108406391</v>
      </c>
      <c r="AG15" s="5">
        <f t="shared" si="9"/>
        <v>693173.53585162584</v>
      </c>
      <c r="AH15" s="5">
        <f t="shared" si="10"/>
        <v>51216.767256780549</v>
      </c>
      <c r="AI15" s="150"/>
      <c r="AJ15" s="2">
        <v>10</v>
      </c>
      <c r="AK15" s="118">
        <v>45139</v>
      </c>
      <c r="AL15" s="5">
        <f t="shared" si="44"/>
        <v>693449.95087790536</v>
      </c>
      <c r="AM15" s="5">
        <f t="shared" si="45"/>
        <v>5000.557474002132</v>
      </c>
      <c r="AN15" s="5">
        <f t="shared" si="11"/>
        <v>522.02654124899345</v>
      </c>
      <c r="AO15" s="35">
        <f t="shared" si="12"/>
        <v>9.0335553230010551E-3</v>
      </c>
      <c r="AP15" s="5">
        <f t="shared" si="13"/>
        <v>4478.5309327531386</v>
      </c>
      <c r="AQ15" s="35">
        <f t="shared" si="14"/>
        <v>7.7499999999999999E-2</v>
      </c>
      <c r="AR15" s="5">
        <f t="shared" si="46"/>
        <v>5072.0756633436376</v>
      </c>
      <c r="AS15" s="5">
        <f t="shared" si="47"/>
        <v>44933.499076677675</v>
      </c>
      <c r="AT15" s="5">
        <f t="shared" si="15"/>
        <v>692927.92433665635</v>
      </c>
      <c r="AU15" s="5">
        <f t="shared" si="16"/>
        <v>50005.574740021315</v>
      </c>
      <c r="AV15" s="150"/>
      <c r="AW15" s="2">
        <v>10</v>
      </c>
      <c r="AX15" s="118">
        <v>45139</v>
      </c>
      <c r="AY15" s="5">
        <f t="shared" si="48"/>
        <v>693219.5749077542</v>
      </c>
      <c r="AZ15" s="5">
        <f t="shared" si="49"/>
        <v>4880.5172696983873</v>
      </c>
      <c r="BA15" s="5">
        <f t="shared" si="17"/>
        <v>547.8949265249239</v>
      </c>
      <c r="BB15" s="35">
        <f t="shared" si="18"/>
        <v>9.4843529471509494E-3</v>
      </c>
      <c r="BC15" s="5">
        <f t="shared" si="19"/>
        <v>4332.6223431734634</v>
      </c>
      <c r="BD15" s="35">
        <f t="shared" si="20"/>
        <v>7.4999999999999997E-2</v>
      </c>
      <c r="BE15" s="5">
        <f t="shared" si="50"/>
        <v>5328.3200187707807</v>
      </c>
      <c r="BF15" s="5">
        <f t="shared" si="51"/>
        <v>43476.852678213094</v>
      </c>
      <c r="BG15" s="5">
        <f t="shared" si="21"/>
        <v>692671.67998122924</v>
      </c>
      <c r="BH15" s="5">
        <f t="shared" si="22"/>
        <v>48805.172696983878</v>
      </c>
      <c r="BI15" s="150"/>
      <c r="BJ15" s="2">
        <v>10</v>
      </c>
      <c r="BK15" s="118">
        <v>45139</v>
      </c>
      <c r="BL15" s="5">
        <f t="shared" si="52"/>
        <v>692979.32103215181</v>
      </c>
      <c r="BM15" s="5">
        <f t="shared" si="53"/>
        <v>4761.5904347922178</v>
      </c>
      <c r="BN15" s="5">
        <f t="shared" si="23"/>
        <v>574.84037022296707</v>
      </c>
      <c r="BO15" s="35">
        <f t="shared" si="24"/>
        <v>9.9542428371474558E-3</v>
      </c>
      <c r="BP15" s="5">
        <f t="shared" si="25"/>
        <v>4186.7500645692508</v>
      </c>
      <c r="BQ15" s="35">
        <f t="shared" si="26"/>
        <v>7.2500000000000009E-2</v>
      </c>
      <c r="BR15" s="5">
        <f t="shared" si="54"/>
        <v>5595.5193380710589</v>
      </c>
      <c r="BS15" s="5">
        <f t="shared" si="55"/>
        <v>42020.385009851118</v>
      </c>
      <c r="BT15" s="5">
        <f t="shared" si="27"/>
        <v>692404.48066192889</v>
      </c>
      <c r="BU15" s="5">
        <f t="shared" si="28"/>
        <v>47615.904347922173</v>
      </c>
      <c r="BV15" s="150"/>
      <c r="BW15" s="2">
        <v>10</v>
      </c>
      <c r="BX15" s="118">
        <v>45139</v>
      </c>
      <c r="BY15" s="5">
        <f t="shared" si="56"/>
        <v>692728.8970816239</v>
      </c>
      <c r="BZ15" s="5">
        <f t="shared" si="57"/>
        <v>4643.8114163506943</v>
      </c>
      <c r="CA15" s="5">
        <f t="shared" si="29"/>
        <v>602.89285004122121</v>
      </c>
      <c r="CB15" s="35">
        <f t="shared" si="30"/>
        <v>1.0443788661009463E-2</v>
      </c>
      <c r="CC15" s="5">
        <f t="shared" si="31"/>
        <v>4040.9185663094731</v>
      </c>
      <c r="CD15" s="35">
        <f t="shared" si="32"/>
        <v>7.0000000000000007E-2</v>
      </c>
      <c r="CE15" s="5">
        <f t="shared" si="58"/>
        <v>5873.995768417185</v>
      </c>
      <c r="CF15" s="5">
        <f t="shared" si="59"/>
        <v>40564.118395089768</v>
      </c>
      <c r="CG15" s="5">
        <f t="shared" si="33"/>
        <v>692126.00423158263</v>
      </c>
      <c r="CH15" s="5">
        <f t="shared" si="34"/>
        <v>46438.114163506951</v>
      </c>
    </row>
    <row r="16" spans="1:86" ht="14.25" customHeight="1">
      <c r="A16" s="161">
        <f t="shared" si="65"/>
        <v>8</v>
      </c>
      <c r="B16" s="11">
        <f t="shared" si="66"/>
        <v>443172.37579365954</v>
      </c>
      <c r="C16" s="11">
        <f t="shared" si="60"/>
        <v>428984.49938273145</v>
      </c>
      <c r="D16" s="11">
        <f t="shared" si="61"/>
        <v>414816.99574246316</v>
      </c>
      <c r="E16" s="162">
        <f t="shared" si="62"/>
        <v>400671.90931168868</v>
      </c>
      <c r="F16" s="11">
        <f t="shared" si="63"/>
        <v>386551.37417173752</v>
      </c>
      <c r="G16" s="22">
        <f t="shared" si="64"/>
        <v>372457.61359937693</v>
      </c>
      <c r="H16" s="11"/>
      <c r="I16" s="150"/>
      <c r="J16" s="2">
        <v>11</v>
      </c>
      <c r="K16" s="118">
        <v>45170</v>
      </c>
      <c r="L16" s="5">
        <f t="shared" si="35"/>
        <v>693408.83591637539</v>
      </c>
      <c r="M16" s="5">
        <f t="shared" si="0"/>
        <v>5243.8408962754593</v>
      </c>
      <c r="N16" s="5">
        <f t="shared" si="1"/>
        <v>476.65514935037845</v>
      </c>
      <c r="O16" s="35">
        <f t="shared" si="2"/>
        <v>8.2489023732232221E-3</v>
      </c>
      <c r="P16" s="5">
        <f t="shared" si="3"/>
        <v>4767.1857469250808</v>
      </c>
      <c r="Q16" s="35">
        <f t="shared" si="4"/>
        <v>8.2500000000000004E-2</v>
      </c>
      <c r="R16" s="5">
        <f t="shared" si="36"/>
        <v>5067.8192329748454</v>
      </c>
      <c r="S16" s="5">
        <f t="shared" si="37"/>
        <v>52614.430626055211</v>
      </c>
      <c r="T16" s="5">
        <f t="shared" si="38"/>
        <v>692932.18076702498</v>
      </c>
      <c r="U16" s="5">
        <f t="shared" si="39"/>
        <v>57682.249859030053</v>
      </c>
      <c r="V16" s="150"/>
      <c r="W16" s="2">
        <v>11</v>
      </c>
      <c r="X16" s="118">
        <v>45170</v>
      </c>
      <c r="Y16" s="5">
        <f t="shared" si="40"/>
        <v>693173.53585162584</v>
      </c>
      <c r="Z16" s="5">
        <f t="shared" si="41"/>
        <v>5121.6767256780549</v>
      </c>
      <c r="AA16" s="5">
        <f t="shared" si="5"/>
        <v>500.51982000054886</v>
      </c>
      <c r="AB16" s="35">
        <f t="shared" si="6"/>
        <v>8.6648400860073003E-3</v>
      </c>
      <c r="AC16" s="5">
        <f t="shared" si="7"/>
        <v>4621.1569056775061</v>
      </c>
      <c r="AD16" s="35">
        <f t="shared" si="8"/>
        <v>0.08</v>
      </c>
      <c r="AE16" s="5">
        <f t="shared" si="42"/>
        <v>5326.983968374705</v>
      </c>
      <c r="AF16" s="5">
        <f t="shared" si="43"/>
        <v>51011.460014083896</v>
      </c>
      <c r="AG16" s="5">
        <f t="shared" si="9"/>
        <v>692673.01603162533</v>
      </c>
      <c r="AH16" s="5">
        <f t="shared" si="10"/>
        <v>56338.443982458601</v>
      </c>
      <c r="AI16" s="150"/>
      <c r="AJ16" s="2">
        <v>11</v>
      </c>
      <c r="AK16" s="118">
        <v>45170</v>
      </c>
      <c r="AL16" s="5">
        <f t="shared" si="44"/>
        <v>692927.92433665635</v>
      </c>
      <c r="AM16" s="5">
        <f t="shared" si="45"/>
        <v>5000.557474002132</v>
      </c>
      <c r="AN16" s="5">
        <f t="shared" si="11"/>
        <v>525.3979626612263</v>
      </c>
      <c r="AO16" s="35">
        <f t="shared" si="12"/>
        <v>9.0987465369797467E-3</v>
      </c>
      <c r="AP16" s="5">
        <f t="shared" si="13"/>
        <v>4475.1595113409057</v>
      </c>
      <c r="AQ16" s="35">
        <f t="shared" si="14"/>
        <v>7.7499999999999999E-2</v>
      </c>
      <c r="AR16" s="5">
        <f t="shared" si="46"/>
        <v>5597.4736260048639</v>
      </c>
      <c r="AS16" s="5">
        <f t="shared" si="47"/>
        <v>49408.658588018581</v>
      </c>
      <c r="AT16" s="5">
        <f t="shared" si="15"/>
        <v>692402.52637399512</v>
      </c>
      <c r="AU16" s="5">
        <f t="shared" si="16"/>
        <v>55006.132214023448</v>
      </c>
      <c r="AV16" s="150"/>
      <c r="AW16" s="2">
        <v>11</v>
      </c>
      <c r="AX16" s="118">
        <v>45170</v>
      </c>
      <c r="AY16" s="5">
        <f t="shared" si="48"/>
        <v>692671.67998122924</v>
      </c>
      <c r="AZ16" s="5">
        <f t="shared" si="49"/>
        <v>4880.5172696983873</v>
      </c>
      <c r="BA16" s="5">
        <f t="shared" si="17"/>
        <v>551.3192698157045</v>
      </c>
      <c r="BB16" s="35">
        <f t="shared" si="18"/>
        <v>9.5511790491676178E-3</v>
      </c>
      <c r="BC16" s="5">
        <f t="shared" si="19"/>
        <v>4329.1979998826828</v>
      </c>
      <c r="BD16" s="35">
        <f t="shared" si="20"/>
        <v>7.5000000000000011E-2</v>
      </c>
      <c r="BE16" s="5">
        <f t="shared" si="50"/>
        <v>5879.6392885864852</v>
      </c>
      <c r="BF16" s="5">
        <f t="shared" si="51"/>
        <v>47806.05067809578</v>
      </c>
      <c r="BG16" s="5">
        <f t="shared" si="21"/>
        <v>692120.36071141355</v>
      </c>
      <c r="BH16" s="5">
        <f t="shared" si="22"/>
        <v>53685.689966682265</v>
      </c>
      <c r="BI16" s="150"/>
      <c r="BJ16" s="2">
        <v>11</v>
      </c>
      <c r="BK16" s="118">
        <v>45170</v>
      </c>
      <c r="BL16" s="5">
        <f t="shared" si="52"/>
        <v>692404.48066192889</v>
      </c>
      <c r="BM16" s="5">
        <f t="shared" si="53"/>
        <v>4761.5904347922178</v>
      </c>
      <c r="BN16" s="5">
        <f t="shared" si="23"/>
        <v>578.31336412639757</v>
      </c>
      <c r="BO16" s="35">
        <f t="shared" si="24"/>
        <v>1.0022697084343616E-2</v>
      </c>
      <c r="BP16" s="5">
        <f t="shared" si="25"/>
        <v>4183.2770706658202</v>
      </c>
      <c r="BQ16" s="35">
        <f t="shared" si="26"/>
        <v>7.2499999999999995E-2</v>
      </c>
      <c r="BR16" s="5">
        <f t="shared" si="54"/>
        <v>6173.8327021974565</v>
      </c>
      <c r="BS16" s="5">
        <f t="shared" si="55"/>
        <v>46203.662080516937</v>
      </c>
      <c r="BT16" s="5">
        <f t="shared" si="27"/>
        <v>691826.16729780252</v>
      </c>
      <c r="BU16" s="5">
        <f t="shared" si="28"/>
        <v>52377.494782714391</v>
      </c>
      <c r="BV16" s="150"/>
      <c r="BW16" s="2">
        <v>11</v>
      </c>
      <c r="BX16" s="118">
        <v>45170</v>
      </c>
      <c r="BY16" s="5">
        <f t="shared" si="56"/>
        <v>692126.00423158263</v>
      </c>
      <c r="BZ16" s="5">
        <f t="shared" si="57"/>
        <v>4643.8114163506943</v>
      </c>
      <c r="CA16" s="5">
        <f t="shared" si="29"/>
        <v>606.40972499979534</v>
      </c>
      <c r="CB16" s="35">
        <f t="shared" si="30"/>
        <v>1.0513861140178625E-2</v>
      </c>
      <c r="CC16" s="5">
        <f t="shared" si="31"/>
        <v>4037.401691350899</v>
      </c>
      <c r="CD16" s="35">
        <f t="shared" si="32"/>
        <v>7.0000000000000007E-2</v>
      </c>
      <c r="CE16" s="5">
        <f t="shared" si="58"/>
        <v>6480.4054934169799</v>
      </c>
      <c r="CF16" s="5">
        <f t="shared" si="59"/>
        <v>44601.520086440665</v>
      </c>
      <c r="CG16" s="5">
        <f t="shared" si="33"/>
        <v>691519.59450658283</v>
      </c>
      <c r="CH16" s="5">
        <f t="shared" si="34"/>
        <v>51081.925579857649</v>
      </c>
    </row>
    <row r="17" spans="1:86" ht="14.25" customHeight="1">
      <c r="A17" s="161">
        <f t="shared" si="65"/>
        <v>9</v>
      </c>
      <c r="B17" s="11">
        <f t="shared" si="66"/>
        <v>495388.93348702084</v>
      </c>
      <c r="C17" s="11">
        <f t="shared" si="60"/>
        <v>479410.00372368313</v>
      </c>
      <c r="D17" s="11">
        <f t="shared" si="61"/>
        <v>463458.08001969289</v>
      </c>
      <c r="E17" s="162">
        <f t="shared" si="62"/>
        <v>447535.73886949616</v>
      </c>
      <c r="F17" s="11">
        <f t="shared" si="63"/>
        <v>431645.66386720171</v>
      </c>
      <c r="G17" s="22">
        <f t="shared" si="64"/>
        <v>415790.64472389175</v>
      </c>
      <c r="H17" s="11"/>
      <c r="I17" s="150"/>
      <c r="J17" s="2">
        <v>12</v>
      </c>
      <c r="K17" s="118">
        <v>45200</v>
      </c>
      <c r="L17" s="5">
        <f t="shared" si="35"/>
        <v>692932.18076702498</v>
      </c>
      <c r="M17" s="5">
        <f t="shared" si="0"/>
        <v>5243.8408962754593</v>
      </c>
      <c r="N17" s="5">
        <f t="shared" si="1"/>
        <v>479.93215350216269</v>
      </c>
      <c r="O17" s="35">
        <f t="shared" si="2"/>
        <v>8.3113268540233719E-3</v>
      </c>
      <c r="P17" s="5">
        <f t="shared" si="3"/>
        <v>4763.9087427732966</v>
      </c>
      <c r="Q17" s="35">
        <f t="shared" si="4"/>
        <v>8.2500000000000004E-2</v>
      </c>
      <c r="R17" s="5">
        <f t="shared" si="36"/>
        <v>5547.7513864770081</v>
      </c>
      <c r="S17" s="5">
        <f t="shared" si="37"/>
        <v>57378.339368828507</v>
      </c>
      <c r="T17" s="5">
        <f t="shared" si="38"/>
        <v>692452.24861352285</v>
      </c>
      <c r="U17" s="5">
        <f t="shared" si="39"/>
        <v>62926.090755305515</v>
      </c>
      <c r="V17" s="150"/>
      <c r="W17" s="2">
        <v>12</v>
      </c>
      <c r="X17" s="118">
        <v>45200</v>
      </c>
      <c r="Y17" s="5">
        <f t="shared" si="40"/>
        <v>692673.01603162533</v>
      </c>
      <c r="Z17" s="5">
        <f t="shared" si="41"/>
        <v>5121.6767256780549</v>
      </c>
      <c r="AA17" s="5">
        <f t="shared" si="5"/>
        <v>503.8566188005525</v>
      </c>
      <c r="AB17" s="35">
        <f t="shared" si="6"/>
        <v>8.7289085696541334E-3</v>
      </c>
      <c r="AC17" s="5">
        <f t="shared" si="7"/>
        <v>4617.8201068775024</v>
      </c>
      <c r="AD17" s="35">
        <f t="shared" si="8"/>
        <v>0.08</v>
      </c>
      <c r="AE17" s="5">
        <f t="shared" si="42"/>
        <v>5830.8405871752575</v>
      </c>
      <c r="AF17" s="5">
        <f t="shared" si="43"/>
        <v>55629.280120961397</v>
      </c>
      <c r="AG17" s="5">
        <f t="shared" si="9"/>
        <v>692169.15941282478</v>
      </c>
      <c r="AH17" s="5">
        <f t="shared" si="10"/>
        <v>61460.120708136652</v>
      </c>
      <c r="AI17" s="150"/>
      <c r="AJ17" s="2">
        <v>12</v>
      </c>
      <c r="AK17" s="118">
        <v>45200</v>
      </c>
      <c r="AL17" s="5">
        <f t="shared" si="44"/>
        <v>692402.52637399512</v>
      </c>
      <c r="AM17" s="5">
        <f t="shared" si="45"/>
        <v>5000.557474002132</v>
      </c>
      <c r="AN17" s="5">
        <f t="shared" si="11"/>
        <v>528.79115783674661</v>
      </c>
      <c r="AO17" s="35">
        <f t="shared" si="12"/>
        <v>9.1644580317627213E-3</v>
      </c>
      <c r="AP17" s="5">
        <f t="shared" si="13"/>
        <v>4471.7663161653854</v>
      </c>
      <c r="AQ17" s="35">
        <f t="shared" si="14"/>
        <v>7.7500000000000013E-2</v>
      </c>
      <c r="AR17" s="5">
        <f t="shared" si="46"/>
        <v>6126.2647838416106</v>
      </c>
      <c r="AS17" s="5">
        <f t="shared" si="47"/>
        <v>53880.424904183965</v>
      </c>
      <c r="AT17" s="5">
        <f t="shared" si="15"/>
        <v>691873.73521615833</v>
      </c>
      <c r="AU17" s="5">
        <f t="shared" si="16"/>
        <v>60006.689688025574</v>
      </c>
      <c r="AV17" s="150"/>
      <c r="AW17" s="2">
        <v>12</v>
      </c>
      <c r="AX17" s="118">
        <v>45200</v>
      </c>
      <c r="AY17" s="5">
        <f t="shared" si="48"/>
        <v>692120.36071141355</v>
      </c>
      <c r="AZ17" s="5">
        <f t="shared" si="49"/>
        <v>4880.5172696983873</v>
      </c>
      <c r="BA17" s="5">
        <f t="shared" si="17"/>
        <v>554.76501525205276</v>
      </c>
      <c r="BB17" s="35">
        <f t="shared" si="18"/>
        <v>9.6185296097659675E-3</v>
      </c>
      <c r="BC17" s="5">
        <f t="shared" si="19"/>
        <v>4325.7522544463345</v>
      </c>
      <c r="BD17" s="35">
        <f t="shared" si="20"/>
        <v>7.4999999999999997E-2</v>
      </c>
      <c r="BE17" s="5">
        <f t="shared" si="50"/>
        <v>6434.404303838538</v>
      </c>
      <c r="BF17" s="5">
        <f t="shared" si="51"/>
        <v>52131.802932542116</v>
      </c>
      <c r="BG17" s="5">
        <f t="shared" si="21"/>
        <v>691565.5956961615</v>
      </c>
      <c r="BH17" s="5">
        <f t="shared" si="22"/>
        <v>58566.207236380651</v>
      </c>
      <c r="BI17" s="150"/>
      <c r="BJ17" s="2">
        <v>12</v>
      </c>
      <c r="BK17" s="118">
        <v>45200</v>
      </c>
      <c r="BL17" s="5">
        <f t="shared" si="52"/>
        <v>691826.16729780252</v>
      </c>
      <c r="BM17" s="5">
        <f t="shared" si="53"/>
        <v>4761.5904347922178</v>
      </c>
      <c r="BN17" s="5">
        <f t="shared" si="23"/>
        <v>581.80734070132803</v>
      </c>
      <c r="BO17" s="35">
        <f t="shared" si="24"/>
        <v>1.00916796999536E-2</v>
      </c>
      <c r="BP17" s="5">
        <f t="shared" si="25"/>
        <v>4179.7830940908898</v>
      </c>
      <c r="BQ17" s="35">
        <f t="shared" si="26"/>
        <v>7.2499999999999981E-2</v>
      </c>
      <c r="BR17" s="5">
        <f t="shared" si="54"/>
        <v>6755.6400428987845</v>
      </c>
      <c r="BS17" s="5">
        <f t="shared" si="55"/>
        <v>50383.445174607827</v>
      </c>
      <c r="BT17" s="5">
        <f t="shared" si="27"/>
        <v>691244.35995710117</v>
      </c>
      <c r="BU17" s="5">
        <f t="shared" si="28"/>
        <v>57139.08521750661</v>
      </c>
      <c r="BV17" s="150"/>
      <c r="BW17" s="2">
        <v>12</v>
      </c>
      <c r="BX17" s="118">
        <v>45200</v>
      </c>
      <c r="BY17" s="5">
        <f t="shared" si="56"/>
        <v>691519.59450658283</v>
      </c>
      <c r="BZ17" s="5">
        <f t="shared" si="57"/>
        <v>4643.8114163506943</v>
      </c>
      <c r="CA17" s="5">
        <f t="shared" si="29"/>
        <v>609.94711506229442</v>
      </c>
      <c r="CB17" s="35">
        <f t="shared" si="30"/>
        <v>1.0584465630319688E-2</v>
      </c>
      <c r="CC17" s="5">
        <f t="shared" si="31"/>
        <v>4033.8643012883999</v>
      </c>
      <c r="CD17" s="35">
        <f t="shared" si="32"/>
        <v>7.0000000000000007E-2</v>
      </c>
      <c r="CE17" s="5">
        <f t="shared" si="58"/>
        <v>7090.3526084792738</v>
      </c>
      <c r="CF17" s="5">
        <f t="shared" si="59"/>
        <v>48635.384387729064</v>
      </c>
      <c r="CG17" s="5">
        <f t="shared" si="33"/>
        <v>690909.64739152056</v>
      </c>
      <c r="CH17" s="5">
        <f t="shared" si="34"/>
        <v>55725.736996208339</v>
      </c>
    </row>
    <row r="18" spans="1:86" ht="14.25" customHeight="1">
      <c r="A18" s="161">
        <f t="shared" si="65"/>
        <v>10</v>
      </c>
      <c r="B18" s="11">
        <f t="shared" si="66"/>
        <v>546687.76838868519</v>
      </c>
      <c r="C18" s="11">
        <f t="shared" si="60"/>
        <v>528919.64034834842</v>
      </c>
      <c r="D18" s="11">
        <f t="shared" si="61"/>
        <v>511186.35845487914</v>
      </c>
      <c r="E18" s="162">
        <f t="shared" si="62"/>
        <v>493491.0824353213</v>
      </c>
      <c r="F18" s="11">
        <f t="shared" si="63"/>
        <v>475837.09619754564</v>
      </c>
      <c r="G18" s="22">
        <f t="shared" si="64"/>
        <v>458227.80613891425</v>
      </c>
      <c r="H18" s="11"/>
      <c r="I18" s="150"/>
      <c r="J18" s="2">
        <v>13</v>
      </c>
      <c r="K18" s="118">
        <v>45231</v>
      </c>
      <c r="L18" s="5">
        <f t="shared" si="35"/>
        <v>692452.24861352285</v>
      </c>
      <c r="M18" s="5">
        <f t="shared" si="0"/>
        <v>5243.8408962754593</v>
      </c>
      <c r="N18" s="5">
        <f t="shared" si="1"/>
        <v>483.23168705748958</v>
      </c>
      <c r="O18" s="35">
        <f t="shared" si="2"/>
        <v>8.3742673322248651E-3</v>
      </c>
      <c r="P18" s="5">
        <f t="shared" si="3"/>
        <v>4760.6092092179697</v>
      </c>
      <c r="Q18" s="35">
        <f t="shared" si="4"/>
        <v>8.2500000000000004E-2</v>
      </c>
      <c r="R18" s="5">
        <f t="shared" si="36"/>
        <v>6030.9830735344976</v>
      </c>
      <c r="S18" s="5">
        <f t="shared" si="37"/>
        <v>62138.948578046475</v>
      </c>
      <c r="T18" s="5">
        <f t="shared" si="38"/>
        <v>691969.01692646532</v>
      </c>
      <c r="U18" s="5">
        <f t="shared" si="39"/>
        <v>68169.931651580977</v>
      </c>
      <c r="V18" s="150"/>
      <c r="W18" s="2">
        <v>13</v>
      </c>
      <c r="X18" s="118">
        <v>45231</v>
      </c>
      <c r="Y18" s="5">
        <f t="shared" si="40"/>
        <v>692169.15941282478</v>
      </c>
      <c r="Z18" s="5">
        <f t="shared" si="41"/>
        <v>5121.6767256780549</v>
      </c>
      <c r="AA18" s="5">
        <f t="shared" si="5"/>
        <v>507.21566292588977</v>
      </c>
      <c r="AB18" s="35">
        <f t="shared" si="6"/>
        <v>8.7934977632837634E-3</v>
      </c>
      <c r="AC18" s="5">
        <f t="shared" si="7"/>
        <v>4614.4610627521652</v>
      </c>
      <c r="AD18" s="35">
        <f t="shared" si="8"/>
        <v>7.9999999999999988E-2</v>
      </c>
      <c r="AE18" s="5">
        <f t="shared" si="42"/>
        <v>6338.0562501011473</v>
      </c>
      <c r="AF18" s="5">
        <f t="shared" si="43"/>
        <v>60243.741183713559</v>
      </c>
      <c r="AG18" s="5">
        <f t="shared" si="9"/>
        <v>691661.94374989893</v>
      </c>
      <c r="AH18" s="5">
        <f t="shared" si="10"/>
        <v>66581.797433814703</v>
      </c>
      <c r="AI18" s="150"/>
      <c r="AJ18" s="2">
        <v>13</v>
      </c>
      <c r="AK18" s="118">
        <v>45231</v>
      </c>
      <c r="AL18" s="5">
        <f t="shared" si="44"/>
        <v>691873.73521615833</v>
      </c>
      <c r="AM18" s="5">
        <f t="shared" si="45"/>
        <v>5000.557474002132</v>
      </c>
      <c r="AN18" s="5">
        <f t="shared" si="11"/>
        <v>532.20626739777617</v>
      </c>
      <c r="AO18" s="35">
        <f t="shared" si="12"/>
        <v>9.2306946827198505E-3</v>
      </c>
      <c r="AP18" s="5">
        <f t="shared" si="13"/>
        <v>4468.3512066043559</v>
      </c>
      <c r="AQ18" s="35">
        <f t="shared" si="14"/>
        <v>7.7499999999999999E-2</v>
      </c>
      <c r="AR18" s="5">
        <f t="shared" si="46"/>
        <v>6658.4710512393867</v>
      </c>
      <c r="AS18" s="5">
        <f t="shared" si="47"/>
        <v>58348.77611078832</v>
      </c>
      <c r="AT18" s="5">
        <f t="shared" si="15"/>
        <v>691341.52894876059</v>
      </c>
      <c r="AU18" s="5">
        <f t="shared" si="16"/>
        <v>65007.247162027707</v>
      </c>
      <c r="AV18" s="150"/>
      <c r="AW18" s="2">
        <v>13</v>
      </c>
      <c r="AX18" s="118">
        <v>45231</v>
      </c>
      <c r="AY18" s="5">
        <f t="shared" si="48"/>
        <v>691565.5956961615</v>
      </c>
      <c r="AZ18" s="5">
        <f t="shared" si="49"/>
        <v>4880.5172696983873</v>
      </c>
      <c r="BA18" s="5">
        <f t="shared" si="17"/>
        <v>558.23229659737808</v>
      </c>
      <c r="BB18" s="35">
        <f t="shared" si="18"/>
        <v>9.6864095045463214E-3</v>
      </c>
      <c r="BC18" s="5">
        <f t="shared" si="19"/>
        <v>4322.2849731010092</v>
      </c>
      <c r="BD18" s="35">
        <f t="shared" si="20"/>
        <v>7.4999999999999997E-2</v>
      </c>
      <c r="BE18" s="5">
        <f t="shared" si="50"/>
        <v>6992.6366004359161</v>
      </c>
      <c r="BF18" s="5">
        <f t="shared" si="51"/>
        <v>56454.087905643122</v>
      </c>
      <c r="BG18" s="5">
        <f t="shared" si="21"/>
        <v>691007.36339956417</v>
      </c>
      <c r="BH18" s="5">
        <f t="shared" si="22"/>
        <v>63446.724506079037</v>
      </c>
      <c r="BI18" s="150"/>
      <c r="BJ18" s="2">
        <v>13</v>
      </c>
      <c r="BK18" s="118">
        <v>45231</v>
      </c>
      <c r="BL18" s="5">
        <f t="shared" si="52"/>
        <v>691244.35995710117</v>
      </c>
      <c r="BM18" s="5">
        <f t="shared" si="53"/>
        <v>4761.5904347922178</v>
      </c>
      <c r="BN18" s="5">
        <f t="shared" si="23"/>
        <v>585.32242671806489</v>
      </c>
      <c r="BO18" s="35">
        <f t="shared" si="24"/>
        <v>1.016119555905336E-2</v>
      </c>
      <c r="BP18" s="5">
        <f t="shared" si="25"/>
        <v>4176.2680080741529</v>
      </c>
      <c r="BQ18" s="35">
        <f t="shared" si="26"/>
        <v>7.2499999999999995E-2</v>
      </c>
      <c r="BR18" s="5">
        <f t="shared" si="54"/>
        <v>7340.9624696168494</v>
      </c>
      <c r="BS18" s="5">
        <f t="shared" si="55"/>
        <v>54559.713182681982</v>
      </c>
      <c r="BT18" s="5">
        <f t="shared" si="27"/>
        <v>690659.0375303831</v>
      </c>
      <c r="BU18" s="5">
        <f t="shared" si="28"/>
        <v>61900.675652298829</v>
      </c>
      <c r="BV18" s="150"/>
      <c r="BW18" s="2">
        <v>13</v>
      </c>
      <c r="BX18" s="118">
        <v>45231</v>
      </c>
      <c r="BY18" s="5">
        <f t="shared" si="56"/>
        <v>690909.64739152056</v>
      </c>
      <c r="BZ18" s="5">
        <f t="shared" si="57"/>
        <v>4643.8114163506943</v>
      </c>
      <c r="CA18" s="5">
        <f t="shared" si="29"/>
        <v>613.5051399001577</v>
      </c>
      <c r="CB18" s="35">
        <f t="shared" si="30"/>
        <v>1.0655607005339735E-2</v>
      </c>
      <c r="CC18" s="5">
        <f t="shared" si="31"/>
        <v>4030.3062764505366</v>
      </c>
      <c r="CD18" s="35">
        <f t="shared" si="32"/>
        <v>7.0000000000000007E-2</v>
      </c>
      <c r="CE18" s="5">
        <f t="shared" si="58"/>
        <v>7703.8577483794315</v>
      </c>
      <c r="CF18" s="5">
        <f t="shared" si="59"/>
        <v>52665.690664179601</v>
      </c>
      <c r="CG18" s="5">
        <f t="shared" si="33"/>
        <v>690296.14225162042</v>
      </c>
      <c r="CH18" s="5">
        <f t="shared" si="34"/>
        <v>60369.54841255903</v>
      </c>
    </row>
    <row r="19" spans="1:86" ht="14.25" customHeight="1">
      <c r="A19" s="161">
        <f t="shared" si="65"/>
        <v>11</v>
      </c>
      <c r="B19" s="11">
        <f t="shared" si="66"/>
        <v>596990.23886997183</v>
      </c>
      <c r="C19" s="11">
        <f t="shared" si="60"/>
        <v>577437.3926879745</v>
      </c>
      <c r="D19" s="11">
        <f t="shared" si="61"/>
        <v>557928.52087446291</v>
      </c>
      <c r="E19" s="162">
        <f t="shared" si="62"/>
        <v>538467.41188058211</v>
      </c>
      <c r="F19" s="11">
        <f t="shared" si="63"/>
        <v>519057.99451186549</v>
      </c>
      <c r="G19" s="22">
        <f t="shared" si="64"/>
        <v>499704.33535070869</v>
      </c>
      <c r="H19" s="11"/>
      <c r="I19" s="150"/>
      <c r="J19" s="2">
        <v>14</v>
      </c>
      <c r="K19" s="118">
        <v>45261</v>
      </c>
      <c r="L19" s="5">
        <f t="shared" si="35"/>
        <v>691969.01692646532</v>
      </c>
      <c r="M19" s="5">
        <f t="shared" si="0"/>
        <v>5243.8408962754593</v>
      </c>
      <c r="N19" s="5">
        <f t="shared" si="1"/>
        <v>486.55390490600985</v>
      </c>
      <c r="O19" s="35">
        <f t="shared" si="2"/>
        <v>8.4377287364769162E-3</v>
      </c>
      <c r="P19" s="5">
        <f t="shared" si="3"/>
        <v>4757.2869913694494</v>
      </c>
      <c r="Q19" s="35">
        <f t="shared" si="4"/>
        <v>8.2500000000000018E-2</v>
      </c>
      <c r="R19" s="5">
        <f t="shared" si="36"/>
        <v>6517.5369784405075</v>
      </c>
      <c r="S19" s="5">
        <f t="shared" si="37"/>
        <v>66896.23556941592</v>
      </c>
      <c r="T19" s="5">
        <f t="shared" si="38"/>
        <v>691482.46302155929</v>
      </c>
      <c r="U19" s="5">
        <f t="shared" si="39"/>
        <v>73413.772547856424</v>
      </c>
      <c r="V19" s="150"/>
      <c r="W19" s="2">
        <v>14</v>
      </c>
      <c r="X19" s="118">
        <v>45261</v>
      </c>
      <c r="Y19" s="5">
        <f t="shared" si="40"/>
        <v>691661.94374989893</v>
      </c>
      <c r="Z19" s="5">
        <f t="shared" si="41"/>
        <v>5121.6767256780549</v>
      </c>
      <c r="AA19" s="5">
        <f t="shared" si="5"/>
        <v>510.59710067872857</v>
      </c>
      <c r="AB19" s="35">
        <f t="shared" si="6"/>
        <v>8.8586125975441722E-3</v>
      </c>
      <c r="AC19" s="5">
        <f t="shared" si="7"/>
        <v>4611.0796249993264</v>
      </c>
      <c r="AD19" s="35">
        <f t="shared" si="8"/>
        <v>0.08</v>
      </c>
      <c r="AE19" s="5">
        <f t="shared" si="42"/>
        <v>6848.6533507798758</v>
      </c>
      <c r="AF19" s="5">
        <f t="shared" si="43"/>
        <v>64854.820808712888</v>
      </c>
      <c r="AG19" s="5">
        <f t="shared" si="9"/>
        <v>691151.34664922021</v>
      </c>
      <c r="AH19" s="5">
        <f t="shared" si="10"/>
        <v>71703.474159492762</v>
      </c>
      <c r="AI19" s="150"/>
      <c r="AJ19" s="2">
        <v>14</v>
      </c>
      <c r="AK19" s="118">
        <v>45261</v>
      </c>
      <c r="AL19" s="5">
        <f t="shared" si="44"/>
        <v>691341.52894876059</v>
      </c>
      <c r="AM19" s="5">
        <f t="shared" si="45"/>
        <v>5000.557474002132</v>
      </c>
      <c r="AN19" s="5">
        <f t="shared" si="11"/>
        <v>535.64343287472002</v>
      </c>
      <c r="AO19" s="35">
        <f t="shared" si="12"/>
        <v>9.2974614215212831E-3</v>
      </c>
      <c r="AP19" s="5">
        <f t="shared" si="13"/>
        <v>4464.914041127412</v>
      </c>
      <c r="AQ19" s="35">
        <f t="shared" si="14"/>
        <v>7.7499999999999999E-2</v>
      </c>
      <c r="AR19" s="5">
        <f t="shared" si="46"/>
        <v>7194.1144841141067</v>
      </c>
      <c r="AS19" s="5">
        <f t="shared" si="47"/>
        <v>62813.690151915733</v>
      </c>
      <c r="AT19" s="5">
        <f t="shared" si="15"/>
        <v>690805.88551588589</v>
      </c>
      <c r="AU19" s="5">
        <f t="shared" si="16"/>
        <v>70007.804636029847</v>
      </c>
      <c r="AV19" s="150"/>
      <c r="AW19" s="2">
        <v>14</v>
      </c>
      <c r="AX19" s="118">
        <v>45261</v>
      </c>
      <c r="AY19" s="5">
        <f t="shared" si="48"/>
        <v>691007.36339956417</v>
      </c>
      <c r="AZ19" s="5">
        <f t="shared" si="49"/>
        <v>4880.5172696983873</v>
      </c>
      <c r="BA19" s="5">
        <f t="shared" si="17"/>
        <v>561.72124845111193</v>
      </c>
      <c r="BB19" s="35">
        <f t="shared" si="18"/>
        <v>9.7548236653386654E-3</v>
      </c>
      <c r="BC19" s="5">
        <f t="shared" si="19"/>
        <v>4318.7960212472753</v>
      </c>
      <c r="BD19" s="35">
        <f t="shared" si="20"/>
        <v>7.4999999999999983E-2</v>
      </c>
      <c r="BE19" s="5">
        <f t="shared" si="50"/>
        <v>7554.357848887028</v>
      </c>
      <c r="BF19" s="5">
        <f t="shared" si="51"/>
        <v>60772.883926890398</v>
      </c>
      <c r="BG19" s="5">
        <f t="shared" si="21"/>
        <v>690445.64215111302</v>
      </c>
      <c r="BH19" s="5">
        <f t="shared" si="22"/>
        <v>68327.241775777424</v>
      </c>
      <c r="BI19" s="150"/>
      <c r="BJ19" s="2">
        <v>14</v>
      </c>
      <c r="BK19" s="118">
        <v>45261</v>
      </c>
      <c r="BL19" s="5">
        <f t="shared" si="52"/>
        <v>690659.0375303831</v>
      </c>
      <c r="BM19" s="5">
        <f t="shared" si="53"/>
        <v>4761.5904347922178</v>
      </c>
      <c r="BN19" s="5">
        <f t="shared" si="23"/>
        <v>588.8587497128201</v>
      </c>
      <c r="BO19" s="35">
        <f t="shared" si="24"/>
        <v>1.0231249592883209E-2</v>
      </c>
      <c r="BP19" s="5">
        <f t="shared" si="25"/>
        <v>4172.7316850793977</v>
      </c>
      <c r="BQ19" s="35">
        <f t="shared" si="26"/>
        <v>7.2499999999999995E-2</v>
      </c>
      <c r="BR19" s="5">
        <f t="shared" si="54"/>
        <v>7929.8212193296695</v>
      </c>
      <c r="BS19" s="5">
        <f t="shared" si="55"/>
        <v>58732.444867761384</v>
      </c>
      <c r="BT19" s="5">
        <f t="shared" si="27"/>
        <v>690070.17878067028</v>
      </c>
      <c r="BU19" s="5">
        <f t="shared" si="28"/>
        <v>66662.266087091048</v>
      </c>
      <c r="BV19" s="150"/>
      <c r="BW19" s="2">
        <v>14</v>
      </c>
      <c r="BX19" s="118">
        <v>45261</v>
      </c>
      <c r="BY19" s="5">
        <f t="shared" si="56"/>
        <v>690296.14225162042</v>
      </c>
      <c r="BZ19" s="5">
        <f t="shared" si="57"/>
        <v>4643.8114163506943</v>
      </c>
      <c r="CA19" s="5">
        <f t="shared" si="29"/>
        <v>617.0839198829085</v>
      </c>
      <c r="CB19" s="35">
        <f t="shared" si="30"/>
        <v>1.0727290195250283E-2</v>
      </c>
      <c r="CC19" s="5">
        <f t="shared" si="31"/>
        <v>4026.7274964677858</v>
      </c>
      <c r="CD19" s="35">
        <f t="shared" si="32"/>
        <v>7.0000000000000007E-2</v>
      </c>
      <c r="CE19" s="5">
        <f t="shared" si="58"/>
        <v>8320.9416682623396</v>
      </c>
      <c r="CF19" s="5">
        <f t="shared" si="59"/>
        <v>56692.418160647387</v>
      </c>
      <c r="CG19" s="5">
        <f t="shared" si="33"/>
        <v>689679.05833173753</v>
      </c>
      <c r="CH19" s="5">
        <f t="shared" si="34"/>
        <v>65013.359828909728</v>
      </c>
    </row>
    <row r="20" spans="1:86" ht="14.25" customHeight="1">
      <c r="A20" s="161">
        <f t="shared" si="65"/>
        <v>12</v>
      </c>
      <c r="B20" s="11">
        <f t="shared" si="66"/>
        <v>646210.96433285391</v>
      </c>
      <c r="C20" s="11">
        <f t="shared" si="60"/>
        <v>624880.93483609299</v>
      </c>
      <c r="D20" s="11">
        <f t="shared" si="61"/>
        <v>603605.36934507941</v>
      </c>
      <c r="E20" s="162">
        <f t="shared" si="62"/>
        <v>582388.72379478242</v>
      </c>
      <c r="F20" s="11">
        <f t="shared" si="63"/>
        <v>561235.6092327307</v>
      </c>
      <c r="G20" s="22">
        <f t="shared" si="64"/>
        <v>540150.78817963053</v>
      </c>
      <c r="H20" s="11"/>
      <c r="I20" s="150"/>
      <c r="J20" s="2">
        <v>15</v>
      </c>
      <c r="K20" s="118">
        <v>45292</v>
      </c>
      <c r="L20" s="5">
        <f t="shared" si="35"/>
        <v>691482.46302155929</v>
      </c>
      <c r="M20" s="5">
        <f t="shared" si="0"/>
        <v>5243.8408962754593</v>
      </c>
      <c r="N20" s="5">
        <f t="shared" si="1"/>
        <v>489.89896300223882</v>
      </c>
      <c r="O20" s="35">
        <f t="shared" si="2"/>
        <v>8.5017160526941297E-3</v>
      </c>
      <c r="P20" s="5">
        <f t="shared" si="3"/>
        <v>4753.9419332732205</v>
      </c>
      <c r="Q20" s="35">
        <f t="shared" si="4"/>
        <v>8.2500000000000018E-2</v>
      </c>
      <c r="R20" s="5">
        <f t="shared" si="36"/>
        <v>7007.4359414427463</v>
      </c>
      <c r="S20" s="5">
        <f t="shared" si="37"/>
        <v>71650.177502689141</v>
      </c>
      <c r="T20" s="5">
        <f t="shared" si="38"/>
        <v>690992.56405855704</v>
      </c>
      <c r="U20" s="5">
        <f t="shared" si="39"/>
        <v>78657.613444131886</v>
      </c>
      <c r="V20" s="150"/>
      <c r="W20" s="2">
        <v>15</v>
      </c>
      <c r="X20" s="118">
        <v>45292</v>
      </c>
      <c r="Y20" s="5">
        <f t="shared" si="40"/>
        <v>691151.34664922021</v>
      </c>
      <c r="Z20" s="5">
        <f t="shared" si="41"/>
        <v>5121.6767256780549</v>
      </c>
      <c r="AA20" s="5">
        <f t="shared" si="5"/>
        <v>514.00108134992024</v>
      </c>
      <c r="AB20" s="35">
        <f t="shared" si="6"/>
        <v>8.9242580602675037E-3</v>
      </c>
      <c r="AC20" s="5">
        <f t="shared" si="7"/>
        <v>4607.6756443281347</v>
      </c>
      <c r="AD20" s="35">
        <f t="shared" si="8"/>
        <v>7.9999999999999988E-2</v>
      </c>
      <c r="AE20" s="5">
        <f t="shared" si="42"/>
        <v>7362.6544321297961</v>
      </c>
      <c r="AF20" s="5">
        <f t="shared" si="43"/>
        <v>69462.496453041022</v>
      </c>
      <c r="AG20" s="5">
        <f t="shared" si="9"/>
        <v>690637.3455678703</v>
      </c>
      <c r="AH20" s="5">
        <f t="shared" si="10"/>
        <v>76825.15088517082</v>
      </c>
      <c r="AI20" s="150"/>
      <c r="AJ20" s="2">
        <v>15</v>
      </c>
      <c r="AK20" s="118">
        <v>45292</v>
      </c>
      <c r="AL20" s="5">
        <f t="shared" si="44"/>
        <v>690805.88551588589</v>
      </c>
      <c r="AM20" s="5">
        <f t="shared" si="45"/>
        <v>5000.557474002132</v>
      </c>
      <c r="AN20" s="5">
        <f t="shared" si="11"/>
        <v>539.10279671203534</v>
      </c>
      <c r="AO20" s="35">
        <f t="shared" si="12"/>
        <v>9.3647632369450277E-3</v>
      </c>
      <c r="AP20" s="5">
        <f t="shared" si="13"/>
        <v>4461.4546772900967</v>
      </c>
      <c r="AQ20" s="35">
        <f t="shared" si="14"/>
        <v>7.7500000000000013E-2</v>
      </c>
      <c r="AR20" s="5">
        <f t="shared" si="46"/>
        <v>7733.2172808261421</v>
      </c>
      <c r="AS20" s="5">
        <f t="shared" si="47"/>
        <v>67275.144829205834</v>
      </c>
      <c r="AT20" s="5">
        <f t="shared" si="15"/>
        <v>690266.78271917382</v>
      </c>
      <c r="AU20" s="5">
        <f t="shared" si="16"/>
        <v>75008.362110031972</v>
      </c>
      <c r="AV20" s="150"/>
      <c r="AW20" s="2">
        <v>15</v>
      </c>
      <c r="AX20" s="118">
        <v>45292</v>
      </c>
      <c r="AY20" s="5">
        <f t="shared" si="48"/>
        <v>690445.64215111302</v>
      </c>
      <c r="AZ20" s="5">
        <f t="shared" si="49"/>
        <v>4880.5172696983873</v>
      </c>
      <c r="BA20" s="5">
        <f t="shared" si="17"/>
        <v>565.2320062539311</v>
      </c>
      <c r="BB20" s="35">
        <f t="shared" si="18"/>
        <v>9.8237770810097637E-3</v>
      </c>
      <c r="BC20" s="5">
        <f t="shared" si="19"/>
        <v>4315.2852634444562</v>
      </c>
      <c r="BD20" s="35">
        <f t="shared" si="20"/>
        <v>7.4999999999999997E-2</v>
      </c>
      <c r="BE20" s="5">
        <f t="shared" si="50"/>
        <v>8119.5898551409591</v>
      </c>
      <c r="BF20" s="5">
        <f t="shared" si="51"/>
        <v>65088.169190334855</v>
      </c>
      <c r="BG20" s="5">
        <f t="shared" si="21"/>
        <v>689880.41014485911</v>
      </c>
      <c r="BH20" s="5">
        <f t="shared" si="22"/>
        <v>73207.759045475817</v>
      </c>
      <c r="BI20" s="150"/>
      <c r="BJ20" s="2">
        <v>15</v>
      </c>
      <c r="BK20" s="118">
        <v>45292</v>
      </c>
      <c r="BL20" s="5">
        <f t="shared" si="52"/>
        <v>690070.17878067028</v>
      </c>
      <c r="BM20" s="5">
        <f t="shared" si="53"/>
        <v>4761.5904347922178</v>
      </c>
      <c r="BN20" s="5">
        <f t="shared" si="23"/>
        <v>592.41643799233498</v>
      </c>
      <c r="BO20" s="35">
        <f t="shared" si="24"/>
        <v>1.0301846789654593E-2</v>
      </c>
      <c r="BP20" s="5">
        <f t="shared" si="25"/>
        <v>4169.1739967998828</v>
      </c>
      <c r="BQ20" s="35">
        <f t="shared" si="26"/>
        <v>7.2499999999999995E-2</v>
      </c>
      <c r="BR20" s="5">
        <f t="shared" si="54"/>
        <v>8522.2376573220045</v>
      </c>
      <c r="BS20" s="5">
        <f t="shared" si="55"/>
        <v>62901.618864561264</v>
      </c>
      <c r="BT20" s="5">
        <f t="shared" si="27"/>
        <v>689477.76234267792</v>
      </c>
      <c r="BU20" s="5">
        <f t="shared" si="28"/>
        <v>71423.856521883266</v>
      </c>
      <c r="BV20" s="150"/>
      <c r="BW20" s="2">
        <v>15</v>
      </c>
      <c r="BX20" s="118">
        <v>45292</v>
      </c>
      <c r="BY20" s="5">
        <f t="shared" si="56"/>
        <v>689679.05833173753</v>
      </c>
      <c r="BZ20" s="5">
        <f t="shared" si="57"/>
        <v>4643.8114163506943</v>
      </c>
      <c r="CA20" s="5">
        <f t="shared" si="29"/>
        <v>620.68357608222504</v>
      </c>
      <c r="CB20" s="35">
        <f t="shared" si="30"/>
        <v>1.0799520186973829E-2</v>
      </c>
      <c r="CC20" s="5">
        <f t="shared" si="31"/>
        <v>4023.1278402684693</v>
      </c>
      <c r="CD20" s="35">
        <f t="shared" si="32"/>
        <v>7.0000000000000007E-2</v>
      </c>
      <c r="CE20" s="5">
        <f t="shared" si="58"/>
        <v>8941.6252443445646</v>
      </c>
      <c r="CF20" s="5">
        <f t="shared" si="59"/>
        <v>60715.546000915856</v>
      </c>
      <c r="CG20" s="5">
        <f t="shared" si="33"/>
        <v>689058.3747556553</v>
      </c>
      <c r="CH20" s="5">
        <f t="shared" si="34"/>
        <v>69657.171245260426</v>
      </c>
    </row>
    <row r="21" spans="1:86" ht="14.25" customHeight="1">
      <c r="A21" s="161">
        <f t="shared" si="65"/>
        <v>13</v>
      </c>
      <c r="B21" s="11">
        <f t="shared" si="66"/>
        <v>694257.2477332633</v>
      </c>
      <c r="C21" s="11">
        <f t="shared" si="60"/>
        <v>671161.10787660128</v>
      </c>
      <c r="D21" s="11">
        <f t="shared" si="61"/>
        <v>648131.34530991805</v>
      </c>
      <c r="E21" s="162">
        <f t="shared" si="62"/>
        <v>625173.11442514742</v>
      </c>
      <c r="F21" s="11">
        <f t="shared" si="63"/>
        <v>602291.73759824818</v>
      </c>
      <c r="G21" s="22">
        <f t="shared" si="64"/>
        <v>579492.70032067399</v>
      </c>
      <c r="H21" s="11"/>
      <c r="I21" s="150"/>
      <c r="J21" s="2">
        <v>16</v>
      </c>
      <c r="K21" s="118">
        <v>45323</v>
      </c>
      <c r="L21" s="5">
        <f t="shared" si="35"/>
        <v>690992.56405855704</v>
      </c>
      <c r="M21" s="5">
        <f t="shared" si="0"/>
        <v>5243.8408962754593</v>
      </c>
      <c r="N21" s="5">
        <f t="shared" si="1"/>
        <v>493.26701837287965</v>
      </c>
      <c r="O21" s="35">
        <f t="shared" si="2"/>
        <v>8.5662343248789907E-3</v>
      </c>
      <c r="P21" s="5">
        <f t="shared" si="3"/>
        <v>4750.5738779025796</v>
      </c>
      <c r="Q21" s="35">
        <f t="shared" si="4"/>
        <v>8.2500000000000004E-2</v>
      </c>
      <c r="R21" s="5">
        <f t="shared" si="36"/>
        <v>7500.7029598156259</v>
      </c>
      <c r="S21" s="5">
        <f t="shared" si="37"/>
        <v>76400.751380591726</v>
      </c>
      <c r="T21" s="5">
        <f t="shared" si="38"/>
        <v>690499.29704018414</v>
      </c>
      <c r="U21" s="5">
        <f t="shared" si="39"/>
        <v>83901.454340407348</v>
      </c>
      <c r="V21" s="150"/>
      <c r="W21" s="2">
        <v>16</v>
      </c>
      <c r="X21" s="118">
        <v>45323</v>
      </c>
      <c r="Y21" s="5">
        <f t="shared" si="40"/>
        <v>690637.3455678703</v>
      </c>
      <c r="Z21" s="5">
        <f t="shared" si="41"/>
        <v>5121.6767256780549</v>
      </c>
      <c r="AA21" s="5">
        <f t="shared" si="5"/>
        <v>517.42775522558622</v>
      </c>
      <c r="AB21" s="35">
        <f t="shared" si="6"/>
        <v>8.9904391972919322E-3</v>
      </c>
      <c r="AC21" s="5">
        <f t="shared" si="7"/>
        <v>4604.2489704524687</v>
      </c>
      <c r="AD21" s="35">
        <f t="shared" si="8"/>
        <v>0.08</v>
      </c>
      <c r="AE21" s="5">
        <f t="shared" si="42"/>
        <v>7880.0821873553823</v>
      </c>
      <c r="AF21" s="5">
        <f t="shared" si="43"/>
        <v>74066.745423493485</v>
      </c>
      <c r="AG21" s="5">
        <f t="shared" si="9"/>
        <v>690119.91781264474</v>
      </c>
      <c r="AH21" s="5">
        <f t="shared" si="10"/>
        <v>81946.827610848864</v>
      </c>
      <c r="AI21" s="150"/>
      <c r="AJ21" s="2">
        <v>16</v>
      </c>
      <c r="AK21" s="118">
        <v>45323</v>
      </c>
      <c r="AL21" s="5">
        <f t="shared" si="44"/>
        <v>690266.78271917382</v>
      </c>
      <c r="AM21" s="5">
        <f t="shared" si="45"/>
        <v>5000.557474002132</v>
      </c>
      <c r="AN21" s="5">
        <f t="shared" si="11"/>
        <v>542.58450227413414</v>
      </c>
      <c r="AO21" s="35">
        <f t="shared" si="12"/>
        <v>9.4326051756984698E-3</v>
      </c>
      <c r="AP21" s="5">
        <f t="shared" si="13"/>
        <v>4457.9729717279979</v>
      </c>
      <c r="AQ21" s="35">
        <f t="shared" si="14"/>
        <v>7.7500000000000013E-2</v>
      </c>
      <c r="AR21" s="5">
        <f t="shared" si="46"/>
        <v>8275.8017831002762</v>
      </c>
      <c r="AS21" s="5">
        <f t="shared" si="47"/>
        <v>71733.117800933833</v>
      </c>
      <c r="AT21" s="5">
        <f t="shared" si="15"/>
        <v>689724.19821689965</v>
      </c>
      <c r="AU21" s="5">
        <f t="shared" si="16"/>
        <v>80008.919584034113</v>
      </c>
      <c r="AV21" s="150"/>
      <c r="AW21" s="2">
        <v>16</v>
      </c>
      <c r="AX21" s="118">
        <v>45323</v>
      </c>
      <c r="AY21" s="5">
        <f t="shared" si="48"/>
        <v>689880.41014485911</v>
      </c>
      <c r="AZ21" s="5">
        <f t="shared" si="49"/>
        <v>4880.5172696983873</v>
      </c>
      <c r="BA21" s="5">
        <f t="shared" si="17"/>
        <v>568.76470629301821</v>
      </c>
      <c r="BB21" s="35">
        <f t="shared" si="18"/>
        <v>9.8932747982843679E-3</v>
      </c>
      <c r="BC21" s="5">
        <f t="shared" si="19"/>
        <v>4311.7525634053691</v>
      </c>
      <c r="BD21" s="35">
        <f t="shared" si="20"/>
        <v>7.4999999999999997E-2</v>
      </c>
      <c r="BE21" s="5">
        <f t="shared" si="50"/>
        <v>8688.3545614339782</v>
      </c>
      <c r="BF21" s="5">
        <f t="shared" si="51"/>
        <v>69399.921753740229</v>
      </c>
      <c r="BG21" s="5">
        <f t="shared" si="21"/>
        <v>689311.64543856611</v>
      </c>
      <c r="BH21" s="5">
        <f t="shared" si="22"/>
        <v>78088.276315174211</v>
      </c>
      <c r="BI21" s="150"/>
      <c r="BJ21" s="2">
        <v>16</v>
      </c>
      <c r="BK21" s="118">
        <v>45323</v>
      </c>
      <c r="BL21" s="5">
        <f t="shared" si="52"/>
        <v>689477.76234267792</v>
      </c>
      <c r="BM21" s="5">
        <f t="shared" si="53"/>
        <v>4761.5904347922178</v>
      </c>
      <c r="BN21" s="5">
        <f t="shared" si="23"/>
        <v>595.99562063853864</v>
      </c>
      <c r="BO21" s="35">
        <f t="shared" si="24"/>
        <v>1.0372992195371005E-2</v>
      </c>
      <c r="BP21" s="5">
        <f t="shared" si="25"/>
        <v>4165.5948141536792</v>
      </c>
      <c r="BQ21" s="35">
        <f t="shared" si="26"/>
        <v>7.2499999999999995E-2</v>
      </c>
      <c r="BR21" s="5">
        <f t="shared" si="54"/>
        <v>9118.2332779605422</v>
      </c>
      <c r="BS21" s="5">
        <f t="shared" si="55"/>
        <v>67067.213678714936</v>
      </c>
      <c r="BT21" s="5">
        <f t="shared" si="27"/>
        <v>688881.76672203944</v>
      </c>
      <c r="BU21" s="5">
        <f t="shared" si="28"/>
        <v>76185.446956675471</v>
      </c>
      <c r="BV21" s="150"/>
      <c r="BW21" s="2">
        <v>16</v>
      </c>
      <c r="BX21" s="118">
        <v>45323</v>
      </c>
      <c r="BY21" s="5">
        <f t="shared" si="56"/>
        <v>689058.3747556553</v>
      </c>
      <c r="BZ21" s="5">
        <f t="shared" si="57"/>
        <v>4643.8114163506943</v>
      </c>
      <c r="CA21" s="5">
        <f t="shared" si="29"/>
        <v>624.3042302760382</v>
      </c>
      <c r="CB21" s="35">
        <f t="shared" si="30"/>
        <v>1.0872302025164482E-2</v>
      </c>
      <c r="CC21" s="5">
        <f t="shared" si="31"/>
        <v>4019.5071860746561</v>
      </c>
      <c r="CD21" s="35">
        <f t="shared" si="32"/>
        <v>7.0000000000000007E-2</v>
      </c>
      <c r="CE21" s="5">
        <f t="shared" si="58"/>
        <v>9565.9294746206033</v>
      </c>
      <c r="CF21" s="5">
        <f t="shared" si="59"/>
        <v>64735.05318699051</v>
      </c>
      <c r="CG21" s="5">
        <f t="shared" si="33"/>
        <v>688434.07052537927</v>
      </c>
      <c r="CH21" s="5">
        <f t="shared" si="34"/>
        <v>74300.98266161111</v>
      </c>
    </row>
    <row r="22" spans="1:86" ht="14.25" customHeight="1">
      <c r="A22" s="161">
        <f t="shared" si="65"/>
        <v>14</v>
      </c>
      <c r="B22" s="11">
        <f t="shared" si="66"/>
        <v>741028.44861918187</v>
      </c>
      <c r="C22" s="11">
        <f t="shared" si="60"/>
        <v>716181.35274733277</v>
      </c>
      <c r="D22" s="11">
        <f t="shared" si="61"/>
        <v>691414.01874798525</v>
      </c>
      <c r="E22" s="162">
        <f t="shared" si="62"/>
        <v>666732.32161771809</v>
      </c>
      <c r="F22" s="11">
        <f t="shared" si="63"/>
        <v>642142.31490063993</v>
      </c>
      <c r="G22" s="22">
        <f t="shared" si="64"/>
        <v>617650.22443820303</v>
      </c>
      <c r="H22" s="11"/>
      <c r="I22" s="150"/>
      <c r="J22" s="2">
        <v>17</v>
      </c>
      <c r="K22" s="118">
        <v>45352</v>
      </c>
      <c r="L22" s="5">
        <f t="shared" si="35"/>
        <v>690499.29704018414</v>
      </c>
      <c r="M22" s="5">
        <f t="shared" si="0"/>
        <v>5243.8408962754593</v>
      </c>
      <c r="N22" s="5">
        <f t="shared" si="1"/>
        <v>496.65822912419299</v>
      </c>
      <c r="O22" s="35">
        <f t="shared" si="2"/>
        <v>8.63128865595858E-3</v>
      </c>
      <c r="P22" s="5">
        <f t="shared" si="3"/>
        <v>4747.1826671512663</v>
      </c>
      <c r="Q22" s="35">
        <f t="shared" si="4"/>
        <v>8.2500000000000004E-2</v>
      </c>
      <c r="R22" s="5">
        <f t="shared" si="36"/>
        <v>7997.3611889398189</v>
      </c>
      <c r="S22" s="5">
        <f t="shared" si="37"/>
        <v>81147.934047742994</v>
      </c>
      <c r="T22" s="5">
        <f t="shared" si="38"/>
        <v>690002.63881105999</v>
      </c>
      <c r="U22" s="5">
        <f t="shared" si="39"/>
        <v>89145.29523668281</v>
      </c>
      <c r="V22" s="150"/>
      <c r="W22" s="2">
        <v>17</v>
      </c>
      <c r="X22" s="118">
        <v>45352</v>
      </c>
      <c r="Y22" s="5">
        <f t="shared" si="40"/>
        <v>690119.91781264474</v>
      </c>
      <c r="Z22" s="5">
        <f t="shared" si="41"/>
        <v>5121.6767256780549</v>
      </c>
      <c r="AA22" s="5">
        <f t="shared" si="5"/>
        <v>520.8772735937564</v>
      </c>
      <c r="AB22" s="35">
        <f t="shared" si="6"/>
        <v>9.0571611132979693E-3</v>
      </c>
      <c r="AC22" s="5">
        <f t="shared" si="7"/>
        <v>4600.7994520842985</v>
      </c>
      <c r="AD22" s="35">
        <f t="shared" si="8"/>
        <v>0.08</v>
      </c>
      <c r="AE22" s="5">
        <f t="shared" si="42"/>
        <v>8400.9594609491396</v>
      </c>
      <c r="AF22" s="5">
        <f t="shared" si="43"/>
        <v>78667.544875577791</v>
      </c>
      <c r="AG22" s="5">
        <f t="shared" si="9"/>
        <v>689599.04053905094</v>
      </c>
      <c r="AH22" s="5">
        <f t="shared" si="10"/>
        <v>87068.504336526938</v>
      </c>
      <c r="AI22" s="150"/>
      <c r="AJ22" s="2">
        <v>17</v>
      </c>
      <c r="AK22" s="118">
        <v>45352</v>
      </c>
      <c r="AL22" s="5">
        <f t="shared" si="44"/>
        <v>689724.19821689965</v>
      </c>
      <c r="AM22" s="5">
        <f t="shared" si="45"/>
        <v>5000.557474002132</v>
      </c>
      <c r="AN22" s="5">
        <f t="shared" si="11"/>
        <v>546.0886938513222</v>
      </c>
      <c r="AO22" s="35">
        <f t="shared" si="12"/>
        <v>9.5009923432541436E-3</v>
      </c>
      <c r="AP22" s="5">
        <f t="shared" si="13"/>
        <v>4454.4687801508098</v>
      </c>
      <c r="AQ22" s="35">
        <f t="shared" si="14"/>
        <v>7.7499999999999986E-2</v>
      </c>
      <c r="AR22" s="5">
        <f t="shared" si="46"/>
        <v>8821.8904769515975</v>
      </c>
      <c r="AS22" s="5">
        <f t="shared" si="47"/>
        <v>76187.586581084644</v>
      </c>
      <c r="AT22" s="5">
        <f t="shared" si="15"/>
        <v>689178.10952304828</v>
      </c>
      <c r="AU22" s="5">
        <f t="shared" si="16"/>
        <v>85009.477058036238</v>
      </c>
      <c r="AV22" s="150"/>
      <c r="AW22" s="2">
        <v>17</v>
      </c>
      <c r="AX22" s="118">
        <v>45352</v>
      </c>
      <c r="AY22" s="5">
        <f t="shared" si="48"/>
        <v>689311.64543856611</v>
      </c>
      <c r="AZ22" s="5">
        <f t="shared" si="49"/>
        <v>4880.5172696983873</v>
      </c>
      <c r="BA22" s="5">
        <f t="shared" si="17"/>
        <v>572.31948570734949</v>
      </c>
      <c r="BB22" s="35">
        <f t="shared" si="18"/>
        <v>9.9633219225806324E-3</v>
      </c>
      <c r="BC22" s="5">
        <f t="shared" si="19"/>
        <v>4308.1977839910378</v>
      </c>
      <c r="BD22" s="35">
        <f t="shared" si="20"/>
        <v>7.4999999999999997E-2</v>
      </c>
      <c r="BE22" s="5">
        <f t="shared" si="50"/>
        <v>9260.6740471413286</v>
      </c>
      <c r="BF22" s="5">
        <f t="shared" si="51"/>
        <v>73708.119537731269</v>
      </c>
      <c r="BG22" s="5">
        <f t="shared" si="21"/>
        <v>688739.32595285878</v>
      </c>
      <c r="BH22" s="5">
        <f t="shared" si="22"/>
        <v>82968.79358487259</v>
      </c>
      <c r="BI22" s="150"/>
      <c r="BJ22" s="2">
        <v>17</v>
      </c>
      <c r="BK22" s="118">
        <v>45352</v>
      </c>
      <c r="BL22" s="5">
        <f t="shared" si="52"/>
        <v>688881.76672203944</v>
      </c>
      <c r="BM22" s="5">
        <f t="shared" si="53"/>
        <v>4761.5904347922178</v>
      </c>
      <c r="BN22" s="5">
        <f t="shared" si="23"/>
        <v>599.59642751323008</v>
      </c>
      <c r="BO22" s="35">
        <f t="shared" si="24"/>
        <v>1.0444690914663116E-2</v>
      </c>
      <c r="BP22" s="5">
        <f t="shared" si="25"/>
        <v>4161.9940072789877</v>
      </c>
      <c r="BQ22" s="35">
        <f t="shared" si="26"/>
        <v>7.2499999999999981E-2</v>
      </c>
      <c r="BR22" s="5">
        <f t="shared" si="54"/>
        <v>9717.8297054737723</v>
      </c>
      <c r="BS22" s="5">
        <f t="shared" si="55"/>
        <v>71229.207685993926</v>
      </c>
      <c r="BT22" s="5">
        <f t="shared" si="27"/>
        <v>688282.17029452615</v>
      </c>
      <c r="BU22" s="5">
        <f t="shared" si="28"/>
        <v>80947.037391467704</v>
      </c>
      <c r="BV22" s="150"/>
      <c r="BW22" s="2">
        <v>17</v>
      </c>
      <c r="BX22" s="118">
        <v>45352</v>
      </c>
      <c r="BY22" s="5">
        <f t="shared" si="56"/>
        <v>688434.07052537927</v>
      </c>
      <c r="BZ22" s="5">
        <f t="shared" si="57"/>
        <v>4643.8114163506943</v>
      </c>
      <c r="CA22" s="5">
        <f t="shared" si="29"/>
        <v>627.94600495264831</v>
      </c>
      <c r="CB22" s="35">
        <f t="shared" si="30"/>
        <v>1.0945640813042804E-2</v>
      </c>
      <c r="CC22" s="5">
        <f t="shared" si="31"/>
        <v>4015.865411398046</v>
      </c>
      <c r="CD22" s="35">
        <f t="shared" si="32"/>
        <v>7.0000000000000007E-2</v>
      </c>
      <c r="CE22" s="5">
        <f t="shared" si="58"/>
        <v>10193.875479573251</v>
      </c>
      <c r="CF22" s="5">
        <f t="shared" si="59"/>
        <v>68750.918598388555</v>
      </c>
      <c r="CG22" s="5">
        <f t="shared" si="33"/>
        <v>687806.12452042662</v>
      </c>
      <c r="CH22" s="5">
        <f t="shared" si="34"/>
        <v>78944.794077961807</v>
      </c>
    </row>
    <row r="23" spans="1:86" ht="14.25" customHeight="1">
      <c r="A23" s="161">
        <f t="shared" si="65"/>
        <v>15</v>
      </c>
      <c r="B23" s="11">
        <f t="shared" si="66"/>
        <v>786415.30244302598</v>
      </c>
      <c r="C23" s="11">
        <f t="shared" si="60"/>
        <v>759837.09603158303</v>
      </c>
      <c r="D23" s="11">
        <f t="shared" si="61"/>
        <v>733353.53630621813</v>
      </c>
      <c r="E23" s="162">
        <f t="shared" si="62"/>
        <v>706971.23119814321</v>
      </c>
      <c r="F23" s="11">
        <f t="shared" si="63"/>
        <v>680696.97508475964</v>
      </c>
      <c r="G23" s="22">
        <f t="shared" si="64"/>
        <v>654537.74102623283</v>
      </c>
      <c r="H23" s="11"/>
      <c r="I23" s="150"/>
      <c r="J23" s="2">
        <v>18</v>
      </c>
      <c r="K23" s="118">
        <v>45383</v>
      </c>
      <c r="L23" s="5">
        <f t="shared" si="35"/>
        <v>690002.63881105999</v>
      </c>
      <c r="M23" s="5">
        <f t="shared" si="0"/>
        <v>5243.8408962754593</v>
      </c>
      <c r="N23" s="5">
        <f t="shared" si="1"/>
        <v>500.07275444942206</v>
      </c>
      <c r="O23" s="35">
        <f t="shared" si="2"/>
        <v>8.696884208635982E-3</v>
      </c>
      <c r="P23" s="5">
        <f t="shared" si="3"/>
        <v>4743.7681418260372</v>
      </c>
      <c r="Q23" s="35">
        <f t="shared" si="4"/>
        <v>8.2500000000000004E-2</v>
      </c>
      <c r="R23" s="5">
        <f t="shared" si="36"/>
        <v>8497.4339433892419</v>
      </c>
      <c r="S23" s="5">
        <f t="shared" si="37"/>
        <v>85891.702189569027</v>
      </c>
      <c r="T23" s="5">
        <f t="shared" si="38"/>
        <v>689502.56605661055</v>
      </c>
      <c r="U23" s="5">
        <f t="shared" si="39"/>
        <v>94389.136132958272</v>
      </c>
      <c r="V23" s="150"/>
      <c r="W23" s="2">
        <v>18</v>
      </c>
      <c r="X23" s="118">
        <v>45383</v>
      </c>
      <c r="Y23" s="5">
        <f t="shared" si="40"/>
        <v>689599.04053905094</v>
      </c>
      <c r="Z23" s="5">
        <f t="shared" si="41"/>
        <v>5121.6767256780549</v>
      </c>
      <c r="AA23" s="5">
        <f t="shared" si="5"/>
        <v>524.34978875104844</v>
      </c>
      <c r="AB23" s="35">
        <f t="shared" si="6"/>
        <v>9.1244289726593146E-3</v>
      </c>
      <c r="AC23" s="5">
        <f t="shared" si="7"/>
        <v>4597.3269369270065</v>
      </c>
      <c r="AD23" s="35">
        <f t="shared" si="8"/>
        <v>0.08</v>
      </c>
      <c r="AE23" s="5">
        <f t="shared" si="42"/>
        <v>8925.309249700189</v>
      </c>
      <c r="AF23" s="5">
        <f t="shared" si="43"/>
        <v>83264.871812504804</v>
      </c>
      <c r="AG23" s="5">
        <f t="shared" si="9"/>
        <v>689074.69075029984</v>
      </c>
      <c r="AH23" s="5">
        <f t="shared" si="10"/>
        <v>92190.181062204996</v>
      </c>
      <c r="AI23" s="150"/>
      <c r="AJ23" s="2">
        <v>18</v>
      </c>
      <c r="AK23" s="118">
        <v>45383</v>
      </c>
      <c r="AL23" s="5">
        <f t="shared" si="44"/>
        <v>689178.10952304828</v>
      </c>
      <c r="AM23" s="5">
        <f t="shared" si="45"/>
        <v>5000.557474002132</v>
      </c>
      <c r="AN23" s="5">
        <f t="shared" si="11"/>
        <v>549.61551666577907</v>
      </c>
      <c r="AO23" s="35">
        <f t="shared" si="12"/>
        <v>9.5699299047001703E-3</v>
      </c>
      <c r="AP23" s="5">
        <f t="shared" si="13"/>
        <v>4450.941957336353</v>
      </c>
      <c r="AQ23" s="35">
        <f t="shared" si="14"/>
        <v>7.7499999999999986E-2</v>
      </c>
      <c r="AR23" s="5">
        <f t="shared" si="46"/>
        <v>9371.5059936173766</v>
      </c>
      <c r="AS23" s="5">
        <f t="shared" si="47"/>
        <v>80638.528538421</v>
      </c>
      <c r="AT23" s="5">
        <f t="shared" si="15"/>
        <v>688628.49400638253</v>
      </c>
      <c r="AU23" s="5">
        <f t="shared" si="16"/>
        <v>90010.034532038379</v>
      </c>
      <c r="AV23" s="150"/>
      <c r="AW23" s="2">
        <v>18</v>
      </c>
      <c r="AX23" s="118">
        <v>45383</v>
      </c>
      <c r="AY23" s="5">
        <f t="shared" si="48"/>
        <v>688739.32595285878</v>
      </c>
      <c r="AZ23" s="5">
        <f t="shared" si="49"/>
        <v>4880.5172696983873</v>
      </c>
      <c r="BA23" s="5">
        <f t="shared" si="17"/>
        <v>575.8964824930199</v>
      </c>
      <c r="BB23" s="35">
        <f t="shared" si="18"/>
        <v>1.0033923618860192E-2</v>
      </c>
      <c r="BC23" s="5">
        <f t="shared" si="19"/>
        <v>4304.6207872053674</v>
      </c>
      <c r="BD23" s="35">
        <f t="shared" si="20"/>
        <v>7.5000000000000011E-2</v>
      </c>
      <c r="BE23" s="5">
        <f t="shared" si="50"/>
        <v>9836.5705296343476</v>
      </c>
      <c r="BF23" s="5">
        <f t="shared" si="51"/>
        <v>78012.740324936633</v>
      </c>
      <c r="BG23" s="5">
        <f t="shared" si="21"/>
        <v>688163.42947036575</v>
      </c>
      <c r="BH23" s="5">
        <f t="shared" si="22"/>
        <v>87849.310854570984</v>
      </c>
      <c r="BI23" s="150"/>
      <c r="BJ23" s="2">
        <v>18</v>
      </c>
      <c r="BK23" s="118">
        <v>45383</v>
      </c>
      <c r="BL23" s="5">
        <f t="shared" si="52"/>
        <v>688282.17029452615</v>
      </c>
      <c r="BM23" s="5">
        <f t="shared" si="53"/>
        <v>4761.5904347922178</v>
      </c>
      <c r="BN23" s="5">
        <f t="shared" si="23"/>
        <v>603.21898926278936</v>
      </c>
      <c r="BO23" s="35">
        <f t="shared" si="24"/>
        <v>1.0516948111638511E-2</v>
      </c>
      <c r="BP23" s="5">
        <f t="shared" si="25"/>
        <v>4158.3714455294285</v>
      </c>
      <c r="BQ23" s="35">
        <f t="shared" si="26"/>
        <v>7.2499999999999995E-2</v>
      </c>
      <c r="BR23" s="5">
        <f t="shared" si="54"/>
        <v>10321.048694736561</v>
      </c>
      <c r="BS23" s="5">
        <f t="shared" si="55"/>
        <v>75387.579131523351</v>
      </c>
      <c r="BT23" s="5">
        <f t="shared" si="27"/>
        <v>687678.95130526333</v>
      </c>
      <c r="BU23" s="5">
        <f t="shared" si="28"/>
        <v>85708.627826259908</v>
      </c>
      <c r="BV23" s="150"/>
      <c r="BW23" s="2">
        <v>18</v>
      </c>
      <c r="BX23" s="118">
        <v>45383</v>
      </c>
      <c r="BY23" s="5">
        <f t="shared" si="56"/>
        <v>687806.12452042662</v>
      </c>
      <c r="BZ23" s="5">
        <f t="shared" si="57"/>
        <v>4643.8114163506943</v>
      </c>
      <c r="CA23" s="5">
        <f t="shared" si="29"/>
        <v>631.60902331487205</v>
      </c>
      <c r="CB23" s="35">
        <f t="shared" si="30"/>
        <v>1.1019541713245347E-2</v>
      </c>
      <c r="CC23" s="5">
        <f t="shared" si="31"/>
        <v>4012.2023930358223</v>
      </c>
      <c r="CD23" s="35">
        <f t="shared" si="32"/>
        <v>7.0000000000000007E-2</v>
      </c>
      <c r="CE23" s="5">
        <f t="shared" si="58"/>
        <v>10825.484502888123</v>
      </c>
      <c r="CF23" s="5">
        <f t="shared" si="59"/>
        <v>72763.120991424381</v>
      </c>
      <c r="CG23" s="5">
        <f t="shared" si="33"/>
        <v>687174.51549711172</v>
      </c>
      <c r="CH23" s="5">
        <f t="shared" si="34"/>
        <v>83588.605494312505</v>
      </c>
    </row>
    <row r="24" spans="1:86" ht="14.25" customHeight="1">
      <c r="A24" s="161">
        <f t="shared" si="65"/>
        <v>16</v>
      </c>
      <c r="B24" s="11">
        <f t="shared" si="66"/>
        <v>830299.1815444543</v>
      </c>
      <c r="C24" s="11">
        <f t="shared" si="60"/>
        <v>802015.0847706357</v>
      </c>
      <c r="D24" s="11">
        <f t="shared" si="61"/>
        <v>773842.02510943054</v>
      </c>
      <c r="E24" s="162">
        <f t="shared" si="62"/>
        <v>745787.34503152862</v>
      </c>
      <c r="F24" s="11">
        <f t="shared" si="63"/>
        <v>717858.57840982231</v>
      </c>
      <c r="G24" s="22">
        <f t="shared" si="64"/>
        <v>690063.44113776763</v>
      </c>
      <c r="H24" s="11"/>
      <c r="I24" s="150"/>
      <c r="J24" s="2">
        <v>19</v>
      </c>
      <c r="K24" s="118">
        <v>45413</v>
      </c>
      <c r="L24" s="5">
        <f t="shared" si="35"/>
        <v>689502.56605661055</v>
      </c>
      <c r="M24" s="5">
        <f t="shared" si="0"/>
        <v>5243.8408962754593</v>
      </c>
      <c r="N24" s="5">
        <f t="shared" si="1"/>
        <v>503.51075463626148</v>
      </c>
      <c r="O24" s="35">
        <f t="shared" si="2"/>
        <v>8.7630262062564357E-3</v>
      </c>
      <c r="P24" s="5">
        <f t="shared" si="3"/>
        <v>4740.3301416391978</v>
      </c>
      <c r="Q24" s="35">
        <f t="shared" si="4"/>
        <v>8.2500000000000004E-2</v>
      </c>
      <c r="R24" s="5">
        <f t="shared" si="36"/>
        <v>9000.9446980255034</v>
      </c>
      <c r="S24" s="5">
        <f t="shared" si="37"/>
        <v>90632.032331208218</v>
      </c>
      <c r="T24" s="5">
        <f t="shared" si="38"/>
        <v>688999.05530197429</v>
      </c>
      <c r="U24" s="5">
        <f t="shared" si="39"/>
        <v>99632.97702923372</v>
      </c>
      <c r="V24" s="150"/>
      <c r="W24" s="2">
        <v>19</v>
      </c>
      <c r="X24" s="118">
        <v>45413</v>
      </c>
      <c r="Y24" s="5">
        <f t="shared" si="40"/>
        <v>689074.69075029984</v>
      </c>
      <c r="Z24" s="5">
        <f t="shared" si="41"/>
        <v>5121.6767256780549</v>
      </c>
      <c r="AA24" s="5">
        <f t="shared" si="5"/>
        <v>527.84545400938896</v>
      </c>
      <c r="AB24" s="35">
        <f t="shared" si="6"/>
        <v>9.192248000308538E-3</v>
      </c>
      <c r="AC24" s="5">
        <f t="shared" si="7"/>
        <v>4593.831271668666</v>
      </c>
      <c r="AD24" s="35">
        <f t="shared" si="8"/>
        <v>0.08</v>
      </c>
      <c r="AE24" s="5">
        <f t="shared" si="42"/>
        <v>9453.154703709577</v>
      </c>
      <c r="AF24" s="5">
        <f t="shared" si="43"/>
        <v>87858.703084173467</v>
      </c>
      <c r="AG24" s="5">
        <f t="shared" si="9"/>
        <v>688546.84529629047</v>
      </c>
      <c r="AH24" s="5">
        <f t="shared" si="10"/>
        <v>97311.85778788304</v>
      </c>
      <c r="AI24" s="150"/>
      <c r="AJ24" s="2">
        <v>19</v>
      </c>
      <c r="AK24" s="118">
        <v>45413</v>
      </c>
      <c r="AL24" s="5">
        <f t="shared" si="44"/>
        <v>688628.49400638253</v>
      </c>
      <c r="AM24" s="5">
        <f t="shared" si="45"/>
        <v>5000.557474002132</v>
      </c>
      <c r="AN24" s="5">
        <f t="shared" si="11"/>
        <v>553.16511687757793</v>
      </c>
      <c r="AO24" s="35">
        <f t="shared" si="12"/>
        <v>9.6394230856055897E-3</v>
      </c>
      <c r="AP24" s="5">
        <f t="shared" si="13"/>
        <v>4447.3923571245541</v>
      </c>
      <c r="AQ24" s="35">
        <f t="shared" si="14"/>
        <v>7.7499999999999999E-2</v>
      </c>
      <c r="AR24" s="5">
        <f t="shared" si="46"/>
        <v>9924.6711104949536</v>
      </c>
      <c r="AS24" s="5">
        <f t="shared" si="47"/>
        <v>85085.920895545554</v>
      </c>
      <c r="AT24" s="5">
        <f t="shared" si="15"/>
        <v>688075.32888950501</v>
      </c>
      <c r="AU24" s="5">
        <f t="shared" si="16"/>
        <v>95010.592006040504</v>
      </c>
      <c r="AV24" s="150"/>
      <c r="AW24" s="2">
        <v>19</v>
      </c>
      <c r="AX24" s="118">
        <v>45413</v>
      </c>
      <c r="AY24" s="5">
        <f t="shared" si="48"/>
        <v>688163.42947036575</v>
      </c>
      <c r="AZ24" s="5">
        <f t="shared" si="49"/>
        <v>4880.5172696983873</v>
      </c>
      <c r="BA24" s="5">
        <f t="shared" si="17"/>
        <v>579.49583550860189</v>
      </c>
      <c r="BB24" s="35">
        <f t="shared" si="18"/>
        <v>1.010508511249315E-2</v>
      </c>
      <c r="BC24" s="5">
        <f t="shared" si="19"/>
        <v>4301.0214341897854</v>
      </c>
      <c r="BD24" s="35">
        <f t="shared" si="20"/>
        <v>7.4999999999999997E-2</v>
      </c>
      <c r="BE24" s="5">
        <f t="shared" si="50"/>
        <v>10416.06636514295</v>
      </c>
      <c r="BF24" s="5">
        <f t="shared" si="51"/>
        <v>82313.761759126413</v>
      </c>
      <c r="BG24" s="5">
        <f t="shared" si="21"/>
        <v>687583.93363485718</v>
      </c>
      <c r="BH24" s="5">
        <f t="shared" si="22"/>
        <v>92729.828124269363</v>
      </c>
      <c r="BI24" s="150"/>
      <c r="BJ24" s="2">
        <v>19</v>
      </c>
      <c r="BK24" s="118">
        <v>45413</v>
      </c>
      <c r="BL24" s="5">
        <f t="shared" si="52"/>
        <v>687678.95130526333</v>
      </c>
      <c r="BM24" s="5">
        <f t="shared" si="53"/>
        <v>4761.5904347922178</v>
      </c>
      <c r="BN24" s="5">
        <f t="shared" si="23"/>
        <v>606.8634373229188</v>
      </c>
      <c r="BO24" s="35">
        <f t="shared" si="24"/>
        <v>1.0589769010746351E-2</v>
      </c>
      <c r="BP24" s="5">
        <f t="shared" si="25"/>
        <v>4154.726997469299</v>
      </c>
      <c r="BQ24" s="35">
        <f t="shared" si="26"/>
        <v>7.2499999999999995E-2</v>
      </c>
      <c r="BR24" s="5">
        <f t="shared" si="54"/>
        <v>10927.912132059479</v>
      </c>
      <c r="BS24" s="5">
        <f t="shared" si="55"/>
        <v>79542.306128992655</v>
      </c>
      <c r="BT24" s="5">
        <f t="shared" si="27"/>
        <v>687072.08786794043</v>
      </c>
      <c r="BU24" s="5">
        <f t="shared" si="28"/>
        <v>90470.218261052127</v>
      </c>
      <c r="BV24" s="150"/>
      <c r="BW24" s="2">
        <v>19</v>
      </c>
      <c r="BX24" s="118">
        <v>45413</v>
      </c>
      <c r="BY24" s="5">
        <f t="shared" si="56"/>
        <v>687174.51549711172</v>
      </c>
      <c r="BZ24" s="5">
        <f t="shared" si="57"/>
        <v>4643.8114163506943</v>
      </c>
      <c r="CA24" s="5">
        <f t="shared" si="29"/>
        <v>635.29340928420925</v>
      </c>
      <c r="CB24" s="35">
        <f t="shared" si="30"/>
        <v>1.1094009948689015E-2</v>
      </c>
      <c r="CC24" s="5">
        <f t="shared" si="31"/>
        <v>4008.5180070664851</v>
      </c>
      <c r="CD24" s="35">
        <f t="shared" si="32"/>
        <v>7.0000000000000007E-2</v>
      </c>
      <c r="CE24" s="5">
        <f t="shared" si="58"/>
        <v>11460.777912172332</v>
      </c>
      <c r="CF24" s="5">
        <f t="shared" si="59"/>
        <v>76771.63899849086</v>
      </c>
      <c r="CG24" s="5">
        <f t="shared" si="33"/>
        <v>686539.22208782751</v>
      </c>
      <c r="CH24" s="5">
        <f t="shared" si="34"/>
        <v>88232.416910663189</v>
      </c>
    </row>
    <row r="25" spans="1:86" ht="14.25" customHeight="1">
      <c r="A25" s="161">
        <f t="shared" si="65"/>
        <v>17</v>
      </c>
      <c r="B25" s="11">
        <f t="shared" si="66"/>
        <v>872551.29280521185</v>
      </c>
      <c r="C25" s="11">
        <f t="shared" si="60"/>
        <v>842592.66606605705</v>
      </c>
      <c r="D25" s="11">
        <f t="shared" si="61"/>
        <v>812762.94868845225</v>
      </c>
      <c r="E25" s="162">
        <f t="shared" si="62"/>
        <v>783070.20778638998</v>
      </c>
      <c r="F25" s="11">
        <f t="shared" si="63"/>
        <v>753522.70370546193</v>
      </c>
      <c r="G25" s="22">
        <f t="shared" si="64"/>
        <v>724128.87894961028</v>
      </c>
      <c r="H25" s="11"/>
      <c r="I25" s="150"/>
      <c r="J25" s="2">
        <v>20</v>
      </c>
      <c r="K25" s="118">
        <v>45444</v>
      </c>
      <c r="L25" s="5">
        <f t="shared" si="35"/>
        <v>688999.05530197429</v>
      </c>
      <c r="M25" s="5">
        <f t="shared" si="0"/>
        <v>5243.8408962754593</v>
      </c>
      <c r="N25" s="5">
        <f t="shared" si="1"/>
        <v>506.972391074386</v>
      </c>
      <c r="O25" s="35">
        <f t="shared" si="2"/>
        <v>8.8297199336888552E-3</v>
      </c>
      <c r="P25" s="5">
        <f t="shared" si="3"/>
        <v>4736.8685052010733</v>
      </c>
      <c r="Q25" s="35">
        <f t="shared" si="4"/>
        <v>8.2500000000000004E-2</v>
      </c>
      <c r="R25" s="5">
        <f t="shared" si="36"/>
        <v>9507.9170890998903</v>
      </c>
      <c r="S25" s="5">
        <f t="shared" si="37"/>
        <v>95368.900836409288</v>
      </c>
      <c r="T25" s="5">
        <f t="shared" si="38"/>
        <v>688492.08291089989</v>
      </c>
      <c r="U25" s="5">
        <f t="shared" si="39"/>
        <v>104876.81792550918</v>
      </c>
      <c r="V25" s="150"/>
      <c r="W25" s="2">
        <v>20</v>
      </c>
      <c r="X25" s="118">
        <v>45444</v>
      </c>
      <c r="Y25" s="5">
        <f t="shared" si="40"/>
        <v>688546.84529629047</v>
      </c>
      <c r="Z25" s="5">
        <f t="shared" si="41"/>
        <v>5121.6767256780549</v>
      </c>
      <c r="AA25" s="5">
        <f t="shared" si="5"/>
        <v>531.36442370278473</v>
      </c>
      <c r="AB25" s="35">
        <f t="shared" si="6"/>
        <v>9.2606234826180661E-3</v>
      </c>
      <c r="AC25" s="5">
        <f t="shared" si="7"/>
        <v>4590.3123019752702</v>
      </c>
      <c r="AD25" s="35">
        <f t="shared" si="8"/>
        <v>0.08</v>
      </c>
      <c r="AE25" s="5">
        <f t="shared" si="42"/>
        <v>9984.5191274123608</v>
      </c>
      <c r="AF25" s="5">
        <f t="shared" si="43"/>
        <v>92449.015386148734</v>
      </c>
      <c r="AG25" s="5">
        <f t="shared" si="9"/>
        <v>688015.48087258765</v>
      </c>
      <c r="AH25" s="5">
        <f t="shared" si="10"/>
        <v>102433.5345135611</v>
      </c>
      <c r="AI25" s="150"/>
      <c r="AJ25" s="2">
        <v>20</v>
      </c>
      <c r="AK25" s="118">
        <v>45444</v>
      </c>
      <c r="AL25" s="5">
        <f t="shared" si="44"/>
        <v>688075.32888950501</v>
      </c>
      <c r="AM25" s="5">
        <f t="shared" si="45"/>
        <v>5000.557474002132</v>
      </c>
      <c r="AN25" s="5">
        <f t="shared" si="11"/>
        <v>556.73764159074562</v>
      </c>
      <c r="AO25" s="35">
        <f t="shared" si="12"/>
        <v>9.7094771729009273E-3</v>
      </c>
      <c r="AP25" s="5">
        <f t="shared" si="13"/>
        <v>4443.8198324113864</v>
      </c>
      <c r="AQ25" s="35">
        <f t="shared" si="14"/>
        <v>7.7499999999999999E-2</v>
      </c>
      <c r="AR25" s="5">
        <f t="shared" si="46"/>
        <v>10481.408752085699</v>
      </c>
      <c r="AS25" s="5">
        <f t="shared" si="47"/>
        <v>89529.740727956945</v>
      </c>
      <c r="AT25" s="5">
        <f t="shared" si="15"/>
        <v>687518.59124791424</v>
      </c>
      <c r="AU25" s="5">
        <f t="shared" si="16"/>
        <v>100011.14948004264</v>
      </c>
      <c r="AV25" s="150"/>
      <c r="AW25" s="2">
        <v>20</v>
      </c>
      <c r="AX25" s="118">
        <v>45444</v>
      </c>
      <c r="AY25" s="5">
        <f t="shared" si="48"/>
        <v>687583.93363485718</v>
      </c>
      <c r="AZ25" s="5">
        <f t="shared" si="49"/>
        <v>4880.5172696983873</v>
      </c>
      <c r="BA25" s="5">
        <f t="shared" si="17"/>
        <v>583.11768448053044</v>
      </c>
      <c r="BB25" s="35">
        <f t="shared" si="18"/>
        <v>1.0176811690138116E-2</v>
      </c>
      <c r="BC25" s="5">
        <f t="shared" si="19"/>
        <v>4297.3995852178568</v>
      </c>
      <c r="BD25" s="35">
        <f t="shared" si="20"/>
        <v>7.4999999999999997E-2</v>
      </c>
      <c r="BE25" s="5">
        <f t="shared" si="50"/>
        <v>10999.18404962348</v>
      </c>
      <c r="BF25" s="5">
        <f t="shared" si="51"/>
        <v>86611.161344344277</v>
      </c>
      <c r="BG25" s="5">
        <f t="shared" si="21"/>
        <v>687000.81595037668</v>
      </c>
      <c r="BH25" s="5">
        <f t="shared" si="22"/>
        <v>97610.345393967757</v>
      </c>
      <c r="BI25" s="150"/>
      <c r="BJ25" s="2">
        <v>20</v>
      </c>
      <c r="BK25" s="118">
        <v>45444</v>
      </c>
      <c r="BL25" s="5">
        <f t="shared" si="52"/>
        <v>687072.08786794043</v>
      </c>
      <c r="BM25" s="5">
        <f t="shared" si="53"/>
        <v>4761.5904347922178</v>
      </c>
      <c r="BN25" s="5">
        <f t="shared" si="23"/>
        <v>610.52990392341144</v>
      </c>
      <c r="BO25" s="35">
        <f t="shared" si="24"/>
        <v>1.0663158897657199E-2</v>
      </c>
      <c r="BP25" s="5">
        <f t="shared" si="25"/>
        <v>4151.0605308688064</v>
      </c>
      <c r="BQ25" s="35">
        <f t="shared" si="26"/>
        <v>7.2499999999999995E-2</v>
      </c>
      <c r="BR25" s="5">
        <f t="shared" si="54"/>
        <v>11538.442035982891</v>
      </c>
      <c r="BS25" s="5">
        <f t="shared" si="55"/>
        <v>83693.366659861465</v>
      </c>
      <c r="BT25" s="5">
        <f t="shared" si="27"/>
        <v>686461.55796401703</v>
      </c>
      <c r="BU25" s="5">
        <f t="shared" si="28"/>
        <v>95231.80869584436</v>
      </c>
      <c r="BV25" s="150"/>
      <c r="BW25" s="2">
        <v>20</v>
      </c>
      <c r="BX25" s="118">
        <v>45444</v>
      </c>
      <c r="BY25" s="5">
        <f t="shared" si="56"/>
        <v>686539.22208782751</v>
      </c>
      <c r="BZ25" s="5">
        <f t="shared" si="57"/>
        <v>4643.8114163506943</v>
      </c>
      <c r="CA25" s="5">
        <f t="shared" si="29"/>
        <v>638.99928750503386</v>
      </c>
      <c r="CB25" s="35">
        <f t="shared" si="30"/>
        <v>1.116905080345061E-2</v>
      </c>
      <c r="CC25" s="5">
        <f t="shared" si="31"/>
        <v>4004.8121288456605</v>
      </c>
      <c r="CD25" s="35">
        <f t="shared" si="32"/>
        <v>7.0000000000000007E-2</v>
      </c>
      <c r="CE25" s="5">
        <f t="shared" si="58"/>
        <v>12099.777199677366</v>
      </c>
      <c r="CF25" s="5">
        <f t="shared" si="59"/>
        <v>80776.451127336521</v>
      </c>
      <c r="CG25" s="5">
        <f t="shared" si="33"/>
        <v>685900.22280032246</v>
      </c>
      <c r="CH25" s="5">
        <f t="shared" si="34"/>
        <v>92876.228327013887</v>
      </c>
    </row>
    <row r="26" spans="1:86" ht="14.25" customHeight="1">
      <c r="A26" s="161">
        <f t="shared" si="65"/>
        <v>18</v>
      </c>
      <c r="B26" s="11">
        <f t="shared" si="66"/>
        <v>913031.80654930067</v>
      </c>
      <c r="C26" s="11">
        <f t="shared" si="60"/>
        <v>881437.00688933453</v>
      </c>
      <c r="D26" s="11">
        <f t="shared" si="61"/>
        <v>849990.41118092416</v>
      </c>
      <c r="E26" s="162">
        <f t="shared" si="62"/>
        <v>818700.78919680289</v>
      </c>
      <c r="F26" s="11">
        <f t="shared" si="63"/>
        <v>787577.10256816703</v>
      </c>
      <c r="G26" s="22">
        <f t="shared" si="64"/>
        <v>756628.491982045</v>
      </c>
      <c r="H26" s="11"/>
      <c r="I26" s="150"/>
      <c r="J26" s="2">
        <v>21</v>
      </c>
      <c r="K26" s="118">
        <v>45474</v>
      </c>
      <c r="L26" s="5">
        <f t="shared" si="35"/>
        <v>688492.08291089989</v>
      </c>
      <c r="M26" s="5">
        <f t="shared" si="0"/>
        <v>5243.8408962754593</v>
      </c>
      <c r="N26" s="5">
        <f t="shared" si="1"/>
        <v>510.45782626302207</v>
      </c>
      <c r="O26" s="35">
        <f t="shared" si="2"/>
        <v>8.8969707382226884E-3</v>
      </c>
      <c r="P26" s="5">
        <f t="shared" si="3"/>
        <v>4733.3830700124372</v>
      </c>
      <c r="Q26" s="35">
        <f t="shared" si="4"/>
        <v>8.2500000000000018E-2</v>
      </c>
      <c r="R26" s="5">
        <f t="shared" si="36"/>
        <v>10018.374915362912</v>
      </c>
      <c r="S26" s="5">
        <f t="shared" si="37"/>
        <v>100102.28390642173</v>
      </c>
      <c r="T26" s="5">
        <f t="shared" si="38"/>
        <v>687981.62508463685</v>
      </c>
      <c r="U26" s="5">
        <f t="shared" si="39"/>
        <v>110120.65882178464</v>
      </c>
      <c r="V26" s="150"/>
      <c r="W26" s="2">
        <v>21</v>
      </c>
      <c r="X26" s="118">
        <v>45474</v>
      </c>
      <c r="Y26" s="5">
        <f t="shared" si="40"/>
        <v>688015.48087258765</v>
      </c>
      <c r="Z26" s="5">
        <f t="shared" si="41"/>
        <v>5121.6767256780549</v>
      </c>
      <c r="AA26" s="5">
        <f t="shared" si="5"/>
        <v>534.9068531941366</v>
      </c>
      <c r="AB26" s="35">
        <f t="shared" si="6"/>
        <v>9.329560768296637E-3</v>
      </c>
      <c r="AC26" s="5">
        <f t="shared" si="7"/>
        <v>4586.7698724839183</v>
      </c>
      <c r="AD26" s="35">
        <f t="shared" si="8"/>
        <v>8.0000000000000016E-2</v>
      </c>
      <c r="AE26" s="5">
        <f t="shared" si="42"/>
        <v>10519.425980606498</v>
      </c>
      <c r="AF26" s="5">
        <f t="shared" si="43"/>
        <v>97035.785258632648</v>
      </c>
      <c r="AG26" s="5">
        <f t="shared" si="9"/>
        <v>687480.57401939353</v>
      </c>
      <c r="AH26" s="5">
        <f t="shared" si="10"/>
        <v>107555.21123923914</v>
      </c>
      <c r="AI26" s="150"/>
      <c r="AJ26" s="2">
        <v>21</v>
      </c>
      <c r="AK26" s="118">
        <v>45474</v>
      </c>
      <c r="AL26" s="5">
        <f t="shared" si="44"/>
        <v>687518.59124791424</v>
      </c>
      <c r="AM26" s="5">
        <f t="shared" si="45"/>
        <v>5000.557474002132</v>
      </c>
      <c r="AN26" s="5">
        <f t="shared" si="11"/>
        <v>560.3332388593526</v>
      </c>
      <c r="AO26" s="35">
        <f t="shared" si="12"/>
        <v>9.7800975157740951E-3</v>
      </c>
      <c r="AP26" s="5">
        <f t="shared" si="13"/>
        <v>4440.2242351427794</v>
      </c>
      <c r="AQ26" s="35">
        <f t="shared" si="14"/>
        <v>7.7499999999999999E-2</v>
      </c>
      <c r="AR26" s="5">
        <f t="shared" si="46"/>
        <v>11041.741990945051</v>
      </c>
      <c r="AS26" s="5">
        <f t="shared" si="47"/>
        <v>93969.96496309973</v>
      </c>
      <c r="AT26" s="5">
        <f t="shared" si="15"/>
        <v>686958.25800905493</v>
      </c>
      <c r="AU26" s="5">
        <f t="shared" si="16"/>
        <v>105011.70695404478</v>
      </c>
      <c r="AV26" s="150"/>
      <c r="AW26" s="2">
        <v>21</v>
      </c>
      <c r="AX26" s="118">
        <v>45474</v>
      </c>
      <c r="AY26" s="5">
        <f t="shared" si="48"/>
        <v>687000.81595037668</v>
      </c>
      <c r="AZ26" s="5">
        <f t="shared" si="49"/>
        <v>4880.5172696983873</v>
      </c>
      <c r="BA26" s="5">
        <f t="shared" si="17"/>
        <v>586.76217000853376</v>
      </c>
      <c r="BB26" s="35">
        <f t="shared" si="18"/>
        <v>1.0249108700637992E-2</v>
      </c>
      <c r="BC26" s="5">
        <f t="shared" si="19"/>
        <v>4293.7550996898535</v>
      </c>
      <c r="BD26" s="35">
        <f t="shared" si="20"/>
        <v>7.4999999999999983E-2</v>
      </c>
      <c r="BE26" s="5">
        <f t="shared" si="50"/>
        <v>11585.946219632013</v>
      </c>
      <c r="BF26" s="5">
        <f t="shared" si="51"/>
        <v>90904.916444034126</v>
      </c>
      <c r="BG26" s="5">
        <f t="shared" si="21"/>
        <v>686414.05378036818</v>
      </c>
      <c r="BH26" s="5">
        <f t="shared" si="22"/>
        <v>102490.86266366614</v>
      </c>
      <c r="BI26" s="150"/>
      <c r="BJ26" s="2">
        <v>21</v>
      </c>
      <c r="BK26" s="118">
        <v>45474</v>
      </c>
      <c r="BL26" s="5">
        <f t="shared" si="52"/>
        <v>686461.55796401703</v>
      </c>
      <c r="BM26" s="5">
        <f t="shared" si="53"/>
        <v>4761.5904347922178</v>
      </c>
      <c r="BN26" s="5">
        <f t="shared" si="23"/>
        <v>614.21852209294866</v>
      </c>
      <c r="BO26" s="35">
        <f t="shared" si="24"/>
        <v>1.0737123120158372E-2</v>
      </c>
      <c r="BP26" s="5">
        <f t="shared" si="25"/>
        <v>4147.3719126992692</v>
      </c>
      <c r="BQ26" s="35">
        <f t="shared" si="26"/>
        <v>7.2499999999999981E-2</v>
      </c>
      <c r="BR26" s="5">
        <f t="shared" si="54"/>
        <v>12152.660558075841</v>
      </c>
      <c r="BS26" s="5">
        <f t="shared" si="55"/>
        <v>87840.738572560731</v>
      </c>
      <c r="BT26" s="5">
        <f t="shared" si="27"/>
        <v>685847.33944192412</v>
      </c>
      <c r="BU26" s="5">
        <f t="shared" si="28"/>
        <v>99993.399130636564</v>
      </c>
      <c r="BV26" s="150"/>
      <c r="BW26" s="2">
        <v>21</v>
      </c>
      <c r="BX26" s="118">
        <v>45474</v>
      </c>
      <c r="BY26" s="5">
        <f t="shared" si="56"/>
        <v>685900.22280032246</v>
      </c>
      <c r="BZ26" s="5">
        <f t="shared" si="57"/>
        <v>4643.8114163506943</v>
      </c>
      <c r="CA26" s="5">
        <f t="shared" si="29"/>
        <v>642.72678334881311</v>
      </c>
      <c r="CB26" s="35">
        <f t="shared" si="30"/>
        <v>1.1244669623661961E-2</v>
      </c>
      <c r="CC26" s="5">
        <f t="shared" si="31"/>
        <v>4001.0846330018812</v>
      </c>
      <c r="CD26" s="35">
        <f t="shared" si="32"/>
        <v>7.0000000000000007E-2</v>
      </c>
      <c r="CE26" s="5">
        <f t="shared" si="58"/>
        <v>12742.503983026179</v>
      </c>
      <c r="CF26" s="5">
        <f t="shared" si="59"/>
        <v>84777.535760338404</v>
      </c>
      <c r="CG26" s="5">
        <f t="shared" si="33"/>
        <v>685257.49601697363</v>
      </c>
      <c r="CH26" s="5">
        <f t="shared" si="34"/>
        <v>97520.039743364585</v>
      </c>
    </row>
    <row r="27" spans="1:86" ht="14.25" customHeight="1">
      <c r="A27" s="161">
        <f t="shared" si="65"/>
        <v>19</v>
      </c>
      <c r="B27" s="11">
        <f t="shared" si="66"/>
        <v>951588.91079674382</v>
      </c>
      <c r="C27" s="11">
        <f t="shared" si="60"/>
        <v>918404.24913610157</v>
      </c>
      <c r="D27" s="11">
        <f t="shared" si="61"/>
        <v>885388.40565037413</v>
      </c>
      <c r="E27" s="162">
        <f t="shared" si="62"/>
        <v>852550.81836795656</v>
      </c>
      <c r="F27" s="11">
        <f t="shared" si="63"/>
        <v>819901.11264521081</v>
      </c>
      <c r="G27" s="22">
        <f t="shared" si="64"/>
        <v>787449.08663516142</v>
      </c>
      <c r="H27" s="11"/>
      <c r="I27" s="150"/>
      <c r="J27" s="2">
        <v>22</v>
      </c>
      <c r="K27" s="118">
        <v>45505</v>
      </c>
      <c r="L27" s="5">
        <f t="shared" si="35"/>
        <v>687981.62508463685</v>
      </c>
      <c r="M27" s="5">
        <f t="shared" si="0"/>
        <v>5243.8408962754593</v>
      </c>
      <c r="N27" s="5">
        <f t="shared" si="1"/>
        <v>513.96722381858126</v>
      </c>
      <c r="O27" s="35">
        <f t="shared" si="2"/>
        <v>8.9647840304807914E-3</v>
      </c>
      <c r="P27" s="5">
        <f t="shared" si="3"/>
        <v>4729.873672456878</v>
      </c>
      <c r="Q27" s="35">
        <f t="shared" si="4"/>
        <v>8.249999999999999E-2</v>
      </c>
      <c r="R27" s="5">
        <f t="shared" si="36"/>
        <v>10532.342139181494</v>
      </c>
      <c r="S27" s="5">
        <f t="shared" si="37"/>
        <v>104832.1575788786</v>
      </c>
      <c r="T27" s="5">
        <f t="shared" si="38"/>
        <v>687467.65786081832</v>
      </c>
      <c r="U27" s="5">
        <f t="shared" si="39"/>
        <v>115364.49971806009</v>
      </c>
      <c r="V27" s="150"/>
      <c r="W27" s="2">
        <v>22</v>
      </c>
      <c r="X27" s="118">
        <v>45505</v>
      </c>
      <c r="Y27" s="5">
        <f t="shared" si="40"/>
        <v>687480.57401939353</v>
      </c>
      <c r="Z27" s="5">
        <f t="shared" si="41"/>
        <v>5121.6767256780549</v>
      </c>
      <c r="AA27" s="5">
        <f t="shared" si="5"/>
        <v>538.47289888209798</v>
      </c>
      <c r="AB27" s="35">
        <f t="shared" si="6"/>
        <v>9.3990652693015514E-3</v>
      </c>
      <c r="AC27" s="5">
        <f t="shared" si="7"/>
        <v>4583.203826795957</v>
      </c>
      <c r="AD27" s="35">
        <f t="shared" si="8"/>
        <v>0.08</v>
      </c>
      <c r="AE27" s="5">
        <f t="shared" si="42"/>
        <v>11057.898879488595</v>
      </c>
      <c r="AF27" s="5">
        <f t="shared" si="43"/>
        <v>101618.98908542861</v>
      </c>
      <c r="AG27" s="5">
        <f t="shared" si="9"/>
        <v>686942.10112051142</v>
      </c>
      <c r="AH27" s="5">
        <f t="shared" si="10"/>
        <v>112676.8879649172</v>
      </c>
      <c r="AI27" s="150"/>
      <c r="AJ27" s="2">
        <v>22</v>
      </c>
      <c r="AK27" s="118">
        <v>45505</v>
      </c>
      <c r="AL27" s="5">
        <f t="shared" si="44"/>
        <v>686958.25800905493</v>
      </c>
      <c r="AM27" s="5">
        <f t="shared" si="45"/>
        <v>5000.557474002132</v>
      </c>
      <c r="AN27" s="5">
        <f t="shared" si="11"/>
        <v>563.95205769365202</v>
      </c>
      <c r="AO27" s="35">
        <f t="shared" si="12"/>
        <v>9.8512895265822995E-3</v>
      </c>
      <c r="AP27" s="5">
        <f t="shared" si="13"/>
        <v>4436.60541630848</v>
      </c>
      <c r="AQ27" s="35">
        <f t="shared" si="14"/>
        <v>7.7499999999999999E-2</v>
      </c>
      <c r="AR27" s="5">
        <f t="shared" si="46"/>
        <v>11605.694048638703</v>
      </c>
      <c r="AS27" s="5">
        <f t="shared" si="47"/>
        <v>98406.570379408207</v>
      </c>
      <c r="AT27" s="5">
        <f t="shared" si="15"/>
        <v>686394.30595136131</v>
      </c>
      <c r="AU27" s="5">
        <f t="shared" si="16"/>
        <v>110012.26442804691</v>
      </c>
      <c r="AV27" s="150"/>
      <c r="AW27" s="2">
        <v>22</v>
      </c>
      <c r="AX27" s="118">
        <v>45505</v>
      </c>
      <c r="AY27" s="5">
        <f t="shared" si="48"/>
        <v>686414.05378036818</v>
      </c>
      <c r="AZ27" s="5">
        <f t="shared" si="49"/>
        <v>4880.5172696983873</v>
      </c>
      <c r="BA27" s="5">
        <f t="shared" si="17"/>
        <v>590.42943357108652</v>
      </c>
      <c r="BB27" s="35">
        <f t="shared" si="18"/>
        <v>1.0321981555931361E-2</v>
      </c>
      <c r="BC27" s="5">
        <f t="shared" si="19"/>
        <v>4290.0878361273008</v>
      </c>
      <c r="BD27" s="35">
        <f t="shared" si="20"/>
        <v>7.4999999999999997E-2</v>
      </c>
      <c r="BE27" s="5">
        <f t="shared" si="50"/>
        <v>12176.3756532031</v>
      </c>
      <c r="BF27" s="5">
        <f t="shared" si="51"/>
        <v>95195.004280161433</v>
      </c>
      <c r="BG27" s="5">
        <f t="shared" si="21"/>
        <v>685823.62434679712</v>
      </c>
      <c r="BH27" s="5">
        <f t="shared" si="22"/>
        <v>107371.37993336453</v>
      </c>
      <c r="BI27" s="150"/>
      <c r="BJ27" s="2">
        <v>22</v>
      </c>
      <c r="BK27" s="118">
        <v>45505</v>
      </c>
      <c r="BL27" s="5">
        <f t="shared" si="52"/>
        <v>685847.33944192412</v>
      </c>
      <c r="BM27" s="5">
        <f t="shared" si="53"/>
        <v>4761.5904347922178</v>
      </c>
      <c r="BN27" s="5">
        <f t="shared" si="23"/>
        <v>617.92942566392594</v>
      </c>
      <c r="BO27" s="35">
        <f t="shared" si="24"/>
        <v>1.08116670890651E-2</v>
      </c>
      <c r="BP27" s="5">
        <f t="shared" si="25"/>
        <v>4143.6610091282919</v>
      </c>
      <c r="BQ27" s="35">
        <f t="shared" si="26"/>
        <v>7.2500000000000009E-2</v>
      </c>
      <c r="BR27" s="5">
        <f t="shared" si="54"/>
        <v>12770.589983739766</v>
      </c>
      <c r="BS27" s="5">
        <f t="shared" si="55"/>
        <v>91984.399581689024</v>
      </c>
      <c r="BT27" s="5">
        <f t="shared" si="27"/>
        <v>685229.41001626023</v>
      </c>
      <c r="BU27" s="5">
        <f t="shared" si="28"/>
        <v>104754.98956542878</v>
      </c>
      <c r="BV27" s="150"/>
      <c r="BW27" s="2">
        <v>22</v>
      </c>
      <c r="BX27" s="118">
        <v>45505</v>
      </c>
      <c r="BY27" s="5">
        <f t="shared" si="56"/>
        <v>685257.49601697363</v>
      </c>
      <c r="BZ27" s="5">
        <f t="shared" si="57"/>
        <v>4643.8114163506943</v>
      </c>
      <c r="CA27" s="5">
        <f t="shared" si="29"/>
        <v>646.47602291834801</v>
      </c>
      <c r="CB27" s="35">
        <f t="shared" si="30"/>
        <v>1.1320871818420824E-2</v>
      </c>
      <c r="CC27" s="5">
        <f t="shared" si="31"/>
        <v>3997.3353934323463</v>
      </c>
      <c r="CD27" s="35">
        <f t="shared" si="32"/>
        <v>7.0000000000000007E-2</v>
      </c>
      <c r="CE27" s="5">
        <f t="shared" si="58"/>
        <v>13388.980005944528</v>
      </c>
      <c r="CF27" s="5">
        <f t="shared" si="59"/>
        <v>88774.871153770757</v>
      </c>
      <c r="CG27" s="5">
        <f t="shared" si="33"/>
        <v>684611.01999405527</v>
      </c>
      <c r="CH27" s="5">
        <f t="shared" si="34"/>
        <v>102163.85115971528</v>
      </c>
    </row>
    <row r="28" spans="1:86" ht="14.25" customHeight="1">
      <c r="A28" s="161">
        <f t="shared" si="65"/>
        <v>20</v>
      </c>
      <c r="B28" s="11">
        <f t="shared" si="66"/>
        <v>988057.78447433223</v>
      </c>
      <c r="C28" s="11">
        <f t="shared" si="60"/>
        <v>953338.5945502785</v>
      </c>
      <c r="D28" s="11">
        <f t="shared" si="61"/>
        <v>918810.00203554379</v>
      </c>
      <c r="E28" s="162">
        <f t="shared" si="62"/>
        <v>884482.06640211842</v>
      </c>
      <c r="F28" s="11">
        <f t="shared" si="63"/>
        <v>850365.02693934331</v>
      </c>
      <c r="G28" s="22">
        <f t="shared" si="64"/>
        <v>816469.28653455991</v>
      </c>
      <c r="H28" s="11"/>
      <c r="I28" s="150"/>
      <c r="J28" s="2">
        <v>23</v>
      </c>
      <c r="K28" s="118">
        <v>45536</v>
      </c>
      <c r="L28" s="5">
        <f t="shared" si="35"/>
        <v>687467.65786081832</v>
      </c>
      <c r="M28" s="5">
        <f t="shared" si="0"/>
        <v>5243.8408962754593</v>
      </c>
      <c r="N28" s="5">
        <f t="shared" si="1"/>
        <v>517.50074848233362</v>
      </c>
      <c r="O28" s="35">
        <f t="shared" si="2"/>
        <v>9.0331652853482373E-3</v>
      </c>
      <c r="P28" s="5">
        <f t="shared" si="3"/>
        <v>4726.3401477931257</v>
      </c>
      <c r="Q28" s="35">
        <f t="shared" si="4"/>
        <v>8.249999999999999E-2</v>
      </c>
      <c r="R28" s="5">
        <f t="shared" si="36"/>
        <v>11049.842887663828</v>
      </c>
      <c r="S28" s="5">
        <f t="shared" si="37"/>
        <v>109558.49772667172</v>
      </c>
      <c r="T28" s="5">
        <f t="shared" si="38"/>
        <v>686950.15711233602</v>
      </c>
      <c r="U28" s="5">
        <f t="shared" si="39"/>
        <v>120608.34061433555</v>
      </c>
      <c r="V28" s="150"/>
      <c r="W28" s="2">
        <v>23</v>
      </c>
      <c r="X28" s="118">
        <v>45536</v>
      </c>
      <c r="Y28" s="5">
        <f t="shared" si="40"/>
        <v>686942.10112051142</v>
      </c>
      <c r="Z28" s="5">
        <f t="shared" si="41"/>
        <v>5121.6767256780549</v>
      </c>
      <c r="AA28" s="5">
        <f t="shared" si="5"/>
        <v>542.06271820797883</v>
      </c>
      <c r="AB28" s="35">
        <f t="shared" si="6"/>
        <v>9.4691424617671036E-3</v>
      </c>
      <c r="AC28" s="5">
        <f t="shared" si="7"/>
        <v>4579.6140074700761</v>
      </c>
      <c r="AD28" s="35">
        <f t="shared" si="8"/>
        <v>7.9999999999999988E-2</v>
      </c>
      <c r="AE28" s="5">
        <f t="shared" si="42"/>
        <v>11599.961597696574</v>
      </c>
      <c r="AF28" s="5">
        <f t="shared" si="43"/>
        <v>106198.60309289869</v>
      </c>
      <c r="AG28" s="5">
        <f t="shared" si="9"/>
        <v>686400.03840230347</v>
      </c>
      <c r="AH28" s="5">
        <f t="shared" si="10"/>
        <v>117798.56469059526</v>
      </c>
      <c r="AI28" s="150"/>
      <c r="AJ28" s="2">
        <v>23</v>
      </c>
      <c r="AK28" s="118">
        <v>45536</v>
      </c>
      <c r="AL28" s="5">
        <f t="shared" si="44"/>
        <v>686394.30595136131</v>
      </c>
      <c r="AM28" s="5">
        <f t="shared" si="45"/>
        <v>5000.557474002132</v>
      </c>
      <c r="AN28" s="5">
        <f t="shared" si="11"/>
        <v>567.59424806625702</v>
      </c>
      <c r="AO28" s="35">
        <f t="shared" si="12"/>
        <v>9.9230586817801031E-3</v>
      </c>
      <c r="AP28" s="5">
        <f t="shared" si="13"/>
        <v>4432.963225935875</v>
      </c>
      <c r="AQ28" s="35">
        <f t="shared" si="14"/>
        <v>7.7499999999999999E-2</v>
      </c>
      <c r="AR28" s="5">
        <f t="shared" si="46"/>
        <v>12173.288296704959</v>
      </c>
      <c r="AS28" s="5">
        <f t="shared" si="47"/>
        <v>102839.53360534408</v>
      </c>
      <c r="AT28" s="5">
        <f t="shared" si="15"/>
        <v>685826.711703295</v>
      </c>
      <c r="AU28" s="5">
        <f t="shared" si="16"/>
        <v>115012.82190204904</v>
      </c>
      <c r="AV28" s="150"/>
      <c r="AW28" s="2">
        <v>23</v>
      </c>
      <c r="AX28" s="118">
        <v>45536</v>
      </c>
      <c r="AY28" s="5">
        <f t="shared" si="48"/>
        <v>685823.62434679712</v>
      </c>
      <c r="AZ28" s="5">
        <f t="shared" si="49"/>
        <v>4880.5172696983873</v>
      </c>
      <c r="BA28" s="5">
        <f t="shared" si="17"/>
        <v>594.119617530906</v>
      </c>
      <c r="BB28" s="35">
        <f t="shared" si="18"/>
        <v>1.0395435731980218E-2</v>
      </c>
      <c r="BC28" s="5">
        <f t="shared" si="19"/>
        <v>4286.3976521674813</v>
      </c>
      <c r="BD28" s="35">
        <f t="shared" si="20"/>
        <v>7.4999999999999983E-2</v>
      </c>
      <c r="BE28" s="5">
        <f t="shared" si="50"/>
        <v>12770.495270734005</v>
      </c>
      <c r="BF28" s="5">
        <f t="shared" si="51"/>
        <v>99481.40193232891</v>
      </c>
      <c r="BG28" s="5">
        <f t="shared" si="21"/>
        <v>685229.50472926616</v>
      </c>
      <c r="BH28" s="5">
        <f t="shared" si="22"/>
        <v>112251.89720306292</v>
      </c>
      <c r="BI28" s="150"/>
      <c r="BJ28" s="2">
        <v>23</v>
      </c>
      <c r="BK28" s="118">
        <v>45536</v>
      </c>
      <c r="BL28" s="5">
        <f t="shared" si="52"/>
        <v>685229.41001626023</v>
      </c>
      <c r="BM28" s="5">
        <f t="shared" si="53"/>
        <v>4761.5904347922178</v>
      </c>
      <c r="BN28" s="5">
        <f t="shared" si="23"/>
        <v>621.66274927731229</v>
      </c>
      <c r="BO28" s="35">
        <f t="shared" si="24"/>
        <v>1.0886796279147921E-2</v>
      </c>
      <c r="BP28" s="5">
        <f t="shared" si="25"/>
        <v>4139.9276855149055</v>
      </c>
      <c r="BQ28" s="35">
        <f t="shared" si="26"/>
        <v>7.2499999999999995E-2</v>
      </c>
      <c r="BR28" s="5">
        <f t="shared" si="54"/>
        <v>13392.252733017078</v>
      </c>
      <c r="BS28" s="5">
        <f t="shared" si="55"/>
        <v>96124.327267203931</v>
      </c>
      <c r="BT28" s="5">
        <f t="shared" si="27"/>
        <v>684607.74726698291</v>
      </c>
      <c r="BU28" s="5">
        <f t="shared" si="28"/>
        <v>109516.580000221</v>
      </c>
      <c r="BV28" s="150"/>
      <c r="BW28" s="2">
        <v>23</v>
      </c>
      <c r="BX28" s="118">
        <v>45536</v>
      </c>
      <c r="BY28" s="5">
        <f t="shared" si="56"/>
        <v>684611.01999405527</v>
      </c>
      <c r="BZ28" s="5">
        <f t="shared" si="57"/>
        <v>4643.8114163506943</v>
      </c>
      <c r="CA28" s="5">
        <f t="shared" si="29"/>
        <v>650.24713305203841</v>
      </c>
      <c r="CB28" s="35">
        <f t="shared" si="30"/>
        <v>1.1397662860717925E-2</v>
      </c>
      <c r="CC28" s="5">
        <f t="shared" si="31"/>
        <v>3993.5642832986559</v>
      </c>
      <c r="CD28" s="35">
        <f t="shared" si="32"/>
        <v>7.0000000000000007E-2</v>
      </c>
      <c r="CE28" s="5">
        <f t="shared" si="58"/>
        <v>14039.227138996566</v>
      </c>
      <c r="CF28" s="5">
        <f t="shared" si="59"/>
        <v>92768.43543706942</v>
      </c>
      <c r="CG28" s="5">
        <f t="shared" si="33"/>
        <v>683960.77286100318</v>
      </c>
      <c r="CH28" s="5">
        <f t="shared" si="34"/>
        <v>106807.66257606598</v>
      </c>
    </row>
    <row r="29" spans="1:86" ht="14.25" customHeight="1">
      <c r="A29" s="161">
        <f t="shared" si="65"/>
        <v>21</v>
      </c>
      <c r="B29" s="11">
        <f t="shared" si="66"/>
        <v>1022259.4826386037</v>
      </c>
      <c r="C29" s="11">
        <f t="shared" si="60"/>
        <v>986071.31369737012</v>
      </c>
      <c r="D29" s="11">
        <f t="shared" si="61"/>
        <v>950096.46988149232</v>
      </c>
      <c r="E29" s="162">
        <f t="shared" si="62"/>
        <v>914345.57333298761</v>
      </c>
      <c r="F29" s="11">
        <f t="shared" si="63"/>
        <v>878829.41583763692</v>
      </c>
      <c r="G29" s="22">
        <f t="shared" si="64"/>
        <v>843558.94099792093</v>
      </c>
      <c r="I29" s="150"/>
      <c r="J29" s="2">
        <v>24</v>
      </c>
      <c r="K29" s="118">
        <v>45566</v>
      </c>
      <c r="L29" s="5">
        <f t="shared" si="35"/>
        <v>686950.15711233602</v>
      </c>
      <c r="M29" s="5">
        <f t="shared" si="0"/>
        <v>5243.8408962754593</v>
      </c>
      <c r="N29" s="5">
        <f t="shared" si="1"/>
        <v>521.05856612814932</v>
      </c>
      <c r="O29" s="35">
        <f t="shared" si="2"/>
        <v>9.1021200429178967E-3</v>
      </c>
      <c r="P29" s="5">
        <f t="shared" si="3"/>
        <v>4722.7823301473099</v>
      </c>
      <c r="Q29" s="35">
        <f t="shared" si="4"/>
        <v>8.2500000000000004E-2</v>
      </c>
      <c r="R29" s="5">
        <f t="shared" si="36"/>
        <v>11570.901453791977</v>
      </c>
      <c r="S29" s="5">
        <f t="shared" si="37"/>
        <v>114281.28005681903</v>
      </c>
      <c r="T29" s="5">
        <f t="shared" si="38"/>
        <v>686429.09854620788</v>
      </c>
      <c r="U29" s="5">
        <f t="shared" si="39"/>
        <v>125852.181510611</v>
      </c>
      <c r="V29" s="150"/>
      <c r="W29" s="2">
        <v>24</v>
      </c>
      <c r="X29" s="118">
        <v>45566</v>
      </c>
      <c r="Y29" s="5">
        <f t="shared" si="40"/>
        <v>686400.03840230347</v>
      </c>
      <c r="Z29" s="5">
        <f t="shared" si="41"/>
        <v>5121.6767256780549</v>
      </c>
      <c r="AA29" s="5">
        <f t="shared" si="5"/>
        <v>545.67646966269785</v>
      </c>
      <c r="AB29" s="35">
        <f t="shared" si="6"/>
        <v>9.5397978869495356E-3</v>
      </c>
      <c r="AC29" s="5">
        <f t="shared" si="7"/>
        <v>4576.0002560153571</v>
      </c>
      <c r="AD29" s="35">
        <f t="shared" si="8"/>
        <v>8.0000000000000016E-2</v>
      </c>
      <c r="AE29" s="5">
        <f t="shared" si="42"/>
        <v>12145.638067359272</v>
      </c>
      <c r="AF29" s="5">
        <f t="shared" si="43"/>
        <v>110774.60334891404</v>
      </c>
      <c r="AG29" s="5">
        <f t="shared" si="9"/>
        <v>685854.36193264078</v>
      </c>
      <c r="AH29" s="5">
        <f t="shared" si="10"/>
        <v>122920.24141627332</v>
      </c>
      <c r="AI29" s="150"/>
      <c r="AJ29" s="2">
        <v>24</v>
      </c>
      <c r="AK29" s="118">
        <v>45566</v>
      </c>
      <c r="AL29" s="5">
        <f t="shared" si="44"/>
        <v>685826.711703295</v>
      </c>
      <c r="AM29" s="5">
        <f t="shared" si="45"/>
        <v>5000.557474002132</v>
      </c>
      <c r="AN29" s="5">
        <f t="shared" si="11"/>
        <v>571.25996091835168</v>
      </c>
      <c r="AO29" s="35">
        <f t="shared" si="12"/>
        <v>9.9954105228638405E-3</v>
      </c>
      <c r="AP29" s="5">
        <f t="shared" si="13"/>
        <v>4429.2975130837804</v>
      </c>
      <c r="AQ29" s="35">
        <f t="shared" si="14"/>
        <v>7.7499999999999999E-2</v>
      </c>
      <c r="AR29" s="5">
        <f t="shared" si="46"/>
        <v>12744.548257623312</v>
      </c>
      <c r="AS29" s="5">
        <f t="shared" si="47"/>
        <v>107268.83111842786</v>
      </c>
      <c r="AT29" s="5">
        <f t="shared" si="15"/>
        <v>685255.45174237667</v>
      </c>
      <c r="AU29" s="5">
        <f t="shared" si="16"/>
        <v>120013.37937605116</v>
      </c>
      <c r="AV29" s="150"/>
      <c r="AW29" s="2">
        <v>24</v>
      </c>
      <c r="AX29" s="118">
        <v>45566</v>
      </c>
      <c r="AY29" s="5">
        <f t="shared" si="48"/>
        <v>685229.50472926616</v>
      </c>
      <c r="AZ29" s="5">
        <f t="shared" si="49"/>
        <v>4880.5172696983873</v>
      </c>
      <c r="BA29" s="5">
        <f t="shared" si="17"/>
        <v>597.8328651404745</v>
      </c>
      <c r="BB29" s="35">
        <f t="shared" si="18"/>
        <v>1.0469476769714018E-2</v>
      </c>
      <c r="BC29" s="5">
        <f t="shared" si="19"/>
        <v>4282.6844045579128</v>
      </c>
      <c r="BD29" s="35">
        <f t="shared" si="20"/>
        <v>7.4999999999999983E-2</v>
      </c>
      <c r="BE29" s="5">
        <f t="shared" si="50"/>
        <v>13368.328135874479</v>
      </c>
      <c r="BF29" s="5">
        <f t="shared" si="51"/>
        <v>103764.08633688683</v>
      </c>
      <c r="BG29" s="5">
        <f t="shared" si="21"/>
        <v>684631.67186412564</v>
      </c>
      <c r="BH29" s="5">
        <f t="shared" si="22"/>
        <v>117132.4144727613</v>
      </c>
      <c r="BI29" s="150"/>
      <c r="BJ29" s="2">
        <v>24</v>
      </c>
      <c r="BK29" s="118">
        <v>45566</v>
      </c>
      <c r="BL29" s="5">
        <f t="shared" si="52"/>
        <v>684607.74726698291</v>
      </c>
      <c r="BM29" s="5">
        <f t="shared" si="53"/>
        <v>4761.5904347922178</v>
      </c>
      <c r="BN29" s="5">
        <f t="shared" si="23"/>
        <v>625.41862838752968</v>
      </c>
      <c r="BO29" s="35">
        <f t="shared" si="24"/>
        <v>1.096251623007642E-2</v>
      </c>
      <c r="BP29" s="5">
        <f t="shared" si="25"/>
        <v>4136.1718064046881</v>
      </c>
      <c r="BQ29" s="35">
        <f t="shared" si="26"/>
        <v>7.2499999999999995E-2</v>
      </c>
      <c r="BR29" s="5">
        <f t="shared" si="54"/>
        <v>14017.671361404608</v>
      </c>
      <c r="BS29" s="5">
        <f t="shared" si="55"/>
        <v>100260.49907360862</v>
      </c>
      <c r="BT29" s="5">
        <f t="shared" si="27"/>
        <v>683982.32863859541</v>
      </c>
      <c r="BU29" s="5">
        <f t="shared" si="28"/>
        <v>114278.17043501322</v>
      </c>
      <c r="BV29" s="150"/>
      <c r="BW29" s="2">
        <v>24</v>
      </c>
      <c r="BX29" s="118">
        <v>45566</v>
      </c>
      <c r="BY29" s="5">
        <f t="shared" si="56"/>
        <v>683960.77286100318</v>
      </c>
      <c r="BZ29" s="5">
        <f t="shared" si="57"/>
        <v>4643.8114163506943</v>
      </c>
      <c r="CA29" s="5">
        <f t="shared" si="29"/>
        <v>654.04024132817585</v>
      </c>
      <c r="CB29" s="35">
        <f t="shared" si="30"/>
        <v>1.1475048288380576E-2</v>
      </c>
      <c r="CC29" s="5">
        <f t="shared" si="31"/>
        <v>3989.7711750225185</v>
      </c>
      <c r="CD29" s="35">
        <f t="shared" si="32"/>
        <v>7.0000000000000007E-2</v>
      </c>
      <c r="CE29" s="5">
        <f t="shared" si="58"/>
        <v>14693.267380324742</v>
      </c>
      <c r="CF29" s="5">
        <f t="shared" si="59"/>
        <v>96758.206612091933</v>
      </c>
      <c r="CG29" s="5">
        <f t="shared" si="33"/>
        <v>683306.73261967499</v>
      </c>
      <c r="CH29" s="5">
        <f t="shared" si="34"/>
        <v>111451.47399241668</v>
      </c>
    </row>
    <row r="30" spans="1:86" ht="14.25" customHeight="1">
      <c r="A30" s="161">
        <f t="shared" si="65"/>
        <v>22</v>
      </c>
      <c r="B30" s="11">
        <f t="shared" si="66"/>
        <v>1053999.726171196</v>
      </c>
      <c r="C30" s="11">
        <f t="shared" si="60"/>
        <v>1016419.6726830336</v>
      </c>
      <c r="D30" s="11">
        <f t="shared" si="61"/>
        <v>979076.33061460464</v>
      </c>
      <c r="E30" s="162">
        <f t="shared" si="62"/>
        <v>941980.81504495419</v>
      </c>
      <c r="F30" s="11">
        <f t="shared" si="63"/>
        <v>905144.39832076873</v>
      </c>
      <c r="G30" s="22">
        <f t="shared" si="64"/>
        <v>868578.4907395764</v>
      </c>
      <c r="I30" s="150"/>
      <c r="J30" s="2">
        <v>25</v>
      </c>
      <c r="K30" s="118">
        <v>45597</v>
      </c>
      <c r="L30" s="5">
        <f t="shared" si="35"/>
        <v>686429.09854620788</v>
      </c>
      <c r="M30" s="5">
        <f t="shared" si="0"/>
        <v>5243.8408962754593</v>
      </c>
      <c r="N30" s="5">
        <f t="shared" si="1"/>
        <v>524.6408437702803</v>
      </c>
      <c r="O30" s="35">
        <f t="shared" si="2"/>
        <v>9.1716539094526175E-3</v>
      </c>
      <c r="P30" s="5">
        <f t="shared" si="3"/>
        <v>4719.200052505179</v>
      </c>
      <c r="Q30" s="35">
        <f t="shared" si="4"/>
        <v>8.2500000000000004E-2</v>
      </c>
      <c r="R30" s="5">
        <f t="shared" si="36"/>
        <v>12095.542297562257</v>
      </c>
      <c r="S30" s="5">
        <f t="shared" si="37"/>
        <v>119000.48010932421</v>
      </c>
      <c r="T30" s="5">
        <f t="shared" si="38"/>
        <v>685904.45770243765</v>
      </c>
      <c r="U30" s="5">
        <f t="shared" si="39"/>
        <v>131096.02240688648</v>
      </c>
      <c r="V30" s="150"/>
      <c r="W30" s="2">
        <v>25</v>
      </c>
      <c r="X30" s="118">
        <v>45597</v>
      </c>
      <c r="Y30" s="5">
        <f t="shared" si="40"/>
        <v>685854.36193264078</v>
      </c>
      <c r="Z30" s="5">
        <f t="shared" si="41"/>
        <v>5121.6767256780549</v>
      </c>
      <c r="AA30" s="5">
        <f t="shared" si="5"/>
        <v>549.31431279378285</v>
      </c>
      <c r="AB30" s="35">
        <f t="shared" si="6"/>
        <v>9.6110371521888581E-3</v>
      </c>
      <c r="AC30" s="5">
        <f t="shared" si="7"/>
        <v>4572.3624128842721</v>
      </c>
      <c r="AD30" s="35">
        <f t="shared" si="8"/>
        <v>0.08</v>
      </c>
      <c r="AE30" s="5">
        <f t="shared" si="42"/>
        <v>12694.952380153056</v>
      </c>
      <c r="AF30" s="5">
        <f t="shared" si="43"/>
        <v>115346.96576179832</v>
      </c>
      <c r="AG30" s="5">
        <f t="shared" si="9"/>
        <v>685305.047619847</v>
      </c>
      <c r="AH30" s="5">
        <f t="shared" si="10"/>
        <v>128041.91814195138</v>
      </c>
      <c r="AI30" s="150"/>
      <c r="AJ30" s="2">
        <v>25</v>
      </c>
      <c r="AK30" s="118">
        <v>45597</v>
      </c>
      <c r="AL30" s="5">
        <f t="shared" si="44"/>
        <v>685255.45174237667</v>
      </c>
      <c r="AM30" s="5">
        <f t="shared" si="45"/>
        <v>5000.557474002132</v>
      </c>
      <c r="AN30" s="5">
        <f t="shared" si="11"/>
        <v>574.94934816594923</v>
      </c>
      <c r="AO30" s="35">
        <f t="shared" si="12"/>
        <v>1.0068350657333015E-2</v>
      </c>
      <c r="AP30" s="5">
        <f t="shared" si="13"/>
        <v>4425.6081258361828</v>
      </c>
      <c r="AQ30" s="35">
        <f t="shared" si="14"/>
        <v>7.7499999999999999E-2</v>
      </c>
      <c r="AR30" s="5">
        <f t="shared" si="46"/>
        <v>13319.49760578926</v>
      </c>
      <c r="AS30" s="5">
        <f t="shared" si="47"/>
        <v>111694.43924426404</v>
      </c>
      <c r="AT30" s="5">
        <f t="shared" si="15"/>
        <v>684680.50239421066</v>
      </c>
      <c r="AU30" s="5">
        <f t="shared" si="16"/>
        <v>125013.9368500533</v>
      </c>
      <c r="AV30" s="150"/>
      <c r="AW30" s="2">
        <v>25</v>
      </c>
      <c r="AX30" s="118">
        <v>45597</v>
      </c>
      <c r="AY30" s="5">
        <f t="shared" si="48"/>
        <v>684631.67186412564</v>
      </c>
      <c r="AZ30" s="5">
        <f t="shared" si="49"/>
        <v>4880.5172696983873</v>
      </c>
      <c r="BA30" s="5">
        <f t="shared" si="17"/>
        <v>601.56932054760273</v>
      </c>
      <c r="BB30" s="35">
        <f t="shared" si="18"/>
        <v>1.0544110275990719E-2</v>
      </c>
      <c r="BC30" s="5">
        <f t="shared" si="19"/>
        <v>4278.9479491507846</v>
      </c>
      <c r="BD30" s="35">
        <f t="shared" si="20"/>
        <v>7.4999999999999983E-2</v>
      </c>
      <c r="BE30" s="5">
        <f t="shared" si="50"/>
        <v>13969.897456422081</v>
      </c>
      <c r="BF30" s="5">
        <f t="shared" si="51"/>
        <v>108043.03428603761</v>
      </c>
      <c r="BG30" s="5">
        <f t="shared" si="21"/>
        <v>684030.10254357802</v>
      </c>
      <c r="BH30" s="5">
        <f t="shared" si="22"/>
        <v>122012.9317424597</v>
      </c>
      <c r="BI30" s="150"/>
      <c r="BJ30" s="2">
        <v>25</v>
      </c>
      <c r="BK30" s="118">
        <v>45597</v>
      </c>
      <c r="BL30" s="5">
        <f t="shared" si="52"/>
        <v>683982.32863859541</v>
      </c>
      <c r="BM30" s="5">
        <f t="shared" si="53"/>
        <v>4761.5904347922178</v>
      </c>
      <c r="BN30" s="5">
        <f t="shared" si="23"/>
        <v>629.19719926737071</v>
      </c>
      <c r="BO30" s="35">
        <f t="shared" si="24"/>
        <v>1.1038832547379938E-2</v>
      </c>
      <c r="BP30" s="5">
        <f t="shared" si="25"/>
        <v>4132.3932355248471</v>
      </c>
      <c r="BQ30" s="35">
        <f t="shared" si="26"/>
        <v>7.2499999999999995E-2</v>
      </c>
      <c r="BR30" s="5">
        <f t="shared" si="54"/>
        <v>14646.868560671977</v>
      </c>
      <c r="BS30" s="5">
        <f t="shared" si="55"/>
        <v>104392.89230913346</v>
      </c>
      <c r="BT30" s="5">
        <f t="shared" si="27"/>
        <v>683353.13143932808</v>
      </c>
      <c r="BU30" s="5">
        <f t="shared" si="28"/>
        <v>119039.76086980544</v>
      </c>
      <c r="BV30" s="150"/>
      <c r="BW30" s="2">
        <v>25</v>
      </c>
      <c r="BX30" s="118">
        <v>45597</v>
      </c>
      <c r="BY30" s="5">
        <f t="shared" si="56"/>
        <v>683306.73261967499</v>
      </c>
      <c r="BZ30" s="5">
        <f t="shared" si="57"/>
        <v>4643.8114163506943</v>
      </c>
      <c r="CA30" s="5">
        <f t="shared" si="29"/>
        <v>657.85547606925684</v>
      </c>
      <c r="CB30" s="35">
        <f t="shared" si="30"/>
        <v>1.1553033705033008E-2</v>
      </c>
      <c r="CC30" s="5">
        <f t="shared" si="31"/>
        <v>3985.9559402814375</v>
      </c>
      <c r="CD30" s="35">
        <f t="shared" si="32"/>
        <v>7.0000000000000007E-2</v>
      </c>
      <c r="CE30" s="5">
        <f t="shared" si="58"/>
        <v>15351.122856393999</v>
      </c>
      <c r="CF30" s="5">
        <f t="shared" si="59"/>
        <v>100744.16255237337</v>
      </c>
      <c r="CG30" s="5">
        <f t="shared" si="33"/>
        <v>682648.87714360573</v>
      </c>
      <c r="CH30" s="5">
        <f t="shared" si="34"/>
        <v>116095.28540876736</v>
      </c>
    </row>
    <row r="31" spans="1:86" ht="14.25" customHeight="1">
      <c r="A31" s="161">
        <f t="shared" si="65"/>
        <v>23</v>
      </c>
      <c r="B31" s="11">
        <f t="shared" si="66"/>
        <v>1083067.5877606052</v>
      </c>
      <c r="C31" s="11">
        <f t="shared" si="60"/>
        <v>1044185.7707898191</v>
      </c>
      <c r="D31" s="11">
        <f t="shared" si="61"/>
        <v>1005564.3337029647</v>
      </c>
      <c r="E31" s="162">
        <f t="shared" si="62"/>
        <v>967214.80551813438</v>
      </c>
      <c r="F31" s="11">
        <f t="shared" si="63"/>
        <v>929148.85854339157</v>
      </c>
      <c r="G31" s="22">
        <f t="shared" si="64"/>
        <v>891378.28772181366</v>
      </c>
      <c r="I31" s="150"/>
      <c r="J31" s="2">
        <v>26</v>
      </c>
      <c r="K31" s="118">
        <v>45627</v>
      </c>
      <c r="L31" s="5">
        <f t="shared" si="35"/>
        <v>685904.45770243765</v>
      </c>
      <c r="M31" s="5">
        <f t="shared" si="0"/>
        <v>5243.8408962754593</v>
      </c>
      <c r="N31" s="5">
        <f t="shared" si="1"/>
        <v>528.24774957120007</v>
      </c>
      <c r="O31" s="35">
        <f t="shared" si="2"/>
        <v>9.2417725583646866E-3</v>
      </c>
      <c r="P31" s="5">
        <f t="shared" si="3"/>
        <v>4715.5931467042592</v>
      </c>
      <c r="Q31" s="35">
        <f t="shared" si="4"/>
        <v>8.2500000000000018E-2</v>
      </c>
      <c r="R31" s="5">
        <f t="shared" si="36"/>
        <v>12623.790047133458</v>
      </c>
      <c r="S31" s="5">
        <f t="shared" si="37"/>
        <v>123716.07325602847</v>
      </c>
      <c r="T31" s="5">
        <f t="shared" si="38"/>
        <v>685376.20995286643</v>
      </c>
      <c r="U31" s="5">
        <f t="shared" si="39"/>
        <v>136339.86330316192</v>
      </c>
      <c r="V31" s="150"/>
      <c r="W31" s="2">
        <v>26</v>
      </c>
      <c r="X31" s="118">
        <v>45627</v>
      </c>
      <c r="Y31" s="5">
        <f t="shared" si="40"/>
        <v>685305.047619847</v>
      </c>
      <c r="Z31" s="5">
        <f t="shared" si="41"/>
        <v>5121.6767256780549</v>
      </c>
      <c r="AA31" s="5">
        <f t="shared" si="5"/>
        <v>552.97640821240839</v>
      </c>
      <c r="AB31" s="35">
        <f t="shared" si="6"/>
        <v>9.6828659318877082E-3</v>
      </c>
      <c r="AC31" s="5">
        <f t="shared" si="7"/>
        <v>4568.7003174656465</v>
      </c>
      <c r="AD31" s="35">
        <f t="shared" si="8"/>
        <v>7.9999999999999988E-2</v>
      </c>
      <c r="AE31" s="5">
        <f t="shared" si="42"/>
        <v>13247.928788365465</v>
      </c>
      <c r="AF31" s="5">
        <f t="shared" si="43"/>
        <v>119915.66607926396</v>
      </c>
      <c r="AG31" s="5">
        <f t="shared" si="9"/>
        <v>684752.07121163455</v>
      </c>
      <c r="AH31" s="5">
        <f t="shared" si="10"/>
        <v>133163.59486762944</v>
      </c>
      <c r="AI31" s="150"/>
      <c r="AJ31" s="2">
        <v>26</v>
      </c>
      <c r="AK31" s="118">
        <v>45627</v>
      </c>
      <c r="AL31" s="5">
        <f t="shared" si="44"/>
        <v>684680.50239421066</v>
      </c>
      <c r="AM31" s="5">
        <f t="shared" si="45"/>
        <v>5000.557474002132</v>
      </c>
      <c r="AN31" s="5">
        <f t="shared" si="11"/>
        <v>578.66256270618851</v>
      </c>
      <c r="AO31" s="35">
        <f t="shared" si="12"/>
        <v>1.0141884759668858E-2</v>
      </c>
      <c r="AP31" s="5">
        <f t="shared" si="13"/>
        <v>4421.8949112959435</v>
      </c>
      <c r="AQ31" s="35">
        <f t="shared" si="14"/>
        <v>7.7499999999999986E-2</v>
      </c>
      <c r="AR31" s="5">
        <f t="shared" si="46"/>
        <v>13898.160168495448</v>
      </c>
      <c r="AS31" s="5">
        <f t="shared" si="47"/>
        <v>116116.33415555998</v>
      </c>
      <c r="AT31" s="5">
        <f t="shared" si="15"/>
        <v>684101.83983150451</v>
      </c>
      <c r="AU31" s="5">
        <f t="shared" si="16"/>
        <v>130014.49432405543</v>
      </c>
      <c r="AV31" s="150"/>
      <c r="AW31" s="2">
        <v>26</v>
      </c>
      <c r="AX31" s="118">
        <v>45627</v>
      </c>
      <c r="AY31" s="5">
        <f t="shared" si="48"/>
        <v>684030.10254357802</v>
      </c>
      <c r="AZ31" s="5">
        <f t="shared" si="49"/>
        <v>4880.5172696983873</v>
      </c>
      <c r="BA31" s="5">
        <f t="shared" si="17"/>
        <v>605.32912880102504</v>
      </c>
      <c r="BB31" s="35">
        <f t="shared" si="18"/>
        <v>1.0619341924574921E-2</v>
      </c>
      <c r="BC31" s="5">
        <f t="shared" si="19"/>
        <v>4275.1881408973622</v>
      </c>
      <c r="BD31" s="35">
        <f t="shared" si="20"/>
        <v>7.4999999999999997E-2</v>
      </c>
      <c r="BE31" s="5">
        <f t="shared" si="50"/>
        <v>14575.226585223107</v>
      </c>
      <c r="BF31" s="5">
        <f t="shared" si="51"/>
        <v>112318.22242693497</v>
      </c>
      <c r="BG31" s="5">
        <f t="shared" si="21"/>
        <v>683424.77341477701</v>
      </c>
      <c r="BH31" s="5">
        <f t="shared" si="22"/>
        <v>126893.44901215807</v>
      </c>
      <c r="BI31" s="150"/>
      <c r="BJ31" s="2">
        <v>26</v>
      </c>
      <c r="BK31" s="118">
        <v>45627</v>
      </c>
      <c r="BL31" s="5">
        <f t="shared" si="52"/>
        <v>683353.13143932808</v>
      </c>
      <c r="BM31" s="5">
        <f t="shared" si="53"/>
        <v>4761.5904347922178</v>
      </c>
      <c r="BN31" s="5">
        <f t="shared" si="23"/>
        <v>632.9985990129444</v>
      </c>
      <c r="BO31" s="35">
        <f t="shared" si="24"/>
        <v>1.1115750903425467E-2</v>
      </c>
      <c r="BP31" s="5">
        <f t="shared" si="25"/>
        <v>4128.5918357792734</v>
      </c>
      <c r="BQ31" s="35">
        <f t="shared" si="26"/>
        <v>7.2499999999999995E-2</v>
      </c>
      <c r="BR31" s="5">
        <f t="shared" si="54"/>
        <v>15279.867159684922</v>
      </c>
      <c r="BS31" s="5">
        <f t="shared" si="55"/>
        <v>108521.48414491273</v>
      </c>
      <c r="BT31" s="5">
        <f t="shared" si="27"/>
        <v>682720.13284031511</v>
      </c>
      <c r="BU31" s="5">
        <f t="shared" si="28"/>
        <v>123801.35130459764</v>
      </c>
      <c r="BV31" s="150"/>
      <c r="BW31" s="2">
        <v>26</v>
      </c>
      <c r="BX31" s="118">
        <v>45627</v>
      </c>
      <c r="BY31" s="5">
        <f t="shared" si="56"/>
        <v>682648.87714360573</v>
      </c>
      <c r="BZ31" s="5">
        <f t="shared" si="57"/>
        <v>4643.8114163506943</v>
      </c>
      <c r="CA31" s="5">
        <f t="shared" si="29"/>
        <v>661.69296634632747</v>
      </c>
      <c r="CB31" s="35">
        <f t="shared" si="30"/>
        <v>1.1631624781074035E-2</v>
      </c>
      <c r="CC31" s="5">
        <f t="shared" si="31"/>
        <v>3982.1184500043669</v>
      </c>
      <c r="CD31" s="35">
        <f t="shared" si="32"/>
        <v>7.0000000000000007E-2</v>
      </c>
      <c r="CE31" s="5">
        <f t="shared" si="58"/>
        <v>16012.815822740326</v>
      </c>
      <c r="CF31" s="5">
        <f t="shared" si="59"/>
        <v>104726.28100237773</v>
      </c>
      <c r="CG31" s="5">
        <f t="shared" si="33"/>
        <v>681987.18417725945</v>
      </c>
      <c r="CH31" s="5">
        <f t="shared" si="34"/>
        <v>120739.09682511806</v>
      </c>
    </row>
    <row r="32" spans="1:86" ht="14.25" customHeight="1">
      <c r="A32" s="161">
        <f t="shared" si="65"/>
        <v>24</v>
      </c>
      <c r="B32" s="11">
        <f t="shared" si="66"/>
        <v>1109234.0652829106</v>
      </c>
      <c r="C32" s="11">
        <f t="shared" si="60"/>
        <v>1069155.2816383315</v>
      </c>
      <c r="D32" s="11">
        <f t="shared" si="61"/>
        <v>1029360.3505890998</v>
      </c>
      <c r="E32" s="162">
        <f t="shared" si="62"/>
        <v>989861.12937835464</v>
      </c>
      <c r="F32" s="11">
        <f t="shared" si="63"/>
        <v>950669.60369070363</v>
      </c>
      <c r="G32" s="22">
        <f t="shared" si="64"/>
        <v>911797.86583817354</v>
      </c>
      <c r="I32" s="150"/>
      <c r="J32" s="2">
        <v>27</v>
      </c>
      <c r="K32" s="118">
        <v>45658</v>
      </c>
      <c r="L32" s="5">
        <f t="shared" si="35"/>
        <v>685376.20995286643</v>
      </c>
      <c r="M32" s="5">
        <f t="shared" si="0"/>
        <v>5243.8408962754593</v>
      </c>
      <c r="N32" s="5">
        <f t="shared" si="1"/>
        <v>531.87945284950274</v>
      </c>
      <c r="O32" s="35">
        <f t="shared" si="2"/>
        <v>9.3124817312129401E-3</v>
      </c>
      <c r="P32" s="5">
        <f t="shared" si="3"/>
        <v>4711.9614434259565</v>
      </c>
      <c r="Q32" s="35">
        <f t="shared" si="4"/>
        <v>8.2500000000000004E-2</v>
      </c>
      <c r="R32" s="5">
        <f t="shared" si="36"/>
        <v>13155.66949998296</v>
      </c>
      <c r="S32" s="5">
        <f t="shared" si="37"/>
        <v>128428.03469945442</v>
      </c>
      <c r="T32" s="5">
        <f t="shared" si="38"/>
        <v>684844.33050001692</v>
      </c>
      <c r="U32" s="5">
        <f t="shared" si="39"/>
        <v>141583.70419943737</v>
      </c>
      <c r="V32" s="150"/>
      <c r="W32" s="2">
        <v>27</v>
      </c>
      <c r="X32" s="118">
        <v>45658</v>
      </c>
      <c r="Y32" s="5">
        <f t="shared" si="40"/>
        <v>684752.07121163455</v>
      </c>
      <c r="Z32" s="5">
        <f t="shared" si="41"/>
        <v>5121.6767256780549</v>
      </c>
      <c r="AA32" s="5">
        <f t="shared" si="5"/>
        <v>556.6629176004908</v>
      </c>
      <c r="AB32" s="35">
        <f t="shared" si="6"/>
        <v>9.7552899685079356E-3</v>
      </c>
      <c r="AC32" s="5">
        <f t="shared" si="7"/>
        <v>4565.0138080775641</v>
      </c>
      <c r="AD32" s="35">
        <f t="shared" si="8"/>
        <v>0.08</v>
      </c>
      <c r="AE32" s="5">
        <f t="shared" si="42"/>
        <v>13804.591705965955</v>
      </c>
      <c r="AF32" s="5">
        <f t="shared" si="43"/>
        <v>124480.67988734152</v>
      </c>
      <c r="AG32" s="5">
        <f t="shared" si="9"/>
        <v>684195.40829403407</v>
      </c>
      <c r="AH32" s="5">
        <f t="shared" si="10"/>
        <v>138285.27159330749</v>
      </c>
      <c r="AI32" s="150"/>
      <c r="AJ32" s="2">
        <v>27</v>
      </c>
      <c r="AK32" s="118">
        <v>45658</v>
      </c>
      <c r="AL32" s="5">
        <f t="shared" si="44"/>
        <v>684101.83983150451</v>
      </c>
      <c r="AM32" s="5">
        <f t="shared" si="45"/>
        <v>5000.557474002132</v>
      </c>
      <c r="AN32" s="5">
        <f t="shared" si="11"/>
        <v>582.39975842366584</v>
      </c>
      <c r="AO32" s="35">
        <f t="shared" si="12"/>
        <v>1.0216018572330317E-2</v>
      </c>
      <c r="AP32" s="5">
        <f t="shared" si="13"/>
        <v>4418.1577155784662</v>
      </c>
      <c r="AQ32" s="35">
        <f t="shared" si="14"/>
        <v>7.7499999999999986E-2</v>
      </c>
      <c r="AR32" s="5">
        <f t="shared" si="46"/>
        <v>14480.559926919113</v>
      </c>
      <c r="AS32" s="5">
        <f t="shared" si="47"/>
        <v>120534.49187113844</v>
      </c>
      <c r="AT32" s="5">
        <f t="shared" si="15"/>
        <v>683519.44007308083</v>
      </c>
      <c r="AU32" s="5">
        <f t="shared" si="16"/>
        <v>135015.05179805754</v>
      </c>
      <c r="AV32" s="150"/>
      <c r="AW32" s="2">
        <v>27</v>
      </c>
      <c r="AX32" s="118">
        <v>45658</v>
      </c>
      <c r="AY32" s="5">
        <f t="shared" si="48"/>
        <v>683424.77341477701</v>
      </c>
      <c r="AZ32" s="5">
        <f t="shared" si="49"/>
        <v>4880.5172696983873</v>
      </c>
      <c r="BA32" s="5">
        <f t="shared" si="17"/>
        <v>609.11243585603097</v>
      </c>
      <c r="BB32" s="35">
        <f t="shared" si="18"/>
        <v>1.0695177457133616E-2</v>
      </c>
      <c r="BC32" s="5">
        <f t="shared" si="19"/>
        <v>4271.4048338423563</v>
      </c>
      <c r="BD32" s="35">
        <f t="shared" si="20"/>
        <v>7.5000000000000011E-2</v>
      </c>
      <c r="BE32" s="5">
        <f t="shared" si="50"/>
        <v>15184.339021079137</v>
      </c>
      <c r="BF32" s="5">
        <f t="shared" si="51"/>
        <v>116589.62726077733</v>
      </c>
      <c r="BG32" s="5">
        <f t="shared" si="21"/>
        <v>682815.66097892099</v>
      </c>
      <c r="BH32" s="5">
        <f t="shared" si="22"/>
        <v>131773.96628185647</v>
      </c>
      <c r="BI32" s="150"/>
      <c r="BJ32" s="2">
        <v>27</v>
      </c>
      <c r="BK32" s="118">
        <v>45658</v>
      </c>
      <c r="BL32" s="5">
        <f t="shared" si="52"/>
        <v>682720.13284031511</v>
      </c>
      <c r="BM32" s="5">
        <f t="shared" si="53"/>
        <v>4761.5904347922178</v>
      </c>
      <c r="BN32" s="5">
        <f t="shared" si="23"/>
        <v>636.82296554864752</v>
      </c>
      <c r="BO32" s="35">
        <f t="shared" si="24"/>
        <v>1.1193277038412996E-2</v>
      </c>
      <c r="BP32" s="5">
        <f t="shared" si="25"/>
        <v>4124.7674692435703</v>
      </c>
      <c r="BQ32" s="35">
        <f t="shared" si="26"/>
        <v>7.2499999999999995E-2</v>
      </c>
      <c r="BR32" s="5">
        <f t="shared" si="54"/>
        <v>15916.69012523357</v>
      </c>
      <c r="BS32" s="5">
        <f t="shared" si="55"/>
        <v>112646.2516141563</v>
      </c>
      <c r="BT32" s="5">
        <f t="shared" si="27"/>
        <v>682083.30987476651</v>
      </c>
      <c r="BU32" s="5">
        <f t="shared" si="28"/>
        <v>128562.94173938986</v>
      </c>
      <c r="BV32" s="150"/>
      <c r="BW32" s="2">
        <v>27</v>
      </c>
      <c r="BX32" s="118">
        <v>45658</v>
      </c>
      <c r="BY32" s="5">
        <f t="shared" si="56"/>
        <v>681987.18417725945</v>
      </c>
      <c r="BZ32" s="5">
        <f t="shared" si="57"/>
        <v>4643.8114163506943</v>
      </c>
      <c r="CA32" s="5">
        <f t="shared" si="29"/>
        <v>665.55284198334721</v>
      </c>
      <c r="CB32" s="35">
        <f t="shared" si="30"/>
        <v>1.1710827254672151E-2</v>
      </c>
      <c r="CC32" s="5">
        <f t="shared" si="31"/>
        <v>3978.2585743673471</v>
      </c>
      <c r="CD32" s="35">
        <f t="shared" si="32"/>
        <v>7.0000000000000007E-2</v>
      </c>
      <c r="CE32" s="5">
        <f t="shared" si="58"/>
        <v>16678.368664723672</v>
      </c>
      <c r="CF32" s="5">
        <f t="shared" si="59"/>
        <v>108704.53957674507</v>
      </c>
      <c r="CG32" s="5">
        <f t="shared" si="33"/>
        <v>681321.63133527606</v>
      </c>
      <c r="CH32" s="5">
        <f t="shared" si="34"/>
        <v>125382.90824146874</v>
      </c>
    </row>
    <row r="33" spans="1:86" ht="14.25" customHeight="1">
      <c r="A33" s="161">
        <f t="shared" si="65"/>
        <v>25</v>
      </c>
      <c r="B33" s="11">
        <f t="shared" si="66"/>
        <v>1132250.5329324447</v>
      </c>
      <c r="C33" s="11">
        <f t="shared" si="60"/>
        <v>1091096.0898653902</v>
      </c>
      <c r="D33" s="11">
        <f t="shared" si="61"/>
        <v>1050248.179791146</v>
      </c>
      <c r="E33" s="162">
        <f t="shared" si="62"/>
        <v>1009718.8993414782</v>
      </c>
      <c r="F33" s="11">
        <f t="shared" si="63"/>
        <v>969520.45870938036</v>
      </c>
      <c r="G33" s="22">
        <f t="shared" si="64"/>
        <v>929665.15887438611</v>
      </c>
      <c r="I33" s="150"/>
      <c r="J33" s="2">
        <v>28</v>
      </c>
      <c r="K33" s="118">
        <v>45689</v>
      </c>
      <c r="L33" s="5">
        <f t="shared" si="35"/>
        <v>684844.33050001692</v>
      </c>
      <c r="M33" s="5">
        <f t="shared" si="0"/>
        <v>5243.8408962754593</v>
      </c>
      <c r="N33" s="5">
        <f t="shared" si="1"/>
        <v>535.53612408784284</v>
      </c>
      <c r="O33" s="35">
        <f t="shared" si="2"/>
        <v>9.3837872387175364E-3</v>
      </c>
      <c r="P33" s="5">
        <f t="shared" si="3"/>
        <v>4708.3047721876164</v>
      </c>
      <c r="Q33" s="35">
        <f t="shared" si="4"/>
        <v>8.2500000000000004E-2</v>
      </c>
      <c r="R33" s="5">
        <f t="shared" si="36"/>
        <v>13691.205624070803</v>
      </c>
      <c r="S33" s="5">
        <f t="shared" si="37"/>
        <v>133136.33947164204</v>
      </c>
      <c r="T33" s="5">
        <f t="shared" si="38"/>
        <v>684308.79437592905</v>
      </c>
      <c r="U33" s="5">
        <f t="shared" si="39"/>
        <v>146827.54509571285</v>
      </c>
      <c r="V33" s="150"/>
      <c r="W33" s="2">
        <v>28</v>
      </c>
      <c r="X33" s="118">
        <v>45689</v>
      </c>
      <c r="Y33" s="5">
        <f t="shared" si="40"/>
        <v>684195.40829403407</v>
      </c>
      <c r="Z33" s="5">
        <f t="shared" si="41"/>
        <v>5121.6767256780549</v>
      </c>
      <c r="AA33" s="5">
        <f t="shared" si="5"/>
        <v>560.37400371782769</v>
      </c>
      <c r="AB33" s="35">
        <f t="shared" si="6"/>
        <v>9.8283150735850502E-3</v>
      </c>
      <c r="AC33" s="5">
        <f t="shared" si="7"/>
        <v>4561.3027219602272</v>
      </c>
      <c r="AD33" s="35">
        <f t="shared" si="8"/>
        <v>0.08</v>
      </c>
      <c r="AE33" s="5">
        <f t="shared" si="42"/>
        <v>14364.965709683784</v>
      </c>
      <c r="AF33" s="5">
        <f t="shared" si="43"/>
        <v>129041.98260930175</v>
      </c>
      <c r="AG33" s="5">
        <f t="shared" si="9"/>
        <v>683635.03429031628</v>
      </c>
      <c r="AH33" s="5">
        <f t="shared" si="10"/>
        <v>143406.94831898552</v>
      </c>
      <c r="AI33" s="150"/>
      <c r="AJ33" s="2">
        <v>28</v>
      </c>
      <c r="AK33" s="118">
        <v>45689</v>
      </c>
      <c r="AL33" s="5">
        <f t="shared" si="44"/>
        <v>683519.44007308083</v>
      </c>
      <c r="AM33" s="5">
        <f t="shared" si="45"/>
        <v>5000.557474002132</v>
      </c>
      <c r="AN33" s="5">
        <f t="shared" si="11"/>
        <v>586.1610901968188</v>
      </c>
      <c r="AO33" s="35">
        <f t="shared" si="12"/>
        <v>1.0290757906768195E-2</v>
      </c>
      <c r="AP33" s="5">
        <f t="shared" si="13"/>
        <v>4414.3963838053132</v>
      </c>
      <c r="AQ33" s="35">
        <f t="shared" si="14"/>
        <v>7.7499999999999986E-2</v>
      </c>
      <c r="AR33" s="5">
        <f t="shared" si="46"/>
        <v>15066.721017115931</v>
      </c>
      <c r="AS33" s="5">
        <f t="shared" si="47"/>
        <v>124948.88825494375</v>
      </c>
      <c r="AT33" s="5">
        <f t="shared" si="15"/>
        <v>682933.27898288402</v>
      </c>
      <c r="AU33" s="5">
        <f t="shared" si="16"/>
        <v>140015.60927205969</v>
      </c>
      <c r="AV33" s="150"/>
      <c r="AW33" s="2">
        <v>28</v>
      </c>
      <c r="AX33" s="118">
        <v>45689</v>
      </c>
      <c r="AY33" s="5">
        <f t="shared" si="48"/>
        <v>682815.66097892099</v>
      </c>
      <c r="AZ33" s="5">
        <f t="shared" si="49"/>
        <v>4880.5172696983873</v>
      </c>
      <c r="BA33" s="5">
        <f t="shared" si="17"/>
        <v>612.91938858013145</v>
      </c>
      <c r="BB33" s="35">
        <f t="shared" si="18"/>
        <v>1.0771622684249816E-2</v>
      </c>
      <c r="BC33" s="5">
        <f t="shared" si="19"/>
        <v>4267.5978811182558</v>
      </c>
      <c r="BD33" s="35">
        <f t="shared" si="20"/>
        <v>7.4999999999999997E-2</v>
      </c>
      <c r="BE33" s="5">
        <f t="shared" si="50"/>
        <v>15797.258409659269</v>
      </c>
      <c r="BF33" s="5">
        <f t="shared" si="51"/>
        <v>120857.22514189559</v>
      </c>
      <c r="BG33" s="5">
        <f t="shared" si="21"/>
        <v>682202.74159034085</v>
      </c>
      <c r="BH33" s="5">
        <f t="shared" si="22"/>
        <v>136654.48355155485</v>
      </c>
      <c r="BI33" s="150"/>
      <c r="BJ33" s="2">
        <v>28</v>
      </c>
      <c r="BK33" s="118">
        <v>45689</v>
      </c>
      <c r="BL33" s="5">
        <f t="shared" si="52"/>
        <v>682083.30987476651</v>
      </c>
      <c r="BM33" s="5">
        <f t="shared" si="53"/>
        <v>4761.5904347922178</v>
      </c>
      <c r="BN33" s="5">
        <f t="shared" si="23"/>
        <v>640.67043763217043</v>
      </c>
      <c r="BO33" s="35">
        <f t="shared" si="24"/>
        <v>1.1271416761388875E-2</v>
      </c>
      <c r="BP33" s="5">
        <f t="shared" si="25"/>
        <v>4120.9199971600474</v>
      </c>
      <c r="BQ33" s="35">
        <f t="shared" si="26"/>
        <v>7.2499999999999995E-2</v>
      </c>
      <c r="BR33" s="5">
        <f t="shared" si="54"/>
        <v>16557.360562865739</v>
      </c>
      <c r="BS33" s="5">
        <f t="shared" si="55"/>
        <v>116767.17161131634</v>
      </c>
      <c r="BT33" s="5">
        <f t="shared" si="27"/>
        <v>681442.63943713438</v>
      </c>
      <c r="BU33" s="5">
        <f t="shared" si="28"/>
        <v>133324.53217418207</v>
      </c>
      <c r="BV33" s="150"/>
      <c r="BW33" s="2">
        <v>28</v>
      </c>
      <c r="BX33" s="118">
        <v>45689</v>
      </c>
      <c r="BY33" s="5">
        <f t="shared" si="56"/>
        <v>681321.63133527606</v>
      </c>
      <c r="BZ33" s="5">
        <f t="shared" si="57"/>
        <v>4643.8114163506943</v>
      </c>
      <c r="CA33" s="5">
        <f t="shared" si="29"/>
        <v>669.43523356158357</v>
      </c>
      <c r="CB33" s="35">
        <f t="shared" si="30"/>
        <v>1.1790646932778627E-2</v>
      </c>
      <c r="CC33" s="5">
        <f t="shared" si="31"/>
        <v>3974.3761827891108</v>
      </c>
      <c r="CD33" s="35">
        <f t="shared" si="32"/>
        <v>7.0000000000000007E-2</v>
      </c>
      <c r="CE33" s="5">
        <f t="shared" si="58"/>
        <v>17347.803898285256</v>
      </c>
      <c r="CF33" s="5">
        <f t="shared" si="59"/>
        <v>112678.91575953418</v>
      </c>
      <c r="CG33" s="5">
        <f t="shared" si="33"/>
        <v>680652.19610171451</v>
      </c>
      <c r="CH33" s="5">
        <f t="shared" si="34"/>
        <v>130026.71965781944</v>
      </c>
    </row>
    <row r="34" spans="1:86" ht="14.25" customHeight="1">
      <c r="A34" s="161">
        <f t="shared" si="65"/>
        <v>26</v>
      </c>
      <c r="B34" s="11">
        <f t="shared" si="66"/>
        <v>1151847.0596265374</v>
      </c>
      <c r="C34" s="11">
        <f t="shared" si="60"/>
        <v>1109756.814647147</v>
      </c>
      <c r="D34" s="11">
        <f t="shared" si="61"/>
        <v>1067994.2560381074</v>
      </c>
      <c r="E34" s="162">
        <f t="shared" si="62"/>
        <v>1026571.6327214229</v>
      </c>
      <c r="F34" s="11">
        <f t="shared" si="63"/>
        <v>985501.29318107665</v>
      </c>
      <c r="G34" s="22">
        <f t="shared" si="64"/>
        <v>944795.6619356391</v>
      </c>
      <c r="I34" s="150"/>
      <c r="J34" s="2">
        <v>29</v>
      </c>
      <c r="K34" s="118">
        <v>45717</v>
      </c>
      <c r="L34" s="5">
        <f t="shared" si="35"/>
        <v>684308.79437592905</v>
      </c>
      <c r="M34" s="5">
        <f t="shared" si="0"/>
        <v>5243.8408962754593</v>
      </c>
      <c r="N34" s="5">
        <f t="shared" si="1"/>
        <v>539.21793494094709</v>
      </c>
      <c r="O34" s="35">
        <f t="shared" si="2"/>
        <v>9.4556949617933678E-3</v>
      </c>
      <c r="P34" s="5">
        <f t="shared" si="3"/>
        <v>4704.6229613345122</v>
      </c>
      <c r="Q34" s="35">
        <f t="shared" si="4"/>
        <v>8.2500000000000004E-2</v>
      </c>
      <c r="R34" s="5">
        <f t="shared" si="36"/>
        <v>14230.42355901175</v>
      </c>
      <c r="S34" s="5">
        <f t="shared" si="37"/>
        <v>137840.96243297655</v>
      </c>
      <c r="T34" s="5">
        <f t="shared" si="38"/>
        <v>683769.57644098811</v>
      </c>
      <c r="U34" s="5">
        <f t="shared" si="39"/>
        <v>152071.3859919883</v>
      </c>
      <c r="V34" s="150"/>
      <c r="W34" s="2">
        <v>29</v>
      </c>
      <c r="X34" s="118">
        <v>45717</v>
      </c>
      <c r="Y34" s="5">
        <f t="shared" si="40"/>
        <v>683635.03429031628</v>
      </c>
      <c r="Z34" s="5">
        <f t="shared" si="41"/>
        <v>5121.6767256780549</v>
      </c>
      <c r="AA34" s="5">
        <f t="shared" si="5"/>
        <v>564.10983040927931</v>
      </c>
      <c r="AB34" s="35">
        <f t="shared" si="6"/>
        <v>9.9019471287608921E-3</v>
      </c>
      <c r="AC34" s="5">
        <f t="shared" si="7"/>
        <v>4557.5668952687756</v>
      </c>
      <c r="AD34" s="35">
        <f t="shared" si="8"/>
        <v>0.08</v>
      </c>
      <c r="AE34" s="5">
        <f t="shared" si="42"/>
        <v>14929.075540093063</v>
      </c>
      <c r="AF34" s="5">
        <f t="shared" si="43"/>
        <v>133599.54950457052</v>
      </c>
      <c r="AG34" s="5">
        <f t="shared" si="9"/>
        <v>683070.92445990699</v>
      </c>
      <c r="AH34" s="5">
        <f t="shared" si="10"/>
        <v>148528.62504466358</v>
      </c>
      <c r="AI34" s="150"/>
      <c r="AJ34" s="2">
        <v>29</v>
      </c>
      <c r="AK34" s="118">
        <v>45717</v>
      </c>
      <c r="AL34" s="5">
        <f t="shared" si="44"/>
        <v>682933.27898288402</v>
      </c>
      <c r="AM34" s="5">
        <f t="shared" si="45"/>
        <v>5000.557474002132</v>
      </c>
      <c r="AN34" s="5">
        <f t="shared" si="11"/>
        <v>589.94671390433905</v>
      </c>
      <c r="AO34" s="35">
        <f t="shared" si="12"/>
        <v>1.0366108644457337E-2</v>
      </c>
      <c r="AP34" s="5">
        <f t="shared" si="13"/>
        <v>4410.610760097793</v>
      </c>
      <c r="AQ34" s="35">
        <f t="shared" si="14"/>
        <v>7.7500000000000013E-2</v>
      </c>
      <c r="AR34" s="5">
        <f t="shared" si="46"/>
        <v>15656.66773102027</v>
      </c>
      <c r="AS34" s="5">
        <f t="shared" si="47"/>
        <v>129359.49901504155</v>
      </c>
      <c r="AT34" s="5">
        <f t="shared" si="15"/>
        <v>682343.33226897963</v>
      </c>
      <c r="AU34" s="5">
        <f t="shared" si="16"/>
        <v>145016.16674606182</v>
      </c>
      <c r="AV34" s="150"/>
      <c r="AW34" s="2">
        <v>29</v>
      </c>
      <c r="AX34" s="118">
        <v>45717</v>
      </c>
      <c r="AY34" s="5">
        <f t="shared" si="48"/>
        <v>682202.74159034085</v>
      </c>
      <c r="AZ34" s="5">
        <f t="shared" si="49"/>
        <v>4880.5172696983873</v>
      </c>
      <c r="BA34" s="5">
        <f t="shared" si="17"/>
        <v>616.75013475875767</v>
      </c>
      <c r="BB34" s="35">
        <f t="shared" si="18"/>
        <v>1.0848683486454463E-2</v>
      </c>
      <c r="BC34" s="5">
        <f t="shared" si="19"/>
        <v>4263.7671349396296</v>
      </c>
      <c r="BD34" s="35">
        <f t="shared" si="20"/>
        <v>7.4999999999999983E-2</v>
      </c>
      <c r="BE34" s="5">
        <f t="shared" si="50"/>
        <v>16414.008544418026</v>
      </c>
      <c r="BF34" s="5">
        <f t="shared" si="51"/>
        <v>125120.99227683521</v>
      </c>
      <c r="BG34" s="5">
        <f t="shared" si="21"/>
        <v>681585.99145558209</v>
      </c>
      <c r="BH34" s="5">
        <f t="shared" si="22"/>
        <v>141535.00082125323</v>
      </c>
      <c r="BI34" s="150"/>
      <c r="BJ34" s="2">
        <v>29</v>
      </c>
      <c r="BK34" s="118">
        <v>45717</v>
      </c>
      <c r="BL34" s="5">
        <f t="shared" si="52"/>
        <v>681442.63943713438</v>
      </c>
      <c r="BM34" s="5">
        <f t="shared" si="53"/>
        <v>4761.5904347922178</v>
      </c>
      <c r="BN34" s="5">
        <f t="shared" si="23"/>
        <v>644.54115485953116</v>
      </c>
      <c r="BO34" s="35">
        <f t="shared" si="24"/>
        <v>1.1350175951277422E-2</v>
      </c>
      <c r="BP34" s="5">
        <f t="shared" si="25"/>
        <v>4117.0492799326867</v>
      </c>
      <c r="BQ34" s="35">
        <f t="shared" si="26"/>
        <v>7.2499999999999995E-2</v>
      </c>
      <c r="BR34" s="5">
        <f t="shared" si="54"/>
        <v>17201.901717725268</v>
      </c>
      <c r="BS34" s="5">
        <f t="shared" si="55"/>
        <v>120884.22089124903</v>
      </c>
      <c r="BT34" s="5">
        <f t="shared" si="27"/>
        <v>680798.09828227479</v>
      </c>
      <c r="BU34" s="5">
        <f t="shared" si="28"/>
        <v>138086.12260897428</v>
      </c>
      <c r="BV34" s="150"/>
      <c r="BW34" s="2">
        <v>29</v>
      </c>
      <c r="BX34" s="118">
        <v>45717</v>
      </c>
      <c r="BY34" s="5">
        <f t="shared" si="56"/>
        <v>680652.19610171451</v>
      </c>
      <c r="BZ34" s="5">
        <f t="shared" si="57"/>
        <v>4643.8114163506943</v>
      </c>
      <c r="CA34" s="5">
        <f t="shared" si="29"/>
        <v>673.34027242402635</v>
      </c>
      <c r="CB34" s="35">
        <f t="shared" si="30"/>
        <v>1.1871089692158806E-2</v>
      </c>
      <c r="CC34" s="5">
        <f t="shared" si="31"/>
        <v>3970.471143926668</v>
      </c>
      <c r="CD34" s="35">
        <f t="shared" si="32"/>
        <v>7.0000000000000007E-2</v>
      </c>
      <c r="CE34" s="5">
        <f t="shared" si="58"/>
        <v>18021.144170709282</v>
      </c>
      <c r="CF34" s="5">
        <f t="shared" si="59"/>
        <v>116649.38690346085</v>
      </c>
      <c r="CG34" s="5">
        <f t="shared" si="33"/>
        <v>679978.85582929046</v>
      </c>
      <c r="CH34" s="5">
        <f t="shared" si="34"/>
        <v>134670.53107417014</v>
      </c>
    </row>
    <row r="35" spans="1:86" ht="14.25" customHeight="1">
      <c r="A35" s="161">
        <f t="shared" si="65"/>
        <v>27</v>
      </c>
      <c r="B35" s="11">
        <f t="shared" si="66"/>
        <v>1167730.583310762</v>
      </c>
      <c r="C35" s="11">
        <f t="shared" si="60"/>
        <v>1124865.2106753548</v>
      </c>
      <c r="D35" s="11">
        <f t="shared" si="61"/>
        <v>1082346.2557319012</v>
      </c>
      <c r="E35" s="162">
        <f t="shared" si="62"/>
        <v>1040186.0407185795</v>
      </c>
      <c r="F35" s="11">
        <f t="shared" si="63"/>
        <v>998396.97525202704</v>
      </c>
      <c r="G35" s="22">
        <f t="shared" si="64"/>
        <v>956991.53225335653</v>
      </c>
      <c r="I35" s="150"/>
      <c r="J35" s="2">
        <v>30</v>
      </c>
      <c r="K35" s="118">
        <v>45748</v>
      </c>
      <c r="L35" s="5">
        <f t="shared" si="35"/>
        <v>683769.57644098811</v>
      </c>
      <c r="M35" s="5">
        <f t="shared" si="0"/>
        <v>5243.8408962754593</v>
      </c>
      <c r="N35" s="5">
        <f t="shared" si="1"/>
        <v>542.92505824366617</v>
      </c>
      <c r="O35" s="35">
        <f t="shared" si="2"/>
        <v>9.5282108526018507E-3</v>
      </c>
      <c r="P35" s="5">
        <f t="shared" si="3"/>
        <v>4700.9158380317931</v>
      </c>
      <c r="Q35" s="35">
        <f t="shared" si="4"/>
        <v>8.2500000000000004E-2</v>
      </c>
      <c r="R35" s="5">
        <f t="shared" si="36"/>
        <v>14773.348617255415</v>
      </c>
      <c r="S35" s="5">
        <f t="shared" si="37"/>
        <v>142541.87827100835</v>
      </c>
      <c r="T35" s="5">
        <f t="shared" si="38"/>
        <v>683226.65138274443</v>
      </c>
      <c r="U35" s="5">
        <f t="shared" si="39"/>
        <v>157315.22688826377</v>
      </c>
      <c r="V35" s="150"/>
      <c r="W35" s="2">
        <v>30</v>
      </c>
      <c r="X35" s="118">
        <v>45748</v>
      </c>
      <c r="Y35" s="5">
        <f t="shared" si="40"/>
        <v>683070.92445990699</v>
      </c>
      <c r="Z35" s="5">
        <f t="shared" si="41"/>
        <v>5121.6767256780549</v>
      </c>
      <c r="AA35" s="5">
        <f t="shared" si="5"/>
        <v>567.87056261200814</v>
      </c>
      <c r="AB35" s="35">
        <f t="shared" si="6"/>
        <v>9.9761920868351537E-3</v>
      </c>
      <c r="AC35" s="5">
        <f t="shared" si="7"/>
        <v>4553.8061630660468</v>
      </c>
      <c r="AD35" s="35">
        <f t="shared" si="8"/>
        <v>0.08</v>
      </c>
      <c r="AE35" s="5">
        <f t="shared" si="42"/>
        <v>15496.946102705071</v>
      </c>
      <c r="AF35" s="5">
        <f t="shared" si="43"/>
        <v>138153.35566763656</v>
      </c>
      <c r="AG35" s="5">
        <f t="shared" si="9"/>
        <v>682503.05389729503</v>
      </c>
      <c r="AH35" s="5">
        <f t="shared" si="10"/>
        <v>153650.30177034164</v>
      </c>
      <c r="AI35" s="150"/>
      <c r="AJ35" s="2">
        <v>30</v>
      </c>
      <c r="AK35" s="118">
        <v>45748</v>
      </c>
      <c r="AL35" s="5">
        <f t="shared" si="44"/>
        <v>682343.33226897963</v>
      </c>
      <c r="AM35" s="5">
        <f t="shared" si="45"/>
        <v>5000.557474002132</v>
      </c>
      <c r="AN35" s="5">
        <f t="shared" si="11"/>
        <v>593.75678643163883</v>
      </c>
      <c r="AO35" s="35">
        <f t="shared" si="12"/>
        <v>1.0442076737947753E-2</v>
      </c>
      <c r="AP35" s="5">
        <f t="shared" si="13"/>
        <v>4406.8006875704932</v>
      </c>
      <c r="AQ35" s="35">
        <f t="shared" si="14"/>
        <v>7.7499999999999999E-2</v>
      </c>
      <c r="AR35" s="5">
        <f t="shared" si="46"/>
        <v>16250.424517451909</v>
      </c>
      <c r="AS35" s="5">
        <f t="shared" si="47"/>
        <v>133766.29970261204</v>
      </c>
      <c r="AT35" s="5">
        <f t="shared" si="15"/>
        <v>681749.57548254798</v>
      </c>
      <c r="AU35" s="5">
        <f t="shared" si="16"/>
        <v>150016.72422006394</v>
      </c>
      <c r="AV35" s="150"/>
      <c r="AW35" s="2">
        <v>30</v>
      </c>
      <c r="AX35" s="118">
        <v>45748</v>
      </c>
      <c r="AY35" s="5">
        <f t="shared" si="48"/>
        <v>681585.99145558209</v>
      </c>
      <c r="AZ35" s="5">
        <f t="shared" si="49"/>
        <v>4880.5172696983873</v>
      </c>
      <c r="BA35" s="5">
        <f t="shared" si="17"/>
        <v>620.60482310099997</v>
      </c>
      <c r="BB35" s="35">
        <f t="shared" si="18"/>
        <v>1.0926365815277067E-2</v>
      </c>
      <c r="BC35" s="5">
        <f t="shared" si="19"/>
        <v>4259.9124465973873</v>
      </c>
      <c r="BD35" s="35">
        <f t="shared" si="20"/>
        <v>7.4999999999999983E-2</v>
      </c>
      <c r="BE35" s="5">
        <f t="shared" si="50"/>
        <v>17034.613367519025</v>
      </c>
      <c r="BF35" s="5">
        <f t="shared" si="51"/>
        <v>129380.9047234326</v>
      </c>
      <c r="BG35" s="5">
        <f t="shared" si="21"/>
        <v>680965.38663248112</v>
      </c>
      <c r="BH35" s="5">
        <f t="shared" si="22"/>
        <v>146415.51809095163</v>
      </c>
      <c r="BI35" s="150"/>
      <c r="BJ35" s="2">
        <v>30</v>
      </c>
      <c r="BK35" s="118">
        <v>45748</v>
      </c>
      <c r="BL35" s="5">
        <f t="shared" si="52"/>
        <v>680798.09828227479</v>
      </c>
      <c r="BM35" s="5">
        <f t="shared" si="53"/>
        <v>4761.5904347922178</v>
      </c>
      <c r="BN35" s="5">
        <f t="shared" si="23"/>
        <v>648.43525767014125</v>
      </c>
      <c r="BO35" s="35">
        <f t="shared" si="24"/>
        <v>1.1429560557931255E-2</v>
      </c>
      <c r="BP35" s="5">
        <f t="shared" si="25"/>
        <v>4113.1551771220766</v>
      </c>
      <c r="BQ35" s="35">
        <f t="shared" si="26"/>
        <v>7.2499999999999995E-2</v>
      </c>
      <c r="BR35" s="5">
        <f t="shared" si="54"/>
        <v>17850.33697539541</v>
      </c>
      <c r="BS35" s="5">
        <f t="shared" si="55"/>
        <v>124997.37606837112</v>
      </c>
      <c r="BT35" s="5">
        <f t="shared" si="27"/>
        <v>680149.66302460467</v>
      </c>
      <c r="BU35" s="5">
        <f t="shared" si="28"/>
        <v>142847.71304376653</v>
      </c>
      <c r="BV35" s="150"/>
      <c r="BW35" s="2">
        <v>30</v>
      </c>
      <c r="BX35" s="118">
        <v>45748</v>
      </c>
      <c r="BY35" s="5">
        <f t="shared" si="56"/>
        <v>679978.85582929046</v>
      </c>
      <c r="BZ35" s="5">
        <f t="shared" si="57"/>
        <v>4643.8114163506943</v>
      </c>
      <c r="CA35" s="5">
        <f t="shared" si="29"/>
        <v>677.26809067983322</v>
      </c>
      <c r="CB35" s="35">
        <f t="shared" si="30"/>
        <v>1.1952161480442189E-2</v>
      </c>
      <c r="CC35" s="5">
        <f t="shared" si="31"/>
        <v>3966.5433256708611</v>
      </c>
      <c r="CD35" s="35">
        <f t="shared" si="32"/>
        <v>7.0000000000000007E-2</v>
      </c>
      <c r="CE35" s="5">
        <f t="shared" si="58"/>
        <v>18698.412261389116</v>
      </c>
      <c r="CF35" s="5">
        <f t="shared" si="59"/>
        <v>120615.93022913171</v>
      </c>
      <c r="CG35" s="5">
        <f t="shared" si="33"/>
        <v>679301.58773861069</v>
      </c>
      <c r="CH35" s="5">
        <f t="shared" si="34"/>
        <v>139314.34249052082</v>
      </c>
    </row>
    <row r="36" spans="1:86" ht="14.25" customHeight="1">
      <c r="A36" s="161">
        <f t="shared" si="65"/>
        <v>28</v>
      </c>
      <c r="B36" s="11">
        <f t="shared" si="66"/>
        <v>1179582.9288165024</v>
      </c>
      <c r="C36" s="11">
        <f t="shared" si="60"/>
        <v>1136126.4364154513</v>
      </c>
      <c r="D36" s="11">
        <f t="shared" si="61"/>
        <v>1093031.5904098719</v>
      </c>
      <c r="E36" s="162">
        <f t="shared" si="62"/>
        <v>1050310.7237175405</v>
      </c>
      <c r="F36" s="11">
        <f t="shared" si="63"/>
        <v>1007976.2471509861</v>
      </c>
      <c r="G36" s="22">
        <f t="shared" si="64"/>
        <v>966040.62498922471</v>
      </c>
      <c r="I36" s="150"/>
      <c r="J36" s="2">
        <v>31</v>
      </c>
      <c r="K36" s="118">
        <v>45778</v>
      </c>
      <c r="L36" s="5">
        <f t="shared" si="35"/>
        <v>683226.65138274443</v>
      </c>
      <c r="M36" s="5">
        <f t="shared" si="0"/>
        <v>5243.8408962754593</v>
      </c>
      <c r="N36" s="5">
        <f t="shared" si="1"/>
        <v>546.65766801909103</v>
      </c>
      <c r="O36" s="35">
        <f t="shared" si="2"/>
        <v>9.6013409356220103E-3</v>
      </c>
      <c r="P36" s="5">
        <f t="shared" si="3"/>
        <v>4697.1832282563682</v>
      </c>
      <c r="Q36" s="35">
        <f t="shared" si="4"/>
        <v>8.2500000000000004E-2</v>
      </c>
      <c r="R36" s="5">
        <f t="shared" si="36"/>
        <v>15320.006285274507</v>
      </c>
      <c r="S36" s="5">
        <f t="shared" si="37"/>
        <v>147239.0614992647</v>
      </c>
      <c r="T36" s="5">
        <f t="shared" si="38"/>
        <v>682679.99371472537</v>
      </c>
      <c r="U36" s="5">
        <f t="shared" si="39"/>
        <v>162559.06778453922</v>
      </c>
      <c r="V36" s="150"/>
      <c r="W36" s="2">
        <v>31</v>
      </c>
      <c r="X36" s="118">
        <v>45778</v>
      </c>
      <c r="Y36" s="5">
        <f t="shared" si="40"/>
        <v>682503.05389729503</v>
      </c>
      <c r="Z36" s="5">
        <f t="shared" si="41"/>
        <v>5121.6767256780549</v>
      </c>
      <c r="AA36" s="5">
        <f t="shared" si="5"/>
        <v>571.65636636275485</v>
      </c>
      <c r="AB36" s="35">
        <f t="shared" si="6"/>
        <v>1.0051055972835767E-2</v>
      </c>
      <c r="AC36" s="5">
        <f t="shared" si="7"/>
        <v>4550.0203593153001</v>
      </c>
      <c r="AD36" s="35">
        <f t="shared" si="8"/>
        <v>7.9999999999999988E-2</v>
      </c>
      <c r="AE36" s="5">
        <f t="shared" si="42"/>
        <v>16068.602469067826</v>
      </c>
      <c r="AF36" s="5">
        <f t="shared" si="43"/>
        <v>142703.37602695185</v>
      </c>
      <c r="AG36" s="5">
        <f t="shared" si="9"/>
        <v>681931.39753093233</v>
      </c>
      <c r="AH36" s="5">
        <f t="shared" si="10"/>
        <v>158771.97849601967</v>
      </c>
      <c r="AI36" s="150"/>
      <c r="AJ36" s="2">
        <v>31</v>
      </c>
      <c r="AK36" s="118">
        <v>45778</v>
      </c>
      <c r="AL36" s="5">
        <f t="shared" si="44"/>
        <v>681749.57548254798</v>
      </c>
      <c r="AM36" s="5">
        <f t="shared" si="45"/>
        <v>5000.557474002132</v>
      </c>
      <c r="AN36" s="5">
        <f t="shared" si="11"/>
        <v>597.59146567734297</v>
      </c>
      <c r="AO36" s="35">
        <f t="shared" si="12"/>
        <v>1.0518668211934496E-2</v>
      </c>
      <c r="AP36" s="5">
        <f t="shared" si="13"/>
        <v>4402.9660083247891</v>
      </c>
      <c r="AQ36" s="35">
        <f t="shared" si="14"/>
        <v>7.7499999999999999E-2</v>
      </c>
      <c r="AR36" s="5">
        <f t="shared" si="46"/>
        <v>16848.015983129251</v>
      </c>
      <c r="AS36" s="5">
        <f t="shared" si="47"/>
        <v>138169.26571093683</v>
      </c>
      <c r="AT36" s="5">
        <f t="shared" si="15"/>
        <v>681151.98401687061</v>
      </c>
      <c r="AU36" s="5">
        <f t="shared" si="16"/>
        <v>155017.28169406607</v>
      </c>
      <c r="AV36" s="150"/>
      <c r="AW36" s="2">
        <v>31</v>
      </c>
      <c r="AX36" s="118">
        <v>45778</v>
      </c>
      <c r="AY36" s="5">
        <f t="shared" si="48"/>
        <v>680965.38663248112</v>
      </c>
      <c r="AZ36" s="5">
        <f t="shared" si="49"/>
        <v>4880.5172696983873</v>
      </c>
      <c r="BA36" s="5">
        <f t="shared" si="17"/>
        <v>624.48360324538044</v>
      </c>
      <c r="BB36" s="35">
        <f t="shared" si="18"/>
        <v>1.1004675694315416E-2</v>
      </c>
      <c r="BC36" s="5">
        <f t="shared" si="19"/>
        <v>4256.0336664530068</v>
      </c>
      <c r="BD36" s="35">
        <f t="shared" si="20"/>
        <v>7.4999999999999997E-2</v>
      </c>
      <c r="BE36" s="5">
        <f t="shared" si="50"/>
        <v>17659.096970764404</v>
      </c>
      <c r="BF36" s="5">
        <f t="shared" si="51"/>
        <v>133636.93838988562</v>
      </c>
      <c r="BG36" s="5">
        <f t="shared" si="21"/>
        <v>680340.90302923578</v>
      </c>
      <c r="BH36" s="5">
        <f t="shared" si="22"/>
        <v>151296.03536065001</v>
      </c>
      <c r="BI36" s="150"/>
      <c r="BJ36" s="2">
        <v>31</v>
      </c>
      <c r="BK36" s="118">
        <v>45778</v>
      </c>
      <c r="BL36" s="5">
        <f t="shared" si="52"/>
        <v>680149.66302460467</v>
      </c>
      <c r="BM36" s="5">
        <f t="shared" si="53"/>
        <v>4761.5904347922178</v>
      </c>
      <c r="BN36" s="5">
        <f t="shared" si="23"/>
        <v>652.35288735189806</v>
      </c>
      <c r="BO36" s="35">
        <f t="shared" si="24"/>
        <v>1.1509576603200622E-2</v>
      </c>
      <c r="BP36" s="5">
        <f t="shared" si="25"/>
        <v>4109.2375474403198</v>
      </c>
      <c r="BQ36" s="35">
        <f t="shared" si="26"/>
        <v>7.2499999999999995E-2</v>
      </c>
      <c r="BR36" s="5">
        <f t="shared" si="54"/>
        <v>18502.689862747309</v>
      </c>
      <c r="BS36" s="5">
        <f t="shared" si="55"/>
        <v>129106.61361581144</v>
      </c>
      <c r="BT36" s="5">
        <f t="shared" si="27"/>
        <v>679497.31013725279</v>
      </c>
      <c r="BU36" s="5">
        <f t="shared" si="28"/>
        <v>147609.30347855875</v>
      </c>
      <c r="BV36" s="150"/>
      <c r="BW36" s="2">
        <v>31</v>
      </c>
      <c r="BX36" s="118">
        <v>45778</v>
      </c>
      <c r="BY36" s="5">
        <f t="shared" si="56"/>
        <v>679301.58773861069</v>
      </c>
      <c r="BZ36" s="5">
        <f t="shared" si="57"/>
        <v>4643.8114163506943</v>
      </c>
      <c r="CA36" s="5">
        <f t="shared" si="29"/>
        <v>681.21882120879854</v>
      </c>
      <c r="CB36" s="35">
        <f t="shared" si="30"/>
        <v>1.203386831719155E-2</v>
      </c>
      <c r="CC36" s="5">
        <f t="shared" si="31"/>
        <v>3962.5925951418958</v>
      </c>
      <c r="CD36" s="35">
        <f t="shared" si="32"/>
        <v>7.0000000000000007E-2</v>
      </c>
      <c r="CE36" s="5">
        <f t="shared" si="58"/>
        <v>19379.631082597916</v>
      </c>
      <c r="CF36" s="5">
        <f t="shared" si="59"/>
        <v>124578.5228242736</v>
      </c>
      <c r="CG36" s="5">
        <f t="shared" si="33"/>
        <v>678620.36891740188</v>
      </c>
      <c r="CH36" s="5">
        <f t="shared" si="34"/>
        <v>143958.15390687151</v>
      </c>
    </row>
    <row r="37" spans="1:86" ht="14.25" customHeight="1">
      <c r="A37" s="161">
        <f t="shared" si="65"/>
        <v>29</v>
      </c>
      <c r="B37" s="11">
        <f t="shared" si="66"/>
        <v>1187058.6558644874</v>
      </c>
      <c r="C37" s="11">
        <f t="shared" si="60"/>
        <v>1143221.1786309183</v>
      </c>
      <c r="D37" s="11">
        <f t="shared" si="61"/>
        <v>1099755.7792127703</v>
      </c>
      <c r="E37" s="162">
        <f t="shared" si="62"/>
        <v>1056674.7652974033</v>
      </c>
      <c r="F37" s="11">
        <f t="shared" si="63"/>
        <v>1013990.5164179108</v>
      </c>
      <c r="G37" s="22">
        <f t="shared" si="64"/>
        <v>971715.45933741494</v>
      </c>
      <c r="I37" s="150"/>
      <c r="J37" s="2">
        <v>32</v>
      </c>
      <c r="K37" s="118">
        <v>45809</v>
      </c>
      <c r="L37" s="5">
        <f t="shared" si="35"/>
        <v>682679.99371472537</v>
      </c>
      <c r="M37" s="5">
        <f t="shared" si="0"/>
        <v>5243.8408962754593</v>
      </c>
      <c r="N37" s="5">
        <f t="shared" si="1"/>
        <v>550.41593948672198</v>
      </c>
      <c r="O37" s="35">
        <f t="shared" si="2"/>
        <v>9.6750913087409462E-3</v>
      </c>
      <c r="P37" s="5">
        <f t="shared" si="3"/>
        <v>4693.4249567887373</v>
      </c>
      <c r="Q37" s="35">
        <f t="shared" si="4"/>
        <v>8.2500000000000018E-2</v>
      </c>
      <c r="R37" s="5">
        <f t="shared" si="36"/>
        <v>15870.422224761229</v>
      </c>
      <c r="S37" s="5">
        <f t="shared" si="37"/>
        <v>151932.48645605345</v>
      </c>
      <c r="T37" s="5">
        <f t="shared" si="38"/>
        <v>682129.57777523866</v>
      </c>
      <c r="U37" s="5">
        <f t="shared" si="39"/>
        <v>167802.90868081467</v>
      </c>
      <c r="V37" s="150"/>
      <c r="W37" s="2">
        <v>32</v>
      </c>
      <c r="X37" s="118">
        <v>45809</v>
      </c>
      <c r="Y37" s="5">
        <f t="shared" si="40"/>
        <v>681931.39753093233</v>
      </c>
      <c r="Z37" s="5">
        <f t="shared" si="41"/>
        <v>5121.6767256780549</v>
      </c>
      <c r="AA37" s="5">
        <f t="shared" si="5"/>
        <v>575.46740880517245</v>
      </c>
      <c r="AB37" s="35">
        <f t="shared" si="6"/>
        <v>1.0126544885108963E-2</v>
      </c>
      <c r="AC37" s="5">
        <f t="shared" si="7"/>
        <v>4546.2093168728825</v>
      </c>
      <c r="AD37" s="35">
        <f t="shared" si="8"/>
        <v>0.08</v>
      </c>
      <c r="AE37" s="5">
        <f t="shared" si="42"/>
        <v>16644.069877873</v>
      </c>
      <c r="AF37" s="5">
        <f t="shared" si="43"/>
        <v>147249.58534382473</v>
      </c>
      <c r="AG37" s="5">
        <f t="shared" si="9"/>
        <v>681355.93012212717</v>
      </c>
      <c r="AH37" s="5">
        <f t="shared" si="10"/>
        <v>163893.65522169773</v>
      </c>
      <c r="AI37" s="150"/>
      <c r="AJ37" s="2">
        <v>32</v>
      </c>
      <c r="AK37" s="118">
        <v>45809</v>
      </c>
      <c r="AL37" s="5">
        <f t="shared" si="44"/>
        <v>681151.98401687061</v>
      </c>
      <c r="AM37" s="5">
        <f t="shared" si="45"/>
        <v>5000.557474002132</v>
      </c>
      <c r="AN37" s="5">
        <f t="shared" si="11"/>
        <v>601.45091055984267</v>
      </c>
      <c r="AO37" s="35">
        <f t="shared" si="12"/>
        <v>1.0595889164347429E-2</v>
      </c>
      <c r="AP37" s="5">
        <f t="shared" si="13"/>
        <v>4399.1065634422894</v>
      </c>
      <c r="AQ37" s="35">
        <f t="shared" si="14"/>
        <v>7.7499999999999999E-2</v>
      </c>
      <c r="AR37" s="5">
        <f t="shared" si="46"/>
        <v>17449.466893689096</v>
      </c>
      <c r="AS37" s="5">
        <f t="shared" si="47"/>
        <v>142568.37227437913</v>
      </c>
      <c r="AT37" s="5">
        <f t="shared" si="15"/>
        <v>680550.53310631076</v>
      </c>
      <c r="AU37" s="5">
        <f t="shared" si="16"/>
        <v>160017.83916806823</v>
      </c>
      <c r="AV37" s="150"/>
      <c r="AW37" s="2">
        <v>32</v>
      </c>
      <c r="AX37" s="118">
        <v>45809</v>
      </c>
      <c r="AY37" s="5">
        <f t="shared" si="48"/>
        <v>680340.90302923578</v>
      </c>
      <c r="AZ37" s="5">
        <f t="shared" si="49"/>
        <v>4880.5172696983873</v>
      </c>
      <c r="BA37" s="5">
        <f t="shared" si="17"/>
        <v>628.38662576566367</v>
      </c>
      <c r="BB37" s="35">
        <f t="shared" si="18"/>
        <v>1.1083619220324793E-2</v>
      </c>
      <c r="BC37" s="5">
        <f t="shared" si="19"/>
        <v>4252.1306439327236</v>
      </c>
      <c r="BD37" s="35">
        <f t="shared" si="20"/>
        <v>7.5000000000000011E-2</v>
      </c>
      <c r="BE37" s="5">
        <f t="shared" si="50"/>
        <v>18287.483596530066</v>
      </c>
      <c r="BF37" s="5">
        <f t="shared" si="51"/>
        <v>137889.06903381835</v>
      </c>
      <c r="BG37" s="5">
        <f t="shared" si="21"/>
        <v>679712.51640347007</v>
      </c>
      <c r="BH37" s="5">
        <f t="shared" si="22"/>
        <v>156176.55263034842</v>
      </c>
      <c r="BI37" s="150"/>
      <c r="BJ37" s="2">
        <v>32</v>
      </c>
      <c r="BK37" s="118">
        <v>45809</v>
      </c>
      <c r="BL37" s="5">
        <f t="shared" si="52"/>
        <v>679497.31013725279</v>
      </c>
      <c r="BM37" s="5">
        <f t="shared" si="53"/>
        <v>4761.5904347922178</v>
      </c>
      <c r="BN37" s="5">
        <f t="shared" si="23"/>
        <v>656.29418604631519</v>
      </c>
      <c r="BO37" s="35">
        <f t="shared" si="24"/>
        <v>1.1590230182022342E-2</v>
      </c>
      <c r="BP37" s="5">
        <f t="shared" si="25"/>
        <v>4105.2962487459026</v>
      </c>
      <c r="BQ37" s="35">
        <f t="shared" si="26"/>
        <v>7.2500000000000009E-2</v>
      </c>
      <c r="BR37" s="5">
        <f t="shared" si="54"/>
        <v>19158.984048793624</v>
      </c>
      <c r="BS37" s="5">
        <f t="shared" si="55"/>
        <v>133211.90986455735</v>
      </c>
      <c r="BT37" s="5">
        <f t="shared" si="27"/>
        <v>678841.01595120644</v>
      </c>
      <c r="BU37" s="5">
        <f t="shared" si="28"/>
        <v>152370.89391335097</v>
      </c>
      <c r="BV37" s="150"/>
      <c r="BW37" s="2">
        <v>32</v>
      </c>
      <c r="BX37" s="118">
        <v>45809</v>
      </c>
      <c r="BY37" s="5">
        <f t="shared" si="56"/>
        <v>678620.36891740188</v>
      </c>
      <c r="BZ37" s="5">
        <f t="shared" si="57"/>
        <v>4643.8114163506943</v>
      </c>
      <c r="CA37" s="5">
        <f t="shared" si="29"/>
        <v>685.19259766584992</v>
      </c>
      <c r="CB37" s="35">
        <f t="shared" si="30"/>
        <v>1.2116216294991546E-2</v>
      </c>
      <c r="CC37" s="5">
        <f t="shared" si="31"/>
        <v>3958.6188186848444</v>
      </c>
      <c r="CD37" s="35">
        <f t="shared" si="32"/>
        <v>7.0000000000000007E-2</v>
      </c>
      <c r="CE37" s="5">
        <f t="shared" si="58"/>
        <v>20064.823680263766</v>
      </c>
      <c r="CF37" s="5">
        <f t="shared" si="59"/>
        <v>128537.14164295845</v>
      </c>
      <c r="CG37" s="5">
        <f t="shared" si="33"/>
        <v>677935.17631973606</v>
      </c>
      <c r="CH37" s="5">
        <f t="shared" si="34"/>
        <v>148601.96532322222</v>
      </c>
    </row>
    <row r="38" spans="1:86" ht="14.25" customHeight="1">
      <c r="A38" s="163">
        <f t="shared" si="65"/>
        <v>30</v>
      </c>
      <c r="B38" s="164">
        <f t="shared" si="66"/>
        <v>1189782.7226591483</v>
      </c>
      <c r="C38" s="164">
        <f t="shared" si="60"/>
        <v>1145803.6212440901</v>
      </c>
      <c r="D38" s="164">
        <f t="shared" si="61"/>
        <v>1102200.6906407531</v>
      </c>
      <c r="E38" s="165">
        <f t="shared" si="62"/>
        <v>1058986.2170914377</v>
      </c>
      <c r="F38" s="164">
        <f t="shared" si="63"/>
        <v>1016172.556525201</v>
      </c>
      <c r="G38" s="26">
        <f t="shared" si="64"/>
        <v>973772.10988625255</v>
      </c>
      <c r="I38" s="150"/>
      <c r="J38" s="2">
        <v>33</v>
      </c>
      <c r="K38" s="118">
        <v>45839</v>
      </c>
      <c r="L38" s="5">
        <f t="shared" si="35"/>
        <v>682129.57777523866</v>
      </c>
      <c r="M38" s="5">
        <f t="shared" si="0"/>
        <v>5243.8408962754593</v>
      </c>
      <c r="N38" s="5">
        <f t="shared" si="1"/>
        <v>554.20004907069324</v>
      </c>
      <c r="O38" s="35">
        <f t="shared" si="2"/>
        <v>9.74946814436424E-3</v>
      </c>
      <c r="P38" s="5">
        <f t="shared" si="3"/>
        <v>4689.640847204766</v>
      </c>
      <c r="Q38" s="35">
        <f t="shared" si="4"/>
        <v>8.2500000000000004E-2</v>
      </c>
      <c r="R38" s="5">
        <f t="shared" si="36"/>
        <v>16424.622273831923</v>
      </c>
      <c r="S38" s="5">
        <f t="shared" si="37"/>
        <v>156622.12730325822</v>
      </c>
      <c r="T38" s="5">
        <f t="shared" si="38"/>
        <v>681575.37772616802</v>
      </c>
      <c r="U38" s="5">
        <f t="shared" si="39"/>
        <v>173046.74957709014</v>
      </c>
      <c r="V38" s="150"/>
      <c r="W38" s="2">
        <v>33</v>
      </c>
      <c r="X38" s="118">
        <v>45839</v>
      </c>
      <c r="Y38" s="5">
        <f t="shared" si="40"/>
        <v>681355.93012212717</v>
      </c>
      <c r="Z38" s="5">
        <f t="shared" si="41"/>
        <v>5121.6767256780549</v>
      </c>
      <c r="AA38" s="5">
        <f t="shared" si="5"/>
        <v>579.30385819720686</v>
      </c>
      <c r="AB38" s="35">
        <f t="shared" si="6"/>
        <v>1.0202664996429193E-2</v>
      </c>
      <c r="AC38" s="5">
        <f t="shared" si="7"/>
        <v>4542.3728674808481</v>
      </c>
      <c r="AD38" s="35">
        <f t="shared" si="8"/>
        <v>0.08</v>
      </c>
      <c r="AE38" s="5">
        <f t="shared" si="42"/>
        <v>17223.373736070207</v>
      </c>
      <c r="AF38" s="5">
        <f t="shared" si="43"/>
        <v>151791.95821130558</v>
      </c>
      <c r="AG38" s="5">
        <f t="shared" si="9"/>
        <v>680776.62626393</v>
      </c>
      <c r="AH38" s="5">
        <f t="shared" si="10"/>
        <v>169015.33194737579</v>
      </c>
      <c r="AI38" s="150"/>
      <c r="AJ38" s="2">
        <v>33</v>
      </c>
      <c r="AK38" s="118">
        <v>45839</v>
      </c>
      <c r="AL38" s="5">
        <f t="shared" si="44"/>
        <v>680550.53310631076</v>
      </c>
      <c r="AM38" s="5">
        <f t="shared" si="45"/>
        <v>5000.557474002132</v>
      </c>
      <c r="AN38" s="5">
        <f t="shared" si="11"/>
        <v>605.33528102387481</v>
      </c>
      <c r="AO38" s="35">
        <f t="shared" si="12"/>
        <v>1.067374576746054E-2</v>
      </c>
      <c r="AP38" s="5">
        <f t="shared" si="13"/>
        <v>4395.2221929782572</v>
      </c>
      <c r="AQ38" s="35">
        <f t="shared" si="14"/>
        <v>7.7499999999999999E-2</v>
      </c>
      <c r="AR38" s="5">
        <f t="shared" si="46"/>
        <v>18054.802174712971</v>
      </c>
      <c r="AS38" s="5">
        <f t="shared" si="47"/>
        <v>146963.59446735738</v>
      </c>
      <c r="AT38" s="5">
        <f t="shared" si="15"/>
        <v>679945.19782528689</v>
      </c>
      <c r="AU38" s="5">
        <f t="shared" si="16"/>
        <v>165018.39664207035</v>
      </c>
      <c r="AV38" s="150"/>
      <c r="AW38" s="2">
        <v>33</v>
      </c>
      <c r="AX38" s="118">
        <v>45839</v>
      </c>
      <c r="AY38" s="5">
        <f t="shared" si="48"/>
        <v>679712.51640347007</v>
      </c>
      <c r="AZ38" s="5">
        <f t="shared" si="49"/>
        <v>4880.5172696983873</v>
      </c>
      <c r="BA38" s="5">
        <f t="shared" si="17"/>
        <v>632.31404217669933</v>
      </c>
      <c r="BB38" s="35">
        <f t="shared" si="18"/>
        <v>1.1163202564327025E-2</v>
      </c>
      <c r="BC38" s="5">
        <f t="shared" si="19"/>
        <v>4248.2032275216879</v>
      </c>
      <c r="BD38" s="35">
        <f t="shared" si="20"/>
        <v>7.5000000000000011E-2</v>
      </c>
      <c r="BE38" s="5">
        <f t="shared" si="50"/>
        <v>18919.797638706765</v>
      </c>
      <c r="BF38" s="5">
        <f t="shared" si="51"/>
        <v>142137.27226134003</v>
      </c>
      <c r="BG38" s="5">
        <f t="shared" si="21"/>
        <v>679080.20236129337</v>
      </c>
      <c r="BH38" s="5">
        <f t="shared" si="22"/>
        <v>161057.0699000468</v>
      </c>
      <c r="BI38" s="150"/>
      <c r="BJ38" s="2">
        <v>33</v>
      </c>
      <c r="BK38" s="118">
        <v>45839</v>
      </c>
      <c r="BL38" s="5">
        <f t="shared" si="52"/>
        <v>678841.01595120644</v>
      </c>
      <c r="BM38" s="5">
        <f t="shared" si="53"/>
        <v>4761.5904347922178</v>
      </c>
      <c r="BN38" s="5">
        <f t="shared" si="23"/>
        <v>660.25929675367934</v>
      </c>
      <c r="BO38" s="35">
        <f t="shared" si="24"/>
        <v>1.1671527463528585E-2</v>
      </c>
      <c r="BP38" s="5">
        <f t="shared" si="25"/>
        <v>4101.3311380385385</v>
      </c>
      <c r="BQ38" s="35">
        <f t="shared" si="26"/>
        <v>7.2499999999999981E-2</v>
      </c>
      <c r="BR38" s="5">
        <f t="shared" si="54"/>
        <v>19819.243345547304</v>
      </c>
      <c r="BS38" s="5">
        <f t="shared" si="55"/>
        <v>137313.2410025959</v>
      </c>
      <c r="BT38" s="5">
        <f t="shared" si="27"/>
        <v>678180.75665445277</v>
      </c>
      <c r="BU38" s="5">
        <f t="shared" si="28"/>
        <v>157132.48434814319</v>
      </c>
      <c r="BV38" s="150"/>
      <c r="BW38" s="2">
        <v>33</v>
      </c>
      <c r="BX38" s="118">
        <v>45839</v>
      </c>
      <c r="BY38" s="5">
        <f t="shared" si="56"/>
        <v>677935.17631973606</v>
      </c>
      <c r="BZ38" s="5">
        <f t="shared" si="57"/>
        <v>4643.8114163506943</v>
      </c>
      <c r="CA38" s="5">
        <f t="shared" si="29"/>
        <v>689.18955448556699</v>
      </c>
      <c r="CB38" s="35">
        <f t="shared" si="30"/>
        <v>1.2199211580557189E-2</v>
      </c>
      <c r="CC38" s="5">
        <f t="shared" si="31"/>
        <v>3954.6218618651274</v>
      </c>
      <c r="CD38" s="35">
        <f t="shared" si="32"/>
        <v>7.0000000000000007E-2</v>
      </c>
      <c r="CE38" s="5">
        <f t="shared" si="58"/>
        <v>20754.013234749335</v>
      </c>
      <c r="CF38" s="5">
        <f t="shared" si="59"/>
        <v>132491.76350482358</v>
      </c>
      <c r="CG38" s="5">
        <f t="shared" si="33"/>
        <v>677245.98676525045</v>
      </c>
      <c r="CH38" s="5">
        <f t="shared" si="34"/>
        <v>153245.77673957293</v>
      </c>
    </row>
    <row r="39" spans="1:86" ht="14.25" customHeight="1">
      <c r="I39" s="150"/>
      <c r="J39" s="2">
        <v>34</v>
      </c>
      <c r="K39" s="118">
        <v>45870</v>
      </c>
      <c r="L39" s="5">
        <f t="shared" si="35"/>
        <v>681575.37772616802</v>
      </c>
      <c r="M39" s="5">
        <f t="shared" si="0"/>
        <v>5243.8408962754593</v>
      </c>
      <c r="N39" s="5">
        <f t="shared" si="1"/>
        <v>558.0101744080539</v>
      </c>
      <c r="O39" s="35">
        <f t="shared" si="2"/>
        <v>9.8244776905466544E-3</v>
      </c>
      <c r="P39" s="5">
        <f t="shared" si="3"/>
        <v>4685.8307218674054</v>
      </c>
      <c r="Q39" s="35">
        <f t="shared" si="4"/>
        <v>8.2500000000000004E-2</v>
      </c>
      <c r="R39" s="5">
        <f t="shared" si="36"/>
        <v>16982.632448239976</v>
      </c>
      <c r="S39" s="5">
        <f t="shared" si="37"/>
        <v>161307.95802512564</v>
      </c>
      <c r="T39" s="5">
        <f t="shared" si="38"/>
        <v>681017.36755175993</v>
      </c>
      <c r="U39" s="5">
        <f t="shared" si="39"/>
        <v>178290.59047336562</v>
      </c>
      <c r="V39" s="150"/>
      <c r="W39" s="2">
        <v>34</v>
      </c>
      <c r="X39" s="118">
        <v>45870</v>
      </c>
      <c r="Y39" s="5">
        <f t="shared" si="40"/>
        <v>680776.62626393</v>
      </c>
      <c r="Z39" s="5">
        <f t="shared" si="41"/>
        <v>5121.6767256780549</v>
      </c>
      <c r="AA39" s="5">
        <f t="shared" si="5"/>
        <v>583.1658839185211</v>
      </c>
      <c r="AB39" s="35">
        <f t="shared" si="6"/>
        <v>1.0279422555129272E-2</v>
      </c>
      <c r="AC39" s="5">
        <f t="shared" si="7"/>
        <v>4538.5108417595338</v>
      </c>
      <c r="AD39" s="35">
        <f t="shared" si="8"/>
        <v>0.08</v>
      </c>
      <c r="AE39" s="5">
        <f t="shared" si="42"/>
        <v>17806.539619988729</v>
      </c>
      <c r="AF39" s="5">
        <f t="shared" si="43"/>
        <v>156330.46905306511</v>
      </c>
      <c r="AG39" s="5">
        <f t="shared" si="9"/>
        <v>680193.46038001147</v>
      </c>
      <c r="AH39" s="5">
        <f t="shared" si="10"/>
        <v>174137.00867305385</v>
      </c>
      <c r="AI39" s="150"/>
      <c r="AJ39" s="2">
        <v>34</v>
      </c>
      <c r="AK39" s="118">
        <v>45870</v>
      </c>
      <c r="AL39" s="5">
        <f t="shared" si="44"/>
        <v>679945.19782528689</v>
      </c>
      <c r="AM39" s="5">
        <f t="shared" si="45"/>
        <v>5000.557474002132</v>
      </c>
      <c r="AN39" s="5">
        <f t="shared" si="11"/>
        <v>609.24473804715399</v>
      </c>
      <c r="AO39" s="35">
        <f t="shared" si="12"/>
        <v>1.075224426902182E-2</v>
      </c>
      <c r="AP39" s="5">
        <f t="shared" si="13"/>
        <v>4391.3127359549781</v>
      </c>
      <c r="AQ39" s="35">
        <f t="shared" si="14"/>
        <v>7.7499999999999999E-2</v>
      </c>
      <c r="AR39" s="5">
        <f t="shared" si="46"/>
        <v>18664.046912760125</v>
      </c>
      <c r="AS39" s="5">
        <f t="shared" si="47"/>
        <v>151354.90720331235</v>
      </c>
      <c r="AT39" s="5">
        <f t="shared" si="15"/>
        <v>679335.95308723976</v>
      </c>
      <c r="AU39" s="5">
        <f t="shared" si="16"/>
        <v>170018.95411607248</v>
      </c>
      <c r="AV39" s="150"/>
      <c r="AW39" s="2">
        <v>34</v>
      </c>
      <c r="AX39" s="118">
        <v>45870</v>
      </c>
      <c r="AY39" s="5">
        <f t="shared" si="48"/>
        <v>679080.20236129337</v>
      </c>
      <c r="AZ39" s="5">
        <f t="shared" si="49"/>
        <v>4880.5172696983873</v>
      </c>
      <c r="BA39" s="5">
        <f t="shared" si="17"/>
        <v>636.2660049403039</v>
      </c>
      <c r="BB39" s="35">
        <f t="shared" si="18"/>
        <v>1.1243431972739899E-2</v>
      </c>
      <c r="BC39" s="5">
        <f t="shared" si="19"/>
        <v>4244.2512647580834</v>
      </c>
      <c r="BD39" s="35">
        <f t="shared" si="20"/>
        <v>7.4999999999999997E-2</v>
      </c>
      <c r="BE39" s="5">
        <f t="shared" si="50"/>
        <v>19556.063643647067</v>
      </c>
      <c r="BF39" s="5">
        <f t="shared" si="51"/>
        <v>146381.52352609811</v>
      </c>
      <c r="BG39" s="5">
        <f t="shared" si="21"/>
        <v>678443.93635635311</v>
      </c>
      <c r="BH39" s="5">
        <f t="shared" si="22"/>
        <v>165937.58716974518</v>
      </c>
      <c r="BI39" s="150"/>
      <c r="BJ39" s="2">
        <v>34</v>
      </c>
      <c r="BK39" s="118">
        <v>45870</v>
      </c>
      <c r="BL39" s="5">
        <f t="shared" si="52"/>
        <v>678180.75665445277</v>
      </c>
      <c r="BM39" s="5">
        <f t="shared" si="53"/>
        <v>4761.5904347922178</v>
      </c>
      <c r="BN39" s="5">
        <f t="shared" si="23"/>
        <v>664.24836333823259</v>
      </c>
      <c r="BO39" s="35">
        <f t="shared" si="24"/>
        <v>1.1753474692175869E-2</v>
      </c>
      <c r="BP39" s="5">
        <f t="shared" si="25"/>
        <v>4097.3420714539852</v>
      </c>
      <c r="BQ39" s="35">
        <f t="shared" si="26"/>
        <v>7.2499999999999995E-2</v>
      </c>
      <c r="BR39" s="5">
        <f t="shared" si="54"/>
        <v>20483.491708885536</v>
      </c>
      <c r="BS39" s="5">
        <f t="shared" si="55"/>
        <v>141410.58307404988</v>
      </c>
      <c r="BT39" s="5">
        <f t="shared" si="27"/>
        <v>677516.50829111459</v>
      </c>
      <c r="BU39" s="5">
        <f t="shared" si="28"/>
        <v>161894.07478293541</v>
      </c>
      <c r="BV39" s="150"/>
      <c r="BW39" s="2">
        <v>34</v>
      </c>
      <c r="BX39" s="118">
        <v>45870</v>
      </c>
      <c r="BY39" s="5">
        <f t="shared" si="56"/>
        <v>677245.98676525045</v>
      </c>
      <c r="BZ39" s="5">
        <f t="shared" si="57"/>
        <v>4643.8114163506943</v>
      </c>
      <c r="CA39" s="5">
        <f t="shared" si="29"/>
        <v>693.20982688673303</v>
      </c>
      <c r="CB39" s="35">
        <f t="shared" si="30"/>
        <v>1.2282860415862741E-2</v>
      </c>
      <c r="CC39" s="5">
        <f t="shared" si="31"/>
        <v>3950.6015894639613</v>
      </c>
      <c r="CD39" s="35">
        <f t="shared" si="32"/>
        <v>7.0000000000000007E-2</v>
      </c>
      <c r="CE39" s="5">
        <f t="shared" si="58"/>
        <v>21447.223061636068</v>
      </c>
      <c r="CF39" s="5">
        <f t="shared" si="59"/>
        <v>136442.36509428755</v>
      </c>
      <c r="CG39" s="5">
        <f t="shared" si="33"/>
        <v>676552.77693836368</v>
      </c>
      <c r="CH39" s="5">
        <f t="shared" si="34"/>
        <v>157889.58815592361</v>
      </c>
    </row>
    <row r="40" spans="1:86" ht="14.25" customHeight="1">
      <c r="I40" s="150"/>
      <c r="J40" s="2">
        <v>35</v>
      </c>
      <c r="K40" s="118">
        <v>45901</v>
      </c>
      <c r="L40" s="5">
        <f t="shared" si="35"/>
        <v>681017.36755175993</v>
      </c>
      <c r="M40" s="5">
        <f t="shared" si="0"/>
        <v>5243.8408962754593</v>
      </c>
      <c r="N40" s="5">
        <f t="shared" si="1"/>
        <v>561.8464943571098</v>
      </c>
      <c r="O40" s="35">
        <f t="shared" si="2"/>
        <v>9.9001262721436951E-3</v>
      </c>
      <c r="P40" s="5">
        <f t="shared" si="3"/>
        <v>4681.9944019183495</v>
      </c>
      <c r="Q40" s="35">
        <f t="shared" si="4"/>
        <v>8.2500000000000004E-2</v>
      </c>
      <c r="R40" s="5">
        <f t="shared" si="36"/>
        <v>17544.478942597085</v>
      </c>
      <c r="S40" s="5">
        <f t="shared" si="37"/>
        <v>165989.95242704399</v>
      </c>
      <c r="T40" s="5">
        <f t="shared" si="38"/>
        <v>680455.52105740283</v>
      </c>
      <c r="U40" s="5">
        <f t="shared" si="39"/>
        <v>183534.43136964107</v>
      </c>
      <c r="V40" s="150"/>
      <c r="W40" s="2">
        <v>35</v>
      </c>
      <c r="X40" s="118">
        <v>45901</v>
      </c>
      <c r="Y40" s="5">
        <f t="shared" si="40"/>
        <v>680193.46038001147</v>
      </c>
      <c r="Z40" s="5">
        <f t="shared" si="41"/>
        <v>5121.6767256780549</v>
      </c>
      <c r="AA40" s="5">
        <f t="shared" si="5"/>
        <v>587.05365647797862</v>
      </c>
      <c r="AB40" s="35">
        <f t="shared" si="6"/>
        <v>1.0356823886251466E-2</v>
      </c>
      <c r="AC40" s="5">
        <f t="shared" si="7"/>
        <v>4534.6230692000763</v>
      </c>
      <c r="AD40" s="35">
        <f t="shared" si="8"/>
        <v>7.9999999999999988E-2</v>
      </c>
      <c r="AE40" s="5">
        <f t="shared" si="42"/>
        <v>18393.593276466709</v>
      </c>
      <c r="AF40" s="5">
        <f t="shared" si="43"/>
        <v>160865.0921222652</v>
      </c>
      <c r="AG40" s="5">
        <f t="shared" si="9"/>
        <v>679606.40672353352</v>
      </c>
      <c r="AH40" s="5">
        <f t="shared" si="10"/>
        <v>179258.6853987319</v>
      </c>
      <c r="AI40" s="150"/>
      <c r="AJ40" s="2">
        <v>35</v>
      </c>
      <c r="AK40" s="118">
        <v>45901</v>
      </c>
      <c r="AL40" s="5">
        <f t="shared" si="44"/>
        <v>679335.95308723976</v>
      </c>
      <c r="AM40" s="5">
        <f t="shared" si="45"/>
        <v>5000.557474002132</v>
      </c>
      <c r="AN40" s="5">
        <f t="shared" si="11"/>
        <v>613.17944364704181</v>
      </c>
      <c r="AO40" s="35">
        <f t="shared" si="12"/>
        <v>1.0831390993403781E-2</v>
      </c>
      <c r="AP40" s="5">
        <f t="shared" si="13"/>
        <v>4387.3780303550902</v>
      </c>
      <c r="AQ40" s="35">
        <f t="shared" si="14"/>
        <v>7.7499999999999999E-2</v>
      </c>
      <c r="AR40" s="5">
        <f t="shared" si="46"/>
        <v>19277.226356407165</v>
      </c>
      <c r="AS40" s="5">
        <f t="shared" si="47"/>
        <v>155742.28523366744</v>
      </c>
      <c r="AT40" s="5">
        <f t="shared" si="15"/>
        <v>678722.77364359272</v>
      </c>
      <c r="AU40" s="5">
        <f t="shared" si="16"/>
        <v>175019.5115900746</v>
      </c>
      <c r="AV40" s="150"/>
      <c r="AW40" s="2">
        <v>35</v>
      </c>
      <c r="AX40" s="118">
        <v>45901</v>
      </c>
      <c r="AY40" s="5">
        <f t="shared" si="48"/>
        <v>678443.93635635311</v>
      </c>
      <c r="AZ40" s="5">
        <f t="shared" si="49"/>
        <v>4880.5172696983873</v>
      </c>
      <c r="BA40" s="5">
        <f t="shared" si="17"/>
        <v>640.24266747118054</v>
      </c>
      <c r="BB40" s="35">
        <f t="shared" si="18"/>
        <v>1.1324313768527385E-2</v>
      </c>
      <c r="BC40" s="5">
        <f t="shared" si="19"/>
        <v>4240.2746022272067</v>
      </c>
      <c r="BD40" s="35">
        <f t="shared" si="20"/>
        <v>7.4999999999999997E-2</v>
      </c>
      <c r="BE40" s="5">
        <f t="shared" si="50"/>
        <v>20196.306311118249</v>
      </c>
      <c r="BF40" s="5">
        <f t="shared" si="51"/>
        <v>150621.79812832532</v>
      </c>
      <c r="BG40" s="5">
        <f t="shared" si="21"/>
        <v>677803.69368888193</v>
      </c>
      <c r="BH40" s="5">
        <f t="shared" si="22"/>
        <v>170818.10443944356</v>
      </c>
      <c r="BI40" s="150"/>
      <c r="BJ40" s="2">
        <v>35</v>
      </c>
      <c r="BK40" s="118">
        <v>45901</v>
      </c>
      <c r="BL40" s="5">
        <f t="shared" si="52"/>
        <v>677516.50829111459</v>
      </c>
      <c r="BM40" s="5">
        <f t="shared" si="53"/>
        <v>4761.5904347922178</v>
      </c>
      <c r="BN40" s="5">
        <f t="shared" si="23"/>
        <v>668.26153053340067</v>
      </c>
      <c r="BO40" s="35">
        <f t="shared" si="24"/>
        <v>1.183607818889507E-2</v>
      </c>
      <c r="BP40" s="5">
        <f t="shared" si="25"/>
        <v>4093.3289042588171</v>
      </c>
      <c r="BQ40" s="35">
        <f t="shared" si="26"/>
        <v>7.2499999999999995E-2</v>
      </c>
      <c r="BR40" s="5">
        <f t="shared" si="54"/>
        <v>21151.753239418937</v>
      </c>
      <c r="BS40" s="5">
        <f t="shared" si="55"/>
        <v>145503.91197830869</v>
      </c>
      <c r="BT40" s="5">
        <f t="shared" si="27"/>
        <v>676848.24676058115</v>
      </c>
      <c r="BU40" s="5">
        <f t="shared" si="28"/>
        <v>166655.66521772763</v>
      </c>
      <c r="BV40" s="150"/>
      <c r="BW40" s="2">
        <v>35</v>
      </c>
      <c r="BX40" s="118">
        <v>45901</v>
      </c>
      <c r="BY40" s="5">
        <f t="shared" si="56"/>
        <v>676552.77693836368</v>
      </c>
      <c r="BZ40" s="5">
        <f t="shared" si="57"/>
        <v>4643.8114163506943</v>
      </c>
      <c r="CA40" s="5">
        <f t="shared" si="29"/>
        <v>697.25355087690605</v>
      </c>
      <c r="CB40" s="35">
        <f t="shared" si="30"/>
        <v>1.236716911929125E-2</v>
      </c>
      <c r="CC40" s="5">
        <f t="shared" si="31"/>
        <v>3946.5578654737883</v>
      </c>
      <c r="CD40" s="35">
        <f t="shared" si="32"/>
        <v>7.0000000000000007E-2</v>
      </c>
      <c r="CE40" s="5">
        <f t="shared" si="58"/>
        <v>22144.476612512975</v>
      </c>
      <c r="CF40" s="5">
        <f t="shared" si="59"/>
        <v>140388.92295976134</v>
      </c>
      <c r="CG40" s="5">
        <f t="shared" si="33"/>
        <v>675855.52338748681</v>
      </c>
      <c r="CH40" s="5">
        <f t="shared" si="34"/>
        <v>162533.39957227433</v>
      </c>
    </row>
    <row r="41" spans="1:86" ht="14.25" customHeight="1">
      <c r="I41" s="150"/>
      <c r="J41" s="2">
        <v>36</v>
      </c>
      <c r="K41" s="118">
        <v>45931</v>
      </c>
      <c r="L41" s="5">
        <f t="shared" si="35"/>
        <v>680455.52105740283</v>
      </c>
      <c r="M41" s="5">
        <f t="shared" si="0"/>
        <v>5243.8408962754593</v>
      </c>
      <c r="N41" s="5">
        <f t="shared" si="1"/>
        <v>565.70918900581455</v>
      </c>
      <c r="O41" s="35">
        <f t="shared" si="2"/>
        <v>9.9764202919842282E-3</v>
      </c>
      <c r="P41" s="5">
        <f t="shared" si="3"/>
        <v>4678.1317072696447</v>
      </c>
      <c r="Q41" s="35">
        <f t="shared" si="4"/>
        <v>8.2500000000000004E-2</v>
      </c>
      <c r="R41" s="5">
        <f t="shared" si="36"/>
        <v>18110.188131602899</v>
      </c>
      <c r="S41" s="5">
        <f t="shared" si="37"/>
        <v>170668.08413431363</v>
      </c>
      <c r="T41" s="5">
        <f t="shared" si="38"/>
        <v>679889.81186839705</v>
      </c>
      <c r="U41" s="5">
        <f t="shared" si="39"/>
        <v>188778.27226591652</v>
      </c>
      <c r="V41" s="150"/>
      <c r="W41" s="2">
        <v>36</v>
      </c>
      <c r="X41" s="118">
        <v>45931</v>
      </c>
      <c r="Y41" s="5">
        <f t="shared" si="40"/>
        <v>679606.40672353352</v>
      </c>
      <c r="Z41" s="5">
        <f t="shared" si="41"/>
        <v>5121.6767256780549</v>
      </c>
      <c r="AA41" s="5">
        <f t="shared" si="5"/>
        <v>590.96734752116481</v>
      </c>
      <c r="AB41" s="35">
        <f t="shared" si="6"/>
        <v>1.0434875392719586E-2</v>
      </c>
      <c r="AC41" s="5">
        <f t="shared" si="7"/>
        <v>4530.7093781568901</v>
      </c>
      <c r="AD41" s="35">
        <f t="shared" si="8"/>
        <v>7.9999999999999988E-2</v>
      </c>
      <c r="AE41" s="5">
        <f t="shared" si="42"/>
        <v>18984.560623987873</v>
      </c>
      <c r="AF41" s="5">
        <f t="shared" si="43"/>
        <v>165395.80150042209</v>
      </c>
      <c r="AG41" s="5">
        <f t="shared" si="9"/>
        <v>679015.43937601231</v>
      </c>
      <c r="AH41" s="5">
        <f t="shared" si="10"/>
        <v>184380.36212440996</v>
      </c>
      <c r="AI41" s="150"/>
      <c r="AJ41" s="2">
        <v>36</v>
      </c>
      <c r="AK41" s="118">
        <v>45931</v>
      </c>
      <c r="AL41" s="5">
        <f t="shared" si="44"/>
        <v>678722.77364359272</v>
      </c>
      <c r="AM41" s="5">
        <f t="shared" si="45"/>
        <v>5000.557474002132</v>
      </c>
      <c r="AN41" s="5">
        <f t="shared" si="11"/>
        <v>617.13956088726263</v>
      </c>
      <c r="AO41" s="35">
        <f t="shared" si="12"/>
        <v>1.0911192342775256E-2</v>
      </c>
      <c r="AP41" s="5">
        <f t="shared" si="13"/>
        <v>4383.4179131148694</v>
      </c>
      <c r="AQ41" s="35">
        <f t="shared" si="14"/>
        <v>7.7499999999999999E-2</v>
      </c>
      <c r="AR41" s="5">
        <f t="shared" si="46"/>
        <v>19894.365917294428</v>
      </c>
      <c r="AS41" s="5">
        <f t="shared" si="47"/>
        <v>160125.7031467823</v>
      </c>
      <c r="AT41" s="5">
        <f t="shared" si="15"/>
        <v>678105.63408270548</v>
      </c>
      <c r="AU41" s="5">
        <f t="shared" si="16"/>
        <v>180020.06906407673</v>
      </c>
      <c r="AV41" s="150"/>
      <c r="AW41" s="2">
        <v>36</v>
      </c>
      <c r="AX41" s="118">
        <v>45931</v>
      </c>
      <c r="AY41" s="5">
        <f t="shared" si="48"/>
        <v>677803.69368888193</v>
      </c>
      <c r="AZ41" s="5">
        <f t="shared" si="49"/>
        <v>4880.5172696983873</v>
      </c>
      <c r="BA41" s="5">
        <f t="shared" si="17"/>
        <v>644.24418414287538</v>
      </c>
      <c r="BB41" s="35">
        <f t="shared" si="18"/>
        <v>1.1405854352371046E-2</v>
      </c>
      <c r="BC41" s="5">
        <f t="shared" si="19"/>
        <v>4236.2730855555119</v>
      </c>
      <c r="BD41" s="35">
        <f t="shared" si="20"/>
        <v>7.4999999999999997E-2</v>
      </c>
      <c r="BE41" s="5">
        <f t="shared" si="50"/>
        <v>20840.550495261123</v>
      </c>
      <c r="BF41" s="5">
        <f t="shared" si="51"/>
        <v>154858.07121388082</v>
      </c>
      <c r="BG41" s="5">
        <f t="shared" si="21"/>
        <v>677159.44950473902</v>
      </c>
      <c r="BH41" s="5">
        <f t="shared" si="22"/>
        <v>175698.62170914194</v>
      </c>
      <c r="BI41" s="150"/>
      <c r="BJ41" s="2">
        <v>36</v>
      </c>
      <c r="BK41" s="118">
        <v>45931</v>
      </c>
      <c r="BL41" s="5">
        <f t="shared" si="52"/>
        <v>676848.24676058115</v>
      </c>
      <c r="BM41" s="5">
        <f t="shared" si="53"/>
        <v>4761.5904347922178</v>
      </c>
      <c r="BN41" s="5">
        <f t="shared" si="23"/>
        <v>672.29894394704024</v>
      </c>
      <c r="BO41" s="35">
        <f t="shared" si="24"/>
        <v>1.1919344352262462E-2</v>
      </c>
      <c r="BP41" s="5">
        <f t="shared" si="25"/>
        <v>4089.2914908451776</v>
      </c>
      <c r="BQ41" s="35">
        <f t="shared" si="26"/>
        <v>7.2499999999999995E-2</v>
      </c>
      <c r="BR41" s="5">
        <f t="shared" si="54"/>
        <v>21824.052183365977</v>
      </c>
      <c r="BS41" s="5">
        <f t="shared" si="55"/>
        <v>149593.20346915387</v>
      </c>
      <c r="BT41" s="5">
        <f t="shared" si="27"/>
        <v>676175.94781663409</v>
      </c>
      <c r="BU41" s="5">
        <f t="shared" si="28"/>
        <v>171417.25565251985</v>
      </c>
      <c r="BV41" s="150"/>
      <c r="BW41" s="2">
        <v>36</v>
      </c>
      <c r="BX41" s="118">
        <v>45931</v>
      </c>
      <c r="BY41" s="5">
        <f t="shared" si="56"/>
        <v>675855.52338748681</v>
      </c>
      <c r="BZ41" s="5">
        <f t="shared" si="57"/>
        <v>4643.8114163506943</v>
      </c>
      <c r="CA41" s="5">
        <f t="shared" si="29"/>
        <v>701.3208632570213</v>
      </c>
      <c r="CB41" s="35">
        <f t="shared" si="30"/>
        <v>1.2452144086805389E-2</v>
      </c>
      <c r="CC41" s="5">
        <f t="shared" si="31"/>
        <v>3942.490553093673</v>
      </c>
      <c r="CD41" s="35">
        <f t="shared" si="32"/>
        <v>7.0000000000000007E-2</v>
      </c>
      <c r="CE41" s="5">
        <f t="shared" si="58"/>
        <v>22845.797475769996</v>
      </c>
      <c r="CF41" s="5">
        <f t="shared" si="59"/>
        <v>144331.41351285501</v>
      </c>
      <c r="CG41" s="5">
        <f t="shared" si="33"/>
        <v>675154.20252422977</v>
      </c>
      <c r="CH41" s="5">
        <f t="shared" si="34"/>
        <v>167177.21098862501</v>
      </c>
    </row>
    <row r="42" spans="1:86" ht="14.25" customHeight="1">
      <c r="I42" s="150"/>
      <c r="J42" s="2">
        <v>37</v>
      </c>
      <c r="K42" s="118">
        <v>45962</v>
      </c>
      <c r="L42" s="5">
        <f t="shared" si="35"/>
        <v>679889.81186839705</v>
      </c>
      <c r="M42" s="5">
        <f t="shared" si="0"/>
        <v>5243.8408962754593</v>
      </c>
      <c r="N42" s="5">
        <f t="shared" si="1"/>
        <v>569.5984396802296</v>
      </c>
      <c r="O42" s="35">
        <f t="shared" si="2"/>
        <v>1.0053366232064979E-2</v>
      </c>
      <c r="P42" s="5">
        <f t="shared" si="3"/>
        <v>4674.2424565952297</v>
      </c>
      <c r="Q42" s="35">
        <f t="shared" si="4"/>
        <v>8.2500000000000004E-2</v>
      </c>
      <c r="R42" s="5">
        <f t="shared" si="36"/>
        <v>18679.78657128313</v>
      </c>
      <c r="S42" s="5">
        <f t="shared" si="37"/>
        <v>175342.32659090887</v>
      </c>
      <c r="T42" s="5">
        <f t="shared" si="38"/>
        <v>679320.21342871687</v>
      </c>
      <c r="U42" s="5">
        <f t="shared" si="39"/>
        <v>194022.11316219199</v>
      </c>
      <c r="V42" s="150"/>
      <c r="W42" s="2">
        <v>37</v>
      </c>
      <c r="X42" s="118">
        <v>45962</v>
      </c>
      <c r="Y42" s="5">
        <f t="shared" si="40"/>
        <v>679015.43937601231</v>
      </c>
      <c r="Z42" s="5">
        <f t="shared" si="41"/>
        <v>5121.6767256780549</v>
      </c>
      <c r="AA42" s="5">
        <f t="shared" si="5"/>
        <v>594.90712983797221</v>
      </c>
      <c r="AB42" s="35">
        <f t="shared" si="6"/>
        <v>1.051358355653299E-2</v>
      </c>
      <c r="AC42" s="5">
        <f t="shared" si="7"/>
        <v>4526.7695958400827</v>
      </c>
      <c r="AD42" s="35">
        <f t="shared" si="8"/>
        <v>8.0000000000000016E-2</v>
      </c>
      <c r="AE42" s="5">
        <f t="shared" si="42"/>
        <v>19579.467753825844</v>
      </c>
      <c r="AF42" s="5">
        <f t="shared" si="43"/>
        <v>169922.57109626217</v>
      </c>
      <c r="AG42" s="5">
        <f t="shared" si="9"/>
        <v>678420.53224617429</v>
      </c>
      <c r="AH42" s="5">
        <f t="shared" si="10"/>
        <v>189502.03885008802</v>
      </c>
      <c r="AI42" s="150"/>
      <c r="AJ42" s="2">
        <v>37</v>
      </c>
      <c r="AK42" s="118">
        <v>45962</v>
      </c>
      <c r="AL42" s="5">
        <f t="shared" si="44"/>
        <v>678105.63408270548</v>
      </c>
      <c r="AM42" s="5">
        <f t="shared" si="45"/>
        <v>5000.557474002132</v>
      </c>
      <c r="AN42" s="5">
        <f t="shared" si="11"/>
        <v>621.12525388465929</v>
      </c>
      <c r="AO42" s="35">
        <f t="shared" si="12"/>
        <v>1.0991654798294805E-2</v>
      </c>
      <c r="AP42" s="5">
        <f t="shared" si="13"/>
        <v>4379.4322201174728</v>
      </c>
      <c r="AQ42" s="35">
        <f t="shared" si="14"/>
        <v>7.7499999999999999E-2</v>
      </c>
      <c r="AR42" s="5">
        <f t="shared" si="46"/>
        <v>20515.491171179088</v>
      </c>
      <c r="AS42" s="5">
        <f t="shared" si="47"/>
        <v>164505.13536689978</v>
      </c>
      <c r="AT42" s="5">
        <f t="shared" si="15"/>
        <v>677484.50882882078</v>
      </c>
      <c r="AU42" s="5">
        <f t="shared" si="16"/>
        <v>185020.62653807885</v>
      </c>
      <c r="AV42" s="150"/>
      <c r="AW42" s="2">
        <v>37</v>
      </c>
      <c r="AX42" s="118">
        <v>45962</v>
      </c>
      <c r="AY42" s="5">
        <f t="shared" si="48"/>
        <v>677159.44950473902</v>
      </c>
      <c r="AZ42" s="5">
        <f t="shared" si="49"/>
        <v>4880.5172696983873</v>
      </c>
      <c r="BA42" s="5">
        <f t="shared" si="17"/>
        <v>648.27071029376839</v>
      </c>
      <c r="BB42" s="35">
        <f t="shared" si="18"/>
        <v>1.1488060203863077E-2</v>
      </c>
      <c r="BC42" s="5">
        <f t="shared" si="19"/>
        <v>4232.2465594046189</v>
      </c>
      <c r="BD42" s="35">
        <f t="shared" si="20"/>
        <v>7.5000000000000011E-2</v>
      </c>
      <c r="BE42" s="5">
        <f t="shared" si="50"/>
        <v>21488.82120555489</v>
      </c>
      <c r="BF42" s="5">
        <f t="shared" si="51"/>
        <v>159090.31777328544</v>
      </c>
      <c r="BG42" s="5">
        <f t="shared" si="21"/>
        <v>676511.17879444524</v>
      </c>
      <c r="BH42" s="5">
        <f t="shared" si="22"/>
        <v>180579.13897884032</v>
      </c>
      <c r="BI42" s="150"/>
      <c r="BJ42" s="2">
        <v>37</v>
      </c>
      <c r="BK42" s="118">
        <v>45962</v>
      </c>
      <c r="BL42" s="5">
        <f t="shared" si="52"/>
        <v>676175.94781663409</v>
      </c>
      <c r="BM42" s="5">
        <f t="shared" si="53"/>
        <v>4761.5904347922178</v>
      </c>
      <c r="BN42" s="5">
        <f t="shared" si="23"/>
        <v>676.36075006672036</v>
      </c>
      <c r="BO42" s="35">
        <f t="shared" si="24"/>
        <v>1.2003279659692414E-2</v>
      </c>
      <c r="BP42" s="5">
        <f t="shared" si="25"/>
        <v>4085.2296847254975</v>
      </c>
      <c r="BQ42" s="35">
        <f t="shared" si="26"/>
        <v>7.2499999999999995E-2</v>
      </c>
      <c r="BR42" s="5">
        <f t="shared" si="54"/>
        <v>22500.412933432697</v>
      </c>
      <c r="BS42" s="5">
        <f t="shared" si="55"/>
        <v>153678.43315387936</v>
      </c>
      <c r="BT42" s="5">
        <f t="shared" si="27"/>
        <v>675499.58706656739</v>
      </c>
      <c r="BU42" s="5">
        <f t="shared" si="28"/>
        <v>176178.84608731206</v>
      </c>
      <c r="BV42" s="150"/>
      <c r="BW42" s="2">
        <v>37</v>
      </c>
      <c r="BX42" s="118">
        <v>45962</v>
      </c>
      <c r="BY42" s="5">
        <f t="shared" si="56"/>
        <v>675154.20252422977</v>
      </c>
      <c r="BZ42" s="5">
        <f t="shared" si="57"/>
        <v>4643.8114163506943</v>
      </c>
      <c r="CA42" s="5">
        <f t="shared" si="29"/>
        <v>705.41190162602061</v>
      </c>
      <c r="CB42" s="35">
        <f t="shared" si="30"/>
        <v>1.2537791793139966E-2</v>
      </c>
      <c r="CC42" s="5">
        <f t="shared" si="31"/>
        <v>3938.3995147246737</v>
      </c>
      <c r="CD42" s="35">
        <f t="shared" si="32"/>
        <v>7.0000000000000007E-2</v>
      </c>
      <c r="CE42" s="5">
        <f t="shared" si="58"/>
        <v>23551.209377396015</v>
      </c>
      <c r="CF42" s="5">
        <f t="shared" si="59"/>
        <v>148269.81302757969</v>
      </c>
      <c r="CG42" s="5">
        <f t="shared" si="33"/>
        <v>674448.79062260373</v>
      </c>
      <c r="CH42" s="5">
        <f t="shared" si="34"/>
        <v>171821.02240497569</v>
      </c>
    </row>
    <row r="43" spans="1:86" ht="14.25" customHeight="1">
      <c r="I43" s="150"/>
      <c r="J43" s="2">
        <v>38</v>
      </c>
      <c r="K43" s="118">
        <v>45992</v>
      </c>
      <c r="L43" s="5">
        <f t="shared" si="35"/>
        <v>679320.21342871687</v>
      </c>
      <c r="M43" s="5">
        <f t="shared" si="0"/>
        <v>5243.8408962754593</v>
      </c>
      <c r="N43" s="5">
        <f t="shared" si="1"/>
        <v>573.5144289530308</v>
      </c>
      <c r="O43" s="35">
        <f t="shared" si="2"/>
        <v>1.0130970654766976E-2</v>
      </c>
      <c r="P43" s="5">
        <f t="shared" si="3"/>
        <v>4670.3264673224285</v>
      </c>
      <c r="Q43" s="35">
        <f t="shared" si="4"/>
        <v>8.2500000000000004E-2</v>
      </c>
      <c r="R43" s="5">
        <f t="shared" si="36"/>
        <v>19253.301000236163</v>
      </c>
      <c r="S43" s="5">
        <f t="shared" si="37"/>
        <v>180012.65305823128</v>
      </c>
      <c r="T43" s="5">
        <f t="shared" si="38"/>
        <v>678746.69899976382</v>
      </c>
      <c r="U43" s="5">
        <f t="shared" si="39"/>
        <v>199265.95405846744</v>
      </c>
      <c r="V43" s="150"/>
      <c r="W43" s="2">
        <v>38</v>
      </c>
      <c r="X43" s="118">
        <v>45992</v>
      </c>
      <c r="Y43" s="5">
        <f t="shared" si="40"/>
        <v>678420.53224617429</v>
      </c>
      <c r="Z43" s="5">
        <f t="shared" si="41"/>
        <v>5121.6767256780549</v>
      </c>
      <c r="AA43" s="5">
        <f t="shared" si="5"/>
        <v>598.87317737022568</v>
      </c>
      <c r="AB43" s="35">
        <f t="shared" si="6"/>
        <v>1.0592954939982559E-2</v>
      </c>
      <c r="AC43" s="5">
        <f t="shared" si="7"/>
        <v>4522.8035483078293</v>
      </c>
      <c r="AD43" s="35">
        <f t="shared" si="8"/>
        <v>8.0000000000000016E-2</v>
      </c>
      <c r="AE43" s="5">
        <f t="shared" si="42"/>
        <v>20178.340931196071</v>
      </c>
      <c r="AF43" s="5">
        <f t="shared" si="43"/>
        <v>174445.37464456999</v>
      </c>
      <c r="AG43" s="5">
        <f t="shared" si="9"/>
        <v>677821.65906880412</v>
      </c>
      <c r="AH43" s="5">
        <f t="shared" si="10"/>
        <v>194623.71557576605</v>
      </c>
      <c r="AI43" s="150"/>
      <c r="AJ43" s="2">
        <v>38</v>
      </c>
      <c r="AK43" s="118">
        <v>45992</v>
      </c>
      <c r="AL43" s="5">
        <f t="shared" si="44"/>
        <v>677484.50882882078</v>
      </c>
      <c r="AM43" s="5">
        <f t="shared" si="45"/>
        <v>5000.557474002132</v>
      </c>
      <c r="AN43" s="5">
        <f t="shared" si="11"/>
        <v>625.1366878159979</v>
      </c>
      <c r="AO43" s="35">
        <f t="shared" si="12"/>
        <v>1.1072784921326378E-2</v>
      </c>
      <c r="AP43" s="5">
        <f t="shared" si="13"/>
        <v>4375.4207861861341</v>
      </c>
      <c r="AQ43" s="35">
        <f t="shared" si="14"/>
        <v>7.7499999999999999E-2</v>
      </c>
      <c r="AR43" s="5">
        <f t="shared" si="46"/>
        <v>21140.627858995085</v>
      </c>
      <c r="AS43" s="5">
        <f t="shared" si="47"/>
        <v>168880.5561530859</v>
      </c>
      <c r="AT43" s="5">
        <f t="shared" si="15"/>
        <v>676859.37214100477</v>
      </c>
      <c r="AU43" s="5">
        <f t="shared" si="16"/>
        <v>190021.18401208098</v>
      </c>
      <c r="AV43" s="150"/>
      <c r="AW43" s="2">
        <v>38</v>
      </c>
      <c r="AX43" s="118">
        <v>45992</v>
      </c>
      <c r="AY43" s="5">
        <f t="shared" si="48"/>
        <v>676511.17879444524</v>
      </c>
      <c r="AZ43" s="5">
        <f t="shared" si="49"/>
        <v>4880.5172696983873</v>
      </c>
      <c r="BA43" s="5">
        <f t="shared" si="17"/>
        <v>652.32240223310509</v>
      </c>
      <c r="BB43" s="35">
        <f t="shared" si="18"/>
        <v>1.1570937882721555E-2</v>
      </c>
      <c r="BC43" s="5">
        <f t="shared" si="19"/>
        <v>4228.1948674652822</v>
      </c>
      <c r="BD43" s="35">
        <f t="shared" si="20"/>
        <v>7.4999999999999997E-2</v>
      </c>
      <c r="BE43" s="5">
        <f t="shared" si="50"/>
        <v>22141.143607787995</v>
      </c>
      <c r="BF43" s="5">
        <f t="shared" si="51"/>
        <v>163318.51264075073</v>
      </c>
      <c r="BG43" s="5">
        <f t="shared" si="21"/>
        <v>675858.8563922121</v>
      </c>
      <c r="BH43" s="5">
        <f t="shared" si="22"/>
        <v>185459.65624853873</v>
      </c>
      <c r="BI43" s="150"/>
      <c r="BJ43" s="2">
        <v>38</v>
      </c>
      <c r="BK43" s="118">
        <v>45992</v>
      </c>
      <c r="BL43" s="5">
        <f t="shared" si="52"/>
        <v>675499.58706656739</v>
      </c>
      <c r="BM43" s="5">
        <f t="shared" si="53"/>
        <v>4761.5904347922178</v>
      </c>
      <c r="BN43" s="5">
        <f t="shared" si="23"/>
        <v>680.44709626503982</v>
      </c>
      <c r="BO43" s="35">
        <f t="shared" si="24"/>
        <v>1.2087890668652353E-2</v>
      </c>
      <c r="BP43" s="5">
        <f t="shared" si="25"/>
        <v>4081.143338527178</v>
      </c>
      <c r="BQ43" s="35">
        <f t="shared" si="26"/>
        <v>7.2499999999999995E-2</v>
      </c>
      <c r="BR43" s="5">
        <f t="shared" si="54"/>
        <v>23180.860029697738</v>
      </c>
      <c r="BS43" s="5">
        <f t="shared" si="55"/>
        <v>157759.57649240654</v>
      </c>
      <c r="BT43" s="5">
        <f t="shared" si="27"/>
        <v>674819.13997030235</v>
      </c>
      <c r="BU43" s="5">
        <f t="shared" si="28"/>
        <v>180940.43652210428</v>
      </c>
      <c r="BV43" s="150"/>
      <c r="BW43" s="2">
        <v>38</v>
      </c>
      <c r="BX43" s="118">
        <v>45992</v>
      </c>
      <c r="BY43" s="5">
        <f t="shared" si="56"/>
        <v>674448.79062260373</v>
      </c>
      <c r="BZ43" s="5">
        <f t="shared" si="57"/>
        <v>4643.8114163506943</v>
      </c>
      <c r="CA43" s="5">
        <f t="shared" si="29"/>
        <v>709.52680438550578</v>
      </c>
      <c r="CB43" s="35">
        <f t="shared" si="30"/>
        <v>1.262411879301651E-2</v>
      </c>
      <c r="CC43" s="5">
        <f t="shared" si="31"/>
        <v>3934.2846119651886</v>
      </c>
      <c r="CD43" s="35">
        <f t="shared" si="32"/>
        <v>7.0000000000000007E-2</v>
      </c>
      <c r="CE43" s="5">
        <f t="shared" si="58"/>
        <v>24260.736181781522</v>
      </c>
      <c r="CF43" s="5">
        <f t="shared" si="59"/>
        <v>152204.09763954487</v>
      </c>
      <c r="CG43" s="5">
        <f t="shared" si="33"/>
        <v>673739.26381821826</v>
      </c>
      <c r="CH43" s="5">
        <f t="shared" si="34"/>
        <v>176464.83382132638</v>
      </c>
    </row>
    <row r="44" spans="1:86" ht="14.25" customHeight="1">
      <c r="I44" s="150"/>
      <c r="J44" s="2">
        <v>39</v>
      </c>
      <c r="K44" s="118">
        <v>46023</v>
      </c>
      <c r="L44" s="5">
        <f t="shared" si="35"/>
        <v>678746.69899976382</v>
      </c>
      <c r="M44" s="5">
        <f t="shared" si="0"/>
        <v>5243.8408962754593</v>
      </c>
      <c r="N44" s="5">
        <f t="shared" si="1"/>
        <v>577.45734065208308</v>
      </c>
      <c r="O44" s="35">
        <f t="shared" si="2"/>
        <v>1.0209240204094765E-2</v>
      </c>
      <c r="P44" s="5">
        <f t="shared" si="3"/>
        <v>4666.3835556233762</v>
      </c>
      <c r="Q44" s="35">
        <f t="shared" si="4"/>
        <v>8.2500000000000004E-2</v>
      </c>
      <c r="R44" s="5">
        <f t="shared" si="36"/>
        <v>19830.758340888246</v>
      </c>
      <c r="S44" s="5">
        <f t="shared" si="37"/>
        <v>184679.03661385467</v>
      </c>
      <c r="T44" s="5">
        <f t="shared" si="38"/>
        <v>678169.24165911169</v>
      </c>
      <c r="U44" s="5">
        <f t="shared" si="39"/>
        <v>204509.79495474292</v>
      </c>
      <c r="V44" s="150"/>
      <c r="W44" s="2">
        <v>39</v>
      </c>
      <c r="X44" s="118">
        <v>46023</v>
      </c>
      <c r="Y44" s="5">
        <f t="shared" si="40"/>
        <v>677821.65906880412</v>
      </c>
      <c r="Z44" s="5">
        <f t="shared" si="41"/>
        <v>5121.6767256780549</v>
      </c>
      <c r="AA44" s="5">
        <f t="shared" si="5"/>
        <v>602.86566521936038</v>
      </c>
      <c r="AB44" s="35">
        <f t="shared" si="6"/>
        <v>1.0672996186889298E-2</v>
      </c>
      <c r="AC44" s="5">
        <f t="shared" si="7"/>
        <v>4518.8110604586946</v>
      </c>
      <c r="AD44" s="35">
        <f t="shared" si="8"/>
        <v>0.08</v>
      </c>
      <c r="AE44" s="5">
        <f t="shared" si="42"/>
        <v>20781.206596415432</v>
      </c>
      <c r="AF44" s="5">
        <f t="shared" si="43"/>
        <v>178964.18570502868</v>
      </c>
      <c r="AG44" s="5">
        <f t="shared" si="9"/>
        <v>677218.79340358474</v>
      </c>
      <c r="AH44" s="5">
        <f t="shared" si="10"/>
        <v>199745.39230144411</v>
      </c>
      <c r="AI44" s="150"/>
      <c r="AJ44" s="2">
        <v>39</v>
      </c>
      <c r="AK44" s="118">
        <v>46023</v>
      </c>
      <c r="AL44" s="5">
        <f t="shared" si="44"/>
        <v>676859.37214100477</v>
      </c>
      <c r="AM44" s="5">
        <f t="shared" si="45"/>
        <v>5000.557474002132</v>
      </c>
      <c r="AN44" s="5">
        <f t="shared" si="11"/>
        <v>629.17402892480914</v>
      </c>
      <c r="AO44" s="35">
        <f t="shared" si="12"/>
        <v>1.1154589354677443E-2</v>
      </c>
      <c r="AP44" s="5">
        <f t="shared" si="13"/>
        <v>4371.3834450773229</v>
      </c>
      <c r="AQ44" s="35">
        <f t="shared" si="14"/>
        <v>7.7500000000000013E-2</v>
      </c>
      <c r="AR44" s="5">
        <f t="shared" si="46"/>
        <v>21769.801887919893</v>
      </c>
      <c r="AS44" s="5">
        <f t="shared" si="47"/>
        <v>173251.93959816321</v>
      </c>
      <c r="AT44" s="5">
        <f t="shared" si="15"/>
        <v>676230.19811207999</v>
      </c>
      <c r="AU44" s="5">
        <f t="shared" si="16"/>
        <v>195021.7414860831</v>
      </c>
      <c r="AV44" s="150"/>
      <c r="AW44" s="2">
        <v>39</v>
      </c>
      <c r="AX44" s="118">
        <v>46023</v>
      </c>
      <c r="AY44" s="5">
        <f t="shared" si="48"/>
        <v>675858.8563922121</v>
      </c>
      <c r="AZ44" s="5">
        <f t="shared" si="49"/>
        <v>4880.5172696983873</v>
      </c>
      <c r="BA44" s="5">
        <f t="shared" si="17"/>
        <v>656.39941724706205</v>
      </c>
      <c r="BB44" s="35">
        <f t="shared" si="18"/>
        <v>1.1654494030028231E-2</v>
      </c>
      <c r="BC44" s="5">
        <f t="shared" si="19"/>
        <v>4224.1178524513252</v>
      </c>
      <c r="BD44" s="35">
        <f t="shared" si="20"/>
        <v>7.4999999999999997E-2</v>
      </c>
      <c r="BE44" s="5">
        <f t="shared" si="50"/>
        <v>22797.543025035058</v>
      </c>
      <c r="BF44" s="5">
        <f t="shared" si="51"/>
        <v>167542.63049320207</v>
      </c>
      <c r="BG44" s="5">
        <f t="shared" si="21"/>
        <v>675202.45697496505</v>
      </c>
      <c r="BH44" s="5">
        <f t="shared" si="22"/>
        <v>190340.17351823713</v>
      </c>
      <c r="BI44" s="150"/>
      <c r="BJ44" s="2">
        <v>39</v>
      </c>
      <c r="BK44" s="118">
        <v>46023</v>
      </c>
      <c r="BL44" s="5">
        <f t="shared" si="52"/>
        <v>674819.13997030235</v>
      </c>
      <c r="BM44" s="5">
        <f t="shared" si="53"/>
        <v>4761.5904347922178</v>
      </c>
      <c r="BN44" s="5">
        <f t="shared" si="23"/>
        <v>684.55813080497455</v>
      </c>
      <c r="BO44" s="35">
        <f t="shared" si="24"/>
        <v>1.2173184017900279E-2</v>
      </c>
      <c r="BP44" s="5">
        <f t="shared" si="25"/>
        <v>4077.0323039872433</v>
      </c>
      <c r="BQ44" s="35">
        <f t="shared" si="26"/>
        <v>7.2499999999999995E-2</v>
      </c>
      <c r="BR44" s="5">
        <f t="shared" si="54"/>
        <v>23865.418160502712</v>
      </c>
      <c r="BS44" s="5">
        <f t="shared" si="55"/>
        <v>161836.60879639379</v>
      </c>
      <c r="BT44" s="5">
        <f t="shared" si="27"/>
        <v>674134.58183949732</v>
      </c>
      <c r="BU44" s="5">
        <f t="shared" si="28"/>
        <v>185702.0269568965</v>
      </c>
      <c r="BV44" s="150"/>
      <c r="BW44" s="2">
        <v>39</v>
      </c>
      <c r="BX44" s="118">
        <v>46023</v>
      </c>
      <c r="BY44" s="5">
        <f t="shared" si="56"/>
        <v>673739.26381821826</v>
      </c>
      <c r="BZ44" s="5">
        <f t="shared" si="57"/>
        <v>4643.8114163506943</v>
      </c>
      <c r="CA44" s="5">
        <f t="shared" si="29"/>
        <v>713.66571074442118</v>
      </c>
      <c r="CB44" s="35">
        <f t="shared" si="30"/>
        <v>1.2711131722380522E-2</v>
      </c>
      <c r="CC44" s="5">
        <f t="shared" si="31"/>
        <v>3930.1457056062732</v>
      </c>
      <c r="CD44" s="35">
        <f t="shared" si="32"/>
        <v>7.0000000000000007E-2</v>
      </c>
      <c r="CE44" s="5">
        <f t="shared" si="58"/>
        <v>24974.401892525944</v>
      </c>
      <c r="CF44" s="5">
        <f t="shared" si="59"/>
        <v>156134.24334515113</v>
      </c>
      <c r="CG44" s="5">
        <f t="shared" si="33"/>
        <v>673025.59810747381</v>
      </c>
      <c r="CH44" s="5">
        <f t="shared" si="34"/>
        <v>181108.64523767709</v>
      </c>
    </row>
    <row r="45" spans="1:86" ht="14.25" customHeight="1">
      <c r="I45" s="150"/>
      <c r="J45" s="2">
        <v>40</v>
      </c>
      <c r="K45" s="118">
        <v>46054</v>
      </c>
      <c r="L45" s="5">
        <f t="shared" si="35"/>
        <v>678169.24165911169</v>
      </c>
      <c r="M45" s="5">
        <f t="shared" si="0"/>
        <v>5243.8408962754593</v>
      </c>
      <c r="N45" s="5">
        <f t="shared" si="1"/>
        <v>581.42735986906609</v>
      </c>
      <c r="O45" s="35">
        <f t="shared" si="2"/>
        <v>1.0288181606938632E-2</v>
      </c>
      <c r="P45" s="5">
        <f t="shared" si="3"/>
        <v>4662.4135364063932</v>
      </c>
      <c r="Q45" s="35">
        <f t="shared" si="4"/>
        <v>8.2500000000000004E-2</v>
      </c>
      <c r="R45" s="5">
        <f t="shared" si="36"/>
        <v>20412.185700757313</v>
      </c>
      <c r="S45" s="5">
        <f t="shared" si="37"/>
        <v>189341.45015026105</v>
      </c>
      <c r="T45" s="5">
        <f t="shared" si="38"/>
        <v>677587.81429924257</v>
      </c>
      <c r="U45" s="5">
        <f t="shared" si="39"/>
        <v>209753.63585101836</v>
      </c>
      <c r="V45" s="150"/>
      <c r="W45" s="2">
        <v>40</v>
      </c>
      <c r="X45" s="118">
        <v>46054</v>
      </c>
      <c r="Y45" s="5">
        <f t="shared" si="40"/>
        <v>677218.79340358474</v>
      </c>
      <c r="Z45" s="5">
        <f t="shared" si="41"/>
        <v>5121.6767256780549</v>
      </c>
      <c r="AA45" s="5">
        <f t="shared" si="5"/>
        <v>606.88476965415612</v>
      </c>
      <c r="AB45" s="35">
        <f t="shared" si="6"/>
        <v>1.0753714023866197E-2</v>
      </c>
      <c r="AC45" s="5">
        <f t="shared" si="7"/>
        <v>4514.7919560238988</v>
      </c>
      <c r="AD45" s="35">
        <f t="shared" si="8"/>
        <v>0.08</v>
      </c>
      <c r="AE45" s="5">
        <f t="shared" si="42"/>
        <v>21388.091366069588</v>
      </c>
      <c r="AF45" s="5">
        <f t="shared" si="43"/>
        <v>183478.97766105257</v>
      </c>
      <c r="AG45" s="5">
        <f t="shared" si="9"/>
        <v>676611.90863393061</v>
      </c>
      <c r="AH45" s="5">
        <f t="shared" si="10"/>
        <v>204867.06902712217</v>
      </c>
      <c r="AI45" s="150"/>
      <c r="AJ45" s="2">
        <v>40</v>
      </c>
      <c r="AK45" s="118">
        <v>46054</v>
      </c>
      <c r="AL45" s="5">
        <f t="shared" si="44"/>
        <v>676230.19811207999</v>
      </c>
      <c r="AM45" s="5">
        <f t="shared" si="45"/>
        <v>5000.557474002132</v>
      </c>
      <c r="AN45" s="5">
        <f t="shared" si="11"/>
        <v>633.23744452828214</v>
      </c>
      <c r="AO45" s="35">
        <f t="shared" si="12"/>
        <v>1.1237074823860401E-2</v>
      </c>
      <c r="AP45" s="5">
        <f t="shared" si="13"/>
        <v>4367.3200294738499</v>
      </c>
      <c r="AQ45" s="35">
        <f t="shared" si="14"/>
        <v>7.7499999999999999E-2</v>
      </c>
      <c r="AR45" s="5">
        <f t="shared" si="46"/>
        <v>22403.039332448177</v>
      </c>
      <c r="AS45" s="5">
        <f t="shared" si="47"/>
        <v>177619.25962763708</v>
      </c>
      <c r="AT45" s="5">
        <f t="shared" si="15"/>
        <v>675596.96066755173</v>
      </c>
      <c r="AU45" s="5">
        <f t="shared" si="16"/>
        <v>200022.29896008526</v>
      </c>
      <c r="AV45" s="150"/>
      <c r="AW45" s="2">
        <v>40</v>
      </c>
      <c r="AX45" s="118">
        <v>46054</v>
      </c>
      <c r="AY45" s="5">
        <f t="shared" si="48"/>
        <v>675202.45697496505</v>
      </c>
      <c r="AZ45" s="5">
        <f t="shared" si="49"/>
        <v>4880.5172696983873</v>
      </c>
      <c r="BA45" s="5">
        <f t="shared" si="17"/>
        <v>660.50191360485587</v>
      </c>
      <c r="BB45" s="35">
        <f t="shared" si="18"/>
        <v>1.1738735369489552E-2</v>
      </c>
      <c r="BC45" s="5">
        <f t="shared" si="19"/>
        <v>4220.0153560935314</v>
      </c>
      <c r="BD45" s="35">
        <f t="shared" si="20"/>
        <v>7.4999999999999997E-2</v>
      </c>
      <c r="BE45" s="5">
        <f t="shared" si="50"/>
        <v>23458.044938639912</v>
      </c>
      <c r="BF45" s="5">
        <f t="shared" si="51"/>
        <v>171762.6458492956</v>
      </c>
      <c r="BG45" s="5">
        <f t="shared" si="21"/>
        <v>674541.95506136015</v>
      </c>
      <c r="BH45" s="5">
        <f t="shared" si="22"/>
        <v>195220.69078793551</v>
      </c>
      <c r="BI45" s="150"/>
      <c r="BJ45" s="2">
        <v>40</v>
      </c>
      <c r="BK45" s="118">
        <v>46054</v>
      </c>
      <c r="BL45" s="5">
        <f t="shared" si="52"/>
        <v>674134.58183949732</v>
      </c>
      <c r="BM45" s="5">
        <f t="shared" si="53"/>
        <v>4761.5904347922178</v>
      </c>
      <c r="BN45" s="5">
        <f t="shared" si="23"/>
        <v>688.694002845255</v>
      </c>
      <c r="BO45" s="35">
        <f t="shared" si="24"/>
        <v>1.2259166428745366E-2</v>
      </c>
      <c r="BP45" s="5">
        <f t="shared" si="25"/>
        <v>4072.8964319469628</v>
      </c>
      <c r="BQ45" s="35">
        <f t="shared" si="26"/>
        <v>7.2499999999999995E-2</v>
      </c>
      <c r="BR45" s="5">
        <f t="shared" si="54"/>
        <v>24554.112163347967</v>
      </c>
      <c r="BS45" s="5">
        <f t="shared" si="55"/>
        <v>165909.50522834074</v>
      </c>
      <c r="BT45" s="5">
        <f t="shared" si="27"/>
        <v>673445.88783665211</v>
      </c>
      <c r="BU45" s="5">
        <f t="shared" si="28"/>
        <v>190463.61739168872</v>
      </c>
      <c r="BV45" s="150"/>
      <c r="BW45" s="2">
        <v>40</v>
      </c>
      <c r="BX45" s="118">
        <v>46054</v>
      </c>
      <c r="BY45" s="5">
        <f t="shared" si="56"/>
        <v>673025.59810747381</v>
      </c>
      <c r="BZ45" s="5">
        <f t="shared" si="57"/>
        <v>4643.8114163506943</v>
      </c>
      <c r="CA45" s="5">
        <f t="shared" si="29"/>
        <v>717.82876072376348</v>
      </c>
      <c r="CB45" s="35">
        <f t="shared" si="30"/>
        <v>1.2798837299661851E-2</v>
      </c>
      <c r="CC45" s="5">
        <f t="shared" si="31"/>
        <v>3925.9826556269309</v>
      </c>
      <c r="CD45" s="35">
        <f t="shared" si="32"/>
        <v>7.0000000000000007E-2</v>
      </c>
      <c r="CE45" s="5">
        <f t="shared" si="58"/>
        <v>25692.23065324971</v>
      </c>
      <c r="CF45" s="5">
        <f t="shared" si="59"/>
        <v>160060.22600077806</v>
      </c>
      <c r="CG45" s="5">
        <f t="shared" si="33"/>
        <v>672307.76934674999</v>
      </c>
      <c r="CH45" s="5">
        <f t="shared" si="34"/>
        <v>185752.45665402777</v>
      </c>
    </row>
    <row r="46" spans="1:86" ht="14.25" customHeight="1">
      <c r="I46" s="150"/>
      <c r="J46" s="2">
        <v>41</v>
      </c>
      <c r="K46" s="118">
        <v>46082</v>
      </c>
      <c r="L46" s="5">
        <f t="shared" si="35"/>
        <v>677587.81429924257</v>
      </c>
      <c r="M46" s="5">
        <f t="shared" si="0"/>
        <v>5243.8408962754593</v>
      </c>
      <c r="N46" s="5">
        <f t="shared" si="1"/>
        <v>585.42467296816631</v>
      </c>
      <c r="O46" s="35">
        <f t="shared" si="2"/>
        <v>1.0367801674360555E-2</v>
      </c>
      <c r="P46" s="5">
        <f t="shared" si="3"/>
        <v>4658.416223307293</v>
      </c>
      <c r="Q46" s="35">
        <f t="shared" si="4"/>
        <v>8.2500000000000004E-2</v>
      </c>
      <c r="R46" s="5">
        <f t="shared" si="36"/>
        <v>20997.610373725478</v>
      </c>
      <c r="S46" s="5">
        <f t="shared" si="37"/>
        <v>193999.86637356834</v>
      </c>
      <c r="T46" s="5">
        <f t="shared" si="38"/>
        <v>677002.38962627435</v>
      </c>
      <c r="U46" s="5">
        <f t="shared" si="39"/>
        <v>214997.47674729381</v>
      </c>
      <c r="V46" s="150"/>
      <c r="W46" s="2">
        <v>41</v>
      </c>
      <c r="X46" s="118">
        <v>46082</v>
      </c>
      <c r="Y46" s="5">
        <f t="shared" si="40"/>
        <v>676611.90863393061</v>
      </c>
      <c r="Z46" s="5">
        <f t="shared" si="41"/>
        <v>5121.6767256780549</v>
      </c>
      <c r="AA46" s="5">
        <f t="shared" si="5"/>
        <v>610.93066811851713</v>
      </c>
      <c r="AB46" s="35">
        <f t="shared" si="6"/>
        <v>1.0835115261603545E-2</v>
      </c>
      <c r="AC46" s="5">
        <f t="shared" si="7"/>
        <v>4510.7460575595378</v>
      </c>
      <c r="AD46" s="35">
        <f t="shared" si="8"/>
        <v>0.08</v>
      </c>
      <c r="AE46" s="5">
        <f t="shared" si="42"/>
        <v>21999.022034188107</v>
      </c>
      <c r="AF46" s="5">
        <f t="shared" si="43"/>
        <v>187989.72371861211</v>
      </c>
      <c r="AG46" s="5">
        <f t="shared" si="9"/>
        <v>676000.97796581208</v>
      </c>
      <c r="AH46" s="5">
        <f t="shared" si="10"/>
        <v>209988.7457528002</v>
      </c>
      <c r="AI46" s="150"/>
      <c r="AJ46" s="2">
        <v>41</v>
      </c>
      <c r="AK46" s="118">
        <v>46082</v>
      </c>
      <c r="AL46" s="5">
        <f t="shared" si="44"/>
        <v>675596.96066755173</v>
      </c>
      <c r="AM46" s="5">
        <f t="shared" si="45"/>
        <v>5000.557474002132</v>
      </c>
      <c r="AN46" s="5">
        <f t="shared" si="11"/>
        <v>637.327103024194</v>
      </c>
      <c r="AO46" s="35">
        <f t="shared" si="12"/>
        <v>1.1320248138377467E-2</v>
      </c>
      <c r="AP46" s="5">
        <f t="shared" si="13"/>
        <v>4363.230370977938</v>
      </c>
      <c r="AQ46" s="35">
        <f t="shared" si="14"/>
        <v>7.7499999999999999E-2</v>
      </c>
      <c r="AR46" s="5">
        <f t="shared" si="46"/>
        <v>23040.366435472373</v>
      </c>
      <c r="AS46" s="5">
        <f t="shared" si="47"/>
        <v>181982.48999861503</v>
      </c>
      <c r="AT46" s="5">
        <f t="shared" si="15"/>
        <v>674959.6335645275</v>
      </c>
      <c r="AU46" s="5">
        <f t="shared" si="16"/>
        <v>205022.85643408739</v>
      </c>
      <c r="AV46" s="150"/>
      <c r="AW46" s="2">
        <v>41</v>
      </c>
      <c r="AX46" s="118">
        <v>46082</v>
      </c>
      <c r="AY46" s="5">
        <f t="shared" si="48"/>
        <v>674541.95506136015</v>
      </c>
      <c r="AZ46" s="5">
        <f t="shared" si="49"/>
        <v>4880.5172696983873</v>
      </c>
      <c r="BA46" s="5">
        <f t="shared" si="17"/>
        <v>664.63005056488691</v>
      </c>
      <c r="BB46" s="35">
        <f t="shared" si="18"/>
        <v>1.1823668708721225E-2</v>
      </c>
      <c r="BC46" s="5">
        <f t="shared" si="19"/>
        <v>4215.8872191335004</v>
      </c>
      <c r="BD46" s="35">
        <f t="shared" si="20"/>
        <v>7.4999999999999997E-2</v>
      </c>
      <c r="BE46" s="5">
        <f t="shared" si="50"/>
        <v>24122.674989204799</v>
      </c>
      <c r="BF46" s="5">
        <f t="shared" si="51"/>
        <v>175978.5330684291</v>
      </c>
      <c r="BG46" s="5">
        <f t="shared" si="21"/>
        <v>673877.32501079526</v>
      </c>
      <c r="BH46" s="5">
        <f t="shared" si="22"/>
        <v>200101.20805763389</v>
      </c>
      <c r="BI46" s="150"/>
      <c r="BJ46" s="2">
        <v>41</v>
      </c>
      <c r="BK46" s="118">
        <v>46082</v>
      </c>
      <c r="BL46" s="5">
        <f t="shared" si="52"/>
        <v>673445.88783665211</v>
      </c>
      <c r="BM46" s="5">
        <f t="shared" si="53"/>
        <v>4761.5904347922178</v>
      </c>
      <c r="BN46" s="5">
        <f t="shared" si="23"/>
        <v>692.85486244577805</v>
      </c>
      <c r="BO46" s="35">
        <f t="shared" si="24"/>
        <v>1.2345844706332224E-2</v>
      </c>
      <c r="BP46" s="5">
        <f t="shared" si="25"/>
        <v>4068.7355723464398</v>
      </c>
      <c r="BQ46" s="35">
        <f t="shared" si="26"/>
        <v>7.2499999999999995E-2</v>
      </c>
      <c r="BR46" s="5">
        <f t="shared" si="54"/>
        <v>25246.967025793747</v>
      </c>
      <c r="BS46" s="5">
        <f t="shared" si="55"/>
        <v>169978.24080068717</v>
      </c>
      <c r="BT46" s="5">
        <f t="shared" si="27"/>
        <v>672753.03297420638</v>
      </c>
      <c r="BU46" s="5">
        <f t="shared" si="28"/>
        <v>195225.20782648091</v>
      </c>
      <c r="BV46" s="150"/>
      <c r="BW46" s="2">
        <v>41</v>
      </c>
      <c r="BX46" s="118">
        <v>46082</v>
      </c>
      <c r="BY46" s="5">
        <f t="shared" si="56"/>
        <v>672307.76934674999</v>
      </c>
      <c r="BZ46" s="5">
        <f t="shared" si="57"/>
        <v>4643.8114163506943</v>
      </c>
      <c r="CA46" s="5">
        <f t="shared" si="29"/>
        <v>722.0160951613193</v>
      </c>
      <c r="CB46" s="35">
        <f t="shared" si="30"/>
        <v>1.2887242327058665E-2</v>
      </c>
      <c r="CC46" s="5">
        <f t="shared" si="31"/>
        <v>3921.795321189375</v>
      </c>
      <c r="CD46" s="35">
        <f t="shared" si="32"/>
        <v>7.0000000000000007E-2</v>
      </c>
      <c r="CE46" s="5">
        <f t="shared" si="58"/>
        <v>26414.246748411028</v>
      </c>
      <c r="CF46" s="5">
        <f t="shared" si="59"/>
        <v>163982.02132196742</v>
      </c>
      <c r="CG46" s="5">
        <f t="shared" si="33"/>
        <v>671585.75325158867</v>
      </c>
      <c r="CH46" s="5">
        <f t="shared" si="34"/>
        <v>190396.26807037846</v>
      </c>
    </row>
    <row r="47" spans="1:86" ht="14.25" customHeight="1">
      <c r="I47" s="150"/>
      <c r="J47" s="2">
        <v>42</v>
      </c>
      <c r="K47" s="118">
        <v>46113</v>
      </c>
      <c r="L47" s="5">
        <f t="shared" si="35"/>
        <v>677002.38962627435</v>
      </c>
      <c r="M47" s="5">
        <f t="shared" si="0"/>
        <v>5243.8408962754593</v>
      </c>
      <c r="N47" s="5">
        <f t="shared" si="1"/>
        <v>589.44946759482264</v>
      </c>
      <c r="O47" s="35">
        <f t="shared" si="2"/>
        <v>1.04481073029042E-2</v>
      </c>
      <c r="P47" s="5">
        <f t="shared" si="3"/>
        <v>4654.3914286806366</v>
      </c>
      <c r="Q47" s="35">
        <f t="shared" si="4"/>
        <v>8.2500000000000018E-2</v>
      </c>
      <c r="R47" s="5">
        <f t="shared" si="36"/>
        <v>21587.059841320301</v>
      </c>
      <c r="S47" s="5">
        <f t="shared" si="37"/>
        <v>198654.25780224896</v>
      </c>
      <c r="T47" s="5">
        <f t="shared" si="38"/>
        <v>676412.9401586795</v>
      </c>
      <c r="U47" s="5">
        <f t="shared" si="39"/>
        <v>220241.31764356926</v>
      </c>
      <c r="V47" s="150"/>
      <c r="W47" s="2">
        <v>42</v>
      </c>
      <c r="X47" s="118">
        <v>46113</v>
      </c>
      <c r="Y47" s="5">
        <f t="shared" si="40"/>
        <v>676000.97796581208</v>
      </c>
      <c r="Z47" s="5">
        <f t="shared" si="41"/>
        <v>5121.6767256780549</v>
      </c>
      <c r="AA47" s="5">
        <f t="shared" si="5"/>
        <v>615.00353923930743</v>
      </c>
      <c r="AB47" s="35">
        <f t="shared" si="6"/>
        <v>1.0917206796178519E-2</v>
      </c>
      <c r="AC47" s="5">
        <f t="shared" si="7"/>
        <v>4506.6731864387475</v>
      </c>
      <c r="AD47" s="35">
        <f t="shared" si="8"/>
        <v>0.08</v>
      </c>
      <c r="AE47" s="5">
        <f t="shared" si="42"/>
        <v>22614.025573427414</v>
      </c>
      <c r="AF47" s="5">
        <f t="shared" si="43"/>
        <v>192496.39690505085</v>
      </c>
      <c r="AG47" s="5">
        <f t="shared" si="9"/>
        <v>675385.97442657279</v>
      </c>
      <c r="AH47" s="5">
        <f t="shared" si="10"/>
        <v>215110.42247847826</v>
      </c>
      <c r="AI47" s="150"/>
      <c r="AJ47" s="2">
        <v>42</v>
      </c>
      <c r="AK47" s="118">
        <v>46113</v>
      </c>
      <c r="AL47" s="5">
        <f t="shared" si="44"/>
        <v>674959.6335645275</v>
      </c>
      <c r="AM47" s="5">
        <f t="shared" si="45"/>
        <v>5000.557474002132</v>
      </c>
      <c r="AN47" s="5">
        <f t="shared" si="11"/>
        <v>641.44317389789194</v>
      </c>
      <c r="AO47" s="35">
        <f t="shared" si="12"/>
        <v>1.1404116193029822E-2</v>
      </c>
      <c r="AP47" s="5">
        <f t="shared" si="13"/>
        <v>4359.1143001042401</v>
      </c>
      <c r="AQ47" s="35">
        <f t="shared" si="14"/>
        <v>7.7499999999999999E-2</v>
      </c>
      <c r="AR47" s="5">
        <f t="shared" si="46"/>
        <v>23681.809609370266</v>
      </c>
      <c r="AS47" s="5">
        <f t="shared" si="47"/>
        <v>186341.60429871926</v>
      </c>
      <c r="AT47" s="5">
        <f t="shared" si="15"/>
        <v>674318.19039062958</v>
      </c>
      <c r="AU47" s="5">
        <f t="shared" si="16"/>
        <v>210023.41390808954</v>
      </c>
      <c r="AV47" s="150"/>
      <c r="AW47" s="2">
        <v>42</v>
      </c>
      <c r="AX47" s="118">
        <v>46113</v>
      </c>
      <c r="AY47" s="5">
        <f t="shared" si="48"/>
        <v>673877.32501079526</v>
      </c>
      <c r="AZ47" s="5">
        <f t="shared" si="49"/>
        <v>4880.5172696983873</v>
      </c>
      <c r="BA47" s="5">
        <f t="shared" si="17"/>
        <v>668.78398838091744</v>
      </c>
      <c r="BB47" s="35">
        <f t="shared" si="18"/>
        <v>1.1909300940556866E-2</v>
      </c>
      <c r="BC47" s="5">
        <f t="shared" si="19"/>
        <v>4211.7332813174698</v>
      </c>
      <c r="BD47" s="35">
        <f t="shared" si="20"/>
        <v>7.4999999999999997E-2</v>
      </c>
      <c r="BE47" s="5">
        <f t="shared" si="50"/>
        <v>24791.458977585717</v>
      </c>
      <c r="BF47" s="5">
        <f t="shared" si="51"/>
        <v>180190.26634974655</v>
      </c>
      <c r="BG47" s="5">
        <f t="shared" si="21"/>
        <v>673208.54102241434</v>
      </c>
      <c r="BH47" s="5">
        <f t="shared" si="22"/>
        <v>204981.72532733227</v>
      </c>
      <c r="BI47" s="150"/>
      <c r="BJ47" s="2">
        <v>42</v>
      </c>
      <c r="BK47" s="118">
        <v>46113</v>
      </c>
      <c r="BL47" s="5">
        <f t="shared" si="52"/>
        <v>672753.03297420638</v>
      </c>
      <c r="BM47" s="5">
        <f t="shared" si="53"/>
        <v>4761.5904347922178</v>
      </c>
      <c r="BN47" s="5">
        <f t="shared" si="23"/>
        <v>697.04086057305449</v>
      </c>
      <c r="BO47" s="35">
        <f t="shared" si="24"/>
        <v>1.2433225740949357E-2</v>
      </c>
      <c r="BP47" s="5">
        <f t="shared" si="25"/>
        <v>4064.5495742191633</v>
      </c>
      <c r="BQ47" s="35">
        <f t="shared" si="26"/>
        <v>7.2499999999999995E-2</v>
      </c>
      <c r="BR47" s="5">
        <f t="shared" si="54"/>
        <v>25944.007886366802</v>
      </c>
      <c r="BS47" s="5">
        <f t="shared" si="55"/>
        <v>174042.79037490633</v>
      </c>
      <c r="BT47" s="5">
        <f t="shared" si="27"/>
        <v>672055.99211363331</v>
      </c>
      <c r="BU47" s="5">
        <f t="shared" si="28"/>
        <v>199986.79826127313</v>
      </c>
      <c r="BV47" s="150"/>
      <c r="BW47" s="2">
        <v>42</v>
      </c>
      <c r="BX47" s="118">
        <v>46113</v>
      </c>
      <c r="BY47" s="5">
        <f t="shared" si="56"/>
        <v>671585.75325158867</v>
      </c>
      <c r="BZ47" s="5">
        <f t="shared" si="57"/>
        <v>4643.8114163506943</v>
      </c>
      <c r="CA47" s="5">
        <f t="shared" si="29"/>
        <v>726.2278557164268</v>
      </c>
      <c r="CB47" s="35">
        <f t="shared" si="30"/>
        <v>1.2976353691845542E-2</v>
      </c>
      <c r="CC47" s="5">
        <f t="shared" si="31"/>
        <v>3917.5835606342675</v>
      </c>
      <c r="CD47" s="35">
        <f t="shared" si="32"/>
        <v>7.0000000000000007E-2</v>
      </c>
      <c r="CE47" s="5">
        <f t="shared" si="58"/>
        <v>27140.474604127456</v>
      </c>
      <c r="CF47" s="5">
        <f t="shared" si="59"/>
        <v>167899.60488260168</v>
      </c>
      <c r="CG47" s="5">
        <f t="shared" si="33"/>
        <v>670859.52539587219</v>
      </c>
      <c r="CH47" s="5">
        <f t="shared" si="34"/>
        <v>195040.07948672914</v>
      </c>
    </row>
    <row r="48" spans="1:86" ht="14.25" customHeight="1">
      <c r="I48" s="150"/>
      <c r="J48" s="2">
        <v>43</v>
      </c>
      <c r="K48" s="118">
        <v>46143</v>
      </c>
      <c r="L48" s="5">
        <f t="shared" si="35"/>
        <v>676412.9401586795</v>
      </c>
      <c r="M48" s="5">
        <f t="shared" si="0"/>
        <v>5243.8408962754593</v>
      </c>
      <c r="N48" s="5">
        <f t="shared" si="1"/>
        <v>593.50193268453768</v>
      </c>
      <c r="O48" s="35">
        <f t="shared" si="2"/>
        <v>1.0529105475929687E-2</v>
      </c>
      <c r="P48" s="5">
        <f t="shared" si="3"/>
        <v>4650.3389635909216</v>
      </c>
      <c r="Q48" s="35">
        <f t="shared" si="4"/>
        <v>8.2500000000000004E-2</v>
      </c>
      <c r="R48" s="5">
        <f t="shared" si="36"/>
        <v>22180.56177400484</v>
      </c>
      <c r="S48" s="5">
        <f t="shared" si="37"/>
        <v>203304.59676583987</v>
      </c>
      <c r="T48" s="5">
        <f t="shared" si="38"/>
        <v>675819.43822599493</v>
      </c>
      <c r="U48" s="5">
        <f t="shared" si="39"/>
        <v>225485.15853984471</v>
      </c>
      <c r="V48" s="150"/>
      <c r="W48" s="2">
        <v>43</v>
      </c>
      <c r="X48" s="118">
        <v>46143</v>
      </c>
      <c r="Y48" s="5">
        <f t="shared" si="40"/>
        <v>675385.97442657279</v>
      </c>
      <c r="Z48" s="5">
        <f t="shared" si="41"/>
        <v>5121.6767256780549</v>
      </c>
      <c r="AA48" s="5">
        <f t="shared" si="5"/>
        <v>619.10356283423607</v>
      </c>
      <c r="AB48" s="35">
        <f t="shared" si="6"/>
        <v>1.0999995610389347E-2</v>
      </c>
      <c r="AC48" s="5">
        <f t="shared" si="7"/>
        <v>4502.5731628438189</v>
      </c>
      <c r="AD48" s="35">
        <f t="shared" si="8"/>
        <v>0.08</v>
      </c>
      <c r="AE48" s="5">
        <f t="shared" si="42"/>
        <v>23233.12913626165</v>
      </c>
      <c r="AF48" s="5">
        <f t="shared" si="43"/>
        <v>196998.97006789467</v>
      </c>
      <c r="AG48" s="5">
        <f t="shared" si="9"/>
        <v>674766.87086373859</v>
      </c>
      <c r="AH48" s="5">
        <f t="shared" si="10"/>
        <v>220232.09920415631</v>
      </c>
      <c r="AI48" s="150"/>
      <c r="AJ48" s="2">
        <v>43</v>
      </c>
      <c r="AK48" s="118">
        <v>46143</v>
      </c>
      <c r="AL48" s="5">
        <f t="shared" si="44"/>
        <v>674318.19039062958</v>
      </c>
      <c r="AM48" s="5">
        <f t="shared" si="45"/>
        <v>5000.557474002132</v>
      </c>
      <c r="AN48" s="5">
        <f t="shared" si="11"/>
        <v>645.58582772931641</v>
      </c>
      <c r="AO48" s="35">
        <f t="shared" si="12"/>
        <v>1.1488685969251365E-2</v>
      </c>
      <c r="AP48" s="5">
        <f t="shared" si="13"/>
        <v>4354.9716462728156</v>
      </c>
      <c r="AQ48" s="35">
        <f t="shared" si="14"/>
        <v>7.7499999999999986E-2</v>
      </c>
      <c r="AR48" s="5">
        <f t="shared" si="46"/>
        <v>24327.395437099582</v>
      </c>
      <c r="AS48" s="5">
        <f t="shared" si="47"/>
        <v>190696.57594499207</v>
      </c>
      <c r="AT48" s="5">
        <f t="shared" si="15"/>
        <v>673672.60456290026</v>
      </c>
      <c r="AU48" s="5">
        <f t="shared" si="16"/>
        <v>215023.97138209167</v>
      </c>
      <c r="AV48" s="150"/>
      <c r="AW48" s="2">
        <v>43</v>
      </c>
      <c r="AX48" s="118">
        <v>46143</v>
      </c>
      <c r="AY48" s="5">
        <f t="shared" si="48"/>
        <v>673208.54102241434</v>
      </c>
      <c r="AZ48" s="5">
        <f t="shared" si="49"/>
        <v>4880.5172696983873</v>
      </c>
      <c r="BA48" s="5">
        <f t="shared" si="17"/>
        <v>672.96388830829801</v>
      </c>
      <c r="BB48" s="35">
        <f t="shared" si="18"/>
        <v>1.1995639044381497E-2</v>
      </c>
      <c r="BC48" s="5">
        <f t="shared" si="19"/>
        <v>4207.5533813900893</v>
      </c>
      <c r="BD48" s="35">
        <f t="shared" si="20"/>
        <v>7.4999999999999997E-2</v>
      </c>
      <c r="BE48" s="5">
        <f t="shared" si="50"/>
        <v>25464.422865894016</v>
      </c>
      <c r="BF48" s="5">
        <f t="shared" si="51"/>
        <v>184397.81973113664</v>
      </c>
      <c r="BG48" s="5">
        <f t="shared" si="21"/>
        <v>672535.57713410608</v>
      </c>
      <c r="BH48" s="5">
        <f t="shared" si="22"/>
        <v>209862.24259703065</v>
      </c>
      <c r="BI48" s="150"/>
      <c r="BJ48" s="2">
        <v>43</v>
      </c>
      <c r="BK48" s="118">
        <v>46143</v>
      </c>
      <c r="BL48" s="5">
        <f t="shared" si="52"/>
        <v>672055.99211363331</v>
      </c>
      <c r="BM48" s="5">
        <f t="shared" si="53"/>
        <v>4761.5904347922178</v>
      </c>
      <c r="BN48" s="5">
        <f t="shared" si="23"/>
        <v>701.2521491056832</v>
      </c>
      <c r="BO48" s="35">
        <f t="shared" si="24"/>
        <v>1.2521316509362154E-2</v>
      </c>
      <c r="BP48" s="5">
        <f t="shared" si="25"/>
        <v>4060.3382856865346</v>
      </c>
      <c r="BQ48" s="35">
        <f t="shared" si="26"/>
        <v>7.2499999999999995E-2</v>
      </c>
      <c r="BR48" s="5">
        <f t="shared" si="54"/>
        <v>26645.260035472485</v>
      </c>
      <c r="BS48" s="5">
        <f t="shared" si="55"/>
        <v>178103.12866059286</v>
      </c>
      <c r="BT48" s="5">
        <f t="shared" si="27"/>
        <v>671354.73996452766</v>
      </c>
      <c r="BU48" s="5">
        <f t="shared" si="28"/>
        <v>204748.38869606535</v>
      </c>
      <c r="BV48" s="150"/>
      <c r="BW48" s="2">
        <v>43</v>
      </c>
      <c r="BX48" s="118">
        <v>46143</v>
      </c>
      <c r="BY48" s="5">
        <f t="shared" si="56"/>
        <v>670859.52539587219</v>
      </c>
      <c r="BZ48" s="5">
        <f t="shared" si="57"/>
        <v>4643.8114163506943</v>
      </c>
      <c r="CA48" s="5">
        <f t="shared" si="29"/>
        <v>730.46418487477285</v>
      </c>
      <c r="CB48" s="35">
        <f t="shared" si="30"/>
        <v>1.3066178367706321E-2</v>
      </c>
      <c r="CC48" s="5">
        <f t="shared" si="31"/>
        <v>3913.3472314759215</v>
      </c>
      <c r="CD48" s="35">
        <f t="shared" si="32"/>
        <v>7.0000000000000007E-2</v>
      </c>
      <c r="CE48" s="5">
        <f t="shared" si="58"/>
        <v>27870.93878900223</v>
      </c>
      <c r="CF48" s="5">
        <f t="shared" si="59"/>
        <v>171812.95211407761</v>
      </c>
      <c r="CG48" s="5">
        <f t="shared" si="33"/>
        <v>670129.0612109974</v>
      </c>
      <c r="CH48" s="5">
        <f t="shared" si="34"/>
        <v>199683.89090307982</v>
      </c>
    </row>
    <row r="49" spans="9:86" ht="14.25" customHeight="1">
      <c r="I49" s="150"/>
      <c r="J49" s="2">
        <v>44</v>
      </c>
      <c r="K49" s="118">
        <v>46174</v>
      </c>
      <c r="L49" s="5">
        <f t="shared" si="35"/>
        <v>675819.43822599493</v>
      </c>
      <c r="M49" s="5">
        <f t="shared" si="0"/>
        <v>5243.8408962754593</v>
      </c>
      <c r="N49" s="5">
        <f t="shared" si="1"/>
        <v>597.58225847174435</v>
      </c>
      <c r="O49" s="35">
        <f t="shared" si="2"/>
        <v>1.0610803264973483E-2</v>
      </c>
      <c r="P49" s="5">
        <f t="shared" si="3"/>
        <v>4646.2586378037149</v>
      </c>
      <c r="Q49" s="35">
        <f t="shared" si="4"/>
        <v>8.2500000000000004E-2</v>
      </c>
      <c r="R49" s="5">
        <f t="shared" si="36"/>
        <v>22778.144032476586</v>
      </c>
      <c r="S49" s="5">
        <f t="shared" si="37"/>
        <v>207950.8554036436</v>
      </c>
      <c r="T49" s="5">
        <f t="shared" si="38"/>
        <v>675221.85596752318</v>
      </c>
      <c r="U49" s="5">
        <f t="shared" si="39"/>
        <v>230728.99943612018</v>
      </c>
      <c r="V49" s="150"/>
      <c r="W49" s="2">
        <v>44</v>
      </c>
      <c r="X49" s="118">
        <v>46174</v>
      </c>
      <c r="Y49" s="5">
        <f t="shared" si="40"/>
        <v>674766.87086373859</v>
      </c>
      <c r="Z49" s="5">
        <f t="shared" si="41"/>
        <v>5121.6767256780549</v>
      </c>
      <c r="AA49" s="5">
        <f t="shared" si="5"/>
        <v>623.23091991979709</v>
      </c>
      <c r="AB49" s="35">
        <f t="shared" si="6"/>
        <v>1.1083488775114772E-2</v>
      </c>
      <c r="AC49" s="5">
        <f t="shared" si="7"/>
        <v>4498.4458057582578</v>
      </c>
      <c r="AD49" s="35">
        <f t="shared" si="8"/>
        <v>8.0000000000000016E-2</v>
      </c>
      <c r="AE49" s="5">
        <f t="shared" si="42"/>
        <v>23856.360056181446</v>
      </c>
      <c r="AF49" s="5">
        <f t="shared" si="43"/>
        <v>201497.41587365294</v>
      </c>
      <c r="AG49" s="5">
        <f t="shared" si="9"/>
        <v>674143.63994381879</v>
      </c>
      <c r="AH49" s="5">
        <f t="shared" si="10"/>
        <v>225353.77592983437</v>
      </c>
      <c r="AI49" s="150"/>
      <c r="AJ49" s="2">
        <v>44</v>
      </c>
      <c r="AK49" s="118">
        <v>46174</v>
      </c>
      <c r="AL49" s="5">
        <f t="shared" si="44"/>
        <v>673672.60456290026</v>
      </c>
      <c r="AM49" s="5">
        <f t="shared" si="45"/>
        <v>5000.557474002132</v>
      </c>
      <c r="AN49" s="5">
        <f t="shared" si="11"/>
        <v>649.75523620006788</v>
      </c>
      <c r="AO49" s="35">
        <f t="shared" si="12"/>
        <v>1.1573964536467668E-2</v>
      </c>
      <c r="AP49" s="5">
        <f t="shared" si="13"/>
        <v>4350.8022378020642</v>
      </c>
      <c r="AQ49" s="35">
        <f t="shared" si="14"/>
        <v>7.7499999999999999E-2</v>
      </c>
      <c r="AR49" s="5">
        <f t="shared" si="46"/>
        <v>24977.150673299649</v>
      </c>
      <c r="AS49" s="5">
        <f t="shared" si="47"/>
        <v>195047.37818279414</v>
      </c>
      <c r="AT49" s="5">
        <f t="shared" si="15"/>
        <v>673022.8493267002</v>
      </c>
      <c r="AU49" s="5">
        <f t="shared" si="16"/>
        <v>220024.52885609379</v>
      </c>
      <c r="AV49" s="150"/>
      <c r="AW49" s="2">
        <v>44</v>
      </c>
      <c r="AX49" s="118">
        <v>46174</v>
      </c>
      <c r="AY49" s="5">
        <f t="shared" si="48"/>
        <v>672535.57713410608</v>
      </c>
      <c r="AZ49" s="5">
        <f t="shared" si="49"/>
        <v>4880.5172696983873</v>
      </c>
      <c r="BA49" s="5">
        <f t="shared" si="17"/>
        <v>677.16991261022486</v>
      </c>
      <c r="BB49" s="35">
        <f t="shared" si="18"/>
        <v>1.2082690087490102E-2</v>
      </c>
      <c r="BC49" s="5">
        <f t="shared" si="19"/>
        <v>4203.3473570881624</v>
      </c>
      <c r="BD49" s="35">
        <f t="shared" si="20"/>
        <v>7.4999999999999997E-2</v>
      </c>
      <c r="BE49" s="5">
        <f t="shared" si="50"/>
        <v>26141.59277850424</v>
      </c>
      <c r="BF49" s="5">
        <f t="shared" si="51"/>
        <v>188601.16708822481</v>
      </c>
      <c r="BG49" s="5">
        <f t="shared" si="21"/>
        <v>671858.40722149587</v>
      </c>
      <c r="BH49" s="5">
        <f t="shared" si="22"/>
        <v>214742.75986672906</v>
      </c>
      <c r="BI49" s="150"/>
      <c r="BJ49" s="2">
        <v>44</v>
      </c>
      <c r="BK49" s="118">
        <v>46174</v>
      </c>
      <c r="BL49" s="5">
        <f t="shared" si="52"/>
        <v>671354.73996452766</v>
      </c>
      <c r="BM49" s="5">
        <f t="shared" si="53"/>
        <v>4761.5904347922178</v>
      </c>
      <c r="BN49" s="5">
        <f t="shared" si="23"/>
        <v>705.48888083986321</v>
      </c>
      <c r="BO49" s="35">
        <f t="shared" si="24"/>
        <v>1.2610124076171219E-2</v>
      </c>
      <c r="BP49" s="5">
        <f t="shared" si="25"/>
        <v>4056.1015539523546</v>
      </c>
      <c r="BQ49" s="35">
        <f t="shared" si="26"/>
        <v>7.2499999999999995E-2</v>
      </c>
      <c r="BR49" s="5">
        <f t="shared" si="54"/>
        <v>27350.74891631235</v>
      </c>
      <c r="BS49" s="5">
        <f t="shared" si="55"/>
        <v>182159.23021454521</v>
      </c>
      <c r="BT49" s="5">
        <f t="shared" si="27"/>
        <v>670649.25108368776</v>
      </c>
      <c r="BU49" s="5">
        <f t="shared" si="28"/>
        <v>209509.97913085757</v>
      </c>
      <c r="BV49" s="150"/>
      <c r="BW49" s="2">
        <v>44</v>
      </c>
      <c r="BX49" s="118">
        <v>46174</v>
      </c>
      <c r="BY49" s="5">
        <f t="shared" si="56"/>
        <v>670129.0612109974</v>
      </c>
      <c r="BZ49" s="5">
        <f t="shared" si="57"/>
        <v>4643.8114163506943</v>
      </c>
      <c r="CA49" s="5">
        <f t="shared" si="29"/>
        <v>734.72522595320925</v>
      </c>
      <c r="CB49" s="35">
        <f t="shared" si="30"/>
        <v>1.3156723416092048E-2</v>
      </c>
      <c r="CC49" s="5">
        <f t="shared" si="31"/>
        <v>3909.0861903974851</v>
      </c>
      <c r="CD49" s="35">
        <f t="shared" si="32"/>
        <v>7.0000000000000007E-2</v>
      </c>
      <c r="CE49" s="5">
        <f t="shared" si="58"/>
        <v>28605.664014955441</v>
      </c>
      <c r="CF49" s="5">
        <f t="shared" si="59"/>
        <v>175722.03830447508</v>
      </c>
      <c r="CG49" s="5">
        <f t="shared" si="33"/>
        <v>669394.33598504425</v>
      </c>
      <c r="CH49" s="5">
        <f t="shared" si="34"/>
        <v>204327.70231943051</v>
      </c>
    </row>
    <row r="50" spans="9:86" ht="14.25" customHeight="1">
      <c r="I50" s="150"/>
      <c r="J50" s="2">
        <v>45</v>
      </c>
      <c r="K50" s="118">
        <v>46204</v>
      </c>
      <c r="L50" s="5">
        <f t="shared" si="35"/>
        <v>675221.85596752318</v>
      </c>
      <c r="M50" s="5">
        <f t="shared" si="0"/>
        <v>5243.8408962754593</v>
      </c>
      <c r="N50" s="5">
        <f t="shared" si="1"/>
        <v>601.69063649873715</v>
      </c>
      <c r="O50" s="35">
        <f t="shared" si="2"/>
        <v>1.0693207831134137E-2</v>
      </c>
      <c r="P50" s="5">
        <f t="shared" si="3"/>
        <v>4642.1502597767221</v>
      </c>
      <c r="Q50" s="35">
        <f t="shared" si="4"/>
        <v>8.2500000000000004E-2</v>
      </c>
      <c r="R50" s="5">
        <f t="shared" si="36"/>
        <v>23379.834668975323</v>
      </c>
      <c r="S50" s="5">
        <f t="shared" si="37"/>
        <v>212593.00566342031</v>
      </c>
      <c r="T50" s="5">
        <f t="shared" si="38"/>
        <v>674620.16533102444</v>
      </c>
      <c r="U50" s="5">
        <f t="shared" si="39"/>
        <v>235972.84033239563</v>
      </c>
      <c r="V50" s="150"/>
      <c r="W50" s="2">
        <v>45</v>
      </c>
      <c r="X50" s="118">
        <v>46204</v>
      </c>
      <c r="Y50" s="5">
        <f t="shared" si="40"/>
        <v>674143.63994381879</v>
      </c>
      <c r="Z50" s="5">
        <f t="shared" si="41"/>
        <v>5121.6767256780549</v>
      </c>
      <c r="AA50" s="5">
        <f t="shared" si="5"/>
        <v>627.38579271926301</v>
      </c>
      <c r="AB50" s="35">
        <f t="shared" si="6"/>
        <v>1.1167693450699276E-2</v>
      </c>
      <c r="AC50" s="5">
        <f t="shared" si="7"/>
        <v>4494.2909329587919</v>
      </c>
      <c r="AD50" s="35">
        <f t="shared" si="8"/>
        <v>7.9999999999999988E-2</v>
      </c>
      <c r="AE50" s="5">
        <f t="shared" si="42"/>
        <v>24483.745848900708</v>
      </c>
      <c r="AF50" s="5">
        <f t="shared" si="43"/>
        <v>205991.70680661174</v>
      </c>
      <c r="AG50" s="5">
        <f t="shared" si="9"/>
        <v>673516.25415109948</v>
      </c>
      <c r="AH50" s="5">
        <f t="shared" si="10"/>
        <v>230475.45265551243</v>
      </c>
      <c r="AI50" s="150"/>
      <c r="AJ50" s="2">
        <v>45</v>
      </c>
      <c r="AK50" s="118">
        <v>46204</v>
      </c>
      <c r="AL50" s="5">
        <f t="shared" si="44"/>
        <v>673022.8493267002</v>
      </c>
      <c r="AM50" s="5">
        <f t="shared" si="45"/>
        <v>5000.557474002132</v>
      </c>
      <c r="AN50" s="5">
        <f t="shared" si="11"/>
        <v>653.95157210052639</v>
      </c>
      <c r="AO50" s="35">
        <f t="shared" si="12"/>
        <v>1.1659959053480821E-2</v>
      </c>
      <c r="AP50" s="5">
        <f t="shared" si="13"/>
        <v>4346.6059019016056</v>
      </c>
      <c r="AQ50" s="35">
        <f t="shared" si="14"/>
        <v>7.7499999999999999E-2</v>
      </c>
      <c r="AR50" s="5">
        <f t="shared" si="46"/>
        <v>25631.102245400176</v>
      </c>
      <c r="AS50" s="5">
        <f t="shared" si="47"/>
        <v>199393.98408469575</v>
      </c>
      <c r="AT50" s="5">
        <f t="shared" si="15"/>
        <v>672368.89775459969</v>
      </c>
      <c r="AU50" s="5">
        <f t="shared" si="16"/>
        <v>225025.08633009592</v>
      </c>
      <c r="AV50" s="150"/>
      <c r="AW50" s="2">
        <v>45</v>
      </c>
      <c r="AX50" s="118">
        <v>46204</v>
      </c>
      <c r="AY50" s="5">
        <f t="shared" si="48"/>
        <v>671858.40722149587</v>
      </c>
      <c r="AZ50" s="5">
        <f t="shared" si="49"/>
        <v>4880.5172696983873</v>
      </c>
      <c r="BA50" s="5">
        <f t="shared" si="17"/>
        <v>681.40222456403808</v>
      </c>
      <c r="BB50" s="35">
        <f t="shared" si="18"/>
        <v>1.217046122647201E-2</v>
      </c>
      <c r="BC50" s="5">
        <f t="shared" si="19"/>
        <v>4199.1150451343492</v>
      </c>
      <c r="BD50" s="35">
        <f t="shared" si="20"/>
        <v>7.5000000000000011E-2</v>
      </c>
      <c r="BE50" s="5">
        <f t="shared" si="50"/>
        <v>26822.995003068278</v>
      </c>
      <c r="BF50" s="5">
        <f t="shared" si="51"/>
        <v>192800.28213335917</v>
      </c>
      <c r="BG50" s="5">
        <f t="shared" si="21"/>
        <v>671177.00499693188</v>
      </c>
      <c r="BH50" s="5">
        <f t="shared" si="22"/>
        <v>219623.27713642744</v>
      </c>
      <c r="BI50" s="150"/>
      <c r="BJ50" s="2">
        <v>45</v>
      </c>
      <c r="BK50" s="118">
        <v>46204</v>
      </c>
      <c r="BL50" s="5">
        <f t="shared" si="52"/>
        <v>670649.25108368776</v>
      </c>
      <c r="BM50" s="5">
        <f t="shared" si="53"/>
        <v>4761.5904347922178</v>
      </c>
      <c r="BN50" s="5">
        <f t="shared" si="23"/>
        <v>709.75120949493748</v>
      </c>
      <c r="BO50" s="35">
        <f t="shared" si="24"/>
        <v>1.2699655595196429E-2</v>
      </c>
      <c r="BP50" s="5">
        <f t="shared" si="25"/>
        <v>4051.8392252972803</v>
      </c>
      <c r="BQ50" s="35">
        <f t="shared" si="26"/>
        <v>7.2499999999999995E-2</v>
      </c>
      <c r="BR50" s="5">
        <f t="shared" si="54"/>
        <v>28060.500125807288</v>
      </c>
      <c r="BS50" s="5">
        <f t="shared" si="55"/>
        <v>186211.06943984248</v>
      </c>
      <c r="BT50" s="5">
        <f t="shared" si="27"/>
        <v>669939.49987419287</v>
      </c>
      <c r="BU50" s="5">
        <f t="shared" si="28"/>
        <v>214271.56956564978</v>
      </c>
      <c r="BV50" s="150"/>
      <c r="BW50" s="2">
        <v>45</v>
      </c>
      <c r="BX50" s="118">
        <v>46204</v>
      </c>
      <c r="BY50" s="5">
        <f t="shared" si="56"/>
        <v>669394.33598504425</v>
      </c>
      <c r="BZ50" s="5">
        <f t="shared" si="57"/>
        <v>4643.8114163506943</v>
      </c>
      <c r="CA50" s="5">
        <f t="shared" si="29"/>
        <v>739.01112310460258</v>
      </c>
      <c r="CB50" s="35">
        <f t="shared" si="30"/>
        <v>1.3247995987604778E-2</v>
      </c>
      <c r="CC50" s="5">
        <f t="shared" si="31"/>
        <v>3904.8002932460918</v>
      </c>
      <c r="CD50" s="35">
        <f t="shared" si="32"/>
        <v>7.0000000000000007E-2</v>
      </c>
      <c r="CE50" s="5">
        <f t="shared" si="58"/>
        <v>29344.675138060044</v>
      </c>
      <c r="CF50" s="5">
        <f t="shared" si="59"/>
        <v>179626.83859772116</v>
      </c>
      <c r="CG50" s="5">
        <f t="shared" si="33"/>
        <v>668655.32486193965</v>
      </c>
      <c r="CH50" s="5">
        <f t="shared" si="34"/>
        <v>208971.51373578119</v>
      </c>
    </row>
    <row r="51" spans="9:86" ht="14.25" customHeight="1">
      <c r="I51" s="150"/>
      <c r="J51" s="2">
        <v>46</v>
      </c>
      <c r="K51" s="118">
        <v>46235</v>
      </c>
      <c r="L51" s="5">
        <f t="shared" si="35"/>
        <v>674620.16533102444</v>
      </c>
      <c r="M51" s="5">
        <f t="shared" si="0"/>
        <v>5243.8408962754593</v>
      </c>
      <c r="N51" s="5">
        <f t="shared" si="1"/>
        <v>605.82725962466611</v>
      </c>
      <c r="O51" s="35">
        <f t="shared" si="2"/>
        <v>1.0776326426484399E-2</v>
      </c>
      <c r="P51" s="5">
        <f t="shared" si="3"/>
        <v>4638.0136366507932</v>
      </c>
      <c r="Q51" s="35">
        <f t="shared" si="4"/>
        <v>8.2500000000000004E-2</v>
      </c>
      <c r="R51" s="5">
        <f t="shared" si="36"/>
        <v>23985.661928599991</v>
      </c>
      <c r="S51" s="5">
        <f t="shared" si="37"/>
        <v>217231.01930007109</v>
      </c>
      <c r="T51" s="5">
        <f t="shared" si="38"/>
        <v>674014.33807139983</v>
      </c>
      <c r="U51" s="5">
        <f t="shared" si="39"/>
        <v>241216.68122867108</v>
      </c>
      <c r="V51" s="150"/>
      <c r="W51" s="2">
        <v>46</v>
      </c>
      <c r="X51" s="118">
        <v>46235</v>
      </c>
      <c r="Y51" s="5">
        <f t="shared" si="40"/>
        <v>673516.25415109948</v>
      </c>
      <c r="Z51" s="5">
        <f t="shared" si="41"/>
        <v>5121.6767256780549</v>
      </c>
      <c r="AA51" s="5">
        <f t="shared" si="5"/>
        <v>631.5683646707248</v>
      </c>
      <c r="AB51" s="35">
        <f t="shared" si="6"/>
        <v>1.1252616888364559E-2</v>
      </c>
      <c r="AC51" s="5">
        <f t="shared" si="7"/>
        <v>4490.1083610073301</v>
      </c>
      <c r="AD51" s="35">
        <f t="shared" si="8"/>
        <v>0.08</v>
      </c>
      <c r="AE51" s="5">
        <f t="shared" si="42"/>
        <v>25115.314213571433</v>
      </c>
      <c r="AF51" s="5">
        <f t="shared" si="43"/>
        <v>210481.81516761906</v>
      </c>
      <c r="AG51" s="5">
        <f t="shared" si="9"/>
        <v>672884.68578642874</v>
      </c>
      <c r="AH51" s="5">
        <f t="shared" si="10"/>
        <v>235597.12938119049</v>
      </c>
      <c r="AI51" s="150"/>
      <c r="AJ51" s="2">
        <v>46</v>
      </c>
      <c r="AK51" s="118">
        <v>46235</v>
      </c>
      <c r="AL51" s="5">
        <f t="shared" si="44"/>
        <v>672368.89775459969</v>
      </c>
      <c r="AM51" s="5">
        <f t="shared" si="45"/>
        <v>5000.557474002132</v>
      </c>
      <c r="AN51" s="5">
        <f t="shared" si="11"/>
        <v>658.17500933700921</v>
      </c>
      <c r="AO51" s="35">
        <f t="shared" si="12"/>
        <v>1.1746676769880495E-2</v>
      </c>
      <c r="AP51" s="5">
        <f t="shared" si="13"/>
        <v>4342.3824646651228</v>
      </c>
      <c r="AQ51" s="35">
        <f t="shared" si="14"/>
        <v>7.7499999999999999E-2</v>
      </c>
      <c r="AR51" s="5">
        <f t="shared" si="46"/>
        <v>26289.277254737186</v>
      </c>
      <c r="AS51" s="5">
        <f t="shared" si="47"/>
        <v>203736.36654936089</v>
      </c>
      <c r="AT51" s="5">
        <f t="shared" si="15"/>
        <v>671710.72274526267</v>
      </c>
      <c r="AU51" s="5">
        <f t="shared" si="16"/>
        <v>230025.64380409807</v>
      </c>
      <c r="AV51" s="150"/>
      <c r="AW51" s="2">
        <v>46</v>
      </c>
      <c r="AX51" s="118">
        <v>46235</v>
      </c>
      <c r="AY51" s="5">
        <f t="shared" si="48"/>
        <v>671177.00499693188</v>
      </c>
      <c r="AZ51" s="5">
        <f t="shared" si="49"/>
        <v>4880.5172696983873</v>
      </c>
      <c r="BA51" s="5">
        <f t="shared" si="17"/>
        <v>685.66098846756358</v>
      </c>
      <c r="BB51" s="35">
        <f t="shared" si="18"/>
        <v>1.2258959708621685E-2</v>
      </c>
      <c r="BC51" s="5">
        <f t="shared" si="19"/>
        <v>4194.8562812308237</v>
      </c>
      <c r="BD51" s="35">
        <f t="shared" si="20"/>
        <v>7.4999999999999997E-2</v>
      </c>
      <c r="BE51" s="5">
        <f t="shared" si="50"/>
        <v>27508.655991535841</v>
      </c>
      <c r="BF51" s="5">
        <f t="shared" si="51"/>
        <v>196995.13841459001</v>
      </c>
      <c r="BG51" s="5">
        <f t="shared" si="21"/>
        <v>670491.34400846437</v>
      </c>
      <c r="BH51" s="5">
        <f t="shared" si="22"/>
        <v>224503.79440612585</v>
      </c>
      <c r="BI51" s="150"/>
      <c r="BJ51" s="2">
        <v>46</v>
      </c>
      <c r="BK51" s="118">
        <v>46235</v>
      </c>
      <c r="BL51" s="5">
        <f t="shared" si="52"/>
        <v>669939.49987419287</v>
      </c>
      <c r="BM51" s="5">
        <f t="shared" si="53"/>
        <v>4761.5904347922178</v>
      </c>
      <c r="BN51" s="5">
        <f t="shared" si="23"/>
        <v>714.03928971896948</v>
      </c>
      <c r="BO51" s="35">
        <f t="shared" si="24"/>
        <v>1.2789918310887324E-2</v>
      </c>
      <c r="BP51" s="5">
        <f t="shared" si="25"/>
        <v>4047.5511450732483</v>
      </c>
      <c r="BQ51" s="35">
        <f t="shared" si="26"/>
        <v>7.2499999999999995E-2</v>
      </c>
      <c r="BR51" s="5">
        <f t="shared" si="54"/>
        <v>28774.539415526258</v>
      </c>
      <c r="BS51" s="5">
        <f t="shared" si="55"/>
        <v>190258.62058491574</v>
      </c>
      <c r="BT51" s="5">
        <f t="shared" si="27"/>
        <v>669225.46058447391</v>
      </c>
      <c r="BU51" s="5">
        <f t="shared" si="28"/>
        <v>219033.160000442</v>
      </c>
      <c r="BV51" s="150"/>
      <c r="BW51" s="2">
        <v>46</v>
      </c>
      <c r="BX51" s="118">
        <v>46235</v>
      </c>
      <c r="BY51" s="5">
        <f t="shared" si="56"/>
        <v>668655.32486193965</v>
      </c>
      <c r="BZ51" s="5">
        <f t="shared" si="57"/>
        <v>4643.8114163506943</v>
      </c>
      <c r="CA51" s="5">
        <f t="shared" si="29"/>
        <v>743.32202132271277</v>
      </c>
      <c r="CB51" s="35">
        <f t="shared" si="30"/>
        <v>1.3340003323407734E-2</v>
      </c>
      <c r="CC51" s="5">
        <f t="shared" si="31"/>
        <v>3900.4893950279816</v>
      </c>
      <c r="CD51" s="35">
        <f t="shared" si="32"/>
        <v>7.0000000000000007E-2</v>
      </c>
      <c r="CE51" s="5">
        <f t="shared" si="58"/>
        <v>30087.997159382758</v>
      </c>
      <c r="CF51" s="5">
        <f t="shared" si="59"/>
        <v>183527.32799274914</v>
      </c>
      <c r="CG51" s="5">
        <f t="shared" si="33"/>
        <v>667912.00284061697</v>
      </c>
      <c r="CH51" s="5">
        <f t="shared" si="34"/>
        <v>213615.3251521319</v>
      </c>
    </row>
    <row r="52" spans="9:86" ht="14.25" customHeight="1">
      <c r="I52" s="150"/>
      <c r="J52" s="2">
        <v>47</v>
      </c>
      <c r="K52" s="118">
        <v>46266</v>
      </c>
      <c r="L52" s="5">
        <f t="shared" si="35"/>
        <v>674014.33807139983</v>
      </c>
      <c r="M52" s="5">
        <f t="shared" si="0"/>
        <v>5243.8408962754593</v>
      </c>
      <c r="N52" s="5">
        <f t="shared" si="1"/>
        <v>609.99232203458541</v>
      </c>
      <c r="O52" s="35">
        <f t="shared" si="2"/>
        <v>1.0860166395510136E-2</v>
      </c>
      <c r="P52" s="5">
        <f t="shared" si="3"/>
        <v>4633.8485742408739</v>
      </c>
      <c r="Q52" s="35">
        <f t="shared" si="4"/>
        <v>8.2500000000000004E-2</v>
      </c>
      <c r="R52" s="5">
        <f t="shared" si="36"/>
        <v>24595.654250634576</v>
      </c>
      <c r="S52" s="5">
        <f t="shared" si="37"/>
        <v>221864.86787431195</v>
      </c>
      <c r="T52" s="5">
        <f t="shared" si="38"/>
        <v>673404.34574936528</v>
      </c>
      <c r="U52" s="5">
        <f t="shared" si="39"/>
        <v>246460.52212494652</v>
      </c>
      <c r="V52" s="150"/>
      <c r="W52" s="2">
        <v>47</v>
      </c>
      <c r="X52" s="118">
        <v>46266</v>
      </c>
      <c r="Y52" s="5">
        <f t="shared" si="40"/>
        <v>672884.68578642874</v>
      </c>
      <c r="Z52" s="5">
        <f t="shared" si="41"/>
        <v>5121.6767256780549</v>
      </c>
      <c r="AA52" s="5">
        <f t="shared" si="5"/>
        <v>635.77882043519639</v>
      </c>
      <c r="AB52" s="35">
        <f t="shared" si="6"/>
        <v>1.133826643164812E-2</v>
      </c>
      <c r="AC52" s="5">
        <f t="shared" si="7"/>
        <v>4485.8979052428585</v>
      </c>
      <c r="AD52" s="35">
        <f t="shared" si="8"/>
        <v>0.08</v>
      </c>
      <c r="AE52" s="5">
        <f t="shared" si="42"/>
        <v>25751.09303400663</v>
      </c>
      <c r="AF52" s="5">
        <f t="shared" si="43"/>
        <v>214967.71307286192</v>
      </c>
      <c r="AG52" s="5">
        <f t="shared" si="9"/>
        <v>672248.90696599358</v>
      </c>
      <c r="AH52" s="5">
        <f t="shared" si="10"/>
        <v>240718.80610686855</v>
      </c>
      <c r="AI52" s="150"/>
      <c r="AJ52" s="2">
        <v>47</v>
      </c>
      <c r="AK52" s="118">
        <v>46266</v>
      </c>
      <c r="AL52" s="5">
        <f t="shared" si="44"/>
        <v>671710.72274526267</v>
      </c>
      <c r="AM52" s="5">
        <f t="shared" si="45"/>
        <v>5000.557474002132</v>
      </c>
      <c r="AN52" s="5">
        <f t="shared" si="11"/>
        <v>662.42572293897774</v>
      </c>
      <c r="AO52" s="35">
        <f t="shared" si="12"/>
        <v>1.1834125027481995E-2</v>
      </c>
      <c r="AP52" s="5">
        <f t="shared" si="13"/>
        <v>4338.1317510631543</v>
      </c>
      <c r="AQ52" s="35">
        <f t="shared" si="14"/>
        <v>7.7499999999999986E-2</v>
      </c>
      <c r="AR52" s="5">
        <f t="shared" si="46"/>
        <v>26951.702977676163</v>
      </c>
      <c r="AS52" s="5">
        <f t="shared" si="47"/>
        <v>208074.49830042405</v>
      </c>
      <c r="AT52" s="5">
        <f t="shared" si="15"/>
        <v>671048.29702232371</v>
      </c>
      <c r="AU52" s="5">
        <f t="shared" si="16"/>
        <v>235026.2012781002</v>
      </c>
      <c r="AV52" s="150"/>
      <c r="AW52" s="2">
        <v>47</v>
      </c>
      <c r="AX52" s="118">
        <v>46266</v>
      </c>
      <c r="AY52" s="5">
        <f t="shared" si="48"/>
        <v>670491.34400846437</v>
      </c>
      <c r="AZ52" s="5">
        <f t="shared" si="49"/>
        <v>4880.5172696983873</v>
      </c>
      <c r="BA52" s="5">
        <f t="shared" si="17"/>
        <v>689.94636964548499</v>
      </c>
      <c r="BB52" s="35">
        <f t="shared" si="18"/>
        <v>1.2348192873376303E-2</v>
      </c>
      <c r="BC52" s="5">
        <f t="shared" si="19"/>
        <v>4190.5709000529023</v>
      </c>
      <c r="BD52" s="35">
        <f t="shared" si="20"/>
        <v>7.5000000000000011E-2</v>
      </c>
      <c r="BE52" s="5">
        <f t="shared" si="50"/>
        <v>28198.602361181325</v>
      </c>
      <c r="BF52" s="5">
        <f t="shared" si="51"/>
        <v>201185.70931464291</v>
      </c>
      <c r="BG52" s="5">
        <f t="shared" si="21"/>
        <v>669801.39763881883</v>
      </c>
      <c r="BH52" s="5">
        <f t="shared" si="22"/>
        <v>229384.31167582422</v>
      </c>
      <c r="BI52" s="150"/>
      <c r="BJ52" s="2">
        <v>47</v>
      </c>
      <c r="BK52" s="118">
        <v>46266</v>
      </c>
      <c r="BL52" s="5">
        <f t="shared" si="52"/>
        <v>669225.46058447391</v>
      </c>
      <c r="BM52" s="5">
        <f t="shared" si="53"/>
        <v>4761.5904347922178</v>
      </c>
      <c r="BN52" s="5">
        <f t="shared" si="23"/>
        <v>718.35327709435478</v>
      </c>
      <c r="BO52" s="35">
        <f t="shared" si="24"/>
        <v>1.2880919559760467E-2</v>
      </c>
      <c r="BP52" s="5">
        <f t="shared" si="25"/>
        <v>4043.237157697863</v>
      </c>
      <c r="BQ52" s="35">
        <f t="shared" si="26"/>
        <v>7.2499999999999995E-2</v>
      </c>
      <c r="BR52" s="5">
        <f t="shared" si="54"/>
        <v>29492.892692620611</v>
      </c>
      <c r="BS52" s="5">
        <f t="shared" si="55"/>
        <v>194301.85774261362</v>
      </c>
      <c r="BT52" s="5">
        <f t="shared" si="27"/>
        <v>668507.1073073796</v>
      </c>
      <c r="BU52" s="5">
        <f t="shared" si="28"/>
        <v>223794.75043523422</v>
      </c>
      <c r="BV52" s="150"/>
      <c r="BW52" s="2">
        <v>47</v>
      </c>
      <c r="BX52" s="118">
        <v>46266</v>
      </c>
      <c r="BY52" s="5">
        <f t="shared" si="56"/>
        <v>667912.00284061697</v>
      </c>
      <c r="BZ52" s="5">
        <f t="shared" si="57"/>
        <v>4643.8114163506943</v>
      </c>
      <c r="CA52" s="5">
        <f t="shared" si="29"/>
        <v>747.65806644709528</v>
      </c>
      <c r="CB52" s="35">
        <f t="shared" si="30"/>
        <v>1.3432752756662312E-2</v>
      </c>
      <c r="CC52" s="5">
        <f t="shared" si="31"/>
        <v>3896.1533499035991</v>
      </c>
      <c r="CD52" s="35">
        <f t="shared" si="32"/>
        <v>7.0000000000000007E-2</v>
      </c>
      <c r="CE52" s="5">
        <f t="shared" si="58"/>
        <v>30835.655225829854</v>
      </c>
      <c r="CF52" s="5">
        <f t="shared" si="59"/>
        <v>187423.48134265273</v>
      </c>
      <c r="CG52" s="5">
        <f t="shared" si="33"/>
        <v>667164.34477416985</v>
      </c>
      <c r="CH52" s="5">
        <f t="shared" si="34"/>
        <v>218259.13656848259</v>
      </c>
    </row>
    <row r="53" spans="9:86" ht="14.25" customHeight="1">
      <c r="I53" s="150"/>
      <c r="J53" s="2">
        <v>48</v>
      </c>
      <c r="K53" s="118">
        <v>46296</v>
      </c>
      <c r="L53" s="5">
        <f t="shared" si="35"/>
        <v>673404.34574936528</v>
      </c>
      <c r="M53" s="5">
        <f t="shared" si="0"/>
        <v>5243.8408962754593</v>
      </c>
      <c r="N53" s="5">
        <f t="shared" si="1"/>
        <v>614.18601924857285</v>
      </c>
      <c r="O53" s="35">
        <f t="shared" si="2"/>
        <v>1.0944735176576964E-2</v>
      </c>
      <c r="P53" s="5">
        <f t="shared" si="3"/>
        <v>4629.6548770268864</v>
      </c>
      <c r="Q53" s="35">
        <f t="shared" si="4"/>
        <v>8.2500000000000004E-2</v>
      </c>
      <c r="R53" s="5">
        <f t="shared" si="36"/>
        <v>25209.840269883149</v>
      </c>
      <c r="S53" s="5">
        <f t="shared" si="37"/>
        <v>226494.52275133884</v>
      </c>
      <c r="T53" s="5">
        <f t="shared" si="38"/>
        <v>672790.15973011672</v>
      </c>
      <c r="U53" s="5">
        <f t="shared" si="39"/>
        <v>251704.363021222</v>
      </c>
      <c r="V53" s="150"/>
      <c r="W53" s="2">
        <v>48</v>
      </c>
      <c r="X53" s="118">
        <v>46296</v>
      </c>
      <c r="Y53" s="5">
        <f t="shared" si="40"/>
        <v>672248.90696599358</v>
      </c>
      <c r="Z53" s="5">
        <f t="shared" si="41"/>
        <v>5121.6767256780549</v>
      </c>
      <c r="AA53" s="5">
        <f t="shared" si="5"/>
        <v>640.01734590476372</v>
      </c>
      <c r="AB53" s="35">
        <f t="shared" si="6"/>
        <v>1.1424649517869243E-2</v>
      </c>
      <c r="AC53" s="5">
        <f t="shared" si="7"/>
        <v>4481.6593797732912</v>
      </c>
      <c r="AD53" s="35">
        <f t="shared" si="8"/>
        <v>8.0000000000000016E-2</v>
      </c>
      <c r="AE53" s="5">
        <f t="shared" si="42"/>
        <v>26391.110379911392</v>
      </c>
      <c r="AF53" s="5">
        <f t="shared" si="43"/>
        <v>219449.3724526352</v>
      </c>
      <c r="AG53" s="5">
        <f t="shared" si="9"/>
        <v>671608.88962008886</v>
      </c>
      <c r="AH53" s="5">
        <f t="shared" si="10"/>
        <v>245840.48283254658</v>
      </c>
      <c r="AI53" s="150"/>
      <c r="AJ53" s="2">
        <v>48</v>
      </c>
      <c r="AK53" s="118">
        <v>46296</v>
      </c>
      <c r="AL53" s="5">
        <f t="shared" si="44"/>
        <v>671048.29702232371</v>
      </c>
      <c r="AM53" s="5">
        <f t="shared" si="45"/>
        <v>5000.557474002132</v>
      </c>
      <c r="AN53" s="5">
        <f t="shared" si="11"/>
        <v>666.70388906629159</v>
      </c>
      <c r="AO53" s="35">
        <f t="shared" si="12"/>
        <v>1.192231126179186E-2</v>
      </c>
      <c r="AP53" s="5">
        <f t="shared" si="13"/>
        <v>4333.8535849358404</v>
      </c>
      <c r="AQ53" s="35">
        <f t="shared" si="14"/>
        <v>7.7499999999999999E-2</v>
      </c>
      <c r="AR53" s="5">
        <f t="shared" si="46"/>
        <v>27618.406866742454</v>
      </c>
      <c r="AS53" s="5">
        <f t="shared" si="47"/>
        <v>212408.35188535988</v>
      </c>
      <c r="AT53" s="5">
        <f t="shared" si="15"/>
        <v>670381.59313325747</v>
      </c>
      <c r="AU53" s="5">
        <f t="shared" si="16"/>
        <v>240026.75875210232</v>
      </c>
      <c r="AV53" s="150"/>
      <c r="AW53" s="2">
        <v>48</v>
      </c>
      <c r="AX53" s="118">
        <v>46296</v>
      </c>
      <c r="AY53" s="5">
        <f t="shared" si="48"/>
        <v>669801.39763881883</v>
      </c>
      <c r="AZ53" s="5">
        <f t="shared" si="49"/>
        <v>4880.5172696983873</v>
      </c>
      <c r="BA53" s="5">
        <f t="shared" si="17"/>
        <v>694.25853445577013</v>
      </c>
      <c r="BB53" s="35">
        <f t="shared" si="18"/>
        <v>1.2438168153781123E-2</v>
      </c>
      <c r="BC53" s="5">
        <f t="shared" si="19"/>
        <v>4186.2587352426171</v>
      </c>
      <c r="BD53" s="35">
        <f t="shared" si="20"/>
        <v>7.4999999999999997E-2</v>
      </c>
      <c r="BE53" s="5">
        <f t="shared" si="50"/>
        <v>28892.860895637095</v>
      </c>
      <c r="BF53" s="5">
        <f t="shared" si="51"/>
        <v>205371.96804988553</v>
      </c>
      <c r="BG53" s="5">
        <f t="shared" si="21"/>
        <v>669107.13910436304</v>
      </c>
      <c r="BH53" s="5">
        <f t="shared" si="22"/>
        <v>234264.82894552263</v>
      </c>
      <c r="BI53" s="150"/>
      <c r="BJ53" s="2">
        <v>48</v>
      </c>
      <c r="BK53" s="118">
        <v>46296</v>
      </c>
      <c r="BL53" s="5">
        <f t="shared" si="52"/>
        <v>668507.1073073796</v>
      </c>
      <c r="BM53" s="5">
        <f t="shared" si="53"/>
        <v>4761.5904347922178</v>
      </c>
      <c r="BN53" s="5">
        <f t="shared" si="23"/>
        <v>722.69332814346626</v>
      </c>
      <c r="BO53" s="35">
        <f t="shared" si="24"/>
        <v>1.2972666771864346E-2</v>
      </c>
      <c r="BP53" s="5">
        <f t="shared" si="25"/>
        <v>4038.8971066487516</v>
      </c>
      <c r="BQ53" s="35">
        <f t="shared" si="26"/>
        <v>7.2499999999999995E-2</v>
      </c>
      <c r="BR53" s="5">
        <f t="shared" si="54"/>
        <v>30215.586020764076</v>
      </c>
      <c r="BS53" s="5">
        <f t="shared" si="55"/>
        <v>198340.75484926236</v>
      </c>
      <c r="BT53" s="5">
        <f t="shared" si="27"/>
        <v>667784.41397923615</v>
      </c>
      <c r="BU53" s="5">
        <f t="shared" si="28"/>
        <v>228556.34087002644</v>
      </c>
      <c r="BV53" s="150"/>
      <c r="BW53" s="2">
        <v>48</v>
      </c>
      <c r="BX53" s="118">
        <v>46296</v>
      </c>
      <c r="BY53" s="5">
        <f t="shared" si="56"/>
        <v>667164.34477416985</v>
      </c>
      <c r="BZ53" s="5">
        <f t="shared" si="57"/>
        <v>4643.8114163506943</v>
      </c>
      <c r="CA53" s="5">
        <f t="shared" si="29"/>
        <v>752.01940516803688</v>
      </c>
      <c r="CB53" s="35">
        <f t="shared" si="30"/>
        <v>1.3526251713992719E-2</v>
      </c>
      <c r="CC53" s="5">
        <f t="shared" si="31"/>
        <v>3891.7920111826575</v>
      </c>
      <c r="CD53" s="35">
        <f t="shared" si="32"/>
        <v>7.0000000000000007E-2</v>
      </c>
      <c r="CE53" s="5">
        <f t="shared" si="58"/>
        <v>31587.674630997892</v>
      </c>
      <c r="CF53" s="5">
        <f t="shared" si="59"/>
        <v>191315.27335383539</v>
      </c>
      <c r="CG53" s="5">
        <f t="shared" si="33"/>
        <v>666412.32536900183</v>
      </c>
      <c r="CH53" s="5">
        <f t="shared" si="34"/>
        <v>222902.94798483327</v>
      </c>
    </row>
    <row r="54" spans="9:86" ht="14.25" customHeight="1">
      <c r="I54" s="150"/>
      <c r="J54" s="2">
        <v>49</v>
      </c>
      <c r="K54" s="118">
        <v>46327</v>
      </c>
      <c r="L54" s="5">
        <f t="shared" si="35"/>
        <v>672790.15973011672</v>
      </c>
      <c r="M54" s="5">
        <f t="shared" si="0"/>
        <v>5243.8408962754593</v>
      </c>
      <c r="N54" s="5">
        <f t="shared" si="1"/>
        <v>618.40854813090664</v>
      </c>
      <c r="O54" s="35">
        <f t="shared" si="2"/>
        <v>1.1030040303424924E-2</v>
      </c>
      <c r="P54" s="5">
        <f t="shared" si="3"/>
        <v>4625.4323481445526</v>
      </c>
      <c r="Q54" s="35">
        <f t="shared" si="4"/>
        <v>8.2500000000000004E-2</v>
      </c>
      <c r="R54" s="5">
        <f t="shared" si="36"/>
        <v>25828.248818014057</v>
      </c>
      <c r="S54" s="5">
        <f t="shared" si="37"/>
        <v>231119.9550994834</v>
      </c>
      <c r="T54" s="5">
        <f t="shared" si="38"/>
        <v>672171.75118198583</v>
      </c>
      <c r="U54" s="5">
        <f t="shared" si="39"/>
        <v>256948.20391749745</v>
      </c>
      <c r="V54" s="150"/>
      <c r="W54" s="2">
        <v>49</v>
      </c>
      <c r="X54" s="118">
        <v>46327</v>
      </c>
      <c r="Y54" s="5">
        <f t="shared" si="40"/>
        <v>671608.88962008886</v>
      </c>
      <c r="Z54" s="5">
        <f t="shared" si="41"/>
        <v>5121.6767256780549</v>
      </c>
      <c r="AA54" s="5">
        <f t="shared" si="5"/>
        <v>644.28412821079564</v>
      </c>
      <c r="AB54" s="35">
        <f t="shared" si="6"/>
        <v>1.1511773679623269E-2</v>
      </c>
      <c r="AC54" s="5">
        <f t="shared" si="7"/>
        <v>4477.3925974672593</v>
      </c>
      <c r="AD54" s="35">
        <f t="shared" si="8"/>
        <v>0.08</v>
      </c>
      <c r="AE54" s="5">
        <f t="shared" si="42"/>
        <v>27035.394508122186</v>
      </c>
      <c r="AF54" s="5">
        <f t="shared" si="43"/>
        <v>223926.76505010246</v>
      </c>
      <c r="AG54" s="5">
        <f t="shared" si="9"/>
        <v>670964.60549187812</v>
      </c>
      <c r="AH54" s="5">
        <f t="shared" si="10"/>
        <v>250962.15955822464</v>
      </c>
      <c r="AI54" s="150"/>
      <c r="AJ54" s="2">
        <v>49</v>
      </c>
      <c r="AK54" s="118">
        <v>46327</v>
      </c>
      <c r="AL54" s="5">
        <f t="shared" si="44"/>
        <v>670381.59313325747</v>
      </c>
      <c r="AM54" s="5">
        <f t="shared" si="45"/>
        <v>5000.557474002132</v>
      </c>
      <c r="AN54" s="5">
        <f t="shared" si="11"/>
        <v>671.00968501651096</v>
      </c>
      <c r="AO54" s="35">
        <f t="shared" si="12"/>
        <v>1.2011243003501655E-2</v>
      </c>
      <c r="AP54" s="5">
        <f t="shared" si="13"/>
        <v>4329.5477889856211</v>
      </c>
      <c r="AQ54" s="35">
        <f t="shared" si="14"/>
        <v>7.7499999999999999E-2</v>
      </c>
      <c r="AR54" s="5">
        <f t="shared" si="46"/>
        <v>28289.416551758964</v>
      </c>
      <c r="AS54" s="5">
        <f t="shared" si="47"/>
        <v>216737.89967434551</v>
      </c>
      <c r="AT54" s="5">
        <f t="shared" si="15"/>
        <v>669710.583448241</v>
      </c>
      <c r="AU54" s="5">
        <f t="shared" si="16"/>
        <v>245027.31622610448</v>
      </c>
      <c r="AV54" s="150"/>
      <c r="AW54" s="2">
        <v>49</v>
      </c>
      <c r="AX54" s="118">
        <v>46327</v>
      </c>
      <c r="AY54" s="5">
        <f t="shared" si="48"/>
        <v>669107.13910436304</v>
      </c>
      <c r="AZ54" s="5">
        <f t="shared" si="49"/>
        <v>4880.5172696983873</v>
      </c>
      <c r="BA54" s="5">
        <f t="shared" si="17"/>
        <v>698.59765029611845</v>
      </c>
      <c r="BB54" s="35">
        <f t="shared" si="18"/>
        <v>1.252889307798264E-2</v>
      </c>
      <c r="BC54" s="5">
        <f t="shared" si="19"/>
        <v>4181.9196194022688</v>
      </c>
      <c r="BD54" s="35">
        <f t="shared" si="20"/>
        <v>7.4999999999999997E-2</v>
      </c>
      <c r="BE54" s="5">
        <f t="shared" si="50"/>
        <v>29591.458545933216</v>
      </c>
      <c r="BF54" s="5">
        <f t="shared" si="51"/>
        <v>209553.8876692878</v>
      </c>
      <c r="BG54" s="5">
        <f t="shared" si="21"/>
        <v>668408.54145406687</v>
      </c>
      <c r="BH54" s="5">
        <f t="shared" si="22"/>
        <v>239145.34621522101</v>
      </c>
      <c r="BI54" s="150"/>
      <c r="BJ54" s="2">
        <v>49</v>
      </c>
      <c r="BK54" s="118">
        <v>46327</v>
      </c>
      <c r="BL54" s="5">
        <f t="shared" si="52"/>
        <v>667784.41397923615</v>
      </c>
      <c r="BM54" s="5">
        <f t="shared" si="53"/>
        <v>4761.5904347922178</v>
      </c>
      <c r="BN54" s="5">
        <f t="shared" si="23"/>
        <v>727.05960033433303</v>
      </c>
      <c r="BO54" s="35">
        <f t="shared" si="24"/>
        <v>1.306516747227239E-2</v>
      </c>
      <c r="BP54" s="5">
        <f t="shared" si="25"/>
        <v>4034.5308344578848</v>
      </c>
      <c r="BQ54" s="35">
        <f t="shared" si="26"/>
        <v>7.2499999999999995E-2</v>
      </c>
      <c r="BR54" s="5">
        <f t="shared" si="54"/>
        <v>30942.645621098411</v>
      </c>
      <c r="BS54" s="5">
        <f t="shared" si="55"/>
        <v>202375.28568372026</v>
      </c>
      <c r="BT54" s="5">
        <f t="shared" si="27"/>
        <v>667057.35437890177</v>
      </c>
      <c r="BU54" s="5">
        <f t="shared" si="28"/>
        <v>233317.93130481866</v>
      </c>
      <c r="BV54" s="150"/>
      <c r="BW54" s="2">
        <v>49</v>
      </c>
      <c r="BX54" s="118">
        <v>46327</v>
      </c>
      <c r="BY54" s="5">
        <f t="shared" si="56"/>
        <v>666412.32536900183</v>
      </c>
      <c r="BZ54" s="5">
        <f t="shared" si="57"/>
        <v>4643.8114163506943</v>
      </c>
      <c r="CA54" s="5">
        <f t="shared" si="29"/>
        <v>756.406185031517</v>
      </c>
      <c r="CB54" s="35">
        <f t="shared" si="30"/>
        <v>1.362050771697869E-2</v>
      </c>
      <c r="CC54" s="5">
        <f t="shared" si="31"/>
        <v>3887.4052313191773</v>
      </c>
      <c r="CD54" s="35">
        <f t="shared" si="32"/>
        <v>7.0000000000000007E-2</v>
      </c>
      <c r="CE54" s="5">
        <f t="shared" si="58"/>
        <v>32344.080816029407</v>
      </c>
      <c r="CF54" s="5">
        <f t="shared" si="59"/>
        <v>195202.67858515456</v>
      </c>
      <c r="CG54" s="5">
        <f t="shared" si="33"/>
        <v>665655.91918397031</v>
      </c>
      <c r="CH54" s="5">
        <f t="shared" si="34"/>
        <v>227546.75940118395</v>
      </c>
    </row>
    <row r="55" spans="9:86" ht="14.25" customHeight="1">
      <c r="I55" s="150"/>
      <c r="J55" s="2">
        <v>50</v>
      </c>
      <c r="K55" s="118">
        <v>46357</v>
      </c>
      <c r="L55" s="5">
        <f t="shared" si="35"/>
        <v>672171.75118198583</v>
      </c>
      <c r="M55" s="5">
        <f t="shared" si="0"/>
        <v>5243.8408962754593</v>
      </c>
      <c r="N55" s="5">
        <f t="shared" si="1"/>
        <v>622.66010689930681</v>
      </c>
      <c r="O55" s="35">
        <f t="shared" si="2"/>
        <v>1.1116089406691997E-2</v>
      </c>
      <c r="P55" s="5">
        <f t="shared" si="3"/>
        <v>4621.1807893761525</v>
      </c>
      <c r="Q55" s="35">
        <f t="shared" si="4"/>
        <v>8.2500000000000004E-2</v>
      </c>
      <c r="R55" s="5">
        <f t="shared" si="36"/>
        <v>26450.908924913365</v>
      </c>
      <c r="S55" s="5">
        <f t="shared" si="37"/>
        <v>235741.13588885954</v>
      </c>
      <c r="T55" s="5">
        <f t="shared" si="38"/>
        <v>671549.0910750865</v>
      </c>
      <c r="U55" s="5">
        <f t="shared" si="39"/>
        <v>262192.0448137729</v>
      </c>
      <c r="V55" s="150"/>
      <c r="W55" s="2">
        <v>50</v>
      </c>
      <c r="X55" s="118">
        <v>46357</v>
      </c>
      <c r="Y55" s="5">
        <f t="shared" si="40"/>
        <v>670964.60549187812</v>
      </c>
      <c r="Z55" s="5">
        <f t="shared" si="41"/>
        <v>5121.6767256780549</v>
      </c>
      <c r="AA55" s="5">
        <f t="shared" si="5"/>
        <v>648.57935573220038</v>
      </c>
      <c r="AB55" s="35">
        <f t="shared" si="6"/>
        <v>1.1599646546304469E-2</v>
      </c>
      <c r="AC55" s="5">
        <f t="shared" si="7"/>
        <v>4473.0973699458546</v>
      </c>
      <c r="AD55" s="35">
        <f t="shared" si="8"/>
        <v>0.08</v>
      </c>
      <c r="AE55" s="5">
        <f t="shared" si="42"/>
        <v>27683.973863854386</v>
      </c>
      <c r="AF55" s="5">
        <f t="shared" si="43"/>
        <v>228399.8624200483</v>
      </c>
      <c r="AG55" s="5">
        <f t="shared" si="9"/>
        <v>670316.02613614593</v>
      </c>
      <c r="AH55" s="5">
        <f t="shared" si="10"/>
        <v>256083.8362839027</v>
      </c>
      <c r="AI55" s="150"/>
      <c r="AJ55" s="2">
        <v>50</v>
      </c>
      <c r="AK55" s="118">
        <v>46357</v>
      </c>
      <c r="AL55" s="5">
        <f t="shared" si="44"/>
        <v>669710.583448241</v>
      </c>
      <c r="AM55" s="5">
        <f t="shared" si="45"/>
        <v>5000.557474002132</v>
      </c>
      <c r="AN55" s="5">
        <f t="shared" si="11"/>
        <v>675.34328923224257</v>
      </c>
      <c r="AO55" s="35">
        <f t="shared" si="12"/>
        <v>1.2100927880010489E-2</v>
      </c>
      <c r="AP55" s="5">
        <f t="shared" si="13"/>
        <v>4325.2141847698895</v>
      </c>
      <c r="AQ55" s="35">
        <f t="shared" si="14"/>
        <v>7.7499999999999999E-2</v>
      </c>
      <c r="AR55" s="5">
        <f t="shared" si="46"/>
        <v>28964.759840991206</v>
      </c>
      <c r="AS55" s="5">
        <f t="shared" si="47"/>
        <v>221063.1138591154</v>
      </c>
      <c r="AT55" s="5">
        <f t="shared" si="15"/>
        <v>669035.24015900877</v>
      </c>
      <c r="AU55" s="5">
        <f t="shared" si="16"/>
        <v>250027.8737001066</v>
      </c>
      <c r="AV55" s="150"/>
      <c r="AW55" s="2">
        <v>50</v>
      </c>
      <c r="AX55" s="118">
        <v>46357</v>
      </c>
      <c r="AY55" s="5">
        <f t="shared" si="48"/>
        <v>668408.54145406687</v>
      </c>
      <c r="AZ55" s="5">
        <f t="shared" si="49"/>
        <v>4880.5172696983873</v>
      </c>
      <c r="BA55" s="5">
        <f t="shared" si="17"/>
        <v>702.96388561046933</v>
      </c>
      <c r="BB55" s="35">
        <f t="shared" si="18"/>
        <v>1.2620375270750972E-2</v>
      </c>
      <c r="BC55" s="5">
        <f t="shared" si="19"/>
        <v>4177.5533840879179</v>
      </c>
      <c r="BD55" s="35">
        <f t="shared" si="20"/>
        <v>7.5000000000000011E-2</v>
      </c>
      <c r="BE55" s="5">
        <f t="shared" si="50"/>
        <v>30294.422431543684</v>
      </c>
      <c r="BF55" s="5">
        <f t="shared" si="51"/>
        <v>213731.44105337572</v>
      </c>
      <c r="BG55" s="5">
        <f t="shared" si="21"/>
        <v>667705.57756845641</v>
      </c>
      <c r="BH55" s="5">
        <f t="shared" si="22"/>
        <v>244025.86348491939</v>
      </c>
      <c r="BI55" s="150"/>
      <c r="BJ55" s="2">
        <v>50</v>
      </c>
      <c r="BK55" s="118">
        <v>46357</v>
      </c>
      <c r="BL55" s="5">
        <f t="shared" si="52"/>
        <v>667057.35437890177</v>
      </c>
      <c r="BM55" s="5">
        <f t="shared" si="53"/>
        <v>4761.5904347922178</v>
      </c>
      <c r="BN55" s="5">
        <f t="shared" si="23"/>
        <v>731.45225208635293</v>
      </c>
      <c r="BO55" s="35">
        <f t="shared" si="24"/>
        <v>1.315842928260481E-2</v>
      </c>
      <c r="BP55" s="5">
        <f t="shared" si="25"/>
        <v>4030.1381827058649</v>
      </c>
      <c r="BQ55" s="35">
        <f t="shared" si="26"/>
        <v>7.2499999999999995E-2</v>
      </c>
      <c r="BR55" s="5">
        <f t="shared" si="54"/>
        <v>31674.097873184764</v>
      </c>
      <c r="BS55" s="5">
        <f t="shared" si="55"/>
        <v>206405.42386642611</v>
      </c>
      <c r="BT55" s="5">
        <f t="shared" si="27"/>
        <v>666325.9021268154</v>
      </c>
      <c r="BU55" s="5">
        <f t="shared" si="28"/>
        <v>238079.52173961088</v>
      </c>
      <c r="BV55" s="150"/>
      <c r="BW55" s="2">
        <v>50</v>
      </c>
      <c r="BX55" s="118">
        <v>46357</v>
      </c>
      <c r="BY55" s="5">
        <f t="shared" si="56"/>
        <v>665655.91918397031</v>
      </c>
      <c r="BZ55" s="5">
        <f t="shared" si="57"/>
        <v>4643.8114163506943</v>
      </c>
      <c r="CA55" s="5">
        <f t="shared" si="29"/>
        <v>760.8185544442008</v>
      </c>
      <c r="CB55" s="35">
        <f t="shared" si="30"/>
        <v>1.3715528383677093E-2</v>
      </c>
      <c r="CC55" s="5">
        <f t="shared" si="31"/>
        <v>3882.9928619064935</v>
      </c>
      <c r="CD55" s="35">
        <f t="shared" si="32"/>
        <v>7.0000000000000007E-2</v>
      </c>
      <c r="CE55" s="5">
        <f t="shared" si="58"/>
        <v>33104.899370473606</v>
      </c>
      <c r="CF55" s="5">
        <f t="shared" si="59"/>
        <v>199085.67144706106</v>
      </c>
      <c r="CG55" s="5">
        <f t="shared" si="33"/>
        <v>664895.10062952607</v>
      </c>
      <c r="CH55" s="5">
        <f t="shared" si="34"/>
        <v>232190.57081753467</v>
      </c>
    </row>
    <row r="56" spans="9:86" ht="14.25" customHeight="1">
      <c r="I56" s="150"/>
      <c r="J56" s="2">
        <v>51</v>
      </c>
      <c r="K56" s="118">
        <v>46388</v>
      </c>
      <c r="L56" s="5">
        <f t="shared" si="35"/>
        <v>671549.0910750865</v>
      </c>
      <c r="M56" s="5">
        <f t="shared" si="0"/>
        <v>5243.8408962754593</v>
      </c>
      <c r="N56" s="5">
        <f t="shared" si="1"/>
        <v>626.94089513423933</v>
      </c>
      <c r="O56" s="35">
        <f t="shared" si="2"/>
        <v>1.1202890215467042E-2</v>
      </c>
      <c r="P56" s="5">
        <f t="shared" si="3"/>
        <v>4616.9000011412199</v>
      </c>
      <c r="Q56" s="35">
        <f t="shared" si="4"/>
        <v>8.2500000000000004E-2</v>
      </c>
      <c r="R56" s="5">
        <f t="shared" si="36"/>
        <v>27077.849820047602</v>
      </c>
      <c r="S56" s="5">
        <f t="shared" si="37"/>
        <v>240358.03589000076</v>
      </c>
      <c r="T56" s="5">
        <f t="shared" si="38"/>
        <v>670922.15017995227</v>
      </c>
      <c r="U56" s="5">
        <f t="shared" si="39"/>
        <v>267435.88571004837</v>
      </c>
      <c r="V56" s="150"/>
      <c r="W56" s="2">
        <v>51</v>
      </c>
      <c r="X56" s="118">
        <v>46388</v>
      </c>
      <c r="Y56" s="5">
        <f t="shared" si="40"/>
        <v>670316.02613614593</v>
      </c>
      <c r="Z56" s="5">
        <f t="shared" si="41"/>
        <v>5121.6767256780549</v>
      </c>
      <c r="AA56" s="5">
        <f t="shared" si="5"/>
        <v>652.90321810374826</v>
      </c>
      <c r="AB56" s="35">
        <f t="shared" si="6"/>
        <v>1.1688275845658609E-2</v>
      </c>
      <c r="AC56" s="5">
        <f t="shared" si="7"/>
        <v>4468.7735075743067</v>
      </c>
      <c r="AD56" s="35">
        <f t="shared" si="8"/>
        <v>0.08</v>
      </c>
      <c r="AE56" s="5">
        <f t="shared" si="42"/>
        <v>28336.877081958133</v>
      </c>
      <c r="AF56" s="5">
        <f t="shared" si="43"/>
        <v>232868.63592762261</v>
      </c>
      <c r="AG56" s="5">
        <f t="shared" si="9"/>
        <v>669663.12291804212</v>
      </c>
      <c r="AH56" s="5">
        <f t="shared" si="10"/>
        <v>261205.51300958075</v>
      </c>
      <c r="AI56" s="150"/>
      <c r="AJ56" s="2">
        <v>51</v>
      </c>
      <c r="AK56" s="118">
        <v>46388</v>
      </c>
      <c r="AL56" s="5">
        <f t="shared" si="44"/>
        <v>669035.24015900877</v>
      </c>
      <c r="AM56" s="5">
        <f t="shared" si="45"/>
        <v>5000.557474002132</v>
      </c>
      <c r="AN56" s="5">
        <f t="shared" si="11"/>
        <v>679.70488130853391</v>
      </c>
      <c r="AO56" s="35">
        <f t="shared" si="12"/>
        <v>1.2191373616976996E-2</v>
      </c>
      <c r="AP56" s="5">
        <f t="shared" si="13"/>
        <v>4320.8525926935981</v>
      </c>
      <c r="AQ56" s="35">
        <f t="shared" si="14"/>
        <v>7.7499999999999999E-2</v>
      </c>
      <c r="AR56" s="5">
        <f t="shared" si="46"/>
        <v>29644.464722299741</v>
      </c>
      <c r="AS56" s="5">
        <f t="shared" si="47"/>
        <v>225383.96645180898</v>
      </c>
      <c r="AT56" s="5">
        <f t="shared" si="15"/>
        <v>668355.53527770028</v>
      </c>
      <c r="AU56" s="5">
        <f t="shared" si="16"/>
        <v>255028.43117410873</v>
      </c>
      <c r="AV56" s="150"/>
      <c r="AW56" s="2">
        <v>51</v>
      </c>
      <c r="AX56" s="118">
        <v>46388</v>
      </c>
      <c r="AY56" s="5">
        <f t="shared" si="48"/>
        <v>667705.57756845641</v>
      </c>
      <c r="AZ56" s="5">
        <f t="shared" si="49"/>
        <v>4880.5172696983873</v>
      </c>
      <c r="BA56" s="5">
        <f t="shared" si="17"/>
        <v>707.35740989553506</v>
      </c>
      <c r="BB56" s="35">
        <f t="shared" si="18"/>
        <v>1.2712622455031328E-2</v>
      </c>
      <c r="BC56" s="5">
        <f t="shared" si="19"/>
        <v>4173.1598598028522</v>
      </c>
      <c r="BD56" s="35">
        <f t="shared" si="20"/>
        <v>7.4999999999999997E-2</v>
      </c>
      <c r="BE56" s="5">
        <f t="shared" si="50"/>
        <v>31001.77984143922</v>
      </c>
      <c r="BF56" s="5">
        <f t="shared" si="51"/>
        <v>217904.60091317858</v>
      </c>
      <c r="BG56" s="5">
        <f t="shared" si="21"/>
        <v>666998.2201585609</v>
      </c>
      <c r="BH56" s="5">
        <f t="shared" si="22"/>
        <v>248906.3807546178</v>
      </c>
      <c r="BI56" s="150"/>
      <c r="BJ56" s="2">
        <v>51</v>
      </c>
      <c r="BK56" s="118">
        <v>46388</v>
      </c>
      <c r="BL56" s="5">
        <f t="shared" si="52"/>
        <v>666325.9021268154</v>
      </c>
      <c r="BM56" s="5">
        <f t="shared" si="53"/>
        <v>4761.5904347922178</v>
      </c>
      <c r="BN56" s="5">
        <f t="shared" si="23"/>
        <v>735.87144277604148</v>
      </c>
      <c r="BO56" s="35">
        <f t="shared" si="24"/>
        <v>1.3252459922579868E-2</v>
      </c>
      <c r="BP56" s="5">
        <f t="shared" si="25"/>
        <v>4025.7189920161763</v>
      </c>
      <c r="BQ56" s="35">
        <f t="shared" si="26"/>
        <v>7.2499999999999995E-2</v>
      </c>
      <c r="BR56" s="5">
        <f t="shared" si="54"/>
        <v>32409.969315960807</v>
      </c>
      <c r="BS56" s="5">
        <f t="shared" si="55"/>
        <v>210431.14285844227</v>
      </c>
      <c r="BT56" s="5">
        <f t="shared" si="27"/>
        <v>665590.03068403935</v>
      </c>
      <c r="BU56" s="5">
        <f t="shared" si="28"/>
        <v>242841.11217440307</v>
      </c>
      <c r="BV56" s="150"/>
      <c r="BW56" s="2">
        <v>51</v>
      </c>
      <c r="BX56" s="118">
        <v>46388</v>
      </c>
      <c r="BY56" s="5">
        <f t="shared" si="56"/>
        <v>664895.10062952607</v>
      </c>
      <c r="BZ56" s="5">
        <f t="shared" si="57"/>
        <v>4643.8114163506943</v>
      </c>
      <c r="CA56" s="5">
        <f t="shared" si="29"/>
        <v>765.25666267845872</v>
      </c>
      <c r="CB56" s="35">
        <f t="shared" si="30"/>
        <v>1.3811321430172847E-2</v>
      </c>
      <c r="CC56" s="5">
        <f t="shared" si="31"/>
        <v>3878.5547536722356</v>
      </c>
      <c r="CD56" s="35">
        <f t="shared" si="32"/>
        <v>7.0000000000000007E-2</v>
      </c>
      <c r="CE56" s="5">
        <f t="shared" si="58"/>
        <v>33870.156033152067</v>
      </c>
      <c r="CF56" s="5">
        <f t="shared" si="59"/>
        <v>202964.2262007333</v>
      </c>
      <c r="CG56" s="5">
        <f t="shared" si="33"/>
        <v>664129.84396684763</v>
      </c>
      <c r="CH56" s="5">
        <f t="shared" si="34"/>
        <v>236834.38223388538</v>
      </c>
    </row>
    <row r="57" spans="9:86" ht="14.25" customHeight="1">
      <c r="I57" s="150"/>
      <c r="J57" s="2">
        <v>52</v>
      </c>
      <c r="K57" s="118">
        <v>46419</v>
      </c>
      <c r="L57" s="5">
        <f t="shared" si="35"/>
        <v>670922.15017995227</v>
      </c>
      <c r="M57" s="5">
        <f t="shared" si="0"/>
        <v>5243.8408962754593</v>
      </c>
      <c r="N57" s="5">
        <f t="shared" si="1"/>
        <v>631.25111378828751</v>
      </c>
      <c r="O57" s="35">
        <f t="shared" si="2"/>
        <v>1.1290450558872902E-2</v>
      </c>
      <c r="P57" s="5">
        <f t="shared" si="3"/>
        <v>4612.5897824871718</v>
      </c>
      <c r="Q57" s="35">
        <f t="shared" si="4"/>
        <v>8.2500000000000004E-2</v>
      </c>
      <c r="R57" s="5">
        <f t="shared" si="36"/>
        <v>27709.100933835889</v>
      </c>
      <c r="S57" s="5">
        <f t="shared" si="37"/>
        <v>244970.62567248792</v>
      </c>
      <c r="T57" s="5">
        <f t="shared" si="38"/>
        <v>670290.89906616393</v>
      </c>
      <c r="U57" s="5">
        <f t="shared" si="39"/>
        <v>272679.72660632379</v>
      </c>
      <c r="V57" s="150"/>
      <c r="W57" s="2">
        <v>52</v>
      </c>
      <c r="X57" s="118">
        <v>46419</v>
      </c>
      <c r="Y57" s="5">
        <f t="shared" si="40"/>
        <v>669663.12291804212</v>
      </c>
      <c r="Z57" s="5">
        <f t="shared" si="41"/>
        <v>5121.6767256780549</v>
      </c>
      <c r="AA57" s="5">
        <f t="shared" si="5"/>
        <v>657.25590622444088</v>
      </c>
      <c r="AB57" s="35">
        <f t="shared" si="6"/>
        <v>1.1777669405365426E-2</v>
      </c>
      <c r="AC57" s="5">
        <f t="shared" si="7"/>
        <v>4464.4208194536141</v>
      </c>
      <c r="AD57" s="35">
        <f t="shared" si="8"/>
        <v>7.9999999999999988E-2</v>
      </c>
      <c r="AE57" s="5">
        <f t="shared" si="42"/>
        <v>28994.132988182573</v>
      </c>
      <c r="AF57" s="5">
        <f t="shared" si="43"/>
        <v>237333.05674707622</v>
      </c>
      <c r="AG57" s="5">
        <f t="shared" si="9"/>
        <v>669005.86701181764</v>
      </c>
      <c r="AH57" s="5">
        <f t="shared" si="10"/>
        <v>266327.18973525881</v>
      </c>
      <c r="AI57" s="150"/>
      <c r="AJ57" s="2">
        <v>52</v>
      </c>
      <c r="AK57" s="118">
        <v>46419</v>
      </c>
      <c r="AL57" s="5">
        <f t="shared" si="44"/>
        <v>668355.53527770028</v>
      </c>
      <c r="AM57" s="5">
        <f t="shared" si="45"/>
        <v>5000.557474002132</v>
      </c>
      <c r="AN57" s="5">
        <f t="shared" si="11"/>
        <v>684.09464200031744</v>
      </c>
      <c r="AO57" s="35">
        <f t="shared" si="12"/>
        <v>1.2282588039901444E-2</v>
      </c>
      <c r="AP57" s="5">
        <f t="shared" si="13"/>
        <v>4316.4628320018146</v>
      </c>
      <c r="AQ57" s="35">
        <f t="shared" si="14"/>
        <v>7.7500000000000013E-2</v>
      </c>
      <c r="AR57" s="5">
        <f t="shared" si="46"/>
        <v>30328.559364300057</v>
      </c>
      <c r="AS57" s="5">
        <f t="shared" si="47"/>
        <v>229700.42928381081</v>
      </c>
      <c r="AT57" s="5">
        <f t="shared" si="15"/>
        <v>667671.44063570001</v>
      </c>
      <c r="AU57" s="5">
        <f t="shared" si="16"/>
        <v>260028.98864811086</v>
      </c>
      <c r="AV57" s="150"/>
      <c r="AW57" s="2">
        <v>52</v>
      </c>
      <c r="AX57" s="118">
        <v>46419</v>
      </c>
      <c r="AY57" s="5">
        <f t="shared" si="48"/>
        <v>666998.2201585609</v>
      </c>
      <c r="AZ57" s="5">
        <f t="shared" si="49"/>
        <v>4880.5172696983873</v>
      </c>
      <c r="BA57" s="5">
        <f t="shared" si="17"/>
        <v>711.77839370738184</v>
      </c>
      <c r="BB57" s="35">
        <f t="shared" si="18"/>
        <v>1.2805642453525751E-2</v>
      </c>
      <c r="BC57" s="5">
        <f t="shared" si="19"/>
        <v>4168.7388759910054</v>
      </c>
      <c r="BD57" s="35">
        <f t="shared" si="20"/>
        <v>7.4999999999999997E-2</v>
      </c>
      <c r="BE57" s="5">
        <f t="shared" si="50"/>
        <v>31713.5582351466</v>
      </c>
      <c r="BF57" s="5">
        <f t="shared" si="51"/>
        <v>222073.33978916958</v>
      </c>
      <c r="BG57" s="5">
        <f t="shared" si="21"/>
        <v>666286.44176485355</v>
      </c>
      <c r="BH57" s="5">
        <f t="shared" si="22"/>
        <v>253786.89802431618</v>
      </c>
      <c r="BI57" s="150"/>
      <c r="BJ57" s="2">
        <v>52</v>
      </c>
      <c r="BK57" s="118">
        <v>46419</v>
      </c>
      <c r="BL57" s="5">
        <f t="shared" si="52"/>
        <v>665590.03068403935</v>
      </c>
      <c r="BM57" s="5">
        <f t="shared" si="53"/>
        <v>4761.5904347922178</v>
      </c>
      <c r="BN57" s="5">
        <f t="shared" si="23"/>
        <v>740.31733274281351</v>
      </c>
      <c r="BO57" s="35">
        <f t="shared" si="24"/>
        <v>1.3347267211595262E-2</v>
      </c>
      <c r="BP57" s="5">
        <f t="shared" si="25"/>
        <v>4021.2731020494043</v>
      </c>
      <c r="BQ57" s="35">
        <f t="shared" si="26"/>
        <v>7.2499999999999995E-2</v>
      </c>
      <c r="BR57" s="5">
        <f t="shared" si="54"/>
        <v>33150.286648703623</v>
      </c>
      <c r="BS57" s="5">
        <f t="shared" si="55"/>
        <v>214452.41596049166</v>
      </c>
      <c r="BT57" s="5">
        <f t="shared" si="27"/>
        <v>664849.71335129649</v>
      </c>
      <c r="BU57" s="5">
        <f t="shared" si="28"/>
        <v>247602.70260919529</v>
      </c>
      <c r="BV57" s="150"/>
      <c r="BW57" s="2">
        <v>52</v>
      </c>
      <c r="BX57" s="118">
        <v>46419</v>
      </c>
      <c r="BY57" s="5">
        <f t="shared" si="56"/>
        <v>664129.84396684763</v>
      </c>
      <c r="BZ57" s="5">
        <f t="shared" si="57"/>
        <v>4643.8114163506943</v>
      </c>
      <c r="CA57" s="5">
        <f t="shared" si="29"/>
        <v>769.72065987741644</v>
      </c>
      <c r="CB57" s="35">
        <f t="shared" si="30"/>
        <v>1.3907894672160038E-2</v>
      </c>
      <c r="CC57" s="5">
        <f t="shared" si="31"/>
        <v>3874.0907564732779</v>
      </c>
      <c r="CD57" s="35">
        <f t="shared" si="32"/>
        <v>7.0000000000000007E-2</v>
      </c>
      <c r="CE57" s="5">
        <f t="shared" si="58"/>
        <v>34639.876693029481</v>
      </c>
      <c r="CF57" s="5">
        <f t="shared" si="59"/>
        <v>206838.31695720658</v>
      </c>
      <c r="CG57" s="5">
        <f t="shared" si="33"/>
        <v>663360.12330697023</v>
      </c>
      <c r="CH57" s="5">
        <f t="shared" si="34"/>
        <v>241478.19365023606</v>
      </c>
    </row>
    <row r="58" spans="9:86" ht="14.25" customHeight="1">
      <c r="I58" s="150"/>
      <c r="J58" s="2">
        <v>53</v>
      </c>
      <c r="K58" s="118">
        <v>46447</v>
      </c>
      <c r="L58" s="5">
        <f t="shared" si="35"/>
        <v>670290.89906616393</v>
      </c>
      <c r="M58" s="5">
        <f t="shared" si="0"/>
        <v>5243.8408962754593</v>
      </c>
      <c r="N58" s="5">
        <f t="shared" si="1"/>
        <v>635.59096519558261</v>
      </c>
      <c r="O58" s="35">
        <f t="shared" si="2"/>
        <v>1.1378778367680219E-2</v>
      </c>
      <c r="P58" s="5">
        <f t="shared" si="3"/>
        <v>4608.2499310798767</v>
      </c>
      <c r="Q58" s="35">
        <f t="shared" si="4"/>
        <v>8.249999999999999E-2</v>
      </c>
      <c r="R58" s="5">
        <f t="shared" si="36"/>
        <v>28344.691899031473</v>
      </c>
      <c r="S58" s="5">
        <f t="shared" si="37"/>
        <v>249578.87560356781</v>
      </c>
      <c r="T58" s="5">
        <f t="shared" si="38"/>
        <v>669655.30810096837</v>
      </c>
      <c r="U58" s="5">
        <f t="shared" si="39"/>
        <v>277923.56750259927</v>
      </c>
      <c r="V58" s="150"/>
      <c r="W58" s="2">
        <v>53</v>
      </c>
      <c r="X58" s="118">
        <v>46447</v>
      </c>
      <c r="Y58" s="5">
        <f t="shared" si="40"/>
        <v>669005.86701181764</v>
      </c>
      <c r="Z58" s="5">
        <f t="shared" si="41"/>
        <v>5121.6767256780549</v>
      </c>
      <c r="AA58" s="5">
        <f t="shared" si="5"/>
        <v>661.6376122659367</v>
      </c>
      <c r="AB58" s="35">
        <f t="shared" si="6"/>
        <v>1.1867835154651927E-2</v>
      </c>
      <c r="AC58" s="5">
        <f t="shared" si="7"/>
        <v>4460.0391134121182</v>
      </c>
      <c r="AD58" s="35">
        <f t="shared" si="8"/>
        <v>8.0000000000000016E-2</v>
      </c>
      <c r="AE58" s="5">
        <f t="shared" si="42"/>
        <v>29655.770600448508</v>
      </c>
      <c r="AF58" s="5">
        <f t="shared" si="43"/>
        <v>241793.09586048833</v>
      </c>
      <c r="AG58" s="5">
        <f t="shared" si="9"/>
        <v>668344.22939955175</v>
      </c>
      <c r="AH58" s="5">
        <f t="shared" si="10"/>
        <v>271448.86646093684</v>
      </c>
      <c r="AI58" s="150"/>
      <c r="AJ58" s="2">
        <v>53</v>
      </c>
      <c r="AK58" s="118">
        <v>46447</v>
      </c>
      <c r="AL58" s="5">
        <f t="shared" si="44"/>
        <v>667671.44063570001</v>
      </c>
      <c r="AM58" s="5">
        <f t="shared" si="45"/>
        <v>5000.557474002132</v>
      </c>
      <c r="AN58" s="5">
        <f t="shared" si="11"/>
        <v>688.51275322990296</v>
      </c>
      <c r="AO58" s="35">
        <f t="shared" si="12"/>
        <v>1.2374579075738683E-2</v>
      </c>
      <c r="AP58" s="5">
        <f t="shared" si="13"/>
        <v>4312.0447207722291</v>
      </c>
      <c r="AQ58" s="35">
        <f t="shared" si="14"/>
        <v>7.7499999999999999E-2</v>
      </c>
      <c r="AR58" s="5">
        <f t="shared" si="46"/>
        <v>31017.072117529962</v>
      </c>
      <c r="AS58" s="5">
        <f t="shared" si="47"/>
        <v>234012.47400458303</v>
      </c>
      <c r="AT58" s="5">
        <f t="shared" si="15"/>
        <v>666982.92788247007</v>
      </c>
      <c r="AU58" s="5">
        <f t="shared" si="16"/>
        <v>265029.54612211301</v>
      </c>
      <c r="AV58" s="150"/>
      <c r="AW58" s="2">
        <v>53</v>
      </c>
      <c r="AX58" s="118">
        <v>46447</v>
      </c>
      <c r="AY58" s="5">
        <f t="shared" si="48"/>
        <v>666286.44176485355</v>
      </c>
      <c r="AZ58" s="5">
        <f t="shared" si="49"/>
        <v>4880.5172696983873</v>
      </c>
      <c r="BA58" s="5">
        <f t="shared" si="17"/>
        <v>716.2270086680528</v>
      </c>
      <c r="BB58" s="35">
        <f t="shared" si="18"/>
        <v>1.2899443190305667E-2</v>
      </c>
      <c r="BC58" s="5">
        <f t="shared" si="19"/>
        <v>4164.2902610303345</v>
      </c>
      <c r="BD58" s="35">
        <f t="shared" si="20"/>
        <v>7.4999999999999997E-2</v>
      </c>
      <c r="BE58" s="5">
        <f t="shared" si="50"/>
        <v>32429.785243814651</v>
      </c>
      <c r="BF58" s="5">
        <f t="shared" si="51"/>
        <v>226237.63005019992</v>
      </c>
      <c r="BG58" s="5">
        <f t="shared" si="21"/>
        <v>665570.21475618554</v>
      </c>
      <c r="BH58" s="5">
        <f t="shared" si="22"/>
        <v>258667.41529401456</v>
      </c>
      <c r="BI58" s="150"/>
      <c r="BJ58" s="2">
        <v>53</v>
      </c>
      <c r="BK58" s="118">
        <v>46447</v>
      </c>
      <c r="BL58" s="5">
        <f t="shared" si="52"/>
        <v>664849.71335129649</v>
      </c>
      <c r="BM58" s="5">
        <f t="shared" si="53"/>
        <v>4761.5904347922178</v>
      </c>
      <c r="BN58" s="5">
        <f t="shared" si="23"/>
        <v>744.79008329480166</v>
      </c>
      <c r="BO58" s="35">
        <f t="shared" si="24"/>
        <v>1.3442859070340294E-2</v>
      </c>
      <c r="BP58" s="5">
        <f t="shared" si="25"/>
        <v>4016.8003514974162</v>
      </c>
      <c r="BQ58" s="35">
        <f t="shared" si="26"/>
        <v>7.2499999999999995E-2</v>
      </c>
      <c r="BR58" s="5">
        <f t="shared" si="54"/>
        <v>33895.076731998422</v>
      </c>
      <c r="BS58" s="5">
        <f t="shared" si="55"/>
        <v>218469.21631198909</v>
      </c>
      <c r="BT58" s="5">
        <f t="shared" si="27"/>
        <v>664104.92326800164</v>
      </c>
      <c r="BU58" s="5">
        <f t="shared" si="28"/>
        <v>252364.29304398751</v>
      </c>
      <c r="BV58" s="150"/>
      <c r="BW58" s="2">
        <v>53</v>
      </c>
      <c r="BX58" s="118">
        <v>46447</v>
      </c>
      <c r="BY58" s="5">
        <f t="shared" si="56"/>
        <v>663360.12330697023</v>
      </c>
      <c r="BZ58" s="5">
        <f t="shared" si="57"/>
        <v>4643.8114163506943</v>
      </c>
      <c r="CA58" s="5">
        <f t="shared" si="29"/>
        <v>774.21069706003436</v>
      </c>
      <c r="CB58" s="35">
        <f t="shared" si="30"/>
        <v>1.4005256026553795E-2</v>
      </c>
      <c r="CC58" s="5">
        <f t="shared" si="31"/>
        <v>3869.60071929066</v>
      </c>
      <c r="CD58" s="35">
        <f t="shared" si="32"/>
        <v>7.0000000000000007E-2</v>
      </c>
      <c r="CE58" s="5">
        <f t="shared" si="58"/>
        <v>35414.087390089517</v>
      </c>
      <c r="CF58" s="5">
        <f t="shared" si="59"/>
        <v>210707.91767649725</v>
      </c>
      <c r="CG58" s="5">
        <f t="shared" si="33"/>
        <v>662585.91260991024</v>
      </c>
      <c r="CH58" s="5">
        <f t="shared" si="34"/>
        <v>246122.00506658677</v>
      </c>
    </row>
    <row r="59" spans="9:86" ht="14.25" customHeight="1">
      <c r="I59" s="150"/>
      <c r="J59" s="2">
        <v>54</v>
      </c>
      <c r="K59" s="118">
        <v>46478</v>
      </c>
      <c r="L59" s="5">
        <f t="shared" si="35"/>
        <v>669655.30810096837</v>
      </c>
      <c r="M59" s="5">
        <f t="shared" si="0"/>
        <v>5243.8408962754593</v>
      </c>
      <c r="N59" s="5">
        <f t="shared" si="1"/>
        <v>639.96065308130164</v>
      </c>
      <c r="O59" s="35">
        <f t="shared" si="2"/>
        <v>1.1467881675952796E-2</v>
      </c>
      <c r="P59" s="5">
        <f t="shared" si="3"/>
        <v>4603.8802431941576</v>
      </c>
      <c r="Q59" s="35">
        <f t="shared" si="4"/>
        <v>8.2500000000000004E-2</v>
      </c>
      <c r="R59" s="5">
        <f t="shared" si="36"/>
        <v>28984.652552112777</v>
      </c>
      <c r="S59" s="5">
        <f t="shared" si="37"/>
        <v>254182.75584676195</v>
      </c>
      <c r="T59" s="5">
        <f t="shared" si="38"/>
        <v>669015.34744788706</v>
      </c>
      <c r="U59" s="5">
        <f t="shared" si="39"/>
        <v>283167.40839887474</v>
      </c>
      <c r="V59" s="150"/>
      <c r="W59" s="2">
        <v>54</v>
      </c>
      <c r="X59" s="118">
        <v>46478</v>
      </c>
      <c r="Y59" s="5">
        <f t="shared" si="40"/>
        <v>668344.22939955175</v>
      </c>
      <c r="Z59" s="5">
        <f t="shared" si="41"/>
        <v>5121.6767256780549</v>
      </c>
      <c r="AA59" s="5">
        <f t="shared" si="5"/>
        <v>666.04852968104296</v>
      </c>
      <c r="AB59" s="35">
        <f t="shared" si="6"/>
        <v>1.195878112593737E-2</v>
      </c>
      <c r="AC59" s="5">
        <f t="shared" si="7"/>
        <v>4455.628195997012</v>
      </c>
      <c r="AD59" s="35">
        <f t="shared" si="8"/>
        <v>0.08</v>
      </c>
      <c r="AE59" s="5">
        <f t="shared" si="42"/>
        <v>30321.819130129552</v>
      </c>
      <c r="AF59" s="5">
        <f t="shared" si="43"/>
        <v>246248.72405648534</v>
      </c>
      <c r="AG59" s="5">
        <f t="shared" si="9"/>
        <v>667678.1808698707</v>
      </c>
      <c r="AH59" s="5">
        <f t="shared" si="10"/>
        <v>276570.54318661487</v>
      </c>
      <c r="AI59" s="150"/>
      <c r="AJ59" s="2">
        <v>54</v>
      </c>
      <c r="AK59" s="118">
        <v>46478</v>
      </c>
      <c r="AL59" s="5">
        <f t="shared" si="44"/>
        <v>666982.92788247007</v>
      </c>
      <c r="AM59" s="5">
        <f t="shared" si="45"/>
        <v>5000.557474002132</v>
      </c>
      <c r="AN59" s="5">
        <f t="shared" si="11"/>
        <v>692.95939809451284</v>
      </c>
      <c r="AO59" s="35">
        <f t="shared" si="12"/>
        <v>1.2467354754542446E-2</v>
      </c>
      <c r="AP59" s="5">
        <f t="shared" si="13"/>
        <v>4307.5980759076192</v>
      </c>
      <c r="AQ59" s="35">
        <f t="shared" si="14"/>
        <v>7.7499999999999999E-2</v>
      </c>
      <c r="AR59" s="5">
        <f t="shared" si="46"/>
        <v>31710.031515624476</v>
      </c>
      <c r="AS59" s="5">
        <f t="shared" si="47"/>
        <v>238320.07208049065</v>
      </c>
      <c r="AT59" s="5">
        <f t="shared" si="15"/>
        <v>666289.96848437551</v>
      </c>
      <c r="AU59" s="5">
        <f t="shared" si="16"/>
        <v>270030.10359611514</v>
      </c>
      <c r="AV59" s="150"/>
      <c r="AW59" s="2">
        <v>54</v>
      </c>
      <c r="AX59" s="118">
        <v>46478</v>
      </c>
      <c r="AY59" s="5">
        <f t="shared" si="48"/>
        <v>665570.21475618554</v>
      </c>
      <c r="AZ59" s="5">
        <f t="shared" si="49"/>
        <v>4880.5172696983873</v>
      </c>
      <c r="BA59" s="5">
        <f t="shared" si="17"/>
        <v>720.70342747222821</v>
      </c>
      <c r="BB59" s="35">
        <f t="shared" si="18"/>
        <v>1.2994032692455852E-2</v>
      </c>
      <c r="BC59" s="5">
        <f t="shared" si="19"/>
        <v>4159.8138422261591</v>
      </c>
      <c r="BD59" s="35">
        <f t="shared" si="20"/>
        <v>7.4999999999999997E-2</v>
      </c>
      <c r="BE59" s="5">
        <f t="shared" si="50"/>
        <v>33150.488671286876</v>
      </c>
      <c r="BF59" s="5">
        <f t="shared" si="51"/>
        <v>230397.44389242609</v>
      </c>
      <c r="BG59" s="5">
        <f t="shared" si="21"/>
        <v>664849.51132871327</v>
      </c>
      <c r="BH59" s="5">
        <f t="shared" si="22"/>
        <v>263547.93256371294</v>
      </c>
      <c r="BI59" s="150"/>
      <c r="BJ59" s="2">
        <v>54</v>
      </c>
      <c r="BK59" s="118">
        <v>46478</v>
      </c>
      <c r="BL59" s="5">
        <f t="shared" si="52"/>
        <v>664104.92326800164</v>
      </c>
      <c r="BM59" s="5">
        <f t="shared" si="53"/>
        <v>4761.5904347922178</v>
      </c>
      <c r="BN59" s="5">
        <f t="shared" si="23"/>
        <v>749.28985671470809</v>
      </c>
      <c r="BO59" s="35">
        <f t="shared" si="24"/>
        <v>1.3539243522439539E-2</v>
      </c>
      <c r="BP59" s="5">
        <f t="shared" si="25"/>
        <v>4012.3005780775097</v>
      </c>
      <c r="BQ59" s="35">
        <f t="shared" si="26"/>
        <v>7.2499999999999995E-2</v>
      </c>
      <c r="BR59" s="5">
        <f t="shared" si="54"/>
        <v>34644.366588713128</v>
      </c>
      <c r="BS59" s="5">
        <f t="shared" si="55"/>
        <v>222481.51689006659</v>
      </c>
      <c r="BT59" s="5">
        <f t="shared" si="27"/>
        <v>663355.63341128698</v>
      </c>
      <c r="BU59" s="5">
        <f t="shared" si="28"/>
        <v>257125.88347877972</v>
      </c>
      <c r="BV59" s="150"/>
      <c r="BW59" s="2">
        <v>54</v>
      </c>
      <c r="BX59" s="118">
        <v>46478</v>
      </c>
      <c r="BY59" s="5">
        <f t="shared" si="56"/>
        <v>662585.91260991024</v>
      </c>
      <c r="BZ59" s="5">
        <f t="shared" si="57"/>
        <v>4643.8114163506943</v>
      </c>
      <c r="CA59" s="5">
        <f t="shared" si="29"/>
        <v>778.72692612621768</v>
      </c>
      <c r="CB59" s="35">
        <f t="shared" si="30"/>
        <v>1.4103413513133668E-2</v>
      </c>
      <c r="CC59" s="5">
        <f t="shared" si="31"/>
        <v>3865.0844902244767</v>
      </c>
      <c r="CD59" s="35">
        <f t="shared" si="32"/>
        <v>7.0000000000000007E-2</v>
      </c>
      <c r="CE59" s="5">
        <f t="shared" si="58"/>
        <v>36192.814316215736</v>
      </c>
      <c r="CF59" s="5">
        <f t="shared" si="59"/>
        <v>214573.00216672174</v>
      </c>
      <c r="CG59" s="5">
        <f t="shared" si="33"/>
        <v>661807.18568378408</v>
      </c>
      <c r="CH59" s="5">
        <f t="shared" si="34"/>
        <v>250765.81648293749</v>
      </c>
    </row>
    <row r="60" spans="9:86" ht="14.25" customHeight="1">
      <c r="I60" s="150"/>
      <c r="J60" s="2">
        <v>55</v>
      </c>
      <c r="K60" s="118">
        <v>46508</v>
      </c>
      <c r="L60" s="5">
        <f t="shared" si="35"/>
        <v>669015.34744788706</v>
      </c>
      <c r="M60" s="5">
        <f t="shared" si="0"/>
        <v>5243.8408962754593</v>
      </c>
      <c r="N60" s="5">
        <f t="shared" si="1"/>
        <v>644.36038257123528</v>
      </c>
      <c r="O60" s="35">
        <f t="shared" si="2"/>
        <v>1.1557768622725255E-2</v>
      </c>
      <c r="P60" s="5">
        <f t="shared" si="3"/>
        <v>4599.480513704224</v>
      </c>
      <c r="Q60" s="35">
        <f t="shared" si="4"/>
        <v>8.2500000000000018E-2</v>
      </c>
      <c r="R60" s="5">
        <f t="shared" si="36"/>
        <v>29629.012934684011</v>
      </c>
      <c r="S60" s="5">
        <f t="shared" si="37"/>
        <v>258782.23636046617</v>
      </c>
      <c r="T60" s="5">
        <f t="shared" si="38"/>
        <v>668370.98706531583</v>
      </c>
      <c r="U60" s="5">
        <f t="shared" si="39"/>
        <v>288411.24929515016</v>
      </c>
      <c r="V60" s="150"/>
      <c r="W60" s="2">
        <v>55</v>
      </c>
      <c r="X60" s="118">
        <v>46508</v>
      </c>
      <c r="Y60" s="5">
        <f t="shared" si="40"/>
        <v>667678.1808698707</v>
      </c>
      <c r="Z60" s="5">
        <f t="shared" si="41"/>
        <v>5121.6767256780549</v>
      </c>
      <c r="AA60" s="5">
        <f t="shared" si="5"/>
        <v>670.48885321224952</v>
      </c>
      <c r="AB60" s="35">
        <f t="shared" si="6"/>
        <v>1.2050515456510206E-2</v>
      </c>
      <c r="AC60" s="5">
        <f t="shared" si="7"/>
        <v>4451.1878724658054</v>
      </c>
      <c r="AD60" s="35">
        <f t="shared" si="8"/>
        <v>8.0000000000000016E-2</v>
      </c>
      <c r="AE60" s="5">
        <f t="shared" si="42"/>
        <v>30992.307983341801</v>
      </c>
      <c r="AF60" s="5">
        <f t="shared" si="43"/>
        <v>250699.91192895116</v>
      </c>
      <c r="AG60" s="5">
        <f t="shared" si="9"/>
        <v>667007.69201665849</v>
      </c>
      <c r="AH60" s="5">
        <f t="shared" si="10"/>
        <v>281692.21991229296</v>
      </c>
      <c r="AI60" s="150"/>
      <c r="AJ60" s="2">
        <v>55</v>
      </c>
      <c r="AK60" s="118">
        <v>46508</v>
      </c>
      <c r="AL60" s="5">
        <f t="shared" si="44"/>
        <v>666289.96848437551</v>
      </c>
      <c r="AM60" s="5">
        <f t="shared" si="45"/>
        <v>5000.557474002132</v>
      </c>
      <c r="AN60" s="5">
        <f t="shared" si="11"/>
        <v>697.43476087387353</v>
      </c>
      <c r="AO60" s="35">
        <f t="shared" si="12"/>
        <v>1.2560923211142026E-2</v>
      </c>
      <c r="AP60" s="5">
        <f t="shared" si="13"/>
        <v>4303.1227131282585</v>
      </c>
      <c r="AQ60" s="35">
        <f t="shared" si="14"/>
        <v>7.7499999999999999E-2</v>
      </c>
      <c r="AR60" s="5">
        <f t="shared" si="46"/>
        <v>32407.466276498351</v>
      </c>
      <c r="AS60" s="5">
        <f t="shared" si="47"/>
        <v>242623.1947936189</v>
      </c>
      <c r="AT60" s="5">
        <f t="shared" si="15"/>
        <v>665592.5337235016</v>
      </c>
      <c r="AU60" s="5">
        <f t="shared" si="16"/>
        <v>275030.66107011726</v>
      </c>
      <c r="AV60" s="150"/>
      <c r="AW60" s="2">
        <v>55</v>
      </c>
      <c r="AX60" s="118">
        <v>46508</v>
      </c>
      <c r="AY60" s="5">
        <f t="shared" si="48"/>
        <v>664849.51132871327</v>
      </c>
      <c r="AZ60" s="5">
        <f t="shared" si="49"/>
        <v>4880.5172696983873</v>
      </c>
      <c r="BA60" s="5">
        <f t="shared" si="17"/>
        <v>725.20782389392934</v>
      </c>
      <c r="BB60" s="35">
        <f t="shared" si="18"/>
        <v>1.3089419091750654E-2</v>
      </c>
      <c r="BC60" s="5">
        <f t="shared" si="19"/>
        <v>4155.3094458044579</v>
      </c>
      <c r="BD60" s="35">
        <f t="shared" si="20"/>
        <v>7.5000000000000011E-2</v>
      </c>
      <c r="BE60" s="5">
        <f t="shared" si="50"/>
        <v>33875.696495180804</v>
      </c>
      <c r="BF60" s="5">
        <f t="shared" si="51"/>
        <v>234552.75333823054</v>
      </c>
      <c r="BG60" s="5">
        <f t="shared" si="21"/>
        <v>664124.30350481928</v>
      </c>
      <c r="BH60" s="5">
        <f t="shared" si="22"/>
        <v>268428.44983341137</v>
      </c>
      <c r="BI60" s="150"/>
      <c r="BJ60" s="2">
        <v>55</v>
      </c>
      <c r="BK60" s="118">
        <v>46508</v>
      </c>
      <c r="BL60" s="5">
        <f t="shared" si="52"/>
        <v>663355.63341128698</v>
      </c>
      <c r="BM60" s="5">
        <f t="shared" si="53"/>
        <v>4761.5904347922178</v>
      </c>
      <c r="BN60" s="5">
        <f t="shared" si="23"/>
        <v>753.81681626569252</v>
      </c>
      <c r="BO60" s="35">
        <f t="shared" si="24"/>
        <v>1.3636428696128709E-2</v>
      </c>
      <c r="BP60" s="5">
        <f t="shared" si="25"/>
        <v>4007.7736185265253</v>
      </c>
      <c r="BQ60" s="35">
        <f t="shared" si="26"/>
        <v>7.2499999999999995E-2</v>
      </c>
      <c r="BR60" s="5">
        <f t="shared" si="54"/>
        <v>35398.183404978823</v>
      </c>
      <c r="BS60" s="5">
        <f t="shared" si="55"/>
        <v>226489.29050859311</v>
      </c>
      <c r="BT60" s="5">
        <f t="shared" si="27"/>
        <v>662601.81659502129</v>
      </c>
      <c r="BU60" s="5">
        <f t="shared" si="28"/>
        <v>261887.47391357194</v>
      </c>
      <c r="BV60" s="150"/>
      <c r="BW60" s="2">
        <v>55</v>
      </c>
      <c r="BX60" s="118">
        <v>46508</v>
      </c>
      <c r="BY60" s="5">
        <f t="shared" si="56"/>
        <v>661807.18568378408</v>
      </c>
      <c r="BZ60" s="5">
        <f t="shared" si="57"/>
        <v>4643.8114163506943</v>
      </c>
      <c r="CA60" s="5">
        <f t="shared" si="29"/>
        <v>783.26949986195359</v>
      </c>
      <c r="CB60" s="35">
        <f t="shared" si="30"/>
        <v>1.4202375256219204E-2</v>
      </c>
      <c r="CC60" s="5">
        <f t="shared" si="31"/>
        <v>3860.5419164887408</v>
      </c>
      <c r="CD60" s="35">
        <f t="shared" si="32"/>
        <v>7.0000000000000007E-2</v>
      </c>
      <c r="CE60" s="5">
        <f t="shared" si="58"/>
        <v>36976.083816077691</v>
      </c>
      <c r="CF60" s="5">
        <f t="shared" si="59"/>
        <v>218433.54408321047</v>
      </c>
      <c r="CG60" s="5">
        <f t="shared" si="33"/>
        <v>661023.91618392209</v>
      </c>
      <c r="CH60" s="5">
        <f t="shared" si="34"/>
        <v>255409.62789928814</v>
      </c>
    </row>
    <row r="61" spans="9:86" ht="14.25" customHeight="1">
      <c r="I61" s="150"/>
      <c r="J61" s="2">
        <v>56</v>
      </c>
      <c r="K61" s="118">
        <v>46539</v>
      </c>
      <c r="L61" s="5">
        <f t="shared" si="35"/>
        <v>668370.98706531583</v>
      </c>
      <c r="M61" s="5">
        <f t="shared" si="0"/>
        <v>5243.8408962754593</v>
      </c>
      <c r="N61" s="5">
        <f t="shared" si="1"/>
        <v>648.79036020141302</v>
      </c>
      <c r="O61" s="35">
        <f t="shared" si="2"/>
        <v>1.16484474537135E-2</v>
      </c>
      <c r="P61" s="5">
        <f t="shared" si="3"/>
        <v>4595.0505360740462</v>
      </c>
      <c r="Q61" s="35">
        <f t="shared" si="4"/>
        <v>8.2500000000000004E-2</v>
      </c>
      <c r="R61" s="5">
        <f t="shared" si="36"/>
        <v>30277.803294885423</v>
      </c>
      <c r="S61" s="5">
        <f t="shared" si="37"/>
        <v>263377.2868965402</v>
      </c>
      <c r="T61" s="5">
        <f t="shared" si="38"/>
        <v>667722.19670511445</v>
      </c>
      <c r="U61" s="5">
        <f t="shared" si="39"/>
        <v>293655.09019142564</v>
      </c>
      <c r="V61" s="150"/>
      <c r="W61" s="2">
        <v>56</v>
      </c>
      <c r="X61" s="118">
        <v>46539</v>
      </c>
      <c r="Y61" s="5">
        <f t="shared" si="40"/>
        <v>667007.69201665849</v>
      </c>
      <c r="Z61" s="5">
        <f t="shared" si="41"/>
        <v>5121.6767256780549</v>
      </c>
      <c r="AA61" s="5">
        <f t="shared" si="5"/>
        <v>674.95877890033171</v>
      </c>
      <c r="AB61" s="35">
        <f t="shared" si="6"/>
        <v>1.2143046390238173E-2</v>
      </c>
      <c r="AC61" s="5">
        <f t="shared" si="7"/>
        <v>4446.7179467777232</v>
      </c>
      <c r="AD61" s="35">
        <f t="shared" si="8"/>
        <v>7.9999999999999988E-2</v>
      </c>
      <c r="AE61" s="5">
        <f t="shared" si="42"/>
        <v>31667.266762242132</v>
      </c>
      <c r="AF61" s="5">
        <f t="shared" si="43"/>
        <v>255146.62987572889</v>
      </c>
      <c r="AG61" s="5">
        <f t="shared" si="9"/>
        <v>666332.73323775816</v>
      </c>
      <c r="AH61" s="5">
        <f t="shared" si="10"/>
        <v>286813.89663797105</v>
      </c>
      <c r="AI61" s="150"/>
      <c r="AJ61" s="2">
        <v>56</v>
      </c>
      <c r="AK61" s="118">
        <v>46539</v>
      </c>
      <c r="AL61" s="5">
        <f t="shared" si="44"/>
        <v>665592.5337235016</v>
      </c>
      <c r="AM61" s="5">
        <f t="shared" si="45"/>
        <v>5000.557474002132</v>
      </c>
      <c r="AN61" s="5">
        <f t="shared" si="11"/>
        <v>701.93902703785079</v>
      </c>
      <c r="AO61" s="35">
        <f t="shared" si="12"/>
        <v>1.2655292686851827E-2</v>
      </c>
      <c r="AP61" s="5">
        <f t="shared" si="13"/>
        <v>4298.6184469642812</v>
      </c>
      <c r="AQ61" s="35">
        <f t="shared" si="14"/>
        <v>7.7499999999999999E-2</v>
      </c>
      <c r="AR61" s="5">
        <f t="shared" si="46"/>
        <v>33109.405303536201</v>
      </c>
      <c r="AS61" s="5">
        <f t="shared" si="47"/>
        <v>246921.81324058317</v>
      </c>
      <c r="AT61" s="5">
        <f t="shared" si="15"/>
        <v>664890.59469646378</v>
      </c>
      <c r="AU61" s="5">
        <f t="shared" si="16"/>
        <v>280031.21854411939</v>
      </c>
      <c r="AV61" s="150"/>
      <c r="AW61" s="2">
        <v>56</v>
      </c>
      <c r="AX61" s="118">
        <v>46539</v>
      </c>
      <c r="AY61" s="5">
        <f t="shared" si="48"/>
        <v>664124.30350481928</v>
      </c>
      <c r="AZ61" s="5">
        <f t="shared" si="49"/>
        <v>4880.5172696983873</v>
      </c>
      <c r="BA61" s="5">
        <f t="shared" si="17"/>
        <v>729.74037279326694</v>
      </c>
      <c r="BB61" s="35">
        <f t="shared" si="18"/>
        <v>1.3185610626363198E-2</v>
      </c>
      <c r="BC61" s="5">
        <f t="shared" si="19"/>
        <v>4150.7768969051203</v>
      </c>
      <c r="BD61" s="35">
        <f t="shared" si="20"/>
        <v>7.4999999999999997E-2</v>
      </c>
      <c r="BE61" s="5">
        <f t="shared" si="50"/>
        <v>34605.436867974073</v>
      </c>
      <c r="BF61" s="5">
        <f t="shared" si="51"/>
        <v>238703.53023513567</v>
      </c>
      <c r="BG61" s="5">
        <f t="shared" si="21"/>
        <v>663394.563132026</v>
      </c>
      <c r="BH61" s="5">
        <f t="shared" si="22"/>
        <v>273308.96710310975</v>
      </c>
      <c r="BI61" s="150"/>
      <c r="BJ61" s="2">
        <v>56</v>
      </c>
      <c r="BK61" s="118">
        <v>46539</v>
      </c>
      <c r="BL61" s="5">
        <f t="shared" si="52"/>
        <v>662601.81659502129</v>
      </c>
      <c r="BM61" s="5">
        <f t="shared" si="53"/>
        <v>4761.5904347922178</v>
      </c>
      <c r="BN61" s="5">
        <f t="shared" si="23"/>
        <v>758.3711261972976</v>
      </c>
      <c r="BO61" s="35">
        <f t="shared" si="24"/>
        <v>1.3734422825963545E-2</v>
      </c>
      <c r="BP61" s="5">
        <f t="shared" si="25"/>
        <v>4003.2193085949202</v>
      </c>
      <c r="BQ61" s="35">
        <f t="shared" si="26"/>
        <v>7.2499999999999995E-2</v>
      </c>
      <c r="BR61" s="5">
        <f t="shared" si="54"/>
        <v>36156.554531176123</v>
      </c>
      <c r="BS61" s="5">
        <f t="shared" si="55"/>
        <v>230492.50981718802</v>
      </c>
      <c r="BT61" s="5">
        <f t="shared" si="27"/>
        <v>661843.44546882401</v>
      </c>
      <c r="BU61" s="5">
        <f t="shared" si="28"/>
        <v>266649.06434836413</v>
      </c>
      <c r="BV61" s="150"/>
      <c r="BW61" s="2">
        <v>56</v>
      </c>
      <c r="BX61" s="118">
        <v>46539</v>
      </c>
      <c r="BY61" s="5">
        <f t="shared" si="56"/>
        <v>661023.91618392209</v>
      </c>
      <c r="BZ61" s="5">
        <f t="shared" si="57"/>
        <v>4643.8114163506943</v>
      </c>
      <c r="CA61" s="5">
        <f t="shared" si="29"/>
        <v>787.83857194448183</v>
      </c>
      <c r="CB61" s="35">
        <f t="shared" si="30"/>
        <v>1.4302149486378495E-2</v>
      </c>
      <c r="CC61" s="5">
        <f t="shared" si="31"/>
        <v>3855.9728444062125</v>
      </c>
      <c r="CD61" s="35">
        <f t="shared" si="32"/>
        <v>7.0000000000000007E-2</v>
      </c>
      <c r="CE61" s="5">
        <f t="shared" si="58"/>
        <v>37763.922388022176</v>
      </c>
      <c r="CF61" s="5">
        <f t="shared" si="59"/>
        <v>222289.51692761667</v>
      </c>
      <c r="CG61" s="5">
        <f t="shared" si="33"/>
        <v>660236.07761197758</v>
      </c>
      <c r="CH61" s="5">
        <f t="shared" si="34"/>
        <v>260053.43931563885</v>
      </c>
    </row>
    <row r="62" spans="9:86" ht="14.25" customHeight="1">
      <c r="I62" s="150"/>
      <c r="J62" s="2">
        <v>57</v>
      </c>
      <c r="K62" s="118">
        <v>46569</v>
      </c>
      <c r="L62" s="5">
        <f t="shared" si="35"/>
        <v>667722.19670511445</v>
      </c>
      <c r="M62" s="5">
        <f t="shared" si="0"/>
        <v>5243.8408962754593</v>
      </c>
      <c r="N62" s="5">
        <f t="shared" si="1"/>
        <v>653.25079392779753</v>
      </c>
      <c r="O62" s="35">
        <f t="shared" si="2"/>
        <v>1.1739926523058967E-2</v>
      </c>
      <c r="P62" s="5">
        <f t="shared" si="3"/>
        <v>4590.5901023476617</v>
      </c>
      <c r="Q62" s="35">
        <f t="shared" si="4"/>
        <v>8.2500000000000004E-2</v>
      </c>
      <c r="R62" s="5">
        <f t="shared" si="36"/>
        <v>30931.05408881322</v>
      </c>
      <c r="S62" s="5">
        <f t="shared" si="37"/>
        <v>267967.87699888786</v>
      </c>
      <c r="T62" s="5">
        <f t="shared" si="38"/>
        <v>667068.94591118663</v>
      </c>
      <c r="U62" s="5">
        <f t="shared" si="39"/>
        <v>298898.93108770106</v>
      </c>
      <c r="V62" s="150"/>
      <c r="W62" s="2">
        <v>57</v>
      </c>
      <c r="X62" s="118">
        <v>46569</v>
      </c>
      <c r="Y62" s="5">
        <f t="shared" si="40"/>
        <v>666332.73323775816</v>
      </c>
      <c r="Z62" s="5">
        <f t="shared" si="41"/>
        <v>5121.6767256780549</v>
      </c>
      <c r="AA62" s="5">
        <f t="shared" si="5"/>
        <v>679.45850409300056</v>
      </c>
      <c r="AB62" s="35">
        <f t="shared" si="6"/>
        <v>1.2236382279311959E-2</v>
      </c>
      <c r="AC62" s="5">
        <f t="shared" si="7"/>
        <v>4442.2182215850544</v>
      </c>
      <c r="AD62" s="35">
        <f t="shared" si="8"/>
        <v>7.9999999999999988E-2</v>
      </c>
      <c r="AE62" s="5">
        <f t="shared" si="42"/>
        <v>32346.725266335132</v>
      </c>
      <c r="AF62" s="5">
        <f t="shared" si="43"/>
        <v>259588.84809731395</v>
      </c>
      <c r="AG62" s="5">
        <f t="shared" si="9"/>
        <v>665653.27473366517</v>
      </c>
      <c r="AH62" s="5">
        <f t="shared" si="10"/>
        <v>291935.57336364908</v>
      </c>
      <c r="AI62" s="150"/>
      <c r="AJ62" s="2">
        <v>57</v>
      </c>
      <c r="AK62" s="118">
        <v>46569</v>
      </c>
      <c r="AL62" s="5">
        <f t="shared" si="44"/>
        <v>664890.59469646378</v>
      </c>
      <c r="AM62" s="5">
        <f t="shared" si="45"/>
        <v>5000.557474002132</v>
      </c>
      <c r="AN62" s="5">
        <f t="shared" si="11"/>
        <v>706.47238325413673</v>
      </c>
      <c r="AO62" s="35">
        <f t="shared" si="12"/>
        <v>1.2750471531214651E-2</v>
      </c>
      <c r="AP62" s="5">
        <f t="shared" si="13"/>
        <v>4294.0850907479953</v>
      </c>
      <c r="AQ62" s="35">
        <f t="shared" si="14"/>
        <v>7.7499999999999999E-2</v>
      </c>
      <c r="AR62" s="5">
        <f t="shared" si="46"/>
        <v>33815.877686790336</v>
      </c>
      <c r="AS62" s="5">
        <f t="shared" si="47"/>
        <v>251215.89833133118</v>
      </c>
      <c r="AT62" s="5">
        <f t="shared" si="15"/>
        <v>664184.12231320969</v>
      </c>
      <c r="AU62" s="5">
        <f t="shared" si="16"/>
        <v>285031.77601812151</v>
      </c>
      <c r="AV62" s="150"/>
      <c r="AW62" s="2">
        <v>57</v>
      </c>
      <c r="AX62" s="118">
        <v>46569</v>
      </c>
      <c r="AY62" s="5">
        <f t="shared" si="48"/>
        <v>663394.563132026</v>
      </c>
      <c r="AZ62" s="5">
        <f t="shared" si="49"/>
        <v>4880.5172696983873</v>
      </c>
      <c r="BA62" s="5">
        <f t="shared" si="17"/>
        <v>734.30125012322515</v>
      </c>
      <c r="BB62" s="35">
        <f t="shared" si="18"/>
        <v>1.3282615642608232E-2</v>
      </c>
      <c r="BC62" s="5">
        <f t="shared" si="19"/>
        <v>4146.2160195751621</v>
      </c>
      <c r="BD62" s="35">
        <f t="shared" si="20"/>
        <v>7.4999999999999997E-2</v>
      </c>
      <c r="BE62" s="5">
        <f t="shared" si="50"/>
        <v>35339.738118097295</v>
      </c>
      <c r="BF62" s="5">
        <f t="shared" si="51"/>
        <v>242849.74625471083</v>
      </c>
      <c r="BG62" s="5">
        <f t="shared" si="21"/>
        <v>662660.26188190281</v>
      </c>
      <c r="BH62" s="5">
        <f t="shared" si="22"/>
        <v>278189.48437280813</v>
      </c>
      <c r="BI62" s="150"/>
      <c r="BJ62" s="2">
        <v>57</v>
      </c>
      <c r="BK62" s="118">
        <v>46569</v>
      </c>
      <c r="BL62" s="5">
        <f t="shared" si="52"/>
        <v>661843.44546882401</v>
      </c>
      <c r="BM62" s="5">
        <f t="shared" si="53"/>
        <v>4761.5904347922178</v>
      </c>
      <c r="BN62" s="5">
        <f t="shared" si="23"/>
        <v>762.95295175140609</v>
      </c>
      <c r="BO62" s="35">
        <f t="shared" si="24"/>
        <v>1.3833234254562302E-2</v>
      </c>
      <c r="BP62" s="5">
        <f t="shared" si="25"/>
        <v>3998.6374830408117</v>
      </c>
      <c r="BQ62" s="35">
        <f t="shared" si="26"/>
        <v>7.2499999999999995E-2</v>
      </c>
      <c r="BR62" s="5">
        <f t="shared" si="54"/>
        <v>36919.507482927533</v>
      </c>
      <c r="BS62" s="5">
        <f t="shared" si="55"/>
        <v>234491.14730022883</v>
      </c>
      <c r="BT62" s="5">
        <f t="shared" si="27"/>
        <v>661080.49251707259</v>
      </c>
      <c r="BU62" s="5">
        <f t="shared" si="28"/>
        <v>271410.65478315635</v>
      </c>
      <c r="BV62" s="150"/>
      <c r="BW62" s="2">
        <v>57</v>
      </c>
      <c r="BX62" s="118">
        <v>46569</v>
      </c>
      <c r="BY62" s="5">
        <f t="shared" si="56"/>
        <v>660236.07761197758</v>
      </c>
      <c r="BZ62" s="5">
        <f t="shared" si="57"/>
        <v>4643.8114163506943</v>
      </c>
      <c r="CA62" s="5">
        <f t="shared" si="29"/>
        <v>792.43429694749148</v>
      </c>
      <c r="CB62" s="35">
        <f t="shared" si="30"/>
        <v>1.4402744542170394E-2</v>
      </c>
      <c r="CC62" s="5">
        <f t="shared" si="31"/>
        <v>3851.3771194032029</v>
      </c>
      <c r="CD62" s="35">
        <f t="shared" si="32"/>
        <v>7.0000000000000007E-2</v>
      </c>
      <c r="CE62" s="5">
        <f t="shared" si="58"/>
        <v>38556.356684969665</v>
      </c>
      <c r="CF62" s="5">
        <f t="shared" si="59"/>
        <v>226140.89404701989</v>
      </c>
      <c r="CG62" s="5">
        <f t="shared" si="33"/>
        <v>659443.64331503015</v>
      </c>
      <c r="CH62" s="5">
        <f t="shared" si="34"/>
        <v>264697.25073198957</v>
      </c>
    </row>
    <row r="63" spans="9:86" ht="14.25" customHeight="1">
      <c r="I63" s="150"/>
      <c r="J63" s="2">
        <v>58</v>
      </c>
      <c r="K63" s="118">
        <v>46600</v>
      </c>
      <c r="L63" s="5">
        <f t="shared" si="35"/>
        <v>667068.94591118663</v>
      </c>
      <c r="M63" s="5">
        <f t="shared" si="0"/>
        <v>5243.8408962754593</v>
      </c>
      <c r="N63" s="5">
        <f t="shared" si="1"/>
        <v>657.74189313605075</v>
      </c>
      <c r="O63" s="35">
        <f t="shared" si="2"/>
        <v>1.1832214295107463E-2</v>
      </c>
      <c r="P63" s="5">
        <f t="shared" si="3"/>
        <v>4586.0990031394085</v>
      </c>
      <c r="Q63" s="35">
        <f t="shared" si="4"/>
        <v>8.2500000000000018E-2</v>
      </c>
      <c r="R63" s="5">
        <f t="shared" si="36"/>
        <v>31588.795981949272</v>
      </c>
      <c r="S63" s="5">
        <f t="shared" si="37"/>
        <v>272553.97600202728</v>
      </c>
      <c r="T63" s="5">
        <f t="shared" si="38"/>
        <v>666411.20401805057</v>
      </c>
      <c r="U63" s="5">
        <f t="shared" si="39"/>
        <v>304142.77198397653</v>
      </c>
      <c r="V63" s="150"/>
      <c r="W63" s="2">
        <v>58</v>
      </c>
      <c r="X63" s="118">
        <v>46600</v>
      </c>
      <c r="Y63" s="5">
        <f t="shared" si="40"/>
        <v>665653.27473366517</v>
      </c>
      <c r="Z63" s="5">
        <f t="shared" si="41"/>
        <v>5121.6767256780549</v>
      </c>
      <c r="AA63" s="5">
        <f t="shared" si="5"/>
        <v>683.98822745362031</v>
      </c>
      <c r="AB63" s="35">
        <f t="shared" si="6"/>
        <v>1.233053158602351E-2</v>
      </c>
      <c r="AC63" s="5">
        <f t="shared" si="7"/>
        <v>4437.6884982244346</v>
      </c>
      <c r="AD63" s="35">
        <f t="shared" si="8"/>
        <v>0.08</v>
      </c>
      <c r="AE63" s="5">
        <f t="shared" si="42"/>
        <v>33030.713493788753</v>
      </c>
      <c r="AF63" s="5">
        <f t="shared" si="43"/>
        <v>264026.53659553837</v>
      </c>
      <c r="AG63" s="5">
        <f t="shared" si="9"/>
        <v>664969.2865062115</v>
      </c>
      <c r="AH63" s="5">
        <f t="shared" si="10"/>
        <v>297057.25008932711</v>
      </c>
      <c r="AI63" s="150"/>
      <c r="AJ63" s="2">
        <v>58</v>
      </c>
      <c r="AK63" s="118">
        <v>46600</v>
      </c>
      <c r="AL63" s="5">
        <f t="shared" si="44"/>
        <v>664184.12231320969</v>
      </c>
      <c r="AM63" s="5">
        <f t="shared" si="45"/>
        <v>5000.557474002132</v>
      </c>
      <c r="AN63" s="5">
        <f t="shared" si="11"/>
        <v>711.03501739598596</v>
      </c>
      <c r="AO63" s="35">
        <f t="shared" si="12"/>
        <v>1.2846468203779484E-2</v>
      </c>
      <c r="AP63" s="5">
        <f t="shared" si="13"/>
        <v>4289.5224566061461</v>
      </c>
      <c r="AQ63" s="35">
        <f t="shared" si="14"/>
        <v>7.7499999999999999E-2</v>
      </c>
      <c r="AR63" s="5">
        <f t="shared" si="46"/>
        <v>34526.912704186325</v>
      </c>
      <c r="AS63" s="5">
        <f t="shared" si="47"/>
        <v>255505.42078793733</v>
      </c>
      <c r="AT63" s="5">
        <f t="shared" si="15"/>
        <v>663473.08729581372</v>
      </c>
      <c r="AU63" s="5">
        <f t="shared" si="16"/>
        <v>290032.33349212364</v>
      </c>
      <c r="AV63" s="150"/>
      <c r="AW63" s="2">
        <v>58</v>
      </c>
      <c r="AX63" s="118">
        <v>46600</v>
      </c>
      <c r="AY63" s="5">
        <f t="shared" si="48"/>
        <v>662660.26188190281</v>
      </c>
      <c r="AZ63" s="5">
        <f t="shared" si="49"/>
        <v>4880.5172696983873</v>
      </c>
      <c r="BA63" s="5">
        <f t="shared" si="17"/>
        <v>738.89063293649542</v>
      </c>
      <c r="BB63" s="35">
        <f t="shared" si="18"/>
        <v>1.3380442596719552E-2</v>
      </c>
      <c r="BC63" s="5">
        <f t="shared" si="19"/>
        <v>4141.6266367618919</v>
      </c>
      <c r="BD63" s="35">
        <f t="shared" si="20"/>
        <v>7.4999999999999983E-2</v>
      </c>
      <c r="BE63" s="5">
        <f t="shared" si="50"/>
        <v>36078.628751033793</v>
      </c>
      <c r="BF63" s="5">
        <f t="shared" si="51"/>
        <v>246991.37289147271</v>
      </c>
      <c r="BG63" s="5">
        <f t="shared" si="21"/>
        <v>661921.37124896632</v>
      </c>
      <c r="BH63" s="5">
        <f t="shared" si="22"/>
        <v>283070.00164250651</v>
      </c>
      <c r="BI63" s="150"/>
      <c r="BJ63" s="2">
        <v>58</v>
      </c>
      <c r="BK63" s="118">
        <v>46600</v>
      </c>
      <c r="BL63" s="5">
        <f t="shared" si="52"/>
        <v>661080.49251707259</v>
      </c>
      <c r="BM63" s="5">
        <f t="shared" si="53"/>
        <v>4761.5904347922178</v>
      </c>
      <c r="BN63" s="5">
        <f t="shared" si="23"/>
        <v>767.56245916823764</v>
      </c>
      <c r="BO63" s="35">
        <f t="shared" si="24"/>
        <v>1.3932871434382828E-2</v>
      </c>
      <c r="BP63" s="5">
        <f t="shared" si="25"/>
        <v>3994.0279756239802</v>
      </c>
      <c r="BQ63" s="35">
        <f t="shared" si="26"/>
        <v>7.2499999999999995E-2</v>
      </c>
      <c r="BR63" s="5">
        <f t="shared" si="54"/>
        <v>37687.069942095768</v>
      </c>
      <c r="BS63" s="5">
        <f t="shared" si="55"/>
        <v>238485.17527585282</v>
      </c>
      <c r="BT63" s="5">
        <f t="shared" si="27"/>
        <v>660312.93005790433</v>
      </c>
      <c r="BU63" s="5">
        <f t="shared" si="28"/>
        <v>276172.24521794857</v>
      </c>
      <c r="BV63" s="150"/>
      <c r="BW63" s="2">
        <v>58</v>
      </c>
      <c r="BX63" s="118">
        <v>46600</v>
      </c>
      <c r="BY63" s="5">
        <f t="shared" si="56"/>
        <v>659443.64331503015</v>
      </c>
      <c r="BZ63" s="5">
        <f t="shared" si="57"/>
        <v>4643.8114163506943</v>
      </c>
      <c r="CA63" s="5">
        <f t="shared" si="29"/>
        <v>797.05683034635149</v>
      </c>
      <c r="CB63" s="35">
        <f t="shared" si="30"/>
        <v>1.4504168871921278E-2</v>
      </c>
      <c r="CC63" s="5">
        <f t="shared" si="31"/>
        <v>3846.7545860043429</v>
      </c>
      <c r="CD63" s="35">
        <f t="shared" si="32"/>
        <v>7.0000000000000007E-2</v>
      </c>
      <c r="CE63" s="5">
        <f t="shared" si="58"/>
        <v>39353.413515316017</v>
      </c>
      <c r="CF63" s="5">
        <f t="shared" si="59"/>
        <v>229987.64863302422</v>
      </c>
      <c r="CG63" s="5">
        <f t="shared" si="33"/>
        <v>658646.58648468379</v>
      </c>
      <c r="CH63" s="5">
        <f t="shared" si="34"/>
        <v>269341.06214834022</v>
      </c>
    </row>
    <row r="64" spans="9:86" ht="14.25" customHeight="1">
      <c r="I64" s="150"/>
      <c r="J64" s="2">
        <v>59</v>
      </c>
      <c r="K64" s="118">
        <v>46631</v>
      </c>
      <c r="L64" s="5">
        <f t="shared" si="35"/>
        <v>666411.20401805057</v>
      </c>
      <c r="M64" s="5">
        <f t="shared" si="0"/>
        <v>5243.8408962754593</v>
      </c>
      <c r="N64" s="5">
        <f t="shared" si="1"/>
        <v>662.26386865136192</v>
      </c>
      <c r="O64" s="35">
        <f t="shared" si="2"/>
        <v>1.1925319346223182E-2</v>
      </c>
      <c r="P64" s="5">
        <f t="shared" si="3"/>
        <v>4581.5770276240974</v>
      </c>
      <c r="Q64" s="35">
        <f t="shared" si="4"/>
        <v>8.249999999999999E-2</v>
      </c>
      <c r="R64" s="5">
        <f t="shared" si="36"/>
        <v>32251.059850600635</v>
      </c>
      <c r="S64" s="5">
        <f t="shared" si="37"/>
        <v>277135.5530296514</v>
      </c>
      <c r="T64" s="5">
        <f t="shared" si="38"/>
        <v>665748.94014939922</v>
      </c>
      <c r="U64" s="5">
        <f t="shared" si="39"/>
        <v>309386.61288025207</v>
      </c>
      <c r="V64" s="150"/>
      <c r="W64" s="2">
        <v>59</v>
      </c>
      <c r="X64" s="118">
        <v>46631</v>
      </c>
      <c r="Y64" s="5">
        <f t="shared" si="40"/>
        <v>664969.2865062115</v>
      </c>
      <c r="Z64" s="5">
        <f t="shared" si="41"/>
        <v>5121.6767256780549</v>
      </c>
      <c r="AA64" s="5">
        <f t="shared" si="5"/>
        <v>688.54814896997777</v>
      </c>
      <c r="AB64" s="35">
        <f t="shared" si="6"/>
        <v>1.2425502884579546E-2</v>
      </c>
      <c r="AC64" s="5">
        <f t="shared" si="7"/>
        <v>4433.1285767080772</v>
      </c>
      <c r="AD64" s="35">
        <f t="shared" si="8"/>
        <v>0.08</v>
      </c>
      <c r="AE64" s="5">
        <f t="shared" si="42"/>
        <v>33719.261642758735</v>
      </c>
      <c r="AF64" s="5">
        <f t="shared" si="43"/>
        <v>268459.66517224646</v>
      </c>
      <c r="AG64" s="5">
        <f t="shared" si="9"/>
        <v>664280.7383572415</v>
      </c>
      <c r="AH64" s="5">
        <f t="shared" si="10"/>
        <v>302178.92681500519</v>
      </c>
      <c r="AI64" s="150"/>
      <c r="AJ64" s="2">
        <v>59</v>
      </c>
      <c r="AK64" s="118">
        <v>46631</v>
      </c>
      <c r="AL64" s="5">
        <f t="shared" si="44"/>
        <v>663473.08729581372</v>
      </c>
      <c r="AM64" s="5">
        <f t="shared" si="45"/>
        <v>5000.557474002132</v>
      </c>
      <c r="AN64" s="5">
        <f t="shared" si="11"/>
        <v>715.6271185500018</v>
      </c>
      <c r="AO64" s="35">
        <f t="shared" si="12"/>
        <v>1.2943291275914585E-2</v>
      </c>
      <c r="AP64" s="5">
        <f t="shared" si="13"/>
        <v>4284.9303554521302</v>
      </c>
      <c r="AQ64" s="35">
        <f t="shared" si="14"/>
        <v>7.7499999999999999E-2</v>
      </c>
      <c r="AR64" s="5">
        <f t="shared" si="46"/>
        <v>35242.539822736326</v>
      </c>
      <c r="AS64" s="5">
        <f t="shared" si="47"/>
        <v>259790.35114338945</v>
      </c>
      <c r="AT64" s="5">
        <f t="shared" si="15"/>
        <v>662757.46017726371</v>
      </c>
      <c r="AU64" s="5">
        <f t="shared" si="16"/>
        <v>295032.89096612576</v>
      </c>
      <c r="AV64" s="150"/>
      <c r="AW64" s="2">
        <v>59</v>
      </c>
      <c r="AX64" s="118">
        <v>46631</v>
      </c>
      <c r="AY64" s="5">
        <f t="shared" si="48"/>
        <v>661921.37124896632</v>
      </c>
      <c r="AZ64" s="5">
        <f t="shared" si="49"/>
        <v>4880.5172696983873</v>
      </c>
      <c r="BA64" s="5">
        <f t="shared" si="17"/>
        <v>743.50869939234781</v>
      </c>
      <c r="BB64" s="35">
        <f t="shared" si="18"/>
        <v>1.347910005666267E-2</v>
      </c>
      <c r="BC64" s="5">
        <f t="shared" si="19"/>
        <v>4137.0085703060395</v>
      </c>
      <c r="BD64" s="35">
        <f t="shared" si="20"/>
        <v>7.5000000000000011E-2</v>
      </c>
      <c r="BE64" s="5">
        <f t="shared" si="50"/>
        <v>36822.13745042614</v>
      </c>
      <c r="BF64" s="5">
        <f t="shared" si="51"/>
        <v>251128.38146177874</v>
      </c>
      <c r="BG64" s="5">
        <f t="shared" si="21"/>
        <v>661177.862549574</v>
      </c>
      <c r="BH64" s="5">
        <f t="shared" si="22"/>
        <v>287950.51891220489</v>
      </c>
      <c r="BI64" s="150"/>
      <c r="BJ64" s="2">
        <v>59</v>
      </c>
      <c r="BK64" s="118">
        <v>46631</v>
      </c>
      <c r="BL64" s="5">
        <f t="shared" si="52"/>
        <v>660312.93005790433</v>
      </c>
      <c r="BM64" s="5">
        <f t="shared" si="53"/>
        <v>4761.5904347922178</v>
      </c>
      <c r="BN64" s="5">
        <f t="shared" si="23"/>
        <v>772.19981569237916</v>
      </c>
      <c r="BO64" s="35">
        <f t="shared" si="24"/>
        <v>1.4033342929534879E-2</v>
      </c>
      <c r="BP64" s="5">
        <f t="shared" si="25"/>
        <v>3989.3906190998387</v>
      </c>
      <c r="BQ64" s="35">
        <f t="shared" si="26"/>
        <v>7.2499999999999995E-2</v>
      </c>
      <c r="BR64" s="5">
        <f t="shared" si="54"/>
        <v>38459.269757788148</v>
      </c>
      <c r="BS64" s="5">
        <f t="shared" si="55"/>
        <v>242474.56589495266</v>
      </c>
      <c r="BT64" s="5">
        <f t="shared" si="27"/>
        <v>659540.73024221195</v>
      </c>
      <c r="BU64" s="5">
        <f t="shared" si="28"/>
        <v>280933.83565274079</v>
      </c>
      <c r="BV64" s="150"/>
      <c r="BW64" s="2">
        <v>59</v>
      </c>
      <c r="BX64" s="118">
        <v>46631</v>
      </c>
      <c r="BY64" s="5">
        <f t="shared" si="56"/>
        <v>658646.58648468379</v>
      </c>
      <c r="BZ64" s="5">
        <f t="shared" si="57"/>
        <v>4643.8114163506943</v>
      </c>
      <c r="CA64" s="5">
        <f t="shared" si="29"/>
        <v>801.70632852337212</v>
      </c>
      <c r="CB64" s="35">
        <f t="shared" si="30"/>
        <v>1.4606431035537114E-2</v>
      </c>
      <c r="CC64" s="5">
        <f t="shared" si="31"/>
        <v>3842.1050878273222</v>
      </c>
      <c r="CD64" s="35">
        <f t="shared" si="32"/>
        <v>7.0000000000000007E-2</v>
      </c>
      <c r="CE64" s="5">
        <f t="shared" si="58"/>
        <v>40155.119843839391</v>
      </c>
      <c r="CF64" s="5">
        <f t="shared" si="59"/>
        <v>233829.75372085153</v>
      </c>
      <c r="CG64" s="5">
        <f t="shared" si="33"/>
        <v>657844.88015616045</v>
      </c>
      <c r="CH64" s="5">
        <f t="shared" si="34"/>
        <v>273984.87356469093</v>
      </c>
    </row>
    <row r="65" spans="9:86" ht="14.25" customHeight="1">
      <c r="I65" s="150"/>
      <c r="J65" s="2">
        <v>60</v>
      </c>
      <c r="K65" s="118">
        <v>46661</v>
      </c>
      <c r="L65" s="5">
        <f t="shared" si="35"/>
        <v>665748.94014939922</v>
      </c>
      <c r="M65" s="5">
        <f t="shared" si="0"/>
        <v>5243.8408962754593</v>
      </c>
      <c r="N65" s="5">
        <f t="shared" si="1"/>
        <v>666.81693274833924</v>
      </c>
      <c r="O65" s="35">
        <f t="shared" si="2"/>
        <v>1.2019250366638819E-2</v>
      </c>
      <c r="P65" s="5">
        <f t="shared" si="3"/>
        <v>4577.02396352712</v>
      </c>
      <c r="Q65" s="35">
        <f t="shared" si="4"/>
        <v>8.2500000000000018E-2</v>
      </c>
      <c r="R65" s="5">
        <f t="shared" si="36"/>
        <v>32917.876783348976</v>
      </c>
      <c r="S65" s="5">
        <f t="shared" si="37"/>
        <v>281712.57699317852</v>
      </c>
      <c r="T65" s="5">
        <f t="shared" si="38"/>
        <v>665082.12321665091</v>
      </c>
      <c r="U65" s="5">
        <f t="shared" si="39"/>
        <v>314630.45377652749</v>
      </c>
      <c r="V65" s="150"/>
      <c r="W65" s="2">
        <v>60</v>
      </c>
      <c r="X65" s="118">
        <v>46661</v>
      </c>
      <c r="Y65" s="5">
        <f t="shared" si="40"/>
        <v>664280.7383572415</v>
      </c>
      <c r="Z65" s="5">
        <f t="shared" si="41"/>
        <v>5121.6767256780549</v>
      </c>
      <c r="AA65" s="5">
        <f t="shared" si="5"/>
        <v>693.13846996311167</v>
      </c>
      <c r="AB65" s="35">
        <f t="shared" si="6"/>
        <v>1.2521304862951199E-2</v>
      </c>
      <c r="AC65" s="5">
        <f t="shared" si="7"/>
        <v>4428.5382557149433</v>
      </c>
      <c r="AD65" s="35">
        <f t="shared" si="8"/>
        <v>7.9999999999999988E-2</v>
      </c>
      <c r="AE65" s="5">
        <f t="shared" si="42"/>
        <v>34412.400112721843</v>
      </c>
      <c r="AF65" s="5">
        <f t="shared" si="43"/>
        <v>272888.20342796139</v>
      </c>
      <c r="AG65" s="5">
        <f t="shared" si="9"/>
        <v>663587.5998872784</v>
      </c>
      <c r="AH65" s="5">
        <f t="shared" si="10"/>
        <v>307300.60354068322</v>
      </c>
      <c r="AI65" s="150"/>
      <c r="AJ65" s="2">
        <v>60</v>
      </c>
      <c r="AK65" s="118">
        <v>46661</v>
      </c>
      <c r="AL65" s="5">
        <f t="shared" si="44"/>
        <v>662757.46017726371</v>
      </c>
      <c r="AM65" s="5">
        <f t="shared" si="45"/>
        <v>5000.557474002132</v>
      </c>
      <c r="AN65" s="5">
        <f t="shared" si="11"/>
        <v>720.24887702397064</v>
      </c>
      <c r="AO65" s="35">
        <f t="shared" si="12"/>
        <v>1.3040949432656646E-2</v>
      </c>
      <c r="AP65" s="5">
        <f t="shared" si="13"/>
        <v>4280.3085969781614</v>
      </c>
      <c r="AQ65" s="35">
        <f t="shared" si="14"/>
        <v>7.7499999999999999E-2</v>
      </c>
      <c r="AR65" s="5">
        <f t="shared" si="46"/>
        <v>35962.788699760298</v>
      </c>
      <c r="AS65" s="5">
        <f t="shared" si="47"/>
        <v>264070.65974036761</v>
      </c>
      <c r="AT65" s="5">
        <f t="shared" si="15"/>
        <v>662037.21130023978</v>
      </c>
      <c r="AU65" s="5">
        <f t="shared" si="16"/>
        <v>300033.44844012789</v>
      </c>
      <c r="AV65" s="150"/>
      <c r="AW65" s="2">
        <v>60</v>
      </c>
      <c r="AX65" s="118">
        <v>46661</v>
      </c>
      <c r="AY65" s="5">
        <f t="shared" si="48"/>
        <v>661177.862549574</v>
      </c>
      <c r="AZ65" s="5">
        <f t="shared" si="49"/>
        <v>4880.5172696983873</v>
      </c>
      <c r="BA65" s="5">
        <f t="shared" si="17"/>
        <v>748.15562876355034</v>
      </c>
      <c r="BB65" s="35">
        <f t="shared" si="18"/>
        <v>1.3578596703983654E-2</v>
      </c>
      <c r="BC65" s="5">
        <f t="shared" si="19"/>
        <v>4132.3616409348369</v>
      </c>
      <c r="BD65" s="35">
        <f t="shared" si="20"/>
        <v>7.4999999999999997E-2</v>
      </c>
      <c r="BE65" s="5">
        <f t="shared" si="50"/>
        <v>37570.293079189694</v>
      </c>
      <c r="BF65" s="5">
        <f t="shared" si="51"/>
        <v>255260.74310271358</v>
      </c>
      <c r="BG65" s="5">
        <f t="shared" si="21"/>
        <v>660429.70692081039</v>
      </c>
      <c r="BH65" s="5">
        <f t="shared" si="22"/>
        <v>292831.03618190327</v>
      </c>
      <c r="BI65" s="150"/>
      <c r="BJ65" s="2">
        <v>60</v>
      </c>
      <c r="BK65" s="118">
        <v>46661</v>
      </c>
      <c r="BL65" s="5">
        <f t="shared" si="52"/>
        <v>659540.73024221195</v>
      </c>
      <c r="BM65" s="5">
        <f t="shared" si="53"/>
        <v>4761.5904347922178</v>
      </c>
      <c r="BN65" s="5">
        <f t="shared" si="23"/>
        <v>776.86518957885392</v>
      </c>
      <c r="BO65" s="35">
        <f t="shared" si="24"/>
        <v>1.4134657417628574E-2</v>
      </c>
      <c r="BP65" s="5">
        <f t="shared" si="25"/>
        <v>3984.7252452133639</v>
      </c>
      <c r="BQ65" s="35">
        <f t="shared" si="26"/>
        <v>7.2499999999999995E-2</v>
      </c>
      <c r="BR65" s="5">
        <f t="shared" si="54"/>
        <v>39236.134947367005</v>
      </c>
      <c r="BS65" s="5">
        <f t="shared" si="55"/>
        <v>246459.29114016602</v>
      </c>
      <c r="BT65" s="5">
        <f t="shared" si="27"/>
        <v>658763.8650526331</v>
      </c>
      <c r="BU65" s="5">
        <f t="shared" si="28"/>
        <v>285695.42608753301</v>
      </c>
      <c r="BV65" s="150"/>
      <c r="BW65" s="2">
        <v>60</v>
      </c>
      <c r="BX65" s="118">
        <v>46661</v>
      </c>
      <c r="BY65" s="5">
        <f t="shared" si="56"/>
        <v>657844.88015616045</v>
      </c>
      <c r="BZ65" s="5">
        <f t="shared" si="57"/>
        <v>4643.8114163506943</v>
      </c>
      <c r="CA65" s="5">
        <f t="shared" si="29"/>
        <v>806.38294877309136</v>
      </c>
      <c r="CB65" s="35">
        <f t="shared" si="30"/>
        <v>1.4709539706351514E-2</v>
      </c>
      <c r="CC65" s="5">
        <f t="shared" si="31"/>
        <v>3837.428467577603</v>
      </c>
      <c r="CD65" s="35">
        <f t="shared" si="32"/>
        <v>7.0000000000000007E-2</v>
      </c>
      <c r="CE65" s="5">
        <f t="shared" si="58"/>
        <v>40961.502792612482</v>
      </c>
      <c r="CF65" s="5">
        <f t="shared" si="59"/>
        <v>237667.18218842914</v>
      </c>
      <c r="CG65" s="5">
        <f t="shared" si="33"/>
        <v>657038.49720738735</v>
      </c>
      <c r="CH65" s="5">
        <f t="shared" si="34"/>
        <v>278628.68498104165</v>
      </c>
    </row>
    <row r="66" spans="9:86" ht="14.25" customHeight="1">
      <c r="I66" s="150"/>
      <c r="J66" s="2">
        <v>61</v>
      </c>
      <c r="K66" s="118">
        <v>46692</v>
      </c>
      <c r="L66" s="5">
        <f t="shared" si="35"/>
        <v>665082.12321665091</v>
      </c>
      <c r="M66" s="5">
        <f t="shared" si="0"/>
        <v>5243.8408962754593</v>
      </c>
      <c r="N66" s="5">
        <f t="shared" si="1"/>
        <v>671.40129916098431</v>
      </c>
      <c r="O66" s="35">
        <f t="shared" si="2"/>
        <v>1.2114016162342854E-2</v>
      </c>
      <c r="P66" s="5">
        <f t="shared" si="3"/>
        <v>4572.439597114475</v>
      </c>
      <c r="Q66" s="35">
        <f t="shared" si="4"/>
        <v>8.2500000000000004E-2</v>
      </c>
      <c r="R66" s="5">
        <f t="shared" si="36"/>
        <v>33589.278082509962</v>
      </c>
      <c r="S66" s="5">
        <f t="shared" si="37"/>
        <v>286285.01659029297</v>
      </c>
      <c r="T66" s="5">
        <f t="shared" si="38"/>
        <v>664410.72191748989</v>
      </c>
      <c r="U66" s="5">
        <f t="shared" si="39"/>
        <v>319874.29467280291</v>
      </c>
      <c r="V66" s="150"/>
      <c r="W66" s="2">
        <v>61</v>
      </c>
      <c r="X66" s="118">
        <v>46692</v>
      </c>
      <c r="Y66" s="5">
        <f t="shared" si="40"/>
        <v>663587.5998872784</v>
      </c>
      <c r="Z66" s="5">
        <f t="shared" si="41"/>
        <v>5121.6767256780549</v>
      </c>
      <c r="AA66" s="5">
        <f t="shared" si="5"/>
        <v>697.75939309619844</v>
      </c>
      <c r="AB66" s="35">
        <f t="shared" si="6"/>
        <v>1.2617946324760584E-2</v>
      </c>
      <c r="AC66" s="5">
        <f t="shared" si="7"/>
        <v>4423.9173325818565</v>
      </c>
      <c r="AD66" s="35">
        <f t="shared" si="8"/>
        <v>0.08</v>
      </c>
      <c r="AE66" s="5">
        <f t="shared" si="42"/>
        <v>35110.159505818039</v>
      </c>
      <c r="AF66" s="5">
        <f t="shared" si="43"/>
        <v>277312.12076054327</v>
      </c>
      <c r="AG66" s="5">
        <f t="shared" si="9"/>
        <v>662889.84049418219</v>
      </c>
      <c r="AH66" s="5">
        <f t="shared" si="10"/>
        <v>312422.28026636131</v>
      </c>
      <c r="AI66" s="150"/>
      <c r="AJ66" s="2">
        <v>61</v>
      </c>
      <c r="AK66" s="118">
        <v>46692</v>
      </c>
      <c r="AL66" s="5">
        <f t="shared" si="44"/>
        <v>662037.21130023978</v>
      </c>
      <c r="AM66" s="5">
        <f t="shared" si="45"/>
        <v>5000.557474002132</v>
      </c>
      <c r="AN66" s="5">
        <f t="shared" si="11"/>
        <v>724.90048435475001</v>
      </c>
      <c r="AO66" s="35">
        <f t="shared" si="12"/>
        <v>1.3139451474596969E-2</v>
      </c>
      <c r="AP66" s="5">
        <f t="shared" si="13"/>
        <v>4275.656989647382</v>
      </c>
      <c r="AQ66" s="35">
        <f t="shared" si="14"/>
        <v>7.7499999999999999E-2</v>
      </c>
      <c r="AR66" s="5">
        <f t="shared" si="46"/>
        <v>36687.68918411505</v>
      </c>
      <c r="AS66" s="5">
        <f t="shared" si="47"/>
        <v>268346.31673001498</v>
      </c>
      <c r="AT66" s="5">
        <f t="shared" si="15"/>
        <v>661312.31081588508</v>
      </c>
      <c r="AU66" s="5">
        <f t="shared" si="16"/>
        <v>305034.00591413002</v>
      </c>
      <c r="AV66" s="150"/>
      <c r="AW66" s="2">
        <v>61</v>
      </c>
      <c r="AX66" s="118">
        <v>46692</v>
      </c>
      <c r="AY66" s="5">
        <f t="shared" si="48"/>
        <v>660429.70692081039</v>
      </c>
      <c r="AZ66" s="5">
        <f t="shared" si="49"/>
        <v>4880.5172696983873</v>
      </c>
      <c r="BA66" s="5">
        <f t="shared" si="17"/>
        <v>752.83160144332305</v>
      </c>
      <c r="BB66" s="35">
        <f t="shared" si="18"/>
        <v>1.3678941335694802E-2</v>
      </c>
      <c r="BC66" s="5">
        <f t="shared" si="19"/>
        <v>4127.6856682550642</v>
      </c>
      <c r="BD66" s="35">
        <f t="shared" si="20"/>
        <v>7.4999999999999983E-2</v>
      </c>
      <c r="BE66" s="5">
        <f t="shared" si="50"/>
        <v>38323.124680633016</v>
      </c>
      <c r="BF66" s="5">
        <f t="shared" si="51"/>
        <v>259388.42877096863</v>
      </c>
      <c r="BG66" s="5">
        <f t="shared" si="21"/>
        <v>659676.87531936704</v>
      </c>
      <c r="BH66" s="5">
        <f t="shared" si="22"/>
        <v>297711.55345160165</v>
      </c>
      <c r="BI66" s="150"/>
      <c r="BJ66" s="2">
        <v>61</v>
      </c>
      <c r="BK66" s="118">
        <v>46692</v>
      </c>
      <c r="BL66" s="5">
        <f t="shared" si="52"/>
        <v>658763.8650526331</v>
      </c>
      <c r="BM66" s="5">
        <f t="shared" si="53"/>
        <v>4761.5904347922178</v>
      </c>
      <c r="BN66" s="5">
        <f t="shared" si="23"/>
        <v>781.55875009922602</v>
      </c>
      <c r="BO66" s="35">
        <f t="shared" si="24"/>
        <v>1.4236823691659808E-2</v>
      </c>
      <c r="BP66" s="5">
        <f t="shared" si="25"/>
        <v>3980.0316846929918</v>
      </c>
      <c r="BQ66" s="35">
        <f t="shared" si="26"/>
        <v>7.2499999999999995E-2</v>
      </c>
      <c r="BR66" s="5">
        <f t="shared" si="54"/>
        <v>40017.693697466231</v>
      </c>
      <c r="BS66" s="5">
        <f t="shared" si="55"/>
        <v>250439.322824859</v>
      </c>
      <c r="BT66" s="5">
        <f t="shared" si="27"/>
        <v>657982.30630253383</v>
      </c>
      <c r="BU66" s="5">
        <f t="shared" si="28"/>
        <v>290457.01652232523</v>
      </c>
      <c r="BV66" s="150"/>
      <c r="BW66" s="2">
        <v>61</v>
      </c>
      <c r="BX66" s="118">
        <v>46692</v>
      </c>
      <c r="BY66" s="5">
        <f t="shared" si="56"/>
        <v>657038.49720738735</v>
      </c>
      <c r="BZ66" s="5">
        <f t="shared" si="57"/>
        <v>4643.8114163506943</v>
      </c>
      <c r="CA66" s="5">
        <f t="shared" si="29"/>
        <v>811.08684930760137</v>
      </c>
      <c r="CB66" s="35">
        <f t="shared" si="30"/>
        <v>1.4813503673010934E-2</v>
      </c>
      <c r="CC66" s="5">
        <f t="shared" si="31"/>
        <v>3832.724567043093</v>
      </c>
      <c r="CD66" s="35">
        <f t="shared" si="32"/>
        <v>7.0000000000000007E-2</v>
      </c>
      <c r="CE66" s="5">
        <f t="shared" si="58"/>
        <v>41772.589641920087</v>
      </c>
      <c r="CF66" s="5">
        <f t="shared" si="59"/>
        <v>241499.90675547224</v>
      </c>
      <c r="CG66" s="5">
        <f t="shared" si="33"/>
        <v>656227.41035807971</v>
      </c>
      <c r="CH66" s="5">
        <f t="shared" si="34"/>
        <v>283272.49639739236</v>
      </c>
    </row>
    <row r="67" spans="9:86" ht="14.25" customHeight="1">
      <c r="I67" s="150"/>
      <c r="J67" s="2">
        <v>62</v>
      </c>
      <c r="K67" s="118">
        <v>46722</v>
      </c>
      <c r="L67" s="5">
        <f t="shared" si="35"/>
        <v>664410.72191748989</v>
      </c>
      <c r="M67" s="5">
        <f t="shared" si="0"/>
        <v>5243.8408962754593</v>
      </c>
      <c r="N67" s="5">
        <f t="shared" si="1"/>
        <v>676.01718309271655</v>
      </c>
      <c r="O67" s="35">
        <f t="shared" si="2"/>
        <v>1.2209625657004397E-2</v>
      </c>
      <c r="P67" s="5">
        <f t="shared" si="3"/>
        <v>4567.8237131827427</v>
      </c>
      <c r="Q67" s="35">
        <f t="shared" si="4"/>
        <v>8.249999999999999E-2</v>
      </c>
      <c r="R67" s="5">
        <f t="shared" si="36"/>
        <v>34265.295265602675</v>
      </c>
      <c r="S67" s="5">
        <f t="shared" si="37"/>
        <v>290852.84030347574</v>
      </c>
      <c r="T67" s="5">
        <f t="shared" si="38"/>
        <v>663734.70473439712</v>
      </c>
      <c r="U67" s="5">
        <f t="shared" si="39"/>
        <v>325118.13556907838</v>
      </c>
      <c r="V67" s="150"/>
      <c r="W67" s="2">
        <v>62</v>
      </c>
      <c r="X67" s="118">
        <v>46722</v>
      </c>
      <c r="Y67" s="5">
        <f t="shared" si="40"/>
        <v>662889.84049418219</v>
      </c>
      <c r="Z67" s="5">
        <f t="shared" si="41"/>
        <v>5121.6767256780549</v>
      </c>
      <c r="AA67" s="5">
        <f t="shared" si="5"/>
        <v>702.41112238350706</v>
      </c>
      <c r="AB67" s="35">
        <f t="shared" si="6"/>
        <v>1.2715436191205378E-2</v>
      </c>
      <c r="AC67" s="5">
        <f t="shared" si="7"/>
        <v>4419.2656032945479</v>
      </c>
      <c r="AD67" s="35">
        <f t="shared" si="8"/>
        <v>7.9999999999999988E-2</v>
      </c>
      <c r="AE67" s="5">
        <f t="shared" si="42"/>
        <v>35812.570628201545</v>
      </c>
      <c r="AF67" s="5">
        <f t="shared" si="43"/>
        <v>281731.38636383781</v>
      </c>
      <c r="AG67" s="5">
        <f t="shared" si="9"/>
        <v>662187.42937179864</v>
      </c>
      <c r="AH67" s="5">
        <f t="shared" si="10"/>
        <v>317543.95699203934</v>
      </c>
      <c r="AI67" s="150"/>
      <c r="AJ67" s="2">
        <v>62</v>
      </c>
      <c r="AK67" s="118">
        <v>46722</v>
      </c>
      <c r="AL67" s="5">
        <f t="shared" si="44"/>
        <v>661312.31081588508</v>
      </c>
      <c r="AM67" s="5">
        <f t="shared" si="45"/>
        <v>5000.557474002132</v>
      </c>
      <c r="AN67" s="5">
        <f t="shared" si="11"/>
        <v>729.58213331620755</v>
      </c>
      <c r="AO67" s="35">
        <f t="shared" si="12"/>
        <v>1.3238806319805457E-2</v>
      </c>
      <c r="AP67" s="5">
        <f t="shared" si="13"/>
        <v>4270.9753406859245</v>
      </c>
      <c r="AQ67" s="35">
        <f t="shared" si="14"/>
        <v>7.7499999999999999E-2</v>
      </c>
      <c r="AR67" s="5">
        <f t="shared" si="46"/>
        <v>37417.271317431259</v>
      </c>
      <c r="AS67" s="5">
        <f t="shared" si="47"/>
        <v>272617.2920707009</v>
      </c>
      <c r="AT67" s="5">
        <f t="shared" si="15"/>
        <v>660582.72868256888</v>
      </c>
      <c r="AU67" s="5">
        <f t="shared" si="16"/>
        <v>310034.56338813214</v>
      </c>
      <c r="AV67" s="150"/>
      <c r="AW67" s="2">
        <v>62</v>
      </c>
      <c r="AX67" s="118">
        <v>46722</v>
      </c>
      <c r="AY67" s="5">
        <f t="shared" si="48"/>
        <v>659676.87531936704</v>
      </c>
      <c r="AZ67" s="5">
        <f t="shared" si="49"/>
        <v>4880.5172696983873</v>
      </c>
      <c r="BA67" s="5">
        <f t="shared" si="17"/>
        <v>757.53679895234382</v>
      </c>
      <c r="BB67" s="35">
        <f t="shared" si="18"/>
        <v>1.3780142866198246E-2</v>
      </c>
      <c r="BC67" s="5">
        <f t="shared" si="19"/>
        <v>4122.9804707460435</v>
      </c>
      <c r="BD67" s="35">
        <f t="shared" si="20"/>
        <v>7.4999999999999997E-2</v>
      </c>
      <c r="BE67" s="5">
        <f t="shared" si="50"/>
        <v>39080.66147958536</v>
      </c>
      <c r="BF67" s="5">
        <f t="shared" si="51"/>
        <v>263511.40924171469</v>
      </c>
      <c r="BG67" s="5">
        <f t="shared" si="21"/>
        <v>658919.33852041466</v>
      </c>
      <c r="BH67" s="5">
        <f t="shared" si="22"/>
        <v>302592.07072130003</v>
      </c>
      <c r="BI67" s="150"/>
      <c r="BJ67" s="2">
        <v>62</v>
      </c>
      <c r="BK67" s="118">
        <v>46722</v>
      </c>
      <c r="BL67" s="5">
        <f t="shared" si="52"/>
        <v>657982.30630253383</v>
      </c>
      <c r="BM67" s="5">
        <f t="shared" si="53"/>
        <v>4761.5904347922178</v>
      </c>
      <c r="BN67" s="5">
        <f t="shared" si="23"/>
        <v>786.28066754774272</v>
      </c>
      <c r="BO67" s="35">
        <f t="shared" si="24"/>
        <v>1.4339850661933487E-2</v>
      </c>
      <c r="BP67" s="5">
        <f t="shared" si="25"/>
        <v>3975.3097672444751</v>
      </c>
      <c r="BQ67" s="35">
        <f t="shared" si="26"/>
        <v>7.2499999999999995E-2</v>
      </c>
      <c r="BR67" s="5">
        <f t="shared" si="54"/>
        <v>40803.974365013972</v>
      </c>
      <c r="BS67" s="5">
        <f t="shared" si="55"/>
        <v>254414.63259210347</v>
      </c>
      <c r="BT67" s="5">
        <f t="shared" si="27"/>
        <v>657196.02563498612</v>
      </c>
      <c r="BU67" s="5">
        <f t="shared" si="28"/>
        <v>295218.60695711744</v>
      </c>
      <c r="BV67" s="150"/>
      <c r="BW67" s="2">
        <v>62</v>
      </c>
      <c r="BX67" s="118">
        <v>46722</v>
      </c>
      <c r="BY67" s="5">
        <f t="shared" si="56"/>
        <v>656227.41035807971</v>
      </c>
      <c r="BZ67" s="5">
        <f t="shared" si="57"/>
        <v>4643.8114163506943</v>
      </c>
      <c r="CA67" s="5">
        <f t="shared" si="29"/>
        <v>815.8181892618959</v>
      </c>
      <c r="CB67" s="35">
        <f t="shared" si="30"/>
        <v>1.4918331841397479E-2</v>
      </c>
      <c r="CC67" s="5">
        <f t="shared" si="31"/>
        <v>3827.9932270887984</v>
      </c>
      <c r="CD67" s="35">
        <f t="shared" si="32"/>
        <v>7.0000000000000007E-2</v>
      </c>
      <c r="CE67" s="5">
        <f t="shared" si="58"/>
        <v>42588.407831181983</v>
      </c>
      <c r="CF67" s="5">
        <f t="shared" si="59"/>
        <v>245327.89998256104</v>
      </c>
      <c r="CG67" s="5">
        <f t="shared" si="33"/>
        <v>655411.59216881776</v>
      </c>
      <c r="CH67" s="5">
        <f t="shared" si="34"/>
        <v>287916.30781374301</v>
      </c>
    </row>
    <row r="68" spans="9:86" ht="14.25" customHeight="1">
      <c r="I68" s="150"/>
      <c r="J68" s="2">
        <v>63</v>
      </c>
      <c r="K68" s="118">
        <v>46753</v>
      </c>
      <c r="L68" s="5">
        <f t="shared" si="35"/>
        <v>663734.70473439712</v>
      </c>
      <c r="M68" s="5">
        <f t="shared" si="0"/>
        <v>5243.8408962754593</v>
      </c>
      <c r="N68" s="5">
        <f t="shared" si="1"/>
        <v>680.66480122647863</v>
      </c>
      <c r="O68" s="35">
        <f t="shared" si="2"/>
        <v>1.2306087893936894E-2</v>
      </c>
      <c r="P68" s="5">
        <f t="shared" si="3"/>
        <v>4563.1760950489806</v>
      </c>
      <c r="Q68" s="35">
        <f t="shared" si="4"/>
        <v>8.2500000000000018E-2</v>
      </c>
      <c r="R68" s="5">
        <f t="shared" si="36"/>
        <v>34945.960066829153</v>
      </c>
      <c r="S68" s="5">
        <f t="shared" si="37"/>
        <v>295416.01639852469</v>
      </c>
      <c r="T68" s="5">
        <f t="shared" si="38"/>
        <v>663054.03993317066</v>
      </c>
      <c r="U68" s="5">
        <f t="shared" si="39"/>
        <v>330361.97646535386</v>
      </c>
      <c r="V68" s="150"/>
      <c r="W68" s="2">
        <v>63</v>
      </c>
      <c r="X68" s="118">
        <v>46753</v>
      </c>
      <c r="Y68" s="5">
        <f t="shared" si="40"/>
        <v>662187.42937179864</v>
      </c>
      <c r="Z68" s="5">
        <f t="shared" si="41"/>
        <v>5121.6767256780549</v>
      </c>
      <c r="AA68" s="5">
        <f t="shared" si="5"/>
        <v>707.09386319939676</v>
      </c>
      <c r="AB68" s="35">
        <f t="shared" si="6"/>
        <v>1.2813783503021791E-2</v>
      </c>
      <c r="AC68" s="5">
        <f t="shared" si="7"/>
        <v>4414.5828624786582</v>
      </c>
      <c r="AD68" s="35">
        <f t="shared" si="8"/>
        <v>0.08</v>
      </c>
      <c r="AE68" s="5">
        <f t="shared" si="42"/>
        <v>36519.664491400945</v>
      </c>
      <c r="AF68" s="5">
        <f t="shared" si="43"/>
        <v>286145.96922631649</v>
      </c>
      <c r="AG68" s="5">
        <f t="shared" si="9"/>
        <v>661480.3355085993</v>
      </c>
      <c r="AH68" s="5">
        <f t="shared" si="10"/>
        <v>322665.63371771743</v>
      </c>
      <c r="AI68" s="150"/>
      <c r="AJ68" s="2">
        <v>63</v>
      </c>
      <c r="AK68" s="118">
        <v>46753</v>
      </c>
      <c r="AL68" s="5">
        <f t="shared" si="44"/>
        <v>660582.72868256888</v>
      </c>
      <c r="AM68" s="5">
        <f t="shared" si="45"/>
        <v>5000.557474002132</v>
      </c>
      <c r="AN68" s="5">
        <f t="shared" si="11"/>
        <v>734.29401792720819</v>
      </c>
      <c r="AO68" s="35">
        <f t="shared" si="12"/>
        <v>1.3339023005793297E-2</v>
      </c>
      <c r="AP68" s="5">
        <f t="shared" si="13"/>
        <v>4266.2634560749239</v>
      </c>
      <c r="AQ68" s="35">
        <f t="shared" si="14"/>
        <v>7.7499999999999999E-2</v>
      </c>
      <c r="AR68" s="5">
        <f t="shared" si="46"/>
        <v>38151.565335358464</v>
      </c>
      <c r="AS68" s="5">
        <f t="shared" si="47"/>
        <v>276883.55552677583</v>
      </c>
      <c r="AT68" s="5">
        <f t="shared" si="15"/>
        <v>659848.43466464162</v>
      </c>
      <c r="AU68" s="5">
        <f t="shared" si="16"/>
        <v>315035.12086213427</v>
      </c>
      <c r="AV68" s="150"/>
      <c r="AW68" s="2">
        <v>63</v>
      </c>
      <c r="AX68" s="118">
        <v>46753</v>
      </c>
      <c r="AY68" s="5">
        <f t="shared" si="48"/>
        <v>658919.33852041466</v>
      </c>
      <c r="AZ68" s="5">
        <f t="shared" si="49"/>
        <v>4880.5172696983873</v>
      </c>
      <c r="BA68" s="5">
        <f t="shared" si="17"/>
        <v>762.27140394579601</v>
      </c>
      <c r="BB68" s="35">
        <f t="shared" si="18"/>
        <v>1.3882210329248291E-2</v>
      </c>
      <c r="BC68" s="5">
        <f t="shared" si="19"/>
        <v>4118.2458657525913</v>
      </c>
      <c r="BD68" s="35">
        <f t="shared" si="20"/>
        <v>7.4999999999999997E-2</v>
      </c>
      <c r="BE68" s="5">
        <f t="shared" si="50"/>
        <v>39842.932883531153</v>
      </c>
      <c r="BF68" s="5">
        <f t="shared" si="51"/>
        <v>267629.65510746726</v>
      </c>
      <c r="BG68" s="5">
        <f t="shared" si="21"/>
        <v>658157.06711646891</v>
      </c>
      <c r="BH68" s="5">
        <f t="shared" si="22"/>
        <v>307472.58799099841</v>
      </c>
      <c r="BI68" s="150"/>
      <c r="BJ68" s="2">
        <v>63</v>
      </c>
      <c r="BK68" s="118">
        <v>46753</v>
      </c>
      <c r="BL68" s="5">
        <f t="shared" si="52"/>
        <v>657196.02563498612</v>
      </c>
      <c r="BM68" s="5">
        <f t="shared" si="53"/>
        <v>4761.5904347922178</v>
      </c>
      <c r="BN68" s="5">
        <f t="shared" si="23"/>
        <v>791.03111324751035</v>
      </c>
      <c r="BO68" s="35">
        <f t="shared" si="24"/>
        <v>1.4443747358025401E-2</v>
      </c>
      <c r="BP68" s="5">
        <f t="shared" si="25"/>
        <v>3970.5593215447075</v>
      </c>
      <c r="BQ68" s="35">
        <f t="shared" si="26"/>
        <v>7.2499999999999995E-2</v>
      </c>
      <c r="BR68" s="5">
        <f t="shared" si="54"/>
        <v>41595.005478261482</v>
      </c>
      <c r="BS68" s="5">
        <f t="shared" si="55"/>
        <v>258385.19191364819</v>
      </c>
      <c r="BT68" s="5">
        <f t="shared" si="27"/>
        <v>656404.99452173861</v>
      </c>
      <c r="BU68" s="5">
        <f t="shared" si="28"/>
        <v>299980.19739190966</v>
      </c>
      <c r="BV68" s="150"/>
      <c r="BW68" s="2">
        <v>63</v>
      </c>
      <c r="BX68" s="118">
        <v>46753</v>
      </c>
      <c r="BY68" s="5">
        <f t="shared" si="56"/>
        <v>655411.59216881776</v>
      </c>
      <c r="BZ68" s="5">
        <f t="shared" si="57"/>
        <v>4643.8114163506943</v>
      </c>
      <c r="CA68" s="5">
        <f t="shared" si="29"/>
        <v>820.57712869925717</v>
      </c>
      <c r="CB68" s="35">
        <f t="shared" si="30"/>
        <v>1.5024033236590607E-2</v>
      </c>
      <c r="CC68" s="5">
        <f t="shared" si="31"/>
        <v>3823.2342876514372</v>
      </c>
      <c r="CD68" s="35">
        <f t="shared" si="32"/>
        <v>7.0000000000000007E-2</v>
      </c>
      <c r="CE68" s="5">
        <f t="shared" si="58"/>
        <v>43408.984959881243</v>
      </c>
      <c r="CF68" s="5">
        <f t="shared" si="59"/>
        <v>249151.13427021247</v>
      </c>
      <c r="CG68" s="5">
        <f t="shared" si="33"/>
        <v>654591.01504011848</v>
      </c>
      <c r="CH68" s="5">
        <f t="shared" si="34"/>
        <v>292560.11923009373</v>
      </c>
    </row>
    <row r="69" spans="9:86" ht="14.25" customHeight="1">
      <c r="I69" s="150"/>
      <c r="J69" s="2">
        <v>64</v>
      </c>
      <c r="K69" s="118">
        <v>46784</v>
      </c>
      <c r="L69" s="5">
        <f t="shared" si="35"/>
        <v>663054.03993317066</v>
      </c>
      <c r="M69" s="5">
        <f t="shared" si="0"/>
        <v>5243.8408962754593</v>
      </c>
      <c r="N69" s="5">
        <f t="shared" si="1"/>
        <v>685.34437173491096</v>
      </c>
      <c r="O69" s="35">
        <f t="shared" si="2"/>
        <v>1.2403412038101514E-2</v>
      </c>
      <c r="P69" s="5">
        <f t="shared" si="3"/>
        <v>4558.4965245405483</v>
      </c>
      <c r="Q69" s="35">
        <f t="shared" si="4"/>
        <v>8.2500000000000004E-2</v>
      </c>
      <c r="R69" s="5">
        <f t="shared" si="36"/>
        <v>35631.304438564068</v>
      </c>
      <c r="S69" s="5">
        <f t="shared" si="37"/>
        <v>299974.51292306522</v>
      </c>
      <c r="T69" s="5">
        <f t="shared" si="38"/>
        <v>662368.69556143577</v>
      </c>
      <c r="U69" s="5">
        <f t="shared" si="39"/>
        <v>335605.81736162928</v>
      </c>
      <c r="V69" s="150"/>
      <c r="W69" s="2">
        <v>64</v>
      </c>
      <c r="X69" s="118">
        <v>46784</v>
      </c>
      <c r="Y69" s="5">
        <f t="shared" si="40"/>
        <v>661480.3355085993</v>
      </c>
      <c r="Z69" s="5">
        <f t="shared" si="41"/>
        <v>5121.6767256780549</v>
      </c>
      <c r="AA69" s="5">
        <f t="shared" si="5"/>
        <v>711.80782228739281</v>
      </c>
      <c r="AB69" s="35">
        <f t="shared" si="6"/>
        <v>1.2912997422487506E-2</v>
      </c>
      <c r="AC69" s="5">
        <f t="shared" si="7"/>
        <v>4409.8689033906621</v>
      </c>
      <c r="AD69" s="35">
        <f t="shared" si="8"/>
        <v>0.08</v>
      </c>
      <c r="AE69" s="5">
        <f t="shared" si="42"/>
        <v>37231.47231368834</v>
      </c>
      <c r="AF69" s="5">
        <f t="shared" si="43"/>
        <v>290555.83812970715</v>
      </c>
      <c r="AG69" s="5">
        <f t="shared" si="9"/>
        <v>660768.52768631186</v>
      </c>
      <c r="AH69" s="5">
        <f t="shared" si="10"/>
        <v>327787.31044339552</v>
      </c>
      <c r="AI69" s="150"/>
      <c r="AJ69" s="2">
        <v>64</v>
      </c>
      <c r="AK69" s="118">
        <v>46784</v>
      </c>
      <c r="AL69" s="5">
        <f t="shared" si="44"/>
        <v>659848.43466464162</v>
      </c>
      <c r="AM69" s="5">
        <f t="shared" si="45"/>
        <v>5000.557474002132</v>
      </c>
      <c r="AN69" s="5">
        <f t="shared" si="11"/>
        <v>739.036333459655</v>
      </c>
      <c r="AO69" s="35">
        <f t="shared" si="12"/>
        <v>1.3440110691515263E-2</v>
      </c>
      <c r="AP69" s="5">
        <f t="shared" si="13"/>
        <v>4261.521140542477</v>
      </c>
      <c r="AQ69" s="35">
        <f t="shared" si="14"/>
        <v>7.7499999999999999E-2</v>
      </c>
      <c r="AR69" s="5">
        <f t="shared" si="46"/>
        <v>38890.601668818119</v>
      </c>
      <c r="AS69" s="5">
        <f t="shared" si="47"/>
        <v>281145.0766673183</v>
      </c>
      <c r="AT69" s="5">
        <f t="shared" si="15"/>
        <v>659109.39833118196</v>
      </c>
      <c r="AU69" s="5">
        <f t="shared" si="16"/>
        <v>320035.67833613639</v>
      </c>
      <c r="AV69" s="150"/>
      <c r="AW69" s="2">
        <v>64</v>
      </c>
      <c r="AX69" s="118">
        <v>46784</v>
      </c>
      <c r="AY69" s="5">
        <f t="shared" si="48"/>
        <v>658157.06711646891</v>
      </c>
      <c r="AZ69" s="5">
        <f t="shared" si="49"/>
        <v>4880.5172696983873</v>
      </c>
      <c r="BA69" s="5">
        <f t="shared" si="17"/>
        <v>767.03560022045713</v>
      </c>
      <c r="BB69" s="35">
        <f t="shared" si="18"/>
        <v>1.3985152879953274E-2</v>
      </c>
      <c r="BC69" s="5">
        <f t="shared" si="19"/>
        <v>4113.4816694779302</v>
      </c>
      <c r="BD69" s="35">
        <f t="shared" si="20"/>
        <v>7.4999999999999997E-2</v>
      </c>
      <c r="BE69" s="5">
        <f t="shared" si="50"/>
        <v>40609.968483751611</v>
      </c>
      <c r="BF69" s="5">
        <f t="shared" si="51"/>
        <v>271743.1367769452</v>
      </c>
      <c r="BG69" s="5">
        <f t="shared" si="21"/>
        <v>657390.03151624848</v>
      </c>
      <c r="BH69" s="5">
        <f t="shared" si="22"/>
        <v>312353.10526069684</v>
      </c>
      <c r="BI69" s="150"/>
      <c r="BJ69" s="2">
        <v>64</v>
      </c>
      <c r="BK69" s="118">
        <v>46784</v>
      </c>
      <c r="BL69" s="5">
        <f t="shared" si="52"/>
        <v>656404.99452173861</v>
      </c>
      <c r="BM69" s="5">
        <f t="shared" si="53"/>
        <v>4761.5904347922178</v>
      </c>
      <c r="BN69" s="5">
        <f t="shared" si="23"/>
        <v>795.81025955671385</v>
      </c>
      <c r="BO69" s="35">
        <f t="shared" si="24"/>
        <v>1.4548522930783857E-2</v>
      </c>
      <c r="BP69" s="5">
        <f t="shared" si="25"/>
        <v>3965.780175235504</v>
      </c>
      <c r="BQ69" s="35">
        <f t="shared" si="26"/>
        <v>7.2499999999999995E-2</v>
      </c>
      <c r="BR69" s="5">
        <f t="shared" si="54"/>
        <v>42390.815737818193</v>
      </c>
      <c r="BS69" s="5">
        <f t="shared" si="55"/>
        <v>262350.97208888369</v>
      </c>
      <c r="BT69" s="5">
        <f t="shared" si="27"/>
        <v>655609.18426218187</v>
      </c>
      <c r="BU69" s="5">
        <f t="shared" si="28"/>
        <v>304741.78782670188</v>
      </c>
      <c r="BV69" s="150"/>
      <c r="BW69" s="2">
        <v>64</v>
      </c>
      <c r="BX69" s="118">
        <v>46784</v>
      </c>
      <c r="BY69" s="5">
        <f t="shared" si="56"/>
        <v>654591.01504011848</v>
      </c>
      <c r="BZ69" s="5">
        <f t="shared" si="57"/>
        <v>4643.8114163506943</v>
      </c>
      <c r="CA69" s="5">
        <f t="shared" si="29"/>
        <v>825.36382861666971</v>
      </c>
      <c r="CB69" s="35">
        <f t="shared" si="30"/>
        <v>1.5130617004868329E-2</v>
      </c>
      <c r="CC69" s="5">
        <f t="shared" si="31"/>
        <v>3818.4475877340246</v>
      </c>
      <c r="CD69" s="35">
        <f t="shared" si="32"/>
        <v>7.0000000000000007E-2</v>
      </c>
      <c r="CE69" s="5">
        <f t="shared" si="58"/>
        <v>44234.348788497911</v>
      </c>
      <c r="CF69" s="5">
        <f t="shared" si="59"/>
        <v>252969.5818579465</v>
      </c>
      <c r="CG69" s="5">
        <f t="shared" si="33"/>
        <v>653765.6512115018</v>
      </c>
      <c r="CH69" s="5">
        <f t="shared" si="34"/>
        <v>297203.93064644444</v>
      </c>
    </row>
    <row r="70" spans="9:86" ht="14.25" customHeight="1">
      <c r="I70" s="150"/>
      <c r="J70" s="2">
        <v>65</v>
      </c>
      <c r="K70" s="118">
        <v>46813</v>
      </c>
      <c r="L70" s="5">
        <f t="shared" si="35"/>
        <v>662368.69556143577</v>
      </c>
      <c r="M70" s="5">
        <f t="shared" si="0"/>
        <v>5243.8408962754593</v>
      </c>
      <c r="N70" s="5">
        <f t="shared" si="1"/>
        <v>690.05611429058808</v>
      </c>
      <c r="O70" s="35">
        <f t="shared" si="2"/>
        <v>1.2501607378150937E-2</v>
      </c>
      <c r="P70" s="5">
        <f t="shared" si="3"/>
        <v>4553.7847819848712</v>
      </c>
      <c r="Q70" s="35">
        <f t="shared" si="4"/>
        <v>8.2500000000000004E-2</v>
      </c>
      <c r="R70" s="5">
        <f t="shared" si="36"/>
        <v>36321.360552854654</v>
      </c>
      <c r="S70" s="5">
        <f t="shared" si="37"/>
        <v>304528.29770505009</v>
      </c>
      <c r="T70" s="5">
        <f t="shared" si="38"/>
        <v>661678.63944714516</v>
      </c>
      <c r="U70" s="5">
        <f t="shared" si="39"/>
        <v>340849.65825790475</v>
      </c>
      <c r="V70" s="150"/>
      <c r="W70" s="2">
        <v>65</v>
      </c>
      <c r="X70" s="118">
        <v>46813</v>
      </c>
      <c r="Y70" s="5">
        <f t="shared" si="40"/>
        <v>660768.52768631186</v>
      </c>
      <c r="Z70" s="5">
        <f t="shared" si="41"/>
        <v>5121.6767256780549</v>
      </c>
      <c r="AA70" s="5">
        <f t="shared" si="5"/>
        <v>716.55320776930876</v>
      </c>
      <c r="AB70" s="35">
        <f t="shared" si="6"/>
        <v>1.3013087235464939E-2</v>
      </c>
      <c r="AC70" s="5">
        <f t="shared" si="7"/>
        <v>4405.1235179087462</v>
      </c>
      <c r="AD70" s="35">
        <f t="shared" si="8"/>
        <v>0.08</v>
      </c>
      <c r="AE70" s="5">
        <f t="shared" si="42"/>
        <v>37948.025521457646</v>
      </c>
      <c r="AF70" s="5">
        <f t="shared" si="43"/>
        <v>294960.96164761588</v>
      </c>
      <c r="AG70" s="5">
        <f t="shared" si="9"/>
        <v>660051.97447854257</v>
      </c>
      <c r="AH70" s="5">
        <f t="shared" si="10"/>
        <v>332908.98716907355</v>
      </c>
      <c r="AI70" s="150"/>
      <c r="AJ70" s="2">
        <v>65</v>
      </c>
      <c r="AK70" s="118">
        <v>46813</v>
      </c>
      <c r="AL70" s="5">
        <f t="shared" si="44"/>
        <v>659109.39833118196</v>
      </c>
      <c r="AM70" s="5">
        <f t="shared" si="45"/>
        <v>5000.557474002132</v>
      </c>
      <c r="AN70" s="5">
        <f t="shared" si="11"/>
        <v>743.80927644658186</v>
      </c>
      <c r="AO70" s="35">
        <f t="shared" si="12"/>
        <v>1.3542078659412607E-2</v>
      </c>
      <c r="AP70" s="5">
        <f t="shared" si="13"/>
        <v>4256.7481975555502</v>
      </c>
      <c r="AQ70" s="35">
        <f t="shared" si="14"/>
        <v>7.7499999999999999E-2</v>
      </c>
      <c r="AR70" s="5">
        <f t="shared" si="46"/>
        <v>39634.410945264703</v>
      </c>
      <c r="AS70" s="5">
        <f t="shared" si="47"/>
        <v>285401.82486487384</v>
      </c>
      <c r="AT70" s="5">
        <f t="shared" si="15"/>
        <v>658365.58905473538</v>
      </c>
      <c r="AU70" s="5">
        <f t="shared" si="16"/>
        <v>325036.23581013852</v>
      </c>
      <c r="AV70" s="150"/>
      <c r="AW70" s="2">
        <v>65</v>
      </c>
      <c r="AX70" s="118">
        <v>46813</v>
      </c>
      <c r="AY70" s="5">
        <f t="shared" si="48"/>
        <v>657390.03151624848</v>
      </c>
      <c r="AZ70" s="5">
        <f t="shared" si="49"/>
        <v>4880.5172696983873</v>
      </c>
      <c r="BA70" s="5">
        <f t="shared" si="17"/>
        <v>771.82957272183467</v>
      </c>
      <c r="BB70" s="35">
        <f t="shared" si="18"/>
        <v>1.4088979796818066E-2</v>
      </c>
      <c r="BC70" s="5">
        <f t="shared" si="19"/>
        <v>4108.6876969765526</v>
      </c>
      <c r="BD70" s="35">
        <f t="shared" si="20"/>
        <v>7.4999999999999997E-2</v>
      </c>
      <c r="BE70" s="5">
        <f t="shared" si="50"/>
        <v>41381.798056473446</v>
      </c>
      <c r="BF70" s="5">
        <f t="shared" si="51"/>
        <v>275851.82447392173</v>
      </c>
      <c r="BG70" s="5">
        <f t="shared" si="21"/>
        <v>656618.20194352663</v>
      </c>
      <c r="BH70" s="5">
        <f t="shared" si="22"/>
        <v>317233.62253039517</v>
      </c>
      <c r="BI70" s="150"/>
      <c r="BJ70" s="2">
        <v>65</v>
      </c>
      <c r="BK70" s="118">
        <v>46813</v>
      </c>
      <c r="BL70" s="5">
        <f t="shared" si="52"/>
        <v>655609.18426218187</v>
      </c>
      <c r="BM70" s="5">
        <f t="shared" si="53"/>
        <v>4761.5904347922178</v>
      </c>
      <c r="BN70" s="5">
        <f t="shared" si="23"/>
        <v>800.61827987486913</v>
      </c>
      <c r="BO70" s="35">
        <f t="shared" si="24"/>
        <v>1.4654186654371773E-2</v>
      </c>
      <c r="BP70" s="5">
        <f t="shared" si="25"/>
        <v>3960.9721549173487</v>
      </c>
      <c r="BQ70" s="35">
        <f t="shared" si="26"/>
        <v>7.2499999999999995E-2</v>
      </c>
      <c r="BR70" s="5">
        <f t="shared" si="54"/>
        <v>43191.434017693064</v>
      </c>
      <c r="BS70" s="5">
        <f t="shared" si="55"/>
        <v>266311.94424380106</v>
      </c>
      <c r="BT70" s="5">
        <f t="shared" si="27"/>
        <v>654808.56598230696</v>
      </c>
      <c r="BU70" s="5">
        <f t="shared" si="28"/>
        <v>309503.3782614941</v>
      </c>
      <c r="BV70" s="150"/>
      <c r="BW70" s="2">
        <v>65</v>
      </c>
      <c r="BX70" s="118">
        <v>46813</v>
      </c>
      <c r="BY70" s="5">
        <f t="shared" si="56"/>
        <v>653765.6512115018</v>
      </c>
      <c r="BZ70" s="5">
        <f t="shared" si="57"/>
        <v>4643.8114163506943</v>
      </c>
      <c r="CA70" s="5">
        <f t="shared" si="29"/>
        <v>830.17845095026723</v>
      </c>
      <c r="CB70" s="35">
        <f t="shared" si="30"/>
        <v>1.5238092415749024E-2</v>
      </c>
      <c r="CC70" s="5">
        <f t="shared" si="31"/>
        <v>3813.6329654004271</v>
      </c>
      <c r="CD70" s="35">
        <f t="shared" si="32"/>
        <v>7.0000000000000007E-2</v>
      </c>
      <c r="CE70" s="5">
        <f t="shared" si="58"/>
        <v>45064.52723944818</v>
      </c>
      <c r="CF70" s="5">
        <f t="shared" si="59"/>
        <v>256783.21482334693</v>
      </c>
      <c r="CG70" s="5">
        <f t="shared" si="33"/>
        <v>652935.47276055149</v>
      </c>
      <c r="CH70" s="5">
        <f t="shared" si="34"/>
        <v>301847.74206279509</v>
      </c>
    </row>
    <row r="71" spans="9:86" ht="14.25" customHeight="1">
      <c r="I71" s="150"/>
      <c r="J71" s="2">
        <v>66</v>
      </c>
      <c r="K71" s="118">
        <v>46844</v>
      </c>
      <c r="L71" s="5">
        <f t="shared" si="35"/>
        <v>661678.63944714516</v>
      </c>
      <c r="M71" s="5">
        <f t="shared" si="0"/>
        <v>5243.8408962754593</v>
      </c>
      <c r="N71" s="5">
        <f t="shared" si="1"/>
        <v>694.80025007633594</v>
      </c>
      <c r="O71" s="35">
        <f t="shared" si="2"/>
        <v>1.2600683328514852E-2</v>
      </c>
      <c r="P71" s="5">
        <f t="shared" si="3"/>
        <v>4549.0406461991233</v>
      </c>
      <c r="Q71" s="35">
        <f t="shared" si="4"/>
        <v>8.2500000000000018E-2</v>
      </c>
      <c r="R71" s="5">
        <f t="shared" si="36"/>
        <v>37016.160802930986</v>
      </c>
      <c r="S71" s="5">
        <f t="shared" si="37"/>
        <v>309077.33835124923</v>
      </c>
      <c r="T71" s="5">
        <f t="shared" si="38"/>
        <v>660983.83919706882</v>
      </c>
      <c r="U71" s="5">
        <f t="shared" si="39"/>
        <v>346093.49915418023</v>
      </c>
      <c r="V71" s="150"/>
      <c r="W71" s="2">
        <v>66</v>
      </c>
      <c r="X71" s="118">
        <v>46844</v>
      </c>
      <c r="Y71" s="5">
        <f t="shared" si="40"/>
        <v>660051.97447854257</v>
      </c>
      <c r="Z71" s="5">
        <f t="shared" si="41"/>
        <v>5121.6767256780549</v>
      </c>
      <c r="AA71" s="5">
        <f t="shared" si="5"/>
        <v>721.3302291544378</v>
      </c>
      <c r="AB71" s="35">
        <f t="shared" si="6"/>
        <v>1.3114062353486146E-2</v>
      </c>
      <c r="AC71" s="5">
        <f t="shared" si="7"/>
        <v>4400.3464965236171</v>
      </c>
      <c r="AD71" s="35">
        <f t="shared" si="8"/>
        <v>7.9999999999999988E-2</v>
      </c>
      <c r="AE71" s="5">
        <f t="shared" si="42"/>
        <v>38669.355750612085</v>
      </c>
      <c r="AF71" s="5">
        <f t="shared" si="43"/>
        <v>299361.30814413948</v>
      </c>
      <c r="AG71" s="5">
        <f t="shared" si="9"/>
        <v>659330.64424938813</v>
      </c>
      <c r="AH71" s="5">
        <f t="shared" si="10"/>
        <v>338030.66389475157</v>
      </c>
      <c r="AI71" s="150"/>
      <c r="AJ71" s="2">
        <v>66</v>
      </c>
      <c r="AK71" s="118">
        <v>46844</v>
      </c>
      <c r="AL71" s="5">
        <f t="shared" si="44"/>
        <v>658365.58905473538</v>
      </c>
      <c r="AM71" s="5">
        <f t="shared" si="45"/>
        <v>5000.557474002132</v>
      </c>
      <c r="AN71" s="5">
        <f t="shared" si="11"/>
        <v>748.61304469029983</v>
      </c>
      <c r="AO71" s="35">
        <f t="shared" si="12"/>
        <v>1.3644936317497507E-2</v>
      </c>
      <c r="AP71" s="5">
        <f t="shared" si="13"/>
        <v>4251.9444293118322</v>
      </c>
      <c r="AQ71" s="35">
        <f t="shared" si="14"/>
        <v>7.7499999999999986E-2</v>
      </c>
      <c r="AR71" s="5">
        <f t="shared" si="46"/>
        <v>40383.023989955</v>
      </c>
      <c r="AS71" s="5">
        <f t="shared" si="47"/>
        <v>289653.76929418568</v>
      </c>
      <c r="AT71" s="5">
        <f t="shared" si="15"/>
        <v>657616.97601004504</v>
      </c>
      <c r="AU71" s="5">
        <f t="shared" si="16"/>
        <v>330036.7932841407</v>
      </c>
      <c r="AV71" s="150"/>
      <c r="AW71" s="2">
        <v>66</v>
      </c>
      <c r="AX71" s="118">
        <v>46844</v>
      </c>
      <c r="AY71" s="5">
        <f t="shared" si="48"/>
        <v>656618.20194352663</v>
      </c>
      <c r="AZ71" s="5">
        <f t="shared" si="49"/>
        <v>4880.5172696983873</v>
      </c>
      <c r="BA71" s="5">
        <f t="shared" si="17"/>
        <v>776.65350755134659</v>
      </c>
      <c r="BB71" s="35">
        <f t="shared" si="18"/>
        <v>1.4193700483828082E-2</v>
      </c>
      <c r="BC71" s="5">
        <f t="shared" si="19"/>
        <v>4103.8637621470407</v>
      </c>
      <c r="BD71" s="35">
        <f t="shared" si="20"/>
        <v>7.4999999999999983E-2</v>
      </c>
      <c r="BE71" s="5">
        <f t="shared" si="50"/>
        <v>42158.451564024792</v>
      </c>
      <c r="BF71" s="5">
        <f t="shared" si="51"/>
        <v>279955.68823606876</v>
      </c>
      <c r="BG71" s="5">
        <f t="shared" si="21"/>
        <v>655841.54843597533</v>
      </c>
      <c r="BH71" s="5">
        <f t="shared" si="22"/>
        <v>322114.13980009354</v>
      </c>
      <c r="BI71" s="150"/>
      <c r="BJ71" s="2">
        <v>66</v>
      </c>
      <c r="BK71" s="118">
        <v>46844</v>
      </c>
      <c r="BL71" s="5">
        <f t="shared" si="52"/>
        <v>654808.56598230696</v>
      </c>
      <c r="BM71" s="5">
        <f t="shared" si="53"/>
        <v>4761.5904347922178</v>
      </c>
      <c r="BN71" s="5">
        <f t="shared" si="23"/>
        <v>805.45534864911315</v>
      </c>
      <c r="BO71" s="35">
        <f t="shared" si="24"/>
        <v>1.4760747928350283E-2</v>
      </c>
      <c r="BP71" s="5">
        <f t="shared" si="25"/>
        <v>3956.1350861431047</v>
      </c>
      <c r="BQ71" s="35">
        <f t="shared" si="26"/>
        <v>7.2499999999999995E-2</v>
      </c>
      <c r="BR71" s="5">
        <f t="shared" si="54"/>
        <v>43996.889366342177</v>
      </c>
      <c r="BS71" s="5">
        <f t="shared" si="55"/>
        <v>270268.07932994416</v>
      </c>
      <c r="BT71" s="5">
        <f t="shared" si="27"/>
        <v>654003.1106336579</v>
      </c>
      <c r="BU71" s="5">
        <f t="shared" si="28"/>
        <v>314264.96869628632</v>
      </c>
      <c r="BV71" s="150"/>
      <c r="BW71" s="2">
        <v>66</v>
      </c>
      <c r="BX71" s="118">
        <v>46844</v>
      </c>
      <c r="BY71" s="5">
        <f t="shared" si="56"/>
        <v>652935.47276055149</v>
      </c>
      <c r="BZ71" s="5">
        <f t="shared" si="57"/>
        <v>4643.8114163506943</v>
      </c>
      <c r="CA71" s="5">
        <f t="shared" si="29"/>
        <v>835.02115858081061</v>
      </c>
      <c r="CB71" s="35">
        <f t="shared" si="30"/>
        <v>1.5346468864074746E-2</v>
      </c>
      <c r="CC71" s="5">
        <f t="shared" si="31"/>
        <v>3808.7902577698837</v>
      </c>
      <c r="CD71" s="35">
        <f t="shared" si="32"/>
        <v>7.0000000000000007E-2</v>
      </c>
      <c r="CE71" s="5">
        <f t="shared" si="58"/>
        <v>45899.548398028994</v>
      </c>
      <c r="CF71" s="5">
        <f t="shared" si="59"/>
        <v>260592.0050811168</v>
      </c>
      <c r="CG71" s="5">
        <f t="shared" si="33"/>
        <v>652100.45160197071</v>
      </c>
      <c r="CH71" s="5">
        <f t="shared" si="34"/>
        <v>306491.5534791458</v>
      </c>
    </row>
    <row r="72" spans="9:86" ht="14.25" customHeight="1">
      <c r="I72" s="150"/>
      <c r="J72" s="2">
        <v>67</v>
      </c>
      <c r="K72" s="118">
        <v>46874</v>
      </c>
      <c r="L72" s="5">
        <f t="shared" si="35"/>
        <v>660983.83919706882</v>
      </c>
      <c r="M72" s="5">
        <f t="shared" si="0"/>
        <v>5243.8408962754593</v>
      </c>
      <c r="N72" s="5">
        <f t="shared" si="1"/>
        <v>699.57700179561107</v>
      </c>
      <c r="O72" s="35">
        <f t="shared" si="2"/>
        <v>1.2700649431527827E-2</v>
      </c>
      <c r="P72" s="5">
        <f t="shared" si="3"/>
        <v>4544.2638944798482</v>
      </c>
      <c r="Q72" s="35">
        <f t="shared" si="4"/>
        <v>8.2500000000000004E-2</v>
      </c>
      <c r="R72" s="5">
        <f t="shared" si="36"/>
        <v>37715.737804726596</v>
      </c>
      <c r="S72" s="5">
        <f t="shared" si="37"/>
        <v>313621.60224572907</v>
      </c>
      <c r="T72" s="5">
        <f t="shared" si="38"/>
        <v>660284.26219527319</v>
      </c>
      <c r="U72" s="5">
        <f t="shared" si="39"/>
        <v>351337.34005045565</v>
      </c>
      <c r="V72" s="150"/>
      <c r="W72" s="2">
        <v>67</v>
      </c>
      <c r="X72" s="118">
        <v>46874</v>
      </c>
      <c r="Y72" s="5">
        <f t="shared" si="40"/>
        <v>659330.64424938813</v>
      </c>
      <c r="Z72" s="5">
        <f t="shared" si="41"/>
        <v>5121.6767256780549</v>
      </c>
      <c r="AA72" s="5">
        <f t="shared" si="5"/>
        <v>726.13909734880053</v>
      </c>
      <c r="AB72" s="35">
        <f t="shared" si="6"/>
        <v>1.3215932315880209E-2</v>
      </c>
      <c r="AC72" s="5">
        <f t="shared" si="7"/>
        <v>4395.5376283292544</v>
      </c>
      <c r="AD72" s="35">
        <f t="shared" si="8"/>
        <v>0.08</v>
      </c>
      <c r="AE72" s="5">
        <f t="shared" si="42"/>
        <v>39395.494847960887</v>
      </c>
      <c r="AF72" s="5">
        <f t="shared" si="43"/>
        <v>303756.84577246872</v>
      </c>
      <c r="AG72" s="5">
        <f t="shared" si="9"/>
        <v>658604.50515203935</v>
      </c>
      <c r="AH72" s="5">
        <f t="shared" si="10"/>
        <v>343152.3406204296</v>
      </c>
      <c r="AI72" s="150"/>
      <c r="AJ72" s="2">
        <v>67</v>
      </c>
      <c r="AK72" s="118">
        <v>46874</v>
      </c>
      <c r="AL72" s="5">
        <f t="shared" si="44"/>
        <v>657616.97601004504</v>
      </c>
      <c r="AM72" s="5">
        <f t="shared" si="45"/>
        <v>5000.557474002132</v>
      </c>
      <c r="AN72" s="5">
        <f t="shared" si="11"/>
        <v>753.44783727059166</v>
      </c>
      <c r="AO72" s="35">
        <f t="shared" si="12"/>
        <v>1.3748693201479936E-2</v>
      </c>
      <c r="AP72" s="5">
        <f t="shared" si="13"/>
        <v>4247.1096367315404</v>
      </c>
      <c r="AQ72" s="35">
        <f t="shared" si="14"/>
        <v>7.7499999999999986E-2</v>
      </c>
      <c r="AR72" s="5">
        <f t="shared" si="46"/>
        <v>41136.471827225592</v>
      </c>
      <c r="AS72" s="5">
        <f t="shared" si="47"/>
        <v>293900.87893091724</v>
      </c>
      <c r="AT72" s="5">
        <f t="shared" si="15"/>
        <v>656863.52817277447</v>
      </c>
      <c r="AU72" s="5">
        <f t="shared" si="16"/>
        <v>335037.35075814283</v>
      </c>
      <c r="AV72" s="150"/>
      <c r="AW72" s="2">
        <v>67</v>
      </c>
      <c r="AX72" s="118">
        <v>46874</v>
      </c>
      <c r="AY72" s="5">
        <f t="shared" si="48"/>
        <v>655841.54843597533</v>
      </c>
      <c r="AZ72" s="5">
        <f t="shared" si="49"/>
        <v>4880.5172696983873</v>
      </c>
      <c r="BA72" s="5">
        <f t="shared" si="17"/>
        <v>781.50759197354182</v>
      </c>
      <c r="BB72" s="35">
        <f t="shared" si="18"/>
        <v>1.4299324472575727E-2</v>
      </c>
      <c r="BC72" s="5">
        <f t="shared" si="19"/>
        <v>4099.0096777248455</v>
      </c>
      <c r="BD72" s="35">
        <f t="shared" si="20"/>
        <v>7.4999999999999997E-2</v>
      </c>
      <c r="BE72" s="5">
        <f t="shared" si="50"/>
        <v>42939.959155998331</v>
      </c>
      <c r="BF72" s="5">
        <f t="shared" si="51"/>
        <v>284054.69791379361</v>
      </c>
      <c r="BG72" s="5">
        <f t="shared" si="21"/>
        <v>655060.04084400181</v>
      </c>
      <c r="BH72" s="5">
        <f t="shared" si="22"/>
        <v>326994.65706979192</v>
      </c>
      <c r="BI72" s="150"/>
      <c r="BJ72" s="2">
        <v>67</v>
      </c>
      <c r="BK72" s="118">
        <v>46874</v>
      </c>
      <c r="BL72" s="5">
        <f t="shared" si="52"/>
        <v>654003.1106336579</v>
      </c>
      <c r="BM72" s="5">
        <f t="shared" si="53"/>
        <v>4761.5904347922178</v>
      </c>
      <c r="BN72" s="5">
        <f t="shared" si="23"/>
        <v>810.32164138053486</v>
      </c>
      <c r="BO72" s="35">
        <f t="shared" si="24"/>
        <v>1.4868216279804931E-2</v>
      </c>
      <c r="BP72" s="5">
        <f t="shared" si="25"/>
        <v>3951.268793411683</v>
      </c>
      <c r="BQ72" s="35">
        <f t="shared" si="26"/>
        <v>7.2499999999999995E-2</v>
      </c>
      <c r="BR72" s="5">
        <f t="shared" si="54"/>
        <v>44807.211007722712</v>
      </c>
      <c r="BS72" s="5">
        <f t="shared" si="55"/>
        <v>274219.34812335583</v>
      </c>
      <c r="BT72" s="5">
        <f t="shared" si="27"/>
        <v>653192.78899227735</v>
      </c>
      <c r="BU72" s="5">
        <f t="shared" si="28"/>
        <v>319026.55913107854</v>
      </c>
      <c r="BV72" s="150"/>
      <c r="BW72" s="2">
        <v>67</v>
      </c>
      <c r="BX72" s="118">
        <v>46874</v>
      </c>
      <c r="BY72" s="5">
        <f t="shared" si="56"/>
        <v>652100.45160197071</v>
      </c>
      <c r="BZ72" s="5">
        <f t="shared" si="57"/>
        <v>4643.8114163506943</v>
      </c>
      <c r="CA72" s="5">
        <f t="shared" si="29"/>
        <v>839.89211533919843</v>
      </c>
      <c r="CB72" s="35">
        <f t="shared" si="30"/>
        <v>1.545575587213705E-2</v>
      </c>
      <c r="CC72" s="5">
        <f t="shared" si="31"/>
        <v>3803.9193010114959</v>
      </c>
      <c r="CD72" s="35">
        <f t="shared" si="32"/>
        <v>7.0000000000000007E-2</v>
      </c>
      <c r="CE72" s="5">
        <f t="shared" si="58"/>
        <v>46739.440513368194</v>
      </c>
      <c r="CF72" s="5">
        <f t="shared" si="59"/>
        <v>264395.92438212829</v>
      </c>
      <c r="CG72" s="5">
        <f t="shared" si="33"/>
        <v>651260.55948663154</v>
      </c>
      <c r="CH72" s="5">
        <f t="shared" si="34"/>
        <v>311135.36489549646</v>
      </c>
    </row>
    <row r="73" spans="9:86" ht="14.25" customHeight="1">
      <c r="I73" s="150"/>
      <c r="J73" s="2">
        <v>68</v>
      </c>
      <c r="K73" s="118">
        <v>46905</v>
      </c>
      <c r="L73" s="5">
        <f t="shared" si="35"/>
        <v>660284.26219527319</v>
      </c>
      <c r="M73" s="5">
        <f t="shared" si="0"/>
        <v>5243.8408962754593</v>
      </c>
      <c r="N73" s="5">
        <f t="shared" si="1"/>
        <v>704.38659368295612</v>
      </c>
      <c r="O73" s="35">
        <f t="shared" si="2"/>
        <v>1.2801515359600802E-2</v>
      </c>
      <c r="P73" s="5">
        <f t="shared" si="3"/>
        <v>4539.4543025925032</v>
      </c>
      <c r="Q73" s="35">
        <f t="shared" si="4"/>
        <v>8.2500000000000004E-2</v>
      </c>
      <c r="R73" s="5">
        <f t="shared" si="36"/>
        <v>38420.124398409549</v>
      </c>
      <c r="S73" s="5">
        <f t="shared" si="37"/>
        <v>318161.05654832156</v>
      </c>
      <c r="T73" s="5">
        <f t="shared" si="38"/>
        <v>659579.87560159026</v>
      </c>
      <c r="U73" s="5">
        <f t="shared" si="39"/>
        <v>356581.18094673113</v>
      </c>
      <c r="V73" s="150"/>
      <c r="W73" s="2">
        <v>68</v>
      </c>
      <c r="X73" s="118">
        <v>46905</v>
      </c>
      <c r="Y73" s="5">
        <f t="shared" si="40"/>
        <v>658604.50515203935</v>
      </c>
      <c r="Z73" s="5">
        <f t="shared" si="41"/>
        <v>5121.6767256780549</v>
      </c>
      <c r="AA73" s="5">
        <f t="shared" si="5"/>
        <v>730.98002466445905</v>
      </c>
      <c r="AB73" s="35">
        <f t="shared" si="6"/>
        <v>1.331870679194419E-2</v>
      </c>
      <c r="AC73" s="5">
        <f t="shared" si="7"/>
        <v>4390.6967010135959</v>
      </c>
      <c r="AD73" s="35">
        <f t="shared" si="8"/>
        <v>0.08</v>
      </c>
      <c r="AE73" s="5">
        <f t="shared" si="42"/>
        <v>40126.474872625346</v>
      </c>
      <c r="AF73" s="5">
        <f t="shared" si="43"/>
        <v>308147.54247348232</v>
      </c>
      <c r="AG73" s="5">
        <f t="shared" si="9"/>
        <v>657873.52512737492</v>
      </c>
      <c r="AH73" s="5">
        <f t="shared" si="10"/>
        <v>348274.01734610763</v>
      </c>
      <c r="AI73" s="150"/>
      <c r="AJ73" s="2">
        <v>68</v>
      </c>
      <c r="AK73" s="118">
        <v>46905</v>
      </c>
      <c r="AL73" s="5">
        <f t="shared" si="44"/>
        <v>656863.52817277447</v>
      </c>
      <c r="AM73" s="5">
        <f t="shared" si="45"/>
        <v>5000.557474002132</v>
      </c>
      <c r="AN73" s="5">
        <f t="shared" si="11"/>
        <v>758.31385455296368</v>
      </c>
      <c r="AO73" s="35">
        <f t="shared" si="12"/>
        <v>1.3853358976938141E-2</v>
      </c>
      <c r="AP73" s="5">
        <f t="shared" si="13"/>
        <v>4242.2436194491684</v>
      </c>
      <c r="AQ73" s="35">
        <f t="shared" si="14"/>
        <v>7.7499999999999999E-2</v>
      </c>
      <c r="AR73" s="5">
        <f t="shared" si="46"/>
        <v>41894.785681778558</v>
      </c>
      <c r="AS73" s="5">
        <f t="shared" si="47"/>
        <v>298143.12255036639</v>
      </c>
      <c r="AT73" s="5">
        <f t="shared" si="15"/>
        <v>656105.21431822155</v>
      </c>
      <c r="AU73" s="5">
        <f t="shared" si="16"/>
        <v>340037.90823214495</v>
      </c>
      <c r="AV73" s="150"/>
      <c r="AW73" s="2">
        <v>68</v>
      </c>
      <c r="AX73" s="118">
        <v>46905</v>
      </c>
      <c r="AY73" s="5">
        <f t="shared" si="48"/>
        <v>655060.04084400181</v>
      </c>
      <c r="AZ73" s="5">
        <f t="shared" si="49"/>
        <v>4880.5172696983873</v>
      </c>
      <c r="BA73" s="5">
        <f t="shared" si="17"/>
        <v>786.39201442337617</v>
      </c>
      <c r="BB73" s="35">
        <f t="shared" si="18"/>
        <v>1.4405861424430561E-2</v>
      </c>
      <c r="BC73" s="5">
        <f t="shared" si="19"/>
        <v>4094.1252552750111</v>
      </c>
      <c r="BD73" s="35">
        <f t="shared" si="20"/>
        <v>7.4999999999999997E-2</v>
      </c>
      <c r="BE73" s="5">
        <f t="shared" si="50"/>
        <v>43726.351170421709</v>
      </c>
      <c r="BF73" s="5">
        <f t="shared" si="51"/>
        <v>288148.82316906861</v>
      </c>
      <c r="BG73" s="5">
        <f t="shared" si="21"/>
        <v>654273.64882957842</v>
      </c>
      <c r="BH73" s="5">
        <f t="shared" si="22"/>
        <v>331875.1743394903</v>
      </c>
      <c r="BI73" s="150"/>
      <c r="BJ73" s="2">
        <v>68</v>
      </c>
      <c r="BK73" s="118">
        <v>46905</v>
      </c>
      <c r="BL73" s="5">
        <f t="shared" si="52"/>
        <v>653192.78899227735</v>
      </c>
      <c r="BM73" s="5">
        <f t="shared" si="53"/>
        <v>4761.5904347922178</v>
      </c>
      <c r="BN73" s="5">
        <f t="shared" si="23"/>
        <v>815.21733463054215</v>
      </c>
      <c r="BO73" s="35">
        <f t="shared" si="24"/>
        <v>1.4976601365515327E-2</v>
      </c>
      <c r="BP73" s="5">
        <f t="shared" si="25"/>
        <v>3946.3731001616757</v>
      </c>
      <c r="BQ73" s="35">
        <f t="shared" si="26"/>
        <v>7.2499999999999995E-2</v>
      </c>
      <c r="BR73" s="5">
        <f t="shared" si="54"/>
        <v>45622.428342353254</v>
      </c>
      <c r="BS73" s="5">
        <f t="shared" si="55"/>
        <v>278165.7212235175</v>
      </c>
      <c r="BT73" s="5">
        <f t="shared" si="27"/>
        <v>652377.5716576468</v>
      </c>
      <c r="BU73" s="5">
        <f t="shared" si="28"/>
        <v>323788.14956587076</v>
      </c>
      <c r="BV73" s="150"/>
      <c r="BW73" s="2">
        <v>68</v>
      </c>
      <c r="BX73" s="118">
        <v>46905</v>
      </c>
      <c r="BY73" s="5">
        <f t="shared" si="56"/>
        <v>651260.55948663154</v>
      </c>
      <c r="BZ73" s="5">
        <f t="shared" si="57"/>
        <v>4643.8114163506943</v>
      </c>
      <c r="CA73" s="5">
        <f t="shared" si="29"/>
        <v>844.79148601201041</v>
      </c>
      <c r="CB73" s="35">
        <f t="shared" si="30"/>
        <v>1.5565963091846371E-2</v>
      </c>
      <c r="CC73" s="5">
        <f t="shared" si="31"/>
        <v>3799.0199303386839</v>
      </c>
      <c r="CD73" s="35">
        <f t="shared" si="32"/>
        <v>7.0000000000000007E-2</v>
      </c>
      <c r="CE73" s="5">
        <f t="shared" si="58"/>
        <v>47584.231999380201</v>
      </c>
      <c r="CF73" s="5">
        <f t="shared" si="59"/>
        <v>268194.94431246695</v>
      </c>
      <c r="CG73" s="5">
        <f t="shared" si="33"/>
        <v>650415.76800061949</v>
      </c>
      <c r="CH73" s="5">
        <f t="shared" si="34"/>
        <v>315779.17631184717</v>
      </c>
    </row>
    <row r="74" spans="9:86" ht="14.25" customHeight="1">
      <c r="I74" s="150"/>
      <c r="J74" s="2">
        <v>69</v>
      </c>
      <c r="K74" s="118">
        <v>46935</v>
      </c>
      <c r="L74" s="5">
        <f t="shared" si="35"/>
        <v>659579.87560159026</v>
      </c>
      <c r="M74" s="5">
        <f t="shared" si="0"/>
        <v>5243.8408962754593</v>
      </c>
      <c r="N74" s="5">
        <f t="shared" si="1"/>
        <v>709.22925151452637</v>
      </c>
      <c r="O74" s="35">
        <f t="shared" si="2"/>
        <v>1.2903290917437138E-2</v>
      </c>
      <c r="P74" s="5">
        <f t="shared" si="3"/>
        <v>4534.6116447609329</v>
      </c>
      <c r="Q74" s="35">
        <f t="shared" si="4"/>
        <v>8.2500000000000004E-2</v>
      </c>
      <c r="R74" s="5">
        <f t="shared" si="36"/>
        <v>39129.353649924073</v>
      </c>
      <c r="S74" s="5">
        <f t="shared" si="37"/>
        <v>322695.6681930825</v>
      </c>
      <c r="T74" s="5">
        <f t="shared" si="38"/>
        <v>658870.64635007572</v>
      </c>
      <c r="U74" s="5">
        <f t="shared" si="39"/>
        <v>361825.0218430066</v>
      </c>
      <c r="V74" s="150"/>
      <c r="W74" s="2">
        <v>69</v>
      </c>
      <c r="X74" s="118">
        <v>46935</v>
      </c>
      <c r="Y74" s="5">
        <f t="shared" si="40"/>
        <v>657873.52512737492</v>
      </c>
      <c r="Z74" s="5">
        <f t="shared" si="41"/>
        <v>5121.6767256780549</v>
      </c>
      <c r="AA74" s="5">
        <f t="shared" si="5"/>
        <v>735.85322482888841</v>
      </c>
      <c r="AB74" s="35">
        <f t="shared" si="6"/>
        <v>1.3422395583158608E-2</v>
      </c>
      <c r="AC74" s="5">
        <f t="shared" si="7"/>
        <v>4385.8235008491665</v>
      </c>
      <c r="AD74" s="35">
        <f t="shared" si="8"/>
        <v>0.08</v>
      </c>
      <c r="AE74" s="5">
        <f t="shared" si="42"/>
        <v>40862.328097454236</v>
      </c>
      <c r="AF74" s="5">
        <f t="shared" si="43"/>
        <v>312533.36597433151</v>
      </c>
      <c r="AG74" s="5">
        <f t="shared" si="9"/>
        <v>657137.67190254608</v>
      </c>
      <c r="AH74" s="5">
        <f t="shared" si="10"/>
        <v>353395.69407178572</v>
      </c>
      <c r="AI74" s="150"/>
      <c r="AJ74" s="2">
        <v>69</v>
      </c>
      <c r="AK74" s="118">
        <v>46935</v>
      </c>
      <c r="AL74" s="5">
        <f t="shared" si="44"/>
        <v>656105.21431822155</v>
      </c>
      <c r="AM74" s="5">
        <f t="shared" si="45"/>
        <v>5000.557474002132</v>
      </c>
      <c r="AN74" s="5">
        <f t="shared" si="11"/>
        <v>763.21129819695125</v>
      </c>
      <c r="AO74" s="35">
        <f t="shared" si="12"/>
        <v>1.3958943441533721E-2</v>
      </c>
      <c r="AP74" s="5">
        <f t="shared" si="13"/>
        <v>4237.3461758051808</v>
      </c>
      <c r="AQ74" s="35">
        <f t="shared" si="14"/>
        <v>7.7499999999999999E-2</v>
      </c>
      <c r="AR74" s="5">
        <f t="shared" si="46"/>
        <v>42657.996979975505</v>
      </c>
      <c r="AS74" s="5">
        <f t="shared" si="47"/>
        <v>302380.46872617159</v>
      </c>
      <c r="AT74" s="5">
        <f t="shared" si="15"/>
        <v>655342.00302002463</v>
      </c>
      <c r="AU74" s="5">
        <f t="shared" si="16"/>
        <v>345038.46570614708</v>
      </c>
      <c r="AV74" s="150"/>
      <c r="AW74" s="2">
        <v>69</v>
      </c>
      <c r="AX74" s="118">
        <v>46935</v>
      </c>
      <c r="AY74" s="5">
        <f t="shared" si="48"/>
        <v>654273.64882957842</v>
      </c>
      <c r="AZ74" s="5">
        <f t="shared" si="49"/>
        <v>4880.5172696983873</v>
      </c>
      <c r="BA74" s="5">
        <f t="shared" si="17"/>
        <v>791.30696451352242</v>
      </c>
      <c r="BB74" s="35">
        <f t="shared" si="18"/>
        <v>1.4513321132753814E-2</v>
      </c>
      <c r="BC74" s="5">
        <f t="shared" si="19"/>
        <v>4089.2103051848649</v>
      </c>
      <c r="BD74" s="35">
        <f t="shared" si="20"/>
        <v>7.4999999999999997E-2</v>
      </c>
      <c r="BE74" s="5">
        <f t="shared" si="50"/>
        <v>44517.658134935235</v>
      </c>
      <c r="BF74" s="5">
        <f t="shared" si="51"/>
        <v>292238.03347425349</v>
      </c>
      <c r="BG74" s="5">
        <f t="shared" si="21"/>
        <v>653482.34186506493</v>
      </c>
      <c r="BH74" s="5">
        <f t="shared" si="22"/>
        <v>336755.69160918874</v>
      </c>
      <c r="BI74" s="150"/>
      <c r="BJ74" s="2">
        <v>69</v>
      </c>
      <c r="BK74" s="118">
        <v>46935</v>
      </c>
      <c r="BL74" s="5">
        <f t="shared" si="52"/>
        <v>652377.5716576468</v>
      </c>
      <c r="BM74" s="5">
        <f t="shared" si="53"/>
        <v>4761.5904347922178</v>
      </c>
      <c r="BN74" s="5">
        <f t="shared" si="23"/>
        <v>820.14260602726836</v>
      </c>
      <c r="BO74" s="35">
        <f t="shared" si="24"/>
        <v>1.5085912974169398E-2</v>
      </c>
      <c r="BP74" s="5">
        <f t="shared" si="25"/>
        <v>3941.4478287649495</v>
      </c>
      <c r="BQ74" s="35">
        <f t="shared" si="26"/>
        <v>7.2499999999999995E-2</v>
      </c>
      <c r="BR74" s="5">
        <f t="shared" si="54"/>
        <v>46442.570948380526</v>
      </c>
      <c r="BS74" s="5">
        <f t="shared" si="55"/>
        <v>282107.16905228246</v>
      </c>
      <c r="BT74" s="5">
        <f t="shared" si="27"/>
        <v>651557.42905161949</v>
      </c>
      <c r="BU74" s="5">
        <f t="shared" si="28"/>
        <v>328549.74000066298</v>
      </c>
      <c r="BV74" s="150"/>
      <c r="BW74" s="2">
        <v>69</v>
      </c>
      <c r="BX74" s="118">
        <v>46935</v>
      </c>
      <c r="BY74" s="5">
        <f t="shared" si="56"/>
        <v>650415.76800061949</v>
      </c>
      <c r="BZ74" s="5">
        <f t="shared" si="57"/>
        <v>4643.8114163506943</v>
      </c>
      <c r="CA74" s="5">
        <f t="shared" si="29"/>
        <v>849.71943634708032</v>
      </c>
      <c r="CB74" s="35">
        <f t="shared" si="30"/>
        <v>1.5677100306945899E-2</v>
      </c>
      <c r="CC74" s="5">
        <f t="shared" si="31"/>
        <v>3794.091980003614</v>
      </c>
      <c r="CD74" s="35">
        <f t="shared" si="32"/>
        <v>7.0000000000000007E-2</v>
      </c>
      <c r="CE74" s="5">
        <f t="shared" si="58"/>
        <v>48433.951435727278</v>
      </c>
      <c r="CF74" s="5">
        <f t="shared" si="59"/>
        <v>271989.03629247058</v>
      </c>
      <c r="CG74" s="5">
        <f t="shared" si="33"/>
        <v>649566.04856427235</v>
      </c>
      <c r="CH74" s="5">
        <f t="shared" si="34"/>
        <v>320422.98772819788</v>
      </c>
    </row>
    <row r="75" spans="9:86" ht="14.25" customHeight="1">
      <c r="I75" s="150"/>
      <c r="J75" s="2">
        <v>70</v>
      </c>
      <c r="K75" s="118">
        <v>46966</v>
      </c>
      <c r="L75" s="5">
        <f t="shared" si="35"/>
        <v>658870.64635007572</v>
      </c>
      <c r="M75" s="5">
        <f t="shared" si="0"/>
        <v>5243.8408962754593</v>
      </c>
      <c r="N75" s="5">
        <f t="shared" si="1"/>
        <v>714.10520261868896</v>
      </c>
      <c r="O75" s="35">
        <f t="shared" si="2"/>
        <v>1.3005986044294326E-2</v>
      </c>
      <c r="P75" s="5">
        <f t="shared" si="3"/>
        <v>4529.7356936567703</v>
      </c>
      <c r="Q75" s="35">
        <f t="shared" si="4"/>
        <v>8.249999999999999E-2</v>
      </c>
      <c r="R75" s="5">
        <f t="shared" si="36"/>
        <v>39843.458852542761</v>
      </c>
      <c r="S75" s="5">
        <f t="shared" si="37"/>
        <v>327225.40388673928</v>
      </c>
      <c r="T75" s="5">
        <f t="shared" si="38"/>
        <v>658156.54114745709</v>
      </c>
      <c r="U75" s="5">
        <f t="shared" si="39"/>
        <v>367068.86273928202</v>
      </c>
      <c r="V75" s="150"/>
      <c r="W75" s="2">
        <v>70</v>
      </c>
      <c r="X75" s="118">
        <v>46966</v>
      </c>
      <c r="Y75" s="5">
        <f t="shared" si="40"/>
        <v>657137.67190254608</v>
      </c>
      <c r="Z75" s="5">
        <f t="shared" si="41"/>
        <v>5121.6767256780549</v>
      </c>
      <c r="AA75" s="5">
        <f t="shared" si="5"/>
        <v>740.75891299441446</v>
      </c>
      <c r="AB75" s="35">
        <f t="shared" si="6"/>
        <v>1.352700862544863E-2</v>
      </c>
      <c r="AC75" s="5">
        <f t="shared" si="7"/>
        <v>4380.9178126836405</v>
      </c>
      <c r="AD75" s="35">
        <f t="shared" si="8"/>
        <v>7.9999999999999988E-2</v>
      </c>
      <c r="AE75" s="5">
        <f t="shared" si="42"/>
        <v>41603.087010448653</v>
      </c>
      <c r="AF75" s="5">
        <f t="shared" si="43"/>
        <v>316914.28378701513</v>
      </c>
      <c r="AG75" s="5">
        <f t="shared" si="9"/>
        <v>656396.91298955167</v>
      </c>
      <c r="AH75" s="5">
        <f t="shared" si="10"/>
        <v>358517.37079746381</v>
      </c>
      <c r="AI75" s="150"/>
      <c r="AJ75" s="2">
        <v>70</v>
      </c>
      <c r="AK75" s="118">
        <v>46966</v>
      </c>
      <c r="AL75" s="5">
        <f t="shared" si="44"/>
        <v>655342.00302002463</v>
      </c>
      <c r="AM75" s="5">
        <f t="shared" si="45"/>
        <v>5000.557474002132</v>
      </c>
      <c r="AN75" s="5">
        <f t="shared" si="11"/>
        <v>768.14037116447344</v>
      </c>
      <c r="AO75" s="35">
        <f t="shared" si="12"/>
        <v>1.4065456527272259E-2</v>
      </c>
      <c r="AP75" s="5">
        <f t="shared" si="13"/>
        <v>4232.4171028376586</v>
      </c>
      <c r="AQ75" s="35">
        <f t="shared" si="14"/>
        <v>7.7499999999999986E-2</v>
      </c>
      <c r="AR75" s="5">
        <f t="shared" si="46"/>
        <v>43426.13735113998</v>
      </c>
      <c r="AS75" s="5">
        <f t="shared" si="47"/>
        <v>306612.88582900923</v>
      </c>
      <c r="AT75" s="5">
        <f t="shared" si="15"/>
        <v>654573.8626488602</v>
      </c>
      <c r="AU75" s="5">
        <f t="shared" si="16"/>
        <v>350039.0231801492</v>
      </c>
      <c r="AV75" s="150"/>
      <c r="AW75" s="2">
        <v>70</v>
      </c>
      <c r="AX75" s="118">
        <v>46966</v>
      </c>
      <c r="AY75" s="5">
        <f t="shared" si="48"/>
        <v>653482.34186506493</v>
      </c>
      <c r="AZ75" s="5">
        <f t="shared" si="49"/>
        <v>4880.5172696983873</v>
      </c>
      <c r="BA75" s="5">
        <f t="shared" si="17"/>
        <v>796.25263304173177</v>
      </c>
      <c r="BB75" s="35">
        <f t="shared" si="18"/>
        <v>1.4621713525158668E-2</v>
      </c>
      <c r="BC75" s="5">
        <f t="shared" si="19"/>
        <v>4084.2646366566555</v>
      </c>
      <c r="BD75" s="35">
        <f t="shared" si="20"/>
        <v>7.4999999999999997E-2</v>
      </c>
      <c r="BE75" s="5">
        <f t="shared" si="50"/>
        <v>45313.910767976966</v>
      </c>
      <c r="BF75" s="5">
        <f t="shared" si="51"/>
        <v>296322.29811091017</v>
      </c>
      <c r="BG75" s="5">
        <f t="shared" si="21"/>
        <v>652686.08923202322</v>
      </c>
      <c r="BH75" s="5">
        <f t="shared" si="22"/>
        <v>341636.20887888712</v>
      </c>
      <c r="BI75" s="150"/>
      <c r="BJ75" s="2">
        <v>70</v>
      </c>
      <c r="BK75" s="118">
        <v>46966</v>
      </c>
      <c r="BL75" s="5">
        <f t="shared" si="52"/>
        <v>651557.42905161949</v>
      </c>
      <c r="BM75" s="5">
        <f t="shared" si="53"/>
        <v>4761.5904347922178</v>
      </c>
      <c r="BN75" s="5">
        <f t="shared" si="23"/>
        <v>825.09763427201688</v>
      </c>
      <c r="BO75" s="35">
        <f t="shared" si="24"/>
        <v>1.5196161028623287E-2</v>
      </c>
      <c r="BP75" s="5">
        <f t="shared" si="25"/>
        <v>3936.4928005202009</v>
      </c>
      <c r="BQ75" s="35">
        <f t="shared" si="26"/>
        <v>7.2499999999999995E-2</v>
      </c>
      <c r="BR75" s="5">
        <f t="shared" si="54"/>
        <v>47267.668582652543</v>
      </c>
      <c r="BS75" s="5">
        <f t="shared" si="55"/>
        <v>286043.66185280267</v>
      </c>
      <c r="BT75" s="5">
        <f t="shared" si="27"/>
        <v>650732.33141734742</v>
      </c>
      <c r="BU75" s="5">
        <f t="shared" si="28"/>
        <v>333311.33043545519</v>
      </c>
      <c r="BV75" s="150"/>
      <c r="BW75" s="2">
        <v>70</v>
      </c>
      <c r="BX75" s="118">
        <v>46966</v>
      </c>
      <c r="BY75" s="5">
        <f t="shared" si="56"/>
        <v>649566.04856427235</v>
      </c>
      <c r="BZ75" s="5">
        <f t="shared" si="57"/>
        <v>4643.8114163506943</v>
      </c>
      <c r="CA75" s="5">
        <f t="shared" si="29"/>
        <v>854.67613305910527</v>
      </c>
      <c r="CB75" s="35">
        <f t="shared" si="30"/>
        <v>1.5789177435271168E-2</v>
      </c>
      <c r="CC75" s="5">
        <f t="shared" si="31"/>
        <v>3789.1352832915891</v>
      </c>
      <c r="CD75" s="35">
        <f t="shared" si="32"/>
        <v>7.0000000000000007E-2</v>
      </c>
      <c r="CE75" s="5">
        <f t="shared" si="58"/>
        <v>49288.627568786382</v>
      </c>
      <c r="CF75" s="5">
        <f t="shared" si="59"/>
        <v>275778.17157576216</v>
      </c>
      <c r="CG75" s="5">
        <f t="shared" si="33"/>
        <v>648711.37243121327</v>
      </c>
      <c r="CH75" s="5">
        <f t="shared" si="34"/>
        <v>325066.79914454854</v>
      </c>
    </row>
    <row r="76" spans="9:86" ht="14.25" customHeight="1">
      <c r="I76" s="150"/>
      <c r="J76" s="2">
        <v>71</v>
      </c>
      <c r="K76" s="118">
        <v>46997</v>
      </c>
      <c r="L76" s="5">
        <f t="shared" si="35"/>
        <v>658156.54114745709</v>
      </c>
      <c r="M76" s="5">
        <f t="shared" si="0"/>
        <v>5243.8408962754593</v>
      </c>
      <c r="N76" s="5">
        <f t="shared" si="1"/>
        <v>719.0146758866922</v>
      </c>
      <c r="O76" s="35">
        <f t="shared" si="2"/>
        <v>1.3109610816292413E-2</v>
      </c>
      <c r="P76" s="5">
        <f t="shared" si="3"/>
        <v>4524.8262203887671</v>
      </c>
      <c r="Q76" s="35">
        <f t="shared" si="4"/>
        <v>8.249999999999999E-2</v>
      </c>
      <c r="R76" s="5">
        <f t="shared" si="36"/>
        <v>40562.473528429451</v>
      </c>
      <c r="S76" s="5">
        <f t="shared" si="37"/>
        <v>331750.23010712804</v>
      </c>
      <c r="T76" s="5">
        <f t="shared" si="38"/>
        <v>657437.52647157037</v>
      </c>
      <c r="U76" s="5">
        <f t="shared" si="39"/>
        <v>372312.7036355575</v>
      </c>
      <c r="V76" s="150"/>
      <c r="W76" s="2">
        <v>71</v>
      </c>
      <c r="X76" s="118">
        <v>46997</v>
      </c>
      <c r="Y76" s="5">
        <f t="shared" si="40"/>
        <v>656396.91298955167</v>
      </c>
      <c r="Z76" s="5">
        <f t="shared" si="41"/>
        <v>5121.6767256780549</v>
      </c>
      <c r="AA76" s="5">
        <f t="shared" si="5"/>
        <v>745.69730574770983</v>
      </c>
      <c r="AB76" s="35">
        <f t="shared" si="6"/>
        <v>1.3632555991491928E-2</v>
      </c>
      <c r="AC76" s="5">
        <f t="shared" si="7"/>
        <v>4375.9794199303451</v>
      </c>
      <c r="AD76" s="35">
        <f t="shared" si="8"/>
        <v>8.0000000000000016E-2</v>
      </c>
      <c r="AE76" s="5">
        <f t="shared" si="42"/>
        <v>42348.784316196361</v>
      </c>
      <c r="AF76" s="5">
        <f t="shared" si="43"/>
        <v>321290.2632069455</v>
      </c>
      <c r="AG76" s="5">
        <f t="shared" si="9"/>
        <v>655651.21568380401</v>
      </c>
      <c r="AH76" s="5">
        <f t="shared" si="10"/>
        <v>363639.04752314184</v>
      </c>
      <c r="AI76" s="150"/>
      <c r="AJ76" s="2">
        <v>71</v>
      </c>
      <c r="AK76" s="118">
        <v>46997</v>
      </c>
      <c r="AL76" s="5">
        <f t="shared" si="44"/>
        <v>654573.8626488602</v>
      </c>
      <c r="AM76" s="5">
        <f t="shared" si="45"/>
        <v>5000.557474002132</v>
      </c>
      <c r="AN76" s="5">
        <f t="shared" si="11"/>
        <v>773.10127772824308</v>
      </c>
      <c r="AO76" s="35">
        <f t="shared" si="12"/>
        <v>1.4172908302810722E-2</v>
      </c>
      <c r="AP76" s="5">
        <f t="shared" si="13"/>
        <v>4227.456196273889</v>
      </c>
      <c r="AQ76" s="35">
        <f t="shared" si="14"/>
        <v>7.7499999999999999E-2</v>
      </c>
      <c r="AR76" s="5">
        <f t="shared" si="46"/>
        <v>44199.238628868225</v>
      </c>
      <c r="AS76" s="5">
        <f t="shared" si="47"/>
        <v>310840.34202528314</v>
      </c>
      <c r="AT76" s="5">
        <f t="shared" si="15"/>
        <v>653800.76137113199</v>
      </c>
      <c r="AU76" s="5">
        <f t="shared" si="16"/>
        <v>355039.58065415139</v>
      </c>
      <c r="AV76" s="150"/>
      <c r="AW76" s="2">
        <v>71</v>
      </c>
      <c r="AX76" s="118">
        <v>46997</v>
      </c>
      <c r="AY76" s="5">
        <f t="shared" si="48"/>
        <v>652686.08923202322</v>
      </c>
      <c r="AZ76" s="5">
        <f t="shared" si="49"/>
        <v>4880.5172696983873</v>
      </c>
      <c r="BA76" s="5">
        <f t="shared" si="17"/>
        <v>801.22921199824259</v>
      </c>
      <c r="BB76" s="35">
        <f t="shared" si="18"/>
        <v>1.4731048665817306E-2</v>
      </c>
      <c r="BC76" s="5">
        <f t="shared" si="19"/>
        <v>4079.2880577001447</v>
      </c>
      <c r="BD76" s="35">
        <f t="shared" si="20"/>
        <v>7.4999999999999997E-2</v>
      </c>
      <c r="BE76" s="5">
        <f t="shared" si="50"/>
        <v>46115.139979975211</v>
      </c>
      <c r="BF76" s="5">
        <f t="shared" si="51"/>
        <v>300401.58616861032</v>
      </c>
      <c r="BG76" s="5">
        <f t="shared" si="21"/>
        <v>651884.86002002493</v>
      </c>
      <c r="BH76" s="5">
        <f t="shared" si="22"/>
        <v>346516.72614858556</v>
      </c>
      <c r="BI76" s="150"/>
      <c r="BJ76" s="2">
        <v>71</v>
      </c>
      <c r="BK76" s="118">
        <v>46997</v>
      </c>
      <c r="BL76" s="5">
        <f t="shared" si="52"/>
        <v>650732.33141734742</v>
      </c>
      <c r="BM76" s="5">
        <f t="shared" si="53"/>
        <v>4761.5904347922178</v>
      </c>
      <c r="BN76" s="5">
        <f t="shared" si="23"/>
        <v>830.0825991457441</v>
      </c>
      <c r="BO76" s="35">
        <f t="shared" si="24"/>
        <v>1.5307355588207963E-2</v>
      </c>
      <c r="BP76" s="5">
        <f t="shared" si="25"/>
        <v>3931.5078356464737</v>
      </c>
      <c r="BQ76" s="35">
        <f t="shared" si="26"/>
        <v>7.2499999999999995E-2</v>
      </c>
      <c r="BR76" s="5">
        <f t="shared" si="54"/>
        <v>48097.751181798289</v>
      </c>
      <c r="BS76" s="5">
        <f t="shared" si="55"/>
        <v>289975.16968844912</v>
      </c>
      <c r="BT76" s="5">
        <f t="shared" si="27"/>
        <v>649902.24881820171</v>
      </c>
      <c r="BU76" s="5">
        <f t="shared" si="28"/>
        <v>338072.92087024741</v>
      </c>
      <c r="BV76" s="150"/>
      <c r="BW76" s="2">
        <v>71</v>
      </c>
      <c r="BX76" s="118">
        <v>46997</v>
      </c>
      <c r="BY76" s="5">
        <f t="shared" si="56"/>
        <v>648711.37243121327</v>
      </c>
      <c r="BZ76" s="5">
        <f t="shared" si="57"/>
        <v>4643.8114163506943</v>
      </c>
      <c r="CA76" s="5">
        <f t="shared" si="29"/>
        <v>859.66174383528323</v>
      </c>
      <c r="CB76" s="35">
        <f t="shared" si="30"/>
        <v>1.5902204531056313E-2</v>
      </c>
      <c r="CC76" s="5">
        <f t="shared" si="31"/>
        <v>3784.1496725154111</v>
      </c>
      <c r="CD76" s="35">
        <f t="shared" si="32"/>
        <v>7.0000000000000007E-2</v>
      </c>
      <c r="CE76" s="5">
        <f t="shared" si="58"/>
        <v>50148.289312621666</v>
      </c>
      <c r="CF76" s="5">
        <f t="shared" si="59"/>
        <v>279562.32124827756</v>
      </c>
      <c r="CG76" s="5">
        <f t="shared" si="33"/>
        <v>647851.71068737796</v>
      </c>
      <c r="CH76" s="5">
        <f t="shared" si="34"/>
        <v>329710.61056089925</v>
      </c>
    </row>
    <row r="77" spans="9:86" ht="14.25" customHeight="1">
      <c r="I77" s="150"/>
      <c r="J77" s="2">
        <v>72</v>
      </c>
      <c r="K77" s="118">
        <v>47027</v>
      </c>
      <c r="L77" s="5">
        <f t="shared" si="35"/>
        <v>657437.52647157037</v>
      </c>
      <c r="M77" s="5">
        <f t="shared" si="0"/>
        <v>5243.8408962754593</v>
      </c>
      <c r="N77" s="5">
        <f t="shared" si="1"/>
        <v>723.95790178341304</v>
      </c>
      <c r="O77" s="35">
        <f t="shared" si="2"/>
        <v>1.3214175448770387E-2</v>
      </c>
      <c r="P77" s="5">
        <f t="shared" si="3"/>
        <v>4519.8829944920462</v>
      </c>
      <c r="Q77" s="35">
        <f t="shared" si="4"/>
        <v>8.2500000000000004E-2</v>
      </c>
      <c r="R77" s="5">
        <f t="shared" si="36"/>
        <v>41286.431430212862</v>
      </c>
      <c r="S77" s="5">
        <f t="shared" si="37"/>
        <v>336270.11310162011</v>
      </c>
      <c r="T77" s="5">
        <f t="shared" si="38"/>
        <v>656713.56856978696</v>
      </c>
      <c r="U77" s="5">
        <f t="shared" si="39"/>
        <v>377556.54453183297</v>
      </c>
      <c r="V77" s="150"/>
      <c r="W77" s="2">
        <v>72</v>
      </c>
      <c r="X77" s="118">
        <v>47027</v>
      </c>
      <c r="Y77" s="5">
        <f t="shared" si="40"/>
        <v>655651.21568380401</v>
      </c>
      <c r="Z77" s="5">
        <f t="shared" si="41"/>
        <v>5121.6767256780549</v>
      </c>
      <c r="AA77" s="5">
        <f t="shared" si="5"/>
        <v>750.66862111936098</v>
      </c>
      <c r="AB77" s="35">
        <f t="shared" si="6"/>
        <v>1.3739047893074546E-2</v>
      </c>
      <c r="AC77" s="5">
        <f t="shared" si="7"/>
        <v>4371.008104558694</v>
      </c>
      <c r="AD77" s="35">
        <f t="shared" si="8"/>
        <v>0.08</v>
      </c>
      <c r="AE77" s="5">
        <f t="shared" si="42"/>
        <v>43099.45293731572</v>
      </c>
      <c r="AF77" s="5">
        <f t="shared" si="43"/>
        <v>325661.27131150418</v>
      </c>
      <c r="AG77" s="5">
        <f t="shared" si="9"/>
        <v>654900.54706268467</v>
      </c>
      <c r="AH77" s="5">
        <f t="shared" si="10"/>
        <v>368760.72424881993</v>
      </c>
      <c r="AI77" s="150"/>
      <c r="AJ77" s="2">
        <v>72</v>
      </c>
      <c r="AK77" s="118">
        <v>47027</v>
      </c>
      <c r="AL77" s="5">
        <f t="shared" si="44"/>
        <v>653800.76137113199</v>
      </c>
      <c r="AM77" s="5">
        <f t="shared" si="45"/>
        <v>5000.557474002132</v>
      </c>
      <c r="AN77" s="5">
        <f t="shared" si="11"/>
        <v>778.09422348023782</v>
      </c>
      <c r="AO77" s="35">
        <f t="shared" si="12"/>
        <v>1.4281308975812899E-2</v>
      </c>
      <c r="AP77" s="5">
        <f t="shared" si="13"/>
        <v>4222.4632505218942</v>
      </c>
      <c r="AQ77" s="35">
        <f t="shared" si="14"/>
        <v>7.7499999999999999E-2</v>
      </c>
      <c r="AR77" s="5">
        <f t="shared" si="46"/>
        <v>44977.33285234846</v>
      </c>
      <c r="AS77" s="5">
        <f t="shared" si="47"/>
        <v>315062.80527580506</v>
      </c>
      <c r="AT77" s="5">
        <f t="shared" si="15"/>
        <v>653022.66714765178</v>
      </c>
      <c r="AU77" s="5">
        <f t="shared" si="16"/>
        <v>360040.13812815351</v>
      </c>
      <c r="AV77" s="150"/>
      <c r="AW77" s="2">
        <v>72</v>
      </c>
      <c r="AX77" s="118">
        <v>47027</v>
      </c>
      <c r="AY77" s="5">
        <f t="shared" si="48"/>
        <v>651884.86002002493</v>
      </c>
      <c r="AZ77" s="5">
        <f t="shared" si="49"/>
        <v>4880.5172696983873</v>
      </c>
      <c r="BA77" s="5">
        <f t="shared" si="17"/>
        <v>806.23689457323189</v>
      </c>
      <c r="BB77" s="35">
        <f t="shared" si="18"/>
        <v>1.4841336757815769E-2</v>
      </c>
      <c r="BC77" s="5">
        <f t="shared" si="19"/>
        <v>4074.2803751251554</v>
      </c>
      <c r="BD77" s="35">
        <f t="shared" si="20"/>
        <v>7.4999999999999997E-2</v>
      </c>
      <c r="BE77" s="5">
        <f t="shared" si="50"/>
        <v>46921.376874548441</v>
      </c>
      <c r="BF77" s="5">
        <f t="shared" si="51"/>
        <v>304475.86654373549</v>
      </c>
      <c r="BG77" s="5">
        <f t="shared" si="21"/>
        <v>651078.62312545173</v>
      </c>
      <c r="BH77" s="5">
        <f t="shared" si="22"/>
        <v>351397.24341828394</v>
      </c>
      <c r="BI77" s="150"/>
      <c r="BJ77" s="2">
        <v>72</v>
      </c>
      <c r="BK77" s="118">
        <v>47027</v>
      </c>
      <c r="BL77" s="5">
        <f t="shared" si="52"/>
        <v>649902.24881820171</v>
      </c>
      <c r="BM77" s="5">
        <f t="shared" si="53"/>
        <v>4761.5904347922178</v>
      </c>
      <c r="BN77" s="5">
        <f t="shared" si="23"/>
        <v>835.09768151558274</v>
      </c>
      <c r="BO77" s="35">
        <f t="shared" si="24"/>
        <v>1.5419506851083745E-2</v>
      </c>
      <c r="BP77" s="5">
        <f t="shared" si="25"/>
        <v>3926.4927532766351</v>
      </c>
      <c r="BQ77" s="35">
        <f t="shared" si="26"/>
        <v>7.2499999999999995E-2</v>
      </c>
      <c r="BR77" s="5">
        <f t="shared" si="54"/>
        <v>48932.84886331387</v>
      </c>
      <c r="BS77" s="5">
        <f t="shared" si="55"/>
        <v>293901.66244172578</v>
      </c>
      <c r="BT77" s="5">
        <f t="shared" si="27"/>
        <v>649067.15113668609</v>
      </c>
      <c r="BU77" s="5">
        <f t="shared" si="28"/>
        <v>342834.51130503963</v>
      </c>
      <c r="BV77" s="150"/>
      <c r="BW77" s="2">
        <v>72</v>
      </c>
      <c r="BX77" s="118">
        <v>47027</v>
      </c>
      <c r="BY77" s="5">
        <f t="shared" si="56"/>
        <v>647851.71068737796</v>
      </c>
      <c r="BZ77" s="5">
        <f t="shared" si="57"/>
        <v>4643.8114163506943</v>
      </c>
      <c r="CA77" s="5">
        <f t="shared" si="29"/>
        <v>864.67643734098965</v>
      </c>
      <c r="CB77" s="35">
        <f t="shared" si="30"/>
        <v>1.6016191787288327E-2</v>
      </c>
      <c r="CC77" s="5">
        <f t="shared" si="31"/>
        <v>3779.1349790097047</v>
      </c>
      <c r="CD77" s="35">
        <f t="shared" si="32"/>
        <v>7.0000000000000007E-2</v>
      </c>
      <c r="CE77" s="5">
        <f t="shared" si="58"/>
        <v>51012.965749962656</v>
      </c>
      <c r="CF77" s="5">
        <f t="shared" si="59"/>
        <v>283341.45622728724</v>
      </c>
      <c r="CG77" s="5">
        <f t="shared" si="33"/>
        <v>646987.03425003693</v>
      </c>
      <c r="CH77" s="5">
        <f t="shared" si="34"/>
        <v>334354.42197724991</v>
      </c>
    </row>
    <row r="78" spans="9:86" ht="14.25" customHeight="1">
      <c r="I78" s="150"/>
      <c r="J78" s="2">
        <v>73</v>
      </c>
      <c r="K78" s="118">
        <v>47058</v>
      </c>
      <c r="L78" s="5">
        <f t="shared" si="35"/>
        <v>656713.56856978696</v>
      </c>
      <c r="M78" s="5">
        <f t="shared" si="0"/>
        <v>5243.8408962754593</v>
      </c>
      <c r="N78" s="5">
        <f t="shared" si="1"/>
        <v>728.93511235817368</v>
      </c>
      <c r="O78" s="35">
        <f t="shared" si="2"/>
        <v>1.3319690298691528E-2</v>
      </c>
      <c r="P78" s="5">
        <f t="shared" si="3"/>
        <v>4514.9057839172856</v>
      </c>
      <c r="Q78" s="35">
        <f t="shared" si="4"/>
        <v>8.2500000000000004E-2</v>
      </c>
      <c r="R78" s="5">
        <f t="shared" si="36"/>
        <v>42015.366542571035</v>
      </c>
      <c r="S78" s="5">
        <f t="shared" si="37"/>
        <v>340785.0188855374</v>
      </c>
      <c r="T78" s="5">
        <f t="shared" si="38"/>
        <v>655984.63345742878</v>
      </c>
      <c r="U78" s="5">
        <f t="shared" si="39"/>
        <v>382800.38542810845</v>
      </c>
      <c r="V78" s="150"/>
      <c r="W78" s="2">
        <v>73</v>
      </c>
      <c r="X78" s="118">
        <v>47058</v>
      </c>
      <c r="Y78" s="5">
        <f t="shared" si="40"/>
        <v>654900.54706268467</v>
      </c>
      <c r="Z78" s="5">
        <f t="shared" si="41"/>
        <v>5121.6767256780549</v>
      </c>
      <c r="AA78" s="5">
        <f t="shared" si="5"/>
        <v>755.67307859349057</v>
      </c>
      <c r="AB78" s="35">
        <f t="shared" si="6"/>
        <v>1.3846494683495698E-2</v>
      </c>
      <c r="AC78" s="5">
        <f t="shared" si="7"/>
        <v>4366.0036470845644</v>
      </c>
      <c r="AD78" s="35">
        <f t="shared" si="8"/>
        <v>7.9999999999999988E-2</v>
      </c>
      <c r="AE78" s="5">
        <f t="shared" si="42"/>
        <v>43855.126015909213</v>
      </c>
      <c r="AF78" s="5">
        <f t="shared" si="43"/>
        <v>330027.27495858877</v>
      </c>
      <c r="AG78" s="5">
        <f t="shared" si="9"/>
        <v>654144.87398409122</v>
      </c>
      <c r="AH78" s="5">
        <f t="shared" si="10"/>
        <v>373882.40097449796</v>
      </c>
      <c r="AI78" s="150"/>
      <c r="AJ78" s="2">
        <v>73</v>
      </c>
      <c r="AK78" s="118">
        <v>47058</v>
      </c>
      <c r="AL78" s="5">
        <f t="shared" si="44"/>
        <v>653022.66714765178</v>
      </c>
      <c r="AM78" s="5">
        <f t="shared" si="45"/>
        <v>5000.557474002132</v>
      </c>
      <c r="AN78" s="5">
        <f t="shared" si="11"/>
        <v>783.11941534021389</v>
      </c>
      <c r="AO78" s="35">
        <f t="shared" si="12"/>
        <v>1.439066889535361E-2</v>
      </c>
      <c r="AP78" s="5">
        <f t="shared" si="13"/>
        <v>4217.4380586619181</v>
      </c>
      <c r="AQ78" s="35">
        <f t="shared" si="14"/>
        <v>7.7500000000000013E-2</v>
      </c>
      <c r="AR78" s="5">
        <f t="shared" si="46"/>
        <v>45760.45226768867</v>
      </c>
      <c r="AS78" s="5">
        <f t="shared" si="47"/>
        <v>319280.243334467</v>
      </c>
      <c r="AT78" s="5">
        <f t="shared" si="15"/>
        <v>652239.54773231153</v>
      </c>
      <c r="AU78" s="5">
        <f t="shared" si="16"/>
        <v>365040.69560215564</v>
      </c>
      <c r="AV78" s="150"/>
      <c r="AW78" s="2">
        <v>73</v>
      </c>
      <c r="AX78" s="118">
        <v>47058</v>
      </c>
      <c r="AY78" s="5">
        <f t="shared" si="48"/>
        <v>651078.62312545173</v>
      </c>
      <c r="AZ78" s="5">
        <f t="shared" si="49"/>
        <v>4880.5172696983873</v>
      </c>
      <c r="BA78" s="5">
        <f t="shared" si="17"/>
        <v>811.27587516431413</v>
      </c>
      <c r="BB78" s="35">
        <f t="shared" si="18"/>
        <v>1.4952588145557871E-2</v>
      </c>
      <c r="BC78" s="5">
        <f t="shared" si="19"/>
        <v>4069.2413945340732</v>
      </c>
      <c r="BD78" s="35">
        <f t="shared" si="20"/>
        <v>7.4999999999999997E-2</v>
      </c>
      <c r="BE78" s="5">
        <f t="shared" si="50"/>
        <v>47732.652749712754</v>
      </c>
      <c r="BF78" s="5">
        <f t="shared" si="51"/>
        <v>308545.10793826956</v>
      </c>
      <c r="BG78" s="5">
        <f t="shared" si="21"/>
        <v>650267.34725028742</v>
      </c>
      <c r="BH78" s="5">
        <f t="shared" si="22"/>
        <v>356277.76068798231</v>
      </c>
      <c r="BI78" s="150"/>
      <c r="BJ78" s="2">
        <v>73</v>
      </c>
      <c r="BK78" s="118">
        <v>47058</v>
      </c>
      <c r="BL78" s="5">
        <f t="shared" si="52"/>
        <v>649067.15113668609</v>
      </c>
      <c r="BM78" s="5">
        <f t="shared" si="53"/>
        <v>4761.5904347922178</v>
      </c>
      <c r="BN78" s="5">
        <f t="shared" si="23"/>
        <v>840.1430633414061</v>
      </c>
      <c r="BO78" s="35">
        <f t="shared" si="24"/>
        <v>1.5532625156643892E-2</v>
      </c>
      <c r="BP78" s="5">
        <f t="shared" si="25"/>
        <v>3921.4473714508117</v>
      </c>
      <c r="BQ78" s="35">
        <f t="shared" si="26"/>
        <v>7.2499999999999995E-2</v>
      </c>
      <c r="BR78" s="5">
        <f t="shared" si="54"/>
        <v>49772.991926655275</v>
      </c>
      <c r="BS78" s="5">
        <f t="shared" si="55"/>
        <v>297823.10981317662</v>
      </c>
      <c r="BT78" s="5">
        <f t="shared" si="27"/>
        <v>648227.00807334471</v>
      </c>
      <c r="BU78" s="5">
        <f t="shared" si="28"/>
        <v>347596.10173983191</v>
      </c>
      <c r="BV78" s="150"/>
      <c r="BW78" s="2">
        <v>73</v>
      </c>
      <c r="BX78" s="118">
        <v>47058</v>
      </c>
      <c r="BY78" s="5">
        <f t="shared" si="56"/>
        <v>646987.03425003693</v>
      </c>
      <c r="BZ78" s="5">
        <f t="shared" si="57"/>
        <v>4643.8114163506943</v>
      </c>
      <c r="CA78" s="5">
        <f t="shared" si="29"/>
        <v>869.7203832254786</v>
      </c>
      <c r="CB78" s="35">
        <f t="shared" si="30"/>
        <v>1.6131149538110158E-2</v>
      </c>
      <c r="CC78" s="5">
        <f t="shared" si="31"/>
        <v>3774.0910331252157</v>
      </c>
      <c r="CD78" s="35">
        <f t="shared" si="32"/>
        <v>7.0000000000000007E-2</v>
      </c>
      <c r="CE78" s="5">
        <f t="shared" si="58"/>
        <v>51882.686133188137</v>
      </c>
      <c r="CF78" s="5">
        <f t="shared" si="59"/>
        <v>287115.54726041248</v>
      </c>
      <c r="CG78" s="5">
        <f t="shared" si="33"/>
        <v>646117.31386681146</v>
      </c>
      <c r="CH78" s="5">
        <f t="shared" si="34"/>
        <v>338998.23339360062</v>
      </c>
    </row>
    <row r="79" spans="9:86" ht="14.25" customHeight="1">
      <c r="I79" s="150"/>
      <c r="J79" s="2">
        <v>74</v>
      </c>
      <c r="K79" s="118">
        <v>47088</v>
      </c>
      <c r="L79" s="5">
        <f t="shared" si="35"/>
        <v>655984.63345742878</v>
      </c>
      <c r="M79" s="5">
        <f t="shared" si="0"/>
        <v>5243.8408962754593</v>
      </c>
      <c r="N79" s="5">
        <f t="shared" si="1"/>
        <v>733.94654125563648</v>
      </c>
      <c r="O79" s="35">
        <f t="shared" si="2"/>
        <v>1.3426165867099091E-2</v>
      </c>
      <c r="P79" s="5">
        <f t="shared" si="3"/>
        <v>4509.8943550198228</v>
      </c>
      <c r="Q79" s="35">
        <f t="shared" si="4"/>
        <v>8.2500000000000004E-2</v>
      </c>
      <c r="R79" s="5">
        <f t="shared" si="36"/>
        <v>42749.313083826673</v>
      </c>
      <c r="S79" s="5">
        <f t="shared" si="37"/>
        <v>345294.91324055725</v>
      </c>
      <c r="T79" s="5">
        <f t="shared" si="38"/>
        <v>655250.68691617309</v>
      </c>
      <c r="U79" s="5">
        <f t="shared" si="39"/>
        <v>388044.22632438393</v>
      </c>
      <c r="V79" s="150"/>
      <c r="W79" s="2">
        <v>74</v>
      </c>
      <c r="X79" s="118">
        <v>47088</v>
      </c>
      <c r="Y79" s="5">
        <f t="shared" si="40"/>
        <v>654144.87398409122</v>
      </c>
      <c r="Z79" s="5">
        <f t="shared" si="41"/>
        <v>5121.6767256780549</v>
      </c>
      <c r="AA79" s="5">
        <f t="shared" si="5"/>
        <v>760.71089911744639</v>
      </c>
      <c r="AB79" s="35">
        <f t="shared" si="6"/>
        <v>1.395490686002282E-2</v>
      </c>
      <c r="AC79" s="5">
        <f t="shared" si="7"/>
        <v>4360.9658265606085</v>
      </c>
      <c r="AD79" s="35">
        <f t="shared" si="8"/>
        <v>0.08</v>
      </c>
      <c r="AE79" s="5">
        <f t="shared" si="42"/>
        <v>44615.836915026659</v>
      </c>
      <c r="AF79" s="5">
        <f t="shared" si="43"/>
        <v>334388.24078514939</v>
      </c>
      <c r="AG79" s="5">
        <f t="shared" si="9"/>
        <v>653384.16308497381</v>
      </c>
      <c r="AH79" s="5">
        <f t="shared" si="10"/>
        <v>379004.07770017604</v>
      </c>
      <c r="AI79" s="150"/>
      <c r="AJ79" s="2">
        <v>74</v>
      </c>
      <c r="AK79" s="118">
        <v>47088</v>
      </c>
      <c r="AL79" s="5">
        <f t="shared" si="44"/>
        <v>652239.54773231153</v>
      </c>
      <c r="AM79" s="5">
        <f t="shared" si="45"/>
        <v>5000.557474002132</v>
      </c>
      <c r="AN79" s="5">
        <f t="shared" si="11"/>
        <v>788.1770615642863</v>
      </c>
      <c r="AO79" s="35">
        <f t="shared" si="12"/>
        <v>1.4500998554373439E-2</v>
      </c>
      <c r="AP79" s="5">
        <f t="shared" si="13"/>
        <v>4212.3804124378457</v>
      </c>
      <c r="AQ79" s="35">
        <f t="shared" si="14"/>
        <v>7.7500000000000013E-2</v>
      </c>
      <c r="AR79" s="5">
        <f t="shared" si="46"/>
        <v>46548.629329252959</v>
      </c>
      <c r="AS79" s="5">
        <f t="shared" si="47"/>
        <v>323492.62374690484</v>
      </c>
      <c r="AT79" s="5">
        <f t="shared" si="15"/>
        <v>651451.37067074724</v>
      </c>
      <c r="AU79" s="5">
        <f t="shared" si="16"/>
        <v>370041.25307615777</v>
      </c>
      <c r="AV79" s="150"/>
      <c r="AW79" s="2">
        <v>74</v>
      </c>
      <c r="AX79" s="118">
        <v>47088</v>
      </c>
      <c r="AY79" s="5">
        <f t="shared" si="48"/>
        <v>650267.34725028742</v>
      </c>
      <c r="AZ79" s="5">
        <f t="shared" si="49"/>
        <v>4880.5172696983873</v>
      </c>
      <c r="BA79" s="5">
        <f t="shared" si="17"/>
        <v>816.34634938409135</v>
      </c>
      <c r="BB79" s="35">
        <f t="shared" si="18"/>
        <v>1.5064813317219452E-2</v>
      </c>
      <c r="BC79" s="5">
        <f t="shared" si="19"/>
        <v>4064.1709203142959</v>
      </c>
      <c r="BD79" s="35">
        <f t="shared" si="20"/>
        <v>7.4999999999999997E-2</v>
      </c>
      <c r="BE79" s="5">
        <f t="shared" si="50"/>
        <v>48548.999099096844</v>
      </c>
      <c r="BF79" s="5">
        <f t="shared" si="51"/>
        <v>312609.27885858383</v>
      </c>
      <c r="BG79" s="5">
        <f t="shared" si="21"/>
        <v>649451.00090090337</v>
      </c>
      <c r="BH79" s="5">
        <f t="shared" si="22"/>
        <v>361158.27795768069</v>
      </c>
      <c r="BI79" s="150"/>
      <c r="BJ79" s="2">
        <v>74</v>
      </c>
      <c r="BK79" s="118">
        <v>47088</v>
      </c>
      <c r="BL79" s="5">
        <f t="shared" si="52"/>
        <v>648227.00807334471</v>
      </c>
      <c r="BM79" s="5">
        <f t="shared" si="53"/>
        <v>4761.5904347922178</v>
      </c>
      <c r="BN79" s="5">
        <f t="shared" si="23"/>
        <v>845.21892768242697</v>
      </c>
      <c r="BO79" s="35">
        <f t="shared" si="24"/>
        <v>1.5646720987968338E-2</v>
      </c>
      <c r="BP79" s="5">
        <f t="shared" si="25"/>
        <v>3916.3715071097909</v>
      </c>
      <c r="BQ79" s="35">
        <f t="shared" si="26"/>
        <v>7.2499999999999995E-2</v>
      </c>
      <c r="BR79" s="5">
        <f t="shared" si="54"/>
        <v>50618.210854337703</v>
      </c>
      <c r="BS79" s="5">
        <f t="shared" si="55"/>
        <v>301739.4813202864</v>
      </c>
      <c r="BT79" s="5">
        <f t="shared" si="27"/>
        <v>647381.78914566233</v>
      </c>
      <c r="BU79" s="5">
        <f t="shared" si="28"/>
        <v>352357.69217462413</v>
      </c>
      <c r="BV79" s="150"/>
      <c r="BW79" s="2">
        <v>74</v>
      </c>
      <c r="BX79" s="118">
        <v>47088</v>
      </c>
      <c r="BY79" s="5">
        <f t="shared" si="56"/>
        <v>646117.31386681146</v>
      </c>
      <c r="BZ79" s="5">
        <f t="shared" si="57"/>
        <v>4643.8114163506943</v>
      </c>
      <c r="CA79" s="5">
        <f t="shared" si="29"/>
        <v>874.79375212762716</v>
      </c>
      <c r="CB79" s="35">
        <f t="shared" si="30"/>
        <v>1.6247088261274256E-2</v>
      </c>
      <c r="CC79" s="5">
        <f t="shared" si="31"/>
        <v>3769.0176642230672</v>
      </c>
      <c r="CD79" s="35">
        <f t="shared" si="32"/>
        <v>7.0000000000000007E-2</v>
      </c>
      <c r="CE79" s="5">
        <f t="shared" si="58"/>
        <v>52757.479885315763</v>
      </c>
      <c r="CF79" s="5">
        <f t="shared" si="59"/>
        <v>290884.56492463558</v>
      </c>
      <c r="CG79" s="5">
        <f t="shared" si="33"/>
        <v>645242.52011468378</v>
      </c>
      <c r="CH79" s="5">
        <f t="shared" si="34"/>
        <v>343642.04480995133</v>
      </c>
    </row>
    <row r="80" spans="9:86" ht="14.25" customHeight="1">
      <c r="I80" s="150"/>
      <c r="J80" s="2">
        <v>75</v>
      </c>
      <c r="K80" s="118">
        <v>47119</v>
      </c>
      <c r="L80" s="5">
        <f t="shared" si="35"/>
        <v>655250.68691617309</v>
      </c>
      <c r="M80" s="5">
        <f t="shared" si="0"/>
        <v>5243.8408962754593</v>
      </c>
      <c r="N80" s="5">
        <f t="shared" si="1"/>
        <v>738.99242372676963</v>
      </c>
      <c r="O80" s="35">
        <f t="shared" si="2"/>
        <v>1.3533612801623383E-2</v>
      </c>
      <c r="P80" s="5">
        <f t="shared" si="3"/>
        <v>4504.8484725486896</v>
      </c>
      <c r="Q80" s="35">
        <f t="shared" si="4"/>
        <v>8.249999999999999E-2</v>
      </c>
      <c r="R80" s="5">
        <f t="shared" si="36"/>
        <v>43488.305507553443</v>
      </c>
      <c r="S80" s="5">
        <f t="shared" si="37"/>
        <v>349799.76171310595</v>
      </c>
      <c r="T80" s="5">
        <f t="shared" si="38"/>
        <v>654511.69449244626</v>
      </c>
      <c r="U80" s="5">
        <f t="shared" si="39"/>
        <v>393288.0672206594</v>
      </c>
      <c r="V80" s="150"/>
      <c r="W80" s="2">
        <v>75</v>
      </c>
      <c r="X80" s="118">
        <v>47119</v>
      </c>
      <c r="Y80" s="5">
        <f t="shared" si="40"/>
        <v>653384.16308497381</v>
      </c>
      <c r="Z80" s="5">
        <f t="shared" si="41"/>
        <v>5121.6767256780549</v>
      </c>
      <c r="AA80" s="5">
        <f t="shared" si="5"/>
        <v>765.78230511156289</v>
      </c>
      <c r="AB80" s="35">
        <f t="shared" si="6"/>
        <v>1.4064295066398261E-2</v>
      </c>
      <c r="AC80" s="5">
        <f t="shared" si="7"/>
        <v>4355.894420566492</v>
      </c>
      <c r="AD80" s="35">
        <f t="shared" si="8"/>
        <v>7.9999999999999988E-2</v>
      </c>
      <c r="AE80" s="5">
        <f t="shared" si="42"/>
        <v>45381.619220138222</v>
      </c>
      <c r="AF80" s="5">
        <f t="shared" si="43"/>
        <v>338744.13520571589</v>
      </c>
      <c r="AG80" s="5">
        <f t="shared" si="9"/>
        <v>652618.38077986229</v>
      </c>
      <c r="AH80" s="5">
        <f t="shared" si="10"/>
        <v>384125.75442585413</v>
      </c>
      <c r="AI80" s="150"/>
      <c r="AJ80" s="2">
        <v>75</v>
      </c>
      <c r="AK80" s="118">
        <v>47119</v>
      </c>
      <c r="AL80" s="5">
        <f t="shared" si="44"/>
        <v>651451.37067074724</v>
      </c>
      <c r="AM80" s="5">
        <f t="shared" si="45"/>
        <v>5000.557474002132</v>
      </c>
      <c r="AN80" s="5">
        <f t="shared" si="11"/>
        <v>793.26737175355629</v>
      </c>
      <c r="AO80" s="35">
        <f t="shared" si="12"/>
        <v>1.4612308592184724E-2</v>
      </c>
      <c r="AP80" s="5">
        <f t="shared" si="13"/>
        <v>4207.2901022485757</v>
      </c>
      <c r="AQ80" s="35">
        <f t="shared" si="14"/>
        <v>7.7499999999999999E-2</v>
      </c>
      <c r="AR80" s="5">
        <f t="shared" si="46"/>
        <v>47341.896701006517</v>
      </c>
      <c r="AS80" s="5">
        <f t="shared" si="47"/>
        <v>327699.91384915344</v>
      </c>
      <c r="AT80" s="5">
        <f t="shared" si="15"/>
        <v>650658.10329899366</v>
      </c>
      <c r="AU80" s="5">
        <f t="shared" si="16"/>
        <v>375041.81055015995</v>
      </c>
      <c r="AV80" s="150"/>
      <c r="AW80" s="2">
        <v>75</v>
      </c>
      <c r="AX80" s="118">
        <v>47119</v>
      </c>
      <c r="AY80" s="5">
        <f t="shared" si="48"/>
        <v>649451.00090090337</v>
      </c>
      <c r="AZ80" s="5">
        <f t="shared" si="49"/>
        <v>4880.5172696983873</v>
      </c>
      <c r="BA80" s="5">
        <f t="shared" si="17"/>
        <v>821.4485140677416</v>
      </c>
      <c r="BB80" s="35">
        <f t="shared" si="18"/>
        <v>1.5178022907253921E-2</v>
      </c>
      <c r="BC80" s="5">
        <f t="shared" si="19"/>
        <v>4059.0687556306457</v>
      </c>
      <c r="BD80" s="35">
        <f t="shared" si="20"/>
        <v>7.4999999999999997E-2</v>
      </c>
      <c r="BE80" s="5">
        <f t="shared" si="50"/>
        <v>49370.447613164586</v>
      </c>
      <c r="BF80" s="5">
        <f t="shared" si="51"/>
        <v>316668.34761421446</v>
      </c>
      <c r="BG80" s="5">
        <f t="shared" si="21"/>
        <v>648629.55238683568</v>
      </c>
      <c r="BH80" s="5">
        <f t="shared" si="22"/>
        <v>366038.79522737907</v>
      </c>
      <c r="BI80" s="150"/>
      <c r="BJ80" s="2">
        <v>75</v>
      </c>
      <c r="BK80" s="118">
        <v>47119</v>
      </c>
      <c r="BL80" s="5">
        <f t="shared" si="52"/>
        <v>647381.78914566233</v>
      </c>
      <c r="BM80" s="5">
        <f t="shared" si="53"/>
        <v>4761.5904347922178</v>
      </c>
      <c r="BN80" s="5">
        <f t="shared" si="23"/>
        <v>850.32545870384138</v>
      </c>
      <c r="BO80" s="35">
        <f t="shared" si="24"/>
        <v>1.5761804974328983E-2</v>
      </c>
      <c r="BP80" s="5">
        <f t="shared" si="25"/>
        <v>3911.2649760883764</v>
      </c>
      <c r="BQ80" s="35">
        <f t="shared" si="26"/>
        <v>7.2499999999999995E-2</v>
      </c>
      <c r="BR80" s="5">
        <f t="shared" si="54"/>
        <v>51468.536313041543</v>
      </c>
      <c r="BS80" s="5">
        <f t="shared" si="55"/>
        <v>305650.74629637477</v>
      </c>
      <c r="BT80" s="5">
        <f t="shared" si="27"/>
        <v>646531.46368695854</v>
      </c>
      <c r="BU80" s="5">
        <f t="shared" si="28"/>
        <v>357119.28260941629</v>
      </c>
      <c r="BV80" s="150"/>
      <c r="BW80" s="2">
        <v>75</v>
      </c>
      <c r="BX80" s="118">
        <v>47119</v>
      </c>
      <c r="BY80" s="5">
        <f t="shared" si="56"/>
        <v>645242.52011468378</v>
      </c>
      <c r="BZ80" s="5">
        <f t="shared" si="57"/>
        <v>4643.8114163506943</v>
      </c>
      <c r="CA80" s="5">
        <f t="shared" si="29"/>
        <v>879.89671568170525</v>
      </c>
      <c r="CB80" s="35">
        <f t="shared" si="30"/>
        <v>1.6364018580647437E-2</v>
      </c>
      <c r="CC80" s="5">
        <f t="shared" si="31"/>
        <v>3763.9147006689891</v>
      </c>
      <c r="CD80" s="35">
        <f t="shared" si="32"/>
        <v>7.0000000000000007E-2</v>
      </c>
      <c r="CE80" s="5">
        <f t="shared" si="58"/>
        <v>53637.376600997464</v>
      </c>
      <c r="CF80" s="5">
        <f t="shared" si="59"/>
        <v>294648.47962530458</v>
      </c>
      <c r="CG80" s="5">
        <f t="shared" si="33"/>
        <v>644362.62339900213</v>
      </c>
      <c r="CH80" s="5">
        <f t="shared" si="34"/>
        <v>348285.85622630204</v>
      </c>
    </row>
    <row r="81" spans="9:86" ht="14.25" customHeight="1">
      <c r="I81" s="150"/>
      <c r="J81" s="2">
        <v>76</v>
      </c>
      <c r="K81" s="118">
        <v>47150</v>
      </c>
      <c r="L81" s="5">
        <f t="shared" si="35"/>
        <v>654511.69449244626</v>
      </c>
      <c r="M81" s="5">
        <f t="shared" si="0"/>
        <v>5243.8408962754593</v>
      </c>
      <c r="N81" s="5">
        <f t="shared" si="1"/>
        <v>744.07299663989124</v>
      </c>
      <c r="O81" s="35">
        <f t="shared" si="2"/>
        <v>1.3642041899041644E-2</v>
      </c>
      <c r="P81" s="5">
        <f t="shared" si="3"/>
        <v>4499.767899635568</v>
      </c>
      <c r="Q81" s="35">
        <f t="shared" si="4"/>
        <v>8.2500000000000004E-2</v>
      </c>
      <c r="R81" s="5">
        <f t="shared" si="36"/>
        <v>44232.378504193337</v>
      </c>
      <c r="S81" s="5">
        <f t="shared" si="37"/>
        <v>354299.52961274155</v>
      </c>
      <c r="T81" s="5">
        <f t="shared" si="38"/>
        <v>653767.62149580638</v>
      </c>
      <c r="U81" s="5">
        <f t="shared" si="39"/>
        <v>398531.90811693488</v>
      </c>
      <c r="V81" s="150"/>
      <c r="W81" s="2">
        <v>76</v>
      </c>
      <c r="X81" s="118">
        <v>47150</v>
      </c>
      <c r="Y81" s="5">
        <f t="shared" si="40"/>
        <v>652618.38077986229</v>
      </c>
      <c r="Z81" s="5">
        <f t="shared" si="41"/>
        <v>5121.6767256780549</v>
      </c>
      <c r="AA81" s="5">
        <f t="shared" si="5"/>
        <v>770.88752047897287</v>
      </c>
      <c r="AB81" s="35">
        <f t="shared" si="6"/>
        <v>1.4174670095398453E-2</v>
      </c>
      <c r="AC81" s="5">
        <f t="shared" si="7"/>
        <v>4350.7892051990821</v>
      </c>
      <c r="AD81" s="35">
        <f t="shared" si="8"/>
        <v>0.08</v>
      </c>
      <c r="AE81" s="5">
        <f t="shared" si="42"/>
        <v>46152.506740617195</v>
      </c>
      <c r="AF81" s="5">
        <f t="shared" si="43"/>
        <v>343094.924410915</v>
      </c>
      <c r="AG81" s="5">
        <f t="shared" si="9"/>
        <v>651847.49325938337</v>
      </c>
      <c r="AH81" s="5">
        <f t="shared" si="10"/>
        <v>389247.43115153222</v>
      </c>
      <c r="AI81" s="150"/>
      <c r="AJ81" s="2">
        <v>76</v>
      </c>
      <c r="AK81" s="118">
        <v>47150</v>
      </c>
      <c r="AL81" s="5">
        <f t="shared" si="44"/>
        <v>650658.10329899366</v>
      </c>
      <c r="AM81" s="5">
        <f t="shared" si="45"/>
        <v>5000.557474002132</v>
      </c>
      <c r="AN81" s="5">
        <f t="shared" si="11"/>
        <v>798.39055686279789</v>
      </c>
      <c r="AO81" s="35">
        <f t="shared" si="12"/>
        <v>1.4724609797030393E-2</v>
      </c>
      <c r="AP81" s="5">
        <f t="shared" si="13"/>
        <v>4202.1669171393341</v>
      </c>
      <c r="AQ81" s="35">
        <f t="shared" si="14"/>
        <v>7.7499999999999999E-2</v>
      </c>
      <c r="AR81" s="5">
        <f t="shared" si="46"/>
        <v>48140.287257869313</v>
      </c>
      <c r="AS81" s="5">
        <f t="shared" si="47"/>
        <v>331902.08076629275</v>
      </c>
      <c r="AT81" s="5">
        <f t="shared" si="15"/>
        <v>649859.71274213085</v>
      </c>
      <c r="AU81" s="5">
        <f t="shared" si="16"/>
        <v>380042.36802416208</v>
      </c>
      <c r="AV81" s="150"/>
      <c r="AW81" s="2">
        <v>76</v>
      </c>
      <c r="AX81" s="118">
        <v>47150</v>
      </c>
      <c r="AY81" s="5">
        <f t="shared" si="48"/>
        <v>648629.55238683568</v>
      </c>
      <c r="AZ81" s="5">
        <f t="shared" si="49"/>
        <v>4880.5172696983873</v>
      </c>
      <c r="BA81" s="5">
        <f t="shared" si="17"/>
        <v>826.58256728066453</v>
      </c>
      <c r="BB81" s="35">
        <f t="shared" si="18"/>
        <v>1.5292227698950717E-2</v>
      </c>
      <c r="BC81" s="5">
        <f t="shared" si="19"/>
        <v>4053.9347024177227</v>
      </c>
      <c r="BD81" s="35">
        <f t="shared" si="20"/>
        <v>7.4999999999999997E-2</v>
      </c>
      <c r="BE81" s="5">
        <f t="shared" si="50"/>
        <v>50197.030180445254</v>
      </c>
      <c r="BF81" s="5">
        <f t="shared" si="51"/>
        <v>320722.28231663216</v>
      </c>
      <c r="BG81" s="5">
        <f t="shared" si="21"/>
        <v>647802.96981955506</v>
      </c>
      <c r="BH81" s="5">
        <f t="shared" si="22"/>
        <v>370919.31249707739</v>
      </c>
      <c r="BI81" s="150"/>
      <c r="BJ81" s="2">
        <v>76</v>
      </c>
      <c r="BK81" s="118">
        <v>47150</v>
      </c>
      <c r="BL81" s="5">
        <f t="shared" si="52"/>
        <v>646531.46368695854</v>
      </c>
      <c r="BM81" s="5">
        <f t="shared" si="53"/>
        <v>4761.5904347922178</v>
      </c>
      <c r="BN81" s="5">
        <f t="shared" si="23"/>
        <v>855.46284168350985</v>
      </c>
      <c r="BO81" s="35">
        <f t="shared" si="24"/>
        <v>1.5877887893747666E-2</v>
      </c>
      <c r="BP81" s="5">
        <f t="shared" si="25"/>
        <v>3906.127593108708</v>
      </c>
      <c r="BQ81" s="35">
        <f t="shared" si="26"/>
        <v>7.2499999999999995E-2</v>
      </c>
      <c r="BR81" s="5">
        <f t="shared" si="54"/>
        <v>52323.999154725054</v>
      </c>
      <c r="BS81" s="5">
        <f t="shared" si="55"/>
        <v>309556.87388948345</v>
      </c>
      <c r="BT81" s="5">
        <f t="shared" si="27"/>
        <v>645676.000845275</v>
      </c>
      <c r="BU81" s="5">
        <f t="shared" si="28"/>
        <v>361880.87304420851</v>
      </c>
      <c r="BV81" s="150"/>
      <c r="BW81" s="2">
        <v>76</v>
      </c>
      <c r="BX81" s="118">
        <v>47150</v>
      </c>
      <c r="BY81" s="5">
        <f t="shared" si="56"/>
        <v>644362.62339900213</v>
      </c>
      <c r="BZ81" s="5">
        <f t="shared" si="57"/>
        <v>4643.8114163506943</v>
      </c>
      <c r="CA81" s="5">
        <f t="shared" si="29"/>
        <v>885.02944652318183</v>
      </c>
      <c r="CB81" s="35">
        <f t="shared" si="30"/>
        <v>1.6481951268768499E-2</v>
      </c>
      <c r="CC81" s="5">
        <f t="shared" si="31"/>
        <v>3758.7819698275125</v>
      </c>
      <c r="CD81" s="35">
        <f t="shared" si="32"/>
        <v>7.0000000000000007E-2</v>
      </c>
      <c r="CE81" s="5">
        <f t="shared" si="58"/>
        <v>54522.40604752065</v>
      </c>
      <c r="CF81" s="5">
        <f t="shared" si="59"/>
        <v>298407.26159513206</v>
      </c>
      <c r="CG81" s="5">
        <f t="shared" si="33"/>
        <v>643477.59395247896</v>
      </c>
      <c r="CH81" s="5">
        <f t="shared" si="34"/>
        <v>352929.6676426527</v>
      </c>
    </row>
    <row r="82" spans="9:86" ht="14.25" customHeight="1">
      <c r="I82" s="150"/>
      <c r="J82" s="2">
        <v>77</v>
      </c>
      <c r="K82" s="118">
        <v>47178</v>
      </c>
      <c r="L82" s="5">
        <f t="shared" si="35"/>
        <v>653767.62149580638</v>
      </c>
      <c r="M82" s="5">
        <f t="shared" si="0"/>
        <v>5243.8408962754593</v>
      </c>
      <c r="N82" s="5">
        <f t="shared" si="1"/>
        <v>749.1884984917906</v>
      </c>
      <c r="O82" s="35">
        <f t="shared" si="2"/>
        <v>1.3751464107891975E-2</v>
      </c>
      <c r="P82" s="5">
        <f t="shared" si="3"/>
        <v>4494.6523977836687</v>
      </c>
      <c r="Q82" s="35">
        <f t="shared" si="4"/>
        <v>8.2500000000000004E-2</v>
      </c>
      <c r="R82" s="5">
        <f t="shared" si="36"/>
        <v>44981.567002685129</v>
      </c>
      <c r="S82" s="5">
        <f t="shared" si="37"/>
        <v>358794.1820105252</v>
      </c>
      <c r="T82" s="5">
        <f t="shared" si="38"/>
        <v>653018.43299731461</v>
      </c>
      <c r="U82" s="5">
        <f t="shared" si="39"/>
        <v>403775.7490132103</v>
      </c>
      <c r="V82" s="150"/>
      <c r="W82" s="2">
        <v>77</v>
      </c>
      <c r="X82" s="118">
        <v>47178</v>
      </c>
      <c r="Y82" s="5">
        <f t="shared" si="40"/>
        <v>651847.49325938337</v>
      </c>
      <c r="Z82" s="5">
        <f t="shared" si="41"/>
        <v>5121.6767256780549</v>
      </c>
      <c r="AA82" s="5">
        <f t="shared" si="5"/>
        <v>776.02677061549912</v>
      </c>
      <c r="AB82" s="35">
        <f t="shared" si="6"/>
        <v>1.4286042891447352E-2</v>
      </c>
      <c r="AC82" s="5">
        <f t="shared" si="7"/>
        <v>4345.6499550625558</v>
      </c>
      <c r="AD82" s="35">
        <f t="shared" si="8"/>
        <v>0.08</v>
      </c>
      <c r="AE82" s="5">
        <f t="shared" si="42"/>
        <v>46928.533511232694</v>
      </c>
      <c r="AF82" s="5">
        <f t="shared" si="43"/>
        <v>347440.57436597755</v>
      </c>
      <c r="AG82" s="5">
        <f t="shared" si="9"/>
        <v>651071.46648876788</v>
      </c>
      <c r="AH82" s="5">
        <f t="shared" si="10"/>
        <v>394369.10787721025</v>
      </c>
      <c r="AI82" s="150"/>
      <c r="AJ82" s="2">
        <v>77</v>
      </c>
      <c r="AK82" s="118">
        <v>47178</v>
      </c>
      <c r="AL82" s="5">
        <f t="shared" si="44"/>
        <v>649859.71274213085</v>
      </c>
      <c r="AM82" s="5">
        <f t="shared" si="45"/>
        <v>5000.557474002132</v>
      </c>
      <c r="AN82" s="5">
        <f t="shared" si="11"/>
        <v>803.54682920920368</v>
      </c>
      <c r="AO82" s="35">
        <f t="shared" si="12"/>
        <v>1.4837913108696869E-2</v>
      </c>
      <c r="AP82" s="5">
        <f t="shared" si="13"/>
        <v>4197.0106447929284</v>
      </c>
      <c r="AQ82" s="35">
        <f t="shared" si="14"/>
        <v>7.7499999999999999E-2</v>
      </c>
      <c r="AR82" s="5">
        <f t="shared" si="46"/>
        <v>48943.834087078518</v>
      </c>
      <c r="AS82" s="5">
        <f t="shared" si="47"/>
        <v>336099.09141108568</v>
      </c>
      <c r="AT82" s="5">
        <f t="shared" si="15"/>
        <v>649056.16591292166</v>
      </c>
      <c r="AU82" s="5">
        <f t="shared" si="16"/>
        <v>385042.9254981642</v>
      </c>
      <c r="AV82" s="150"/>
      <c r="AW82" s="2">
        <v>77</v>
      </c>
      <c r="AX82" s="118">
        <v>47178</v>
      </c>
      <c r="AY82" s="5">
        <f t="shared" si="48"/>
        <v>647802.96981955506</v>
      </c>
      <c r="AZ82" s="5">
        <f t="shared" si="49"/>
        <v>4880.5172696983873</v>
      </c>
      <c r="BA82" s="5">
        <f t="shared" si="17"/>
        <v>831.74870832616853</v>
      </c>
      <c r="BB82" s="35">
        <f t="shared" si="18"/>
        <v>1.5407438627047691E-2</v>
      </c>
      <c r="BC82" s="5">
        <f t="shared" si="19"/>
        <v>4048.7685613722188</v>
      </c>
      <c r="BD82" s="35">
        <f t="shared" si="20"/>
        <v>7.4999999999999997E-2</v>
      </c>
      <c r="BE82" s="5">
        <f t="shared" si="50"/>
        <v>51028.77888877142</v>
      </c>
      <c r="BF82" s="5">
        <f t="shared" si="51"/>
        <v>324771.0508780044</v>
      </c>
      <c r="BG82" s="5">
        <f t="shared" si="21"/>
        <v>646971.22111122892</v>
      </c>
      <c r="BH82" s="5">
        <f t="shared" si="22"/>
        <v>375799.82976677583</v>
      </c>
      <c r="BI82" s="150"/>
      <c r="BJ82" s="2">
        <v>77</v>
      </c>
      <c r="BK82" s="118">
        <v>47178</v>
      </c>
      <c r="BL82" s="5">
        <f t="shared" si="52"/>
        <v>645676.000845275</v>
      </c>
      <c r="BM82" s="5">
        <f t="shared" si="53"/>
        <v>4761.5904347922178</v>
      </c>
      <c r="BN82" s="5">
        <f t="shared" si="23"/>
        <v>860.63126301868124</v>
      </c>
      <c r="BO82" s="35">
        <f t="shared" si="24"/>
        <v>1.5994980675608228E-2</v>
      </c>
      <c r="BP82" s="5">
        <f t="shared" si="25"/>
        <v>3900.9591717735366</v>
      </c>
      <c r="BQ82" s="35">
        <f t="shared" si="26"/>
        <v>7.2499999999999995E-2</v>
      </c>
      <c r="BR82" s="5">
        <f t="shared" si="54"/>
        <v>53184.630417743734</v>
      </c>
      <c r="BS82" s="5">
        <f t="shared" si="55"/>
        <v>313457.83306125697</v>
      </c>
      <c r="BT82" s="5">
        <f t="shared" si="27"/>
        <v>644815.3695822563</v>
      </c>
      <c r="BU82" s="5">
        <f t="shared" si="28"/>
        <v>366642.46347900073</v>
      </c>
      <c r="BV82" s="150"/>
      <c r="BW82" s="2">
        <v>77</v>
      </c>
      <c r="BX82" s="118">
        <v>47178</v>
      </c>
      <c r="BY82" s="5">
        <f t="shared" si="56"/>
        <v>643477.59395247896</v>
      </c>
      <c r="BZ82" s="5">
        <f t="shared" si="57"/>
        <v>4643.8114163506943</v>
      </c>
      <c r="CA82" s="5">
        <f t="shared" si="29"/>
        <v>890.19211829456708</v>
      </c>
      <c r="CB82" s="35">
        <f t="shared" si="30"/>
        <v>1.6600897249459935E-2</v>
      </c>
      <c r="CC82" s="5">
        <f t="shared" si="31"/>
        <v>3753.6192980561273</v>
      </c>
      <c r="CD82" s="35">
        <f t="shared" si="32"/>
        <v>7.0000000000000007E-2</v>
      </c>
      <c r="CE82" s="5">
        <f t="shared" si="58"/>
        <v>55412.598165815216</v>
      </c>
      <c r="CF82" s="5">
        <f t="shared" si="59"/>
        <v>302160.88089318818</v>
      </c>
      <c r="CG82" s="5">
        <f t="shared" si="33"/>
        <v>642587.40183418442</v>
      </c>
      <c r="CH82" s="5">
        <f t="shared" si="34"/>
        <v>357573.47905900341</v>
      </c>
    </row>
    <row r="83" spans="9:86" ht="14.25" customHeight="1">
      <c r="I83" s="150"/>
      <c r="J83" s="2">
        <v>78</v>
      </c>
      <c r="K83" s="118">
        <v>47209</v>
      </c>
      <c r="L83" s="5">
        <f t="shared" si="35"/>
        <v>653018.43299731461</v>
      </c>
      <c r="M83" s="5">
        <f t="shared" si="0"/>
        <v>5243.8408962754593</v>
      </c>
      <c r="N83" s="5">
        <f t="shared" si="1"/>
        <v>754.3391694189213</v>
      </c>
      <c r="O83" s="35">
        <f t="shared" si="2"/>
        <v>1.3861890531142604E-2</v>
      </c>
      <c r="P83" s="5">
        <f t="shared" si="3"/>
        <v>4489.501726856538</v>
      </c>
      <c r="Q83" s="35">
        <f t="shared" si="4"/>
        <v>8.2500000000000004E-2</v>
      </c>
      <c r="R83" s="5">
        <f t="shared" si="36"/>
        <v>45735.906172104049</v>
      </c>
      <c r="S83" s="5">
        <f t="shared" si="37"/>
        <v>363283.68373738171</v>
      </c>
      <c r="T83" s="5">
        <f t="shared" si="38"/>
        <v>652264.0938278957</v>
      </c>
      <c r="U83" s="5">
        <f t="shared" si="39"/>
        <v>409019.58990948577</v>
      </c>
      <c r="V83" s="150"/>
      <c r="W83" s="2">
        <v>78</v>
      </c>
      <c r="X83" s="118">
        <v>47209</v>
      </c>
      <c r="Y83" s="5">
        <f t="shared" si="40"/>
        <v>651071.46648876788</v>
      </c>
      <c r="Z83" s="5">
        <f t="shared" si="41"/>
        <v>5121.6767256780549</v>
      </c>
      <c r="AA83" s="5">
        <f t="shared" si="5"/>
        <v>781.20028241960244</v>
      </c>
      <c r="AB83" s="35">
        <f t="shared" si="6"/>
        <v>1.4398424553285126E-2</v>
      </c>
      <c r="AC83" s="5">
        <f t="shared" si="7"/>
        <v>4340.4764432584525</v>
      </c>
      <c r="AD83" s="35">
        <f t="shared" si="8"/>
        <v>7.9999999999999988E-2</v>
      </c>
      <c r="AE83" s="5">
        <f t="shared" si="42"/>
        <v>47709.733793652296</v>
      </c>
      <c r="AF83" s="5">
        <f t="shared" si="43"/>
        <v>351781.05080923601</v>
      </c>
      <c r="AG83" s="5">
        <f t="shared" si="9"/>
        <v>650290.26620634831</v>
      </c>
      <c r="AH83" s="5">
        <f t="shared" si="10"/>
        <v>399490.78460288828</v>
      </c>
      <c r="AI83" s="150"/>
      <c r="AJ83" s="2">
        <v>78</v>
      </c>
      <c r="AK83" s="118">
        <v>47209</v>
      </c>
      <c r="AL83" s="5">
        <f t="shared" si="44"/>
        <v>649056.16591292166</v>
      </c>
      <c r="AM83" s="5">
        <f t="shared" si="45"/>
        <v>5000.557474002132</v>
      </c>
      <c r="AN83" s="5">
        <f t="shared" si="11"/>
        <v>808.73640248117954</v>
      </c>
      <c r="AO83" s="35">
        <f t="shared" si="12"/>
        <v>1.4952229621182228E-2</v>
      </c>
      <c r="AP83" s="5">
        <f t="shared" si="13"/>
        <v>4191.8210715209525</v>
      </c>
      <c r="AQ83" s="35">
        <f t="shared" si="14"/>
        <v>7.7499999999999999E-2</v>
      </c>
      <c r="AR83" s="5">
        <f t="shared" si="46"/>
        <v>49752.570489559701</v>
      </c>
      <c r="AS83" s="5">
        <f t="shared" si="47"/>
        <v>340290.91248260665</v>
      </c>
      <c r="AT83" s="5">
        <f t="shared" si="15"/>
        <v>648247.42951044044</v>
      </c>
      <c r="AU83" s="5">
        <f t="shared" si="16"/>
        <v>390043.48297216638</v>
      </c>
      <c r="AV83" s="150"/>
      <c r="AW83" s="2">
        <v>78</v>
      </c>
      <c r="AX83" s="118">
        <v>47209</v>
      </c>
      <c r="AY83" s="5">
        <f t="shared" si="48"/>
        <v>646971.22111122892</v>
      </c>
      <c r="AZ83" s="5">
        <f t="shared" si="49"/>
        <v>4880.5172696983873</v>
      </c>
      <c r="BA83" s="5">
        <f t="shared" si="17"/>
        <v>836.94713775320679</v>
      </c>
      <c r="BB83" s="35">
        <f t="shared" si="18"/>
        <v>1.5523666780398878E-2</v>
      </c>
      <c r="BC83" s="5">
        <f t="shared" si="19"/>
        <v>4043.5701319451805</v>
      </c>
      <c r="BD83" s="35">
        <f t="shared" si="20"/>
        <v>7.4999999999999997E-2</v>
      </c>
      <c r="BE83" s="5">
        <f t="shared" si="50"/>
        <v>51865.72602652463</v>
      </c>
      <c r="BF83" s="5">
        <f t="shared" si="51"/>
        <v>328814.62100994959</v>
      </c>
      <c r="BG83" s="5">
        <f t="shared" si="21"/>
        <v>646134.27397347568</v>
      </c>
      <c r="BH83" s="5">
        <f t="shared" si="22"/>
        <v>380680.34703647421</v>
      </c>
      <c r="BI83" s="150"/>
      <c r="BJ83" s="2">
        <v>78</v>
      </c>
      <c r="BK83" s="118">
        <v>47209</v>
      </c>
      <c r="BL83" s="5">
        <f t="shared" si="52"/>
        <v>644815.3695822563</v>
      </c>
      <c r="BM83" s="5">
        <f t="shared" si="53"/>
        <v>4761.5904347922178</v>
      </c>
      <c r="BN83" s="5">
        <f t="shared" si="23"/>
        <v>865.83091023275256</v>
      </c>
      <c r="BO83" s="35">
        <f t="shared" si="24"/>
        <v>1.6113094403323813E-2</v>
      </c>
      <c r="BP83" s="5">
        <f t="shared" si="25"/>
        <v>3895.7595245594653</v>
      </c>
      <c r="BQ83" s="35">
        <f t="shared" si="26"/>
        <v>7.2499999999999995E-2</v>
      </c>
      <c r="BR83" s="5">
        <f t="shared" si="54"/>
        <v>54050.461327976489</v>
      </c>
      <c r="BS83" s="5">
        <f t="shared" si="55"/>
        <v>317353.59258581646</v>
      </c>
      <c r="BT83" s="5">
        <f t="shared" si="27"/>
        <v>643949.53867202357</v>
      </c>
      <c r="BU83" s="5">
        <f t="shared" si="28"/>
        <v>371404.05391379294</v>
      </c>
      <c r="BV83" s="150"/>
      <c r="BW83" s="2">
        <v>78</v>
      </c>
      <c r="BX83" s="118">
        <v>47209</v>
      </c>
      <c r="BY83" s="5">
        <f t="shared" si="56"/>
        <v>642587.40183418442</v>
      </c>
      <c r="BZ83" s="5">
        <f t="shared" si="57"/>
        <v>4643.8114163506943</v>
      </c>
      <c r="CA83" s="5">
        <f t="shared" si="29"/>
        <v>895.38490565128495</v>
      </c>
      <c r="CB83" s="35">
        <f t="shared" si="30"/>
        <v>1.6720867600494911E-2</v>
      </c>
      <c r="CC83" s="5">
        <f t="shared" si="31"/>
        <v>3748.4265106994094</v>
      </c>
      <c r="CD83" s="35">
        <f t="shared" si="32"/>
        <v>7.0000000000000007E-2</v>
      </c>
      <c r="CE83" s="5">
        <f t="shared" si="58"/>
        <v>56307.9830714665</v>
      </c>
      <c r="CF83" s="5">
        <f t="shared" si="59"/>
        <v>305909.30740388756</v>
      </c>
      <c r="CG83" s="5">
        <f t="shared" si="33"/>
        <v>641692.01692853309</v>
      </c>
      <c r="CH83" s="5">
        <f t="shared" si="34"/>
        <v>362217.29047535406</v>
      </c>
    </row>
    <row r="84" spans="9:86" ht="14.25" customHeight="1">
      <c r="I84" s="150"/>
      <c r="J84" s="2">
        <v>79</v>
      </c>
      <c r="K84" s="118">
        <v>47239</v>
      </c>
      <c r="L84" s="5">
        <f t="shared" si="35"/>
        <v>652264.0938278957</v>
      </c>
      <c r="M84" s="5">
        <f t="shared" si="0"/>
        <v>5243.8408962754593</v>
      </c>
      <c r="N84" s="5">
        <f t="shared" si="1"/>
        <v>759.52525120867631</v>
      </c>
      <c r="O84" s="35">
        <f t="shared" si="2"/>
        <v>1.3973332428917951E-2</v>
      </c>
      <c r="P84" s="5">
        <f t="shared" si="3"/>
        <v>4484.315645066783</v>
      </c>
      <c r="Q84" s="35">
        <f t="shared" si="4"/>
        <v>8.2500000000000004E-2</v>
      </c>
      <c r="R84" s="5">
        <f t="shared" si="36"/>
        <v>46495.431423312722</v>
      </c>
      <c r="S84" s="5">
        <f t="shared" si="37"/>
        <v>367767.9993824485</v>
      </c>
      <c r="T84" s="5">
        <f t="shared" si="38"/>
        <v>651504.56857668702</v>
      </c>
      <c r="U84" s="5">
        <f t="shared" si="39"/>
        <v>414263.43080576125</v>
      </c>
      <c r="V84" s="150"/>
      <c r="W84" s="2">
        <v>79</v>
      </c>
      <c r="X84" s="118">
        <v>47239</v>
      </c>
      <c r="Y84" s="5">
        <f t="shared" si="40"/>
        <v>650290.26620634831</v>
      </c>
      <c r="Z84" s="5">
        <f t="shared" si="41"/>
        <v>5121.6767256780549</v>
      </c>
      <c r="AA84" s="5">
        <f t="shared" si="5"/>
        <v>786.4082843023989</v>
      </c>
      <c r="AB84" s="35">
        <f t="shared" si="6"/>
        <v>1.4511826336693612E-2</v>
      </c>
      <c r="AC84" s="5">
        <f t="shared" si="7"/>
        <v>4335.268441375656</v>
      </c>
      <c r="AD84" s="35">
        <f t="shared" si="8"/>
        <v>8.0000000000000016E-2</v>
      </c>
      <c r="AE84" s="5">
        <f t="shared" si="42"/>
        <v>48496.142077954697</v>
      </c>
      <c r="AF84" s="5">
        <f t="shared" si="43"/>
        <v>356116.31925061165</v>
      </c>
      <c r="AG84" s="5">
        <f t="shared" si="9"/>
        <v>649503.85792204586</v>
      </c>
      <c r="AH84" s="5">
        <f t="shared" si="10"/>
        <v>404612.46132856637</v>
      </c>
      <c r="AI84" s="150"/>
      <c r="AJ84" s="2">
        <v>79</v>
      </c>
      <c r="AK84" s="118">
        <v>47239</v>
      </c>
      <c r="AL84" s="5">
        <f t="shared" si="44"/>
        <v>648247.42951044044</v>
      </c>
      <c r="AM84" s="5">
        <f t="shared" si="45"/>
        <v>5000.557474002132</v>
      </c>
      <c r="AN84" s="5">
        <f t="shared" si="11"/>
        <v>813.95949174720408</v>
      </c>
      <c r="AO84" s="35">
        <f t="shared" si="12"/>
        <v>1.5067570585421252E-2</v>
      </c>
      <c r="AP84" s="5">
        <f t="shared" si="13"/>
        <v>4186.597982254928</v>
      </c>
      <c r="AQ84" s="35">
        <f t="shared" si="14"/>
        <v>7.7499999999999999E-2</v>
      </c>
      <c r="AR84" s="5">
        <f t="shared" si="46"/>
        <v>50566.529981306907</v>
      </c>
      <c r="AS84" s="5">
        <f t="shared" si="47"/>
        <v>344477.51046486158</v>
      </c>
      <c r="AT84" s="5">
        <f t="shared" si="15"/>
        <v>647433.47001869325</v>
      </c>
      <c r="AU84" s="5">
        <f t="shared" si="16"/>
        <v>395044.04044616851</v>
      </c>
      <c r="AV84" s="150"/>
      <c r="AW84" s="2">
        <v>79</v>
      </c>
      <c r="AX84" s="118">
        <v>47239</v>
      </c>
      <c r="AY84" s="5">
        <f t="shared" si="48"/>
        <v>646134.27397347568</v>
      </c>
      <c r="AZ84" s="5">
        <f t="shared" si="49"/>
        <v>4880.5172696983873</v>
      </c>
      <c r="BA84" s="5">
        <f t="shared" si="17"/>
        <v>842.17805736416449</v>
      </c>
      <c r="BB84" s="35">
        <f t="shared" si="18"/>
        <v>1.5640923404699067E-2</v>
      </c>
      <c r="BC84" s="5">
        <f t="shared" si="19"/>
        <v>4038.3392123342228</v>
      </c>
      <c r="BD84" s="35">
        <f t="shared" si="20"/>
        <v>7.4999999999999997E-2</v>
      </c>
      <c r="BE84" s="5">
        <f t="shared" si="50"/>
        <v>52707.904083888796</v>
      </c>
      <c r="BF84" s="5">
        <f t="shared" si="51"/>
        <v>332852.96022228384</v>
      </c>
      <c r="BG84" s="5">
        <f t="shared" si="21"/>
        <v>645292.09591611149</v>
      </c>
      <c r="BH84" s="5">
        <f t="shared" si="22"/>
        <v>385560.86430617265</v>
      </c>
      <c r="BI84" s="150"/>
      <c r="BJ84" s="2">
        <v>79</v>
      </c>
      <c r="BK84" s="118">
        <v>47239</v>
      </c>
      <c r="BL84" s="5">
        <f t="shared" si="52"/>
        <v>643949.53867202357</v>
      </c>
      <c r="BM84" s="5">
        <f t="shared" si="53"/>
        <v>4761.5904347922178</v>
      </c>
      <c r="BN84" s="5">
        <f t="shared" si="23"/>
        <v>871.06197198207565</v>
      </c>
      <c r="BO84" s="35">
        <f t="shared" si="24"/>
        <v>1.6232240317061084E-2</v>
      </c>
      <c r="BP84" s="5">
        <f t="shared" si="25"/>
        <v>3890.5284628101422</v>
      </c>
      <c r="BQ84" s="35">
        <f t="shared" si="26"/>
        <v>7.2499999999999995E-2</v>
      </c>
      <c r="BR84" s="5">
        <f t="shared" si="54"/>
        <v>54921.523299958564</v>
      </c>
      <c r="BS84" s="5">
        <f t="shared" si="55"/>
        <v>321244.12104862661</v>
      </c>
      <c r="BT84" s="5">
        <f t="shared" si="27"/>
        <v>643078.47670004144</v>
      </c>
      <c r="BU84" s="5">
        <f t="shared" si="28"/>
        <v>376165.64434858516</v>
      </c>
      <c r="BV84" s="150"/>
      <c r="BW84" s="2">
        <v>79</v>
      </c>
      <c r="BX84" s="118">
        <v>47239</v>
      </c>
      <c r="BY84" s="5">
        <f t="shared" si="56"/>
        <v>641692.01692853309</v>
      </c>
      <c r="BZ84" s="5">
        <f t="shared" si="57"/>
        <v>4643.8114163506943</v>
      </c>
      <c r="CA84" s="5">
        <f t="shared" si="29"/>
        <v>900.60798426758447</v>
      </c>
      <c r="CB84" s="35">
        <f t="shared" si="30"/>
        <v>1.6841873556321101E-2</v>
      </c>
      <c r="CC84" s="5">
        <f t="shared" si="31"/>
        <v>3743.2034320831099</v>
      </c>
      <c r="CD84" s="35">
        <f t="shared" si="32"/>
        <v>7.0000000000000007E-2</v>
      </c>
      <c r="CE84" s="5">
        <f t="shared" si="58"/>
        <v>57208.591055734083</v>
      </c>
      <c r="CF84" s="5">
        <f t="shared" si="59"/>
        <v>309652.51083597069</v>
      </c>
      <c r="CG84" s="5">
        <f t="shared" si="33"/>
        <v>640791.40894426545</v>
      </c>
      <c r="CH84" s="5">
        <f t="shared" si="34"/>
        <v>366861.10189170478</v>
      </c>
    </row>
    <row r="85" spans="9:86" ht="14.25" customHeight="1">
      <c r="I85" s="150"/>
      <c r="J85" s="2">
        <v>80</v>
      </c>
      <c r="K85" s="118">
        <v>47270</v>
      </c>
      <c r="L85" s="5">
        <f t="shared" si="35"/>
        <v>651504.56857668702</v>
      </c>
      <c r="M85" s="5">
        <f t="shared" si="0"/>
        <v>5243.8408962754593</v>
      </c>
      <c r="N85" s="5">
        <f t="shared" si="1"/>
        <v>764.74698731073568</v>
      </c>
      <c r="O85" s="35">
        <f t="shared" si="2"/>
        <v>1.408580122128281E-2</v>
      </c>
      <c r="P85" s="5">
        <f t="shared" si="3"/>
        <v>4479.0939089647236</v>
      </c>
      <c r="Q85" s="35">
        <f t="shared" si="4"/>
        <v>8.2500000000000018E-2</v>
      </c>
      <c r="R85" s="5">
        <f t="shared" si="36"/>
        <v>47260.178410623455</v>
      </c>
      <c r="S85" s="5">
        <f t="shared" si="37"/>
        <v>372247.09329141321</v>
      </c>
      <c r="T85" s="5">
        <f t="shared" si="38"/>
        <v>650739.82158937631</v>
      </c>
      <c r="U85" s="5">
        <f t="shared" si="39"/>
        <v>419507.27170203667</v>
      </c>
      <c r="V85" s="150"/>
      <c r="W85" s="2">
        <v>80</v>
      </c>
      <c r="X85" s="118">
        <v>47270</v>
      </c>
      <c r="Y85" s="5">
        <f t="shared" si="40"/>
        <v>649503.85792204586</v>
      </c>
      <c r="Z85" s="5">
        <f t="shared" si="41"/>
        <v>5121.6767256780549</v>
      </c>
      <c r="AA85" s="5">
        <f t="shared" si="5"/>
        <v>791.65100619774876</v>
      </c>
      <c r="AB85" s="35">
        <f t="shared" si="6"/>
        <v>1.462625965728007E-2</v>
      </c>
      <c r="AC85" s="5">
        <f t="shared" si="7"/>
        <v>4330.0257194803062</v>
      </c>
      <c r="AD85" s="35">
        <f t="shared" si="8"/>
        <v>0.08</v>
      </c>
      <c r="AE85" s="5">
        <f t="shared" si="42"/>
        <v>49287.793084152443</v>
      </c>
      <c r="AF85" s="5">
        <f t="shared" si="43"/>
        <v>360446.34497009194</v>
      </c>
      <c r="AG85" s="5">
        <f t="shared" si="9"/>
        <v>648712.20691584807</v>
      </c>
      <c r="AH85" s="5">
        <f t="shared" si="10"/>
        <v>409734.13805424439</v>
      </c>
      <c r="AI85" s="150"/>
      <c r="AJ85" s="2">
        <v>80</v>
      </c>
      <c r="AK85" s="118">
        <v>47270</v>
      </c>
      <c r="AL85" s="5">
        <f t="shared" si="44"/>
        <v>647433.47001869325</v>
      </c>
      <c r="AM85" s="5">
        <f t="shared" si="45"/>
        <v>5000.557474002132</v>
      </c>
      <c r="AN85" s="5">
        <f t="shared" si="11"/>
        <v>819.21631346473805</v>
      </c>
      <c r="AO85" s="35">
        <f t="shared" si="12"/>
        <v>1.5183947412068487E-2</v>
      </c>
      <c r="AP85" s="5">
        <f t="shared" si="13"/>
        <v>4181.341160537394</v>
      </c>
      <c r="AQ85" s="35">
        <f t="shared" si="14"/>
        <v>7.7499999999999999E-2</v>
      </c>
      <c r="AR85" s="5">
        <f t="shared" si="46"/>
        <v>51385.746294771641</v>
      </c>
      <c r="AS85" s="5">
        <f t="shared" si="47"/>
        <v>348658.85162539897</v>
      </c>
      <c r="AT85" s="5">
        <f t="shared" si="15"/>
        <v>646614.25370522856</v>
      </c>
      <c r="AU85" s="5">
        <f t="shared" si="16"/>
        <v>400044.59792017064</v>
      </c>
      <c r="AV85" s="150"/>
      <c r="AW85" s="2">
        <v>80</v>
      </c>
      <c r="AX85" s="118">
        <v>47270</v>
      </c>
      <c r="AY85" s="5">
        <f t="shared" si="48"/>
        <v>645292.09591611149</v>
      </c>
      <c r="AZ85" s="5">
        <f t="shared" si="49"/>
        <v>4880.5172696983873</v>
      </c>
      <c r="BA85" s="5">
        <f t="shared" si="17"/>
        <v>847.44167022269085</v>
      </c>
      <c r="BB85" s="35">
        <f t="shared" si="18"/>
        <v>1.575921990526645E-2</v>
      </c>
      <c r="BC85" s="5">
        <f t="shared" si="19"/>
        <v>4033.0755994756964</v>
      </c>
      <c r="BD85" s="35">
        <f t="shared" si="20"/>
        <v>7.4999999999999997E-2</v>
      </c>
      <c r="BE85" s="5">
        <f t="shared" si="50"/>
        <v>53555.345754111484</v>
      </c>
      <c r="BF85" s="5">
        <f t="shared" si="51"/>
        <v>336886.03582175955</v>
      </c>
      <c r="BG85" s="5">
        <f t="shared" si="21"/>
        <v>644444.65424588881</v>
      </c>
      <c r="BH85" s="5">
        <f t="shared" si="22"/>
        <v>390441.38157587103</v>
      </c>
      <c r="BI85" s="150"/>
      <c r="BJ85" s="2">
        <v>80</v>
      </c>
      <c r="BK85" s="118">
        <v>47270</v>
      </c>
      <c r="BL85" s="5">
        <f t="shared" si="52"/>
        <v>643078.47670004144</v>
      </c>
      <c r="BM85" s="5">
        <f t="shared" si="53"/>
        <v>4761.5904347922178</v>
      </c>
      <c r="BN85" s="5">
        <f t="shared" si="23"/>
        <v>876.32463806280066</v>
      </c>
      <c r="BO85" s="35">
        <f t="shared" si="24"/>
        <v>1.6352429816522469E-2</v>
      </c>
      <c r="BP85" s="5">
        <f t="shared" si="25"/>
        <v>3885.2657967294172</v>
      </c>
      <c r="BQ85" s="35">
        <f t="shared" si="26"/>
        <v>7.2499999999999995E-2</v>
      </c>
      <c r="BR85" s="5">
        <f t="shared" si="54"/>
        <v>55797.847938021368</v>
      </c>
      <c r="BS85" s="5">
        <f t="shared" si="55"/>
        <v>325129.38684535603</v>
      </c>
      <c r="BT85" s="5">
        <f t="shared" si="27"/>
        <v>642202.15206197859</v>
      </c>
      <c r="BU85" s="5">
        <f t="shared" si="28"/>
        <v>380927.23478337738</v>
      </c>
      <c r="BV85" s="150"/>
      <c r="BW85" s="2">
        <v>80</v>
      </c>
      <c r="BX85" s="118">
        <v>47270</v>
      </c>
      <c r="BY85" s="5">
        <f t="shared" si="56"/>
        <v>640791.40894426545</v>
      </c>
      <c r="BZ85" s="5">
        <f t="shared" si="57"/>
        <v>4643.8114163506943</v>
      </c>
      <c r="CA85" s="5">
        <f t="shared" si="29"/>
        <v>905.86153084247917</v>
      </c>
      <c r="CB85" s="35">
        <f t="shared" si="30"/>
        <v>1.6963926510842511E-2</v>
      </c>
      <c r="CC85" s="5">
        <f t="shared" si="31"/>
        <v>3737.9498855082152</v>
      </c>
      <c r="CD85" s="35">
        <f t="shared" si="32"/>
        <v>7.0000000000000007E-2</v>
      </c>
      <c r="CE85" s="5">
        <f t="shared" si="58"/>
        <v>58114.452586576561</v>
      </c>
      <c r="CF85" s="5">
        <f t="shared" si="59"/>
        <v>313390.46072147891</v>
      </c>
      <c r="CG85" s="5">
        <f t="shared" si="33"/>
        <v>639885.54741342296</v>
      </c>
      <c r="CH85" s="5">
        <f t="shared" si="34"/>
        <v>371504.91330805549</v>
      </c>
    </row>
    <row r="86" spans="9:86" ht="14.25" customHeight="1">
      <c r="I86" s="150"/>
      <c r="J86" s="2">
        <v>81</v>
      </c>
      <c r="K86" s="118">
        <v>47300</v>
      </c>
      <c r="L86" s="5">
        <f t="shared" si="35"/>
        <v>650739.82158937631</v>
      </c>
      <c r="M86" s="5">
        <f t="shared" si="0"/>
        <v>5243.8408962754593</v>
      </c>
      <c r="N86" s="5">
        <f t="shared" si="1"/>
        <v>770.00462284849709</v>
      </c>
      <c r="O86" s="35">
        <f t="shared" si="2"/>
        <v>1.4199308491086225E-2</v>
      </c>
      <c r="P86" s="5">
        <f t="shared" si="3"/>
        <v>4473.8362734269622</v>
      </c>
      <c r="Q86" s="35">
        <f t="shared" si="4"/>
        <v>8.2500000000000004E-2</v>
      </c>
      <c r="R86" s="5">
        <f t="shared" si="36"/>
        <v>48030.183033471956</v>
      </c>
      <c r="S86" s="5">
        <f t="shared" si="37"/>
        <v>376720.92956484016</v>
      </c>
      <c r="T86" s="5">
        <f t="shared" si="38"/>
        <v>649969.81696652784</v>
      </c>
      <c r="U86" s="5">
        <f t="shared" si="39"/>
        <v>424751.11259831209</v>
      </c>
      <c r="V86" s="150"/>
      <c r="W86" s="2">
        <v>81</v>
      </c>
      <c r="X86" s="118">
        <v>47300</v>
      </c>
      <c r="Y86" s="5">
        <f t="shared" si="40"/>
        <v>648712.20691584807</v>
      </c>
      <c r="Z86" s="5">
        <f t="shared" si="41"/>
        <v>5121.6767256780549</v>
      </c>
      <c r="AA86" s="5">
        <f t="shared" si="5"/>
        <v>796.92867957240105</v>
      </c>
      <c r="AB86" s="35">
        <f t="shared" si="6"/>
        <v>1.4741736093320282E-2</v>
      </c>
      <c r="AC86" s="5">
        <f t="shared" si="7"/>
        <v>4324.7480461056539</v>
      </c>
      <c r="AD86" s="35">
        <f t="shared" si="8"/>
        <v>0.08</v>
      </c>
      <c r="AE86" s="5">
        <f t="shared" si="42"/>
        <v>50084.721763724847</v>
      </c>
      <c r="AF86" s="5">
        <f t="shared" si="43"/>
        <v>364771.09301619761</v>
      </c>
      <c r="AG86" s="5">
        <f t="shared" si="9"/>
        <v>647915.27823627566</v>
      </c>
      <c r="AH86" s="5">
        <f t="shared" si="10"/>
        <v>414855.81477992248</v>
      </c>
      <c r="AI86" s="150"/>
      <c r="AJ86" s="2">
        <v>81</v>
      </c>
      <c r="AK86" s="118">
        <v>47300</v>
      </c>
      <c r="AL86" s="5">
        <f t="shared" si="44"/>
        <v>646614.25370522856</v>
      </c>
      <c r="AM86" s="5">
        <f t="shared" si="45"/>
        <v>5000.557474002132</v>
      </c>
      <c r="AN86" s="5">
        <f t="shared" si="11"/>
        <v>824.50708548919738</v>
      </c>
      <c r="AO86" s="35">
        <f t="shared" si="12"/>
        <v>1.530137167434106E-2</v>
      </c>
      <c r="AP86" s="5">
        <f t="shared" si="13"/>
        <v>4176.0503885129347</v>
      </c>
      <c r="AQ86" s="35">
        <f t="shared" si="14"/>
        <v>7.7499999999999999E-2</v>
      </c>
      <c r="AR86" s="5">
        <f t="shared" si="46"/>
        <v>52210.253380260838</v>
      </c>
      <c r="AS86" s="5">
        <f t="shared" si="47"/>
        <v>352834.90201391192</v>
      </c>
      <c r="AT86" s="5">
        <f t="shared" si="15"/>
        <v>645789.74661973934</v>
      </c>
      <c r="AU86" s="5">
        <f t="shared" si="16"/>
        <v>405045.15539417276</v>
      </c>
      <c r="AV86" s="150"/>
      <c r="AW86" s="2">
        <v>81</v>
      </c>
      <c r="AX86" s="118">
        <v>47300</v>
      </c>
      <c r="AY86" s="5">
        <f t="shared" si="48"/>
        <v>644444.65424588881</v>
      </c>
      <c r="AZ86" s="5">
        <f t="shared" si="49"/>
        <v>4880.5172696983873</v>
      </c>
      <c r="BA86" s="5">
        <f t="shared" si="17"/>
        <v>852.73818066158265</v>
      </c>
      <c r="BB86" s="35">
        <f t="shared" si="18"/>
        <v>1.5878567849884947E-2</v>
      </c>
      <c r="BC86" s="5">
        <f t="shared" si="19"/>
        <v>4027.7790890368046</v>
      </c>
      <c r="BD86" s="35">
        <f t="shared" si="20"/>
        <v>7.4999999999999997E-2</v>
      </c>
      <c r="BE86" s="5">
        <f t="shared" si="50"/>
        <v>54408.083934773065</v>
      </c>
      <c r="BF86" s="5">
        <f t="shared" si="51"/>
        <v>340913.81491079635</v>
      </c>
      <c r="BG86" s="5">
        <f t="shared" si="21"/>
        <v>643591.91606522724</v>
      </c>
      <c r="BH86" s="5">
        <f t="shared" si="22"/>
        <v>395321.89884556941</v>
      </c>
      <c r="BI86" s="150"/>
      <c r="BJ86" s="2">
        <v>81</v>
      </c>
      <c r="BK86" s="118">
        <v>47300</v>
      </c>
      <c r="BL86" s="5">
        <f t="shared" si="52"/>
        <v>642202.15206197859</v>
      </c>
      <c r="BM86" s="5">
        <f t="shared" si="53"/>
        <v>4761.5904347922178</v>
      </c>
      <c r="BN86" s="5">
        <f t="shared" si="23"/>
        <v>881.61909941776412</v>
      </c>
      <c r="BO86" s="35">
        <f t="shared" si="24"/>
        <v>1.6473674463788085E-2</v>
      </c>
      <c r="BP86" s="5">
        <f t="shared" si="25"/>
        <v>3879.9713353744537</v>
      </c>
      <c r="BQ86" s="35">
        <f t="shared" si="26"/>
        <v>7.2499999999999995E-2</v>
      </c>
      <c r="BR86" s="5">
        <f t="shared" si="54"/>
        <v>56679.467037439135</v>
      </c>
      <c r="BS86" s="5">
        <f t="shared" si="55"/>
        <v>329009.35818073049</v>
      </c>
      <c r="BT86" s="5">
        <f t="shared" si="27"/>
        <v>641320.53296256077</v>
      </c>
      <c r="BU86" s="5">
        <f t="shared" si="28"/>
        <v>385688.8252181696</v>
      </c>
      <c r="BV86" s="150"/>
      <c r="BW86" s="2">
        <v>81</v>
      </c>
      <c r="BX86" s="118">
        <v>47300</v>
      </c>
      <c r="BY86" s="5">
        <f t="shared" si="56"/>
        <v>639885.54741342296</v>
      </c>
      <c r="BZ86" s="5">
        <f t="shared" si="57"/>
        <v>4643.8114163506943</v>
      </c>
      <c r="CA86" s="5">
        <f t="shared" si="29"/>
        <v>911.14572310572703</v>
      </c>
      <c r="CB86" s="35">
        <f t="shared" si="30"/>
        <v>1.7087038020261066E-2</v>
      </c>
      <c r="CC86" s="5">
        <f t="shared" si="31"/>
        <v>3732.6656932449673</v>
      </c>
      <c r="CD86" s="35">
        <f t="shared" si="32"/>
        <v>7.0000000000000007E-2</v>
      </c>
      <c r="CE86" s="5">
        <f t="shared" si="58"/>
        <v>59025.598309682289</v>
      </c>
      <c r="CF86" s="5">
        <f t="shared" si="59"/>
        <v>317123.12641472387</v>
      </c>
      <c r="CG86" s="5">
        <f t="shared" si="33"/>
        <v>638974.4016903172</v>
      </c>
      <c r="CH86" s="5">
        <f t="shared" si="34"/>
        <v>376148.72472440614</v>
      </c>
    </row>
    <row r="87" spans="9:86" ht="14.25" customHeight="1">
      <c r="I87" s="150"/>
      <c r="J87" s="2">
        <v>82</v>
      </c>
      <c r="K87" s="118">
        <v>47331</v>
      </c>
      <c r="L87" s="5">
        <f t="shared" si="35"/>
        <v>649969.81696652784</v>
      </c>
      <c r="M87" s="5">
        <f t="shared" si="0"/>
        <v>5243.8408962754593</v>
      </c>
      <c r="N87" s="5">
        <f t="shared" si="1"/>
        <v>775.29840463058008</v>
      </c>
      <c r="O87" s="35">
        <f t="shared" si="2"/>
        <v>1.43138659868664E-2</v>
      </c>
      <c r="P87" s="5">
        <f t="shared" si="3"/>
        <v>4468.5424916448792</v>
      </c>
      <c r="Q87" s="35">
        <f t="shared" si="4"/>
        <v>8.2500000000000004E-2</v>
      </c>
      <c r="R87" s="5">
        <f t="shared" si="36"/>
        <v>48805.481438102535</v>
      </c>
      <c r="S87" s="5">
        <f t="shared" si="37"/>
        <v>381189.47205648501</v>
      </c>
      <c r="T87" s="5">
        <f t="shared" si="38"/>
        <v>649194.51856189722</v>
      </c>
      <c r="U87" s="5">
        <f t="shared" si="39"/>
        <v>429994.95349458756</v>
      </c>
      <c r="V87" s="150"/>
      <c r="W87" s="2">
        <v>82</v>
      </c>
      <c r="X87" s="118">
        <v>47331</v>
      </c>
      <c r="Y87" s="5">
        <f t="shared" si="40"/>
        <v>647915.27823627566</v>
      </c>
      <c r="Z87" s="5">
        <f t="shared" si="41"/>
        <v>5121.6767256780549</v>
      </c>
      <c r="AA87" s="5">
        <f t="shared" si="5"/>
        <v>802.24153743621719</v>
      </c>
      <c r="AB87" s="35">
        <f t="shared" si="6"/>
        <v>1.4858267388663058E-2</v>
      </c>
      <c r="AC87" s="5">
        <f t="shared" si="7"/>
        <v>4319.4351882418377</v>
      </c>
      <c r="AD87" s="35">
        <f t="shared" si="8"/>
        <v>0.08</v>
      </c>
      <c r="AE87" s="5">
        <f t="shared" si="42"/>
        <v>50886.963301161064</v>
      </c>
      <c r="AF87" s="5">
        <f t="shared" si="43"/>
        <v>369090.52820443944</v>
      </c>
      <c r="AG87" s="5">
        <f t="shared" si="9"/>
        <v>647113.03669883939</v>
      </c>
      <c r="AH87" s="5">
        <f t="shared" si="10"/>
        <v>419977.49150560051</v>
      </c>
      <c r="AI87" s="150"/>
      <c r="AJ87" s="2">
        <v>82</v>
      </c>
      <c r="AK87" s="118">
        <v>47331</v>
      </c>
      <c r="AL87" s="5">
        <f t="shared" si="44"/>
        <v>645789.74661973934</v>
      </c>
      <c r="AM87" s="5">
        <f t="shared" si="45"/>
        <v>5000.557474002132</v>
      </c>
      <c r="AN87" s="5">
        <f t="shared" si="11"/>
        <v>829.83202708298177</v>
      </c>
      <c r="AO87" s="35">
        <f t="shared" si="12"/>
        <v>1.5419855110922573E-2</v>
      </c>
      <c r="AP87" s="5">
        <f t="shared" si="13"/>
        <v>4170.7254469191503</v>
      </c>
      <c r="AQ87" s="35">
        <f t="shared" si="14"/>
        <v>7.7500000000000013E-2</v>
      </c>
      <c r="AR87" s="5">
        <f t="shared" si="46"/>
        <v>53040.085407343817</v>
      </c>
      <c r="AS87" s="5">
        <f t="shared" si="47"/>
        <v>357005.62746083108</v>
      </c>
      <c r="AT87" s="5">
        <f t="shared" si="15"/>
        <v>644959.91459265631</v>
      </c>
      <c r="AU87" s="5">
        <f t="shared" si="16"/>
        <v>410045.71286817489</v>
      </c>
      <c r="AV87" s="150"/>
      <c r="AW87" s="2">
        <v>82</v>
      </c>
      <c r="AX87" s="118">
        <v>47331</v>
      </c>
      <c r="AY87" s="5">
        <f t="shared" si="48"/>
        <v>643591.91606522724</v>
      </c>
      <c r="AZ87" s="5">
        <f t="shared" si="49"/>
        <v>4880.5172696983873</v>
      </c>
      <c r="BA87" s="5">
        <f t="shared" si="17"/>
        <v>858.0677942907173</v>
      </c>
      <c r="BB87" s="35">
        <f t="shared" si="18"/>
        <v>1.5998978971707652E-2</v>
      </c>
      <c r="BC87" s="5">
        <f t="shared" si="19"/>
        <v>4022.44947540767</v>
      </c>
      <c r="BD87" s="35">
        <f t="shared" si="20"/>
        <v>7.4999999999999997E-2</v>
      </c>
      <c r="BE87" s="5">
        <f t="shared" si="50"/>
        <v>55266.151729063786</v>
      </c>
      <c r="BF87" s="5">
        <f t="shared" si="51"/>
        <v>344936.26438620401</v>
      </c>
      <c r="BG87" s="5">
        <f t="shared" si="21"/>
        <v>642733.84827093652</v>
      </c>
      <c r="BH87" s="5">
        <f t="shared" si="22"/>
        <v>400202.41611526778</v>
      </c>
      <c r="BI87" s="150"/>
      <c r="BJ87" s="2">
        <v>82</v>
      </c>
      <c r="BK87" s="118">
        <v>47331</v>
      </c>
      <c r="BL87" s="5">
        <f t="shared" si="52"/>
        <v>641320.53296256077</v>
      </c>
      <c r="BM87" s="5">
        <f t="shared" si="53"/>
        <v>4761.5904347922178</v>
      </c>
      <c r="BN87" s="5">
        <f t="shared" si="23"/>
        <v>886.94554814341336</v>
      </c>
      <c r="BO87" s="35">
        <f t="shared" si="24"/>
        <v>1.6595985986218691E-2</v>
      </c>
      <c r="BP87" s="5">
        <f t="shared" si="25"/>
        <v>3874.6448866488045</v>
      </c>
      <c r="BQ87" s="35">
        <f t="shared" si="26"/>
        <v>7.2499999999999995E-2</v>
      </c>
      <c r="BR87" s="5">
        <f t="shared" si="54"/>
        <v>57566.412585582548</v>
      </c>
      <c r="BS87" s="5">
        <f t="shared" si="55"/>
        <v>332884.00306737929</v>
      </c>
      <c r="BT87" s="5">
        <f t="shared" si="27"/>
        <v>640433.5874144173</v>
      </c>
      <c r="BU87" s="5">
        <f t="shared" si="28"/>
        <v>390450.41565296182</v>
      </c>
      <c r="BV87" s="150"/>
      <c r="BW87" s="2">
        <v>82</v>
      </c>
      <c r="BX87" s="118">
        <v>47331</v>
      </c>
      <c r="BY87" s="5">
        <f t="shared" si="56"/>
        <v>638974.4016903172</v>
      </c>
      <c r="BZ87" s="5">
        <f t="shared" si="57"/>
        <v>4643.8114163506943</v>
      </c>
      <c r="CA87" s="5">
        <f t="shared" si="29"/>
        <v>916.46073982384405</v>
      </c>
      <c r="CB87" s="35">
        <f t="shared" si="30"/>
        <v>1.7211219805979252E-2</v>
      </c>
      <c r="CC87" s="5">
        <f t="shared" si="31"/>
        <v>3727.3506765268503</v>
      </c>
      <c r="CD87" s="35">
        <f t="shared" si="32"/>
        <v>7.0000000000000007E-2</v>
      </c>
      <c r="CE87" s="5">
        <f t="shared" si="58"/>
        <v>59942.059049506133</v>
      </c>
      <c r="CF87" s="5">
        <f t="shared" si="59"/>
        <v>320850.47709125071</v>
      </c>
      <c r="CG87" s="5">
        <f t="shared" si="33"/>
        <v>638057.94095049333</v>
      </c>
      <c r="CH87" s="5">
        <f t="shared" si="34"/>
        <v>380792.53614075686</v>
      </c>
    </row>
    <row r="88" spans="9:86" ht="14.25" customHeight="1">
      <c r="I88" s="150"/>
      <c r="J88" s="2">
        <v>83</v>
      </c>
      <c r="K88" s="118">
        <v>47362</v>
      </c>
      <c r="L88" s="5">
        <f t="shared" si="35"/>
        <v>649194.51856189722</v>
      </c>
      <c r="M88" s="5">
        <f t="shared" si="0"/>
        <v>5243.8408962754593</v>
      </c>
      <c r="N88" s="5">
        <f t="shared" si="1"/>
        <v>780.62858116241568</v>
      </c>
      <c r="O88" s="35">
        <f t="shared" si="2"/>
        <v>1.4429485625818392E-2</v>
      </c>
      <c r="P88" s="5">
        <f t="shared" si="3"/>
        <v>4463.2123151130436</v>
      </c>
      <c r="Q88" s="35">
        <f t="shared" si="4"/>
        <v>8.2500000000000004E-2</v>
      </c>
      <c r="R88" s="5">
        <f t="shared" si="36"/>
        <v>49586.110019264954</v>
      </c>
      <c r="S88" s="5">
        <f t="shared" si="37"/>
        <v>385652.68437159806</v>
      </c>
      <c r="T88" s="5">
        <f t="shared" si="38"/>
        <v>648413.88998073479</v>
      </c>
      <c r="U88" s="5">
        <f t="shared" si="39"/>
        <v>435238.79439086304</v>
      </c>
      <c r="V88" s="150"/>
      <c r="W88" s="2">
        <v>83</v>
      </c>
      <c r="X88" s="118">
        <v>47362</v>
      </c>
      <c r="Y88" s="5">
        <f t="shared" si="40"/>
        <v>647113.03669883939</v>
      </c>
      <c r="Z88" s="5">
        <f t="shared" si="41"/>
        <v>5121.6767256780549</v>
      </c>
      <c r="AA88" s="5">
        <f t="shared" si="5"/>
        <v>807.58981435245914</v>
      </c>
      <c r="AB88" s="35">
        <f t="shared" si="6"/>
        <v>1.4975865455697273E-2</v>
      </c>
      <c r="AC88" s="5">
        <f t="shared" si="7"/>
        <v>4314.0869113255958</v>
      </c>
      <c r="AD88" s="35">
        <f t="shared" si="8"/>
        <v>7.9999999999999988E-2</v>
      </c>
      <c r="AE88" s="5">
        <f t="shared" si="42"/>
        <v>51694.553115513525</v>
      </c>
      <c r="AF88" s="5">
        <f t="shared" si="43"/>
        <v>373404.61511576502</v>
      </c>
      <c r="AG88" s="5">
        <f t="shared" si="9"/>
        <v>646305.44688448694</v>
      </c>
      <c r="AH88" s="5">
        <f t="shared" si="10"/>
        <v>425099.16823127854</v>
      </c>
      <c r="AI88" s="150"/>
      <c r="AJ88" s="2">
        <v>83</v>
      </c>
      <c r="AK88" s="118">
        <v>47362</v>
      </c>
      <c r="AL88" s="5">
        <f t="shared" si="44"/>
        <v>644959.91459265631</v>
      </c>
      <c r="AM88" s="5">
        <f t="shared" si="45"/>
        <v>5000.557474002132</v>
      </c>
      <c r="AN88" s="5">
        <f t="shared" si="11"/>
        <v>835.19135892456052</v>
      </c>
      <c r="AO88" s="35">
        <f t="shared" si="12"/>
        <v>1.5539409628929586E-2</v>
      </c>
      <c r="AP88" s="5">
        <f t="shared" si="13"/>
        <v>4165.3661150775715</v>
      </c>
      <c r="AQ88" s="35">
        <f t="shared" si="14"/>
        <v>7.7499999999999986E-2</v>
      </c>
      <c r="AR88" s="5">
        <f t="shared" si="46"/>
        <v>53875.276766268376</v>
      </c>
      <c r="AS88" s="5">
        <f t="shared" si="47"/>
        <v>361170.99357590865</v>
      </c>
      <c r="AT88" s="5">
        <f t="shared" si="15"/>
        <v>644124.7232337317</v>
      </c>
      <c r="AU88" s="5">
        <f t="shared" si="16"/>
        <v>415046.27034217701</v>
      </c>
      <c r="AV88" s="150"/>
      <c r="AW88" s="2">
        <v>83</v>
      </c>
      <c r="AX88" s="118">
        <v>47362</v>
      </c>
      <c r="AY88" s="5">
        <f t="shared" si="48"/>
        <v>642733.84827093652</v>
      </c>
      <c r="AZ88" s="5">
        <f t="shared" si="49"/>
        <v>4880.5172696983873</v>
      </c>
      <c r="BA88" s="5">
        <f t="shared" si="17"/>
        <v>863.43071800503458</v>
      </c>
      <c r="BB88" s="35">
        <f t="shared" si="18"/>
        <v>1.6120465172222875E-2</v>
      </c>
      <c r="BC88" s="5">
        <f t="shared" si="19"/>
        <v>4017.0865516933527</v>
      </c>
      <c r="BD88" s="35">
        <f t="shared" si="20"/>
        <v>7.4999999999999997E-2</v>
      </c>
      <c r="BE88" s="5">
        <f t="shared" si="50"/>
        <v>56129.582447068824</v>
      </c>
      <c r="BF88" s="5">
        <f t="shared" si="51"/>
        <v>348953.35093789734</v>
      </c>
      <c r="BG88" s="5">
        <f t="shared" si="21"/>
        <v>641870.41755293147</v>
      </c>
      <c r="BH88" s="5">
        <f t="shared" si="22"/>
        <v>405082.93338496616</v>
      </c>
      <c r="BI88" s="150"/>
      <c r="BJ88" s="2">
        <v>83</v>
      </c>
      <c r="BK88" s="118">
        <v>47362</v>
      </c>
      <c r="BL88" s="5">
        <f t="shared" si="52"/>
        <v>640433.5874144173</v>
      </c>
      <c r="BM88" s="5">
        <f t="shared" si="53"/>
        <v>4761.5904347922178</v>
      </c>
      <c r="BN88" s="5">
        <f t="shared" si="23"/>
        <v>892.30417749678008</v>
      </c>
      <c r="BO88" s="35">
        <f t="shared" si="24"/>
        <v>1.6719376279421404E-2</v>
      </c>
      <c r="BP88" s="5">
        <f t="shared" si="25"/>
        <v>3869.2862572954377</v>
      </c>
      <c r="BQ88" s="35">
        <f t="shared" si="26"/>
        <v>7.2499999999999995E-2</v>
      </c>
      <c r="BR88" s="5">
        <f t="shared" si="54"/>
        <v>58458.716763079326</v>
      </c>
      <c r="BS88" s="5">
        <f t="shared" si="55"/>
        <v>336753.28932467476</v>
      </c>
      <c r="BT88" s="5">
        <f t="shared" si="27"/>
        <v>639541.28323692048</v>
      </c>
      <c r="BU88" s="5">
        <f t="shared" si="28"/>
        <v>395212.0060877541</v>
      </c>
      <c r="BV88" s="150"/>
      <c r="BW88" s="2">
        <v>83</v>
      </c>
      <c r="BX88" s="118">
        <v>47362</v>
      </c>
      <c r="BY88" s="5">
        <f t="shared" si="56"/>
        <v>638057.94095049333</v>
      </c>
      <c r="BZ88" s="5">
        <f t="shared" si="57"/>
        <v>4643.8114163506943</v>
      </c>
      <c r="CA88" s="5">
        <f t="shared" si="29"/>
        <v>921.80676080614967</v>
      </c>
      <c r="CB88" s="35">
        <f t="shared" si="30"/>
        <v>1.7336483757565316E-2</v>
      </c>
      <c r="CC88" s="5">
        <f t="shared" si="31"/>
        <v>3722.0046555445447</v>
      </c>
      <c r="CD88" s="35">
        <f t="shared" si="32"/>
        <v>7.0000000000000007E-2</v>
      </c>
      <c r="CE88" s="5">
        <f t="shared" si="58"/>
        <v>60863.86581031228</v>
      </c>
      <c r="CF88" s="5">
        <f t="shared" si="59"/>
        <v>324572.48174679524</v>
      </c>
      <c r="CG88" s="5">
        <f t="shared" si="33"/>
        <v>637136.1341896872</v>
      </c>
      <c r="CH88" s="5">
        <f t="shared" si="34"/>
        <v>385436.34755710751</v>
      </c>
    </row>
    <row r="89" spans="9:86" ht="14.25" customHeight="1">
      <c r="I89" s="150"/>
      <c r="J89" s="2">
        <v>84</v>
      </c>
      <c r="K89" s="118">
        <v>47392</v>
      </c>
      <c r="L89" s="5">
        <f t="shared" si="35"/>
        <v>648413.88998073479</v>
      </c>
      <c r="M89" s="5">
        <f t="shared" si="0"/>
        <v>5243.8408962754593</v>
      </c>
      <c r="N89" s="5">
        <f t="shared" si="1"/>
        <v>785.99540265790711</v>
      </c>
      <c r="O89" s="35">
        <f t="shared" si="2"/>
        <v>1.4546179496825892E-2</v>
      </c>
      <c r="P89" s="5">
        <f t="shared" si="3"/>
        <v>4457.8454936175522</v>
      </c>
      <c r="Q89" s="35">
        <f t="shared" si="4"/>
        <v>8.2500000000000018E-2</v>
      </c>
      <c r="R89" s="5">
        <f t="shared" si="36"/>
        <v>50372.105421922861</v>
      </c>
      <c r="S89" s="5">
        <f t="shared" si="37"/>
        <v>390110.52986521559</v>
      </c>
      <c r="T89" s="5">
        <f t="shared" si="38"/>
        <v>647627.8945780769</v>
      </c>
      <c r="U89" s="5">
        <f t="shared" si="39"/>
        <v>440482.63528713846</v>
      </c>
      <c r="V89" s="150"/>
      <c r="W89" s="2">
        <v>84</v>
      </c>
      <c r="X89" s="118">
        <v>47392</v>
      </c>
      <c r="Y89" s="5">
        <f t="shared" si="40"/>
        <v>646305.44688448694</v>
      </c>
      <c r="Z89" s="5">
        <f t="shared" si="41"/>
        <v>5121.6767256780549</v>
      </c>
      <c r="AA89" s="5">
        <f t="shared" si="5"/>
        <v>812.97374644814136</v>
      </c>
      <c r="AB89" s="35">
        <f t="shared" si="6"/>
        <v>1.509454237838307E-2</v>
      </c>
      <c r="AC89" s="5">
        <f t="shared" si="7"/>
        <v>4308.7029792299136</v>
      </c>
      <c r="AD89" s="35">
        <f t="shared" si="8"/>
        <v>8.0000000000000016E-2</v>
      </c>
      <c r="AE89" s="5">
        <f t="shared" si="42"/>
        <v>52507.526861961669</v>
      </c>
      <c r="AF89" s="5">
        <f t="shared" si="43"/>
        <v>377713.31809499493</v>
      </c>
      <c r="AG89" s="5">
        <f t="shared" si="9"/>
        <v>645492.47313803877</v>
      </c>
      <c r="AH89" s="5">
        <f t="shared" si="10"/>
        <v>430220.84495695657</v>
      </c>
      <c r="AI89" s="150"/>
      <c r="AJ89" s="2">
        <v>84</v>
      </c>
      <c r="AK89" s="118">
        <v>47392</v>
      </c>
      <c r="AL89" s="5">
        <f t="shared" si="44"/>
        <v>644124.7232337317</v>
      </c>
      <c r="AM89" s="5">
        <f t="shared" si="45"/>
        <v>5000.557474002132</v>
      </c>
      <c r="AN89" s="5">
        <f t="shared" si="11"/>
        <v>840.58530311761479</v>
      </c>
      <c r="AO89" s="35">
        <f t="shared" si="12"/>
        <v>1.5660047306942336E-2</v>
      </c>
      <c r="AP89" s="5">
        <f t="shared" si="13"/>
        <v>4159.9721708845173</v>
      </c>
      <c r="AQ89" s="35">
        <f t="shared" si="14"/>
        <v>7.7499999999999999E-2</v>
      </c>
      <c r="AR89" s="5">
        <f t="shared" si="46"/>
        <v>54715.862069385992</v>
      </c>
      <c r="AS89" s="5">
        <f t="shared" si="47"/>
        <v>365330.9657467932</v>
      </c>
      <c r="AT89" s="5">
        <f t="shared" si="15"/>
        <v>643284.13793061406</v>
      </c>
      <c r="AU89" s="5">
        <f t="shared" si="16"/>
        <v>420046.8278161792</v>
      </c>
      <c r="AV89" s="150"/>
      <c r="AW89" s="2">
        <v>84</v>
      </c>
      <c r="AX89" s="118">
        <v>47392</v>
      </c>
      <c r="AY89" s="5">
        <f t="shared" si="48"/>
        <v>641870.41755293147</v>
      </c>
      <c r="AZ89" s="5">
        <f t="shared" si="49"/>
        <v>4880.5172696983873</v>
      </c>
      <c r="BA89" s="5">
        <f t="shared" si="17"/>
        <v>868.82715999256607</v>
      </c>
      <c r="BB89" s="35">
        <f t="shared" si="18"/>
        <v>1.6243038524284423E-2</v>
      </c>
      <c r="BC89" s="5">
        <f t="shared" si="19"/>
        <v>4011.6901097058212</v>
      </c>
      <c r="BD89" s="35">
        <f t="shared" si="20"/>
        <v>7.4999999999999997E-2</v>
      </c>
      <c r="BE89" s="5">
        <f t="shared" si="50"/>
        <v>56998.409607061389</v>
      </c>
      <c r="BF89" s="5">
        <f t="shared" si="51"/>
        <v>352965.04104760318</v>
      </c>
      <c r="BG89" s="5">
        <f t="shared" si="21"/>
        <v>641001.59039293893</v>
      </c>
      <c r="BH89" s="5">
        <f t="shared" si="22"/>
        <v>409963.45065466454</v>
      </c>
      <c r="BI89" s="150"/>
      <c r="BJ89" s="2">
        <v>84</v>
      </c>
      <c r="BK89" s="118">
        <v>47392</v>
      </c>
      <c r="BL89" s="5">
        <f t="shared" si="52"/>
        <v>639541.28323692048</v>
      </c>
      <c r="BM89" s="5">
        <f t="shared" si="53"/>
        <v>4761.5904347922178</v>
      </c>
      <c r="BN89" s="5">
        <f t="shared" si="23"/>
        <v>897.69518190248982</v>
      </c>
      <c r="BO89" s="35">
        <f t="shared" si="24"/>
        <v>1.6843857410279522E-2</v>
      </c>
      <c r="BP89" s="5">
        <f t="shared" si="25"/>
        <v>3863.895252889728</v>
      </c>
      <c r="BQ89" s="35">
        <f t="shared" si="26"/>
        <v>7.2499999999999995E-2</v>
      </c>
      <c r="BR89" s="5">
        <f t="shared" si="54"/>
        <v>59356.411944981817</v>
      </c>
      <c r="BS89" s="5">
        <f t="shared" si="55"/>
        <v>340617.18457756448</v>
      </c>
      <c r="BT89" s="5">
        <f t="shared" si="27"/>
        <v>638643.58805501799</v>
      </c>
      <c r="BU89" s="5">
        <f t="shared" si="28"/>
        <v>399973.59652254632</v>
      </c>
      <c r="BV89" s="150"/>
      <c r="BW89" s="2">
        <v>84</v>
      </c>
      <c r="BX89" s="118">
        <v>47392</v>
      </c>
      <c r="BY89" s="5">
        <f t="shared" si="56"/>
        <v>637136.1341896872</v>
      </c>
      <c r="BZ89" s="5">
        <f t="shared" si="57"/>
        <v>4643.8114163506943</v>
      </c>
      <c r="CA89" s="5">
        <f t="shared" si="29"/>
        <v>927.18396691085218</v>
      </c>
      <c r="CB89" s="35">
        <f t="shared" si="30"/>
        <v>1.7462841935782829E-2</v>
      </c>
      <c r="CC89" s="5">
        <f t="shared" si="31"/>
        <v>3716.6274494398422</v>
      </c>
      <c r="CD89" s="35">
        <f t="shared" si="32"/>
        <v>7.0000000000000007E-2</v>
      </c>
      <c r="CE89" s="5">
        <f t="shared" si="58"/>
        <v>61791.049777223132</v>
      </c>
      <c r="CF89" s="5">
        <f t="shared" si="59"/>
        <v>328289.10919623508</v>
      </c>
      <c r="CG89" s="5">
        <f t="shared" si="33"/>
        <v>636208.95022277639</v>
      </c>
      <c r="CH89" s="5">
        <f t="shared" si="34"/>
        <v>390080.15897345822</v>
      </c>
    </row>
    <row r="90" spans="9:86" ht="14.25" customHeight="1">
      <c r="I90" s="150"/>
      <c r="J90" s="2">
        <v>85</v>
      </c>
      <c r="K90" s="118">
        <v>47423</v>
      </c>
      <c r="L90" s="5">
        <f t="shared" si="35"/>
        <v>647627.8945780769</v>
      </c>
      <c r="M90" s="5">
        <f t="shared" si="0"/>
        <v>5243.8408962754593</v>
      </c>
      <c r="N90" s="5">
        <f t="shared" si="1"/>
        <v>791.39912105118037</v>
      </c>
      <c r="O90" s="35">
        <f t="shared" si="2"/>
        <v>1.4663959863559041E-2</v>
      </c>
      <c r="P90" s="5">
        <f t="shared" si="3"/>
        <v>4452.4417752242789</v>
      </c>
      <c r="Q90" s="35">
        <f t="shared" si="4"/>
        <v>8.2500000000000004E-2</v>
      </c>
      <c r="R90" s="5">
        <f t="shared" si="36"/>
        <v>51163.504542974042</v>
      </c>
      <c r="S90" s="5">
        <f t="shared" si="37"/>
        <v>394562.97164043988</v>
      </c>
      <c r="T90" s="5">
        <f t="shared" si="38"/>
        <v>646836.49545702571</v>
      </c>
      <c r="U90" s="5">
        <f t="shared" si="39"/>
        <v>445726.47618341394</v>
      </c>
      <c r="V90" s="150"/>
      <c r="W90" s="2">
        <v>85</v>
      </c>
      <c r="X90" s="118">
        <v>47423</v>
      </c>
      <c r="Y90" s="5">
        <f t="shared" si="40"/>
        <v>645492.47313803877</v>
      </c>
      <c r="Z90" s="5">
        <f t="shared" si="41"/>
        <v>5121.6767256780549</v>
      </c>
      <c r="AA90" s="5">
        <f t="shared" si="5"/>
        <v>818.39357142446261</v>
      </c>
      <c r="AB90" s="35">
        <f t="shared" si="6"/>
        <v>1.5214310415349161E-2</v>
      </c>
      <c r="AC90" s="5">
        <f t="shared" si="7"/>
        <v>4303.2831542535923</v>
      </c>
      <c r="AD90" s="35">
        <f t="shared" si="8"/>
        <v>0.08</v>
      </c>
      <c r="AE90" s="5">
        <f t="shared" si="42"/>
        <v>53325.920433386134</v>
      </c>
      <c r="AF90" s="5">
        <f t="shared" si="43"/>
        <v>382016.60124924855</v>
      </c>
      <c r="AG90" s="5">
        <f t="shared" si="9"/>
        <v>644674.07956661435</v>
      </c>
      <c r="AH90" s="5">
        <f t="shared" si="10"/>
        <v>435342.52168263466</v>
      </c>
      <c r="AI90" s="150"/>
      <c r="AJ90" s="2">
        <v>85</v>
      </c>
      <c r="AK90" s="118">
        <v>47423</v>
      </c>
      <c r="AL90" s="5">
        <f t="shared" si="44"/>
        <v>643284.13793061406</v>
      </c>
      <c r="AM90" s="5">
        <f t="shared" si="45"/>
        <v>5000.557474002132</v>
      </c>
      <c r="AN90" s="5">
        <f t="shared" si="11"/>
        <v>846.01408320024984</v>
      </c>
      <c r="AO90" s="35">
        <f t="shared" si="12"/>
        <v>1.5781780398101519E-2</v>
      </c>
      <c r="AP90" s="5">
        <f t="shared" si="13"/>
        <v>4154.5433908018822</v>
      </c>
      <c r="AQ90" s="35">
        <f t="shared" si="14"/>
        <v>7.7499999999999999E-2</v>
      </c>
      <c r="AR90" s="5">
        <f t="shared" si="46"/>
        <v>55561.876152586243</v>
      </c>
      <c r="AS90" s="5">
        <f t="shared" si="47"/>
        <v>369485.50913759507</v>
      </c>
      <c r="AT90" s="5">
        <f t="shared" si="15"/>
        <v>642438.12384741381</v>
      </c>
      <c r="AU90" s="5">
        <f t="shared" si="16"/>
        <v>425047.38529018132</v>
      </c>
      <c r="AV90" s="150"/>
      <c r="AW90" s="2">
        <v>85</v>
      </c>
      <c r="AX90" s="118">
        <v>47423</v>
      </c>
      <c r="AY90" s="5">
        <f t="shared" si="48"/>
        <v>641001.59039293893</v>
      </c>
      <c r="AZ90" s="5">
        <f t="shared" si="49"/>
        <v>4880.5172696983873</v>
      </c>
      <c r="BA90" s="5">
        <f t="shared" si="17"/>
        <v>874.25732974251923</v>
      </c>
      <c r="BB90" s="35">
        <f t="shared" si="18"/>
        <v>1.6366711275207779E-2</v>
      </c>
      <c r="BC90" s="5">
        <f t="shared" si="19"/>
        <v>4006.259939955868</v>
      </c>
      <c r="BD90" s="35">
        <f t="shared" si="20"/>
        <v>7.4999999999999997E-2</v>
      </c>
      <c r="BE90" s="5">
        <f t="shared" si="50"/>
        <v>57872.666936803907</v>
      </c>
      <c r="BF90" s="5">
        <f t="shared" si="51"/>
        <v>356971.30098755908</v>
      </c>
      <c r="BG90" s="5">
        <f t="shared" si="21"/>
        <v>640127.33306319639</v>
      </c>
      <c r="BH90" s="5">
        <f t="shared" si="22"/>
        <v>414843.96792436298</v>
      </c>
      <c r="BI90" s="150"/>
      <c r="BJ90" s="2">
        <v>85</v>
      </c>
      <c r="BK90" s="118">
        <v>47423</v>
      </c>
      <c r="BL90" s="5">
        <f t="shared" si="52"/>
        <v>638643.58805501799</v>
      </c>
      <c r="BM90" s="5">
        <f t="shared" si="53"/>
        <v>4761.5904347922178</v>
      </c>
      <c r="BN90" s="5">
        <f t="shared" si="23"/>
        <v>903.11875695981735</v>
      </c>
      <c r="BO90" s="35">
        <f t="shared" si="24"/>
        <v>1.6969441620048306E-2</v>
      </c>
      <c r="BP90" s="5">
        <f t="shared" si="25"/>
        <v>3858.4716778324005</v>
      </c>
      <c r="BQ90" s="35">
        <f t="shared" si="26"/>
        <v>7.2499999999999995E-2</v>
      </c>
      <c r="BR90" s="5">
        <f t="shared" si="54"/>
        <v>60259.530701941636</v>
      </c>
      <c r="BS90" s="5">
        <f t="shared" si="55"/>
        <v>344475.6562553969</v>
      </c>
      <c r="BT90" s="5">
        <f t="shared" si="27"/>
        <v>637740.46929805819</v>
      </c>
      <c r="BU90" s="5">
        <f t="shared" si="28"/>
        <v>404735.18695733853</v>
      </c>
      <c r="BV90" s="150"/>
      <c r="BW90" s="2">
        <v>85</v>
      </c>
      <c r="BX90" s="118">
        <v>47423</v>
      </c>
      <c r="BY90" s="5">
        <f t="shared" si="56"/>
        <v>636208.95022277639</v>
      </c>
      <c r="BZ90" s="5">
        <f t="shared" si="57"/>
        <v>4643.8114163506943</v>
      </c>
      <c r="CA90" s="5">
        <f t="shared" si="29"/>
        <v>932.59254005116509</v>
      </c>
      <c r="CB90" s="35">
        <f t="shared" si="30"/>
        <v>1.7590306575685985E-2</v>
      </c>
      <c r="CC90" s="5">
        <f t="shared" si="31"/>
        <v>3711.2188762995293</v>
      </c>
      <c r="CD90" s="35">
        <f t="shared" si="32"/>
        <v>7.0000000000000007E-2</v>
      </c>
      <c r="CE90" s="5">
        <f t="shared" si="58"/>
        <v>62723.642317274294</v>
      </c>
      <c r="CF90" s="5">
        <f t="shared" si="59"/>
        <v>332000.32807253458</v>
      </c>
      <c r="CG90" s="5">
        <f t="shared" si="33"/>
        <v>635276.35768272518</v>
      </c>
      <c r="CH90" s="5">
        <f t="shared" si="34"/>
        <v>394723.97038980888</v>
      </c>
    </row>
    <row r="91" spans="9:86" ht="14.25" customHeight="1">
      <c r="I91" s="150"/>
      <c r="J91" s="2">
        <v>86</v>
      </c>
      <c r="K91" s="118">
        <v>47453</v>
      </c>
      <c r="L91" s="5">
        <f t="shared" si="35"/>
        <v>646836.49545702571</v>
      </c>
      <c r="M91" s="5">
        <f t="shared" si="0"/>
        <v>5243.8408962754593</v>
      </c>
      <c r="N91" s="5">
        <f t="shared" si="1"/>
        <v>796.83999000840777</v>
      </c>
      <c r="O91" s="35">
        <f t="shared" si="2"/>
        <v>1.478283916763966E-2</v>
      </c>
      <c r="P91" s="5">
        <f t="shared" si="3"/>
        <v>4447.0009062670515</v>
      </c>
      <c r="Q91" s="35">
        <f t="shared" si="4"/>
        <v>8.2500000000000004E-2</v>
      </c>
      <c r="R91" s="5">
        <f t="shared" si="36"/>
        <v>51960.344532982446</v>
      </c>
      <c r="S91" s="5">
        <f t="shared" si="37"/>
        <v>399009.97254670691</v>
      </c>
      <c r="T91" s="5">
        <f t="shared" si="38"/>
        <v>646039.65546701732</v>
      </c>
      <c r="U91" s="5">
        <f t="shared" si="39"/>
        <v>450970.31707968935</v>
      </c>
      <c r="V91" s="150"/>
      <c r="W91" s="2">
        <v>86</v>
      </c>
      <c r="X91" s="118">
        <v>47453</v>
      </c>
      <c r="Y91" s="5">
        <f t="shared" si="40"/>
        <v>644674.07956661435</v>
      </c>
      <c r="Z91" s="5">
        <f t="shared" si="41"/>
        <v>5121.6767256780549</v>
      </c>
      <c r="AA91" s="5">
        <f t="shared" si="5"/>
        <v>823.84952856729251</v>
      </c>
      <c r="AB91" s="35">
        <f t="shared" si="6"/>
        <v>1.5335182003057356E-2</v>
      </c>
      <c r="AC91" s="5">
        <f t="shared" si="7"/>
        <v>4297.8271971107624</v>
      </c>
      <c r="AD91" s="35">
        <f t="shared" si="8"/>
        <v>0.08</v>
      </c>
      <c r="AE91" s="5">
        <f t="shared" si="42"/>
        <v>54149.769961953425</v>
      </c>
      <c r="AF91" s="5">
        <f t="shared" si="43"/>
        <v>386314.42844635929</v>
      </c>
      <c r="AG91" s="5">
        <f t="shared" si="9"/>
        <v>643850.23003804707</v>
      </c>
      <c r="AH91" s="5">
        <f t="shared" si="10"/>
        <v>440464.19840831275</v>
      </c>
      <c r="AI91" s="150"/>
      <c r="AJ91" s="2">
        <v>86</v>
      </c>
      <c r="AK91" s="118">
        <v>47453</v>
      </c>
      <c r="AL91" s="5">
        <f t="shared" si="44"/>
        <v>642438.12384741381</v>
      </c>
      <c r="AM91" s="5">
        <f t="shared" si="45"/>
        <v>5000.557474002132</v>
      </c>
      <c r="AN91" s="5">
        <f t="shared" si="11"/>
        <v>851.47792415425101</v>
      </c>
      <c r="AO91" s="35">
        <f t="shared" si="12"/>
        <v>1.5904621333272303E-2</v>
      </c>
      <c r="AP91" s="5">
        <f t="shared" si="13"/>
        <v>4149.079549847881</v>
      </c>
      <c r="AQ91" s="35">
        <f t="shared" si="14"/>
        <v>7.7499999999999999E-2</v>
      </c>
      <c r="AR91" s="5">
        <f t="shared" si="46"/>
        <v>56413.354076740492</v>
      </c>
      <c r="AS91" s="5">
        <f t="shared" si="47"/>
        <v>373634.58868744294</v>
      </c>
      <c r="AT91" s="5">
        <f t="shared" si="15"/>
        <v>641586.64592325955</v>
      </c>
      <c r="AU91" s="5">
        <f t="shared" si="16"/>
        <v>430047.94276418345</v>
      </c>
      <c r="AV91" s="150"/>
      <c r="AW91" s="2">
        <v>86</v>
      </c>
      <c r="AX91" s="118">
        <v>47453</v>
      </c>
      <c r="AY91" s="5">
        <f t="shared" si="48"/>
        <v>640127.33306319639</v>
      </c>
      <c r="AZ91" s="5">
        <f t="shared" si="49"/>
        <v>4880.5172696983873</v>
      </c>
      <c r="BA91" s="5">
        <f t="shared" si="17"/>
        <v>879.72143805341011</v>
      </c>
      <c r="BB91" s="35">
        <f t="shared" si="18"/>
        <v>1.649149584993384E-2</v>
      </c>
      <c r="BC91" s="5">
        <f t="shared" si="19"/>
        <v>4000.7958316449772</v>
      </c>
      <c r="BD91" s="35">
        <f t="shared" si="20"/>
        <v>7.4999999999999997E-2</v>
      </c>
      <c r="BE91" s="5">
        <f t="shared" si="50"/>
        <v>58752.388374857321</v>
      </c>
      <c r="BF91" s="5">
        <f t="shared" si="51"/>
        <v>360972.09681920405</v>
      </c>
      <c r="BG91" s="5">
        <f t="shared" si="21"/>
        <v>639247.61162514298</v>
      </c>
      <c r="BH91" s="5">
        <f t="shared" si="22"/>
        <v>419724.48519406136</v>
      </c>
      <c r="BI91" s="150"/>
      <c r="BJ91" s="2">
        <v>86</v>
      </c>
      <c r="BK91" s="118">
        <v>47453</v>
      </c>
      <c r="BL91" s="5">
        <f t="shared" si="52"/>
        <v>637740.46929805819</v>
      </c>
      <c r="BM91" s="5">
        <f t="shared" si="53"/>
        <v>4761.5904347922178</v>
      </c>
      <c r="BN91" s="5">
        <f t="shared" si="23"/>
        <v>908.57509944978301</v>
      </c>
      <c r="BO91" s="35">
        <f t="shared" si="24"/>
        <v>1.7096141327518216E-2</v>
      </c>
      <c r="BP91" s="5">
        <f t="shared" si="25"/>
        <v>3853.0153353424348</v>
      </c>
      <c r="BQ91" s="35">
        <f t="shared" si="26"/>
        <v>7.2499999999999995E-2</v>
      </c>
      <c r="BR91" s="5">
        <f t="shared" si="54"/>
        <v>61168.105801391415</v>
      </c>
      <c r="BS91" s="5">
        <f t="shared" si="55"/>
        <v>348328.67159073934</v>
      </c>
      <c r="BT91" s="5">
        <f t="shared" si="27"/>
        <v>636831.89419860835</v>
      </c>
      <c r="BU91" s="5">
        <f t="shared" si="28"/>
        <v>409496.77739213075</v>
      </c>
      <c r="BV91" s="150"/>
      <c r="BW91" s="2">
        <v>86</v>
      </c>
      <c r="BX91" s="118">
        <v>47453</v>
      </c>
      <c r="BY91" s="5">
        <f t="shared" si="56"/>
        <v>635276.35768272518</v>
      </c>
      <c r="BZ91" s="5">
        <f t="shared" si="57"/>
        <v>4643.8114163506943</v>
      </c>
      <c r="CA91" s="5">
        <f t="shared" si="29"/>
        <v>938.03266320146395</v>
      </c>
      <c r="CB91" s="35">
        <f t="shared" si="30"/>
        <v>1.7718890089782509E-2</v>
      </c>
      <c r="CC91" s="5">
        <f t="shared" si="31"/>
        <v>3705.7787531492304</v>
      </c>
      <c r="CD91" s="35">
        <f t="shared" si="32"/>
        <v>7.0000000000000007E-2</v>
      </c>
      <c r="CE91" s="5">
        <f t="shared" si="58"/>
        <v>63661.674980475756</v>
      </c>
      <c r="CF91" s="5">
        <f t="shared" si="59"/>
        <v>335706.10682568379</v>
      </c>
      <c r="CG91" s="5">
        <f t="shared" si="33"/>
        <v>634338.32501952373</v>
      </c>
      <c r="CH91" s="5">
        <f t="shared" si="34"/>
        <v>399367.78180615953</v>
      </c>
    </row>
    <row r="92" spans="9:86" ht="14.25" customHeight="1">
      <c r="I92" s="150"/>
      <c r="J92" s="2">
        <v>87</v>
      </c>
      <c r="K92" s="118">
        <v>47484</v>
      </c>
      <c r="L92" s="5">
        <f t="shared" si="35"/>
        <v>646039.65546701732</v>
      </c>
      <c r="M92" s="5">
        <f t="shared" si="0"/>
        <v>5243.8408962754593</v>
      </c>
      <c r="N92" s="5">
        <f t="shared" si="1"/>
        <v>802.31826493971494</v>
      </c>
      <c r="O92" s="35">
        <f t="shared" si="2"/>
        <v>1.4902830031875831E-2</v>
      </c>
      <c r="P92" s="5">
        <f t="shared" si="3"/>
        <v>4441.5226313357443</v>
      </c>
      <c r="Q92" s="35">
        <f t="shared" si="4"/>
        <v>8.2500000000000004E-2</v>
      </c>
      <c r="R92" s="5">
        <f t="shared" si="36"/>
        <v>52762.662797922159</v>
      </c>
      <c r="S92" s="5">
        <f t="shared" si="37"/>
        <v>403451.49517804268</v>
      </c>
      <c r="T92" s="5">
        <f t="shared" si="38"/>
        <v>645237.33720207762</v>
      </c>
      <c r="U92" s="5">
        <f t="shared" si="39"/>
        <v>456214.15797596483</v>
      </c>
      <c r="V92" s="150"/>
      <c r="W92" s="2">
        <v>87</v>
      </c>
      <c r="X92" s="118">
        <v>47484</v>
      </c>
      <c r="Y92" s="5">
        <f t="shared" si="40"/>
        <v>643850.23003804707</v>
      </c>
      <c r="Z92" s="5">
        <f t="shared" si="41"/>
        <v>5121.6767256780549</v>
      </c>
      <c r="AA92" s="5">
        <f t="shared" si="5"/>
        <v>829.34185875774074</v>
      </c>
      <c r="AB92" s="35">
        <f t="shared" si="6"/>
        <v>1.5457169759036646E-2</v>
      </c>
      <c r="AC92" s="5">
        <f t="shared" si="7"/>
        <v>4292.3348669203142</v>
      </c>
      <c r="AD92" s="35">
        <f t="shared" si="8"/>
        <v>0.08</v>
      </c>
      <c r="AE92" s="5">
        <f t="shared" si="42"/>
        <v>54979.111820711165</v>
      </c>
      <c r="AF92" s="5">
        <f t="shared" si="43"/>
        <v>390606.7633132796</v>
      </c>
      <c r="AG92" s="5">
        <f t="shared" si="9"/>
        <v>643020.88817928929</v>
      </c>
      <c r="AH92" s="5">
        <f t="shared" si="10"/>
        <v>445585.87513399078</v>
      </c>
      <c r="AI92" s="150"/>
      <c r="AJ92" s="2">
        <v>87</v>
      </c>
      <c r="AK92" s="118">
        <v>47484</v>
      </c>
      <c r="AL92" s="5">
        <f t="shared" si="44"/>
        <v>641586.64592325955</v>
      </c>
      <c r="AM92" s="5">
        <f t="shared" si="45"/>
        <v>5000.557474002132</v>
      </c>
      <c r="AN92" s="5">
        <f t="shared" si="11"/>
        <v>856.97705241441417</v>
      </c>
      <c r="AO92" s="35">
        <f t="shared" si="12"/>
        <v>1.6028582724277915E-2</v>
      </c>
      <c r="AP92" s="5">
        <f t="shared" si="13"/>
        <v>4143.5804215877179</v>
      </c>
      <c r="AQ92" s="35">
        <f t="shared" si="14"/>
        <v>7.7499999999999999E-2</v>
      </c>
      <c r="AR92" s="5">
        <f t="shared" si="46"/>
        <v>57270.331129154903</v>
      </c>
      <c r="AS92" s="5">
        <f t="shared" si="47"/>
        <v>377778.16910903068</v>
      </c>
      <c r="AT92" s="5">
        <f t="shared" si="15"/>
        <v>640729.66887084511</v>
      </c>
      <c r="AU92" s="5">
        <f t="shared" si="16"/>
        <v>435048.50023818557</v>
      </c>
      <c r="AV92" s="150"/>
      <c r="AW92" s="2">
        <v>87</v>
      </c>
      <c r="AX92" s="118">
        <v>47484</v>
      </c>
      <c r="AY92" s="5">
        <f t="shared" si="48"/>
        <v>639247.61162514298</v>
      </c>
      <c r="AZ92" s="5">
        <f t="shared" si="49"/>
        <v>4880.5172696983873</v>
      </c>
      <c r="BA92" s="5">
        <f t="shared" si="17"/>
        <v>885.21969704124422</v>
      </c>
      <c r="BB92" s="35">
        <f t="shared" si="18"/>
        <v>1.6617404854261827E-2</v>
      </c>
      <c r="BC92" s="5">
        <f t="shared" si="19"/>
        <v>3995.2975726571431</v>
      </c>
      <c r="BD92" s="35">
        <f t="shared" si="20"/>
        <v>7.4999999999999997E-2</v>
      </c>
      <c r="BE92" s="5">
        <f t="shared" si="50"/>
        <v>59637.608071898561</v>
      </c>
      <c r="BF92" s="5">
        <f t="shared" si="51"/>
        <v>364967.39439186116</v>
      </c>
      <c r="BG92" s="5">
        <f t="shared" si="21"/>
        <v>638362.39192810177</v>
      </c>
      <c r="BH92" s="5">
        <f t="shared" si="22"/>
        <v>424605.00246375974</v>
      </c>
      <c r="BI92" s="150"/>
      <c r="BJ92" s="2">
        <v>87</v>
      </c>
      <c r="BK92" s="118">
        <v>47484</v>
      </c>
      <c r="BL92" s="5">
        <f t="shared" si="52"/>
        <v>636831.89419860835</v>
      </c>
      <c r="BM92" s="5">
        <f t="shared" si="53"/>
        <v>4761.5904347922178</v>
      </c>
      <c r="BN92" s="5">
        <f t="shared" si="23"/>
        <v>914.06440734229227</v>
      </c>
      <c r="BO92" s="35">
        <f t="shared" si="24"/>
        <v>1.7223969132247455E-2</v>
      </c>
      <c r="BP92" s="5">
        <f t="shared" si="25"/>
        <v>3847.5260274499256</v>
      </c>
      <c r="BQ92" s="35">
        <f t="shared" si="26"/>
        <v>7.2499999999999995E-2</v>
      </c>
      <c r="BR92" s="5">
        <f t="shared" si="54"/>
        <v>62082.170208733711</v>
      </c>
      <c r="BS92" s="5">
        <f t="shared" si="55"/>
        <v>352176.19761818927</v>
      </c>
      <c r="BT92" s="5">
        <f t="shared" si="27"/>
        <v>635917.82979126601</v>
      </c>
      <c r="BU92" s="5">
        <f t="shared" si="28"/>
        <v>414258.36782692297</v>
      </c>
      <c r="BV92" s="150"/>
      <c r="BW92" s="2">
        <v>87</v>
      </c>
      <c r="BX92" s="118">
        <v>47484</v>
      </c>
      <c r="BY92" s="5">
        <f t="shared" si="56"/>
        <v>634338.32501952373</v>
      </c>
      <c r="BZ92" s="5">
        <f t="shared" si="57"/>
        <v>4643.8114163506943</v>
      </c>
      <c r="CA92" s="5">
        <f t="shared" si="29"/>
        <v>943.50452040347227</v>
      </c>
      <c r="CB92" s="35">
        <f t="shared" si="30"/>
        <v>1.7848605071265709E-2</v>
      </c>
      <c r="CC92" s="5">
        <f t="shared" si="31"/>
        <v>3700.3068959472221</v>
      </c>
      <c r="CD92" s="35">
        <f t="shared" si="32"/>
        <v>7.0000000000000007E-2</v>
      </c>
      <c r="CE92" s="5">
        <f t="shared" si="58"/>
        <v>64605.179500879225</v>
      </c>
      <c r="CF92" s="5">
        <f t="shared" si="59"/>
        <v>339406.41372163099</v>
      </c>
      <c r="CG92" s="5">
        <f t="shared" si="33"/>
        <v>633394.82049912028</v>
      </c>
      <c r="CH92" s="5">
        <f t="shared" si="34"/>
        <v>404011.59322251019</v>
      </c>
    </row>
    <row r="93" spans="9:86" ht="14.25" customHeight="1">
      <c r="I93" s="150"/>
      <c r="J93" s="2">
        <v>88</v>
      </c>
      <c r="K93" s="118">
        <v>47515</v>
      </c>
      <c r="L93" s="5">
        <f t="shared" si="35"/>
        <v>645237.33720207762</v>
      </c>
      <c r="M93" s="5">
        <f t="shared" si="0"/>
        <v>5243.8408962754593</v>
      </c>
      <c r="N93" s="5">
        <f t="shared" si="1"/>
        <v>807.8342030111753</v>
      </c>
      <c r="O93" s="35">
        <f t="shared" si="2"/>
        <v>1.5023945263567567E-2</v>
      </c>
      <c r="P93" s="5">
        <f t="shared" si="3"/>
        <v>4436.006693264284</v>
      </c>
      <c r="Q93" s="35">
        <f t="shared" si="4"/>
        <v>8.2500000000000018E-2</v>
      </c>
      <c r="R93" s="5">
        <f t="shared" si="36"/>
        <v>53570.497000933334</v>
      </c>
      <c r="S93" s="5">
        <f t="shared" si="37"/>
        <v>407887.50187130697</v>
      </c>
      <c r="T93" s="5">
        <f t="shared" si="38"/>
        <v>644429.50299906649</v>
      </c>
      <c r="U93" s="5">
        <f t="shared" si="39"/>
        <v>461457.99887224031</v>
      </c>
      <c r="V93" s="150"/>
      <c r="W93" s="2">
        <v>88</v>
      </c>
      <c r="X93" s="118">
        <v>47515</v>
      </c>
      <c r="Y93" s="5">
        <f t="shared" si="40"/>
        <v>643020.88817928929</v>
      </c>
      <c r="Z93" s="5">
        <f t="shared" si="41"/>
        <v>5121.6767256780549</v>
      </c>
      <c r="AA93" s="5">
        <f t="shared" si="5"/>
        <v>834.87080448279266</v>
      </c>
      <c r="AB93" s="35">
        <f t="shared" si="6"/>
        <v>1.5580286485188229E-2</v>
      </c>
      <c r="AC93" s="5">
        <f t="shared" si="7"/>
        <v>4286.8059211952623</v>
      </c>
      <c r="AD93" s="35">
        <f t="shared" si="8"/>
        <v>0.08</v>
      </c>
      <c r="AE93" s="5">
        <f t="shared" si="42"/>
        <v>55813.982625193959</v>
      </c>
      <c r="AF93" s="5">
        <f t="shared" si="43"/>
        <v>394893.56923447485</v>
      </c>
      <c r="AG93" s="5">
        <f t="shared" si="9"/>
        <v>642186.01737480646</v>
      </c>
      <c r="AH93" s="5">
        <f t="shared" si="10"/>
        <v>450707.55185966881</v>
      </c>
      <c r="AI93" s="150"/>
      <c r="AJ93" s="2">
        <v>88</v>
      </c>
      <c r="AK93" s="118">
        <v>47515</v>
      </c>
      <c r="AL93" s="5">
        <f t="shared" si="44"/>
        <v>640729.66887084511</v>
      </c>
      <c r="AM93" s="5">
        <f t="shared" si="45"/>
        <v>5000.557474002132</v>
      </c>
      <c r="AN93" s="5">
        <f t="shared" si="11"/>
        <v>862.51169587792447</v>
      </c>
      <c r="AO93" s="35">
        <f t="shared" si="12"/>
        <v>1.6153677367204015E-2</v>
      </c>
      <c r="AP93" s="5">
        <f t="shared" si="13"/>
        <v>4138.0457781242076</v>
      </c>
      <c r="AQ93" s="35">
        <f t="shared" si="14"/>
        <v>7.7499999999999986E-2</v>
      </c>
      <c r="AR93" s="5">
        <f t="shared" si="46"/>
        <v>58132.842825032829</v>
      </c>
      <c r="AS93" s="5">
        <f t="shared" si="47"/>
        <v>381916.21488715487</v>
      </c>
      <c r="AT93" s="5">
        <f t="shared" si="15"/>
        <v>639867.15717496723</v>
      </c>
      <c r="AU93" s="5">
        <f t="shared" si="16"/>
        <v>440049.0577121877</v>
      </c>
      <c r="AV93" s="150"/>
      <c r="AW93" s="2">
        <v>88</v>
      </c>
      <c r="AX93" s="118">
        <v>47515</v>
      </c>
      <c r="AY93" s="5">
        <f t="shared" si="48"/>
        <v>638362.39192810177</v>
      </c>
      <c r="AZ93" s="5">
        <f t="shared" si="49"/>
        <v>4880.5172696983873</v>
      </c>
      <c r="BA93" s="5">
        <f t="shared" si="17"/>
        <v>890.75232014775156</v>
      </c>
      <c r="BB93" s="35">
        <f t="shared" si="18"/>
        <v>1.6744451078153293E-2</v>
      </c>
      <c r="BC93" s="5">
        <f t="shared" si="19"/>
        <v>3989.7649495506357</v>
      </c>
      <c r="BD93" s="35">
        <f t="shared" si="20"/>
        <v>7.4999999999999997E-2</v>
      </c>
      <c r="BE93" s="5">
        <f t="shared" si="50"/>
        <v>60528.360392046314</v>
      </c>
      <c r="BF93" s="5">
        <f t="shared" si="51"/>
        <v>368957.15934141178</v>
      </c>
      <c r="BG93" s="5">
        <f t="shared" si="21"/>
        <v>637471.63960795407</v>
      </c>
      <c r="BH93" s="5">
        <f t="shared" si="22"/>
        <v>429485.51973345812</v>
      </c>
      <c r="BI93" s="150"/>
      <c r="BJ93" s="2">
        <v>88</v>
      </c>
      <c r="BK93" s="118">
        <v>47515</v>
      </c>
      <c r="BL93" s="5">
        <f t="shared" si="52"/>
        <v>635917.82979126601</v>
      </c>
      <c r="BM93" s="5">
        <f t="shared" si="53"/>
        <v>4761.5904347922178</v>
      </c>
      <c r="BN93" s="5">
        <f t="shared" si="23"/>
        <v>919.58687980331933</v>
      </c>
      <c r="BO93" s="35">
        <f t="shared" si="24"/>
        <v>1.7352937817865524E-2</v>
      </c>
      <c r="BP93" s="5">
        <f t="shared" si="25"/>
        <v>3842.0035549888985</v>
      </c>
      <c r="BQ93" s="35">
        <f t="shared" si="26"/>
        <v>7.2499999999999995E-2</v>
      </c>
      <c r="BR93" s="5">
        <f t="shared" si="54"/>
        <v>63001.75708853703</v>
      </c>
      <c r="BS93" s="5">
        <f t="shared" si="55"/>
        <v>356018.20117317815</v>
      </c>
      <c r="BT93" s="5">
        <f t="shared" si="27"/>
        <v>634998.24291146267</v>
      </c>
      <c r="BU93" s="5">
        <f t="shared" si="28"/>
        <v>419019.95826171519</v>
      </c>
      <c r="BV93" s="150"/>
      <c r="BW93" s="2">
        <v>88</v>
      </c>
      <c r="BX93" s="118">
        <v>47515</v>
      </c>
      <c r="BY93" s="5">
        <f t="shared" si="56"/>
        <v>633394.82049912028</v>
      </c>
      <c r="BZ93" s="5">
        <f t="shared" si="57"/>
        <v>4643.8114163506943</v>
      </c>
      <c r="CA93" s="5">
        <f t="shared" si="29"/>
        <v>949.00829677249249</v>
      </c>
      <c r="CB93" s="35">
        <f t="shared" si="30"/>
        <v>1.7979464297317737E-2</v>
      </c>
      <c r="CC93" s="5">
        <f t="shared" si="31"/>
        <v>3694.8031195782019</v>
      </c>
      <c r="CD93" s="35">
        <f t="shared" si="32"/>
        <v>7.0000000000000007E-2</v>
      </c>
      <c r="CE93" s="5">
        <f t="shared" si="58"/>
        <v>65554.187797651713</v>
      </c>
      <c r="CF93" s="5">
        <f t="shared" si="59"/>
        <v>343101.21684120921</v>
      </c>
      <c r="CG93" s="5">
        <f t="shared" si="33"/>
        <v>632445.81220234779</v>
      </c>
      <c r="CH93" s="5">
        <f t="shared" si="34"/>
        <v>408655.40463886096</v>
      </c>
    </row>
    <row r="94" spans="9:86" ht="14.25" customHeight="1">
      <c r="I94" s="150"/>
      <c r="J94" s="2">
        <v>89</v>
      </c>
      <c r="K94" s="118">
        <v>47543</v>
      </c>
      <c r="L94" s="5">
        <f t="shared" si="35"/>
        <v>644429.50299906649</v>
      </c>
      <c r="M94" s="5">
        <f t="shared" si="0"/>
        <v>5243.8408962754593</v>
      </c>
      <c r="N94" s="5">
        <f t="shared" si="1"/>
        <v>813.38806315687725</v>
      </c>
      <c r="O94" s="35">
        <f t="shared" si="2"/>
        <v>1.5146197857885266E-2</v>
      </c>
      <c r="P94" s="5">
        <f t="shared" si="3"/>
        <v>4430.452833118582</v>
      </c>
      <c r="Q94" s="35">
        <f t="shared" si="4"/>
        <v>8.2500000000000004E-2</v>
      </c>
      <c r="R94" s="5">
        <f t="shared" si="36"/>
        <v>54383.885064090209</v>
      </c>
      <c r="S94" s="5">
        <f t="shared" si="37"/>
        <v>412317.95470442553</v>
      </c>
      <c r="T94" s="5">
        <f t="shared" si="38"/>
        <v>643616.11493590963</v>
      </c>
      <c r="U94" s="5">
        <f t="shared" si="39"/>
        <v>466701.83976851573</v>
      </c>
      <c r="V94" s="150"/>
      <c r="W94" s="2">
        <v>89</v>
      </c>
      <c r="X94" s="118">
        <v>47543</v>
      </c>
      <c r="Y94" s="5">
        <f t="shared" si="40"/>
        <v>642186.01737480646</v>
      </c>
      <c r="Z94" s="5">
        <f t="shared" si="41"/>
        <v>5121.6767256780549</v>
      </c>
      <c r="AA94" s="5">
        <f t="shared" si="5"/>
        <v>840.43660984601138</v>
      </c>
      <c r="AB94" s="35">
        <f t="shared" si="6"/>
        <v>1.5704545171163344E-2</v>
      </c>
      <c r="AC94" s="5">
        <f t="shared" si="7"/>
        <v>4281.2401158320436</v>
      </c>
      <c r="AD94" s="35">
        <f t="shared" si="8"/>
        <v>0.08</v>
      </c>
      <c r="AE94" s="5">
        <f t="shared" si="42"/>
        <v>56654.419235039968</v>
      </c>
      <c r="AF94" s="5">
        <f t="shared" si="43"/>
        <v>399174.80935030692</v>
      </c>
      <c r="AG94" s="5">
        <f t="shared" si="9"/>
        <v>641345.5807649605</v>
      </c>
      <c r="AH94" s="5">
        <f t="shared" si="10"/>
        <v>455829.22858534689</v>
      </c>
      <c r="AI94" s="150"/>
      <c r="AJ94" s="2">
        <v>89</v>
      </c>
      <c r="AK94" s="118">
        <v>47543</v>
      </c>
      <c r="AL94" s="5">
        <f t="shared" si="44"/>
        <v>639867.15717496723</v>
      </c>
      <c r="AM94" s="5">
        <f t="shared" si="45"/>
        <v>5000.557474002132</v>
      </c>
      <c r="AN94" s="5">
        <f t="shared" si="11"/>
        <v>868.08208391380231</v>
      </c>
      <c r="AO94" s="35">
        <f t="shared" si="12"/>
        <v>1.6279918245776091E-2</v>
      </c>
      <c r="AP94" s="5">
        <f t="shared" si="13"/>
        <v>4132.4753900883297</v>
      </c>
      <c r="AQ94" s="35">
        <f t="shared" si="14"/>
        <v>7.7499999999999999E-2</v>
      </c>
      <c r="AR94" s="5">
        <f t="shared" si="46"/>
        <v>59000.924908946632</v>
      </c>
      <c r="AS94" s="5">
        <f t="shared" si="47"/>
        <v>386048.69027724321</v>
      </c>
      <c r="AT94" s="5">
        <f t="shared" si="15"/>
        <v>638999.07509105338</v>
      </c>
      <c r="AU94" s="5">
        <f t="shared" si="16"/>
        <v>445049.61518618983</v>
      </c>
      <c r="AV94" s="150"/>
      <c r="AW94" s="2">
        <v>89</v>
      </c>
      <c r="AX94" s="118">
        <v>47543</v>
      </c>
      <c r="AY94" s="5">
        <f t="shared" si="48"/>
        <v>637471.63960795407</v>
      </c>
      <c r="AZ94" s="5">
        <f t="shared" si="49"/>
        <v>4880.5172696983873</v>
      </c>
      <c r="BA94" s="5">
        <f t="shared" si="17"/>
        <v>896.31952214867488</v>
      </c>
      <c r="BB94" s="35">
        <f t="shared" si="18"/>
        <v>1.6872647499109061E-2</v>
      </c>
      <c r="BC94" s="5">
        <f t="shared" si="19"/>
        <v>3984.1977475497124</v>
      </c>
      <c r="BD94" s="35">
        <f t="shared" si="20"/>
        <v>7.4999999999999997E-2</v>
      </c>
      <c r="BE94" s="5">
        <f t="shared" si="50"/>
        <v>61424.679914194989</v>
      </c>
      <c r="BF94" s="5">
        <f t="shared" si="51"/>
        <v>372941.35708896152</v>
      </c>
      <c r="BG94" s="5">
        <f t="shared" si="21"/>
        <v>636575.32008580538</v>
      </c>
      <c r="BH94" s="5">
        <f t="shared" si="22"/>
        <v>434366.0370031565</v>
      </c>
      <c r="BI94" s="150"/>
      <c r="BJ94" s="2">
        <v>89</v>
      </c>
      <c r="BK94" s="118">
        <v>47543</v>
      </c>
      <c r="BL94" s="5">
        <f t="shared" si="52"/>
        <v>634998.24291146267</v>
      </c>
      <c r="BM94" s="5">
        <f t="shared" si="53"/>
        <v>4761.5904347922178</v>
      </c>
      <c r="BN94" s="5">
        <f t="shared" si="23"/>
        <v>925.14271720213083</v>
      </c>
      <c r="BO94" s="35">
        <f t="shared" si="24"/>
        <v>1.7483060355449633E-2</v>
      </c>
      <c r="BP94" s="5">
        <f t="shared" si="25"/>
        <v>3836.447717590087</v>
      </c>
      <c r="BQ94" s="35">
        <f t="shared" si="26"/>
        <v>7.2499999999999995E-2</v>
      </c>
      <c r="BR94" s="5">
        <f t="shared" si="54"/>
        <v>63926.899805739158</v>
      </c>
      <c r="BS94" s="5">
        <f t="shared" si="55"/>
        <v>359854.64889076824</v>
      </c>
      <c r="BT94" s="5">
        <f t="shared" si="27"/>
        <v>634073.10019426059</v>
      </c>
      <c r="BU94" s="5">
        <f t="shared" si="28"/>
        <v>423781.54869650741</v>
      </c>
      <c r="BV94" s="150"/>
      <c r="BW94" s="2">
        <v>89</v>
      </c>
      <c r="BX94" s="118">
        <v>47543</v>
      </c>
      <c r="BY94" s="5">
        <f t="shared" si="56"/>
        <v>632445.81220234779</v>
      </c>
      <c r="BZ94" s="5">
        <f t="shared" si="57"/>
        <v>4643.8114163506943</v>
      </c>
      <c r="CA94" s="5">
        <f t="shared" si="29"/>
        <v>954.54417850366553</v>
      </c>
      <c r="CB94" s="35">
        <f t="shared" si="30"/>
        <v>1.8111480732485537E-2</v>
      </c>
      <c r="CC94" s="5">
        <f t="shared" si="31"/>
        <v>3689.2672378470288</v>
      </c>
      <c r="CD94" s="35">
        <f t="shared" si="32"/>
        <v>7.0000000000000007E-2</v>
      </c>
      <c r="CE94" s="5">
        <f t="shared" si="58"/>
        <v>66508.731976155381</v>
      </c>
      <c r="CF94" s="5">
        <f t="shared" si="59"/>
        <v>346790.48407905624</v>
      </c>
      <c r="CG94" s="5">
        <f t="shared" si="33"/>
        <v>631491.26802384411</v>
      </c>
      <c r="CH94" s="5">
        <f t="shared" si="34"/>
        <v>413299.21605521161</v>
      </c>
    </row>
    <row r="95" spans="9:86" ht="14.25" customHeight="1">
      <c r="I95" s="150"/>
      <c r="J95" s="2">
        <v>90</v>
      </c>
      <c r="K95" s="118">
        <v>47574</v>
      </c>
      <c r="L95" s="5">
        <f t="shared" si="35"/>
        <v>643616.11493590963</v>
      </c>
      <c r="M95" s="5">
        <f t="shared" si="0"/>
        <v>5243.8408962754593</v>
      </c>
      <c r="N95" s="5">
        <f t="shared" si="1"/>
        <v>818.98010609108042</v>
      </c>
      <c r="O95" s="35">
        <f t="shared" si="2"/>
        <v>1.526960100132297E-2</v>
      </c>
      <c r="P95" s="5">
        <f t="shared" si="3"/>
        <v>4424.8607901843789</v>
      </c>
      <c r="Q95" s="35">
        <f t="shared" si="4"/>
        <v>8.2500000000000004E-2</v>
      </c>
      <c r="R95" s="5">
        <f t="shared" si="36"/>
        <v>55202.865170181292</v>
      </c>
      <c r="S95" s="5">
        <f t="shared" si="37"/>
        <v>416742.81549460988</v>
      </c>
      <c r="T95" s="5">
        <f t="shared" si="38"/>
        <v>642797.1348298185</v>
      </c>
      <c r="U95" s="5">
        <f t="shared" si="39"/>
        <v>471945.68066479114</v>
      </c>
      <c r="V95" s="150"/>
      <c r="W95" s="2">
        <v>90</v>
      </c>
      <c r="X95" s="118">
        <v>47574</v>
      </c>
      <c r="Y95" s="5">
        <f t="shared" si="40"/>
        <v>641345.5807649605</v>
      </c>
      <c r="Z95" s="5">
        <f t="shared" si="41"/>
        <v>5121.6767256780549</v>
      </c>
      <c r="AA95" s="5">
        <f t="shared" si="5"/>
        <v>846.03952057831793</v>
      </c>
      <c r="AB95" s="35">
        <f t="shared" si="6"/>
        <v>1.5829958997816002E-2</v>
      </c>
      <c r="AC95" s="5">
        <f t="shared" si="7"/>
        <v>4275.637205099737</v>
      </c>
      <c r="AD95" s="35">
        <f t="shared" si="8"/>
        <v>0.08</v>
      </c>
      <c r="AE95" s="5">
        <f t="shared" si="42"/>
        <v>57500.458755618289</v>
      </c>
      <c r="AF95" s="5">
        <f t="shared" si="43"/>
        <v>403450.44655540667</v>
      </c>
      <c r="AG95" s="5">
        <f t="shared" si="9"/>
        <v>640499.54124438216</v>
      </c>
      <c r="AH95" s="5">
        <f t="shared" si="10"/>
        <v>460950.90531102498</v>
      </c>
      <c r="AI95" s="150"/>
      <c r="AJ95" s="2">
        <v>90</v>
      </c>
      <c r="AK95" s="118">
        <v>47574</v>
      </c>
      <c r="AL95" s="5">
        <f t="shared" si="44"/>
        <v>638999.07509105338</v>
      </c>
      <c r="AM95" s="5">
        <f t="shared" si="45"/>
        <v>5000.557474002132</v>
      </c>
      <c r="AN95" s="5">
        <f t="shared" si="11"/>
        <v>873.68844737241216</v>
      </c>
      <c r="AO95" s="35">
        <f t="shared" si="12"/>
        <v>1.6407318534811657E-2</v>
      </c>
      <c r="AP95" s="5">
        <f t="shared" si="13"/>
        <v>4126.8690266297199</v>
      </c>
      <c r="AQ95" s="35">
        <f t="shared" si="14"/>
        <v>7.7499999999999999E-2</v>
      </c>
      <c r="AR95" s="5">
        <f t="shared" si="46"/>
        <v>59874.613356319045</v>
      </c>
      <c r="AS95" s="5">
        <f t="shared" si="47"/>
        <v>390175.55930387293</v>
      </c>
      <c r="AT95" s="5">
        <f t="shared" si="15"/>
        <v>638125.38664368098</v>
      </c>
      <c r="AU95" s="5">
        <f t="shared" si="16"/>
        <v>450050.17266019195</v>
      </c>
      <c r="AV95" s="150"/>
      <c r="AW95" s="2">
        <v>90</v>
      </c>
      <c r="AX95" s="118">
        <v>47574</v>
      </c>
      <c r="AY95" s="5">
        <f t="shared" si="48"/>
        <v>636575.32008580538</v>
      </c>
      <c r="AZ95" s="5">
        <f t="shared" si="49"/>
        <v>4880.5172696983873</v>
      </c>
      <c r="BA95" s="5">
        <f t="shared" si="17"/>
        <v>901.92151916210423</v>
      </c>
      <c r="BB95" s="35">
        <f t="shared" si="18"/>
        <v>1.700200728562079E-2</v>
      </c>
      <c r="BC95" s="5">
        <f t="shared" si="19"/>
        <v>3978.595750536283</v>
      </c>
      <c r="BD95" s="35">
        <f t="shared" si="20"/>
        <v>7.4999999999999997E-2</v>
      </c>
      <c r="BE95" s="5">
        <f t="shared" si="50"/>
        <v>62326.601433357093</v>
      </c>
      <c r="BF95" s="5">
        <f t="shared" si="51"/>
        <v>376919.95283949783</v>
      </c>
      <c r="BG95" s="5">
        <f t="shared" si="21"/>
        <v>635673.39856664324</v>
      </c>
      <c r="BH95" s="5">
        <f t="shared" si="22"/>
        <v>439246.55427285493</v>
      </c>
      <c r="BI95" s="150"/>
      <c r="BJ95" s="2">
        <v>90</v>
      </c>
      <c r="BK95" s="118">
        <v>47574</v>
      </c>
      <c r="BL95" s="5">
        <f t="shared" si="52"/>
        <v>634073.10019426059</v>
      </c>
      <c r="BM95" s="5">
        <f t="shared" si="53"/>
        <v>4761.5904347922178</v>
      </c>
      <c r="BN95" s="5">
        <f t="shared" si="23"/>
        <v>930.73212111855992</v>
      </c>
      <c r="BO95" s="35">
        <f t="shared" si="24"/>
        <v>1.761434990697594E-2</v>
      </c>
      <c r="BP95" s="5">
        <f t="shared" si="25"/>
        <v>3830.8583136736579</v>
      </c>
      <c r="BQ95" s="35">
        <f t="shared" si="26"/>
        <v>7.2499999999999995E-2</v>
      </c>
      <c r="BR95" s="5">
        <f t="shared" si="54"/>
        <v>64857.631926857721</v>
      </c>
      <c r="BS95" s="5">
        <f t="shared" si="55"/>
        <v>363685.50720444188</v>
      </c>
      <c r="BT95" s="5">
        <f t="shared" si="27"/>
        <v>633142.36807314202</v>
      </c>
      <c r="BU95" s="5">
        <f t="shared" si="28"/>
        <v>428543.13913129957</v>
      </c>
      <c r="BV95" s="150"/>
      <c r="BW95" s="2">
        <v>90</v>
      </c>
      <c r="BX95" s="118">
        <v>47574</v>
      </c>
      <c r="BY95" s="5">
        <f t="shared" si="56"/>
        <v>631491.26802384411</v>
      </c>
      <c r="BZ95" s="5">
        <f t="shared" si="57"/>
        <v>4643.8114163506943</v>
      </c>
      <c r="CA95" s="5">
        <f t="shared" si="29"/>
        <v>960.11235287827003</v>
      </c>
      <c r="CB95" s="35">
        <f t="shared" si="30"/>
        <v>1.8244667532131598E-2</v>
      </c>
      <c r="CC95" s="5">
        <f t="shared" si="31"/>
        <v>3683.6990634724243</v>
      </c>
      <c r="CD95" s="35">
        <f t="shared" si="32"/>
        <v>7.0000000000000007E-2</v>
      </c>
      <c r="CE95" s="5">
        <f t="shared" si="58"/>
        <v>67468.844329033658</v>
      </c>
      <c r="CF95" s="5">
        <f t="shared" si="59"/>
        <v>350474.18314252869</v>
      </c>
      <c r="CG95" s="5">
        <f t="shared" si="33"/>
        <v>630531.15567096579</v>
      </c>
      <c r="CH95" s="5">
        <f t="shared" si="34"/>
        <v>417943.02747156238</v>
      </c>
    </row>
    <row r="96" spans="9:86" ht="14.25" customHeight="1">
      <c r="I96" s="150"/>
      <c r="J96" s="2">
        <v>91</v>
      </c>
      <c r="K96" s="118">
        <v>47604</v>
      </c>
      <c r="L96" s="5">
        <f t="shared" si="35"/>
        <v>642797.1348298185</v>
      </c>
      <c r="M96" s="5">
        <f t="shared" si="0"/>
        <v>5243.8408962754593</v>
      </c>
      <c r="N96" s="5">
        <f t="shared" si="1"/>
        <v>824.61059432045658</v>
      </c>
      <c r="O96" s="35">
        <f t="shared" si="2"/>
        <v>1.5394168075228401E-2</v>
      </c>
      <c r="P96" s="5">
        <f t="shared" si="3"/>
        <v>4419.2303019550027</v>
      </c>
      <c r="Q96" s="35">
        <f t="shared" si="4"/>
        <v>8.2500000000000018E-2</v>
      </c>
      <c r="R96" s="5">
        <f t="shared" si="36"/>
        <v>56027.475764501753</v>
      </c>
      <c r="S96" s="5">
        <f t="shared" si="37"/>
        <v>421162.0457965649</v>
      </c>
      <c r="T96" s="5">
        <f t="shared" si="38"/>
        <v>641972.52423549804</v>
      </c>
      <c r="U96" s="5">
        <f t="shared" si="39"/>
        <v>477189.52156106662</v>
      </c>
      <c r="V96" s="150"/>
      <c r="W96" s="2">
        <v>91</v>
      </c>
      <c r="X96" s="118">
        <v>47604</v>
      </c>
      <c r="Y96" s="5">
        <f t="shared" si="40"/>
        <v>640499.54124438216</v>
      </c>
      <c r="Z96" s="5">
        <f t="shared" si="41"/>
        <v>5121.6767256780549</v>
      </c>
      <c r="AA96" s="5">
        <f t="shared" si="5"/>
        <v>851.6797840488407</v>
      </c>
      <c r="AB96" s="35">
        <f t="shared" si="6"/>
        <v>1.595654134073235E-2</v>
      </c>
      <c r="AC96" s="5">
        <f t="shared" si="7"/>
        <v>4269.9969416292142</v>
      </c>
      <c r="AD96" s="35">
        <f t="shared" si="8"/>
        <v>7.9999999999999988E-2</v>
      </c>
      <c r="AE96" s="5">
        <f t="shared" si="42"/>
        <v>58352.138539667132</v>
      </c>
      <c r="AF96" s="5">
        <f t="shared" si="43"/>
        <v>407720.44349703589</v>
      </c>
      <c r="AG96" s="5">
        <f t="shared" si="9"/>
        <v>639647.86146033334</v>
      </c>
      <c r="AH96" s="5">
        <f t="shared" si="10"/>
        <v>466072.58203670301</v>
      </c>
      <c r="AI96" s="150"/>
      <c r="AJ96" s="2">
        <v>91</v>
      </c>
      <c r="AK96" s="118">
        <v>47604</v>
      </c>
      <c r="AL96" s="5">
        <f t="shared" si="44"/>
        <v>638125.38664368098</v>
      </c>
      <c r="AM96" s="5">
        <f t="shared" si="45"/>
        <v>5000.557474002132</v>
      </c>
      <c r="AN96" s="5">
        <f t="shared" si="11"/>
        <v>879.33101859502585</v>
      </c>
      <c r="AO96" s="35">
        <f t="shared" si="12"/>
        <v>1.6535891603748971E-2</v>
      </c>
      <c r="AP96" s="5">
        <f t="shared" si="13"/>
        <v>4121.2264554071062</v>
      </c>
      <c r="AQ96" s="35">
        <f t="shared" si="14"/>
        <v>7.7499999999999999E-2</v>
      </c>
      <c r="AR96" s="5">
        <f t="shared" si="46"/>
        <v>60753.94437491407</v>
      </c>
      <c r="AS96" s="5">
        <f t="shared" si="47"/>
        <v>394296.78575928003</v>
      </c>
      <c r="AT96" s="5">
        <f t="shared" si="15"/>
        <v>637246.05562508595</v>
      </c>
      <c r="AU96" s="5">
        <f t="shared" si="16"/>
        <v>455050.73013419408</v>
      </c>
      <c r="AV96" s="150"/>
      <c r="AW96" s="2">
        <v>91</v>
      </c>
      <c r="AX96" s="118">
        <v>47604</v>
      </c>
      <c r="AY96" s="5">
        <f t="shared" si="48"/>
        <v>635673.39856664324</v>
      </c>
      <c r="AZ96" s="5">
        <f t="shared" si="49"/>
        <v>4880.5172696983873</v>
      </c>
      <c r="BA96" s="5">
        <f t="shared" si="17"/>
        <v>907.55852865686757</v>
      </c>
      <c r="BB96" s="35">
        <f t="shared" si="18"/>
        <v>1.7132543800699319E-2</v>
      </c>
      <c r="BC96" s="5">
        <f t="shared" si="19"/>
        <v>3972.9587410415197</v>
      </c>
      <c r="BD96" s="35">
        <f t="shared" si="20"/>
        <v>7.4999999999999997E-2</v>
      </c>
      <c r="BE96" s="5">
        <f t="shared" si="50"/>
        <v>63234.15996201396</v>
      </c>
      <c r="BF96" s="5">
        <f t="shared" si="51"/>
        <v>380892.91158053937</v>
      </c>
      <c r="BG96" s="5">
        <f t="shared" si="21"/>
        <v>634765.8400379864</v>
      </c>
      <c r="BH96" s="5">
        <f t="shared" si="22"/>
        <v>444127.07154255331</v>
      </c>
      <c r="BI96" s="150"/>
      <c r="BJ96" s="2">
        <v>91</v>
      </c>
      <c r="BK96" s="118">
        <v>47604</v>
      </c>
      <c r="BL96" s="5">
        <f t="shared" si="52"/>
        <v>633142.36807314202</v>
      </c>
      <c r="BM96" s="5">
        <f t="shared" si="53"/>
        <v>4761.5904347922178</v>
      </c>
      <c r="BN96" s="5">
        <f t="shared" si="23"/>
        <v>936.35529435031822</v>
      </c>
      <c r="BO96" s="35">
        <f t="shared" si="24"/>
        <v>1.7746819828847373E-2</v>
      </c>
      <c r="BP96" s="5">
        <f t="shared" si="25"/>
        <v>3825.2351404418996</v>
      </c>
      <c r="BQ96" s="35">
        <f t="shared" si="26"/>
        <v>7.2499999999999995E-2</v>
      </c>
      <c r="BR96" s="5">
        <f t="shared" si="54"/>
        <v>65793.987221208037</v>
      </c>
      <c r="BS96" s="5">
        <f t="shared" si="55"/>
        <v>367510.74234488379</v>
      </c>
      <c r="BT96" s="5">
        <f t="shared" si="27"/>
        <v>632206.01277879172</v>
      </c>
      <c r="BU96" s="5">
        <f t="shared" si="28"/>
        <v>433304.72956609185</v>
      </c>
      <c r="BV96" s="150"/>
      <c r="BW96" s="2">
        <v>91</v>
      </c>
      <c r="BX96" s="118">
        <v>47604</v>
      </c>
      <c r="BY96" s="5">
        <f t="shared" si="56"/>
        <v>630531.15567096579</v>
      </c>
      <c r="BZ96" s="5">
        <f t="shared" si="57"/>
        <v>4643.8114163506943</v>
      </c>
      <c r="CA96" s="5">
        <f t="shared" si="29"/>
        <v>965.71300827006053</v>
      </c>
      <c r="CB96" s="35">
        <f t="shared" si="30"/>
        <v>1.8379038045961457E-2</v>
      </c>
      <c r="CC96" s="5">
        <f t="shared" si="31"/>
        <v>3678.0984080806338</v>
      </c>
      <c r="CD96" s="35">
        <f t="shared" si="32"/>
        <v>7.0000000000000007E-2</v>
      </c>
      <c r="CE96" s="5">
        <f t="shared" si="58"/>
        <v>68434.557337303719</v>
      </c>
      <c r="CF96" s="5">
        <f t="shared" si="59"/>
        <v>354152.28155060933</v>
      </c>
      <c r="CG96" s="5">
        <f t="shared" si="33"/>
        <v>629565.44266269577</v>
      </c>
      <c r="CH96" s="5">
        <f t="shared" si="34"/>
        <v>422586.83888791304</v>
      </c>
    </row>
    <row r="97" spans="9:86" ht="14.25" customHeight="1">
      <c r="I97" s="150"/>
      <c r="J97" s="2">
        <v>92</v>
      </c>
      <c r="K97" s="118">
        <v>47635</v>
      </c>
      <c r="L97" s="5">
        <f t="shared" si="35"/>
        <v>641972.52423549804</v>
      </c>
      <c r="M97" s="5">
        <f t="shared" si="0"/>
        <v>5243.8408962754593</v>
      </c>
      <c r="N97" s="5">
        <f t="shared" si="1"/>
        <v>830.27979215641062</v>
      </c>
      <c r="O97" s="35">
        <f t="shared" si="2"/>
        <v>1.5519912659411602E-2</v>
      </c>
      <c r="P97" s="5">
        <f t="shared" si="3"/>
        <v>4413.5611041190487</v>
      </c>
      <c r="Q97" s="35">
        <f t="shared" si="4"/>
        <v>8.249999999999999E-2</v>
      </c>
      <c r="R97" s="5">
        <f t="shared" si="36"/>
        <v>56857.755556658165</v>
      </c>
      <c r="S97" s="5">
        <f t="shared" si="37"/>
        <v>425575.60690068395</v>
      </c>
      <c r="T97" s="5">
        <f t="shared" si="38"/>
        <v>641142.24444334162</v>
      </c>
      <c r="U97" s="5">
        <f t="shared" si="39"/>
        <v>482433.3624573421</v>
      </c>
      <c r="V97" s="150"/>
      <c r="W97" s="2">
        <v>92</v>
      </c>
      <c r="X97" s="118">
        <v>47635</v>
      </c>
      <c r="Y97" s="5">
        <f t="shared" si="40"/>
        <v>639647.86146033334</v>
      </c>
      <c r="Z97" s="5">
        <f t="shared" si="41"/>
        <v>5121.6767256780549</v>
      </c>
      <c r="AA97" s="5">
        <f t="shared" si="5"/>
        <v>857.35764927583205</v>
      </c>
      <c r="AB97" s="35">
        <f t="shared" si="6"/>
        <v>1.608430577383865E-2</v>
      </c>
      <c r="AC97" s="5">
        <f t="shared" si="7"/>
        <v>4264.3190764022229</v>
      </c>
      <c r="AD97" s="35">
        <f t="shared" si="8"/>
        <v>8.0000000000000016E-2</v>
      </c>
      <c r="AE97" s="5">
        <f t="shared" si="42"/>
        <v>59209.496188942961</v>
      </c>
      <c r="AF97" s="5">
        <f t="shared" si="43"/>
        <v>411984.76257343811</v>
      </c>
      <c r="AG97" s="5">
        <f t="shared" si="9"/>
        <v>638790.50381105754</v>
      </c>
      <c r="AH97" s="5">
        <f t="shared" si="10"/>
        <v>471194.2587623811</v>
      </c>
      <c r="AI97" s="150"/>
      <c r="AJ97" s="2">
        <v>92</v>
      </c>
      <c r="AK97" s="118">
        <v>47635</v>
      </c>
      <c r="AL97" s="5">
        <f t="shared" si="44"/>
        <v>637246.05562508595</v>
      </c>
      <c r="AM97" s="5">
        <f t="shared" si="45"/>
        <v>5000.557474002132</v>
      </c>
      <c r="AN97" s="5">
        <f t="shared" si="11"/>
        <v>885.01003142345235</v>
      </c>
      <c r="AO97" s="35">
        <f t="shared" si="12"/>
        <v>1.6665651020254593E-2</v>
      </c>
      <c r="AP97" s="5">
        <f t="shared" si="13"/>
        <v>4115.5474425786797</v>
      </c>
      <c r="AQ97" s="35">
        <f t="shared" si="14"/>
        <v>7.7499999999999986E-2</v>
      </c>
      <c r="AR97" s="5">
        <f t="shared" si="46"/>
        <v>61638.954406337522</v>
      </c>
      <c r="AS97" s="5">
        <f t="shared" si="47"/>
        <v>398412.33320185868</v>
      </c>
      <c r="AT97" s="5">
        <f t="shared" si="15"/>
        <v>636361.04559366254</v>
      </c>
      <c r="AU97" s="5">
        <f t="shared" si="16"/>
        <v>460051.2876081962</v>
      </c>
      <c r="AV97" s="150"/>
      <c r="AW97" s="2">
        <v>92</v>
      </c>
      <c r="AX97" s="118">
        <v>47635</v>
      </c>
      <c r="AY97" s="5">
        <f t="shared" si="48"/>
        <v>634765.8400379864</v>
      </c>
      <c r="AZ97" s="5">
        <f t="shared" si="49"/>
        <v>4880.5172696983873</v>
      </c>
      <c r="BA97" s="5">
        <f t="shared" si="17"/>
        <v>913.23076946097262</v>
      </c>
      <c r="BB97" s="35">
        <f t="shared" si="18"/>
        <v>1.7264270605481642E-2</v>
      </c>
      <c r="BC97" s="5">
        <f t="shared" si="19"/>
        <v>3967.2865002374147</v>
      </c>
      <c r="BD97" s="35">
        <f t="shared" si="20"/>
        <v>7.4999999999999997E-2</v>
      </c>
      <c r="BE97" s="5">
        <f t="shared" si="50"/>
        <v>64147.39073147493</v>
      </c>
      <c r="BF97" s="5">
        <f t="shared" si="51"/>
        <v>384860.19808077678</v>
      </c>
      <c r="BG97" s="5">
        <f t="shared" si="21"/>
        <v>633852.60926852538</v>
      </c>
      <c r="BH97" s="5">
        <f t="shared" si="22"/>
        <v>449007.58881225169</v>
      </c>
      <c r="BI97" s="150"/>
      <c r="BJ97" s="2">
        <v>92</v>
      </c>
      <c r="BK97" s="118">
        <v>47635</v>
      </c>
      <c r="BL97" s="5">
        <f t="shared" si="52"/>
        <v>632206.01277879172</v>
      </c>
      <c r="BM97" s="5">
        <f t="shared" si="53"/>
        <v>4761.5904347922178</v>
      </c>
      <c r="BN97" s="5">
        <f t="shared" si="23"/>
        <v>942.01244092035131</v>
      </c>
      <c r="BO97" s="35">
        <f t="shared" si="24"/>
        <v>1.7880483675500138E-2</v>
      </c>
      <c r="BP97" s="5">
        <f t="shared" si="25"/>
        <v>3819.5779938718665</v>
      </c>
      <c r="BQ97" s="35">
        <f t="shared" si="26"/>
        <v>7.2499999999999995E-2</v>
      </c>
      <c r="BR97" s="5">
        <f t="shared" si="54"/>
        <v>66735.999662128394</v>
      </c>
      <c r="BS97" s="5">
        <f t="shared" si="55"/>
        <v>371330.32033875567</v>
      </c>
      <c r="BT97" s="5">
        <f t="shared" si="27"/>
        <v>631264.00033787137</v>
      </c>
      <c r="BU97" s="5">
        <f t="shared" si="28"/>
        <v>438066.32000088406</v>
      </c>
      <c r="BV97" s="150"/>
      <c r="BW97" s="2">
        <v>92</v>
      </c>
      <c r="BX97" s="118">
        <v>47635</v>
      </c>
      <c r="BY97" s="5">
        <f t="shared" si="56"/>
        <v>629565.44266269577</v>
      </c>
      <c r="BZ97" s="5">
        <f t="shared" si="57"/>
        <v>4643.8114163506943</v>
      </c>
      <c r="CA97" s="5">
        <f t="shared" si="29"/>
        <v>971.34633415163535</v>
      </c>
      <c r="CB97" s="35">
        <f t="shared" si="30"/>
        <v>1.8514605821629695E-2</v>
      </c>
      <c r="CC97" s="5">
        <f t="shared" si="31"/>
        <v>3672.465082199059</v>
      </c>
      <c r="CD97" s="35">
        <f t="shared" si="32"/>
        <v>7.0000000000000007E-2</v>
      </c>
      <c r="CE97" s="5">
        <f t="shared" si="58"/>
        <v>69405.903671455351</v>
      </c>
      <c r="CF97" s="5">
        <f t="shared" si="59"/>
        <v>357824.74663280841</v>
      </c>
      <c r="CG97" s="5">
        <f t="shared" si="33"/>
        <v>628594.09632854408</v>
      </c>
      <c r="CH97" s="5">
        <f t="shared" si="34"/>
        <v>427230.65030426375</v>
      </c>
    </row>
    <row r="98" spans="9:86" ht="14.25" customHeight="1">
      <c r="I98" s="150"/>
      <c r="J98" s="2">
        <v>93</v>
      </c>
      <c r="K98" s="118">
        <v>47665</v>
      </c>
      <c r="L98" s="5">
        <f t="shared" si="35"/>
        <v>641142.24444334162</v>
      </c>
      <c r="M98" s="5">
        <f t="shared" si="0"/>
        <v>5243.8408962754593</v>
      </c>
      <c r="N98" s="5">
        <f t="shared" si="1"/>
        <v>835.98796572748597</v>
      </c>
      <c r="O98" s="35">
        <f t="shared" si="2"/>
        <v>1.5646848535834323E-2</v>
      </c>
      <c r="P98" s="5">
        <f t="shared" si="3"/>
        <v>4407.8529305479733</v>
      </c>
      <c r="Q98" s="35">
        <f t="shared" si="4"/>
        <v>8.249999999999999E-2</v>
      </c>
      <c r="R98" s="5">
        <f t="shared" si="36"/>
        <v>57693.743522385652</v>
      </c>
      <c r="S98" s="5">
        <f t="shared" si="37"/>
        <v>429983.45983123191</v>
      </c>
      <c r="T98" s="5">
        <f t="shared" si="38"/>
        <v>640306.25647761417</v>
      </c>
      <c r="U98" s="5">
        <f t="shared" si="39"/>
        <v>487677.20335361757</v>
      </c>
      <c r="V98" s="150"/>
      <c r="W98" s="2">
        <v>93</v>
      </c>
      <c r="X98" s="118">
        <v>47665</v>
      </c>
      <c r="Y98" s="5">
        <f t="shared" si="40"/>
        <v>638790.50381105754</v>
      </c>
      <c r="Z98" s="5">
        <f t="shared" si="41"/>
        <v>5121.6767256780549</v>
      </c>
      <c r="AA98" s="5">
        <f t="shared" si="5"/>
        <v>863.07336693767138</v>
      </c>
      <c r="AB98" s="35">
        <f t="shared" si="6"/>
        <v>1.6213266073090267E-2</v>
      </c>
      <c r="AC98" s="5">
        <f t="shared" si="7"/>
        <v>4258.6033587403836</v>
      </c>
      <c r="AD98" s="35">
        <f t="shared" si="8"/>
        <v>7.9999999999999988E-2</v>
      </c>
      <c r="AE98" s="5">
        <f t="shared" si="42"/>
        <v>60072.569555880633</v>
      </c>
      <c r="AF98" s="5">
        <f t="shared" si="43"/>
        <v>416243.36593217851</v>
      </c>
      <c r="AG98" s="5">
        <f t="shared" si="9"/>
        <v>637927.43044411985</v>
      </c>
      <c r="AH98" s="5">
        <f t="shared" si="10"/>
        <v>476315.93548805913</v>
      </c>
      <c r="AI98" s="150"/>
      <c r="AJ98" s="2">
        <v>93</v>
      </c>
      <c r="AK98" s="118">
        <v>47665</v>
      </c>
      <c r="AL98" s="5">
        <f t="shared" si="44"/>
        <v>636361.04559366254</v>
      </c>
      <c r="AM98" s="5">
        <f t="shared" si="45"/>
        <v>5000.557474002132</v>
      </c>
      <c r="AN98" s="5">
        <f t="shared" si="11"/>
        <v>890.72572120972836</v>
      </c>
      <c r="AO98" s="35">
        <f t="shared" si="12"/>
        <v>1.6796610553911611E-2</v>
      </c>
      <c r="AP98" s="5">
        <f t="shared" si="13"/>
        <v>4109.8317527924037</v>
      </c>
      <c r="AQ98" s="35">
        <f t="shared" si="14"/>
        <v>7.7499999999999999E-2</v>
      </c>
      <c r="AR98" s="5">
        <f t="shared" si="46"/>
        <v>62529.680127547254</v>
      </c>
      <c r="AS98" s="5">
        <f t="shared" si="47"/>
        <v>402522.16495465109</v>
      </c>
      <c r="AT98" s="5">
        <f t="shared" si="15"/>
        <v>635470.31987245276</v>
      </c>
      <c r="AU98" s="5">
        <f t="shared" si="16"/>
        <v>465051.84508219833</v>
      </c>
      <c r="AV98" s="150"/>
      <c r="AW98" s="2">
        <v>93</v>
      </c>
      <c r="AX98" s="118">
        <v>47665</v>
      </c>
      <c r="AY98" s="5">
        <f t="shared" si="48"/>
        <v>633852.60926852538</v>
      </c>
      <c r="AZ98" s="5">
        <f t="shared" si="49"/>
        <v>4880.5172696983873</v>
      </c>
      <c r="BA98" s="5">
        <f t="shared" si="17"/>
        <v>918.93846177010391</v>
      </c>
      <c r="BB98" s="35">
        <f t="shared" si="18"/>
        <v>1.7397201462918732E-2</v>
      </c>
      <c r="BC98" s="5">
        <f t="shared" si="19"/>
        <v>3961.5788079282834</v>
      </c>
      <c r="BD98" s="35">
        <f t="shared" si="20"/>
        <v>7.4999999999999997E-2</v>
      </c>
      <c r="BE98" s="5">
        <f t="shared" si="50"/>
        <v>65066.329193245037</v>
      </c>
      <c r="BF98" s="5">
        <f t="shared" si="51"/>
        <v>388821.77688870509</v>
      </c>
      <c r="BG98" s="5">
        <f t="shared" si="21"/>
        <v>632933.67080675531</v>
      </c>
      <c r="BH98" s="5">
        <f t="shared" si="22"/>
        <v>453888.10608195013</v>
      </c>
      <c r="BI98" s="150"/>
      <c r="BJ98" s="2">
        <v>93</v>
      </c>
      <c r="BK98" s="118">
        <v>47665</v>
      </c>
      <c r="BL98" s="5">
        <f t="shared" si="52"/>
        <v>631264.00033787137</v>
      </c>
      <c r="BM98" s="5">
        <f t="shared" si="53"/>
        <v>4761.5904347922178</v>
      </c>
      <c r="BN98" s="5">
        <f t="shared" si="23"/>
        <v>947.70376608424522</v>
      </c>
      <c r="BO98" s="35">
        <f t="shared" si="24"/>
        <v>1.8015355203091051E-2</v>
      </c>
      <c r="BP98" s="5">
        <f t="shared" si="25"/>
        <v>3813.8866687079726</v>
      </c>
      <c r="BQ98" s="35">
        <f t="shared" si="26"/>
        <v>7.2499999999999995E-2</v>
      </c>
      <c r="BR98" s="5">
        <f t="shared" si="54"/>
        <v>67683.703428212641</v>
      </c>
      <c r="BS98" s="5">
        <f t="shared" si="55"/>
        <v>375144.20700746367</v>
      </c>
      <c r="BT98" s="5">
        <f t="shared" si="27"/>
        <v>630316.2965717871</v>
      </c>
      <c r="BU98" s="5">
        <f t="shared" si="28"/>
        <v>442827.91043567634</v>
      </c>
      <c r="BV98" s="150"/>
      <c r="BW98" s="2">
        <v>93</v>
      </c>
      <c r="BX98" s="118">
        <v>47665</v>
      </c>
      <c r="BY98" s="5">
        <f t="shared" si="56"/>
        <v>628594.09632854408</v>
      </c>
      <c r="BZ98" s="5">
        <f t="shared" si="57"/>
        <v>4643.8114163506943</v>
      </c>
      <c r="CA98" s="5">
        <f t="shared" si="29"/>
        <v>977.01252110085352</v>
      </c>
      <c r="CB98" s="35">
        <f t="shared" si="30"/>
        <v>1.865138460842693E-2</v>
      </c>
      <c r="CC98" s="5">
        <f t="shared" si="31"/>
        <v>3666.7988952498408</v>
      </c>
      <c r="CD98" s="35">
        <f t="shared" si="32"/>
        <v>7.0000000000000007E-2</v>
      </c>
      <c r="CE98" s="5">
        <f t="shared" si="58"/>
        <v>70382.916192556208</v>
      </c>
      <c r="CF98" s="5">
        <f t="shared" si="59"/>
        <v>361491.54552805825</v>
      </c>
      <c r="CG98" s="5">
        <f t="shared" si="33"/>
        <v>627617.08380744327</v>
      </c>
      <c r="CH98" s="5">
        <f t="shared" si="34"/>
        <v>431874.46172061446</v>
      </c>
    </row>
    <row r="99" spans="9:86" ht="14.25" customHeight="1">
      <c r="I99" s="150"/>
      <c r="J99" s="2">
        <v>94</v>
      </c>
      <c r="K99" s="118">
        <v>47696</v>
      </c>
      <c r="L99" s="5">
        <f t="shared" si="35"/>
        <v>640306.25647761417</v>
      </c>
      <c r="M99" s="5">
        <f t="shared" si="0"/>
        <v>5243.8408962754593</v>
      </c>
      <c r="N99" s="5">
        <f t="shared" si="1"/>
        <v>841.73538299186202</v>
      </c>
      <c r="O99" s="35">
        <f t="shared" si="2"/>
        <v>1.5774989692382432E-2</v>
      </c>
      <c r="P99" s="5">
        <f t="shared" si="3"/>
        <v>4402.1055132835972</v>
      </c>
      <c r="Q99" s="35">
        <f t="shared" si="4"/>
        <v>8.2500000000000004E-2</v>
      </c>
      <c r="R99" s="5">
        <f t="shared" si="36"/>
        <v>58535.478905377517</v>
      </c>
      <c r="S99" s="5">
        <f t="shared" si="37"/>
        <v>434385.56534451549</v>
      </c>
      <c r="T99" s="5">
        <f t="shared" si="38"/>
        <v>639464.52109462232</v>
      </c>
      <c r="U99" s="5">
        <f t="shared" si="39"/>
        <v>492921.04424989299</v>
      </c>
      <c r="V99" s="150"/>
      <c r="W99" s="2">
        <v>94</v>
      </c>
      <c r="X99" s="118">
        <v>47696</v>
      </c>
      <c r="Y99" s="5">
        <f t="shared" si="40"/>
        <v>637927.43044411985</v>
      </c>
      <c r="Z99" s="5">
        <f t="shared" si="41"/>
        <v>5121.6767256780549</v>
      </c>
      <c r="AA99" s="5">
        <f t="shared" si="5"/>
        <v>868.8271893839219</v>
      </c>
      <c r="AB99" s="35">
        <f t="shared" si="6"/>
        <v>1.6343436220243139E-2</v>
      </c>
      <c r="AC99" s="5">
        <f t="shared" si="7"/>
        <v>4252.849536294133</v>
      </c>
      <c r="AD99" s="35">
        <f t="shared" si="8"/>
        <v>8.0000000000000016E-2</v>
      </c>
      <c r="AE99" s="5">
        <f t="shared" si="42"/>
        <v>60941.396745264552</v>
      </c>
      <c r="AF99" s="5">
        <f t="shared" si="43"/>
        <v>420496.21546847263</v>
      </c>
      <c r="AG99" s="5">
        <f t="shared" si="9"/>
        <v>637058.60325473594</v>
      </c>
      <c r="AH99" s="5">
        <f t="shared" si="10"/>
        <v>481437.61221373716</v>
      </c>
      <c r="AI99" s="150"/>
      <c r="AJ99" s="2">
        <v>94</v>
      </c>
      <c r="AK99" s="118">
        <v>47696</v>
      </c>
      <c r="AL99" s="5">
        <f t="shared" si="44"/>
        <v>635470.31987245276</v>
      </c>
      <c r="AM99" s="5">
        <f t="shared" si="45"/>
        <v>5000.557474002132</v>
      </c>
      <c r="AN99" s="5">
        <f t="shared" si="11"/>
        <v>896.47832482587455</v>
      </c>
      <c r="AO99" s="35">
        <f t="shared" si="12"/>
        <v>1.6928784179990837E-2</v>
      </c>
      <c r="AP99" s="5">
        <f t="shared" si="13"/>
        <v>4104.0791491762575</v>
      </c>
      <c r="AQ99" s="35">
        <f t="shared" si="14"/>
        <v>7.7499999999999999E-2</v>
      </c>
      <c r="AR99" s="5">
        <f t="shared" si="46"/>
        <v>63426.158452373129</v>
      </c>
      <c r="AS99" s="5">
        <f t="shared" si="47"/>
        <v>406626.24410382734</v>
      </c>
      <c r="AT99" s="5">
        <f t="shared" si="15"/>
        <v>634573.84154762689</v>
      </c>
      <c r="AU99" s="5">
        <f t="shared" si="16"/>
        <v>470052.40255620045</v>
      </c>
      <c r="AV99" s="150"/>
      <c r="AW99" s="2">
        <v>94</v>
      </c>
      <c r="AX99" s="118">
        <v>47696</v>
      </c>
      <c r="AY99" s="5">
        <f t="shared" si="48"/>
        <v>632933.67080675531</v>
      </c>
      <c r="AZ99" s="5">
        <f t="shared" si="49"/>
        <v>4880.5172696983873</v>
      </c>
      <c r="BA99" s="5">
        <f t="shared" si="17"/>
        <v>924.68182715616695</v>
      </c>
      <c r="BB99" s="35">
        <f t="shared" si="18"/>
        <v>1.7531350341546049E-2</v>
      </c>
      <c r="BC99" s="5">
        <f t="shared" si="19"/>
        <v>3955.8354425422203</v>
      </c>
      <c r="BD99" s="35">
        <f t="shared" si="20"/>
        <v>7.4999999999999997E-2</v>
      </c>
      <c r="BE99" s="5">
        <f t="shared" si="50"/>
        <v>65991.011020401202</v>
      </c>
      <c r="BF99" s="5">
        <f t="shared" si="51"/>
        <v>392777.61233124731</v>
      </c>
      <c r="BG99" s="5">
        <f t="shared" si="21"/>
        <v>632008.98897959909</v>
      </c>
      <c r="BH99" s="5">
        <f t="shared" si="22"/>
        <v>458768.62335164851</v>
      </c>
      <c r="BI99" s="150"/>
      <c r="BJ99" s="2">
        <v>94</v>
      </c>
      <c r="BK99" s="118">
        <v>47696</v>
      </c>
      <c r="BL99" s="5">
        <f t="shared" si="52"/>
        <v>630316.2965717871</v>
      </c>
      <c r="BM99" s="5">
        <f t="shared" si="53"/>
        <v>4761.5904347922178</v>
      </c>
      <c r="BN99" s="5">
        <f t="shared" si="23"/>
        <v>953.42947633767108</v>
      </c>
      <c r="BO99" s="35">
        <f t="shared" si="24"/>
        <v>1.8151448373267647E-2</v>
      </c>
      <c r="BP99" s="5">
        <f t="shared" si="25"/>
        <v>3808.1609584545467</v>
      </c>
      <c r="BQ99" s="35">
        <f t="shared" si="26"/>
        <v>7.2499999999999995E-2</v>
      </c>
      <c r="BR99" s="5">
        <f t="shared" si="54"/>
        <v>68637.132904550308</v>
      </c>
      <c r="BS99" s="5">
        <f t="shared" si="55"/>
        <v>378952.36796591821</v>
      </c>
      <c r="BT99" s="5">
        <f t="shared" si="27"/>
        <v>629362.86709544947</v>
      </c>
      <c r="BU99" s="5">
        <f t="shared" si="28"/>
        <v>447589.5008704685</v>
      </c>
      <c r="BV99" s="150"/>
      <c r="BW99" s="2">
        <v>94</v>
      </c>
      <c r="BX99" s="118">
        <v>47696</v>
      </c>
      <c r="BY99" s="5">
        <f t="shared" si="56"/>
        <v>627617.08380744327</v>
      </c>
      <c r="BZ99" s="5">
        <f t="shared" si="57"/>
        <v>4643.8114163506943</v>
      </c>
      <c r="CA99" s="5">
        <f t="shared" si="29"/>
        <v>982.71176080727491</v>
      </c>
      <c r="CB99" s="35">
        <f t="shared" si="30"/>
        <v>1.8789388361049333E-2</v>
      </c>
      <c r="CC99" s="5">
        <f t="shared" si="31"/>
        <v>3661.0996555434194</v>
      </c>
      <c r="CD99" s="35">
        <f t="shared" si="32"/>
        <v>7.0000000000000007E-2</v>
      </c>
      <c r="CE99" s="5">
        <f t="shared" si="58"/>
        <v>71365.627953363481</v>
      </c>
      <c r="CF99" s="5">
        <f t="shared" si="59"/>
        <v>365152.64518360165</v>
      </c>
      <c r="CG99" s="5">
        <f t="shared" si="33"/>
        <v>626634.37204663595</v>
      </c>
      <c r="CH99" s="5">
        <f t="shared" si="34"/>
        <v>436518.27313696512</v>
      </c>
    </row>
    <row r="100" spans="9:86" ht="14.25" customHeight="1">
      <c r="I100" s="150"/>
      <c r="J100" s="2">
        <v>95</v>
      </c>
      <c r="K100" s="118">
        <v>47727</v>
      </c>
      <c r="L100" s="5">
        <f t="shared" si="35"/>
        <v>639464.52109462232</v>
      </c>
      <c r="M100" s="5">
        <f t="shared" si="0"/>
        <v>5243.8408962754593</v>
      </c>
      <c r="N100" s="5">
        <f t="shared" si="1"/>
        <v>847.52231374993062</v>
      </c>
      <c r="O100" s="35">
        <f t="shared" si="2"/>
        <v>1.5904350326723223E-2</v>
      </c>
      <c r="P100" s="5">
        <f t="shared" si="3"/>
        <v>4396.3185825255287</v>
      </c>
      <c r="Q100" s="35">
        <f t="shared" si="4"/>
        <v>8.2500000000000004E-2</v>
      </c>
      <c r="R100" s="5">
        <f t="shared" si="36"/>
        <v>59383.001219127444</v>
      </c>
      <c r="S100" s="5">
        <f t="shared" si="37"/>
        <v>438781.88392704102</v>
      </c>
      <c r="T100" s="5">
        <f t="shared" si="38"/>
        <v>638616.99878087244</v>
      </c>
      <c r="U100" s="5">
        <f t="shared" si="39"/>
        <v>498164.88514616847</v>
      </c>
      <c r="V100" s="150"/>
      <c r="W100" s="2">
        <v>95</v>
      </c>
      <c r="X100" s="118">
        <v>47727</v>
      </c>
      <c r="Y100" s="5">
        <f t="shared" si="40"/>
        <v>637058.60325473594</v>
      </c>
      <c r="Z100" s="5">
        <f t="shared" si="41"/>
        <v>5121.6767256780549</v>
      </c>
      <c r="AA100" s="5">
        <f t="shared" si="5"/>
        <v>874.61937064648191</v>
      </c>
      <c r="AB100" s="35">
        <f t="shared" si="6"/>
        <v>1.6474830406710717E-2</v>
      </c>
      <c r="AC100" s="5">
        <f t="shared" si="7"/>
        <v>4247.057355031573</v>
      </c>
      <c r="AD100" s="35">
        <f t="shared" si="8"/>
        <v>0.08</v>
      </c>
      <c r="AE100" s="5">
        <f t="shared" si="42"/>
        <v>61816.016115911036</v>
      </c>
      <c r="AF100" s="5">
        <f t="shared" si="43"/>
        <v>424743.27282350417</v>
      </c>
      <c r="AG100" s="5">
        <f t="shared" si="9"/>
        <v>636183.98388408951</v>
      </c>
      <c r="AH100" s="5">
        <f t="shared" si="10"/>
        <v>486559.28893941519</v>
      </c>
      <c r="AI100" s="150"/>
      <c r="AJ100" s="2">
        <v>95</v>
      </c>
      <c r="AK100" s="118">
        <v>47727</v>
      </c>
      <c r="AL100" s="5">
        <f t="shared" si="44"/>
        <v>634573.84154762689</v>
      </c>
      <c r="AM100" s="5">
        <f t="shared" si="45"/>
        <v>5000.557474002132</v>
      </c>
      <c r="AN100" s="5">
        <f t="shared" si="11"/>
        <v>902.26808067370803</v>
      </c>
      <c r="AO100" s="35">
        <f t="shared" si="12"/>
        <v>1.7062186083306868E-2</v>
      </c>
      <c r="AP100" s="5">
        <f t="shared" si="13"/>
        <v>4098.289393328424</v>
      </c>
      <c r="AQ100" s="35">
        <f t="shared" si="14"/>
        <v>7.7500000000000013E-2</v>
      </c>
      <c r="AR100" s="5">
        <f t="shared" si="46"/>
        <v>64328.426533046833</v>
      </c>
      <c r="AS100" s="5">
        <f t="shared" si="47"/>
        <v>410724.53349715576</v>
      </c>
      <c r="AT100" s="5">
        <f t="shared" si="15"/>
        <v>633671.57346695312</v>
      </c>
      <c r="AU100" s="5">
        <f t="shared" si="16"/>
        <v>475052.96003020258</v>
      </c>
      <c r="AV100" s="150"/>
      <c r="AW100" s="2">
        <v>95</v>
      </c>
      <c r="AX100" s="118">
        <v>47727</v>
      </c>
      <c r="AY100" s="5">
        <f t="shared" si="48"/>
        <v>632008.98897959909</v>
      </c>
      <c r="AZ100" s="5">
        <f t="shared" si="49"/>
        <v>4880.5172696983873</v>
      </c>
      <c r="BA100" s="5">
        <f t="shared" si="17"/>
        <v>930.46108857589343</v>
      </c>
      <c r="BB100" s="35">
        <f t="shared" si="18"/>
        <v>1.7666731419339256E-2</v>
      </c>
      <c r="BC100" s="5">
        <f t="shared" si="19"/>
        <v>3950.0561811224939</v>
      </c>
      <c r="BD100" s="35">
        <f t="shared" si="20"/>
        <v>7.4999999999999997E-2</v>
      </c>
      <c r="BE100" s="5">
        <f t="shared" si="50"/>
        <v>66921.47210897709</v>
      </c>
      <c r="BF100" s="5">
        <f t="shared" si="51"/>
        <v>396727.6685123698</v>
      </c>
      <c r="BG100" s="5">
        <f t="shared" si="21"/>
        <v>631078.5278910232</v>
      </c>
      <c r="BH100" s="5">
        <f t="shared" si="22"/>
        <v>463649.14062134689</v>
      </c>
      <c r="BI100" s="150"/>
      <c r="BJ100" s="2">
        <v>95</v>
      </c>
      <c r="BK100" s="118">
        <v>47727</v>
      </c>
      <c r="BL100" s="5">
        <f t="shared" si="52"/>
        <v>629362.86709544947</v>
      </c>
      <c r="BM100" s="5">
        <f t="shared" si="53"/>
        <v>4761.5904347922178</v>
      </c>
      <c r="BN100" s="5">
        <f t="shared" si="23"/>
        <v>959.18977942387755</v>
      </c>
      <c r="BO100" s="35">
        <f t="shared" si="24"/>
        <v>1.8288777357023316E-2</v>
      </c>
      <c r="BP100" s="5">
        <f t="shared" si="25"/>
        <v>3802.4006553683403</v>
      </c>
      <c r="BQ100" s="35">
        <f t="shared" si="26"/>
        <v>7.2499999999999995E-2</v>
      </c>
      <c r="BR100" s="5">
        <f t="shared" si="54"/>
        <v>69596.322683974184</v>
      </c>
      <c r="BS100" s="5">
        <f t="shared" si="55"/>
        <v>382754.76862128655</v>
      </c>
      <c r="BT100" s="5">
        <f t="shared" si="27"/>
        <v>628403.6773160256</v>
      </c>
      <c r="BU100" s="5">
        <f t="shared" si="28"/>
        <v>452351.09130526072</v>
      </c>
      <c r="BV100" s="150"/>
      <c r="BW100" s="2">
        <v>95</v>
      </c>
      <c r="BX100" s="118">
        <v>47727</v>
      </c>
      <c r="BY100" s="5">
        <f t="shared" si="56"/>
        <v>626634.37204663595</v>
      </c>
      <c r="BZ100" s="5">
        <f t="shared" si="57"/>
        <v>4643.8114163506943</v>
      </c>
      <c r="CA100" s="5">
        <f t="shared" si="29"/>
        <v>988.4442460786513</v>
      </c>
      <c r="CB100" s="35">
        <f t="shared" si="30"/>
        <v>1.8928631243453495E-2</v>
      </c>
      <c r="CC100" s="5">
        <f t="shared" si="31"/>
        <v>3655.367170272043</v>
      </c>
      <c r="CD100" s="35">
        <f t="shared" si="32"/>
        <v>7.0000000000000007E-2</v>
      </c>
      <c r="CE100" s="5">
        <f t="shared" si="58"/>
        <v>72354.072199442133</v>
      </c>
      <c r="CF100" s="5">
        <f t="shared" si="59"/>
        <v>368808.0123538737</v>
      </c>
      <c r="CG100" s="5">
        <f t="shared" si="33"/>
        <v>625645.92780055734</v>
      </c>
      <c r="CH100" s="5">
        <f t="shared" si="34"/>
        <v>441162.08455331583</v>
      </c>
    </row>
    <row r="101" spans="9:86" ht="14.25" customHeight="1">
      <c r="I101" s="150"/>
      <c r="J101" s="2">
        <v>96</v>
      </c>
      <c r="K101" s="118">
        <v>47757</v>
      </c>
      <c r="L101" s="5">
        <f t="shared" si="35"/>
        <v>638616.99878087244</v>
      </c>
      <c r="M101" s="5">
        <f t="shared" si="0"/>
        <v>5243.8408962754593</v>
      </c>
      <c r="N101" s="5">
        <f t="shared" si="1"/>
        <v>853.34902965696165</v>
      </c>
      <c r="O101" s="35">
        <f t="shared" si="2"/>
        <v>1.6034944850250123E-2</v>
      </c>
      <c r="P101" s="5">
        <f t="shared" si="3"/>
        <v>4390.4918666184976</v>
      </c>
      <c r="Q101" s="35">
        <f t="shared" si="4"/>
        <v>8.249999999999999E-2</v>
      </c>
      <c r="R101" s="5">
        <f t="shared" si="36"/>
        <v>60236.350248784409</v>
      </c>
      <c r="S101" s="5">
        <f t="shared" si="37"/>
        <v>443172.37579365954</v>
      </c>
      <c r="T101" s="5">
        <f t="shared" si="38"/>
        <v>637763.64975121547</v>
      </c>
      <c r="U101" s="5">
        <f t="shared" si="39"/>
        <v>503408.72604244394</v>
      </c>
      <c r="V101" s="150"/>
      <c r="W101" s="2">
        <v>96</v>
      </c>
      <c r="X101" s="118">
        <v>47757</v>
      </c>
      <c r="Y101" s="5">
        <f t="shared" si="40"/>
        <v>636183.98388408951</v>
      </c>
      <c r="Z101" s="5">
        <f t="shared" si="41"/>
        <v>5121.6767256780549</v>
      </c>
      <c r="AA101" s="5">
        <f t="shared" si="5"/>
        <v>880.45016645079158</v>
      </c>
      <c r="AB101" s="35">
        <f t="shared" si="6"/>
        <v>1.6607463037507837E-2</v>
      </c>
      <c r="AC101" s="5">
        <f t="shared" si="7"/>
        <v>4241.2265592272634</v>
      </c>
      <c r="AD101" s="35">
        <f t="shared" si="8"/>
        <v>7.9999999999999988E-2</v>
      </c>
      <c r="AE101" s="5">
        <f t="shared" si="42"/>
        <v>62696.466282361827</v>
      </c>
      <c r="AF101" s="5">
        <f t="shared" si="43"/>
        <v>428984.49938273145</v>
      </c>
      <c r="AG101" s="5">
        <f t="shared" si="9"/>
        <v>635303.5337176387</v>
      </c>
      <c r="AH101" s="5">
        <f t="shared" si="10"/>
        <v>491680.96566509327</v>
      </c>
      <c r="AI101" s="150"/>
      <c r="AJ101" s="2">
        <v>96</v>
      </c>
      <c r="AK101" s="118">
        <v>47757</v>
      </c>
      <c r="AL101" s="5">
        <f t="shared" si="44"/>
        <v>633671.57346695312</v>
      </c>
      <c r="AM101" s="5">
        <f t="shared" si="45"/>
        <v>5000.557474002132</v>
      </c>
      <c r="AN101" s="5">
        <f t="shared" si="11"/>
        <v>908.0952286947263</v>
      </c>
      <c r="AO101" s="35">
        <f t="shared" si="12"/>
        <v>1.7196830662161648E-2</v>
      </c>
      <c r="AP101" s="5">
        <f t="shared" si="13"/>
        <v>4092.4622453074057</v>
      </c>
      <c r="AQ101" s="35">
        <f t="shared" si="14"/>
        <v>7.7499999999999999E-2</v>
      </c>
      <c r="AR101" s="5">
        <f t="shared" si="46"/>
        <v>65236.521761741562</v>
      </c>
      <c r="AS101" s="5">
        <f t="shared" si="47"/>
        <v>414816.99574246316</v>
      </c>
      <c r="AT101" s="5">
        <f t="shared" si="15"/>
        <v>632763.47823825839</v>
      </c>
      <c r="AU101" s="5">
        <f t="shared" si="16"/>
        <v>480053.5175042047</v>
      </c>
      <c r="AV101" s="150"/>
      <c r="AW101" s="2">
        <v>96</v>
      </c>
      <c r="AX101" s="118">
        <v>47757</v>
      </c>
      <c r="AY101" s="5">
        <f t="shared" si="48"/>
        <v>631078.5278910232</v>
      </c>
      <c r="AZ101" s="5">
        <f t="shared" si="49"/>
        <v>4880.5172696983873</v>
      </c>
      <c r="BA101" s="5">
        <f t="shared" si="17"/>
        <v>936.27647037949282</v>
      </c>
      <c r="BB101" s="35">
        <f t="shared" si="18"/>
        <v>1.7803359087657102E-2</v>
      </c>
      <c r="BC101" s="5">
        <f t="shared" si="19"/>
        <v>3944.2407993188945</v>
      </c>
      <c r="BD101" s="35">
        <f t="shared" si="20"/>
        <v>7.4999999999999997E-2</v>
      </c>
      <c r="BE101" s="5">
        <f t="shared" si="50"/>
        <v>67857.748579356587</v>
      </c>
      <c r="BF101" s="5">
        <f t="shared" si="51"/>
        <v>400671.90931168868</v>
      </c>
      <c r="BG101" s="5">
        <f t="shared" si="21"/>
        <v>630142.25142064376</v>
      </c>
      <c r="BH101" s="5">
        <f t="shared" si="22"/>
        <v>468529.65789104527</v>
      </c>
      <c r="BI101" s="150"/>
      <c r="BJ101" s="2">
        <v>96</v>
      </c>
      <c r="BK101" s="118">
        <v>47757</v>
      </c>
      <c r="BL101" s="5">
        <f t="shared" si="52"/>
        <v>628403.6773160256</v>
      </c>
      <c r="BM101" s="5">
        <f t="shared" si="53"/>
        <v>4761.5904347922178</v>
      </c>
      <c r="BN101" s="5">
        <f t="shared" si="23"/>
        <v>964.9848843412301</v>
      </c>
      <c r="BO101" s="35">
        <f t="shared" si="24"/>
        <v>1.8427356538639805E-2</v>
      </c>
      <c r="BP101" s="5">
        <f t="shared" si="25"/>
        <v>3796.6055504509877</v>
      </c>
      <c r="BQ101" s="35">
        <f t="shared" si="26"/>
        <v>7.2499999999999995E-2</v>
      </c>
      <c r="BR101" s="5">
        <f t="shared" si="54"/>
        <v>70561.307568315417</v>
      </c>
      <c r="BS101" s="5">
        <f t="shared" si="55"/>
        <v>386551.37417173752</v>
      </c>
      <c r="BT101" s="5">
        <f t="shared" si="27"/>
        <v>627438.69243168435</v>
      </c>
      <c r="BU101" s="5">
        <f t="shared" si="28"/>
        <v>457112.68174005294</v>
      </c>
      <c r="BV101" s="150"/>
      <c r="BW101" s="2">
        <v>96</v>
      </c>
      <c r="BX101" s="118">
        <v>47757</v>
      </c>
      <c r="BY101" s="5">
        <f t="shared" si="56"/>
        <v>625645.92780055734</v>
      </c>
      <c r="BZ101" s="5">
        <f t="shared" si="57"/>
        <v>4643.8114163506943</v>
      </c>
      <c r="CA101" s="5">
        <f t="shared" si="29"/>
        <v>994.2101708474429</v>
      </c>
      <c r="CB101" s="35">
        <f t="shared" si="30"/>
        <v>1.9069127632798263E-2</v>
      </c>
      <c r="CC101" s="5">
        <f t="shared" si="31"/>
        <v>3649.6012455032514</v>
      </c>
      <c r="CD101" s="35">
        <f t="shared" si="32"/>
        <v>7.0000000000000007E-2</v>
      </c>
      <c r="CE101" s="5">
        <f t="shared" si="58"/>
        <v>73348.282370289569</v>
      </c>
      <c r="CF101" s="5">
        <f t="shared" si="59"/>
        <v>372457.61359937693</v>
      </c>
      <c r="CG101" s="5">
        <f t="shared" si="33"/>
        <v>624651.71762970986</v>
      </c>
      <c r="CH101" s="5">
        <f t="shared" si="34"/>
        <v>445805.89596966648</v>
      </c>
    </row>
    <row r="102" spans="9:86" ht="14.25" customHeight="1">
      <c r="I102" s="150"/>
      <c r="J102" s="2">
        <v>97</v>
      </c>
      <c r="K102" s="118">
        <v>47788</v>
      </c>
      <c r="L102" s="5">
        <f t="shared" si="35"/>
        <v>637763.64975121547</v>
      </c>
      <c r="M102" s="5">
        <f t="shared" si="0"/>
        <v>5243.8408962754593</v>
      </c>
      <c r="N102" s="5">
        <f t="shared" si="1"/>
        <v>859.21580423585328</v>
      </c>
      <c r="O102" s="35">
        <f t="shared" si="2"/>
        <v>1.616678789211691E-2</v>
      </c>
      <c r="P102" s="5">
        <f t="shared" si="3"/>
        <v>4384.625092039606</v>
      </c>
      <c r="Q102" s="35">
        <f t="shared" si="4"/>
        <v>8.249999999999999E-2</v>
      </c>
      <c r="R102" s="5">
        <f t="shared" si="36"/>
        <v>61095.566053020259</v>
      </c>
      <c r="S102" s="5">
        <f t="shared" si="37"/>
        <v>447557.00088569912</v>
      </c>
      <c r="T102" s="5">
        <f t="shared" si="38"/>
        <v>636904.43394697958</v>
      </c>
      <c r="U102" s="5">
        <f t="shared" si="39"/>
        <v>508652.56693871936</v>
      </c>
      <c r="V102" s="150"/>
      <c r="W102" s="2">
        <v>97</v>
      </c>
      <c r="X102" s="118">
        <v>47788</v>
      </c>
      <c r="Y102" s="5">
        <f t="shared" si="40"/>
        <v>635303.5337176387</v>
      </c>
      <c r="Z102" s="5">
        <f t="shared" si="41"/>
        <v>5121.6767256780549</v>
      </c>
      <c r="AA102" s="5">
        <f t="shared" si="5"/>
        <v>886.31983422712983</v>
      </c>
      <c r="AB102" s="35">
        <f t="shared" si="6"/>
        <v>1.6741348735284489E-2</v>
      </c>
      <c r="AC102" s="5">
        <f t="shared" si="7"/>
        <v>4235.3568914509251</v>
      </c>
      <c r="AD102" s="35">
        <f t="shared" si="8"/>
        <v>0.08</v>
      </c>
      <c r="AE102" s="5">
        <f t="shared" si="42"/>
        <v>63582.786116588955</v>
      </c>
      <c r="AF102" s="5">
        <f t="shared" si="43"/>
        <v>433219.85627418238</v>
      </c>
      <c r="AG102" s="5">
        <f t="shared" si="9"/>
        <v>634417.2138834116</v>
      </c>
      <c r="AH102" s="5">
        <f t="shared" si="10"/>
        <v>496802.64239077136</v>
      </c>
      <c r="AI102" s="150"/>
      <c r="AJ102" s="2">
        <v>97</v>
      </c>
      <c r="AK102" s="118">
        <v>47788</v>
      </c>
      <c r="AL102" s="5">
        <f t="shared" si="44"/>
        <v>632763.47823825839</v>
      </c>
      <c r="AM102" s="5">
        <f t="shared" si="45"/>
        <v>5000.557474002132</v>
      </c>
      <c r="AN102" s="5">
        <f t="shared" si="11"/>
        <v>913.9600103800467</v>
      </c>
      <c r="AO102" s="35">
        <f t="shared" si="12"/>
        <v>1.7332732532377434E-2</v>
      </c>
      <c r="AP102" s="5">
        <f t="shared" si="13"/>
        <v>4086.5974636220853</v>
      </c>
      <c r="AQ102" s="35">
        <f t="shared" si="14"/>
        <v>7.7499999999999999E-2</v>
      </c>
      <c r="AR102" s="5">
        <f t="shared" si="46"/>
        <v>66150.48177212161</v>
      </c>
      <c r="AS102" s="5">
        <f t="shared" si="47"/>
        <v>418903.59320608526</v>
      </c>
      <c r="AT102" s="5">
        <f t="shared" si="15"/>
        <v>631849.51822787838</v>
      </c>
      <c r="AU102" s="5">
        <f t="shared" si="16"/>
        <v>485054.07497820689</v>
      </c>
      <c r="AV102" s="150"/>
      <c r="AW102" s="2">
        <v>97</v>
      </c>
      <c r="AX102" s="118">
        <v>47788</v>
      </c>
      <c r="AY102" s="5">
        <f t="shared" si="48"/>
        <v>630142.25142064376</v>
      </c>
      <c r="AZ102" s="5">
        <f t="shared" si="49"/>
        <v>4880.5172696983873</v>
      </c>
      <c r="BA102" s="5">
        <f t="shared" si="17"/>
        <v>942.12819831936395</v>
      </c>
      <c r="BB102" s="35">
        <f t="shared" si="18"/>
        <v>1.7941247955273978E-2</v>
      </c>
      <c r="BC102" s="5">
        <f t="shared" si="19"/>
        <v>3938.3890713790233</v>
      </c>
      <c r="BD102" s="35">
        <f t="shared" si="20"/>
        <v>7.4999999999999997E-2</v>
      </c>
      <c r="BE102" s="5">
        <f t="shared" si="50"/>
        <v>68799.876777675949</v>
      </c>
      <c r="BF102" s="5">
        <f t="shared" si="51"/>
        <v>404610.29838306771</v>
      </c>
      <c r="BG102" s="5">
        <f t="shared" si="21"/>
        <v>629200.12322232442</v>
      </c>
      <c r="BH102" s="5">
        <f t="shared" si="22"/>
        <v>473410.17516074365</v>
      </c>
      <c r="BI102" s="150"/>
      <c r="BJ102" s="2">
        <v>97</v>
      </c>
      <c r="BK102" s="118">
        <v>47788</v>
      </c>
      <c r="BL102" s="5">
        <f t="shared" si="52"/>
        <v>627438.69243168435</v>
      </c>
      <c r="BM102" s="5">
        <f t="shared" si="53"/>
        <v>4761.5904347922178</v>
      </c>
      <c r="BN102" s="5">
        <f t="shared" si="23"/>
        <v>970.81500135079159</v>
      </c>
      <c r="BO102" s="35">
        <f t="shared" si="24"/>
        <v>1.856720051971919E-2</v>
      </c>
      <c r="BP102" s="5">
        <f t="shared" si="25"/>
        <v>3790.7754334414262</v>
      </c>
      <c r="BQ102" s="35">
        <f t="shared" si="26"/>
        <v>7.2499999999999995E-2</v>
      </c>
      <c r="BR102" s="5">
        <f t="shared" si="54"/>
        <v>71532.122569666215</v>
      </c>
      <c r="BS102" s="5">
        <f t="shared" si="55"/>
        <v>390342.14960517897</v>
      </c>
      <c r="BT102" s="5">
        <f t="shared" si="27"/>
        <v>626467.87743033352</v>
      </c>
      <c r="BU102" s="5">
        <f t="shared" si="28"/>
        <v>461874.27217484522</v>
      </c>
      <c r="BV102" s="150"/>
      <c r="BW102" s="2">
        <v>97</v>
      </c>
      <c r="BX102" s="118">
        <v>47788</v>
      </c>
      <c r="BY102" s="5">
        <f t="shared" si="56"/>
        <v>624651.71762970986</v>
      </c>
      <c r="BZ102" s="5">
        <f t="shared" si="57"/>
        <v>4643.8114163506943</v>
      </c>
      <c r="CA102" s="5">
        <f t="shared" si="29"/>
        <v>1000.0097301773867</v>
      </c>
      <c r="CB102" s="35">
        <f t="shared" si="30"/>
        <v>1.9210892123476469E-2</v>
      </c>
      <c r="CC102" s="5">
        <f t="shared" si="31"/>
        <v>3643.8016861733076</v>
      </c>
      <c r="CD102" s="35">
        <f t="shared" si="32"/>
        <v>7.0000000000000007E-2</v>
      </c>
      <c r="CE102" s="5">
        <f t="shared" si="58"/>
        <v>74348.292100466962</v>
      </c>
      <c r="CF102" s="5">
        <f t="shared" si="59"/>
        <v>376101.41528555023</v>
      </c>
      <c r="CG102" s="5">
        <f t="shared" si="33"/>
        <v>623651.70789953251</v>
      </c>
      <c r="CH102" s="5">
        <f t="shared" si="34"/>
        <v>450449.70738601719</v>
      </c>
    </row>
    <row r="103" spans="9:86" ht="14.25" customHeight="1">
      <c r="I103" s="150"/>
      <c r="J103" s="2">
        <v>98</v>
      </c>
      <c r="K103" s="118">
        <v>47818</v>
      </c>
      <c r="L103" s="5">
        <f t="shared" si="35"/>
        <v>636904.43394697958</v>
      </c>
      <c r="M103" s="5">
        <f t="shared" si="0"/>
        <v>5243.8408962754593</v>
      </c>
      <c r="N103" s="5">
        <f t="shared" si="1"/>
        <v>865.12291288997494</v>
      </c>
      <c r="O103" s="35">
        <f t="shared" si="2"/>
        <v>1.6299894303364086E-2</v>
      </c>
      <c r="P103" s="5">
        <f t="shared" si="3"/>
        <v>4378.7179833854843</v>
      </c>
      <c r="Q103" s="35">
        <f t="shared" si="4"/>
        <v>8.249999999999999E-2</v>
      </c>
      <c r="R103" s="5">
        <f t="shared" si="36"/>
        <v>61960.688965910231</v>
      </c>
      <c r="S103" s="5">
        <f t="shared" si="37"/>
        <v>451935.71886908461</v>
      </c>
      <c r="T103" s="5">
        <f t="shared" si="38"/>
        <v>636039.31103408965</v>
      </c>
      <c r="U103" s="5">
        <f t="shared" si="39"/>
        <v>513896.40783499484</v>
      </c>
      <c r="V103" s="150"/>
      <c r="W103" s="2">
        <v>98</v>
      </c>
      <c r="X103" s="118">
        <v>47818</v>
      </c>
      <c r="Y103" s="5">
        <f t="shared" si="40"/>
        <v>634417.2138834116</v>
      </c>
      <c r="Z103" s="5">
        <f t="shared" si="41"/>
        <v>5121.6767256780549</v>
      </c>
      <c r="AA103" s="5">
        <f t="shared" si="5"/>
        <v>892.22863312197751</v>
      </c>
      <c r="AB103" s="35">
        <f t="shared" si="6"/>
        <v>1.6876502344451413E-2</v>
      </c>
      <c r="AC103" s="5">
        <f t="shared" si="7"/>
        <v>4229.4480925560774</v>
      </c>
      <c r="AD103" s="35">
        <f t="shared" si="8"/>
        <v>0.08</v>
      </c>
      <c r="AE103" s="5">
        <f t="shared" si="42"/>
        <v>64475.014749710936</v>
      </c>
      <c r="AF103" s="5">
        <f t="shared" si="43"/>
        <v>437449.30436673848</v>
      </c>
      <c r="AG103" s="5">
        <f t="shared" si="9"/>
        <v>633524.98525028967</v>
      </c>
      <c r="AH103" s="5">
        <f t="shared" si="10"/>
        <v>501924.31911644939</v>
      </c>
      <c r="AI103" s="150"/>
      <c r="AJ103" s="2">
        <v>98</v>
      </c>
      <c r="AK103" s="118">
        <v>47818</v>
      </c>
      <c r="AL103" s="5">
        <f t="shared" si="44"/>
        <v>631849.51822787838</v>
      </c>
      <c r="AM103" s="5">
        <f t="shared" si="45"/>
        <v>5000.557474002132</v>
      </c>
      <c r="AN103" s="5">
        <f t="shared" si="11"/>
        <v>919.86266878041761</v>
      </c>
      <c r="AO103" s="35">
        <f t="shared" si="12"/>
        <v>1.7469906531421928E-2</v>
      </c>
      <c r="AP103" s="5">
        <f t="shared" si="13"/>
        <v>4080.6948052217144</v>
      </c>
      <c r="AQ103" s="35">
        <f t="shared" si="14"/>
        <v>7.7499999999999999E-2</v>
      </c>
      <c r="AR103" s="5">
        <f t="shared" si="46"/>
        <v>67070.34444090203</v>
      </c>
      <c r="AS103" s="5">
        <f t="shared" si="47"/>
        <v>422984.28801130696</v>
      </c>
      <c r="AT103" s="5">
        <f t="shared" si="15"/>
        <v>630929.655559098</v>
      </c>
      <c r="AU103" s="5">
        <f t="shared" si="16"/>
        <v>490054.63245220901</v>
      </c>
      <c r="AV103" s="150"/>
      <c r="AW103" s="2">
        <v>98</v>
      </c>
      <c r="AX103" s="118">
        <v>47818</v>
      </c>
      <c r="AY103" s="5">
        <f t="shared" si="48"/>
        <v>629200.12322232442</v>
      </c>
      <c r="AZ103" s="5">
        <f t="shared" si="49"/>
        <v>4880.5172696983873</v>
      </c>
      <c r="BA103" s="5">
        <f t="shared" si="17"/>
        <v>948.01649955886023</v>
      </c>
      <c r="BB103" s="35">
        <f t="shared" si="18"/>
        <v>1.8080412852504488E-2</v>
      </c>
      <c r="BC103" s="5">
        <f t="shared" si="19"/>
        <v>3932.500770139527</v>
      </c>
      <c r="BD103" s="35">
        <f t="shared" si="20"/>
        <v>7.4999999999999997E-2</v>
      </c>
      <c r="BE103" s="5">
        <f t="shared" si="50"/>
        <v>69747.893277234805</v>
      </c>
      <c r="BF103" s="5">
        <f t="shared" si="51"/>
        <v>408542.79915320722</v>
      </c>
      <c r="BG103" s="5">
        <f t="shared" si="21"/>
        <v>628252.1067227656</v>
      </c>
      <c r="BH103" s="5">
        <f t="shared" si="22"/>
        <v>478290.69243044202</v>
      </c>
      <c r="BI103" s="150"/>
      <c r="BJ103" s="2">
        <v>98</v>
      </c>
      <c r="BK103" s="118">
        <v>47818</v>
      </c>
      <c r="BL103" s="5">
        <f t="shared" si="52"/>
        <v>626467.87743033352</v>
      </c>
      <c r="BM103" s="5">
        <f t="shared" si="53"/>
        <v>4761.5904347922178</v>
      </c>
      <c r="BN103" s="5">
        <f t="shared" si="23"/>
        <v>976.68034198395299</v>
      </c>
      <c r="BO103" s="35">
        <f t="shared" si="24"/>
        <v>1.8708324123307949E-2</v>
      </c>
      <c r="BP103" s="5">
        <f t="shared" si="25"/>
        <v>3784.9100928082648</v>
      </c>
      <c r="BQ103" s="35">
        <f t="shared" si="26"/>
        <v>7.2499999999999995E-2</v>
      </c>
      <c r="BR103" s="5">
        <f t="shared" si="54"/>
        <v>72508.802911650171</v>
      </c>
      <c r="BS103" s="5">
        <f t="shared" si="55"/>
        <v>394127.05969798722</v>
      </c>
      <c r="BT103" s="5">
        <f t="shared" si="27"/>
        <v>625491.19708834961</v>
      </c>
      <c r="BU103" s="5">
        <f t="shared" si="28"/>
        <v>466635.86260963738</v>
      </c>
      <c r="BV103" s="150"/>
      <c r="BW103" s="2">
        <v>98</v>
      </c>
      <c r="BX103" s="118">
        <v>47818</v>
      </c>
      <c r="BY103" s="5">
        <f t="shared" si="56"/>
        <v>623651.70789953251</v>
      </c>
      <c r="BZ103" s="5">
        <f t="shared" si="57"/>
        <v>4643.8114163506943</v>
      </c>
      <c r="CA103" s="5">
        <f t="shared" si="29"/>
        <v>1005.8431202700876</v>
      </c>
      <c r="CB103" s="35">
        <f t="shared" si="30"/>
        <v>1.9353939531238314E-2</v>
      </c>
      <c r="CC103" s="5">
        <f t="shared" si="31"/>
        <v>3637.9682960806067</v>
      </c>
      <c r="CD103" s="35">
        <f t="shared" si="32"/>
        <v>7.0000000000000007E-2</v>
      </c>
      <c r="CE103" s="5">
        <f t="shared" si="58"/>
        <v>75354.135220737051</v>
      </c>
      <c r="CF103" s="5">
        <f t="shared" si="59"/>
        <v>379739.38358163083</v>
      </c>
      <c r="CG103" s="5">
        <f t="shared" si="33"/>
        <v>622645.86477926245</v>
      </c>
      <c r="CH103" s="5">
        <f t="shared" si="34"/>
        <v>455093.51880236785</v>
      </c>
    </row>
    <row r="104" spans="9:86" ht="14.25" customHeight="1">
      <c r="I104" s="150"/>
      <c r="J104" s="2">
        <v>99</v>
      </c>
      <c r="K104" s="118">
        <v>47849</v>
      </c>
      <c r="L104" s="5">
        <f t="shared" si="35"/>
        <v>636039.31103408965</v>
      </c>
      <c r="M104" s="5">
        <f t="shared" si="0"/>
        <v>5243.8408962754593</v>
      </c>
      <c r="N104" s="5">
        <f t="shared" si="1"/>
        <v>871.07063291609302</v>
      </c>
      <c r="O104" s="35">
        <f t="shared" si="2"/>
        <v>1.643427916113958E-2</v>
      </c>
      <c r="P104" s="5">
        <f t="shared" si="3"/>
        <v>4372.7702633593663</v>
      </c>
      <c r="Q104" s="35">
        <f t="shared" si="4"/>
        <v>8.2500000000000004E-2</v>
      </c>
      <c r="R104" s="5">
        <f t="shared" si="36"/>
        <v>62831.75959882632</v>
      </c>
      <c r="S104" s="5">
        <f t="shared" si="37"/>
        <v>456308.48913244397</v>
      </c>
      <c r="T104" s="5">
        <f t="shared" si="38"/>
        <v>635168.24040117359</v>
      </c>
      <c r="U104" s="5">
        <f t="shared" si="39"/>
        <v>519140.24873127032</v>
      </c>
      <c r="V104" s="150"/>
      <c r="W104" s="2">
        <v>99</v>
      </c>
      <c r="X104" s="118">
        <v>47849</v>
      </c>
      <c r="Y104" s="5">
        <f t="shared" si="40"/>
        <v>633524.98525028967</v>
      </c>
      <c r="Z104" s="5">
        <f t="shared" si="41"/>
        <v>5121.6767256780549</v>
      </c>
      <c r="AA104" s="5">
        <f t="shared" si="5"/>
        <v>898.17682400945705</v>
      </c>
      <c r="AB104" s="35">
        <f t="shared" si="6"/>
        <v>1.701293893540019E-2</v>
      </c>
      <c r="AC104" s="5">
        <f t="shared" si="7"/>
        <v>4223.4999016685979</v>
      </c>
      <c r="AD104" s="35">
        <f t="shared" si="8"/>
        <v>0.08</v>
      </c>
      <c r="AE104" s="5">
        <f t="shared" si="42"/>
        <v>65373.191573720396</v>
      </c>
      <c r="AF104" s="5">
        <f t="shared" si="43"/>
        <v>441672.80426840705</v>
      </c>
      <c r="AG104" s="5">
        <f t="shared" si="9"/>
        <v>632626.80842628016</v>
      </c>
      <c r="AH104" s="5">
        <f t="shared" si="10"/>
        <v>507045.99584212748</v>
      </c>
      <c r="AI104" s="150"/>
      <c r="AJ104" s="2">
        <v>99</v>
      </c>
      <c r="AK104" s="118">
        <v>47849</v>
      </c>
      <c r="AL104" s="5">
        <f t="shared" si="44"/>
        <v>630929.655559098</v>
      </c>
      <c r="AM104" s="5">
        <f t="shared" si="45"/>
        <v>5000.557474002132</v>
      </c>
      <c r="AN104" s="5">
        <f t="shared" si="11"/>
        <v>925.8034485162907</v>
      </c>
      <c r="AO104" s="35">
        <f t="shared" si="12"/>
        <v>1.7608367722627787E-2</v>
      </c>
      <c r="AP104" s="5">
        <f t="shared" si="13"/>
        <v>4074.7540254858413</v>
      </c>
      <c r="AQ104" s="35">
        <f t="shared" si="14"/>
        <v>7.7499999999999999E-2</v>
      </c>
      <c r="AR104" s="5">
        <f t="shared" si="46"/>
        <v>67996.147889418324</v>
      </c>
      <c r="AS104" s="5">
        <f t="shared" si="47"/>
        <v>427059.04203679279</v>
      </c>
      <c r="AT104" s="5">
        <f t="shared" si="15"/>
        <v>630003.85211058171</v>
      </c>
      <c r="AU104" s="5">
        <f t="shared" si="16"/>
        <v>495055.18992621114</v>
      </c>
      <c r="AV104" s="150"/>
      <c r="AW104" s="2">
        <v>99</v>
      </c>
      <c r="AX104" s="118">
        <v>47849</v>
      </c>
      <c r="AY104" s="5">
        <f t="shared" si="48"/>
        <v>628252.1067227656</v>
      </c>
      <c r="AZ104" s="5">
        <f t="shared" si="49"/>
        <v>4880.5172696983873</v>
      </c>
      <c r="BA104" s="5">
        <f t="shared" si="17"/>
        <v>953.94160268110272</v>
      </c>
      <c r="BB104" s="35">
        <f t="shared" si="18"/>
        <v>1.8220868835422281E-2</v>
      </c>
      <c r="BC104" s="5">
        <f t="shared" si="19"/>
        <v>3926.5756670172846</v>
      </c>
      <c r="BD104" s="35">
        <f t="shared" si="20"/>
        <v>7.4999999999999997E-2</v>
      </c>
      <c r="BE104" s="5">
        <f t="shared" si="50"/>
        <v>70701.834879915914</v>
      </c>
      <c r="BF104" s="5">
        <f t="shared" si="51"/>
        <v>412469.37482022448</v>
      </c>
      <c r="BG104" s="5">
        <f t="shared" si="21"/>
        <v>627298.16512008454</v>
      </c>
      <c r="BH104" s="5">
        <f t="shared" si="22"/>
        <v>483171.2097001404</v>
      </c>
      <c r="BI104" s="150"/>
      <c r="BJ104" s="2">
        <v>99</v>
      </c>
      <c r="BK104" s="118">
        <v>47849</v>
      </c>
      <c r="BL104" s="5">
        <f t="shared" si="52"/>
        <v>625491.19708834961</v>
      </c>
      <c r="BM104" s="5">
        <f t="shared" si="53"/>
        <v>4761.5904347922178</v>
      </c>
      <c r="BN104" s="5">
        <f t="shared" si="23"/>
        <v>982.58111905010583</v>
      </c>
      <c r="BO104" s="35">
        <f t="shared" si="24"/>
        <v>1.8850742398115339E-2</v>
      </c>
      <c r="BP104" s="5">
        <f t="shared" si="25"/>
        <v>3779.009315742112</v>
      </c>
      <c r="BQ104" s="35">
        <f t="shared" si="26"/>
        <v>7.2499999999999995E-2</v>
      </c>
      <c r="BR104" s="5">
        <f t="shared" si="54"/>
        <v>73491.384030700283</v>
      </c>
      <c r="BS104" s="5">
        <f t="shared" si="55"/>
        <v>397906.06901372934</v>
      </c>
      <c r="BT104" s="5">
        <f t="shared" si="27"/>
        <v>624508.61596929946</v>
      </c>
      <c r="BU104" s="5">
        <f t="shared" si="28"/>
        <v>471397.45304442965</v>
      </c>
      <c r="BV104" s="150"/>
      <c r="BW104" s="2">
        <v>99</v>
      </c>
      <c r="BX104" s="118">
        <v>47849</v>
      </c>
      <c r="BY104" s="5">
        <f t="shared" si="56"/>
        <v>622645.86477926245</v>
      </c>
      <c r="BZ104" s="5">
        <f t="shared" si="57"/>
        <v>4643.8114163506943</v>
      </c>
      <c r="CA104" s="5">
        <f t="shared" si="29"/>
        <v>1011.7105384716633</v>
      </c>
      <c r="CB104" s="35">
        <f t="shared" si="30"/>
        <v>1.9498284897409481E-2</v>
      </c>
      <c r="CC104" s="5">
        <f t="shared" si="31"/>
        <v>3632.100877879031</v>
      </c>
      <c r="CD104" s="35">
        <f t="shared" si="32"/>
        <v>7.0000000000000007E-2</v>
      </c>
      <c r="CE104" s="5">
        <f t="shared" si="58"/>
        <v>76365.845759208722</v>
      </c>
      <c r="CF104" s="5">
        <f t="shared" si="59"/>
        <v>383371.48445950984</v>
      </c>
      <c r="CG104" s="5">
        <f t="shared" si="33"/>
        <v>621634.15424079075</v>
      </c>
      <c r="CH104" s="5">
        <f t="shared" si="34"/>
        <v>459737.33021871856</v>
      </c>
    </row>
    <row r="105" spans="9:86" ht="14.25" customHeight="1">
      <c r="I105" s="150"/>
      <c r="J105" s="2">
        <v>100</v>
      </c>
      <c r="K105" s="118">
        <v>47880</v>
      </c>
      <c r="L105" s="5">
        <f t="shared" si="35"/>
        <v>635168.24040117359</v>
      </c>
      <c r="M105" s="5">
        <f t="shared" si="0"/>
        <v>5243.8408962754593</v>
      </c>
      <c r="N105" s="5">
        <f t="shared" si="1"/>
        <v>877.05924351739122</v>
      </c>
      <c r="O105" s="35">
        <f t="shared" si="2"/>
        <v>1.6569957773016588E-2</v>
      </c>
      <c r="P105" s="5">
        <f t="shared" si="3"/>
        <v>4366.781652758068</v>
      </c>
      <c r="Q105" s="35">
        <f t="shared" si="4"/>
        <v>8.249999999999999E-2</v>
      </c>
      <c r="R105" s="5">
        <f t="shared" si="36"/>
        <v>63708.81884234371</v>
      </c>
      <c r="S105" s="5">
        <f t="shared" si="37"/>
        <v>460675.27078520204</v>
      </c>
      <c r="T105" s="5">
        <f t="shared" si="38"/>
        <v>634291.18115765625</v>
      </c>
      <c r="U105" s="5">
        <f t="shared" si="39"/>
        <v>524384.08962754579</v>
      </c>
      <c r="V105" s="150"/>
      <c r="W105" s="2">
        <v>100</v>
      </c>
      <c r="X105" s="118">
        <v>47880</v>
      </c>
      <c r="Y105" s="5">
        <f t="shared" si="40"/>
        <v>632626.80842628016</v>
      </c>
      <c r="Z105" s="5">
        <f t="shared" si="41"/>
        <v>5121.6767256780549</v>
      </c>
      <c r="AA105" s="5">
        <f t="shared" si="5"/>
        <v>904.16466950285394</v>
      </c>
      <c r="AB105" s="35">
        <f t="shared" si="6"/>
        <v>1.7150673808820405E-2</v>
      </c>
      <c r="AC105" s="5">
        <f t="shared" si="7"/>
        <v>4217.512056175201</v>
      </c>
      <c r="AD105" s="35">
        <f t="shared" si="8"/>
        <v>7.9999999999999988E-2</v>
      </c>
      <c r="AE105" s="5">
        <f t="shared" si="42"/>
        <v>66277.356243223243</v>
      </c>
      <c r="AF105" s="5">
        <f t="shared" si="43"/>
        <v>445890.31632458227</v>
      </c>
      <c r="AG105" s="5">
        <f t="shared" si="9"/>
        <v>631722.64375677728</v>
      </c>
      <c r="AH105" s="5">
        <f t="shared" si="10"/>
        <v>512167.67256780551</v>
      </c>
      <c r="AI105" s="150"/>
      <c r="AJ105" s="2">
        <v>100</v>
      </c>
      <c r="AK105" s="118">
        <v>47880</v>
      </c>
      <c r="AL105" s="5">
        <f t="shared" si="44"/>
        <v>630003.85211058171</v>
      </c>
      <c r="AM105" s="5">
        <f t="shared" si="45"/>
        <v>5000.557474002132</v>
      </c>
      <c r="AN105" s="5">
        <f t="shared" si="11"/>
        <v>931.7825957879586</v>
      </c>
      <c r="AO105" s="35">
        <f t="shared" si="12"/>
        <v>1.77481313995091E-2</v>
      </c>
      <c r="AP105" s="5">
        <f t="shared" si="13"/>
        <v>4068.7748782141734</v>
      </c>
      <c r="AQ105" s="35">
        <f t="shared" si="14"/>
        <v>7.7499999999999999E-2</v>
      </c>
      <c r="AR105" s="5">
        <f t="shared" si="46"/>
        <v>68927.930485206278</v>
      </c>
      <c r="AS105" s="5">
        <f t="shared" si="47"/>
        <v>431127.81691500696</v>
      </c>
      <c r="AT105" s="5">
        <f t="shared" si="15"/>
        <v>629072.06951479369</v>
      </c>
      <c r="AU105" s="5">
        <f t="shared" si="16"/>
        <v>500055.74740021327</v>
      </c>
      <c r="AV105" s="150"/>
      <c r="AW105" s="2">
        <v>100</v>
      </c>
      <c r="AX105" s="118">
        <v>47880</v>
      </c>
      <c r="AY105" s="5">
        <f t="shared" si="48"/>
        <v>627298.16512008454</v>
      </c>
      <c r="AZ105" s="5">
        <f t="shared" si="49"/>
        <v>4880.5172696983873</v>
      </c>
      <c r="BA105" s="5">
        <f t="shared" si="17"/>
        <v>959.90373769785947</v>
      </c>
      <c r="BB105" s="35">
        <f t="shared" si="18"/>
        <v>1.8362631190176122E-2</v>
      </c>
      <c r="BC105" s="5">
        <f t="shared" si="19"/>
        <v>3920.6135320005278</v>
      </c>
      <c r="BD105" s="35">
        <f t="shared" si="20"/>
        <v>7.4999999999999997E-2</v>
      </c>
      <c r="BE105" s="5">
        <f t="shared" si="50"/>
        <v>71661.738617613766</v>
      </c>
      <c r="BF105" s="5">
        <f t="shared" si="51"/>
        <v>416389.98835222499</v>
      </c>
      <c r="BG105" s="5">
        <f t="shared" si="21"/>
        <v>626338.26138238667</v>
      </c>
      <c r="BH105" s="5">
        <f t="shared" si="22"/>
        <v>488051.72696983872</v>
      </c>
      <c r="BI105" s="150"/>
      <c r="BJ105" s="2">
        <v>100</v>
      </c>
      <c r="BK105" s="118">
        <v>47880</v>
      </c>
      <c r="BL105" s="5">
        <f t="shared" si="52"/>
        <v>624508.61596929946</v>
      </c>
      <c r="BM105" s="5">
        <f t="shared" si="53"/>
        <v>4761.5904347922178</v>
      </c>
      <c r="BN105" s="5">
        <f t="shared" si="23"/>
        <v>988.51754664436703</v>
      </c>
      <c r="BO105" s="35">
        <f t="shared" si="24"/>
        <v>1.8994470622828916E-2</v>
      </c>
      <c r="BP105" s="5">
        <f t="shared" si="25"/>
        <v>3773.0728881478508</v>
      </c>
      <c r="BQ105" s="35">
        <f t="shared" si="26"/>
        <v>7.2499999999999995E-2</v>
      </c>
      <c r="BR105" s="5">
        <f t="shared" si="54"/>
        <v>74479.901577344644</v>
      </c>
      <c r="BS105" s="5">
        <f t="shared" si="55"/>
        <v>401679.14190187718</v>
      </c>
      <c r="BT105" s="5">
        <f t="shared" si="27"/>
        <v>623520.09842265514</v>
      </c>
      <c r="BU105" s="5">
        <f t="shared" si="28"/>
        <v>476159.04347922181</v>
      </c>
      <c r="BV105" s="150"/>
      <c r="BW105" s="2">
        <v>100</v>
      </c>
      <c r="BX105" s="118">
        <v>47880</v>
      </c>
      <c r="BY105" s="5">
        <f t="shared" si="56"/>
        <v>621634.15424079075</v>
      </c>
      <c r="BZ105" s="5">
        <f t="shared" si="57"/>
        <v>4643.8114163506943</v>
      </c>
      <c r="CA105" s="5">
        <f t="shared" si="29"/>
        <v>1017.6121832794147</v>
      </c>
      <c r="CB105" s="35">
        <f t="shared" si="30"/>
        <v>1.9643943493205966E-2</v>
      </c>
      <c r="CC105" s="5">
        <f t="shared" si="31"/>
        <v>3626.1992330712797</v>
      </c>
      <c r="CD105" s="35">
        <f t="shared" si="32"/>
        <v>7.0000000000000007E-2</v>
      </c>
      <c r="CE105" s="5">
        <f t="shared" si="58"/>
        <v>77383.457942488138</v>
      </c>
      <c r="CF105" s="5">
        <f t="shared" si="59"/>
        <v>386997.68369258114</v>
      </c>
      <c r="CG105" s="5">
        <f t="shared" si="33"/>
        <v>620616.5420575114</v>
      </c>
      <c r="CH105" s="5">
        <f t="shared" si="34"/>
        <v>464381.14163506927</v>
      </c>
    </row>
    <row r="106" spans="9:86" ht="14.25" customHeight="1">
      <c r="I106" s="150"/>
      <c r="J106" s="2">
        <v>101</v>
      </c>
      <c r="K106" s="118">
        <v>47908</v>
      </c>
      <c r="L106" s="5">
        <f t="shared" si="35"/>
        <v>634291.18115765625</v>
      </c>
      <c r="M106" s="5">
        <f t="shared" si="0"/>
        <v>5243.8408962754593</v>
      </c>
      <c r="N106" s="5">
        <f t="shared" si="1"/>
        <v>883.08902581657276</v>
      </c>
      <c r="O106" s="35">
        <f t="shared" si="2"/>
        <v>1.6706945681410817E-2</v>
      </c>
      <c r="P106" s="5">
        <f t="shared" si="3"/>
        <v>4360.7518704588865</v>
      </c>
      <c r="Q106" s="35">
        <f t="shared" si="4"/>
        <v>8.2500000000000004E-2</v>
      </c>
      <c r="R106" s="5">
        <f t="shared" si="36"/>
        <v>64591.907868160284</v>
      </c>
      <c r="S106" s="5">
        <f t="shared" si="37"/>
        <v>465036.02265566093</v>
      </c>
      <c r="T106" s="5">
        <f t="shared" si="38"/>
        <v>633408.09213183972</v>
      </c>
      <c r="U106" s="5">
        <f t="shared" si="39"/>
        <v>529627.93052382115</v>
      </c>
      <c r="V106" s="150"/>
      <c r="W106" s="2">
        <v>101</v>
      </c>
      <c r="X106" s="118">
        <v>47908</v>
      </c>
      <c r="Y106" s="5">
        <f t="shared" si="40"/>
        <v>631722.64375677728</v>
      </c>
      <c r="Z106" s="5">
        <f t="shared" si="41"/>
        <v>5121.6767256780549</v>
      </c>
      <c r="AA106" s="5">
        <f t="shared" si="5"/>
        <v>910.19243396620641</v>
      </c>
      <c r="AB106" s="35">
        <f t="shared" si="6"/>
        <v>1.7289722500116254E-2</v>
      </c>
      <c r="AC106" s="5">
        <f t="shared" si="7"/>
        <v>4211.4842917118485</v>
      </c>
      <c r="AD106" s="35">
        <f t="shared" si="8"/>
        <v>7.9999999999999988E-2</v>
      </c>
      <c r="AE106" s="5">
        <f t="shared" si="42"/>
        <v>67187.54867718945</v>
      </c>
      <c r="AF106" s="5">
        <f t="shared" si="43"/>
        <v>450101.80061629409</v>
      </c>
      <c r="AG106" s="5">
        <f t="shared" si="9"/>
        <v>630812.45132281107</v>
      </c>
      <c r="AH106" s="5">
        <f t="shared" si="10"/>
        <v>517289.34929348354</v>
      </c>
      <c r="AI106" s="150"/>
      <c r="AJ106" s="2">
        <v>101</v>
      </c>
      <c r="AK106" s="118">
        <v>47908</v>
      </c>
      <c r="AL106" s="5">
        <f t="shared" si="44"/>
        <v>629072.06951479369</v>
      </c>
      <c r="AM106" s="5">
        <f t="shared" si="45"/>
        <v>5000.557474002132</v>
      </c>
      <c r="AN106" s="5">
        <f t="shared" si="11"/>
        <v>937.80035838575623</v>
      </c>
      <c r="AO106" s="35">
        <f t="shared" si="12"/>
        <v>1.7889213090177464E-2</v>
      </c>
      <c r="AP106" s="5">
        <f t="shared" si="13"/>
        <v>4062.7571156163758</v>
      </c>
      <c r="AQ106" s="35">
        <f t="shared" si="14"/>
        <v>7.7499999999999999E-2</v>
      </c>
      <c r="AR106" s="5">
        <f t="shared" si="46"/>
        <v>69865.730843592028</v>
      </c>
      <c r="AS106" s="5">
        <f t="shared" si="47"/>
        <v>435190.57403062331</v>
      </c>
      <c r="AT106" s="5">
        <f t="shared" si="15"/>
        <v>628134.26915640791</v>
      </c>
      <c r="AU106" s="5">
        <f t="shared" si="16"/>
        <v>505056.30487421533</v>
      </c>
      <c r="AV106" s="150"/>
      <c r="AW106" s="2">
        <v>101</v>
      </c>
      <c r="AX106" s="118">
        <v>47908</v>
      </c>
      <c r="AY106" s="5">
        <f t="shared" si="48"/>
        <v>626338.26138238667</v>
      </c>
      <c r="AZ106" s="5">
        <f t="shared" si="49"/>
        <v>4880.5172696983873</v>
      </c>
      <c r="BA106" s="5">
        <f t="shared" si="17"/>
        <v>965.90313605847086</v>
      </c>
      <c r="BB106" s="35">
        <f t="shared" si="18"/>
        <v>1.8505715437405333E-2</v>
      </c>
      <c r="BC106" s="5">
        <f t="shared" si="19"/>
        <v>3914.6141336399164</v>
      </c>
      <c r="BD106" s="35">
        <f t="shared" si="20"/>
        <v>7.4999999999999997E-2</v>
      </c>
      <c r="BE106" s="5">
        <f t="shared" si="50"/>
        <v>72627.641753672244</v>
      </c>
      <c r="BF106" s="5">
        <f t="shared" si="51"/>
        <v>420304.60248586489</v>
      </c>
      <c r="BG106" s="5">
        <f t="shared" si="21"/>
        <v>625372.35824632819</v>
      </c>
      <c r="BH106" s="5">
        <f t="shared" si="22"/>
        <v>492932.24423953716</v>
      </c>
      <c r="BI106" s="150"/>
      <c r="BJ106" s="2">
        <v>101</v>
      </c>
      <c r="BK106" s="118">
        <v>47908</v>
      </c>
      <c r="BL106" s="5">
        <f t="shared" si="52"/>
        <v>623520.09842265514</v>
      </c>
      <c r="BM106" s="5">
        <f t="shared" si="53"/>
        <v>4761.5904347922178</v>
      </c>
      <c r="BN106" s="5">
        <f t="shared" si="23"/>
        <v>994.48984015534324</v>
      </c>
      <c r="BO106" s="35">
        <f t="shared" si="24"/>
        <v>1.913952431052944E-2</v>
      </c>
      <c r="BP106" s="5">
        <f t="shared" si="25"/>
        <v>3767.1005946368746</v>
      </c>
      <c r="BQ106" s="35">
        <f t="shared" si="26"/>
        <v>7.2499999999999995E-2</v>
      </c>
      <c r="BR106" s="5">
        <f t="shared" si="54"/>
        <v>75474.391417499981</v>
      </c>
      <c r="BS106" s="5">
        <f t="shared" si="55"/>
        <v>405446.24249651405</v>
      </c>
      <c r="BT106" s="5">
        <f t="shared" si="27"/>
        <v>622525.60858249979</v>
      </c>
      <c r="BU106" s="5">
        <f t="shared" si="28"/>
        <v>480920.63391401403</v>
      </c>
      <c r="BV106" s="150"/>
      <c r="BW106" s="2">
        <v>101</v>
      </c>
      <c r="BX106" s="118">
        <v>47908</v>
      </c>
      <c r="BY106" s="5">
        <f t="shared" si="56"/>
        <v>620616.5420575114</v>
      </c>
      <c r="BZ106" s="5">
        <f t="shared" si="57"/>
        <v>4643.8114163506943</v>
      </c>
      <c r="CA106" s="5">
        <f t="shared" si="29"/>
        <v>1023.5482543485446</v>
      </c>
      <c r="CB106" s="35">
        <f t="shared" si="30"/>
        <v>1.9790930824148626E-2</v>
      </c>
      <c r="CC106" s="5">
        <f t="shared" si="31"/>
        <v>3620.2631620021498</v>
      </c>
      <c r="CD106" s="35">
        <f t="shared" si="32"/>
        <v>7.0000000000000007E-2</v>
      </c>
      <c r="CE106" s="5">
        <f t="shared" si="58"/>
        <v>78407.006196836679</v>
      </c>
      <c r="CF106" s="5">
        <f t="shared" si="59"/>
        <v>390617.94685458328</v>
      </c>
      <c r="CG106" s="5">
        <f t="shared" si="33"/>
        <v>619592.99380316283</v>
      </c>
      <c r="CH106" s="5">
        <f t="shared" si="34"/>
        <v>469024.95305141993</v>
      </c>
    </row>
    <row r="107" spans="9:86" ht="14.25" customHeight="1">
      <c r="I107" s="150"/>
      <c r="J107" s="2">
        <v>102</v>
      </c>
      <c r="K107" s="118">
        <v>47939</v>
      </c>
      <c r="L107" s="5">
        <f t="shared" si="35"/>
        <v>633408.09213183972</v>
      </c>
      <c r="M107" s="5">
        <f t="shared" si="0"/>
        <v>5243.8408962754593</v>
      </c>
      <c r="N107" s="5">
        <f t="shared" si="1"/>
        <v>889.16026286906163</v>
      </c>
      <c r="O107" s="35">
        <f t="shared" si="2"/>
        <v>1.6845258668100289E-2</v>
      </c>
      <c r="P107" s="5">
        <f t="shared" si="3"/>
        <v>4354.6806334063976</v>
      </c>
      <c r="Q107" s="35">
        <f t="shared" si="4"/>
        <v>8.249999999999999E-2</v>
      </c>
      <c r="R107" s="5">
        <f t="shared" si="36"/>
        <v>65481.068131029344</v>
      </c>
      <c r="S107" s="5">
        <f t="shared" si="37"/>
        <v>469390.70328906731</v>
      </c>
      <c r="T107" s="5">
        <f t="shared" si="38"/>
        <v>632518.93186897063</v>
      </c>
      <c r="U107" s="5">
        <f t="shared" si="39"/>
        <v>534871.77142009663</v>
      </c>
      <c r="V107" s="150"/>
      <c r="W107" s="2">
        <v>102</v>
      </c>
      <c r="X107" s="118">
        <v>47939</v>
      </c>
      <c r="Y107" s="5">
        <f t="shared" si="40"/>
        <v>630812.45132281107</v>
      </c>
      <c r="Z107" s="5">
        <f t="shared" si="41"/>
        <v>5121.6767256780549</v>
      </c>
      <c r="AA107" s="5">
        <f t="shared" si="5"/>
        <v>916.26038352598061</v>
      </c>
      <c r="AB107" s="35">
        <f t="shared" si="6"/>
        <v>1.7430100783925616E-2</v>
      </c>
      <c r="AC107" s="5">
        <f t="shared" si="7"/>
        <v>4205.4163421520743</v>
      </c>
      <c r="AD107" s="35">
        <f t="shared" si="8"/>
        <v>0.08</v>
      </c>
      <c r="AE107" s="5">
        <f t="shared" si="42"/>
        <v>68103.80906071543</v>
      </c>
      <c r="AF107" s="5">
        <f t="shared" si="43"/>
        <v>454307.21695844614</v>
      </c>
      <c r="AG107" s="5">
        <f t="shared" si="9"/>
        <v>629896.19093928509</v>
      </c>
      <c r="AH107" s="5">
        <f t="shared" si="10"/>
        <v>522411.02601916157</v>
      </c>
      <c r="AI107" s="150"/>
      <c r="AJ107" s="2">
        <v>102</v>
      </c>
      <c r="AK107" s="118">
        <v>47939</v>
      </c>
      <c r="AL107" s="5">
        <f t="shared" si="44"/>
        <v>628134.26915640791</v>
      </c>
      <c r="AM107" s="5">
        <f t="shared" si="45"/>
        <v>5000.557474002132</v>
      </c>
      <c r="AN107" s="5">
        <f t="shared" si="11"/>
        <v>943.85698570033082</v>
      </c>
      <c r="AO107" s="35">
        <f t="shared" si="12"/>
        <v>1.8031628561860365E-2</v>
      </c>
      <c r="AP107" s="5">
        <f t="shared" si="13"/>
        <v>4056.7004883018012</v>
      </c>
      <c r="AQ107" s="35">
        <f t="shared" si="14"/>
        <v>7.7499999999999999E-2</v>
      </c>
      <c r="AR107" s="5">
        <f t="shared" si="46"/>
        <v>70809.587829292359</v>
      </c>
      <c r="AS107" s="5">
        <f t="shared" si="47"/>
        <v>439247.27451892511</v>
      </c>
      <c r="AT107" s="5">
        <f t="shared" si="15"/>
        <v>627190.4121707076</v>
      </c>
      <c r="AU107" s="5">
        <f t="shared" si="16"/>
        <v>510056.86234821746</v>
      </c>
      <c r="AV107" s="150"/>
      <c r="AW107" s="2">
        <v>102</v>
      </c>
      <c r="AX107" s="118">
        <v>47939</v>
      </c>
      <c r="AY107" s="5">
        <f t="shared" si="48"/>
        <v>625372.35824632819</v>
      </c>
      <c r="AZ107" s="5">
        <f t="shared" si="49"/>
        <v>4880.5172696983873</v>
      </c>
      <c r="BA107" s="5">
        <f t="shared" si="17"/>
        <v>971.94003065883635</v>
      </c>
      <c r="BB107" s="35">
        <f t="shared" si="18"/>
        <v>1.8650137336757668E-2</v>
      </c>
      <c r="BC107" s="5">
        <f t="shared" si="19"/>
        <v>3908.5772390395509</v>
      </c>
      <c r="BD107" s="35">
        <f t="shared" si="20"/>
        <v>7.4999999999999997E-2</v>
      </c>
      <c r="BE107" s="5">
        <f t="shared" si="50"/>
        <v>73599.58178433108</v>
      </c>
      <c r="BF107" s="5">
        <f t="shared" si="51"/>
        <v>424213.17972490442</v>
      </c>
      <c r="BG107" s="5">
        <f t="shared" si="21"/>
        <v>624400.41821566934</v>
      </c>
      <c r="BH107" s="5">
        <f t="shared" si="22"/>
        <v>497812.76150923548</v>
      </c>
      <c r="BI107" s="150"/>
      <c r="BJ107" s="2">
        <v>102</v>
      </c>
      <c r="BK107" s="118">
        <v>47939</v>
      </c>
      <c r="BL107" s="5">
        <f t="shared" si="52"/>
        <v>622525.60858249979</v>
      </c>
      <c r="BM107" s="5">
        <f t="shared" si="53"/>
        <v>4761.5904347922178</v>
      </c>
      <c r="BN107" s="5">
        <f t="shared" si="23"/>
        <v>1000.4982162729484</v>
      </c>
      <c r="BO107" s="35">
        <f t="shared" si="24"/>
        <v>1.9285919213208234E-2</v>
      </c>
      <c r="BP107" s="5">
        <f t="shared" si="25"/>
        <v>3761.0922185192694</v>
      </c>
      <c r="BQ107" s="35">
        <f t="shared" si="26"/>
        <v>7.2499999999999995E-2</v>
      </c>
      <c r="BR107" s="5">
        <f t="shared" si="54"/>
        <v>76474.889633772924</v>
      </c>
      <c r="BS107" s="5">
        <f t="shared" si="55"/>
        <v>409207.3347150333</v>
      </c>
      <c r="BT107" s="5">
        <f t="shared" si="27"/>
        <v>621525.11036622687</v>
      </c>
      <c r="BU107" s="5">
        <f t="shared" si="28"/>
        <v>485682.22434880619</v>
      </c>
      <c r="BV107" s="150"/>
      <c r="BW107" s="2">
        <v>102</v>
      </c>
      <c r="BX107" s="118">
        <v>47939</v>
      </c>
      <c r="BY107" s="5">
        <f t="shared" si="56"/>
        <v>619592.99380316283</v>
      </c>
      <c r="BZ107" s="5">
        <f t="shared" si="57"/>
        <v>4643.8114163506943</v>
      </c>
      <c r="CA107" s="5">
        <f t="shared" si="29"/>
        <v>1029.5189524989109</v>
      </c>
      <c r="CB107" s="35">
        <f t="shared" si="30"/>
        <v>1.993926263457995E-2</v>
      </c>
      <c r="CC107" s="5">
        <f t="shared" si="31"/>
        <v>3614.2924638517834</v>
      </c>
      <c r="CD107" s="35">
        <f t="shared" si="32"/>
        <v>7.0000000000000007E-2</v>
      </c>
      <c r="CE107" s="5">
        <f t="shared" si="58"/>
        <v>79436.52514933559</v>
      </c>
      <c r="CF107" s="5">
        <f t="shared" si="59"/>
        <v>394232.23931843508</v>
      </c>
      <c r="CG107" s="5">
        <f t="shared" si="33"/>
        <v>618563.47485066392</v>
      </c>
      <c r="CH107" s="5">
        <f t="shared" si="34"/>
        <v>473668.7644677707</v>
      </c>
    </row>
    <row r="108" spans="9:86" ht="14.25" customHeight="1">
      <c r="I108" s="150"/>
      <c r="J108" s="2">
        <v>103</v>
      </c>
      <c r="K108" s="118">
        <v>47969</v>
      </c>
      <c r="L108" s="5">
        <f t="shared" si="35"/>
        <v>632518.93186897063</v>
      </c>
      <c r="M108" s="5">
        <f t="shared" si="0"/>
        <v>5243.8408962754593</v>
      </c>
      <c r="N108" s="5">
        <f t="shared" si="1"/>
        <v>895.27323967628581</v>
      </c>
      <c r="O108" s="35">
        <f t="shared" si="2"/>
        <v>1.6984912758849963E-2</v>
      </c>
      <c r="P108" s="5">
        <f t="shared" si="3"/>
        <v>4348.5676565991735</v>
      </c>
      <c r="Q108" s="35">
        <f t="shared" si="4"/>
        <v>8.2500000000000018E-2</v>
      </c>
      <c r="R108" s="5">
        <f t="shared" si="36"/>
        <v>66376.341370705632</v>
      </c>
      <c r="S108" s="5">
        <f t="shared" si="37"/>
        <v>473739.27094566647</v>
      </c>
      <c r="T108" s="5">
        <f t="shared" si="38"/>
        <v>631623.65862929437</v>
      </c>
      <c r="U108" s="5">
        <f t="shared" si="39"/>
        <v>540115.61231637211</v>
      </c>
      <c r="V108" s="150"/>
      <c r="W108" s="2">
        <v>103</v>
      </c>
      <c r="X108" s="118">
        <v>47969</v>
      </c>
      <c r="Y108" s="5">
        <f t="shared" si="40"/>
        <v>629896.19093928509</v>
      </c>
      <c r="Z108" s="5">
        <f t="shared" si="41"/>
        <v>5121.6767256780549</v>
      </c>
      <c r="AA108" s="5">
        <f t="shared" si="5"/>
        <v>922.36878608282041</v>
      </c>
      <c r="AB108" s="35">
        <f t="shared" si="6"/>
        <v>1.7571824678744116E-2</v>
      </c>
      <c r="AC108" s="5">
        <f t="shared" si="7"/>
        <v>4199.3079395952345</v>
      </c>
      <c r="AD108" s="35">
        <f t="shared" si="8"/>
        <v>8.0000000000000016E-2</v>
      </c>
      <c r="AE108" s="5">
        <f t="shared" si="42"/>
        <v>69026.177846798251</v>
      </c>
      <c r="AF108" s="5">
        <f t="shared" si="43"/>
        <v>458506.52489804139</v>
      </c>
      <c r="AG108" s="5">
        <f t="shared" si="9"/>
        <v>628973.82215320226</v>
      </c>
      <c r="AH108" s="5">
        <f t="shared" si="10"/>
        <v>527532.7027448396</v>
      </c>
      <c r="AI108" s="150"/>
      <c r="AJ108" s="2">
        <v>103</v>
      </c>
      <c r="AK108" s="118">
        <v>47969</v>
      </c>
      <c r="AL108" s="5">
        <f t="shared" si="44"/>
        <v>627190.4121707076</v>
      </c>
      <c r="AM108" s="5">
        <f t="shared" si="45"/>
        <v>5000.557474002132</v>
      </c>
      <c r="AN108" s="5">
        <f t="shared" si="11"/>
        <v>949.95272873297881</v>
      </c>
      <c r="AO108" s="35">
        <f t="shared" si="12"/>
        <v>1.8175393825524661E-2</v>
      </c>
      <c r="AP108" s="5">
        <f t="shared" si="13"/>
        <v>4050.6047452691532</v>
      </c>
      <c r="AQ108" s="35">
        <f t="shared" si="14"/>
        <v>7.7499999999999999E-2</v>
      </c>
      <c r="AR108" s="5">
        <f t="shared" si="46"/>
        <v>71759.540558025343</v>
      </c>
      <c r="AS108" s="5">
        <f t="shared" si="47"/>
        <v>443297.87926419429</v>
      </c>
      <c r="AT108" s="5">
        <f t="shared" si="15"/>
        <v>626240.45944197464</v>
      </c>
      <c r="AU108" s="5">
        <f t="shared" si="16"/>
        <v>515057.41982221964</v>
      </c>
      <c r="AV108" s="150"/>
      <c r="AW108" s="2">
        <v>103</v>
      </c>
      <c r="AX108" s="118">
        <v>47969</v>
      </c>
      <c r="AY108" s="5">
        <f t="shared" si="48"/>
        <v>624400.41821566934</v>
      </c>
      <c r="AZ108" s="5">
        <f t="shared" si="49"/>
        <v>4880.5172696983873</v>
      </c>
      <c r="BA108" s="5">
        <f t="shared" si="17"/>
        <v>978.01465585045435</v>
      </c>
      <c r="BB108" s="35">
        <f t="shared" si="18"/>
        <v>1.8795912891512109E-2</v>
      </c>
      <c r="BC108" s="5">
        <f t="shared" si="19"/>
        <v>3902.5026138479329</v>
      </c>
      <c r="BD108" s="35">
        <f t="shared" si="20"/>
        <v>7.4999999999999997E-2</v>
      </c>
      <c r="BE108" s="5">
        <f t="shared" si="50"/>
        <v>74577.596440181529</v>
      </c>
      <c r="BF108" s="5">
        <f t="shared" si="51"/>
        <v>428115.68233875238</v>
      </c>
      <c r="BG108" s="5">
        <f t="shared" si="21"/>
        <v>623422.40355981886</v>
      </c>
      <c r="BH108" s="5">
        <f t="shared" si="22"/>
        <v>502693.27877893392</v>
      </c>
      <c r="BI108" s="150"/>
      <c r="BJ108" s="2">
        <v>103</v>
      </c>
      <c r="BK108" s="118">
        <v>47969</v>
      </c>
      <c r="BL108" s="5">
        <f t="shared" si="52"/>
        <v>621525.11036622687</v>
      </c>
      <c r="BM108" s="5">
        <f t="shared" si="53"/>
        <v>4761.5904347922178</v>
      </c>
      <c r="BN108" s="5">
        <f t="shared" si="23"/>
        <v>1006.5428929962641</v>
      </c>
      <c r="BO108" s="35">
        <f t="shared" si="24"/>
        <v>1.9433671326389429E-2</v>
      </c>
      <c r="BP108" s="5">
        <f t="shared" si="25"/>
        <v>3755.0475417959537</v>
      </c>
      <c r="BQ108" s="35">
        <f t="shared" si="26"/>
        <v>7.2499999999999995E-2</v>
      </c>
      <c r="BR108" s="5">
        <f t="shared" si="54"/>
        <v>77481.432526769189</v>
      </c>
      <c r="BS108" s="5">
        <f t="shared" si="55"/>
        <v>412962.38225682924</v>
      </c>
      <c r="BT108" s="5">
        <f t="shared" si="27"/>
        <v>620518.56747323065</v>
      </c>
      <c r="BU108" s="5">
        <f t="shared" si="28"/>
        <v>490443.81478359841</v>
      </c>
      <c r="BV108" s="150"/>
      <c r="BW108" s="2">
        <v>103</v>
      </c>
      <c r="BX108" s="118">
        <v>47969</v>
      </c>
      <c r="BY108" s="5">
        <f t="shared" si="56"/>
        <v>618563.47485066392</v>
      </c>
      <c r="BZ108" s="5">
        <f t="shared" si="57"/>
        <v>4643.8114163506943</v>
      </c>
      <c r="CA108" s="5">
        <f t="shared" si="29"/>
        <v>1035.5244797218215</v>
      </c>
      <c r="CB108" s="35">
        <f t="shared" si="30"/>
        <v>2.0088954912285864E-2</v>
      </c>
      <c r="CC108" s="5">
        <f t="shared" si="31"/>
        <v>3608.2869366288728</v>
      </c>
      <c r="CD108" s="35">
        <f t="shared" si="32"/>
        <v>7.0000000000000007E-2</v>
      </c>
      <c r="CE108" s="5">
        <f t="shared" si="58"/>
        <v>80472.049629057408</v>
      </c>
      <c r="CF108" s="5">
        <f t="shared" si="59"/>
        <v>397840.52625506395</v>
      </c>
      <c r="CG108" s="5">
        <f t="shared" si="33"/>
        <v>617527.95037094213</v>
      </c>
      <c r="CH108" s="5">
        <f t="shared" si="34"/>
        <v>478312.57588412135</v>
      </c>
    </row>
    <row r="109" spans="9:86" ht="14.25" customHeight="1">
      <c r="I109" s="150"/>
      <c r="J109" s="2">
        <v>104</v>
      </c>
      <c r="K109" s="118">
        <v>48000</v>
      </c>
      <c r="L109" s="5">
        <f t="shared" si="35"/>
        <v>631623.65862929437</v>
      </c>
      <c r="M109" s="5">
        <f t="shared" si="0"/>
        <v>5243.8408962754593</v>
      </c>
      <c r="N109" s="5">
        <f t="shared" si="1"/>
        <v>901.42824319906049</v>
      </c>
      <c r="O109" s="35">
        <f t="shared" si="2"/>
        <v>1.7125924228144535E-2</v>
      </c>
      <c r="P109" s="5">
        <f t="shared" si="3"/>
        <v>4342.4126530763988</v>
      </c>
      <c r="Q109" s="35">
        <f t="shared" si="4"/>
        <v>8.2500000000000004E-2</v>
      </c>
      <c r="R109" s="5">
        <f t="shared" si="36"/>
        <v>67277.769613904689</v>
      </c>
      <c r="S109" s="5">
        <f t="shared" si="37"/>
        <v>478081.68359874288</v>
      </c>
      <c r="T109" s="5">
        <f t="shared" si="38"/>
        <v>630722.23038609535</v>
      </c>
      <c r="U109" s="5">
        <f t="shared" si="39"/>
        <v>545359.45321264758</v>
      </c>
      <c r="V109" s="150"/>
      <c r="W109" s="2">
        <v>104</v>
      </c>
      <c r="X109" s="118">
        <v>48000</v>
      </c>
      <c r="Y109" s="5">
        <f t="shared" si="40"/>
        <v>628973.82215320226</v>
      </c>
      <c r="Z109" s="5">
        <f t="shared" si="41"/>
        <v>5121.6767256780549</v>
      </c>
      <c r="AA109" s="5">
        <f t="shared" si="5"/>
        <v>928.51791132337257</v>
      </c>
      <c r="AB109" s="35">
        <f t="shared" si="6"/>
        <v>1.7714910451657091E-2</v>
      </c>
      <c r="AC109" s="5">
        <f t="shared" si="7"/>
        <v>4193.1588143546824</v>
      </c>
      <c r="AD109" s="35">
        <f t="shared" si="8"/>
        <v>8.0000000000000016E-2</v>
      </c>
      <c r="AE109" s="5">
        <f t="shared" si="42"/>
        <v>69954.695758121627</v>
      </c>
      <c r="AF109" s="5">
        <f t="shared" si="43"/>
        <v>462699.68371239607</v>
      </c>
      <c r="AG109" s="5">
        <f t="shared" si="9"/>
        <v>628045.30424187891</v>
      </c>
      <c r="AH109" s="5">
        <f t="shared" si="10"/>
        <v>532654.37947051774</v>
      </c>
      <c r="AI109" s="150"/>
      <c r="AJ109" s="2">
        <v>104</v>
      </c>
      <c r="AK109" s="118">
        <v>48000</v>
      </c>
      <c r="AL109" s="5">
        <f t="shared" si="44"/>
        <v>626240.45944197464</v>
      </c>
      <c r="AM109" s="5">
        <f t="shared" si="45"/>
        <v>5000.557474002132</v>
      </c>
      <c r="AN109" s="5">
        <f t="shared" si="11"/>
        <v>956.08784010604586</v>
      </c>
      <c r="AO109" s="35">
        <f t="shared" si="12"/>
        <v>1.8320525140607918E-2</v>
      </c>
      <c r="AP109" s="5">
        <f t="shared" si="13"/>
        <v>4044.4696338960862</v>
      </c>
      <c r="AQ109" s="35">
        <f t="shared" si="14"/>
        <v>7.7499999999999999E-2</v>
      </c>
      <c r="AR109" s="5">
        <f t="shared" si="46"/>
        <v>72715.62839813139</v>
      </c>
      <c r="AS109" s="5">
        <f t="shared" si="47"/>
        <v>447342.34889809036</v>
      </c>
      <c r="AT109" s="5">
        <f t="shared" si="15"/>
        <v>625284.37160186865</v>
      </c>
      <c r="AU109" s="5">
        <f t="shared" si="16"/>
        <v>520057.97729622177</v>
      </c>
      <c r="AV109" s="150"/>
      <c r="AW109" s="2">
        <v>104</v>
      </c>
      <c r="AX109" s="118">
        <v>48000</v>
      </c>
      <c r="AY109" s="5">
        <f t="shared" si="48"/>
        <v>623422.40355981886</v>
      </c>
      <c r="AZ109" s="5">
        <f t="shared" si="49"/>
        <v>4880.5172696983873</v>
      </c>
      <c r="BA109" s="5">
        <f t="shared" si="17"/>
        <v>984.12724744951993</v>
      </c>
      <c r="BB109" s="35">
        <f t="shared" si="18"/>
        <v>1.8943058353309703E-2</v>
      </c>
      <c r="BC109" s="5">
        <f t="shared" si="19"/>
        <v>3896.3900222488674</v>
      </c>
      <c r="BD109" s="35">
        <f t="shared" si="20"/>
        <v>7.4999999999999997E-2</v>
      </c>
      <c r="BE109" s="5">
        <f t="shared" si="50"/>
        <v>75561.723687631049</v>
      </c>
      <c r="BF109" s="5">
        <f t="shared" si="51"/>
        <v>432012.07236100122</v>
      </c>
      <c r="BG109" s="5">
        <f t="shared" si="21"/>
        <v>622438.27631236939</v>
      </c>
      <c r="BH109" s="5">
        <f t="shared" si="22"/>
        <v>507573.79604863224</v>
      </c>
      <c r="BI109" s="150"/>
      <c r="BJ109" s="2">
        <v>104</v>
      </c>
      <c r="BK109" s="118">
        <v>48000</v>
      </c>
      <c r="BL109" s="5">
        <f t="shared" si="52"/>
        <v>620518.56747323065</v>
      </c>
      <c r="BM109" s="5">
        <f t="shared" si="53"/>
        <v>4761.5904347922178</v>
      </c>
      <c r="BN109" s="5">
        <f t="shared" si="23"/>
        <v>1012.6240896414492</v>
      </c>
      <c r="BO109" s="35">
        <f t="shared" si="24"/>
        <v>1.9582796893860249E-2</v>
      </c>
      <c r="BP109" s="5">
        <f t="shared" si="25"/>
        <v>3748.9663451507686</v>
      </c>
      <c r="BQ109" s="35">
        <f t="shared" si="26"/>
        <v>7.2499999999999995E-2</v>
      </c>
      <c r="BR109" s="5">
        <f t="shared" si="54"/>
        <v>78494.056616410642</v>
      </c>
      <c r="BS109" s="5">
        <f t="shared" si="55"/>
        <v>416711.34860198002</v>
      </c>
      <c r="BT109" s="5">
        <f t="shared" si="27"/>
        <v>619505.94338358915</v>
      </c>
      <c r="BU109" s="5">
        <f t="shared" si="28"/>
        <v>495205.40521839063</v>
      </c>
      <c r="BV109" s="150"/>
      <c r="BW109" s="2">
        <v>104</v>
      </c>
      <c r="BX109" s="118">
        <v>48000</v>
      </c>
      <c r="BY109" s="5">
        <f t="shared" si="56"/>
        <v>617527.95037094213</v>
      </c>
      <c r="BZ109" s="5">
        <f t="shared" si="57"/>
        <v>4643.8114163506943</v>
      </c>
      <c r="CA109" s="5">
        <f t="shared" si="29"/>
        <v>1041.5650391868653</v>
      </c>
      <c r="CB109" s="35">
        <f t="shared" si="30"/>
        <v>2.024002389322541E-2</v>
      </c>
      <c r="CC109" s="5">
        <f t="shared" si="31"/>
        <v>3602.246377163829</v>
      </c>
      <c r="CD109" s="35">
        <f t="shared" si="32"/>
        <v>7.0000000000000007E-2</v>
      </c>
      <c r="CE109" s="5">
        <f t="shared" si="58"/>
        <v>81513.614668244278</v>
      </c>
      <c r="CF109" s="5">
        <f t="shared" si="59"/>
        <v>401442.7726322278</v>
      </c>
      <c r="CG109" s="5">
        <f t="shared" si="33"/>
        <v>616486.38533175527</v>
      </c>
      <c r="CH109" s="5">
        <f t="shared" si="34"/>
        <v>482956.38730047207</v>
      </c>
    </row>
    <row r="110" spans="9:86" ht="14.25" customHeight="1">
      <c r="I110" s="150"/>
      <c r="J110" s="2">
        <v>105</v>
      </c>
      <c r="K110" s="118">
        <v>48030</v>
      </c>
      <c r="L110" s="5">
        <f t="shared" si="35"/>
        <v>630722.23038609535</v>
      </c>
      <c r="M110" s="5">
        <f t="shared" si="0"/>
        <v>5243.8408962754593</v>
      </c>
      <c r="N110" s="5">
        <f t="shared" si="1"/>
        <v>907.625562371054</v>
      </c>
      <c r="O110" s="35">
        <f t="shared" si="2"/>
        <v>1.7268309604031928E-2</v>
      </c>
      <c r="P110" s="5">
        <f t="shared" si="3"/>
        <v>4336.2153339044053</v>
      </c>
      <c r="Q110" s="35">
        <f t="shared" si="4"/>
        <v>8.249999999999999E-2</v>
      </c>
      <c r="R110" s="5">
        <f t="shared" si="36"/>
        <v>68185.39517627575</v>
      </c>
      <c r="S110" s="5">
        <f t="shared" si="37"/>
        <v>482417.89893264731</v>
      </c>
      <c r="T110" s="5">
        <f t="shared" si="38"/>
        <v>629814.60482372425</v>
      </c>
      <c r="U110" s="5">
        <f t="shared" si="39"/>
        <v>550603.29410892306</v>
      </c>
      <c r="V110" s="150"/>
      <c r="W110" s="2">
        <v>105</v>
      </c>
      <c r="X110" s="118">
        <v>48030</v>
      </c>
      <c r="Y110" s="5">
        <f t="shared" si="40"/>
        <v>628045.30424187891</v>
      </c>
      <c r="Z110" s="5">
        <f t="shared" si="41"/>
        <v>5121.6767256780549</v>
      </c>
      <c r="AA110" s="5">
        <f t="shared" si="5"/>
        <v>934.70803073219486</v>
      </c>
      <c r="AB110" s="35">
        <f t="shared" si="6"/>
        <v>1.7859374623182489E-2</v>
      </c>
      <c r="AC110" s="5">
        <f t="shared" si="7"/>
        <v>4186.9686949458601</v>
      </c>
      <c r="AD110" s="35">
        <f t="shared" si="8"/>
        <v>8.0000000000000016E-2</v>
      </c>
      <c r="AE110" s="5">
        <f t="shared" si="42"/>
        <v>70889.403788853815</v>
      </c>
      <c r="AF110" s="5">
        <f t="shared" si="43"/>
        <v>466886.65240734193</v>
      </c>
      <c r="AG110" s="5">
        <f t="shared" si="9"/>
        <v>627110.59621114668</v>
      </c>
      <c r="AH110" s="5">
        <f t="shared" si="10"/>
        <v>537776.05619619577</v>
      </c>
      <c r="AI110" s="150"/>
      <c r="AJ110" s="2">
        <v>105</v>
      </c>
      <c r="AK110" s="118">
        <v>48030</v>
      </c>
      <c r="AL110" s="5">
        <f t="shared" si="44"/>
        <v>625284.37160186865</v>
      </c>
      <c r="AM110" s="5">
        <f t="shared" si="45"/>
        <v>5000.557474002132</v>
      </c>
      <c r="AN110" s="5">
        <f t="shared" si="11"/>
        <v>962.26257407339699</v>
      </c>
      <c r="AO110" s="35">
        <f t="shared" si="12"/>
        <v>1.8467039019860663E-2</v>
      </c>
      <c r="AP110" s="5">
        <f t="shared" si="13"/>
        <v>4038.294899928735</v>
      </c>
      <c r="AQ110" s="35">
        <f t="shared" si="14"/>
        <v>7.7499999999999999E-2</v>
      </c>
      <c r="AR110" s="5">
        <f t="shared" si="46"/>
        <v>73677.890972204783</v>
      </c>
      <c r="AS110" s="5">
        <f t="shared" si="47"/>
        <v>451380.6437980191</v>
      </c>
      <c r="AT110" s="5">
        <f t="shared" si="15"/>
        <v>624322.10902779526</v>
      </c>
      <c r="AU110" s="5">
        <f t="shared" si="16"/>
        <v>525058.53477022389</v>
      </c>
      <c r="AV110" s="150"/>
      <c r="AW110" s="2">
        <v>105</v>
      </c>
      <c r="AX110" s="118">
        <v>48030</v>
      </c>
      <c r="AY110" s="5">
        <f t="shared" si="48"/>
        <v>622438.27631236939</v>
      </c>
      <c r="AZ110" s="5">
        <f t="shared" si="49"/>
        <v>4880.5172696983873</v>
      </c>
      <c r="BA110" s="5">
        <f t="shared" si="17"/>
        <v>990.27804274607888</v>
      </c>
      <c r="BB110" s="35">
        <f t="shared" si="18"/>
        <v>1.9091590226995164E-2</v>
      </c>
      <c r="BC110" s="5">
        <f t="shared" si="19"/>
        <v>3890.2392269523084</v>
      </c>
      <c r="BD110" s="35">
        <f t="shared" si="20"/>
        <v>7.4999999999999997E-2</v>
      </c>
      <c r="BE110" s="5">
        <f t="shared" si="50"/>
        <v>76552.001730377131</v>
      </c>
      <c r="BF110" s="5">
        <f t="shared" si="51"/>
        <v>435902.31158795353</v>
      </c>
      <c r="BG110" s="5">
        <f t="shared" si="21"/>
        <v>621447.99826962326</v>
      </c>
      <c r="BH110" s="5">
        <f t="shared" si="22"/>
        <v>512454.31331833068</v>
      </c>
      <c r="BI110" s="150"/>
      <c r="BJ110" s="2">
        <v>105</v>
      </c>
      <c r="BK110" s="118">
        <v>48030</v>
      </c>
      <c r="BL110" s="5">
        <f t="shared" si="52"/>
        <v>619505.94338358915</v>
      </c>
      <c r="BM110" s="5">
        <f t="shared" si="53"/>
        <v>4761.5904347922178</v>
      </c>
      <c r="BN110" s="5">
        <f t="shared" si="23"/>
        <v>1018.7420268496999</v>
      </c>
      <c r="BO110" s="35">
        <f t="shared" si="24"/>
        <v>1.97333124125121E-2</v>
      </c>
      <c r="BP110" s="5">
        <f t="shared" si="25"/>
        <v>3742.848407942518</v>
      </c>
      <c r="BQ110" s="35">
        <f t="shared" si="26"/>
        <v>7.2499999999999995E-2</v>
      </c>
      <c r="BR110" s="5">
        <f t="shared" si="54"/>
        <v>79512.798643260336</v>
      </c>
      <c r="BS110" s="5">
        <f t="shared" si="55"/>
        <v>420454.19700992253</v>
      </c>
      <c r="BT110" s="5">
        <f t="shared" si="27"/>
        <v>618487.2013567395</v>
      </c>
      <c r="BU110" s="5">
        <f t="shared" si="28"/>
        <v>499966.99565318285</v>
      </c>
      <c r="BV110" s="150"/>
      <c r="BW110" s="2">
        <v>105</v>
      </c>
      <c r="BX110" s="118">
        <v>48030</v>
      </c>
      <c r="BY110" s="5">
        <f t="shared" si="56"/>
        <v>616486.38533175527</v>
      </c>
      <c r="BZ110" s="5">
        <f t="shared" si="57"/>
        <v>4643.8114163506943</v>
      </c>
      <c r="CA110" s="5">
        <f t="shared" si="29"/>
        <v>1047.6408352487883</v>
      </c>
      <c r="CB110" s="35">
        <f t="shared" si="30"/>
        <v>2.0392486066371354E-2</v>
      </c>
      <c r="CC110" s="5">
        <f t="shared" si="31"/>
        <v>3596.170581101906</v>
      </c>
      <c r="CD110" s="35">
        <f t="shared" si="32"/>
        <v>7.0000000000000007E-2</v>
      </c>
      <c r="CE110" s="5">
        <f t="shared" si="58"/>
        <v>82561.25550349307</v>
      </c>
      <c r="CF110" s="5">
        <f t="shared" si="59"/>
        <v>405038.94321332971</v>
      </c>
      <c r="CG110" s="5">
        <f t="shared" si="33"/>
        <v>615438.74449650652</v>
      </c>
      <c r="CH110" s="5">
        <f t="shared" si="34"/>
        <v>487600.19871682278</v>
      </c>
    </row>
    <row r="111" spans="9:86" ht="14.25" customHeight="1">
      <c r="I111" s="150"/>
      <c r="J111" s="2">
        <v>106</v>
      </c>
      <c r="K111" s="118">
        <v>48061</v>
      </c>
      <c r="L111" s="5">
        <f t="shared" si="35"/>
        <v>629814.60482372425</v>
      </c>
      <c r="M111" s="5">
        <f t="shared" si="0"/>
        <v>5243.8408962754593</v>
      </c>
      <c r="N111" s="5">
        <f t="shared" si="1"/>
        <v>913.8654881123548</v>
      </c>
      <c r="O111" s="35">
        <f t="shared" si="2"/>
        <v>1.7412085673080866E-2</v>
      </c>
      <c r="P111" s="5">
        <f t="shared" si="3"/>
        <v>4329.9754081631045</v>
      </c>
      <c r="Q111" s="35">
        <f t="shared" si="4"/>
        <v>8.2500000000000004E-2</v>
      </c>
      <c r="R111" s="5">
        <f t="shared" si="36"/>
        <v>69099.260664388101</v>
      </c>
      <c r="S111" s="5">
        <f t="shared" si="37"/>
        <v>486747.87434081041</v>
      </c>
      <c r="T111" s="5">
        <f t="shared" si="38"/>
        <v>628900.73933561193</v>
      </c>
      <c r="U111" s="5">
        <f t="shared" si="39"/>
        <v>555847.13500519854</v>
      </c>
      <c r="V111" s="150"/>
      <c r="W111" s="2">
        <v>106</v>
      </c>
      <c r="X111" s="118">
        <v>48061</v>
      </c>
      <c r="Y111" s="5">
        <f t="shared" si="40"/>
        <v>627110.59621114668</v>
      </c>
      <c r="Z111" s="5">
        <f t="shared" si="41"/>
        <v>5121.6767256780549</v>
      </c>
      <c r="AA111" s="5">
        <f t="shared" si="5"/>
        <v>940.9394176037431</v>
      </c>
      <c r="AB111" s="35">
        <f t="shared" si="6"/>
        <v>1.8005233972227717E-2</v>
      </c>
      <c r="AC111" s="5">
        <f t="shared" si="7"/>
        <v>4180.7373080743118</v>
      </c>
      <c r="AD111" s="35">
        <f t="shared" si="8"/>
        <v>8.0000000000000016E-2</v>
      </c>
      <c r="AE111" s="5">
        <f t="shared" si="42"/>
        <v>71830.343206457561</v>
      </c>
      <c r="AF111" s="5">
        <f t="shared" si="43"/>
        <v>471067.38971541624</v>
      </c>
      <c r="AG111" s="5">
        <f t="shared" si="9"/>
        <v>626169.6567935429</v>
      </c>
      <c r="AH111" s="5">
        <f t="shared" si="10"/>
        <v>542897.7329218738</v>
      </c>
      <c r="AI111" s="150"/>
      <c r="AJ111" s="2">
        <v>106</v>
      </c>
      <c r="AK111" s="118">
        <v>48061</v>
      </c>
      <c r="AL111" s="5">
        <f t="shared" si="44"/>
        <v>624322.10902779526</v>
      </c>
      <c r="AM111" s="5">
        <f t="shared" si="45"/>
        <v>5000.557474002132</v>
      </c>
      <c r="AN111" s="5">
        <f t="shared" si="11"/>
        <v>968.47718653095444</v>
      </c>
      <c r="AO111" s="35">
        <f t="shared" si="12"/>
        <v>1.8614952234302574E-2</v>
      </c>
      <c r="AP111" s="5">
        <f t="shared" si="13"/>
        <v>4032.0802874711776</v>
      </c>
      <c r="AQ111" s="35">
        <f t="shared" si="14"/>
        <v>7.7499999999999999E-2</v>
      </c>
      <c r="AR111" s="5">
        <f t="shared" si="46"/>
        <v>74646.368158735742</v>
      </c>
      <c r="AS111" s="5">
        <f t="shared" si="47"/>
        <v>455412.72408549028</v>
      </c>
      <c r="AT111" s="5">
        <f t="shared" si="15"/>
        <v>623353.63184126432</v>
      </c>
      <c r="AU111" s="5">
        <f t="shared" si="16"/>
        <v>530059.09224422602</v>
      </c>
      <c r="AV111" s="150"/>
      <c r="AW111" s="2">
        <v>106</v>
      </c>
      <c r="AX111" s="118">
        <v>48061</v>
      </c>
      <c r="AY111" s="5">
        <f t="shared" si="48"/>
        <v>621447.99826962326</v>
      </c>
      <c r="AZ111" s="5">
        <f t="shared" si="49"/>
        <v>4880.5172696983873</v>
      </c>
      <c r="BA111" s="5">
        <f t="shared" si="17"/>
        <v>996.46728051324226</v>
      </c>
      <c r="BB111" s="35">
        <f t="shared" si="18"/>
        <v>1.9241525275572526E-2</v>
      </c>
      <c r="BC111" s="5">
        <f t="shared" si="19"/>
        <v>3884.049989185145</v>
      </c>
      <c r="BD111" s="35">
        <f t="shared" si="20"/>
        <v>7.4999999999999997E-2</v>
      </c>
      <c r="BE111" s="5">
        <f t="shared" si="50"/>
        <v>77548.469010890374</v>
      </c>
      <c r="BF111" s="5">
        <f t="shared" si="51"/>
        <v>439786.36157713865</v>
      </c>
      <c r="BG111" s="5">
        <f t="shared" si="21"/>
        <v>620451.53098911</v>
      </c>
      <c r="BH111" s="5">
        <f t="shared" si="22"/>
        <v>517334.830588029</v>
      </c>
      <c r="BI111" s="150"/>
      <c r="BJ111" s="2">
        <v>106</v>
      </c>
      <c r="BK111" s="118">
        <v>48061</v>
      </c>
      <c r="BL111" s="5">
        <f t="shared" si="52"/>
        <v>618487.2013567395</v>
      </c>
      <c r="BM111" s="5">
        <f t="shared" si="53"/>
        <v>4761.5904347922178</v>
      </c>
      <c r="BN111" s="5">
        <f t="shared" si="23"/>
        <v>1024.8969265952501</v>
      </c>
      <c r="BO111" s="35">
        <f t="shared" si="24"/>
        <v>1.9885234637295513E-2</v>
      </c>
      <c r="BP111" s="5">
        <f t="shared" si="25"/>
        <v>3736.6935081969677</v>
      </c>
      <c r="BQ111" s="35">
        <f t="shared" si="26"/>
        <v>7.2499999999999995E-2</v>
      </c>
      <c r="BR111" s="5">
        <f t="shared" si="54"/>
        <v>80537.695569855583</v>
      </c>
      <c r="BS111" s="5">
        <f t="shared" si="55"/>
        <v>424190.8905181195</v>
      </c>
      <c r="BT111" s="5">
        <f t="shared" si="27"/>
        <v>617462.30443014426</v>
      </c>
      <c r="BU111" s="5">
        <f t="shared" si="28"/>
        <v>504728.58608797507</v>
      </c>
      <c r="BV111" s="150"/>
      <c r="BW111" s="2">
        <v>106</v>
      </c>
      <c r="BX111" s="118">
        <v>48061</v>
      </c>
      <c r="BY111" s="5">
        <f t="shared" si="56"/>
        <v>615438.74449650652</v>
      </c>
      <c r="BZ111" s="5">
        <f t="shared" si="57"/>
        <v>4643.8114163506943</v>
      </c>
      <c r="CA111" s="5">
        <f t="shared" si="29"/>
        <v>1053.7520734544059</v>
      </c>
      <c r="CB111" s="35">
        <f t="shared" si="30"/>
        <v>2.0546358178664601E-2</v>
      </c>
      <c r="CC111" s="5">
        <f t="shared" si="31"/>
        <v>3590.0593428962884</v>
      </c>
      <c r="CD111" s="35">
        <f t="shared" si="32"/>
        <v>7.0000000000000007E-2</v>
      </c>
      <c r="CE111" s="5">
        <f t="shared" si="58"/>
        <v>83615.007576947479</v>
      </c>
      <c r="CF111" s="5">
        <f t="shared" si="59"/>
        <v>408629.00255622598</v>
      </c>
      <c r="CG111" s="5">
        <f t="shared" si="33"/>
        <v>614384.99242305208</v>
      </c>
      <c r="CH111" s="5">
        <f t="shared" si="34"/>
        <v>492244.01013317343</v>
      </c>
    </row>
    <row r="112" spans="9:86" ht="14.25" customHeight="1">
      <c r="I112" s="150"/>
      <c r="J112" s="2">
        <v>107</v>
      </c>
      <c r="K112" s="118">
        <v>48092</v>
      </c>
      <c r="L112" s="5">
        <f t="shared" si="35"/>
        <v>628900.73933561193</v>
      </c>
      <c r="M112" s="5">
        <f t="shared" si="0"/>
        <v>5243.8408962754593</v>
      </c>
      <c r="N112" s="5">
        <f t="shared" si="1"/>
        <v>920.14831334312748</v>
      </c>
      <c r="O112" s="35">
        <f t="shared" si="2"/>
        <v>1.7557269485455482E-2</v>
      </c>
      <c r="P112" s="5">
        <f t="shared" si="3"/>
        <v>4323.6925829323318</v>
      </c>
      <c r="Q112" s="35">
        <f t="shared" si="4"/>
        <v>8.2500000000000004E-2</v>
      </c>
      <c r="R112" s="5">
        <f t="shared" si="36"/>
        <v>70019.408977731233</v>
      </c>
      <c r="S112" s="5">
        <f t="shared" si="37"/>
        <v>491071.56692374276</v>
      </c>
      <c r="T112" s="5">
        <f t="shared" si="38"/>
        <v>627980.59102226875</v>
      </c>
      <c r="U112" s="5">
        <f t="shared" si="39"/>
        <v>561090.97590147401</v>
      </c>
      <c r="V112" s="150"/>
      <c r="W112" s="2">
        <v>107</v>
      </c>
      <c r="X112" s="118">
        <v>48092</v>
      </c>
      <c r="Y112" s="5">
        <f t="shared" si="40"/>
        <v>626169.6567935429</v>
      </c>
      <c r="Z112" s="5">
        <f t="shared" si="41"/>
        <v>5121.6767256780549</v>
      </c>
      <c r="AA112" s="5">
        <f t="shared" si="5"/>
        <v>947.21234705443567</v>
      </c>
      <c r="AB112" s="35">
        <f t="shared" si="6"/>
        <v>1.8152505541163488E-2</v>
      </c>
      <c r="AC112" s="5">
        <f t="shared" si="7"/>
        <v>4174.4643786236193</v>
      </c>
      <c r="AD112" s="35">
        <f t="shared" si="8"/>
        <v>7.9999999999999988E-2</v>
      </c>
      <c r="AE112" s="5">
        <f t="shared" si="42"/>
        <v>72777.555553511993</v>
      </c>
      <c r="AF112" s="5">
        <f t="shared" si="43"/>
        <v>475241.85409403988</v>
      </c>
      <c r="AG112" s="5">
        <f t="shared" si="9"/>
        <v>625222.44444648852</v>
      </c>
      <c r="AH112" s="5">
        <f t="shared" si="10"/>
        <v>548019.40964755183</v>
      </c>
      <c r="AI112" s="150"/>
      <c r="AJ112" s="2">
        <v>107</v>
      </c>
      <c r="AK112" s="118">
        <v>48092</v>
      </c>
      <c r="AL112" s="5">
        <f t="shared" si="44"/>
        <v>623353.63184126432</v>
      </c>
      <c r="AM112" s="5">
        <f t="shared" si="45"/>
        <v>5000.557474002132</v>
      </c>
      <c r="AN112" s="5">
        <f t="shared" si="11"/>
        <v>974.7319350273001</v>
      </c>
      <c r="AO112" s="35">
        <f t="shared" si="12"/>
        <v>1.8764281818295658E-2</v>
      </c>
      <c r="AP112" s="5">
        <f t="shared" si="13"/>
        <v>4025.8255389748319</v>
      </c>
      <c r="AQ112" s="35">
        <f t="shared" si="14"/>
        <v>7.7499999999999999E-2</v>
      </c>
      <c r="AR112" s="5">
        <f t="shared" si="46"/>
        <v>75621.100093763045</v>
      </c>
      <c r="AS112" s="5">
        <f t="shared" si="47"/>
        <v>459438.54962446511</v>
      </c>
      <c r="AT112" s="5">
        <f t="shared" si="15"/>
        <v>622378.89990623703</v>
      </c>
      <c r="AU112" s="5">
        <f t="shared" si="16"/>
        <v>535059.64971822815</v>
      </c>
      <c r="AV112" s="150"/>
      <c r="AW112" s="2">
        <v>107</v>
      </c>
      <c r="AX112" s="118">
        <v>48092</v>
      </c>
      <c r="AY112" s="5">
        <f t="shared" si="48"/>
        <v>620451.53098911</v>
      </c>
      <c r="AZ112" s="5">
        <f t="shared" si="49"/>
        <v>4880.5172696983873</v>
      </c>
      <c r="BA112" s="5">
        <f t="shared" si="17"/>
        <v>1002.69520101645</v>
      </c>
      <c r="BB112" s="35">
        <f t="shared" si="18"/>
        <v>1.9392880525277628E-2</v>
      </c>
      <c r="BC112" s="5">
        <f t="shared" si="19"/>
        <v>3877.8220686819373</v>
      </c>
      <c r="BD112" s="35">
        <f t="shared" si="20"/>
        <v>7.4999999999999997E-2</v>
      </c>
      <c r="BE112" s="5">
        <f t="shared" si="50"/>
        <v>78551.164211906827</v>
      </c>
      <c r="BF112" s="5">
        <f t="shared" si="51"/>
        <v>443664.18364582059</v>
      </c>
      <c r="BG112" s="5">
        <f t="shared" si="21"/>
        <v>619448.83578809351</v>
      </c>
      <c r="BH112" s="5">
        <f t="shared" si="22"/>
        <v>522215.34785772744</v>
      </c>
      <c r="BI112" s="150"/>
      <c r="BJ112" s="2">
        <v>107</v>
      </c>
      <c r="BK112" s="118">
        <v>48092</v>
      </c>
      <c r="BL112" s="5">
        <f t="shared" si="52"/>
        <v>617462.30443014426</v>
      </c>
      <c r="BM112" s="5">
        <f t="shared" si="53"/>
        <v>4761.5904347922178</v>
      </c>
      <c r="BN112" s="5">
        <f t="shared" si="23"/>
        <v>1031.0890121934299</v>
      </c>
      <c r="BO112" s="35">
        <f t="shared" si="24"/>
        <v>2.0038580586292244E-2</v>
      </c>
      <c r="BP112" s="5">
        <f t="shared" si="25"/>
        <v>3730.5014225987879</v>
      </c>
      <c r="BQ112" s="35">
        <f t="shared" si="26"/>
        <v>7.2499999999999995E-2</v>
      </c>
      <c r="BR112" s="5">
        <f t="shared" si="54"/>
        <v>81568.784582049018</v>
      </c>
      <c r="BS112" s="5">
        <f t="shared" si="55"/>
        <v>427921.39194071828</v>
      </c>
      <c r="BT112" s="5">
        <f t="shared" si="27"/>
        <v>616431.21541795088</v>
      </c>
      <c r="BU112" s="5">
        <f t="shared" si="28"/>
        <v>509490.17652276729</v>
      </c>
      <c r="BV112" s="150"/>
      <c r="BW112" s="2">
        <v>107</v>
      </c>
      <c r="BX112" s="118">
        <v>48092</v>
      </c>
      <c r="BY112" s="5">
        <f t="shared" si="56"/>
        <v>614384.99242305208</v>
      </c>
      <c r="BZ112" s="5">
        <f t="shared" si="57"/>
        <v>4643.8114163506943</v>
      </c>
      <c r="CA112" s="5">
        <f t="shared" si="29"/>
        <v>1059.8989605495572</v>
      </c>
      <c r="CB112" s="35">
        <f t="shared" si="30"/>
        <v>2.070165724008572E-2</v>
      </c>
      <c r="CC112" s="5">
        <f t="shared" si="31"/>
        <v>3583.9124558011372</v>
      </c>
      <c r="CD112" s="35">
        <f t="shared" si="32"/>
        <v>7.0000000000000007E-2</v>
      </c>
      <c r="CE112" s="5">
        <f t="shared" si="58"/>
        <v>84674.906537497038</v>
      </c>
      <c r="CF112" s="5">
        <f t="shared" si="59"/>
        <v>412212.91501202714</v>
      </c>
      <c r="CG112" s="5">
        <f t="shared" si="33"/>
        <v>613325.09346250258</v>
      </c>
      <c r="CH112" s="5">
        <f t="shared" si="34"/>
        <v>496887.8215495242</v>
      </c>
    </row>
    <row r="113" spans="9:86" ht="14.25" customHeight="1">
      <c r="I113" s="150"/>
      <c r="J113" s="2">
        <v>108</v>
      </c>
      <c r="K113" s="118">
        <v>48122</v>
      </c>
      <c r="L113" s="5">
        <f t="shared" si="35"/>
        <v>627980.59102226875</v>
      </c>
      <c r="M113" s="5">
        <f t="shared" si="0"/>
        <v>5243.8408962754593</v>
      </c>
      <c r="N113" s="5">
        <f t="shared" si="1"/>
        <v>926.47433299736167</v>
      </c>
      <c r="O113" s="35">
        <f t="shared" si="2"/>
        <v>1.770387836011017E-2</v>
      </c>
      <c r="P113" s="5">
        <f t="shared" si="3"/>
        <v>4317.3665632780976</v>
      </c>
      <c r="Q113" s="35">
        <f t="shared" si="4"/>
        <v>8.2500000000000004E-2</v>
      </c>
      <c r="R113" s="5">
        <f t="shared" si="36"/>
        <v>70945.88331072859</v>
      </c>
      <c r="S113" s="5">
        <f t="shared" si="37"/>
        <v>495388.93348702084</v>
      </c>
      <c r="T113" s="5">
        <f t="shared" si="38"/>
        <v>627054.11668927141</v>
      </c>
      <c r="U113" s="5">
        <f t="shared" si="39"/>
        <v>566334.81679774937</v>
      </c>
      <c r="V113" s="150"/>
      <c r="W113" s="2">
        <v>108</v>
      </c>
      <c r="X113" s="118">
        <v>48122</v>
      </c>
      <c r="Y113" s="5">
        <f t="shared" si="40"/>
        <v>625222.44444648852</v>
      </c>
      <c r="Z113" s="5">
        <f t="shared" si="41"/>
        <v>5121.6767256780549</v>
      </c>
      <c r="AA113" s="5">
        <f t="shared" si="5"/>
        <v>953.52709603479798</v>
      </c>
      <c r="AB113" s="35">
        <f t="shared" si="6"/>
        <v>1.8301206641017989E-2</v>
      </c>
      <c r="AC113" s="5">
        <f t="shared" si="7"/>
        <v>4168.149629643257</v>
      </c>
      <c r="AD113" s="35">
        <f t="shared" si="8"/>
        <v>0.08</v>
      </c>
      <c r="AE113" s="5">
        <f t="shared" si="42"/>
        <v>73731.082649546792</v>
      </c>
      <c r="AF113" s="5">
        <f t="shared" si="43"/>
        <v>479410.00372368313</v>
      </c>
      <c r="AG113" s="5">
        <f t="shared" si="9"/>
        <v>624268.91735045367</v>
      </c>
      <c r="AH113" s="5">
        <f t="shared" si="10"/>
        <v>553141.08637322998</v>
      </c>
      <c r="AI113" s="150"/>
      <c r="AJ113" s="2">
        <v>108</v>
      </c>
      <c r="AK113" s="118">
        <v>48122</v>
      </c>
      <c r="AL113" s="5">
        <f t="shared" si="44"/>
        <v>622378.89990623703</v>
      </c>
      <c r="AM113" s="5">
        <f t="shared" si="45"/>
        <v>5000.557474002132</v>
      </c>
      <c r="AN113" s="5">
        <f t="shared" si="11"/>
        <v>981.02707877435114</v>
      </c>
      <c r="AO113" s="35">
        <f t="shared" si="12"/>
        <v>1.8915045074737825E-2</v>
      </c>
      <c r="AP113" s="5">
        <f t="shared" si="13"/>
        <v>4019.5303952277809</v>
      </c>
      <c r="AQ113" s="35">
        <f t="shared" si="14"/>
        <v>7.7499999999999999E-2</v>
      </c>
      <c r="AR113" s="5">
        <f t="shared" si="46"/>
        <v>76602.127172537395</v>
      </c>
      <c r="AS113" s="5">
        <f t="shared" si="47"/>
        <v>463458.08001969289</v>
      </c>
      <c r="AT113" s="5">
        <f t="shared" si="15"/>
        <v>621397.87282746262</v>
      </c>
      <c r="AU113" s="5">
        <f t="shared" si="16"/>
        <v>540060.20719223027</v>
      </c>
      <c r="AV113" s="150"/>
      <c r="AW113" s="2">
        <v>108</v>
      </c>
      <c r="AX113" s="118">
        <v>48122</v>
      </c>
      <c r="AY113" s="5">
        <f t="shared" si="48"/>
        <v>619448.83578809351</v>
      </c>
      <c r="AZ113" s="5">
        <f t="shared" si="49"/>
        <v>4880.5172696983873</v>
      </c>
      <c r="BA113" s="5">
        <f t="shared" si="17"/>
        <v>1008.9620460228034</v>
      </c>
      <c r="BB113" s="35">
        <f t="shared" si="18"/>
        <v>1.9545673270771141E-2</v>
      </c>
      <c r="BC113" s="5">
        <f t="shared" si="19"/>
        <v>3871.5552236755839</v>
      </c>
      <c r="BD113" s="35">
        <f t="shared" si="20"/>
        <v>7.4999999999999997E-2</v>
      </c>
      <c r="BE113" s="5">
        <f t="shared" si="50"/>
        <v>79560.126257929631</v>
      </c>
      <c r="BF113" s="5">
        <f t="shared" si="51"/>
        <v>447535.73886949616</v>
      </c>
      <c r="BG113" s="5">
        <f t="shared" si="21"/>
        <v>618439.87374207075</v>
      </c>
      <c r="BH113" s="5">
        <f t="shared" si="22"/>
        <v>527095.86512742576</v>
      </c>
      <c r="BI113" s="150"/>
      <c r="BJ113" s="2">
        <v>108</v>
      </c>
      <c r="BK113" s="118">
        <v>48122</v>
      </c>
      <c r="BL113" s="5">
        <f t="shared" si="52"/>
        <v>616431.21541795088</v>
      </c>
      <c r="BM113" s="5">
        <f t="shared" si="53"/>
        <v>4761.5904347922178</v>
      </c>
      <c r="BN113" s="5">
        <f t="shared" si="23"/>
        <v>1037.3185083087646</v>
      </c>
      <c r="BO113" s="35">
        <f t="shared" si="24"/>
        <v>2.0193367545907517E-2</v>
      </c>
      <c r="BP113" s="5">
        <f t="shared" si="25"/>
        <v>3724.2719264834532</v>
      </c>
      <c r="BQ113" s="35">
        <f t="shared" si="26"/>
        <v>7.2499999999999995E-2</v>
      </c>
      <c r="BR113" s="5">
        <f t="shared" si="54"/>
        <v>82606.103090357778</v>
      </c>
      <c r="BS113" s="5">
        <f t="shared" si="55"/>
        <v>431645.66386720171</v>
      </c>
      <c r="BT113" s="5">
        <f t="shared" si="27"/>
        <v>615393.89690964215</v>
      </c>
      <c r="BU113" s="5">
        <f t="shared" si="28"/>
        <v>514251.76695755951</v>
      </c>
      <c r="BV113" s="150"/>
      <c r="BW113" s="2">
        <v>108</v>
      </c>
      <c r="BX113" s="118">
        <v>48122</v>
      </c>
      <c r="BY113" s="5">
        <f t="shared" si="56"/>
        <v>613325.09346250258</v>
      </c>
      <c r="BZ113" s="5">
        <f t="shared" si="57"/>
        <v>4643.8114163506943</v>
      </c>
      <c r="CA113" s="5">
        <f t="shared" si="29"/>
        <v>1066.081704486096</v>
      </c>
      <c r="CB113" s="35">
        <f t="shared" si="30"/>
        <v>2.0858400528846594E-2</v>
      </c>
      <c r="CC113" s="5">
        <f t="shared" si="31"/>
        <v>3577.7297118645984</v>
      </c>
      <c r="CD113" s="35">
        <f t="shared" si="32"/>
        <v>7.0000000000000007E-2</v>
      </c>
      <c r="CE113" s="5">
        <f t="shared" si="58"/>
        <v>85740.988241983141</v>
      </c>
      <c r="CF113" s="5">
        <f t="shared" si="59"/>
        <v>415790.64472389175</v>
      </c>
      <c r="CG113" s="5">
        <f t="shared" si="33"/>
        <v>612259.01175801654</v>
      </c>
      <c r="CH113" s="5">
        <f t="shared" si="34"/>
        <v>501531.63296587486</v>
      </c>
    </row>
    <row r="114" spans="9:86" ht="14.25" customHeight="1">
      <c r="I114" s="150"/>
      <c r="J114" s="2">
        <v>109</v>
      </c>
      <c r="K114" s="118">
        <v>48153</v>
      </c>
      <c r="L114" s="5">
        <f t="shared" si="35"/>
        <v>627054.11668927141</v>
      </c>
      <c r="M114" s="5">
        <f t="shared" si="0"/>
        <v>5243.8408962754593</v>
      </c>
      <c r="N114" s="5">
        <f t="shared" si="1"/>
        <v>932.84384403671811</v>
      </c>
      <c r="O114" s="35">
        <f t="shared" si="2"/>
        <v>1.7851929890108226E-2</v>
      </c>
      <c r="P114" s="5">
        <f t="shared" si="3"/>
        <v>4310.9970522387412</v>
      </c>
      <c r="Q114" s="35">
        <f t="shared" si="4"/>
        <v>8.2500000000000004E-2</v>
      </c>
      <c r="R114" s="5">
        <f t="shared" si="36"/>
        <v>71878.727154765307</v>
      </c>
      <c r="S114" s="5">
        <f t="shared" si="37"/>
        <v>499699.93053925957</v>
      </c>
      <c r="T114" s="5">
        <f t="shared" si="38"/>
        <v>626121.27284523472</v>
      </c>
      <c r="U114" s="5">
        <f t="shared" si="39"/>
        <v>571578.65769402485</v>
      </c>
      <c r="V114" s="150"/>
      <c r="W114" s="2">
        <v>109</v>
      </c>
      <c r="X114" s="118">
        <v>48153</v>
      </c>
      <c r="Y114" s="5">
        <f t="shared" si="40"/>
        <v>624268.91735045367</v>
      </c>
      <c r="Z114" s="5">
        <f t="shared" si="41"/>
        <v>5121.6767256780549</v>
      </c>
      <c r="AA114" s="5">
        <f t="shared" si="5"/>
        <v>959.88394334169698</v>
      </c>
      <c r="AB114" s="35">
        <f t="shared" si="6"/>
        <v>1.845135485679486E-2</v>
      </c>
      <c r="AC114" s="5">
        <f t="shared" si="7"/>
        <v>4161.792782336358</v>
      </c>
      <c r="AD114" s="35">
        <f t="shared" si="8"/>
        <v>0.08</v>
      </c>
      <c r="AE114" s="5">
        <f t="shared" si="42"/>
        <v>74690.966592888493</v>
      </c>
      <c r="AF114" s="5">
        <f t="shared" si="43"/>
        <v>483571.79650601948</v>
      </c>
      <c r="AG114" s="5">
        <f t="shared" si="9"/>
        <v>623309.033407112</v>
      </c>
      <c r="AH114" s="5">
        <f t="shared" si="10"/>
        <v>558262.76309890801</v>
      </c>
      <c r="AI114" s="150"/>
      <c r="AJ114" s="2">
        <v>109</v>
      </c>
      <c r="AK114" s="118">
        <v>48153</v>
      </c>
      <c r="AL114" s="5">
        <f t="shared" si="44"/>
        <v>621397.87282746262</v>
      </c>
      <c r="AM114" s="5">
        <f t="shared" si="45"/>
        <v>5000.557474002132</v>
      </c>
      <c r="AN114" s="5">
        <f t="shared" si="11"/>
        <v>987.36287865810255</v>
      </c>
      <c r="AO114" s="35">
        <f t="shared" si="12"/>
        <v>1.9067259580380067E-2</v>
      </c>
      <c r="AP114" s="5">
        <f t="shared" si="13"/>
        <v>4013.1945953440295</v>
      </c>
      <c r="AQ114" s="35">
        <f t="shared" si="14"/>
        <v>7.7499999999999999E-2</v>
      </c>
      <c r="AR114" s="5">
        <f t="shared" si="46"/>
        <v>77589.490051195491</v>
      </c>
      <c r="AS114" s="5">
        <f t="shared" si="47"/>
        <v>467471.27461503691</v>
      </c>
      <c r="AT114" s="5">
        <f t="shared" si="15"/>
        <v>620410.50994880451</v>
      </c>
      <c r="AU114" s="5">
        <f t="shared" si="16"/>
        <v>545060.7646662324</v>
      </c>
      <c r="AV114" s="150"/>
      <c r="AW114" s="2">
        <v>109</v>
      </c>
      <c r="AX114" s="118">
        <v>48153</v>
      </c>
      <c r="AY114" s="5">
        <f t="shared" si="48"/>
        <v>618439.87374207075</v>
      </c>
      <c r="AZ114" s="5">
        <f t="shared" si="49"/>
        <v>4880.5172696983873</v>
      </c>
      <c r="BA114" s="5">
        <f t="shared" si="17"/>
        <v>1015.2680588104454</v>
      </c>
      <c r="BB114" s="35">
        <f t="shared" si="18"/>
        <v>1.9699921080454996E-2</v>
      </c>
      <c r="BC114" s="5">
        <f t="shared" si="19"/>
        <v>3865.2492108879419</v>
      </c>
      <c r="BD114" s="35">
        <f t="shared" si="20"/>
        <v>7.4999999999999997E-2</v>
      </c>
      <c r="BE114" s="5">
        <f t="shared" si="50"/>
        <v>80575.394316740072</v>
      </c>
      <c r="BF114" s="5">
        <f t="shared" si="51"/>
        <v>451400.98808038409</v>
      </c>
      <c r="BG114" s="5">
        <f t="shared" si="21"/>
        <v>617424.60568326025</v>
      </c>
      <c r="BH114" s="5">
        <f t="shared" si="22"/>
        <v>531976.38239712419</v>
      </c>
      <c r="BI114" s="150"/>
      <c r="BJ114" s="2">
        <v>109</v>
      </c>
      <c r="BK114" s="118">
        <v>48153</v>
      </c>
      <c r="BL114" s="5">
        <f t="shared" si="52"/>
        <v>615393.89690964215</v>
      </c>
      <c r="BM114" s="5">
        <f t="shared" si="53"/>
        <v>4761.5904347922178</v>
      </c>
      <c r="BN114" s="5">
        <f t="shared" si="23"/>
        <v>1043.5856409631301</v>
      </c>
      <c r="BO114" s="35">
        <f t="shared" si="24"/>
        <v>2.0349613076186077E-2</v>
      </c>
      <c r="BP114" s="5">
        <f t="shared" si="25"/>
        <v>3718.0047938290877</v>
      </c>
      <c r="BQ114" s="35">
        <f t="shared" si="26"/>
        <v>7.2499999999999995E-2</v>
      </c>
      <c r="BR114" s="5">
        <f t="shared" si="54"/>
        <v>83649.688731320901</v>
      </c>
      <c r="BS114" s="5">
        <f t="shared" si="55"/>
        <v>435363.66866103082</v>
      </c>
      <c r="BT114" s="5">
        <f t="shared" si="27"/>
        <v>614350.31126867898</v>
      </c>
      <c r="BU114" s="5">
        <f t="shared" si="28"/>
        <v>519013.35739235173</v>
      </c>
      <c r="BV114" s="150"/>
      <c r="BW114" s="2">
        <v>109</v>
      </c>
      <c r="BX114" s="118">
        <v>48153</v>
      </c>
      <c r="BY114" s="5">
        <f t="shared" si="56"/>
        <v>612259.01175801654</v>
      </c>
      <c r="BZ114" s="5">
        <f t="shared" si="57"/>
        <v>4643.8114163506943</v>
      </c>
      <c r="CA114" s="5">
        <f t="shared" si="29"/>
        <v>1072.3005144289309</v>
      </c>
      <c r="CB114" s="35">
        <f t="shared" si="30"/>
        <v>2.1016605596705928E-2</v>
      </c>
      <c r="CC114" s="5">
        <f t="shared" si="31"/>
        <v>3571.5109019217634</v>
      </c>
      <c r="CD114" s="35">
        <f t="shared" si="32"/>
        <v>7.0000000000000007E-2</v>
      </c>
      <c r="CE114" s="5">
        <f t="shared" si="58"/>
        <v>86813.288756412076</v>
      </c>
      <c r="CF114" s="5">
        <f t="shared" si="59"/>
        <v>419362.15562581352</v>
      </c>
      <c r="CG114" s="5">
        <f t="shared" si="33"/>
        <v>611186.71124358766</v>
      </c>
      <c r="CH114" s="5">
        <f t="shared" si="34"/>
        <v>506175.44438222563</v>
      </c>
    </row>
    <row r="115" spans="9:86" ht="14.25" customHeight="1">
      <c r="I115" s="150"/>
      <c r="J115" s="2">
        <v>110</v>
      </c>
      <c r="K115" s="118">
        <v>48183</v>
      </c>
      <c r="L115" s="5">
        <f t="shared" si="35"/>
        <v>626121.27284523472</v>
      </c>
      <c r="M115" s="5">
        <f t="shared" si="0"/>
        <v>5243.8408962754593</v>
      </c>
      <c r="N115" s="5">
        <f t="shared" si="1"/>
        <v>939.25714546447034</v>
      </c>
      <c r="O115" s="35">
        <f t="shared" si="2"/>
        <v>1.8001441948067531E-2</v>
      </c>
      <c r="P115" s="5">
        <f t="shared" si="3"/>
        <v>4304.5837508109889</v>
      </c>
      <c r="Q115" s="35">
        <f t="shared" si="4"/>
        <v>8.2500000000000004E-2</v>
      </c>
      <c r="R115" s="5">
        <f t="shared" si="36"/>
        <v>72817.984300229771</v>
      </c>
      <c r="S115" s="5">
        <f t="shared" si="37"/>
        <v>504004.51429007057</v>
      </c>
      <c r="T115" s="5">
        <f t="shared" si="38"/>
        <v>625182.0156997703</v>
      </c>
      <c r="U115" s="5">
        <f t="shared" si="39"/>
        <v>576822.49859030033</v>
      </c>
      <c r="V115" s="150"/>
      <c r="W115" s="2">
        <v>110</v>
      </c>
      <c r="X115" s="118">
        <v>48183</v>
      </c>
      <c r="Y115" s="5">
        <f t="shared" si="40"/>
        <v>623309.033407112</v>
      </c>
      <c r="Z115" s="5">
        <f t="shared" si="41"/>
        <v>5121.6767256780549</v>
      </c>
      <c r="AA115" s="5">
        <f t="shared" si="5"/>
        <v>966.28316963064117</v>
      </c>
      <c r="AB115" s="35">
        <f t="shared" si="6"/>
        <v>1.8602968052917987E-2</v>
      </c>
      <c r="AC115" s="5">
        <f t="shared" si="7"/>
        <v>4155.3935560474138</v>
      </c>
      <c r="AD115" s="35">
        <f t="shared" si="8"/>
        <v>0.08</v>
      </c>
      <c r="AE115" s="5">
        <f t="shared" si="42"/>
        <v>75657.249762519132</v>
      </c>
      <c r="AF115" s="5">
        <f t="shared" si="43"/>
        <v>487727.19006206689</v>
      </c>
      <c r="AG115" s="5">
        <f t="shared" si="9"/>
        <v>622342.75023748132</v>
      </c>
      <c r="AH115" s="5">
        <f t="shared" si="10"/>
        <v>563384.43982458604</v>
      </c>
      <c r="AI115" s="150"/>
      <c r="AJ115" s="2">
        <v>110</v>
      </c>
      <c r="AK115" s="118">
        <v>48183</v>
      </c>
      <c r="AL115" s="5">
        <f t="shared" si="44"/>
        <v>620410.50994880451</v>
      </c>
      <c r="AM115" s="5">
        <f t="shared" si="45"/>
        <v>5000.557474002132</v>
      </c>
      <c r="AN115" s="5">
        <f t="shared" si="11"/>
        <v>993.73959724943643</v>
      </c>
      <c r="AO115" s="35">
        <f t="shared" si="12"/>
        <v>1.922094319127067E-2</v>
      </c>
      <c r="AP115" s="5">
        <f t="shared" si="13"/>
        <v>4006.8178767526956</v>
      </c>
      <c r="AQ115" s="35">
        <f t="shared" si="14"/>
        <v>7.7499999999999999E-2</v>
      </c>
      <c r="AR115" s="5">
        <f t="shared" si="46"/>
        <v>78583.229648444933</v>
      </c>
      <c r="AS115" s="5">
        <f t="shared" si="47"/>
        <v>471478.0924917896</v>
      </c>
      <c r="AT115" s="5">
        <f t="shared" si="15"/>
        <v>619416.77035155508</v>
      </c>
      <c r="AU115" s="5">
        <f t="shared" si="16"/>
        <v>550061.32214023452</v>
      </c>
      <c r="AV115" s="150"/>
      <c r="AW115" s="2">
        <v>110</v>
      </c>
      <c r="AX115" s="118">
        <v>48183</v>
      </c>
      <c r="AY115" s="5">
        <f t="shared" si="48"/>
        <v>617424.60568326025</v>
      </c>
      <c r="AZ115" s="5">
        <f t="shared" si="49"/>
        <v>4880.5172696983873</v>
      </c>
      <c r="BA115" s="5">
        <f t="shared" si="17"/>
        <v>1021.6134841780113</v>
      </c>
      <c r="BB115" s="35">
        <f t="shared" si="18"/>
        <v>1.9855641801916145E-2</v>
      </c>
      <c r="BC115" s="5">
        <f t="shared" si="19"/>
        <v>3858.903785520376</v>
      </c>
      <c r="BD115" s="35">
        <f t="shared" si="20"/>
        <v>7.4999999999999997E-2</v>
      </c>
      <c r="BE115" s="5">
        <f t="shared" si="50"/>
        <v>81597.007800918087</v>
      </c>
      <c r="BF115" s="5">
        <f t="shared" si="51"/>
        <v>455259.89186590444</v>
      </c>
      <c r="BG115" s="5">
        <f t="shared" si="21"/>
        <v>616402.99219908228</v>
      </c>
      <c r="BH115" s="5">
        <f t="shared" si="22"/>
        <v>536856.89966682252</v>
      </c>
      <c r="BI115" s="150"/>
      <c r="BJ115" s="2">
        <v>110</v>
      </c>
      <c r="BK115" s="118">
        <v>48183</v>
      </c>
      <c r="BL115" s="5">
        <f t="shared" si="52"/>
        <v>614350.31126867898</v>
      </c>
      <c r="BM115" s="5">
        <f t="shared" si="53"/>
        <v>4761.5904347922178</v>
      </c>
      <c r="BN115" s="5">
        <f t="shared" si="23"/>
        <v>1049.8906375439492</v>
      </c>
      <c r="BO115" s="35">
        <f t="shared" si="24"/>
        <v>2.0507335016255082E-2</v>
      </c>
      <c r="BP115" s="5">
        <f t="shared" si="25"/>
        <v>3711.6997972482686</v>
      </c>
      <c r="BQ115" s="35">
        <f t="shared" si="26"/>
        <v>7.2499999999999995E-2</v>
      </c>
      <c r="BR115" s="5">
        <f t="shared" si="54"/>
        <v>84699.579368864855</v>
      </c>
      <c r="BS115" s="5">
        <f t="shared" si="55"/>
        <v>439075.36845827912</v>
      </c>
      <c r="BT115" s="5">
        <f t="shared" si="27"/>
        <v>613300.420631135</v>
      </c>
      <c r="BU115" s="5">
        <f t="shared" si="28"/>
        <v>523774.94782714394</v>
      </c>
      <c r="BV115" s="150"/>
      <c r="BW115" s="2">
        <v>110</v>
      </c>
      <c r="BX115" s="118">
        <v>48183</v>
      </c>
      <c r="BY115" s="5">
        <f t="shared" si="56"/>
        <v>611186.71124358766</v>
      </c>
      <c r="BZ115" s="5">
        <f t="shared" si="57"/>
        <v>4643.8114163506943</v>
      </c>
      <c r="CA115" s="5">
        <f t="shared" si="29"/>
        <v>1078.5556007630994</v>
      </c>
      <c r="CB115" s="35">
        <f t="shared" si="30"/>
        <v>2.1176290274411595E-2</v>
      </c>
      <c r="CC115" s="5">
        <f t="shared" si="31"/>
        <v>3565.255815587595</v>
      </c>
      <c r="CD115" s="35">
        <f t="shared" si="32"/>
        <v>7.0000000000000007E-2</v>
      </c>
      <c r="CE115" s="5">
        <f t="shared" si="58"/>
        <v>87891.84435717517</v>
      </c>
      <c r="CF115" s="5">
        <f t="shared" si="59"/>
        <v>422927.41144140111</v>
      </c>
      <c r="CG115" s="5">
        <f t="shared" si="33"/>
        <v>610108.1556428246</v>
      </c>
      <c r="CH115" s="5">
        <f t="shared" si="34"/>
        <v>510819.25579857628</v>
      </c>
    </row>
    <row r="116" spans="9:86" ht="14.25" customHeight="1">
      <c r="I116" s="150"/>
      <c r="J116" s="2">
        <v>111</v>
      </c>
      <c r="K116" s="118">
        <v>48214</v>
      </c>
      <c r="L116" s="5">
        <f t="shared" si="35"/>
        <v>625182.0156997703</v>
      </c>
      <c r="M116" s="5">
        <f t="shared" si="0"/>
        <v>5243.8408962754593</v>
      </c>
      <c r="N116" s="5">
        <f t="shared" si="1"/>
        <v>945.71453833953819</v>
      </c>
      <c r="O116" s="35">
        <f t="shared" si="2"/>
        <v>1.8152432691736862E-2</v>
      </c>
      <c r="P116" s="5">
        <f t="shared" si="3"/>
        <v>4298.1263579359211</v>
      </c>
      <c r="Q116" s="35">
        <f t="shared" si="4"/>
        <v>8.2500000000000004E-2</v>
      </c>
      <c r="R116" s="5">
        <f t="shared" si="36"/>
        <v>73763.698838569311</v>
      </c>
      <c r="S116" s="5">
        <f t="shared" si="37"/>
        <v>508302.64064800646</v>
      </c>
      <c r="T116" s="5">
        <f t="shared" si="38"/>
        <v>624236.30116143078</v>
      </c>
      <c r="U116" s="5">
        <f t="shared" si="39"/>
        <v>582066.3394865758</v>
      </c>
      <c r="V116" s="150"/>
      <c r="W116" s="2">
        <v>111</v>
      </c>
      <c r="X116" s="118">
        <v>48214</v>
      </c>
      <c r="Y116" s="5">
        <f t="shared" si="40"/>
        <v>622342.75023748132</v>
      </c>
      <c r="Z116" s="5">
        <f t="shared" si="41"/>
        <v>5121.6767256780549</v>
      </c>
      <c r="AA116" s="5">
        <f t="shared" si="5"/>
        <v>972.72505742817884</v>
      </c>
      <c r="AB116" s="35">
        <f t="shared" si="6"/>
        <v>1.8756064378807228E-2</v>
      </c>
      <c r="AC116" s="5">
        <f t="shared" si="7"/>
        <v>4148.9516682498761</v>
      </c>
      <c r="AD116" s="35">
        <f t="shared" si="8"/>
        <v>8.0000000000000016E-2</v>
      </c>
      <c r="AE116" s="5">
        <f t="shared" si="42"/>
        <v>76629.974819947311</v>
      </c>
      <c r="AF116" s="5">
        <f t="shared" si="43"/>
        <v>491876.14173031674</v>
      </c>
      <c r="AG116" s="5">
        <f t="shared" si="9"/>
        <v>621370.0251800532</v>
      </c>
      <c r="AH116" s="5">
        <f t="shared" si="10"/>
        <v>568506.11655026407</v>
      </c>
      <c r="AI116" s="150"/>
      <c r="AJ116" s="2">
        <v>111</v>
      </c>
      <c r="AK116" s="118">
        <v>48214</v>
      </c>
      <c r="AL116" s="5">
        <f t="shared" si="44"/>
        <v>619416.77035155508</v>
      </c>
      <c r="AM116" s="5">
        <f t="shared" si="45"/>
        <v>5000.557474002132</v>
      </c>
      <c r="AN116" s="5">
        <f t="shared" si="11"/>
        <v>1000.1574988150055</v>
      </c>
      <c r="AO116" s="35">
        <f t="shared" si="12"/>
        <v>1.9376114048330166E-2</v>
      </c>
      <c r="AP116" s="5">
        <f t="shared" si="13"/>
        <v>4000.3999751871265</v>
      </c>
      <c r="AQ116" s="35">
        <f t="shared" si="14"/>
        <v>7.7499999999999999E-2</v>
      </c>
      <c r="AR116" s="5">
        <f t="shared" si="46"/>
        <v>79583.387147259942</v>
      </c>
      <c r="AS116" s="5">
        <f t="shared" si="47"/>
        <v>475478.49246697675</v>
      </c>
      <c r="AT116" s="5">
        <f t="shared" si="15"/>
        <v>618416.6128527401</v>
      </c>
      <c r="AU116" s="5">
        <f t="shared" si="16"/>
        <v>555061.87961423665</v>
      </c>
      <c r="AV116" s="150"/>
      <c r="AW116" s="2">
        <v>111</v>
      </c>
      <c r="AX116" s="118">
        <v>48214</v>
      </c>
      <c r="AY116" s="5">
        <f t="shared" si="48"/>
        <v>616402.99219908228</v>
      </c>
      <c r="AZ116" s="5">
        <f t="shared" si="49"/>
        <v>4880.5172696983873</v>
      </c>
      <c r="BA116" s="5">
        <f t="shared" si="17"/>
        <v>1027.9985684541234</v>
      </c>
      <c r="BB116" s="35">
        <f t="shared" si="18"/>
        <v>2.0012853567500651E-2</v>
      </c>
      <c r="BC116" s="5">
        <f t="shared" si="19"/>
        <v>3852.5187012442639</v>
      </c>
      <c r="BD116" s="35">
        <f t="shared" si="20"/>
        <v>7.4999999999999997E-2</v>
      </c>
      <c r="BE116" s="5">
        <f t="shared" si="50"/>
        <v>82625.006369372204</v>
      </c>
      <c r="BF116" s="5">
        <f t="shared" si="51"/>
        <v>459112.41056714871</v>
      </c>
      <c r="BG116" s="5">
        <f t="shared" si="21"/>
        <v>615374.9936306281</v>
      </c>
      <c r="BH116" s="5">
        <f t="shared" si="22"/>
        <v>541737.41693652095</v>
      </c>
      <c r="BI116" s="150"/>
      <c r="BJ116" s="2">
        <v>111</v>
      </c>
      <c r="BK116" s="118">
        <v>48214</v>
      </c>
      <c r="BL116" s="5">
        <f t="shared" si="52"/>
        <v>613300.420631135</v>
      </c>
      <c r="BM116" s="5">
        <f t="shared" si="53"/>
        <v>4761.5904347922178</v>
      </c>
      <c r="BN116" s="5">
        <f t="shared" si="23"/>
        <v>1056.2337268124438</v>
      </c>
      <c r="BO116" s="35">
        <f t="shared" si="24"/>
        <v>2.0666551489897791E-2</v>
      </c>
      <c r="BP116" s="5">
        <f t="shared" si="25"/>
        <v>3705.356707979774</v>
      </c>
      <c r="BQ116" s="35">
        <f t="shared" si="26"/>
        <v>7.2499999999999995E-2</v>
      </c>
      <c r="BR116" s="5">
        <f t="shared" si="54"/>
        <v>85755.813095677295</v>
      </c>
      <c r="BS116" s="5">
        <f t="shared" si="55"/>
        <v>442780.72516625887</v>
      </c>
      <c r="BT116" s="5">
        <f t="shared" si="27"/>
        <v>612244.18690432259</v>
      </c>
      <c r="BU116" s="5">
        <f t="shared" si="28"/>
        <v>528536.53826193616</v>
      </c>
      <c r="BV116" s="150"/>
      <c r="BW116" s="2">
        <v>111</v>
      </c>
      <c r="BX116" s="118">
        <v>48214</v>
      </c>
      <c r="BY116" s="5">
        <f t="shared" si="56"/>
        <v>610108.1556428246</v>
      </c>
      <c r="BZ116" s="5">
        <f t="shared" si="57"/>
        <v>4643.8114163506943</v>
      </c>
      <c r="CA116" s="5">
        <f t="shared" si="29"/>
        <v>1084.8471751008842</v>
      </c>
      <c r="CB116" s="35">
        <f t="shared" si="30"/>
        <v>2.1337472677273685E-2</v>
      </c>
      <c r="CC116" s="5">
        <f t="shared" si="31"/>
        <v>3558.9642412498101</v>
      </c>
      <c r="CD116" s="35">
        <f t="shared" si="32"/>
        <v>7.0000000000000007E-2</v>
      </c>
      <c r="CE116" s="5">
        <f t="shared" si="58"/>
        <v>88976.691532276061</v>
      </c>
      <c r="CF116" s="5">
        <f t="shared" si="59"/>
        <v>426486.37568265095</v>
      </c>
      <c r="CG116" s="5">
        <f t="shared" si="33"/>
        <v>609023.30846772366</v>
      </c>
      <c r="CH116" s="5">
        <f t="shared" si="34"/>
        <v>515463.067214927</v>
      </c>
    </row>
    <row r="117" spans="9:86" ht="14.25" customHeight="1">
      <c r="I117" s="150"/>
      <c r="J117" s="2">
        <v>112</v>
      </c>
      <c r="K117" s="118">
        <v>48245</v>
      </c>
      <c r="L117" s="5">
        <f t="shared" si="35"/>
        <v>624236.30116143078</v>
      </c>
      <c r="M117" s="5">
        <f t="shared" si="0"/>
        <v>5243.8408962754593</v>
      </c>
      <c r="N117" s="5">
        <f t="shared" si="1"/>
        <v>952.21632579062225</v>
      </c>
      <c r="O117" s="35">
        <f t="shared" si="2"/>
        <v>1.8304920569706645E-2</v>
      </c>
      <c r="P117" s="5">
        <f t="shared" si="3"/>
        <v>4291.624570484837</v>
      </c>
      <c r="Q117" s="35">
        <f t="shared" si="4"/>
        <v>8.2500000000000018E-2</v>
      </c>
      <c r="R117" s="5">
        <f t="shared" si="36"/>
        <v>74715.915164359933</v>
      </c>
      <c r="S117" s="5">
        <f t="shared" si="37"/>
        <v>512594.26521849132</v>
      </c>
      <c r="T117" s="5">
        <f t="shared" si="38"/>
        <v>623284.08483564015</v>
      </c>
      <c r="U117" s="5">
        <f t="shared" si="39"/>
        <v>587310.18038285128</v>
      </c>
      <c r="V117" s="150"/>
      <c r="W117" s="2">
        <v>112</v>
      </c>
      <c r="X117" s="118">
        <v>48245</v>
      </c>
      <c r="Y117" s="5">
        <f t="shared" si="40"/>
        <v>621370.0251800532</v>
      </c>
      <c r="Z117" s="5">
        <f t="shared" si="41"/>
        <v>5121.6767256780549</v>
      </c>
      <c r="AA117" s="5">
        <f t="shared" si="5"/>
        <v>979.20989114436634</v>
      </c>
      <c r="AB117" s="35">
        <f t="shared" si="6"/>
        <v>1.891066227458827E-2</v>
      </c>
      <c r="AC117" s="5">
        <f t="shared" si="7"/>
        <v>4142.4668345336886</v>
      </c>
      <c r="AD117" s="35">
        <f t="shared" si="8"/>
        <v>8.0000000000000016E-2</v>
      </c>
      <c r="AE117" s="5">
        <f t="shared" si="42"/>
        <v>77609.184711091671</v>
      </c>
      <c r="AF117" s="5">
        <f t="shared" si="43"/>
        <v>496018.60856485041</v>
      </c>
      <c r="AG117" s="5">
        <f t="shared" si="9"/>
        <v>620390.81528890878</v>
      </c>
      <c r="AH117" s="5">
        <f t="shared" si="10"/>
        <v>573627.79327594209</v>
      </c>
      <c r="AI117" s="150"/>
      <c r="AJ117" s="2">
        <v>112</v>
      </c>
      <c r="AK117" s="118">
        <v>48245</v>
      </c>
      <c r="AL117" s="5">
        <f t="shared" si="44"/>
        <v>618416.6128527401</v>
      </c>
      <c r="AM117" s="5">
        <f t="shared" si="45"/>
        <v>5000.557474002132</v>
      </c>
      <c r="AN117" s="5">
        <f t="shared" si="11"/>
        <v>1006.6168493281857</v>
      </c>
      <c r="AO117" s="35">
        <f t="shared" si="12"/>
        <v>1.9532790583060587E-2</v>
      </c>
      <c r="AP117" s="5">
        <f t="shared" si="13"/>
        <v>3993.9406246739463</v>
      </c>
      <c r="AQ117" s="35">
        <f t="shared" si="14"/>
        <v>7.7499999999999999E-2</v>
      </c>
      <c r="AR117" s="5">
        <f t="shared" si="46"/>
        <v>80590.00399658813</v>
      </c>
      <c r="AS117" s="5">
        <f t="shared" si="47"/>
        <v>479472.43309165072</v>
      </c>
      <c r="AT117" s="5">
        <f t="shared" si="15"/>
        <v>617409.99600341194</v>
      </c>
      <c r="AU117" s="5">
        <f t="shared" si="16"/>
        <v>560062.43708823889</v>
      </c>
      <c r="AV117" s="150"/>
      <c r="AW117" s="2">
        <v>112</v>
      </c>
      <c r="AX117" s="118">
        <v>48245</v>
      </c>
      <c r="AY117" s="5">
        <f t="shared" si="48"/>
        <v>615374.9936306281</v>
      </c>
      <c r="AZ117" s="5">
        <f t="shared" si="49"/>
        <v>4880.5172696983873</v>
      </c>
      <c r="BA117" s="5">
        <f t="shared" si="17"/>
        <v>1034.4235595069622</v>
      </c>
      <c r="BB117" s="35">
        <f t="shared" si="18"/>
        <v>2.0171574800022438E-2</v>
      </c>
      <c r="BC117" s="5">
        <f t="shared" si="19"/>
        <v>3846.0937101914251</v>
      </c>
      <c r="BD117" s="35">
        <f t="shared" si="20"/>
        <v>7.4999999999999997E-2</v>
      </c>
      <c r="BE117" s="5">
        <f t="shared" si="50"/>
        <v>83659.429928879166</v>
      </c>
      <c r="BF117" s="5">
        <f t="shared" si="51"/>
        <v>462958.50427734014</v>
      </c>
      <c r="BG117" s="5">
        <f t="shared" si="21"/>
        <v>614340.5700711211</v>
      </c>
      <c r="BH117" s="5">
        <f t="shared" si="22"/>
        <v>546617.93420621927</v>
      </c>
      <c r="BI117" s="150"/>
      <c r="BJ117" s="2">
        <v>112</v>
      </c>
      <c r="BK117" s="118">
        <v>48245</v>
      </c>
      <c r="BL117" s="5">
        <f t="shared" si="52"/>
        <v>612244.18690432259</v>
      </c>
      <c r="BM117" s="5">
        <f t="shared" si="53"/>
        <v>4761.5904347922178</v>
      </c>
      <c r="BN117" s="5">
        <f t="shared" si="23"/>
        <v>1062.6151389119354</v>
      </c>
      <c r="BO117" s="35">
        <f t="shared" si="24"/>
        <v>2.0827280911261514E-2</v>
      </c>
      <c r="BP117" s="5">
        <f t="shared" si="25"/>
        <v>3698.9752958802824</v>
      </c>
      <c r="BQ117" s="35">
        <f t="shared" si="26"/>
        <v>7.2499999999999995E-2</v>
      </c>
      <c r="BR117" s="5">
        <f t="shared" si="54"/>
        <v>86818.428234589228</v>
      </c>
      <c r="BS117" s="5">
        <f t="shared" si="55"/>
        <v>446479.70046213915</v>
      </c>
      <c r="BT117" s="5">
        <f t="shared" si="27"/>
        <v>611181.5717654106</v>
      </c>
      <c r="BU117" s="5">
        <f t="shared" si="28"/>
        <v>533298.12869672838</v>
      </c>
      <c r="BV117" s="150"/>
      <c r="BW117" s="2">
        <v>112</v>
      </c>
      <c r="BX117" s="118">
        <v>48245</v>
      </c>
      <c r="BY117" s="5">
        <f t="shared" si="56"/>
        <v>609023.30846772366</v>
      </c>
      <c r="BZ117" s="5">
        <f t="shared" si="57"/>
        <v>4643.8114163506943</v>
      </c>
      <c r="CA117" s="5">
        <f t="shared" si="29"/>
        <v>1091.175450288973</v>
      </c>
      <c r="CB117" s="35">
        <f t="shared" si="30"/>
        <v>2.1500171210871846E-2</v>
      </c>
      <c r="CC117" s="5">
        <f t="shared" si="31"/>
        <v>3552.6359660617213</v>
      </c>
      <c r="CD117" s="35">
        <f t="shared" si="32"/>
        <v>7.0000000000000007E-2</v>
      </c>
      <c r="CE117" s="5">
        <f t="shared" si="58"/>
        <v>90067.866982565029</v>
      </c>
      <c r="CF117" s="5">
        <f t="shared" si="59"/>
        <v>430039.01164871268</v>
      </c>
      <c r="CG117" s="5">
        <f t="shared" si="33"/>
        <v>607932.13301743474</v>
      </c>
      <c r="CH117" s="5">
        <f t="shared" si="34"/>
        <v>520106.87863127771</v>
      </c>
    </row>
    <row r="118" spans="9:86" ht="14.25" customHeight="1">
      <c r="I118" s="150"/>
      <c r="J118" s="2">
        <v>113</v>
      </c>
      <c r="K118" s="118">
        <v>48274</v>
      </c>
      <c r="L118" s="5">
        <f t="shared" si="35"/>
        <v>623284.08483564015</v>
      </c>
      <c r="M118" s="5">
        <f t="shared" si="0"/>
        <v>5243.8408962754593</v>
      </c>
      <c r="N118" s="5">
        <f t="shared" si="1"/>
        <v>958.76281303043288</v>
      </c>
      <c r="O118" s="35">
        <f t="shared" si="2"/>
        <v>1.8458924327257771E-2</v>
      </c>
      <c r="P118" s="5">
        <f t="shared" si="3"/>
        <v>4285.0780832450264</v>
      </c>
      <c r="Q118" s="35">
        <f t="shared" si="4"/>
        <v>8.2500000000000018E-2</v>
      </c>
      <c r="R118" s="5">
        <f t="shared" si="36"/>
        <v>75674.677977390369</v>
      </c>
      <c r="S118" s="5">
        <f t="shared" si="37"/>
        <v>516879.34330173634</v>
      </c>
      <c r="T118" s="5">
        <f t="shared" si="38"/>
        <v>622325.32202260976</v>
      </c>
      <c r="U118" s="5">
        <f t="shared" si="39"/>
        <v>592554.02127912675</v>
      </c>
      <c r="V118" s="150"/>
      <c r="W118" s="2">
        <v>113</v>
      </c>
      <c r="X118" s="118">
        <v>48274</v>
      </c>
      <c r="Y118" s="5">
        <f t="shared" si="40"/>
        <v>620390.81528890878</v>
      </c>
      <c r="Z118" s="5">
        <f t="shared" si="41"/>
        <v>5121.6767256780549</v>
      </c>
      <c r="AA118" s="5">
        <f t="shared" si="5"/>
        <v>985.73795708532907</v>
      </c>
      <c r="AB118" s="35">
        <f t="shared" si="6"/>
        <v>1.9066780476940794E-2</v>
      </c>
      <c r="AC118" s="5">
        <f t="shared" si="7"/>
        <v>4135.9387685927259</v>
      </c>
      <c r="AD118" s="35">
        <f t="shared" si="8"/>
        <v>8.0000000000000016E-2</v>
      </c>
      <c r="AE118" s="5">
        <f t="shared" si="42"/>
        <v>78594.922668176994</v>
      </c>
      <c r="AF118" s="5">
        <f t="shared" si="43"/>
        <v>500154.54733344313</v>
      </c>
      <c r="AG118" s="5">
        <f t="shared" si="9"/>
        <v>619405.07733182341</v>
      </c>
      <c r="AH118" s="5">
        <f t="shared" si="10"/>
        <v>578749.47000162012</v>
      </c>
      <c r="AI118" s="150"/>
      <c r="AJ118" s="2">
        <v>113</v>
      </c>
      <c r="AK118" s="118">
        <v>48274</v>
      </c>
      <c r="AL118" s="5">
        <f t="shared" si="44"/>
        <v>617409.99600341194</v>
      </c>
      <c r="AM118" s="5">
        <f t="shared" si="45"/>
        <v>5000.557474002132</v>
      </c>
      <c r="AN118" s="5">
        <f t="shared" si="11"/>
        <v>1013.1179164800965</v>
      </c>
      <c r="AO118" s="35">
        <f t="shared" si="12"/>
        <v>1.9690991523392785E-2</v>
      </c>
      <c r="AP118" s="5">
        <f t="shared" si="13"/>
        <v>3987.4395575220356</v>
      </c>
      <c r="AQ118" s="35">
        <f t="shared" si="14"/>
        <v>7.7499999999999999E-2</v>
      </c>
      <c r="AR118" s="5">
        <f t="shared" si="46"/>
        <v>81603.121913068229</v>
      </c>
      <c r="AS118" s="5">
        <f t="shared" si="47"/>
        <v>483459.87264917273</v>
      </c>
      <c r="AT118" s="5">
        <f t="shared" si="15"/>
        <v>616396.87808693189</v>
      </c>
      <c r="AU118" s="5">
        <f t="shared" si="16"/>
        <v>565062.99456224102</v>
      </c>
      <c r="AV118" s="150"/>
      <c r="AW118" s="2">
        <v>113</v>
      </c>
      <c r="AX118" s="118">
        <v>48274</v>
      </c>
      <c r="AY118" s="5">
        <f t="shared" si="48"/>
        <v>614340.5700711211</v>
      </c>
      <c r="AZ118" s="5">
        <f t="shared" si="49"/>
        <v>4880.5172696983873</v>
      </c>
      <c r="BA118" s="5">
        <f t="shared" si="17"/>
        <v>1040.8887067538808</v>
      </c>
      <c r="BB118" s="35">
        <f t="shared" si="18"/>
        <v>2.0331824218609799E-2</v>
      </c>
      <c r="BC118" s="5">
        <f t="shared" si="19"/>
        <v>3839.6285629445065</v>
      </c>
      <c r="BD118" s="35">
        <f t="shared" si="20"/>
        <v>7.4999999999999997E-2</v>
      </c>
      <c r="BE118" s="5">
        <f t="shared" si="50"/>
        <v>84700.318635633041</v>
      </c>
      <c r="BF118" s="5">
        <f t="shared" si="51"/>
        <v>466798.13284028467</v>
      </c>
      <c r="BG118" s="5">
        <f t="shared" si="21"/>
        <v>613299.68136436725</v>
      </c>
      <c r="BH118" s="5">
        <f t="shared" si="22"/>
        <v>551498.45147591771</v>
      </c>
      <c r="BI118" s="150"/>
      <c r="BJ118" s="2">
        <v>113</v>
      </c>
      <c r="BK118" s="118">
        <v>48274</v>
      </c>
      <c r="BL118" s="5">
        <f t="shared" si="52"/>
        <v>611181.5717654106</v>
      </c>
      <c r="BM118" s="5">
        <f t="shared" si="53"/>
        <v>4761.5904347922178</v>
      </c>
      <c r="BN118" s="5">
        <f t="shared" si="23"/>
        <v>1069.0351053761956</v>
      </c>
      <c r="BO118" s="35">
        <f t="shared" si="24"/>
        <v>2.0989541990703658E-2</v>
      </c>
      <c r="BP118" s="5">
        <f t="shared" si="25"/>
        <v>3692.5553294160222</v>
      </c>
      <c r="BQ118" s="35">
        <f t="shared" si="26"/>
        <v>7.2499999999999995E-2</v>
      </c>
      <c r="BR118" s="5">
        <f t="shared" si="54"/>
        <v>87887.463339965427</v>
      </c>
      <c r="BS118" s="5">
        <f t="shared" si="55"/>
        <v>450172.25579155516</v>
      </c>
      <c r="BT118" s="5">
        <f t="shared" si="27"/>
        <v>610112.53666003444</v>
      </c>
      <c r="BU118" s="5">
        <f t="shared" si="28"/>
        <v>538059.7191315206</v>
      </c>
      <c r="BV118" s="150"/>
      <c r="BW118" s="2">
        <v>113</v>
      </c>
      <c r="BX118" s="118">
        <v>48274</v>
      </c>
      <c r="BY118" s="5">
        <f t="shared" si="56"/>
        <v>607932.13301743474</v>
      </c>
      <c r="BZ118" s="5">
        <f t="shared" si="57"/>
        <v>4643.8114163506943</v>
      </c>
      <c r="CA118" s="5">
        <f t="shared" si="29"/>
        <v>1097.5406404156583</v>
      </c>
      <c r="CB118" s="35">
        <f t="shared" si="30"/>
        <v>2.1664404576900671E-2</v>
      </c>
      <c r="CC118" s="5">
        <f t="shared" si="31"/>
        <v>3546.270775935036</v>
      </c>
      <c r="CD118" s="35">
        <f t="shared" si="32"/>
        <v>7.0000000000000007E-2</v>
      </c>
      <c r="CE118" s="5">
        <f t="shared" si="58"/>
        <v>91165.407622980681</v>
      </c>
      <c r="CF118" s="5">
        <f t="shared" si="59"/>
        <v>433585.28242464771</v>
      </c>
      <c r="CG118" s="5">
        <f t="shared" si="33"/>
        <v>606834.59237701911</v>
      </c>
      <c r="CH118" s="5">
        <f t="shared" si="34"/>
        <v>524750.69004762836</v>
      </c>
    </row>
    <row r="119" spans="9:86" ht="14.25" customHeight="1">
      <c r="I119" s="150"/>
      <c r="J119" s="2">
        <v>114</v>
      </c>
      <c r="K119" s="118">
        <v>48305</v>
      </c>
      <c r="L119" s="5">
        <f t="shared" si="35"/>
        <v>622325.32202260976</v>
      </c>
      <c r="M119" s="5">
        <f t="shared" si="0"/>
        <v>5243.8408962754593</v>
      </c>
      <c r="N119" s="5">
        <f t="shared" si="1"/>
        <v>965.35430737001752</v>
      </c>
      <c r="O119" s="35">
        <f t="shared" si="2"/>
        <v>1.8614463012352471E-2</v>
      </c>
      <c r="P119" s="5">
        <f t="shared" si="3"/>
        <v>4278.4865889054417</v>
      </c>
      <c r="Q119" s="35">
        <f t="shared" si="4"/>
        <v>8.249999999999999E-2</v>
      </c>
      <c r="R119" s="5">
        <f t="shared" si="36"/>
        <v>76640.032284760382</v>
      </c>
      <c r="S119" s="5">
        <f t="shared" si="37"/>
        <v>521157.82989064179</v>
      </c>
      <c r="T119" s="5">
        <f t="shared" si="38"/>
        <v>621359.96771523973</v>
      </c>
      <c r="U119" s="5">
        <f t="shared" si="39"/>
        <v>597797.86217540223</v>
      </c>
      <c r="V119" s="150"/>
      <c r="W119" s="2">
        <v>114</v>
      </c>
      <c r="X119" s="118">
        <v>48305</v>
      </c>
      <c r="Y119" s="5">
        <f t="shared" si="40"/>
        <v>619405.07733182341</v>
      </c>
      <c r="Z119" s="5">
        <f t="shared" si="41"/>
        <v>5121.6767256780549</v>
      </c>
      <c r="AA119" s="5">
        <f t="shared" si="5"/>
        <v>992.30954346589897</v>
      </c>
      <c r="AB119" s="35">
        <f t="shared" si="6"/>
        <v>1.9224438025088497E-2</v>
      </c>
      <c r="AC119" s="5">
        <f t="shared" si="7"/>
        <v>4129.367182212156</v>
      </c>
      <c r="AD119" s="35">
        <f t="shared" si="8"/>
        <v>7.9999999999999988E-2</v>
      </c>
      <c r="AE119" s="5">
        <f t="shared" si="42"/>
        <v>79587.232211642899</v>
      </c>
      <c r="AF119" s="5">
        <f t="shared" si="43"/>
        <v>504283.91451565531</v>
      </c>
      <c r="AG119" s="5">
        <f t="shared" si="9"/>
        <v>618412.76778835757</v>
      </c>
      <c r="AH119" s="5">
        <f t="shared" si="10"/>
        <v>583871.14672729815</v>
      </c>
      <c r="AI119" s="150"/>
      <c r="AJ119" s="2">
        <v>114</v>
      </c>
      <c r="AK119" s="118">
        <v>48305</v>
      </c>
      <c r="AL119" s="5">
        <f t="shared" si="44"/>
        <v>616396.87808693189</v>
      </c>
      <c r="AM119" s="5">
        <f t="shared" si="45"/>
        <v>5000.557474002132</v>
      </c>
      <c r="AN119" s="5">
        <f t="shared" si="11"/>
        <v>1019.6609696906971</v>
      </c>
      <c r="AO119" s="35">
        <f t="shared" si="12"/>
        <v>1.9850735899675832E-2</v>
      </c>
      <c r="AP119" s="5">
        <f t="shared" si="13"/>
        <v>3980.8965043114349</v>
      </c>
      <c r="AQ119" s="35">
        <f t="shared" si="14"/>
        <v>7.7499999999999999E-2</v>
      </c>
      <c r="AR119" s="5">
        <f t="shared" si="46"/>
        <v>82622.782882758926</v>
      </c>
      <c r="AS119" s="5">
        <f t="shared" si="47"/>
        <v>487440.76915348414</v>
      </c>
      <c r="AT119" s="5">
        <f t="shared" si="15"/>
        <v>615377.21711724123</v>
      </c>
      <c r="AU119" s="5">
        <f t="shared" si="16"/>
        <v>570063.55203624303</v>
      </c>
      <c r="AV119" s="150"/>
      <c r="AW119" s="2">
        <v>114</v>
      </c>
      <c r="AX119" s="118">
        <v>48305</v>
      </c>
      <c r="AY119" s="5">
        <f t="shared" si="48"/>
        <v>613299.68136436725</v>
      </c>
      <c r="AZ119" s="5">
        <f t="shared" si="49"/>
        <v>4880.5172696983873</v>
      </c>
      <c r="BA119" s="5">
        <f t="shared" si="17"/>
        <v>1047.3942611710922</v>
      </c>
      <c r="BB119" s="35">
        <f t="shared" si="18"/>
        <v>2.0493620844694201E-2</v>
      </c>
      <c r="BC119" s="5">
        <f t="shared" si="19"/>
        <v>3833.123008527295</v>
      </c>
      <c r="BD119" s="35">
        <f t="shared" si="20"/>
        <v>7.4999999999999997E-2</v>
      </c>
      <c r="BE119" s="5">
        <f t="shared" si="50"/>
        <v>85747.712896804136</v>
      </c>
      <c r="BF119" s="5">
        <f t="shared" si="51"/>
        <v>470631.25584881194</v>
      </c>
      <c r="BG119" s="5">
        <f t="shared" si="21"/>
        <v>612252.28710319614</v>
      </c>
      <c r="BH119" s="5">
        <f t="shared" si="22"/>
        <v>556378.96874561603</v>
      </c>
      <c r="BI119" s="150"/>
      <c r="BJ119" s="2">
        <v>114</v>
      </c>
      <c r="BK119" s="118">
        <v>48305</v>
      </c>
      <c r="BL119" s="5">
        <f t="shared" si="52"/>
        <v>610112.53666003444</v>
      </c>
      <c r="BM119" s="5">
        <f t="shared" si="53"/>
        <v>4761.5904347922178</v>
      </c>
      <c r="BN119" s="5">
        <f t="shared" si="23"/>
        <v>1075.4938591378432</v>
      </c>
      <c r="BO119" s="35">
        <f t="shared" si="24"/>
        <v>2.115335374077968E-2</v>
      </c>
      <c r="BP119" s="5">
        <f t="shared" si="25"/>
        <v>3686.0965756543746</v>
      </c>
      <c r="BQ119" s="35">
        <f t="shared" si="26"/>
        <v>7.2499999999999995E-2</v>
      </c>
      <c r="BR119" s="5">
        <f t="shared" si="54"/>
        <v>88962.957199103272</v>
      </c>
      <c r="BS119" s="5">
        <f t="shared" si="55"/>
        <v>453858.35236720956</v>
      </c>
      <c r="BT119" s="5">
        <f t="shared" si="27"/>
        <v>609037.04280089657</v>
      </c>
      <c r="BU119" s="5">
        <f t="shared" si="28"/>
        <v>542821.30956631282</v>
      </c>
      <c r="BV119" s="150"/>
      <c r="BW119" s="2">
        <v>114</v>
      </c>
      <c r="BX119" s="118">
        <v>48305</v>
      </c>
      <c r="BY119" s="5">
        <f t="shared" si="56"/>
        <v>606834.59237701911</v>
      </c>
      <c r="BZ119" s="5">
        <f t="shared" si="57"/>
        <v>4643.8114163506943</v>
      </c>
      <c r="CA119" s="5">
        <f t="shared" si="29"/>
        <v>1103.9429608180826</v>
      </c>
      <c r="CB119" s="35">
        <f t="shared" si="30"/>
        <v>2.1830191779157165E-2</v>
      </c>
      <c r="CC119" s="5">
        <f t="shared" si="31"/>
        <v>3539.8684555326117</v>
      </c>
      <c r="CD119" s="35">
        <f t="shared" si="32"/>
        <v>7.0000000000000007E-2</v>
      </c>
      <c r="CE119" s="5">
        <f t="shared" si="58"/>
        <v>92269.350583798761</v>
      </c>
      <c r="CF119" s="5">
        <f t="shared" si="59"/>
        <v>437125.1508801803</v>
      </c>
      <c r="CG119" s="5">
        <f t="shared" si="33"/>
        <v>605730.64941620105</v>
      </c>
      <c r="CH119" s="5">
        <f t="shared" si="34"/>
        <v>529394.50146397902</v>
      </c>
    </row>
    <row r="120" spans="9:86" ht="14.25" customHeight="1">
      <c r="I120" s="150"/>
      <c r="J120" s="2">
        <v>115</v>
      </c>
      <c r="K120" s="118">
        <v>48335</v>
      </c>
      <c r="L120" s="5">
        <f t="shared" si="35"/>
        <v>621359.96771523973</v>
      </c>
      <c r="M120" s="5">
        <f t="shared" si="0"/>
        <v>5243.8408962754593</v>
      </c>
      <c r="N120" s="5">
        <f t="shared" si="1"/>
        <v>971.99111823318617</v>
      </c>
      <c r="O120" s="35">
        <f t="shared" si="2"/>
        <v>1.8771555981771305E-2</v>
      </c>
      <c r="P120" s="5">
        <f t="shared" si="3"/>
        <v>4271.8497780422731</v>
      </c>
      <c r="Q120" s="35">
        <f t="shared" si="4"/>
        <v>8.2500000000000004E-2</v>
      </c>
      <c r="R120" s="5">
        <f t="shared" si="36"/>
        <v>77612.023402993567</v>
      </c>
      <c r="S120" s="5">
        <f t="shared" si="37"/>
        <v>525429.67966868402</v>
      </c>
      <c r="T120" s="5">
        <f t="shared" si="38"/>
        <v>620387.97659700655</v>
      </c>
      <c r="U120" s="5">
        <f t="shared" si="39"/>
        <v>603041.70307167759</v>
      </c>
      <c r="V120" s="150"/>
      <c r="W120" s="2">
        <v>115</v>
      </c>
      <c r="X120" s="118">
        <v>48335</v>
      </c>
      <c r="Y120" s="5">
        <f t="shared" si="40"/>
        <v>618412.76778835757</v>
      </c>
      <c r="Z120" s="5">
        <f t="shared" si="41"/>
        <v>5121.6767256780549</v>
      </c>
      <c r="AA120" s="5">
        <f t="shared" si="5"/>
        <v>998.92494042233739</v>
      </c>
      <c r="AB120" s="35">
        <f t="shared" si="6"/>
        <v>1.9383654266935273E-2</v>
      </c>
      <c r="AC120" s="5">
        <f t="shared" si="7"/>
        <v>4122.7517852557176</v>
      </c>
      <c r="AD120" s="35">
        <f t="shared" si="8"/>
        <v>0.08</v>
      </c>
      <c r="AE120" s="5">
        <f t="shared" si="42"/>
        <v>80586.157152065236</v>
      </c>
      <c r="AF120" s="5">
        <f t="shared" si="43"/>
        <v>508406.66630091105</v>
      </c>
      <c r="AG120" s="5">
        <f t="shared" si="9"/>
        <v>617413.84284793527</v>
      </c>
      <c r="AH120" s="5">
        <f t="shared" si="10"/>
        <v>588992.8234529763</v>
      </c>
      <c r="AI120" s="150"/>
      <c r="AJ120" s="2">
        <v>115</v>
      </c>
      <c r="AK120" s="118">
        <v>48335</v>
      </c>
      <c r="AL120" s="5">
        <f t="shared" si="44"/>
        <v>615377.21711724123</v>
      </c>
      <c r="AM120" s="5">
        <f t="shared" si="45"/>
        <v>5000.557474002132</v>
      </c>
      <c r="AN120" s="5">
        <f t="shared" si="11"/>
        <v>1026.246280119949</v>
      </c>
      <c r="AO120" s="35">
        <f t="shared" si="12"/>
        <v>2.0012043050812445E-2</v>
      </c>
      <c r="AP120" s="5">
        <f t="shared" si="13"/>
        <v>3974.311193882183</v>
      </c>
      <c r="AQ120" s="35">
        <f t="shared" si="14"/>
        <v>7.7499999999999999E-2</v>
      </c>
      <c r="AR120" s="5">
        <f t="shared" si="46"/>
        <v>83649.029162878869</v>
      </c>
      <c r="AS120" s="5">
        <f t="shared" si="47"/>
        <v>491415.08034736634</v>
      </c>
      <c r="AT120" s="5">
        <f t="shared" si="15"/>
        <v>614350.97083712125</v>
      </c>
      <c r="AU120" s="5">
        <f t="shared" si="16"/>
        <v>575064.10951024527</v>
      </c>
      <c r="AV120" s="150"/>
      <c r="AW120" s="2">
        <v>115</v>
      </c>
      <c r="AX120" s="118">
        <v>48335</v>
      </c>
      <c r="AY120" s="5">
        <f t="shared" si="48"/>
        <v>612252.28710319614</v>
      </c>
      <c r="AZ120" s="5">
        <f t="shared" si="49"/>
        <v>4880.5172696983873</v>
      </c>
      <c r="BA120" s="5">
        <f t="shared" si="17"/>
        <v>1053.9404753034119</v>
      </c>
      <c r="BB120" s="35">
        <f t="shared" si="18"/>
        <v>2.065698400814503E-2</v>
      </c>
      <c r="BC120" s="5">
        <f t="shared" si="19"/>
        <v>3826.5767943949754</v>
      </c>
      <c r="BD120" s="35">
        <f t="shared" si="20"/>
        <v>7.4999999999999997E-2</v>
      </c>
      <c r="BE120" s="5">
        <f t="shared" si="50"/>
        <v>86801.653372107554</v>
      </c>
      <c r="BF120" s="5">
        <f t="shared" si="51"/>
        <v>474457.83264320693</v>
      </c>
      <c r="BG120" s="5">
        <f t="shared" si="21"/>
        <v>611198.34662789269</v>
      </c>
      <c r="BH120" s="5">
        <f t="shared" si="22"/>
        <v>561259.48601531447</v>
      </c>
      <c r="BI120" s="150"/>
      <c r="BJ120" s="2">
        <v>115</v>
      </c>
      <c r="BK120" s="118">
        <v>48335</v>
      </c>
      <c r="BL120" s="5">
        <f t="shared" si="52"/>
        <v>609037.04280089657</v>
      </c>
      <c r="BM120" s="5">
        <f t="shared" si="53"/>
        <v>4761.5904347922178</v>
      </c>
      <c r="BN120" s="5">
        <f t="shared" si="23"/>
        <v>1081.991634536801</v>
      </c>
      <c r="BO120" s="35">
        <f t="shared" si="24"/>
        <v>2.1318735482377293E-2</v>
      </c>
      <c r="BP120" s="5">
        <f t="shared" si="25"/>
        <v>3679.5988002554168</v>
      </c>
      <c r="BQ120" s="35">
        <f t="shared" si="26"/>
        <v>7.2499999999999995E-2</v>
      </c>
      <c r="BR120" s="5">
        <f t="shared" si="54"/>
        <v>90044.948833640068</v>
      </c>
      <c r="BS120" s="5">
        <f t="shared" si="55"/>
        <v>457537.95116746495</v>
      </c>
      <c r="BT120" s="5">
        <f t="shared" si="27"/>
        <v>607955.0511663598</v>
      </c>
      <c r="BU120" s="5">
        <f t="shared" si="28"/>
        <v>547582.90000110504</v>
      </c>
      <c r="BV120" s="150"/>
      <c r="BW120" s="2">
        <v>115</v>
      </c>
      <c r="BX120" s="118">
        <v>48335</v>
      </c>
      <c r="BY120" s="5">
        <f t="shared" si="56"/>
        <v>605730.64941620105</v>
      </c>
      <c r="BZ120" s="5">
        <f t="shared" si="57"/>
        <v>4643.8114163506943</v>
      </c>
      <c r="CA120" s="5">
        <f t="shared" si="29"/>
        <v>1110.3826280895214</v>
      </c>
      <c r="CB120" s="35">
        <f t="shared" si="30"/>
        <v>2.1997552129674146E-2</v>
      </c>
      <c r="CC120" s="5">
        <f t="shared" si="31"/>
        <v>3533.4287882611729</v>
      </c>
      <c r="CD120" s="35">
        <f t="shared" si="32"/>
        <v>7.0000000000000007E-2</v>
      </c>
      <c r="CE120" s="5">
        <f t="shared" si="58"/>
        <v>93379.733211888277</v>
      </c>
      <c r="CF120" s="5">
        <f t="shared" si="59"/>
        <v>440658.5796684415</v>
      </c>
      <c r="CG120" s="5">
        <f t="shared" si="33"/>
        <v>604620.26678811153</v>
      </c>
      <c r="CH120" s="5">
        <f t="shared" si="34"/>
        <v>534038.31288032979</v>
      </c>
    </row>
    <row r="121" spans="9:86" ht="14.25" customHeight="1">
      <c r="I121" s="150"/>
      <c r="J121" s="2">
        <v>116</v>
      </c>
      <c r="K121" s="118">
        <v>48366</v>
      </c>
      <c r="L121" s="5">
        <f t="shared" si="35"/>
        <v>620387.97659700655</v>
      </c>
      <c r="M121" s="5">
        <f t="shared" si="0"/>
        <v>5243.8408962754593</v>
      </c>
      <c r="N121" s="5">
        <f t="shared" si="1"/>
        <v>978.67355717103965</v>
      </c>
      <c r="O121" s="35">
        <f t="shared" si="2"/>
        <v>1.8930222907400464E-2</v>
      </c>
      <c r="P121" s="5">
        <f t="shared" si="3"/>
        <v>4265.1673391044196</v>
      </c>
      <c r="Q121" s="35">
        <f t="shared" si="4"/>
        <v>8.249999999999999E-2</v>
      </c>
      <c r="R121" s="5">
        <f t="shared" si="36"/>
        <v>78590.696960164612</v>
      </c>
      <c r="S121" s="5">
        <f t="shared" si="37"/>
        <v>529694.84700778848</v>
      </c>
      <c r="T121" s="5">
        <f t="shared" si="38"/>
        <v>619409.30303983553</v>
      </c>
      <c r="U121" s="5">
        <f t="shared" si="39"/>
        <v>608285.54396795307</v>
      </c>
      <c r="V121" s="150"/>
      <c r="W121" s="2">
        <v>116</v>
      </c>
      <c r="X121" s="118">
        <v>48366</v>
      </c>
      <c r="Y121" s="5">
        <f t="shared" si="40"/>
        <v>617413.84284793527</v>
      </c>
      <c r="Z121" s="5">
        <f t="shared" si="41"/>
        <v>5121.6767256780549</v>
      </c>
      <c r="AA121" s="5">
        <f t="shared" si="5"/>
        <v>1005.5844400251526</v>
      </c>
      <c r="AB121" s="35">
        <f t="shared" si="6"/>
        <v>1.9544448865351813E-2</v>
      </c>
      <c r="AC121" s="5">
        <f t="shared" si="7"/>
        <v>4116.0922856529023</v>
      </c>
      <c r="AD121" s="35">
        <f t="shared" si="8"/>
        <v>0.08</v>
      </c>
      <c r="AE121" s="5">
        <f t="shared" si="42"/>
        <v>81591.741592090388</v>
      </c>
      <c r="AF121" s="5">
        <f t="shared" si="43"/>
        <v>512522.75858656393</v>
      </c>
      <c r="AG121" s="5">
        <f t="shared" si="9"/>
        <v>616408.25840791012</v>
      </c>
      <c r="AH121" s="5">
        <f t="shared" si="10"/>
        <v>594114.50017865433</v>
      </c>
      <c r="AI121" s="150"/>
      <c r="AJ121" s="2">
        <v>116</v>
      </c>
      <c r="AK121" s="118">
        <v>48366</v>
      </c>
      <c r="AL121" s="5">
        <f t="shared" si="44"/>
        <v>614350.97083712125</v>
      </c>
      <c r="AM121" s="5">
        <f t="shared" si="45"/>
        <v>5000.557474002132</v>
      </c>
      <c r="AN121" s="5">
        <f t="shared" si="11"/>
        <v>1032.8741206790573</v>
      </c>
      <c r="AO121" s="35">
        <f t="shared" si="12"/>
        <v>2.0174932630544755E-2</v>
      </c>
      <c r="AP121" s="5">
        <f t="shared" si="13"/>
        <v>3967.6833533230747</v>
      </c>
      <c r="AQ121" s="35">
        <f t="shared" si="14"/>
        <v>7.7499999999999999E-2</v>
      </c>
      <c r="AR121" s="5">
        <f t="shared" si="46"/>
        <v>84681.903283557927</v>
      </c>
      <c r="AS121" s="5">
        <f t="shared" si="47"/>
        <v>495382.76370068942</v>
      </c>
      <c r="AT121" s="5">
        <f t="shared" si="15"/>
        <v>613318.09671644215</v>
      </c>
      <c r="AU121" s="5">
        <f t="shared" si="16"/>
        <v>580064.66698424739</v>
      </c>
      <c r="AV121" s="150"/>
      <c r="AW121" s="2">
        <v>116</v>
      </c>
      <c r="AX121" s="118">
        <v>48366</v>
      </c>
      <c r="AY121" s="5">
        <f t="shared" si="48"/>
        <v>611198.34662789269</v>
      </c>
      <c r="AZ121" s="5">
        <f t="shared" si="49"/>
        <v>4880.5172696983873</v>
      </c>
      <c r="BA121" s="5">
        <f t="shared" si="17"/>
        <v>1060.527603274058</v>
      </c>
      <c r="BB121" s="35">
        <f t="shared" si="18"/>
        <v>2.082193335355452E-2</v>
      </c>
      <c r="BC121" s="5">
        <f t="shared" si="19"/>
        <v>3819.9896664243292</v>
      </c>
      <c r="BD121" s="35">
        <f t="shared" si="20"/>
        <v>7.4999999999999997E-2</v>
      </c>
      <c r="BE121" s="5">
        <f t="shared" si="50"/>
        <v>87862.180975381605</v>
      </c>
      <c r="BF121" s="5">
        <f t="shared" si="51"/>
        <v>478277.82230963127</v>
      </c>
      <c r="BG121" s="5">
        <f t="shared" si="21"/>
        <v>610137.8190246186</v>
      </c>
      <c r="BH121" s="5">
        <f t="shared" si="22"/>
        <v>566140.00328501291</v>
      </c>
      <c r="BI121" s="150"/>
      <c r="BJ121" s="2">
        <v>116</v>
      </c>
      <c r="BK121" s="118">
        <v>48366</v>
      </c>
      <c r="BL121" s="5">
        <f t="shared" si="52"/>
        <v>607955.0511663598</v>
      </c>
      <c r="BM121" s="5">
        <f t="shared" si="53"/>
        <v>4761.5904347922178</v>
      </c>
      <c r="BN121" s="5">
        <f t="shared" si="23"/>
        <v>1088.5286673287942</v>
      </c>
      <c r="BO121" s="35">
        <f t="shared" si="24"/>
        <v>2.1485706851000687E-2</v>
      </c>
      <c r="BP121" s="5">
        <f t="shared" si="25"/>
        <v>3673.0617674634236</v>
      </c>
      <c r="BQ121" s="35">
        <f t="shared" si="26"/>
        <v>7.2499999999999995E-2</v>
      </c>
      <c r="BR121" s="5">
        <f t="shared" si="54"/>
        <v>91133.47750096886</v>
      </c>
      <c r="BS121" s="5">
        <f t="shared" si="55"/>
        <v>461211.01293492835</v>
      </c>
      <c r="BT121" s="5">
        <f t="shared" si="27"/>
        <v>606866.52249903104</v>
      </c>
      <c r="BU121" s="5">
        <f t="shared" si="28"/>
        <v>552344.49043589726</v>
      </c>
      <c r="BV121" s="150"/>
      <c r="BW121" s="2">
        <v>116</v>
      </c>
      <c r="BX121" s="118">
        <v>48366</v>
      </c>
      <c r="BY121" s="5">
        <f t="shared" si="56"/>
        <v>604620.26678811153</v>
      </c>
      <c r="BZ121" s="5">
        <f t="shared" si="57"/>
        <v>4643.8114163506943</v>
      </c>
      <c r="CA121" s="5">
        <f t="shared" si="29"/>
        <v>1116.8598600867103</v>
      </c>
      <c r="CB121" s="35">
        <f t="shared" si="30"/>
        <v>2.2166505255003882E-2</v>
      </c>
      <c r="CC121" s="5">
        <f t="shared" si="31"/>
        <v>3526.951556263984</v>
      </c>
      <c r="CD121" s="35">
        <f t="shared" si="32"/>
        <v>7.0000000000000007E-2</v>
      </c>
      <c r="CE121" s="5">
        <f t="shared" si="58"/>
        <v>94496.593071974989</v>
      </c>
      <c r="CF121" s="5">
        <f t="shared" si="59"/>
        <v>444185.53122470545</v>
      </c>
      <c r="CG121" s="5">
        <f t="shared" si="33"/>
        <v>603503.40692802484</v>
      </c>
      <c r="CH121" s="5">
        <f t="shared" si="34"/>
        <v>538682.12429668044</v>
      </c>
    </row>
    <row r="122" spans="9:86" ht="14.25" customHeight="1">
      <c r="I122" s="150"/>
      <c r="J122" s="2">
        <v>117</v>
      </c>
      <c r="K122" s="118">
        <v>48396</v>
      </c>
      <c r="L122" s="5">
        <f t="shared" si="35"/>
        <v>619409.30303983553</v>
      </c>
      <c r="M122" s="5">
        <f t="shared" si="0"/>
        <v>5243.8408962754593</v>
      </c>
      <c r="N122" s="5">
        <f t="shared" si="1"/>
        <v>985.40193787658973</v>
      </c>
      <c r="O122" s="35">
        <f t="shared" si="2"/>
        <v>1.9090483782673501E-2</v>
      </c>
      <c r="P122" s="5">
        <f t="shared" si="3"/>
        <v>4258.4389583988695</v>
      </c>
      <c r="Q122" s="35">
        <f t="shared" si="4"/>
        <v>8.2500000000000004E-2</v>
      </c>
      <c r="R122" s="5">
        <f t="shared" si="36"/>
        <v>79576.098898041208</v>
      </c>
      <c r="S122" s="5">
        <f t="shared" si="37"/>
        <v>533953.28596618737</v>
      </c>
      <c r="T122" s="5">
        <f t="shared" si="38"/>
        <v>618423.90110195894</v>
      </c>
      <c r="U122" s="5">
        <f t="shared" si="39"/>
        <v>613529.38486422854</v>
      </c>
      <c r="V122" s="150"/>
      <c r="W122" s="2">
        <v>117</v>
      </c>
      <c r="X122" s="118">
        <v>48396</v>
      </c>
      <c r="Y122" s="5">
        <f t="shared" si="40"/>
        <v>616408.25840791012</v>
      </c>
      <c r="Z122" s="5">
        <f t="shared" si="41"/>
        <v>5121.6767256780549</v>
      </c>
      <c r="AA122" s="5">
        <f t="shared" si="5"/>
        <v>1012.2883362919874</v>
      </c>
      <c r="AB122" s="35">
        <f t="shared" si="6"/>
        <v>1.9706841804616494E-2</v>
      </c>
      <c r="AC122" s="5">
        <f t="shared" si="7"/>
        <v>4109.3883893860675</v>
      </c>
      <c r="AD122" s="35">
        <f t="shared" si="8"/>
        <v>0.08</v>
      </c>
      <c r="AE122" s="5">
        <f t="shared" si="42"/>
        <v>82604.02992838237</v>
      </c>
      <c r="AF122" s="5">
        <f t="shared" si="43"/>
        <v>516632.14697594999</v>
      </c>
      <c r="AG122" s="5">
        <f t="shared" si="9"/>
        <v>615395.9700716181</v>
      </c>
      <c r="AH122" s="5">
        <f t="shared" si="10"/>
        <v>599236.17690433236</v>
      </c>
      <c r="AI122" s="150"/>
      <c r="AJ122" s="2">
        <v>117</v>
      </c>
      <c r="AK122" s="118">
        <v>48396</v>
      </c>
      <c r="AL122" s="5">
        <f t="shared" si="44"/>
        <v>613318.09671644215</v>
      </c>
      <c r="AM122" s="5">
        <f t="shared" si="45"/>
        <v>5000.557474002132</v>
      </c>
      <c r="AN122" s="5">
        <f t="shared" si="11"/>
        <v>1039.5447660417767</v>
      </c>
      <c r="AO122" s="35">
        <f t="shared" si="12"/>
        <v>2.0339424613894482E-2</v>
      </c>
      <c r="AP122" s="5">
        <f t="shared" si="13"/>
        <v>3961.0127079603553</v>
      </c>
      <c r="AQ122" s="35">
        <f t="shared" si="14"/>
        <v>7.7499999999999999E-2</v>
      </c>
      <c r="AR122" s="5">
        <f t="shared" si="46"/>
        <v>85721.448049599698</v>
      </c>
      <c r="AS122" s="5">
        <f t="shared" si="47"/>
        <v>499343.77640864975</v>
      </c>
      <c r="AT122" s="5">
        <f t="shared" si="15"/>
        <v>612278.55195040035</v>
      </c>
      <c r="AU122" s="5">
        <f t="shared" si="16"/>
        <v>585065.2244582494</v>
      </c>
      <c r="AV122" s="150"/>
      <c r="AW122" s="2">
        <v>117</v>
      </c>
      <c r="AX122" s="118">
        <v>48396</v>
      </c>
      <c r="AY122" s="5">
        <f t="shared" si="48"/>
        <v>610137.8190246186</v>
      </c>
      <c r="AZ122" s="5">
        <f t="shared" si="49"/>
        <v>4880.5172696983873</v>
      </c>
      <c r="BA122" s="5">
        <f t="shared" si="17"/>
        <v>1067.1559007945211</v>
      </c>
      <c r="BB122" s="35">
        <f t="shared" si="18"/>
        <v>2.0988488846677356E-2</v>
      </c>
      <c r="BC122" s="5">
        <f t="shared" si="19"/>
        <v>3813.3613689038662</v>
      </c>
      <c r="BD122" s="35">
        <f t="shared" si="20"/>
        <v>7.4999999999999997E-2</v>
      </c>
      <c r="BE122" s="5">
        <f t="shared" si="50"/>
        <v>88929.336876176123</v>
      </c>
      <c r="BF122" s="5">
        <f t="shared" si="51"/>
        <v>482091.18367853516</v>
      </c>
      <c r="BG122" s="5">
        <f t="shared" si="21"/>
        <v>609070.66312382405</v>
      </c>
      <c r="BH122" s="5">
        <f t="shared" si="22"/>
        <v>571020.52055471134</v>
      </c>
      <c r="BI122" s="150"/>
      <c r="BJ122" s="2">
        <v>117</v>
      </c>
      <c r="BK122" s="118">
        <v>48396</v>
      </c>
      <c r="BL122" s="5">
        <f t="shared" si="52"/>
        <v>606866.52249903104</v>
      </c>
      <c r="BM122" s="5">
        <f t="shared" si="53"/>
        <v>4761.5904347922178</v>
      </c>
      <c r="BN122" s="5">
        <f t="shared" si="23"/>
        <v>1095.1051946939056</v>
      </c>
      <c r="BO122" s="35">
        <f t="shared" si="24"/>
        <v>2.1654287803209393E-2</v>
      </c>
      <c r="BP122" s="5">
        <f t="shared" si="25"/>
        <v>3666.4852400983123</v>
      </c>
      <c r="BQ122" s="35">
        <f t="shared" si="26"/>
        <v>7.2499999999999995E-2</v>
      </c>
      <c r="BR122" s="5">
        <f t="shared" si="54"/>
        <v>92228.582695662772</v>
      </c>
      <c r="BS122" s="5">
        <f t="shared" si="55"/>
        <v>464877.49817502667</v>
      </c>
      <c r="BT122" s="5">
        <f t="shared" si="27"/>
        <v>605771.41730433714</v>
      </c>
      <c r="BU122" s="5">
        <f t="shared" si="28"/>
        <v>557106.08087068947</v>
      </c>
      <c r="BV122" s="150"/>
      <c r="BW122" s="2">
        <v>117</v>
      </c>
      <c r="BX122" s="118">
        <v>48396</v>
      </c>
      <c r="BY122" s="5">
        <f t="shared" si="56"/>
        <v>603503.40692802484</v>
      </c>
      <c r="BZ122" s="5">
        <f t="shared" si="57"/>
        <v>4643.8114163506943</v>
      </c>
      <c r="CA122" s="5">
        <f t="shared" si="29"/>
        <v>1123.3748759372161</v>
      </c>
      <c r="CB122" s="35">
        <f t="shared" si="30"/>
        <v>2.2337071102656272E-2</v>
      </c>
      <c r="CC122" s="5">
        <f t="shared" si="31"/>
        <v>3520.4365404134783</v>
      </c>
      <c r="CD122" s="35">
        <f t="shared" si="32"/>
        <v>7.0000000000000007E-2</v>
      </c>
      <c r="CE122" s="5">
        <f t="shared" si="58"/>
        <v>95619.967947912199</v>
      </c>
      <c r="CF122" s="5">
        <f t="shared" si="59"/>
        <v>447705.96776511893</v>
      </c>
      <c r="CG122" s="5">
        <f t="shared" si="33"/>
        <v>602380.0320520876</v>
      </c>
      <c r="CH122" s="5">
        <f t="shared" si="34"/>
        <v>543325.9357130311</v>
      </c>
    </row>
    <row r="123" spans="9:86" ht="14.25" customHeight="1">
      <c r="I123" s="150"/>
      <c r="J123" s="2">
        <v>118</v>
      </c>
      <c r="K123" s="118">
        <v>48427</v>
      </c>
      <c r="L123" s="5">
        <f t="shared" si="35"/>
        <v>618423.90110195894</v>
      </c>
      <c r="M123" s="5">
        <f t="shared" si="0"/>
        <v>5243.8408962754593</v>
      </c>
      <c r="N123" s="5">
        <f t="shared" si="1"/>
        <v>992.17657619949114</v>
      </c>
      <c r="O123" s="35">
        <f t="shared" si="2"/>
        <v>1.9252358929172344E-2</v>
      </c>
      <c r="P123" s="5">
        <f t="shared" si="3"/>
        <v>4251.6643200759681</v>
      </c>
      <c r="Q123" s="35">
        <f t="shared" si="4"/>
        <v>8.2500000000000018E-2</v>
      </c>
      <c r="R123" s="5">
        <f t="shared" si="36"/>
        <v>80568.275474240698</v>
      </c>
      <c r="S123" s="5">
        <f t="shared" si="37"/>
        <v>538204.95028626337</v>
      </c>
      <c r="T123" s="5">
        <f t="shared" si="38"/>
        <v>617431.72452575946</v>
      </c>
      <c r="U123" s="5">
        <f t="shared" si="39"/>
        <v>618773.22576050402</v>
      </c>
      <c r="V123" s="150"/>
      <c r="W123" s="2">
        <v>118</v>
      </c>
      <c r="X123" s="118">
        <v>48427</v>
      </c>
      <c r="Y123" s="5">
        <f t="shared" si="40"/>
        <v>615395.9700716181</v>
      </c>
      <c r="Z123" s="5">
        <f t="shared" si="41"/>
        <v>5121.6767256780549</v>
      </c>
      <c r="AA123" s="5">
        <f t="shared" si="5"/>
        <v>1019.0369252006003</v>
      </c>
      <c r="AB123" s="35">
        <f t="shared" si="6"/>
        <v>1.9870853397015407E-2</v>
      </c>
      <c r="AC123" s="5">
        <f t="shared" si="7"/>
        <v>4102.6398004774546</v>
      </c>
      <c r="AD123" s="35">
        <f t="shared" si="8"/>
        <v>8.0000000000000016E-2</v>
      </c>
      <c r="AE123" s="5">
        <f t="shared" si="42"/>
        <v>83623.066853582975</v>
      </c>
      <c r="AF123" s="5">
        <f t="shared" si="43"/>
        <v>520734.78677642747</v>
      </c>
      <c r="AG123" s="5">
        <f t="shared" si="9"/>
        <v>614376.93314641749</v>
      </c>
      <c r="AH123" s="5">
        <f t="shared" si="10"/>
        <v>604357.8536300105</v>
      </c>
      <c r="AI123" s="150"/>
      <c r="AJ123" s="2">
        <v>118</v>
      </c>
      <c r="AK123" s="118">
        <v>48427</v>
      </c>
      <c r="AL123" s="5">
        <f t="shared" si="44"/>
        <v>612278.55195040035</v>
      </c>
      <c r="AM123" s="5">
        <f t="shared" si="45"/>
        <v>5000.557474002132</v>
      </c>
      <c r="AN123" s="5">
        <f t="shared" si="11"/>
        <v>1046.2584926557965</v>
      </c>
      <c r="AO123" s="35">
        <f t="shared" si="12"/>
        <v>2.0505539303762227E-2</v>
      </c>
      <c r="AP123" s="5">
        <f t="shared" si="13"/>
        <v>3954.2989813463355</v>
      </c>
      <c r="AQ123" s="35">
        <f t="shared" si="14"/>
        <v>7.7499999999999999E-2</v>
      </c>
      <c r="AR123" s="5">
        <f t="shared" si="46"/>
        <v>86767.706542255488</v>
      </c>
      <c r="AS123" s="5">
        <f t="shared" si="47"/>
        <v>503298.07538999605</v>
      </c>
      <c r="AT123" s="5">
        <f t="shared" si="15"/>
        <v>611232.29345774453</v>
      </c>
      <c r="AU123" s="5">
        <f t="shared" si="16"/>
        <v>590065.78193225153</v>
      </c>
      <c r="AV123" s="150"/>
      <c r="AW123" s="2">
        <v>118</v>
      </c>
      <c r="AX123" s="118">
        <v>48427</v>
      </c>
      <c r="AY123" s="5">
        <f t="shared" si="48"/>
        <v>609070.66312382405</v>
      </c>
      <c r="AZ123" s="5">
        <f t="shared" si="49"/>
        <v>4880.5172696983873</v>
      </c>
      <c r="BA123" s="5">
        <f t="shared" si="17"/>
        <v>1073.8256251744874</v>
      </c>
      <c r="BB123" s="35">
        <f t="shared" si="18"/>
        <v>2.1156670781029136E-2</v>
      </c>
      <c r="BC123" s="5">
        <f t="shared" si="19"/>
        <v>3806.6916445238999</v>
      </c>
      <c r="BD123" s="35">
        <f t="shared" si="20"/>
        <v>7.4999999999999997E-2</v>
      </c>
      <c r="BE123" s="5">
        <f t="shared" si="50"/>
        <v>90003.162501350613</v>
      </c>
      <c r="BF123" s="5">
        <f t="shared" si="51"/>
        <v>485897.87532305904</v>
      </c>
      <c r="BG123" s="5">
        <f t="shared" si="21"/>
        <v>607996.83749864961</v>
      </c>
      <c r="BH123" s="5">
        <f t="shared" si="22"/>
        <v>575901.03782440966</v>
      </c>
      <c r="BI123" s="150"/>
      <c r="BJ123" s="2">
        <v>118</v>
      </c>
      <c r="BK123" s="118">
        <v>48427</v>
      </c>
      <c r="BL123" s="5">
        <f t="shared" si="52"/>
        <v>605771.41730433714</v>
      </c>
      <c r="BM123" s="5">
        <f t="shared" si="53"/>
        <v>4761.5904347922178</v>
      </c>
      <c r="BN123" s="5">
        <f t="shared" si="23"/>
        <v>1101.721455245181</v>
      </c>
      <c r="BO123" s="35">
        <f t="shared" si="24"/>
        <v>2.1824498623216101E-2</v>
      </c>
      <c r="BP123" s="5">
        <f t="shared" si="25"/>
        <v>3659.8689795470368</v>
      </c>
      <c r="BQ123" s="35">
        <f t="shared" si="26"/>
        <v>7.2499999999999995E-2</v>
      </c>
      <c r="BR123" s="5">
        <f t="shared" si="54"/>
        <v>93330.304150907948</v>
      </c>
      <c r="BS123" s="5">
        <f t="shared" si="55"/>
        <v>468537.36715457373</v>
      </c>
      <c r="BT123" s="5">
        <f t="shared" si="27"/>
        <v>604669.69584909198</v>
      </c>
      <c r="BU123" s="5">
        <f t="shared" si="28"/>
        <v>561867.67130548169</v>
      </c>
      <c r="BV123" s="150"/>
      <c r="BW123" s="2">
        <v>118</v>
      </c>
      <c r="BX123" s="118">
        <v>48427</v>
      </c>
      <c r="BY123" s="5">
        <f t="shared" si="56"/>
        <v>602380.0320520876</v>
      </c>
      <c r="BZ123" s="5">
        <f t="shared" si="57"/>
        <v>4643.8114163506943</v>
      </c>
      <c r="CA123" s="5">
        <f t="shared" si="29"/>
        <v>1129.92789604685</v>
      </c>
      <c r="CB123" s="35">
        <f t="shared" si="30"/>
        <v>2.2509269947695986E-2</v>
      </c>
      <c r="CC123" s="5">
        <f t="shared" si="31"/>
        <v>3513.8835203038443</v>
      </c>
      <c r="CD123" s="35">
        <f t="shared" si="32"/>
        <v>7.0000000000000007E-2</v>
      </c>
      <c r="CE123" s="5">
        <f t="shared" si="58"/>
        <v>96749.89584395905</v>
      </c>
      <c r="CF123" s="5">
        <f t="shared" si="59"/>
        <v>451219.85128542274</v>
      </c>
      <c r="CG123" s="5">
        <f t="shared" si="33"/>
        <v>601250.1041560407</v>
      </c>
      <c r="CH123" s="5">
        <f t="shared" si="34"/>
        <v>547969.74712938175</v>
      </c>
    </row>
    <row r="124" spans="9:86" ht="14.25" customHeight="1">
      <c r="I124" s="150"/>
      <c r="J124" s="2">
        <v>119</v>
      </c>
      <c r="K124" s="118">
        <v>48458</v>
      </c>
      <c r="L124" s="5">
        <f t="shared" si="35"/>
        <v>617431.72452575946</v>
      </c>
      <c r="M124" s="5">
        <f t="shared" si="0"/>
        <v>5243.8408962754593</v>
      </c>
      <c r="N124" s="5">
        <f t="shared" si="1"/>
        <v>998.99779016086268</v>
      </c>
      <c r="O124" s="35">
        <f t="shared" si="2"/>
        <v>1.9415869003391661E-2</v>
      </c>
      <c r="P124" s="5">
        <f t="shared" si="3"/>
        <v>4244.8431061145966</v>
      </c>
      <c r="Q124" s="35">
        <f t="shared" si="4"/>
        <v>8.2500000000000018E-2</v>
      </c>
      <c r="R124" s="5">
        <f t="shared" si="36"/>
        <v>81567.273264401563</v>
      </c>
      <c r="S124" s="5">
        <f t="shared" si="37"/>
        <v>542449.79339237791</v>
      </c>
      <c r="T124" s="5">
        <f t="shared" si="38"/>
        <v>616432.72673559864</v>
      </c>
      <c r="U124" s="5">
        <f t="shared" si="39"/>
        <v>624017.0666567795</v>
      </c>
      <c r="V124" s="150"/>
      <c r="W124" s="2">
        <v>119</v>
      </c>
      <c r="X124" s="118">
        <v>48458</v>
      </c>
      <c r="Y124" s="5">
        <f t="shared" si="40"/>
        <v>614376.93314641749</v>
      </c>
      <c r="Z124" s="5">
        <f t="shared" si="41"/>
        <v>5121.6767256780549</v>
      </c>
      <c r="AA124" s="5">
        <f t="shared" si="5"/>
        <v>1025.830504701938</v>
      </c>
      <c r="AB124" s="35">
        <f t="shared" si="6"/>
        <v>2.0036504289606138E-2</v>
      </c>
      <c r="AC124" s="5">
        <f t="shared" si="7"/>
        <v>4095.8462209761169</v>
      </c>
      <c r="AD124" s="35">
        <f t="shared" si="8"/>
        <v>0.08</v>
      </c>
      <c r="AE124" s="5">
        <f t="shared" si="42"/>
        <v>84648.897358284914</v>
      </c>
      <c r="AF124" s="5">
        <f t="shared" si="43"/>
        <v>524830.63299740362</v>
      </c>
      <c r="AG124" s="5">
        <f t="shared" si="9"/>
        <v>613351.10264171555</v>
      </c>
      <c r="AH124" s="5">
        <f t="shared" si="10"/>
        <v>609479.53035568853</v>
      </c>
      <c r="AI124" s="150"/>
      <c r="AJ124" s="2">
        <v>119</v>
      </c>
      <c r="AK124" s="118">
        <v>48458</v>
      </c>
      <c r="AL124" s="5">
        <f t="shared" si="44"/>
        <v>611232.29345774453</v>
      </c>
      <c r="AM124" s="5">
        <f t="shared" si="45"/>
        <v>5000.557474002132</v>
      </c>
      <c r="AN124" s="5">
        <f t="shared" si="11"/>
        <v>1053.0155787541985</v>
      </c>
      <c r="AO124" s="35">
        <f t="shared" si="12"/>
        <v>2.0673297337690393E-2</v>
      </c>
      <c r="AP124" s="5">
        <f t="shared" si="13"/>
        <v>3947.5418952479336</v>
      </c>
      <c r="AQ124" s="35">
        <f t="shared" si="14"/>
        <v>7.7499999999999999E-2</v>
      </c>
      <c r="AR124" s="5">
        <f t="shared" si="46"/>
        <v>87820.72212100969</v>
      </c>
      <c r="AS124" s="5">
        <f t="shared" si="47"/>
        <v>507245.61728524399</v>
      </c>
      <c r="AT124" s="5">
        <f t="shared" si="15"/>
        <v>610179.27787899028</v>
      </c>
      <c r="AU124" s="5">
        <f t="shared" si="16"/>
        <v>595066.33940625365</v>
      </c>
      <c r="AV124" s="150"/>
      <c r="AW124" s="2">
        <v>119</v>
      </c>
      <c r="AX124" s="118">
        <v>48458</v>
      </c>
      <c r="AY124" s="5">
        <f t="shared" si="48"/>
        <v>607996.83749864961</v>
      </c>
      <c r="AZ124" s="5">
        <f t="shared" si="49"/>
        <v>4880.5172696983873</v>
      </c>
      <c r="BA124" s="5">
        <f t="shared" si="17"/>
        <v>1080.5370353318276</v>
      </c>
      <c r="BB124" s="35">
        <f t="shared" si="18"/>
        <v>2.1326499784648519E-2</v>
      </c>
      <c r="BC124" s="5">
        <f t="shared" si="19"/>
        <v>3799.9802343665597</v>
      </c>
      <c r="BD124" s="35">
        <f t="shared" si="20"/>
        <v>7.4999999999999997E-2</v>
      </c>
      <c r="BE124" s="5">
        <f t="shared" si="50"/>
        <v>91083.699536682441</v>
      </c>
      <c r="BF124" s="5">
        <f t="shared" si="51"/>
        <v>489697.85555742559</v>
      </c>
      <c r="BG124" s="5">
        <f t="shared" si="21"/>
        <v>606916.30046331778</v>
      </c>
      <c r="BH124" s="5">
        <f t="shared" si="22"/>
        <v>580781.55509410799</v>
      </c>
      <c r="BI124" s="150"/>
      <c r="BJ124" s="2">
        <v>119</v>
      </c>
      <c r="BK124" s="118">
        <v>48458</v>
      </c>
      <c r="BL124" s="5">
        <f t="shared" si="52"/>
        <v>604669.69584909198</v>
      </c>
      <c r="BM124" s="5">
        <f t="shared" si="53"/>
        <v>4761.5904347922178</v>
      </c>
      <c r="BN124" s="5">
        <f t="shared" si="23"/>
        <v>1108.3776890372874</v>
      </c>
      <c r="BO124" s="35">
        <f t="shared" si="24"/>
        <v>2.1996359929648063E-2</v>
      </c>
      <c r="BP124" s="5">
        <f t="shared" si="25"/>
        <v>3653.2127457549304</v>
      </c>
      <c r="BQ124" s="35">
        <f t="shared" si="26"/>
        <v>7.2499999999999995E-2</v>
      </c>
      <c r="BR124" s="5">
        <f t="shared" si="54"/>
        <v>94438.681839945231</v>
      </c>
      <c r="BS124" s="5">
        <f t="shared" si="55"/>
        <v>472190.57990032865</v>
      </c>
      <c r="BT124" s="5">
        <f t="shared" si="27"/>
        <v>603561.31816005474</v>
      </c>
      <c r="BU124" s="5">
        <f t="shared" si="28"/>
        <v>566629.26174027391</v>
      </c>
      <c r="BV124" s="150"/>
      <c r="BW124" s="2">
        <v>119</v>
      </c>
      <c r="BX124" s="118">
        <v>48458</v>
      </c>
      <c r="BY124" s="5">
        <f t="shared" si="56"/>
        <v>601250.1041560407</v>
      </c>
      <c r="BZ124" s="5">
        <f t="shared" si="57"/>
        <v>4643.8114163506943</v>
      </c>
      <c r="CA124" s="5">
        <f t="shared" si="29"/>
        <v>1136.5191421071236</v>
      </c>
      <c r="CB124" s="35">
        <f t="shared" si="30"/>
        <v>2.2683122399503139E-2</v>
      </c>
      <c r="CC124" s="5">
        <f t="shared" si="31"/>
        <v>3507.2922742435708</v>
      </c>
      <c r="CD124" s="35">
        <f t="shared" si="32"/>
        <v>7.0000000000000007E-2</v>
      </c>
      <c r="CE124" s="5">
        <f t="shared" si="58"/>
        <v>97886.414986066171</v>
      </c>
      <c r="CF124" s="5">
        <f t="shared" si="59"/>
        <v>454727.14355966629</v>
      </c>
      <c r="CG124" s="5">
        <f t="shared" si="33"/>
        <v>600113.5850139336</v>
      </c>
      <c r="CH124" s="5">
        <f t="shared" si="34"/>
        <v>552613.55854573241</v>
      </c>
    </row>
    <row r="125" spans="9:86" ht="14.25" customHeight="1">
      <c r="I125" s="150"/>
      <c r="J125" s="2">
        <v>120</v>
      </c>
      <c r="K125" s="118">
        <v>48488</v>
      </c>
      <c r="L125" s="5">
        <f t="shared" si="35"/>
        <v>616432.72673559864</v>
      </c>
      <c r="M125" s="5">
        <f t="shared" si="0"/>
        <v>5243.8408962754593</v>
      </c>
      <c r="N125" s="5">
        <f t="shared" si="1"/>
        <v>1005.8658999682184</v>
      </c>
      <c r="O125" s="35">
        <f t="shared" si="2"/>
        <v>1.9581035003671816E-2</v>
      </c>
      <c r="P125" s="5">
        <f t="shared" si="3"/>
        <v>4237.9749963072409</v>
      </c>
      <c r="Q125" s="35">
        <f t="shared" si="4"/>
        <v>8.2500000000000004E-2</v>
      </c>
      <c r="R125" s="5">
        <f t="shared" si="36"/>
        <v>82573.139164369786</v>
      </c>
      <c r="S125" s="5">
        <f t="shared" si="37"/>
        <v>546687.76838868519</v>
      </c>
      <c r="T125" s="5">
        <f t="shared" si="38"/>
        <v>615426.86083563045</v>
      </c>
      <c r="U125" s="5">
        <f t="shared" si="39"/>
        <v>629260.90755305497</v>
      </c>
      <c r="V125" s="150"/>
      <c r="W125" s="2">
        <v>120</v>
      </c>
      <c r="X125" s="118">
        <v>48488</v>
      </c>
      <c r="Y125" s="5">
        <f t="shared" si="40"/>
        <v>613351.10264171555</v>
      </c>
      <c r="Z125" s="5">
        <f t="shared" si="41"/>
        <v>5121.6767256780549</v>
      </c>
      <c r="AA125" s="5">
        <f t="shared" si="5"/>
        <v>1032.6693747332843</v>
      </c>
      <c r="AB125" s="35">
        <f t="shared" si="6"/>
        <v>2.0203815471149685E-2</v>
      </c>
      <c r="AC125" s="5">
        <f t="shared" si="7"/>
        <v>4089.0073509447707</v>
      </c>
      <c r="AD125" s="35">
        <f t="shared" si="8"/>
        <v>0.08</v>
      </c>
      <c r="AE125" s="5">
        <f t="shared" si="42"/>
        <v>85681.566733018204</v>
      </c>
      <c r="AF125" s="5">
        <f t="shared" si="43"/>
        <v>528919.64034834842</v>
      </c>
      <c r="AG125" s="5">
        <f t="shared" si="9"/>
        <v>612318.43326698232</v>
      </c>
      <c r="AH125" s="5">
        <f t="shared" si="10"/>
        <v>614601.20708136656</v>
      </c>
      <c r="AI125" s="150"/>
      <c r="AJ125" s="2">
        <v>120</v>
      </c>
      <c r="AK125" s="118">
        <v>48488</v>
      </c>
      <c r="AL125" s="5">
        <f t="shared" si="44"/>
        <v>610179.27787899028</v>
      </c>
      <c r="AM125" s="5">
        <f t="shared" si="45"/>
        <v>5000.557474002132</v>
      </c>
      <c r="AN125" s="5">
        <f t="shared" si="11"/>
        <v>1059.8163043669865</v>
      </c>
      <c r="AO125" s="35">
        <f t="shared" si="12"/>
        <v>2.084271969479437E-2</v>
      </c>
      <c r="AP125" s="5">
        <f t="shared" si="13"/>
        <v>3940.7411696351455</v>
      </c>
      <c r="AQ125" s="35">
        <f t="shared" si="14"/>
        <v>7.7499999999999999E-2</v>
      </c>
      <c r="AR125" s="5">
        <f t="shared" si="46"/>
        <v>88880.538425376682</v>
      </c>
      <c r="AS125" s="5">
        <f t="shared" si="47"/>
        <v>511186.35845487914</v>
      </c>
      <c r="AT125" s="5">
        <f t="shared" si="15"/>
        <v>609119.46157462324</v>
      </c>
      <c r="AU125" s="5">
        <f t="shared" si="16"/>
        <v>600066.89688025578</v>
      </c>
      <c r="AV125" s="150"/>
      <c r="AW125" s="2">
        <v>120</v>
      </c>
      <c r="AX125" s="118">
        <v>48488</v>
      </c>
      <c r="AY125" s="5">
        <f t="shared" si="48"/>
        <v>606916.30046331778</v>
      </c>
      <c r="AZ125" s="5">
        <f t="shared" si="49"/>
        <v>4880.5172696983873</v>
      </c>
      <c r="BA125" s="5">
        <f t="shared" si="17"/>
        <v>1087.2903918026514</v>
      </c>
      <c r="BB125" s="35">
        <f t="shared" si="18"/>
        <v>2.1497996827027733E-2</v>
      </c>
      <c r="BC125" s="5">
        <f t="shared" si="19"/>
        <v>3793.2268778957359</v>
      </c>
      <c r="BD125" s="35">
        <f t="shared" si="20"/>
        <v>7.4999999999999997E-2</v>
      </c>
      <c r="BE125" s="5">
        <f t="shared" si="50"/>
        <v>92170.989928485098</v>
      </c>
      <c r="BF125" s="5">
        <f t="shared" si="51"/>
        <v>493491.0824353213</v>
      </c>
      <c r="BG125" s="5">
        <f t="shared" si="21"/>
        <v>605829.01007151511</v>
      </c>
      <c r="BH125" s="5">
        <f t="shared" si="22"/>
        <v>585662.07236380642</v>
      </c>
      <c r="BI125" s="150"/>
      <c r="BJ125" s="2">
        <v>120</v>
      </c>
      <c r="BK125" s="118">
        <v>48488</v>
      </c>
      <c r="BL125" s="5">
        <f t="shared" si="52"/>
        <v>603561.31816005474</v>
      </c>
      <c r="BM125" s="5">
        <f t="shared" si="53"/>
        <v>4761.5904347922178</v>
      </c>
      <c r="BN125" s="5">
        <f t="shared" si="23"/>
        <v>1115.0741375752204</v>
      </c>
      <c r="BO125" s="35">
        <f t="shared" si="24"/>
        <v>2.2169892682476794E-2</v>
      </c>
      <c r="BP125" s="5">
        <f t="shared" si="25"/>
        <v>3646.5162972169974</v>
      </c>
      <c r="BQ125" s="35">
        <f t="shared" si="26"/>
        <v>7.2499999999999995E-2</v>
      </c>
      <c r="BR125" s="5">
        <f t="shared" si="54"/>
        <v>95553.755977520457</v>
      </c>
      <c r="BS125" s="5">
        <f t="shared" si="55"/>
        <v>475837.09619754564</v>
      </c>
      <c r="BT125" s="5">
        <f t="shared" si="27"/>
        <v>602446.24402247951</v>
      </c>
      <c r="BU125" s="5">
        <f t="shared" si="28"/>
        <v>571390.85217506613</v>
      </c>
      <c r="BV125" s="150"/>
      <c r="BW125" s="2">
        <v>120</v>
      </c>
      <c r="BX125" s="118">
        <v>48488</v>
      </c>
      <c r="BY125" s="5">
        <f t="shared" si="56"/>
        <v>600113.5850139336</v>
      </c>
      <c r="BZ125" s="5">
        <f t="shared" si="57"/>
        <v>4643.8114163506943</v>
      </c>
      <c r="CA125" s="5">
        <f t="shared" si="29"/>
        <v>1143.1488371027481</v>
      </c>
      <c r="CB125" s="35">
        <f t="shared" si="30"/>
        <v>2.285864940870231E-2</v>
      </c>
      <c r="CC125" s="5">
        <f t="shared" si="31"/>
        <v>3500.6625792479463</v>
      </c>
      <c r="CD125" s="35">
        <f t="shared" si="32"/>
        <v>7.0000000000000007E-2</v>
      </c>
      <c r="CE125" s="5">
        <f t="shared" si="58"/>
        <v>99029.563823168923</v>
      </c>
      <c r="CF125" s="5">
        <f t="shared" si="59"/>
        <v>458227.80613891425</v>
      </c>
      <c r="CG125" s="5">
        <f t="shared" si="33"/>
        <v>598970.4361768309</v>
      </c>
      <c r="CH125" s="5">
        <f t="shared" si="34"/>
        <v>557257.36996208318</v>
      </c>
    </row>
    <row r="126" spans="9:86" ht="14.25" customHeight="1">
      <c r="I126" s="150"/>
      <c r="J126" s="2">
        <v>121</v>
      </c>
      <c r="K126" s="118">
        <v>48519</v>
      </c>
      <c r="L126" s="5">
        <f t="shared" si="35"/>
        <v>615426.86083563045</v>
      </c>
      <c r="M126" s="5">
        <f t="shared" si="0"/>
        <v>5243.8408962754593</v>
      </c>
      <c r="N126" s="5">
        <f t="shared" si="1"/>
        <v>1012.7812280304997</v>
      </c>
      <c r="O126" s="35">
        <f t="shared" si="2"/>
        <v>1.9747878277305071E-2</v>
      </c>
      <c r="P126" s="5">
        <f t="shared" si="3"/>
        <v>4231.0596682449595</v>
      </c>
      <c r="Q126" s="35">
        <f t="shared" si="4"/>
        <v>8.2500000000000004E-2</v>
      </c>
      <c r="R126" s="5">
        <f t="shared" si="36"/>
        <v>83585.92039240028</v>
      </c>
      <c r="S126" s="5">
        <f t="shared" si="37"/>
        <v>550918.8280569301</v>
      </c>
      <c r="T126" s="5">
        <f t="shared" si="38"/>
        <v>614414.0796076</v>
      </c>
      <c r="U126" s="5">
        <f t="shared" si="39"/>
        <v>634504.74844933033</v>
      </c>
      <c r="V126" s="150"/>
      <c r="W126" s="2">
        <v>121</v>
      </c>
      <c r="X126" s="118">
        <v>48519</v>
      </c>
      <c r="Y126" s="5">
        <f t="shared" si="40"/>
        <v>612318.43326698232</v>
      </c>
      <c r="Z126" s="5">
        <f t="shared" si="41"/>
        <v>5121.6767256780549</v>
      </c>
      <c r="AA126" s="5">
        <f t="shared" si="5"/>
        <v>1039.5538372315059</v>
      </c>
      <c r="AB126" s="35">
        <f t="shared" si="6"/>
        <v>2.0372808279215875E-2</v>
      </c>
      <c r="AC126" s="5">
        <f t="shared" si="7"/>
        <v>4082.122888446549</v>
      </c>
      <c r="AD126" s="35">
        <f t="shared" si="8"/>
        <v>0.08</v>
      </c>
      <c r="AE126" s="5">
        <f t="shared" si="42"/>
        <v>86721.12057024971</v>
      </c>
      <c r="AF126" s="5">
        <f t="shared" si="43"/>
        <v>533001.76323679497</v>
      </c>
      <c r="AG126" s="5">
        <f t="shared" si="9"/>
        <v>611278.87942975084</v>
      </c>
      <c r="AH126" s="5">
        <f t="shared" si="10"/>
        <v>619722.88380704471</v>
      </c>
      <c r="AI126" s="150"/>
      <c r="AJ126" s="2">
        <v>121</v>
      </c>
      <c r="AK126" s="118">
        <v>48519</v>
      </c>
      <c r="AL126" s="5">
        <f t="shared" si="44"/>
        <v>609119.46157462324</v>
      </c>
      <c r="AM126" s="5">
        <f t="shared" si="45"/>
        <v>5000.557474002132</v>
      </c>
      <c r="AN126" s="5">
        <f t="shared" si="11"/>
        <v>1066.6609513326903</v>
      </c>
      <c r="AO126" s="35">
        <f t="shared" si="12"/>
        <v>2.1013827702867055E-2</v>
      </c>
      <c r="AP126" s="5">
        <f t="shared" si="13"/>
        <v>3933.8965226694418</v>
      </c>
      <c r="AQ126" s="35">
        <f t="shared" si="14"/>
        <v>7.7499999999999999E-2</v>
      </c>
      <c r="AR126" s="5">
        <f t="shared" si="46"/>
        <v>89947.199376709366</v>
      </c>
      <c r="AS126" s="5">
        <f t="shared" si="47"/>
        <v>515120.25497754861</v>
      </c>
      <c r="AT126" s="5">
        <f t="shared" si="15"/>
        <v>608052.80062329059</v>
      </c>
      <c r="AU126" s="5">
        <f t="shared" si="16"/>
        <v>605067.45435425802</v>
      </c>
      <c r="AV126" s="150"/>
      <c r="AW126" s="2">
        <v>121</v>
      </c>
      <c r="AX126" s="118">
        <v>48519</v>
      </c>
      <c r="AY126" s="5">
        <f t="shared" si="48"/>
        <v>605829.01007151511</v>
      </c>
      <c r="AZ126" s="5">
        <f t="shared" si="49"/>
        <v>4880.5172696983873</v>
      </c>
      <c r="BA126" s="5">
        <f t="shared" si="17"/>
        <v>1094.0859567514181</v>
      </c>
      <c r="BB126" s="35">
        <f t="shared" si="18"/>
        <v>2.1671183226216258E-2</v>
      </c>
      <c r="BC126" s="5">
        <f t="shared" si="19"/>
        <v>3786.4313129469692</v>
      </c>
      <c r="BD126" s="35">
        <f t="shared" si="20"/>
        <v>7.4999999999999997E-2</v>
      </c>
      <c r="BE126" s="5">
        <f t="shared" si="50"/>
        <v>93265.075885236511</v>
      </c>
      <c r="BF126" s="5">
        <f t="shared" si="51"/>
        <v>497277.51374826825</v>
      </c>
      <c r="BG126" s="5">
        <f t="shared" si="21"/>
        <v>604734.92411476374</v>
      </c>
      <c r="BH126" s="5">
        <f t="shared" si="22"/>
        <v>590542.58963350474</v>
      </c>
      <c r="BI126" s="150"/>
      <c r="BJ126" s="2">
        <v>121</v>
      </c>
      <c r="BK126" s="118">
        <v>48519</v>
      </c>
      <c r="BL126" s="5">
        <f t="shared" si="52"/>
        <v>602446.24402247951</v>
      </c>
      <c r="BM126" s="5">
        <f t="shared" si="53"/>
        <v>4761.5904347922178</v>
      </c>
      <c r="BN126" s="5">
        <f t="shared" si="23"/>
        <v>1121.811043823071</v>
      </c>
      <c r="BO126" s="35">
        <f t="shared" si="24"/>
        <v>2.2345118190121117E-2</v>
      </c>
      <c r="BP126" s="5">
        <f t="shared" si="25"/>
        <v>3639.7793909691468</v>
      </c>
      <c r="BQ126" s="35">
        <f t="shared" si="26"/>
        <v>7.2499999999999995E-2</v>
      </c>
      <c r="BR126" s="5">
        <f t="shared" si="54"/>
        <v>96675.567021343522</v>
      </c>
      <c r="BS126" s="5">
        <f t="shared" si="55"/>
        <v>479476.87558851478</v>
      </c>
      <c r="BT126" s="5">
        <f t="shared" si="27"/>
        <v>601324.43297865649</v>
      </c>
      <c r="BU126" s="5">
        <f t="shared" si="28"/>
        <v>576152.44260985835</v>
      </c>
      <c r="BV126" s="150"/>
      <c r="BW126" s="2">
        <v>121</v>
      </c>
      <c r="BX126" s="118">
        <v>48519</v>
      </c>
      <c r="BY126" s="5">
        <f t="shared" si="56"/>
        <v>598970.4361768309</v>
      </c>
      <c r="BZ126" s="5">
        <f t="shared" si="57"/>
        <v>4643.8114163506943</v>
      </c>
      <c r="CA126" s="5">
        <f t="shared" si="29"/>
        <v>1149.8172053191806</v>
      </c>
      <c r="CB126" s="35">
        <f t="shared" si="30"/>
        <v>2.3035872274264825E-2</v>
      </c>
      <c r="CC126" s="5">
        <f t="shared" si="31"/>
        <v>3493.9942110315137</v>
      </c>
      <c r="CD126" s="35">
        <f t="shared" si="32"/>
        <v>7.0000000000000007E-2</v>
      </c>
      <c r="CE126" s="5">
        <f t="shared" si="58"/>
        <v>100179.3810284881</v>
      </c>
      <c r="CF126" s="5">
        <f t="shared" si="59"/>
        <v>461721.80034994578</v>
      </c>
      <c r="CG126" s="5">
        <f t="shared" si="33"/>
        <v>597820.61897151172</v>
      </c>
      <c r="CH126" s="5">
        <f t="shared" si="34"/>
        <v>561901.18137843395</v>
      </c>
    </row>
    <row r="127" spans="9:86" ht="14.25" customHeight="1">
      <c r="I127" s="150"/>
      <c r="J127" s="2">
        <v>122</v>
      </c>
      <c r="K127" s="118">
        <v>48549</v>
      </c>
      <c r="L127" s="5">
        <f t="shared" si="35"/>
        <v>614414.0796076</v>
      </c>
      <c r="M127" s="5">
        <f t="shared" si="0"/>
        <v>5243.8408962754593</v>
      </c>
      <c r="N127" s="5">
        <f t="shared" si="1"/>
        <v>1019.7440989732095</v>
      </c>
      <c r="O127" s="35">
        <f t="shared" si="2"/>
        <v>1.9916420527820125E-2</v>
      </c>
      <c r="P127" s="5">
        <f t="shared" si="3"/>
        <v>4224.0967973022498</v>
      </c>
      <c r="Q127" s="35">
        <f t="shared" si="4"/>
        <v>8.2500000000000004E-2</v>
      </c>
      <c r="R127" s="5">
        <f t="shared" si="36"/>
        <v>84605.664491373493</v>
      </c>
      <c r="S127" s="5">
        <f t="shared" si="37"/>
        <v>555142.92485423235</v>
      </c>
      <c r="T127" s="5">
        <f t="shared" si="38"/>
        <v>613394.33550862677</v>
      </c>
      <c r="U127" s="5">
        <f t="shared" si="39"/>
        <v>639748.58934560581</v>
      </c>
      <c r="V127" s="150"/>
      <c r="W127" s="2">
        <v>122</v>
      </c>
      <c r="X127" s="118">
        <v>48549</v>
      </c>
      <c r="Y127" s="5">
        <f t="shared" si="40"/>
        <v>611278.87942975084</v>
      </c>
      <c r="Z127" s="5">
        <f t="shared" si="41"/>
        <v>5121.6767256780549</v>
      </c>
      <c r="AA127" s="5">
        <f t="shared" si="5"/>
        <v>1046.4841961463826</v>
      </c>
      <c r="AB127" s="35">
        <f t="shared" si="6"/>
        <v>2.0543504407467026E-2</v>
      </c>
      <c r="AC127" s="5">
        <f t="shared" si="7"/>
        <v>4075.1925295316723</v>
      </c>
      <c r="AD127" s="35">
        <f t="shared" si="8"/>
        <v>0.08</v>
      </c>
      <c r="AE127" s="5">
        <f t="shared" si="42"/>
        <v>87767.604766396093</v>
      </c>
      <c r="AF127" s="5">
        <f t="shared" si="43"/>
        <v>537076.95576632663</v>
      </c>
      <c r="AG127" s="5">
        <f t="shared" si="9"/>
        <v>610232.39523360447</v>
      </c>
      <c r="AH127" s="5">
        <f t="shared" si="10"/>
        <v>624844.56053272274</v>
      </c>
      <c r="AI127" s="150"/>
      <c r="AJ127" s="2">
        <v>122</v>
      </c>
      <c r="AK127" s="118">
        <v>48549</v>
      </c>
      <c r="AL127" s="5">
        <f t="shared" si="44"/>
        <v>608052.80062329059</v>
      </c>
      <c r="AM127" s="5">
        <f t="shared" si="45"/>
        <v>5000.557474002132</v>
      </c>
      <c r="AN127" s="5">
        <f t="shared" si="11"/>
        <v>1073.5498033100471</v>
      </c>
      <c r="AO127" s="35">
        <f t="shared" si="12"/>
        <v>2.1186643045661709E-2</v>
      </c>
      <c r="AP127" s="5">
        <f t="shared" si="13"/>
        <v>3927.007670692085</v>
      </c>
      <c r="AQ127" s="35">
        <f t="shared" si="14"/>
        <v>7.7499999999999999E-2</v>
      </c>
      <c r="AR127" s="5">
        <f t="shared" si="46"/>
        <v>91020.749180019411</v>
      </c>
      <c r="AS127" s="5">
        <f t="shared" si="47"/>
        <v>519047.26264824072</v>
      </c>
      <c r="AT127" s="5">
        <f t="shared" si="15"/>
        <v>606979.25081998052</v>
      </c>
      <c r="AU127" s="5">
        <f t="shared" si="16"/>
        <v>610068.01182826015</v>
      </c>
      <c r="AV127" s="150"/>
      <c r="AW127" s="2">
        <v>122</v>
      </c>
      <c r="AX127" s="118">
        <v>48549</v>
      </c>
      <c r="AY127" s="5">
        <f t="shared" si="48"/>
        <v>604734.92411476374</v>
      </c>
      <c r="AZ127" s="5">
        <f t="shared" si="49"/>
        <v>4880.5172696983873</v>
      </c>
      <c r="BA127" s="5">
        <f t="shared" si="17"/>
        <v>1100.9239939811141</v>
      </c>
      <c r="BB127" s="35">
        <f t="shared" si="18"/>
        <v>2.1846080656102856E-2</v>
      </c>
      <c r="BC127" s="5">
        <f t="shared" si="19"/>
        <v>3779.5932757172732</v>
      </c>
      <c r="BD127" s="35">
        <f t="shared" si="20"/>
        <v>7.4999999999999997E-2</v>
      </c>
      <c r="BE127" s="5">
        <f t="shared" si="50"/>
        <v>94365.999879217619</v>
      </c>
      <c r="BF127" s="5">
        <f t="shared" si="51"/>
        <v>501057.10702398553</v>
      </c>
      <c r="BG127" s="5">
        <f t="shared" si="21"/>
        <v>603634.00012078264</v>
      </c>
      <c r="BH127" s="5">
        <f t="shared" si="22"/>
        <v>595423.10690320318</v>
      </c>
      <c r="BI127" s="150"/>
      <c r="BJ127" s="2">
        <v>122</v>
      </c>
      <c r="BK127" s="118">
        <v>48549</v>
      </c>
      <c r="BL127" s="5">
        <f t="shared" si="52"/>
        <v>601324.43297865649</v>
      </c>
      <c r="BM127" s="5">
        <f t="shared" si="53"/>
        <v>4761.5904347922178</v>
      </c>
      <c r="BN127" s="5">
        <f t="shared" si="23"/>
        <v>1128.5886522128349</v>
      </c>
      <c r="BO127" s="35">
        <f t="shared" si="24"/>
        <v>2.2522058116728343E-2</v>
      </c>
      <c r="BP127" s="5">
        <f t="shared" si="25"/>
        <v>3633.001782579383</v>
      </c>
      <c r="BQ127" s="35">
        <f t="shared" si="26"/>
        <v>7.2499999999999995E-2</v>
      </c>
      <c r="BR127" s="5">
        <f t="shared" si="54"/>
        <v>97804.15567355635</v>
      </c>
      <c r="BS127" s="5">
        <f t="shared" si="55"/>
        <v>483109.87737109419</v>
      </c>
      <c r="BT127" s="5">
        <f t="shared" si="27"/>
        <v>600195.84432644362</v>
      </c>
      <c r="BU127" s="5">
        <f t="shared" si="28"/>
        <v>580914.03304465057</v>
      </c>
      <c r="BV127" s="150"/>
      <c r="BW127" s="2">
        <v>122</v>
      </c>
      <c r="BX127" s="118">
        <v>48549</v>
      </c>
      <c r="BY127" s="5">
        <f t="shared" si="56"/>
        <v>597820.61897151172</v>
      </c>
      <c r="BZ127" s="5">
        <f t="shared" si="57"/>
        <v>4643.8114163506943</v>
      </c>
      <c r="CA127" s="5">
        <f t="shared" si="29"/>
        <v>1156.5244723502092</v>
      </c>
      <c r="CB127" s="35">
        <f t="shared" si="30"/>
        <v>2.321481265078925E-2</v>
      </c>
      <c r="CC127" s="5">
        <f t="shared" si="31"/>
        <v>3487.2869440004852</v>
      </c>
      <c r="CD127" s="35">
        <f t="shared" si="32"/>
        <v>7.0000000000000007E-2</v>
      </c>
      <c r="CE127" s="5">
        <f t="shared" si="58"/>
        <v>101335.90550083831</v>
      </c>
      <c r="CF127" s="5">
        <f t="shared" si="59"/>
        <v>465209.08729394624</v>
      </c>
      <c r="CG127" s="5">
        <f t="shared" si="33"/>
        <v>596664.09449916147</v>
      </c>
      <c r="CH127" s="5">
        <f t="shared" si="34"/>
        <v>566544.9927947846</v>
      </c>
    </row>
    <row r="128" spans="9:86" ht="14.25" customHeight="1">
      <c r="I128" s="150"/>
      <c r="J128" s="2">
        <v>123</v>
      </c>
      <c r="K128" s="118">
        <v>48580</v>
      </c>
      <c r="L128" s="5">
        <f t="shared" si="35"/>
        <v>613394.33550862677</v>
      </c>
      <c r="M128" s="5">
        <f t="shared" si="0"/>
        <v>5243.8408962754593</v>
      </c>
      <c r="N128" s="5">
        <f t="shared" si="1"/>
        <v>1026.7548396536504</v>
      </c>
      <c r="O128" s="35">
        <f t="shared" si="2"/>
        <v>2.0086683822450331E-2</v>
      </c>
      <c r="P128" s="5">
        <f t="shared" si="3"/>
        <v>4217.0860566218089</v>
      </c>
      <c r="Q128" s="35">
        <f t="shared" si="4"/>
        <v>8.2500000000000004E-2</v>
      </c>
      <c r="R128" s="5">
        <f t="shared" si="36"/>
        <v>85632.419331027137</v>
      </c>
      <c r="S128" s="5">
        <f t="shared" si="37"/>
        <v>559360.01091085421</v>
      </c>
      <c r="T128" s="5">
        <f t="shared" si="38"/>
        <v>612367.58066897315</v>
      </c>
      <c r="U128" s="5">
        <f t="shared" si="39"/>
        <v>644992.4302418814</v>
      </c>
      <c r="V128" s="150"/>
      <c r="W128" s="2">
        <v>123</v>
      </c>
      <c r="X128" s="118">
        <v>48580</v>
      </c>
      <c r="Y128" s="5">
        <f t="shared" si="40"/>
        <v>610232.39523360447</v>
      </c>
      <c r="Z128" s="5">
        <f t="shared" si="41"/>
        <v>5121.6767256780549</v>
      </c>
      <c r="AA128" s="5">
        <f t="shared" si="5"/>
        <v>1053.460757454025</v>
      </c>
      <c r="AB128" s="35">
        <f t="shared" si="6"/>
        <v>2.0715925913125224E-2</v>
      </c>
      <c r="AC128" s="5">
        <f t="shared" si="7"/>
        <v>4068.2159682240299</v>
      </c>
      <c r="AD128" s="35">
        <f t="shared" si="8"/>
        <v>0.08</v>
      </c>
      <c r="AE128" s="5">
        <f t="shared" si="42"/>
        <v>88821.06552385012</v>
      </c>
      <c r="AF128" s="5">
        <f t="shared" si="43"/>
        <v>541145.17173455062</v>
      </c>
      <c r="AG128" s="5">
        <f t="shared" si="9"/>
        <v>609178.93447615043</v>
      </c>
      <c r="AH128" s="5">
        <f t="shared" si="10"/>
        <v>629966.23725840077</v>
      </c>
      <c r="AI128" s="150"/>
      <c r="AJ128" s="2">
        <v>123</v>
      </c>
      <c r="AK128" s="118">
        <v>48580</v>
      </c>
      <c r="AL128" s="5">
        <f t="shared" si="44"/>
        <v>606979.25081998052</v>
      </c>
      <c r="AM128" s="5">
        <f t="shared" si="45"/>
        <v>5000.557474002132</v>
      </c>
      <c r="AN128" s="5">
        <f t="shared" si="11"/>
        <v>1080.4831457897581</v>
      </c>
      <c r="AO128" s="35">
        <f t="shared" si="12"/>
        <v>2.136118777035844E-2</v>
      </c>
      <c r="AP128" s="5">
        <f t="shared" si="13"/>
        <v>3920.074328212374</v>
      </c>
      <c r="AQ128" s="35">
        <f t="shared" si="14"/>
        <v>7.7499999999999999E-2</v>
      </c>
      <c r="AR128" s="5">
        <f t="shared" si="46"/>
        <v>92101.232325809164</v>
      </c>
      <c r="AS128" s="5">
        <f t="shared" si="47"/>
        <v>522967.33697645308</v>
      </c>
      <c r="AT128" s="5">
        <f t="shared" si="15"/>
        <v>605898.76767419081</v>
      </c>
      <c r="AU128" s="5">
        <f t="shared" si="16"/>
        <v>615068.56930226227</v>
      </c>
      <c r="AV128" s="150"/>
      <c r="AW128" s="2">
        <v>123</v>
      </c>
      <c r="AX128" s="118">
        <v>48580</v>
      </c>
      <c r="AY128" s="5">
        <f t="shared" si="48"/>
        <v>603634.00012078264</v>
      </c>
      <c r="AZ128" s="5">
        <f t="shared" si="49"/>
        <v>4880.5172696983873</v>
      </c>
      <c r="BA128" s="5">
        <f t="shared" si="17"/>
        <v>1107.8047689434961</v>
      </c>
      <c r="BB128" s="35">
        <f t="shared" si="18"/>
        <v>2.2022711153881314E-2</v>
      </c>
      <c r="BC128" s="5">
        <f t="shared" si="19"/>
        <v>3772.7125007548912</v>
      </c>
      <c r="BD128" s="35">
        <f t="shared" si="20"/>
        <v>7.4999999999999997E-2</v>
      </c>
      <c r="BE128" s="5">
        <f t="shared" si="50"/>
        <v>95473.804648161109</v>
      </c>
      <c r="BF128" s="5">
        <f t="shared" si="51"/>
        <v>504829.81952474045</v>
      </c>
      <c r="BG128" s="5">
        <f t="shared" si="21"/>
        <v>602526.19535183918</v>
      </c>
      <c r="BH128" s="5">
        <f t="shared" si="22"/>
        <v>600303.6241729015</v>
      </c>
      <c r="BI128" s="150"/>
      <c r="BJ128" s="2">
        <v>123</v>
      </c>
      <c r="BK128" s="118">
        <v>48580</v>
      </c>
      <c r="BL128" s="5">
        <f t="shared" si="52"/>
        <v>600195.84432644362</v>
      </c>
      <c r="BM128" s="5">
        <f t="shared" si="53"/>
        <v>4761.5904347922178</v>
      </c>
      <c r="BN128" s="5">
        <f t="shared" si="23"/>
        <v>1135.4072086532879</v>
      </c>
      <c r="BO128" s="35">
        <f t="shared" si="24"/>
        <v>2.270073448963926E-2</v>
      </c>
      <c r="BP128" s="5">
        <f t="shared" si="25"/>
        <v>3626.18322613893</v>
      </c>
      <c r="BQ128" s="35">
        <f t="shared" si="26"/>
        <v>7.2499999999999995E-2</v>
      </c>
      <c r="BR128" s="5">
        <f t="shared" si="54"/>
        <v>98939.562882209633</v>
      </c>
      <c r="BS128" s="5">
        <f t="shared" si="55"/>
        <v>486736.06059723313</v>
      </c>
      <c r="BT128" s="5">
        <f t="shared" si="27"/>
        <v>599060.43711779034</v>
      </c>
      <c r="BU128" s="5">
        <f t="shared" si="28"/>
        <v>585675.62347944279</v>
      </c>
      <c r="BV128" s="150"/>
      <c r="BW128" s="2">
        <v>123</v>
      </c>
      <c r="BX128" s="118">
        <v>48580</v>
      </c>
      <c r="BY128" s="5">
        <f t="shared" si="56"/>
        <v>596664.09449916147</v>
      </c>
      <c r="BZ128" s="5">
        <f t="shared" si="57"/>
        <v>4643.8114163506943</v>
      </c>
      <c r="CA128" s="5">
        <f t="shared" si="29"/>
        <v>1163.2708651055855</v>
      </c>
      <c r="CB128" s="35">
        <f t="shared" si="30"/>
        <v>2.3395492555965496E-2</v>
      </c>
      <c r="CC128" s="5">
        <f t="shared" si="31"/>
        <v>3480.5405512451089</v>
      </c>
      <c r="CD128" s="35">
        <f t="shared" si="32"/>
        <v>7.0000000000000007E-2</v>
      </c>
      <c r="CE128" s="5">
        <f t="shared" si="58"/>
        <v>102499.1763659439</v>
      </c>
      <c r="CF128" s="5">
        <f t="shared" si="59"/>
        <v>468689.62784519134</v>
      </c>
      <c r="CG128" s="5">
        <f t="shared" si="33"/>
        <v>595500.82363405591</v>
      </c>
      <c r="CH128" s="5">
        <f t="shared" si="34"/>
        <v>571188.80421113526</v>
      </c>
    </row>
    <row r="129" spans="9:86" ht="14.25" customHeight="1">
      <c r="I129" s="150"/>
      <c r="J129" s="2">
        <v>124</v>
      </c>
      <c r="K129" s="118">
        <v>48611</v>
      </c>
      <c r="L129" s="5">
        <f t="shared" si="35"/>
        <v>612367.58066897315</v>
      </c>
      <c r="M129" s="5">
        <f t="shared" si="0"/>
        <v>5243.8408962754593</v>
      </c>
      <c r="N129" s="5">
        <f t="shared" si="1"/>
        <v>1033.8137791762692</v>
      </c>
      <c r="O129" s="35">
        <f t="shared" si="2"/>
        <v>2.0258690599790914E-2</v>
      </c>
      <c r="P129" s="5">
        <f t="shared" si="3"/>
        <v>4210.02711709919</v>
      </c>
      <c r="Q129" s="35">
        <f t="shared" si="4"/>
        <v>8.249999999999999E-2</v>
      </c>
      <c r="R129" s="5">
        <f t="shared" si="36"/>
        <v>86666.233110203408</v>
      </c>
      <c r="S129" s="5">
        <f t="shared" si="37"/>
        <v>563570.03802795336</v>
      </c>
      <c r="T129" s="5">
        <f t="shared" si="38"/>
        <v>611333.76688979694</v>
      </c>
      <c r="U129" s="5">
        <f t="shared" si="39"/>
        <v>650236.27113815676</v>
      </c>
      <c r="V129" s="150"/>
      <c r="W129" s="2">
        <v>124</v>
      </c>
      <c r="X129" s="118">
        <v>48611</v>
      </c>
      <c r="Y129" s="5">
        <f t="shared" si="40"/>
        <v>609178.93447615043</v>
      </c>
      <c r="Z129" s="5">
        <f t="shared" si="41"/>
        <v>5121.6767256780549</v>
      </c>
      <c r="AA129" s="5">
        <f t="shared" si="5"/>
        <v>1060.483829170385</v>
      </c>
      <c r="AB129" s="35">
        <f t="shared" si="6"/>
        <v>2.0890095224628681E-2</v>
      </c>
      <c r="AC129" s="5">
        <f t="shared" si="7"/>
        <v>4061.19289650767</v>
      </c>
      <c r="AD129" s="35">
        <f t="shared" si="8"/>
        <v>0.08</v>
      </c>
      <c r="AE129" s="5">
        <f t="shared" si="42"/>
        <v>89881.549353020499</v>
      </c>
      <c r="AF129" s="5">
        <f t="shared" si="43"/>
        <v>545206.3646310583</v>
      </c>
      <c r="AG129" s="5">
        <f t="shared" si="9"/>
        <v>608118.45064698008</v>
      </c>
      <c r="AH129" s="5">
        <f t="shared" si="10"/>
        <v>635087.9139840788</v>
      </c>
      <c r="AI129" s="150"/>
      <c r="AJ129" s="2">
        <v>124</v>
      </c>
      <c r="AK129" s="118">
        <v>48611</v>
      </c>
      <c r="AL129" s="5">
        <f t="shared" si="44"/>
        <v>605898.76767419081</v>
      </c>
      <c r="AM129" s="5">
        <f t="shared" si="45"/>
        <v>5000.557474002132</v>
      </c>
      <c r="AN129" s="5">
        <f t="shared" si="11"/>
        <v>1087.4612661063165</v>
      </c>
      <c r="AO129" s="35">
        <f t="shared" si="12"/>
        <v>2.1537484295219608E-2</v>
      </c>
      <c r="AP129" s="5">
        <f t="shared" si="13"/>
        <v>3913.0962078958155</v>
      </c>
      <c r="AQ129" s="35">
        <f t="shared" si="14"/>
        <v>7.7499999999999999E-2</v>
      </c>
      <c r="AR129" s="5">
        <f t="shared" si="46"/>
        <v>93188.693591915478</v>
      </c>
      <c r="AS129" s="5">
        <f t="shared" si="47"/>
        <v>526880.43318434886</v>
      </c>
      <c r="AT129" s="5">
        <f t="shared" si="15"/>
        <v>604811.30640808446</v>
      </c>
      <c r="AU129" s="5">
        <f t="shared" si="16"/>
        <v>620069.12677626428</v>
      </c>
      <c r="AV129" s="150"/>
      <c r="AW129" s="2">
        <v>124</v>
      </c>
      <c r="AX129" s="118">
        <v>48611</v>
      </c>
      <c r="AY129" s="5">
        <f t="shared" si="48"/>
        <v>602526.19535183918</v>
      </c>
      <c r="AZ129" s="5">
        <f t="shared" si="49"/>
        <v>4880.5172696983873</v>
      </c>
      <c r="BA129" s="5">
        <f t="shared" si="17"/>
        <v>1114.7285487493928</v>
      </c>
      <c r="BB129" s="35">
        <f t="shared" si="18"/>
        <v>2.2201097127704957E-2</v>
      </c>
      <c r="BC129" s="5">
        <f t="shared" si="19"/>
        <v>3765.7887209489945</v>
      </c>
      <c r="BD129" s="35">
        <f t="shared" si="20"/>
        <v>7.4999999999999997E-2</v>
      </c>
      <c r="BE129" s="5">
        <f t="shared" si="50"/>
        <v>96588.533196910503</v>
      </c>
      <c r="BF129" s="5">
        <f t="shared" si="51"/>
        <v>508595.60824568942</v>
      </c>
      <c r="BG129" s="5">
        <f t="shared" si="21"/>
        <v>601411.46680308983</v>
      </c>
      <c r="BH129" s="5">
        <f t="shared" si="22"/>
        <v>605184.14144259994</v>
      </c>
      <c r="BI129" s="150"/>
      <c r="BJ129" s="2">
        <v>124</v>
      </c>
      <c r="BK129" s="118">
        <v>48611</v>
      </c>
      <c r="BL129" s="5">
        <f t="shared" si="52"/>
        <v>599060.43711779034</v>
      </c>
      <c r="BM129" s="5">
        <f t="shared" si="53"/>
        <v>4761.5904347922178</v>
      </c>
      <c r="BN129" s="5">
        <f t="shared" si="23"/>
        <v>1142.2669605389015</v>
      </c>
      <c r="BO129" s="35">
        <f t="shared" si="24"/>
        <v>2.2881169707041824E-2</v>
      </c>
      <c r="BP129" s="5">
        <f t="shared" si="25"/>
        <v>3619.3234742533164</v>
      </c>
      <c r="BQ129" s="35">
        <f t="shared" si="26"/>
        <v>7.2499999999999995E-2</v>
      </c>
      <c r="BR129" s="5">
        <f t="shared" si="54"/>
        <v>100081.82984274853</v>
      </c>
      <c r="BS129" s="5">
        <f t="shared" si="55"/>
        <v>490355.38407148642</v>
      </c>
      <c r="BT129" s="5">
        <f t="shared" si="27"/>
        <v>597918.17015725141</v>
      </c>
      <c r="BU129" s="5">
        <f t="shared" si="28"/>
        <v>590437.21391423489</v>
      </c>
      <c r="BV129" s="150"/>
      <c r="BW129" s="2">
        <v>124</v>
      </c>
      <c r="BX129" s="118">
        <v>48611</v>
      </c>
      <c r="BY129" s="5">
        <f t="shared" si="56"/>
        <v>595500.82363405591</v>
      </c>
      <c r="BZ129" s="5">
        <f t="shared" si="57"/>
        <v>4643.8114163506943</v>
      </c>
      <c r="CA129" s="5">
        <f t="shared" si="29"/>
        <v>1170.0566118187012</v>
      </c>
      <c r="CB129" s="35">
        <f t="shared" si="30"/>
        <v>2.3577934378227861E-2</v>
      </c>
      <c r="CC129" s="5">
        <f t="shared" si="31"/>
        <v>3473.7548045319932</v>
      </c>
      <c r="CD129" s="35">
        <f t="shared" si="32"/>
        <v>7.0000000000000007E-2</v>
      </c>
      <c r="CE129" s="5">
        <f t="shared" si="58"/>
        <v>103669.2329777626</v>
      </c>
      <c r="CF129" s="5">
        <f t="shared" si="59"/>
        <v>472163.38264972332</v>
      </c>
      <c r="CG129" s="5">
        <f t="shared" si="33"/>
        <v>594330.76702223718</v>
      </c>
      <c r="CH129" s="5">
        <f t="shared" si="34"/>
        <v>575832.61562748591</v>
      </c>
    </row>
    <row r="130" spans="9:86" ht="14.25" customHeight="1">
      <c r="I130" s="150"/>
      <c r="J130" s="2">
        <v>125</v>
      </c>
      <c r="K130" s="118">
        <v>48639</v>
      </c>
      <c r="L130" s="5">
        <f t="shared" si="35"/>
        <v>611333.76688979694</v>
      </c>
      <c r="M130" s="5">
        <f t="shared" si="0"/>
        <v>5243.8408962754593</v>
      </c>
      <c r="N130" s="5">
        <f t="shared" si="1"/>
        <v>1040.9212489081056</v>
      </c>
      <c r="O130" s="35">
        <f t="shared" si="2"/>
        <v>2.0432463677650881E-2</v>
      </c>
      <c r="P130" s="5">
        <f t="shared" si="3"/>
        <v>4202.9196473673537</v>
      </c>
      <c r="Q130" s="35">
        <f t="shared" si="4"/>
        <v>8.249999999999999E-2</v>
      </c>
      <c r="R130" s="5">
        <f t="shared" si="36"/>
        <v>87707.154359111519</v>
      </c>
      <c r="S130" s="5">
        <f t="shared" si="37"/>
        <v>567772.95767532068</v>
      </c>
      <c r="T130" s="5">
        <f t="shared" si="38"/>
        <v>610292.84564088879</v>
      </c>
      <c r="U130" s="5">
        <f t="shared" si="39"/>
        <v>655480.11203443224</v>
      </c>
      <c r="V130" s="150"/>
      <c r="W130" s="2">
        <v>125</v>
      </c>
      <c r="X130" s="118">
        <v>48639</v>
      </c>
      <c r="Y130" s="5">
        <f t="shared" si="40"/>
        <v>608118.45064698008</v>
      </c>
      <c r="Z130" s="5">
        <f t="shared" si="41"/>
        <v>5121.6767256780549</v>
      </c>
      <c r="AA130" s="5">
        <f t="shared" si="5"/>
        <v>1067.553721364854</v>
      </c>
      <c r="AB130" s="35">
        <f t="shared" si="6"/>
        <v>2.1066035149482708E-2</v>
      </c>
      <c r="AC130" s="5">
        <f t="shared" si="7"/>
        <v>4054.1230043132009</v>
      </c>
      <c r="AD130" s="35">
        <f t="shared" si="8"/>
        <v>0.08</v>
      </c>
      <c r="AE130" s="5">
        <f t="shared" si="42"/>
        <v>90949.103074385348</v>
      </c>
      <c r="AF130" s="5">
        <f t="shared" si="43"/>
        <v>549260.48763537151</v>
      </c>
      <c r="AG130" s="5">
        <f t="shared" si="9"/>
        <v>607050.89692561526</v>
      </c>
      <c r="AH130" s="5">
        <f t="shared" si="10"/>
        <v>640209.59070975683</v>
      </c>
      <c r="AI130" s="150"/>
      <c r="AJ130" s="2">
        <v>125</v>
      </c>
      <c r="AK130" s="118">
        <v>48639</v>
      </c>
      <c r="AL130" s="5">
        <f t="shared" si="44"/>
        <v>604811.30640808446</v>
      </c>
      <c r="AM130" s="5">
        <f t="shared" si="45"/>
        <v>5000.557474002132</v>
      </c>
      <c r="AN130" s="5">
        <f t="shared" si="11"/>
        <v>1094.4844534499198</v>
      </c>
      <c r="AO130" s="35">
        <f t="shared" si="12"/>
        <v>2.171555541743999E-2</v>
      </c>
      <c r="AP130" s="5">
        <f t="shared" si="13"/>
        <v>3906.0730205522123</v>
      </c>
      <c r="AQ130" s="35">
        <f t="shared" si="14"/>
        <v>7.7499999999999999E-2</v>
      </c>
      <c r="AR130" s="5">
        <f t="shared" si="46"/>
        <v>94283.178045365392</v>
      </c>
      <c r="AS130" s="5">
        <f t="shared" si="47"/>
        <v>530786.50620490103</v>
      </c>
      <c r="AT130" s="5">
        <f t="shared" si="15"/>
        <v>603716.82195463451</v>
      </c>
      <c r="AU130" s="5">
        <f t="shared" si="16"/>
        <v>625069.68425026641</v>
      </c>
      <c r="AV130" s="150"/>
      <c r="AW130" s="2">
        <v>125</v>
      </c>
      <c r="AX130" s="118">
        <v>48639</v>
      </c>
      <c r="AY130" s="5">
        <f t="shared" si="48"/>
        <v>601411.46680308983</v>
      </c>
      <c r="AZ130" s="5">
        <f t="shared" si="49"/>
        <v>4880.5172696983873</v>
      </c>
      <c r="BA130" s="5">
        <f t="shared" si="17"/>
        <v>1121.6956021790761</v>
      </c>
      <c r="BB130" s="35">
        <f t="shared" si="18"/>
        <v>2.2381261364535988E-2</v>
      </c>
      <c r="BC130" s="5">
        <f t="shared" si="19"/>
        <v>3758.8216675193112</v>
      </c>
      <c r="BD130" s="35">
        <f t="shared" si="20"/>
        <v>7.4999999999999997E-2</v>
      </c>
      <c r="BE130" s="5">
        <f t="shared" si="50"/>
        <v>97710.228799089586</v>
      </c>
      <c r="BF130" s="5">
        <f t="shared" si="51"/>
        <v>512354.42991320876</v>
      </c>
      <c r="BG130" s="5">
        <f t="shared" si="21"/>
        <v>600289.77120091079</v>
      </c>
      <c r="BH130" s="5">
        <f t="shared" si="22"/>
        <v>610064.65871229838</v>
      </c>
      <c r="BI130" s="150"/>
      <c r="BJ130" s="2">
        <v>125</v>
      </c>
      <c r="BK130" s="118">
        <v>48639</v>
      </c>
      <c r="BL130" s="5">
        <f t="shared" si="52"/>
        <v>597918.17015725141</v>
      </c>
      <c r="BM130" s="5">
        <f t="shared" si="53"/>
        <v>4761.5904347922178</v>
      </c>
      <c r="BN130" s="5">
        <f t="shared" si="23"/>
        <v>1149.1681567588239</v>
      </c>
      <c r="BO130" s="35">
        <f t="shared" si="24"/>
        <v>2.30633865458197E-2</v>
      </c>
      <c r="BP130" s="5">
        <f t="shared" si="25"/>
        <v>3612.4222780333939</v>
      </c>
      <c r="BQ130" s="35">
        <f t="shared" si="26"/>
        <v>7.2499999999999995E-2</v>
      </c>
      <c r="BR130" s="5">
        <f t="shared" si="54"/>
        <v>101230.99799950735</v>
      </c>
      <c r="BS130" s="5">
        <f t="shared" si="55"/>
        <v>493967.80634951981</v>
      </c>
      <c r="BT130" s="5">
        <f t="shared" si="27"/>
        <v>596769.00200049253</v>
      </c>
      <c r="BU130" s="5">
        <f t="shared" si="28"/>
        <v>595198.80434902711</v>
      </c>
      <c r="BV130" s="150"/>
      <c r="BW130" s="2">
        <v>125</v>
      </c>
      <c r="BX130" s="118">
        <v>48639</v>
      </c>
      <c r="BY130" s="5">
        <f t="shared" si="56"/>
        <v>594330.76702223718</v>
      </c>
      <c r="BZ130" s="5">
        <f t="shared" si="57"/>
        <v>4643.8114163506943</v>
      </c>
      <c r="CA130" s="5">
        <f t="shared" si="29"/>
        <v>1176.8819420543105</v>
      </c>
      <c r="CB130" s="35">
        <f t="shared" si="30"/>
        <v>2.3762160884602701E-2</v>
      </c>
      <c r="CC130" s="5">
        <f t="shared" si="31"/>
        <v>3466.9294742963839</v>
      </c>
      <c r="CD130" s="35">
        <f t="shared" si="32"/>
        <v>7.0000000000000007E-2</v>
      </c>
      <c r="CE130" s="5">
        <f t="shared" si="58"/>
        <v>104846.11491981692</v>
      </c>
      <c r="CF130" s="5">
        <f t="shared" si="59"/>
        <v>475630.31212401972</v>
      </c>
      <c r="CG130" s="5">
        <f t="shared" si="33"/>
        <v>593153.88508018292</v>
      </c>
      <c r="CH130" s="5">
        <f t="shared" si="34"/>
        <v>580476.42704383668</v>
      </c>
    </row>
    <row r="131" spans="9:86" ht="14.25" customHeight="1">
      <c r="I131" s="150"/>
      <c r="J131" s="2">
        <v>126</v>
      </c>
      <c r="K131" s="118">
        <v>48670</v>
      </c>
      <c r="L131" s="5">
        <f t="shared" si="35"/>
        <v>610292.84564088879</v>
      </c>
      <c r="M131" s="5">
        <f t="shared" si="0"/>
        <v>5243.8408962754593</v>
      </c>
      <c r="N131" s="5">
        <f t="shared" si="1"/>
        <v>1048.0775824943485</v>
      </c>
      <c r="O131" s="35">
        <f t="shared" si="2"/>
        <v>2.0608026261105403E-2</v>
      </c>
      <c r="P131" s="5">
        <f t="shared" si="3"/>
        <v>4195.7633137811108</v>
      </c>
      <c r="Q131" s="35">
        <f t="shared" si="4"/>
        <v>8.2500000000000018E-2</v>
      </c>
      <c r="R131" s="5">
        <f t="shared" si="36"/>
        <v>88755.23194160586</v>
      </c>
      <c r="S131" s="5">
        <f t="shared" si="37"/>
        <v>571968.7209891018</v>
      </c>
      <c r="T131" s="5">
        <f t="shared" si="38"/>
        <v>609244.76805839443</v>
      </c>
      <c r="U131" s="5">
        <f t="shared" si="39"/>
        <v>660723.95293070772</v>
      </c>
      <c r="V131" s="150"/>
      <c r="W131" s="2">
        <v>126</v>
      </c>
      <c r="X131" s="118">
        <v>48670</v>
      </c>
      <c r="Y131" s="5">
        <f t="shared" si="40"/>
        <v>607050.89692561526</v>
      </c>
      <c r="Z131" s="5">
        <f t="shared" si="41"/>
        <v>5121.6767256780549</v>
      </c>
      <c r="AA131" s="5">
        <f t="shared" si="5"/>
        <v>1074.6707461739529</v>
      </c>
      <c r="AB131" s="35">
        <f t="shared" si="6"/>
        <v>2.1243768882311109E-2</v>
      </c>
      <c r="AC131" s="5">
        <f t="shared" si="7"/>
        <v>4047.005979504102</v>
      </c>
      <c r="AD131" s="35">
        <f t="shared" si="8"/>
        <v>0.08</v>
      </c>
      <c r="AE131" s="5">
        <f t="shared" si="42"/>
        <v>92023.773820559305</v>
      </c>
      <c r="AF131" s="5">
        <f t="shared" si="43"/>
        <v>553307.4936148756</v>
      </c>
      <c r="AG131" s="5">
        <f t="shared" si="9"/>
        <v>605976.22617944132</v>
      </c>
      <c r="AH131" s="5">
        <f t="shared" si="10"/>
        <v>645331.26743543486</v>
      </c>
      <c r="AI131" s="150"/>
      <c r="AJ131" s="2">
        <v>126</v>
      </c>
      <c r="AK131" s="118">
        <v>48670</v>
      </c>
      <c r="AL131" s="5">
        <f t="shared" si="44"/>
        <v>603716.82195463451</v>
      </c>
      <c r="AM131" s="5">
        <f t="shared" si="45"/>
        <v>5000.557474002132</v>
      </c>
      <c r="AN131" s="5">
        <f t="shared" si="11"/>
        <v>1101.552998878451</v>
      </c>
      <c r="AO131" s="35">
        <f t="shared" si="12"/>
        <v>2.1895424321197246E-2</v>
      </c>
      <c r="AP131" s="5">
        <f t="shared" si="13"/>
        <v>3899.004475123681</v>
      </c>
      <c r="AQ131" s="35">
        <f t="shared" si="14"/>
        <v>7.7499999999999999E-2</v>
      </c>
      <c r="AR131" s="5">
        <f t="shared" si="46"/>
        <v>95384.731044243847</v>
      </c>
      <c r="AS131" s="5">
        <f t="shared" si="47"/>
        <v>534685.51068002474</v>
      </c>
      <c r="AT131" s="5">
        <f t="shared" si="15"/>
        <v>602615.2689557561</v>
      </c>
      <c r="AU131" s="5">
        <f t="shared" si="16"/>
        <v>630070.24172426853</v>
      </c>
      <c r="AV131" s="150"/>
      <c r="AW131" s="2">
        <v>126</v>
      </c>
      <c r="AX131" s="118">
        <v>48670</v>
      </c>
      <c r="AY131" s="5">
        <f t="shared" si="48"/>
        <v>600289.77120091079</v>
      </c>
      <c r="AZ131" s="5">
        <f t="shared" si="49"/>
        <v>4880.5172696983873</v>
      </c>
      <c r="BA131" s="5">
        <f t="shared" si="17"/>
        <v>1128.706199692695</v>
      </c>
      <c r="BB131" s="35">
        <f t="shared" si="18"/>
        <v>2.2563227038195098E-2</v>
      </c>
      <c r="BC131" s="5">
        <f t="shared" si="19"/>
        <v>3751.8110700056923</v>
      </c>
      <c r="BD131" s="35">
        <f t="shared" si="20"/>
        <v>7.4999999999999997E-2</v>
      </c>
      <c r="BE131" s="5">
        <f t="shared" si="50"/>
        <v>98838.934998782279</v>
      </c>
      <c r="BF131" s="5">
        <f t="shared" si="51"/>
        <v>516106.24098321446</v>
      </c>
      <c r="BG131" s="5">
        <f t="shared" si="21"/>
        <v>599161.06500121811</v>
      </c>
      <c r="BH131" s="5">
        <f t="shared" si="22"/>
        <v>614945.1759819967</v>
      </c>
      <c r="BI131" s="150"/>
      <c r="BJ131" s="2">
        <v>126</v>
      </c>
      <c r="BK131" s="118">
        <v>48670</v>
      </c>
      <c r="BL131" s="5">
        <f t="shared" si="52"/>
        <v>596769.00200049253</v>
      </c>
      <c r="BM131" s="5">
        <f t="shared" si="53"/>
        <v>4761.5904347922178</v>
      </c>
      <c r="BN131" s="5">
        <f t="shared" si="23"/>
        <v>1156.1110477059087</v>
      </c>
      <c r="BO131" s="35">
        <f t="shared" si="24"/>
        <v>2.3247408169601032E-2</v>
      </c>
      <c r="BP131" s="5">
        <f t="shared" si="25"/>
        <v>3605.4793870863091</v>
      </c>
      <c r="BQ131" s="35">
        <f t="shared" si="26"/>
        <v>7.2499999999999995E-2</v>
      </c>
      <c r="BR131" s="5">
        <f t="shared" si="54"/>
        <v>102387.10904721326</v>
      </c>
      <c r="BS131" s="5">
        <f t="shared" si="55"/>
        <v>497573.28573660611</v>
      </c>
      <c r="BT131" s="5">
        <f t="shared" si="27"/>
        <v>595612.89095278666</v>
      </c>
      <c r="BU131" s="5">
        <f t="shared" si="28"/>
        <v>599960.39478381933</v>
      </c>
      <c r="BV131" s="150"/>
      <c r="BW131" s="2">
        <v>126</v>
      </c>
      <c r="BX131" s="118">
        <v>48670</v>
      </c>
      <c r="BY131" s="5">
        <f t="shared" si="56"/>
        <v>593153.88508018292</v>
      </c>
      <c r="BZ131" s="5">
        <f t="shared" si="57"/>
        <v>4643.8114163506943</v>
      </c>
      <c r="CA131" s="5">
        <f t="shared" si="29"/>
        <v>1183.7470867162938</v>
      </c>
      <c r="CB131" s="35">
        <f t="shared" si="30"/>
        <v>2.3948195228756346E-2</v>
      </c>
      <c r="CC131" s="5">
        <f t="shared" si="31"/>
        <v>3460.0643296344006</v>
      </c>
      <c r="CD131" s="35">
        <f t="shared" si="32"/>
        <v>7.0000000000000007E-2</v>
      </c>
      <c r="CE131" s="5">
        <f t="shared" si="58"/>
        <v>106029.86200653321</v>
      </c>
      <c r="CF131" s="5">
        <f t="shared" si="59"/>
        <v>479090.37645365414</v>
      </c>
      <c r="CG131" s="5">
        <f t="shared" si="33"/>
        <v>591970.13799346657</v>
      </c>
      <c r="CH131" s="5">
        <f t="shared" si="34"/>
        <v>585120.23846018733</v>
      </c>
    </row>
    <row r="132" spans="9:86" ht="14.25" customHeight="1">
      <c r="I132" s="150"/>
      <c r="J132" s="2">
        <v>127</v>
      </c>
      <c r="K132" s="118">
        <v>48700</v>
      </c>
      <c r="L132" s="5">
        <f t="shared" si="35"/>
        <v>609244.76805839443</v>
      </c>
      <c r="M132" s="5">
        <f t="shared" si="0"/>
        <v>5243.8408962754593</v>
      </c>
      <c r="N132" s="5">
        <f t="shared" si="1"/>
        <v>1055.2831158739973</v>
      </c>
      <c r="O132" s="35">
        <f t="shared" si="2"/>
        <v>2.0785401950754571E-2</v>
      </c>
      <c r="P132" s="5">
        <f t="shared" si="3"/>
        <v>4188.557780401462</v>
      </c>
      <c r="Q132" s="35">
        <f t="shared" si="4"/>
        <v>8.2500000000000004E-2</v>
      </c>
      <c r="R132" s="5">
        <f t="shared" si="36"/>
        <v>89810.515057479861</v>
      </c>
      <c r="S132" s="5">
        <f t="shared" si="37"/>
        <v>576157.27876950323</v>
      </c>
      <c r="T132" s="5">
        <f t="shared" si="38"/>
        <v>608189.48494252039</v>
      </c>
      <c r="U132" s="5">
        <f t="shared" si="39"/>
        <v>665967.79382698308</v>
      </c>
      <c r="V132" s="150"/>
      <c r="W132" s="2">
        <v>127</v>
      </c>
      <c r="X132" s="118">
        <v>48700</v>
      </c>
      <c r="Y132" s="5">
        <f t="shared" si="40"/>
        <v>605976.22617944132</v>
      </c>
      <c r="Z132" s="5">
        <f t="shared" si="41"/>
        <v>5121.6767256780549</v>
      </c>
      <c r="AA132" s="5">
        <f t="shared" si="5"/>
        <v>1081.8352178151126</v>
      </c>
      <c r="AB132" s="35">
        <f t="shared" si="6"/>
        <v>2.1423320013114051E-2</v>
      </c>
      <c r="AC132" s="5">
        <f t="shared" si="7"/>
        <v>4039.8415078629423</v>
      </c>
      <c r="AD132" s="35">
        <f t="shared" si="8"/>
        <v>0.08</v>
      </c>
      <c r="AE132" s="5">
        <f t="shared" si="42"/>
        <v>93105.609038374416</v>
      </c>
      <c r="AF132" s="5">
        <f t="shared" si="43"/>
        <v>557347.3351227385</v>
      </c>
      <c r="AG132" s="5">
        <f t="shared" si="9"/>
        <v>604894.3909616262</v>
      </c>
      <c r="AH132" s="5">
        <f t="shared" si="10"/>
        <v>650452.94416111289</v>
      </c>
      <c r="AI132" s="150"/>
      <c r="AJ132" s="2">
        <v>127</v>
      </c>
      <c r="AK132" s="118">
        <v>48700</v>
      </c>
      <c r="AL132" s="5">
        <f t="shared" si="44"/>
        <v>602615.2689557561</v>
      </c>
      <c r="AM132" s="5">
        <f t="shared" si="45"/>
        <v>5000.557474002132</v>
      </c>
      <c r="AN132" s="5">
        <f t="shared" si="11"/>
        <v>1108.6671953295408</v>
      </c>
      <c r="AO132" s="35">
        <f t="shared" si="12"/>
        <v>2.2077114585908823E-2</v>
      </c>
      <c r="AP132" s="5">
        <f t="shared" si="13"/>
        <v>3891.8902786725912</v>
      </c>
      <c r="AQ132" s="35">
        <f t="shared" si="14"/>
        <v>7.7499999999999999E-2</v>
      </c>
      <c r="AR132" s="5">
        <f t="shared" si="46"/>
        <v>96493.398239573391</v>
      </c>
      <c r="AS132" s="5">
        <f t="shared" si="47"/>
        <v>538577.40095869731</v>
      </c>
      <c r="AT132" s="5">
        <f t="shared" si="15"/>
        <v>601506.60176042654</v>
      </c>
      <c r="AU132" s="5">
        <f t="shared" si="16"/>
        <v>635070.79919827066</v>
      </c>
      <c r="AV132" s="150"/>
      <c r="AW132" s="2">
        <v>127</v>
      </c>
      <c r="AX132" s="118">
        <v>48700</v>
      </c>
      <c r="AY132" s="5">
        <f t="shared" si="48"/>
        <v>599161.06500121811</v>
      </c>
      <c r="AZ132" s="5">
        <f t="shared" si="49"/>
        <v>4880.5172696983873</v>
      </c>
      <c r="BA132" s="5">
        <f t="shared" si="17"/>
        <v>1135.7606134407743</v>
      </c>
      <c r="BB132" s="35">
        <f t="shared" si="18"/>
        <v>2.2747017717617519E-2</v>
      </c>
      <c r="BC132" s="5">
        <f t="shared" si="19"/>
        <v>3744.756656257613</v>
      </c>
      <c r="BD132" s="35">
        <f t="shared" si="20"/>
        <v>7.4999999999999997E-2</v>
      </c>
      <c r="BE132" s="5">
        <f t="shared" si="50"/>
        <v>99974.695612223048</v>
      </c>
      <c r="BF132" s="5">
        <f t="shared" si="51"/>
        <v>519850.99763947207</v>
      </c>
      <c r="BG132" s="5">
        <f t="shared" si="21"/>
        <v>598025.30438777735</v>
      </c>
      <c r="BH132" s="5">
        <f t="shared" si="22"/>
        <v>619825.69325169513</v>
      </c>
      <c r="BI132" s="150"/>
      <c r="BJ132" s="2">
        <v>127</v>
      </c>
      <c r="BK132" s="118">
        <v>48700</v>
      </c>
      <c r="BL132" s="5">
        <f t="shared" si="52"/>
        <v>595612.89095278666</v>
      </c>
      <c r="BM132" s="5">
        <f t="shared" si="53"/>
        <v>4761.5904347922178</v>
      </c>
      <c r="BN132" s="5">
        <f t="shared" si="23"/>
        <v>1163.0958852857984</v>
      </c>
      <c r="BO132" s="35">
        <f t="shared" si="24"/>
        <v>2.34332581370136E-2</v>
      </c>
      <c r="BP132" s="5">
        <f t="shared" si="25"/>
        <v>3598.4945495064194</v>
      </c>
      <c r="BQ132" s="35">
        <f t="shared" si="26"/>
        <v>7.2499999999999995E-2</v>
      </c>
      <c r="BR132" s="5">
        <f t="shared" si="54"/>
        <v>103550.20493249907</v>
      </c>
      <c r="BS132" s="5">
        <f t="shared" si="55"/>
        <v>501171.78028611251</v>
      </c>
      <c r="BT132" s="5">
        <f t="shared" si="27"/>
        <v>594449.79506750091</v>
      </c>
      <c r="BU132" s="5">
        <f t="shared" si="28"/>
        <v>604721.98521861155</v>
      </c>
      <c r="BV132" s="150"/>
      <c r="BW132" s="2">
        <v>127</v>
      </c>
      <c r="BX132" s="118">
        <v>48700</v>
      </c>
      <c r="BY132" s="5">
        <f t="shared" si="56"/>
        <v>591970.13799346657</v>
      </c>
      <c r="BZ132" s="5">
        <f t="shared" si="57"/>
        <v>4643.8114163506943</v>
      </c>
      <c r="CA132" s="5">
        <f t="shared" si="29"/>
        <v>1190.6522780554724</v>
      </c>
      <c r="CB132" s="35">
        <f t="shared" si="30"/>
        <v>2.4136060959249535E-2</v>
      </c>
      <c r="CC132" s="5">
        <f t="shared" si="31"/>
        <v>3453.159138295222</v>
      </c>
      <c r="CD132" s="35">
        <f t="shared" si="32"/>
        <v>7.0000000000000007E-2</v>
      </c>
      <c r="CE132" s="5">
        <f t="shared" si="58"/>
        <v>107220.51428458867</v>
      </c>
      <c r="CF132" s="5">
        <f t="shared" si="59"/>
        <v>482543.53559194936</v>
      </c>
      <c r="CG132" s="5">
        <f t="shared" si="33"/>
        <v>590779.48571541114</v>
      </c>
      <c r="CH132" s="5">
        <f t="shared" si="34"/>
        <v>589764.04987653799</v>
      </c>
    </row>
    <row r="133" spans="9:86" ht="14.25" customHeight="1">
      <c r="I133" s="150"/>
      <c r="J133" s="2">
        <v>128</v>
      </c>
      <c r="K133" s="118">
        <v>48731</v>
      </c>
      <c r="L133" s="5">
        <f t="shared" si="35"/>
        <v>608189.48494252039</v>
      </c>
      <c r="M133" s="5">
        <f t="shared" si="0"/>
        <v>5243.8408962754593</v>
      </c>
      <c r="N133" s="5">
        <f t="shared" si="1"/>
        <v>1062.5381872956314</v>
      </c>
      <c r="O133" s="35">
        <f t="shared" si="2"/>
        <v>2.0964614751194877E-2</v>
      </c>
      <c r="P133" s="5">
        <f t="shared" si="3"/>
        <v>4181.3027089798279</v>
      </c>
      <c r="Q133" s="35">
        <f t="shared" si="4"/>
        <v>8.2500000000000004E-2</v>
      </c>
      <c r="R133" s="5">
        <f t="shared" si="36"/>
        <v>90873.053244775496</v>
      </c>
      <c r="S133" s="5">
        <f t="shared" si="37"/>
        <v>580338.58147848304</v>
      </c>
      <c r="T133" s="5">
        <f t="shared" si="38"/>
        <v>607126.94675522472</v>
      </c>
      <c r="U133" s="5">
        <f t="shared" si="39"/>
        <v>671211.63472325855</v>
      </c>
      <c r="V133" s="150"/>
      <c r="W133" s="2">
        <v>128</v>
      </c>
      <c r="X133" s="118">
        <v>48731</v>
      </c>
      <c r="Y133" s="5">
        <f t="shared" si="40"/>
        <v>604894.3909616262</v>
      </c>
      <c r="Z133" s="5">
        <f t="shared" si="41"/>
        <v>5121.6767256780549</v>
      </c>
      <c r="AA133" s="5">
        <f t="shared" si="5"/>
        <v>1089.0474526005469</v>
      </c>
      <c r="AB133" s="35">
        <f t="shared" si="6"/>
        <v>2.1604712535738521E-2</v>
      </c>
      <c r="AC133" s="5">
        <f t="shared" si="7"/>
        <v>4032.6292730775081</v>
      </c>
      <c r="AD133" s="35">
        <f t="shared" si="8"/>
        <v>0.08</v>
      </c>
      <c r="AE133" s="5">
        <f t="shared" si="42"/>
        <v>94194.656490974958</v>
      </c>
      <c r="AF133" s="5">
        <f t="shared" si="43"/>
        <v>561379.96439581597</v>
      </c>
      <c r="AG133" s="5">
        <f t="shared" si="9"/>
        <v>603805.34350902564</v>
      </c>
      <c r="AH133" s="5">
        <f t="shared" si="10"/>
        <v>655574.62088679092</v>
      </c>
      <c r="AI133" s="150"/>
      <c r="AJ133" s="2">
        <v>128</v>
      </c>
      <c r="AK133" s="118">
        <v>48731</v>
      </c>
      <c r="AL133" s="5">
        <f t="shared" si="44"/>
        <v>601506.60176042654</v>
      </c>
      <c r="AM133" s="5">
        <f t="shared" si="45"/>
        <v>5000.557474002132</v>
      </c>
      <c r="AN133" s="5">
        <f t="shared" si="11"/>
        <v>1115.8273376327106</v>
      </c>
      <c r="AO133" s="35">
        <f t="shared" si="12"/>
        <v>2.2260650194701585E-2</v>
      </c>
      <c r="AP133" s="5">
        <f t="shared" si="13"/>
        <v>3884.7301363694214</v>
      </c>
      <c r="AQ133" s="35">
        <f t="shared" si="14"/>
        <v>7.7499999999999999E-2</v>
      </c>
      <c r="AR133" s="5">
        <f t="shared" si="46"/>
        <v>97609.225577206103</v>
      </c>
      <c r="AS133" s="5">
        <f t="shared" si="47"/>
        <v>542462.13109506678</v>
      </c>
      <c r="AT133" s="5">
        <f t="shared" si="15"/>
        <v>600390.77442279388</v>
      </c>
      <c r="AU133" s="5">
        <f t="shared" si="16"/>
        <v>640071.3566722729</v>
      </c>
      <c r="AV133" s="150"/>
      <c r="AW133" s="2">
        <v>128</v>
      </c>
      <c r="AX133" s="118">
        <v>48731</v>
      </c>
      <c r="AY133" s="5">
        <f t="shared" si="48"/>
        <v>598025.30438777735</v>
      </c>
      <c r="AZ133" s="5">
        <f t="shared" si="49"/>
        <v>4880.5172696983873</v>
      </c>
      <c r="BA133" s="5">
        <f t="shared" si="17"/>
        <v>1142.8591172747792</v>
      </c>
      <c r="BB133" s="35">
        <f t="shared" si="18"/>
        <v>2.2932657375321675E-2</v>
      </c>
      <c r="BC133" s="5">
        <f t="shared" si="19"/>
        <v>3737.658152423608</v>
      </c>
      <c r="BD133" s="35">
        <f t="shared" si="20"/>
        <v>7.4999999999999997E-2</v>
      </c>
      <c r="BE133" s="5">
        <f t="shared" si="50"/>
        <v>101117.55472949783</v>
      </c>
      <c r="BF133" s="5">
        <f t="shared" si="51"/>
        <v>523588.6557918957</v>
      </c>
      <c r="BG133" s="5">
        <f t="shared" si="21"/>
        <v>596882.44527050259</v>
      </c>
      <c r="BH133" s="5">
        <f t="shared" si="22"/>
        <v>624706.21052139357</v>
      </c>
      <c r="BI133" s="150"/>
      <c r="BJ133" s="2">
        <v>128</v>
      </c>
      <c r="BK133" s="118">
        <v>48731</v>
      </c>
      <c r="BL133" s="5">
        <f t="shared" si="52"/>
        <v>594449.79506750091</v>
      </c>
      <c r="BM133" s="5">
        <f t="shared" si="53"/>
        <v>4761.5904347922178</v>
      </c>
      <c r="BN133" s="5">
        <f t="shared" si="23"/>
        <v>1170.1229229260666</v>
      </c>
      <c r="BO133" s="35">
        <f t="shared" si="24"/>
        <v>2.3620960410152658E-2</v>
      </c>
      <c r="BP133" s="5">
        <f t="shared" si="25"/>
        <v>3591.4675118661512</v>
      </c>
      <c r="BQ133" s="35">
        <f t="shared" si="26"/>
        <v>7.2499999999999995E-2</v>
      </c>
      <c r="BR133" s="5">
        <f t="shared" si="54"/>
        <v>104720.32785542513</v>
      </c>
      <c r="BS133" s="5">
        <f t="shared" si="55"/>
        <v>504763.24779797863</v>
      </c>
      <c r="BT133" s="5">
        <f t="shared" si="27"/>
        <v>593279.67214457481</v>
      </c>
      <c r="BU133" s="5">
        <f t="shared" si="28"/>
        <v>609483.57565340376</v>
      </c>
      <c r="BV133" s="150"/>
      <c r="BW133" s="2">
        <v>128</v>
      </c>
      <c r="BX133" s="118">
        <v>48731</v>
      </c>
      <c r="BY133" s="5">
        <f t="shared" si="56"/>
        <v>590779.48571541114</v>
      </c>
      <c r="BZ133" s="5">
        <f t="shared" si="57"/>
        <v>4643.8114163506943</v>
      </c>
      <c r="CA133" s="5">
        <f t="shared" si="29"/>
        <v>1197.5977496774626</v>
      </c>
      <c r="CB133" s="35">
        <f t="shared" si="30"/>
        <v>2.4325782028004266E-2</v>
      </c>
      <c r="CC133" s="5">
        <f t="shared" si="31"/>
        <v>3446.2136666732317</v>
      </c>
      <c r="CD133" s="35">
        <f t="shared" si="32"/>
        <v>7.0000000000000007E-2</v>
      </c>
      <c r="CE133" s="5">
        <f t="shared" si="58"/>
        <v>108418.11203426613</v>
      </c>
      <c r="CF133" s="5">
        <f t="shared" si="59"/>
        <v>485989.74925862259</v>
      </c>
      <c r="CG133" s="5">
        <f t="shared" si="33"/>
        <v>589581.88796573365</v>
      </c>
      <c r="CH133" s="5">
        <f t="shared" si="34"/>
        <v>594407.86129288876</v>
      </c>
    </row>
    <row r="134" spans="9:86" ht="14.25" customHeight="1">
      <c r="I134" s="150"/>
      <c r="J134" s="2">
        <v>129</v>
      </c>
      <c r="K134" s="118">
        <v>48761</v>
      </c>
      <c r="L134" s="5">
        <f t="shared" si="35"/>
        <v>607126.94675522472</v>
      </c>
      <c r="M134" s="5">
        <f t="shared" si="0"/>
        <v>5243.8408962754593</v>
      </c>
      <c r="N134" s="5">
        <f t="shared" si="1"/>
        <v>1069.8431373332896</v>
      </c>
      <c r="O134" s="35">
        <f t="shared" si="2"/>
        <v>2.1145689079709748E-2</v>
      </c>
      <c r="P134" s="5">
        <f t="shared" si="3"/>
        <v>4173.9977589421696</v>
      </c>
      <c r="Q134" s="35">
        <f t="shared" si="4"/>
        <v>8.249999999999999E-2</v>
      </c>
      <c r="R134" s="5">
        <f t="shared" si="36"/>
        <v>91942.896382108782</v>
      </c>
      <c r="S134" s="5">
        <f t="shared" si="37"/>
        <v>584512.57923742523</v>
      </c>
      <c r="T134" s="5">
        <f t="shared" si="38"/>
        <v>606057.10361789144</v>
      </c>
      <c r="U134" s="5">
        <f t="shared" si="39"/>
        <v>676455.47561953403</v>
      </c>
      <c r="V134" s="150"/>
      <c r="W134" s="2">
        <v>129</v>
      </c>
      <c r="X134" s="118">
        <v>48761</v>
      </c>
      <c r="Y134" s="5">
        <f t="shared" si="40"/>
        <v>603805.34350902564</v>
      </c>
      <c r="Z134" s="5">
        <f t="shared" si="41"/>
        <v>5121.6767256780549</v>
      </c>
      <c r="AA134" s="5">
        <f t="shared" si="5"/>
        <v>1096.307768951217</v>
      </c>
      <c r="AB134" s="35">
        <f t="shared" si="6"/>
        <v>2.1787970856567872E-2</v>
      </c>
      <c r="AC134" s="5">
        <f t="shared" si="7"/>
        <v>4025.368956726838</v>
      </c>
      <c r="AD134" s="35">
        <f t="shared" si="8"/>
        <v>0.08</v>
      </c>
      <c r="AE134" s="5">
        <f t="shared" si="42"/>
        <v>95290.964259926172</v>
      </c>
      <c r="AF134" s="5">
        <f t="shared" si="43"/>
        <v>565405.33335254283</v>
      </c>
      <c r="AG134" s="5">
        <f t="shared" si="9"/>
        <v>602709.03574007447</v>
      </c>
      <c r="AH134" s="5">
        <f t="shared" si="10"/>
        <v>660696.29761246894</v>
      </c>
      <c r="AI134" s="150"/>
      <c r="AJ134" s="2">
        <v>129</v>
      </c>
      <c r="AK134" s="118">
        <v>48761</v>
      </c>
      <c r="AL134" s="5">
        <f t="shared" si="44"/>
        <v>600390.77442279388</v>
      </c>
      <c r="AM134" s="5">
        <f t="shared" si="45"/>
        <v>5000.557474002132</v>
      </c>
      <c r="AN134" s="5">
        <f t="shared" si="11"/>
        <v>1123.0337225215881</v>
      </c>
      <c r="AO134" s="35">
        <f t="shared" si="12"/>
        <v>2.2446055543100338E-2</v>
      </c>
      <c r="AP134" s="5">
        <f t="shared" si="13"/>
        <v>3877.523751480544</v>
      </c>
      <c r="AQ134" s="35">
        <f t="shared" si="14"/>
        <v>7.7499999999999999E-2</v>
      </c>
      <c r="AR134" s="5">
        <f t="shared" si="46"/>
        <v>98732.259299727695</v>
      </c>
      <c r="AS134" s="5">
        <f t="shared" si="47"/>
        <v>546339.65484654729</v>
      </c>
      <c r="AT134" s="5">
        <f t="shared" si="15"/>
        <v>599267.74070027226</v>
      </c>
      <c r="AU134" s="5">
        <f t="shared" si="16"/>
        <v>645071.91414627503</v>
      </c>
      <c r="AV134" s="150"/>
      <c r="AW134" s="2">
        <v>129</v>
      </c>
      <c r="AX134" s="118">
        <v>48761</v>
      </c>
      <c r="AY134" s="5">
        <f t="shared" si="48"/>
        <v>596882.44527050259</v>
      </c>
      <c r="AZ134" s="5">
        <f t="shared" si="49"/>
        <v>4880.5172696983873</v>
      </c>
      <c r="BA134" s="5">
        <f t="shared" si="17"/>
        <v>1150.0019867577462</v>
      </c>
      <c r="BB134" s="35">
        <f t="shared" si="18"/>
        <v>2.3120170396096821E-2</v>
      </c>
      <c r="BC134" s="5">
        <f t="shared" si="19"/>
        <v>3730.5152829406411</v>
      </c>
      <c r="BD134" s="35">
        <f t="shared" si="20"/>
        <v>7.4999999999999997E-2</v>
      </c>
      <c r="BE134" s="5">
        <f t="shared" si="50"/>
        <v>102267.55671625558</v>
      </c>
      <c r="BF134" s="5">
        <f t="shared" si="51"/>
        <v>527319.17107483628</v>
      </c>
      <c r="BG134" s="5">
        <f t="shared" si="21"/>
        <v>595732.44328374485</v>
      </c>
      <c r="BH134" s="5">
        <f t="shared" si="22"/>
        <v>629586.72779109189</v>
      </c>
      <c r="BI134" s="150"/>
      <c r="BJ134" s="2">
        <v>129</v>
      </c>
      <c r="BK134" s="118">
        <v>48761</v>
      </c>
      <c r="BL134" s="5">
        <f t="shared" si="52"/>
        <v>593279.67214457481</v>
      </c>
      <c r="BM134" s="5">
        <f t="shared" si="53"/>
        <v>4761.5904347922178</v>
      </c>
      <c r="BN134" s="5">
        <f t="shared" si="23"/>
        <v>1177.1924155854117</v>
      </c>
      <c r="BO134" s="35">
        <f t="shared" si="24"/>
        <v>2.3810539363267678E-2</v>
      </c>
      <c r="BP134" s="5">
        <f t="shared" si="25"/>
        <v>3584.3980192068061</v>
      </c>
      <c r="BQ134" s="35">
        <f t="shared" si="26"/>
        <v>7.2499999999999995E-2</v>
      </c>
      <c r="BR134" s="5">
        <f t="shared" si="54"/>
        <v>105897.52027101054</v>
      </c>
      <c r="BS134" s="5">
        <f t="shared" si="55"/>
        <v>508347.64581718546</v>
      </c>
      <c r="BT134" s="5">
        <f t="shared" si="27"/>
        <v>592102.47972898942</v>
      </c>
      <c r="BU134" s="5">
        <f t="shared" si="28"/>
        <v>614245.16608819598</v>
      </c>
      <c r="BV134" s="150"/>
      <c r="BW134" s="2">
        <v>129</v>
      </c>
      <c r="BX134" s="118">
        <v>48761</v>
      </c>
      <c r="BY134" s="5">
        <f t="shared" si="56"/>
        <v>589581.88796573365</v>
      </c>
      <c r="BZ134" s="5">
        <f t="shared" si="57"/>
        <v>4643.8114163506943</v>
      </c>
      <c r="CA134" s="5">
        <f t="shared" si="29"/>
        <v>1204.5837365505813</v>
      </c>
      <c r="CB134" s="35">
        <f t="shared" si="30"/>
        <v>2.451738279898974E-2</v>
      </c>
      <c r="CC134" s="5">
        <f t="shared" si="31"/>
        <v>3439.227679800113</v>
      </c>
      <c r="CD134" s="35">
        <f t="shared" si="32"/>
        <v>7.0000000000000007E-2</v>
      </c>
      <c r="CE134" s="5">
        <f t="shared" si="58"/>
        <v>109622.69577081672</v>
      </c>
      <c r="CF134" s="5">
        <f t="shared" si="59"/>
        <v>489428.97693842271</v>
      </c>
      <c r="CG134" s="5">
        <f t="shared" si="33"/>
        <v>588377.30422918312</v>
      </c>
      <c r="CH134" s="5">
        <f t="shared" si="34"/>
        <v>599051.67270923941</v>
      </c>
    </row>
    <row r="135" spans="9:86" ht="14.25" customHeight="1">
      <c r="I135" s="150"/>
      <c r="J135" s="2">
        <v>130</v>
      </c>
      <c r="K135" s="118">
        <v>48792</v>
      </c>
      <c r="L135" s="5">
        <f t="shared" si="35"/>
        <v>606057.10361789144</v>
      </c>
      <c r="M135" s="5">
        <f t="shared" si="0"/>
        <v>5243.8408962754593</v>
      </c>
      <c r="N135" s="5">
        <f t="shared" si="1"/>
        <v>1077.1983089024552</v>
      </c>
      <c r="O135" s="35">
        <f t="shared" si="2"/>
        <v>2.132864977518574E-2</v>
      </c>
      <c r="P135" s="5">
        <f t="shared" si="3"/>
        <v>4166.6425873730041</v>
      </c>
      <c r="Q135" s="35">
        <f t="shared" si="4"/>
        <v>8.2500000000000018E-2</v>
      </c>
      <c r="R135" s="5">
        <f t="shared" si="36"/>
        <v>93020.09469101124</v>
      </c>
      <c r="S135" s="5">
        <f t="shared" si="37"/>
        <v>588679.22182479827</v>
      </c>
      <c r="T135" s="5">
        <f t="shared" si="38"/>
        <v>604979.90530898899</v>
      </c>
      <c r="U135" s="5">
        <f t="shared" si="39"/>
        <v>681699.31651580951</v>
      </c>
      <c r="V135" s="150"/>
      <c r="W135" s="2">
        <v>130</v>
      </c>
      <c r="X135" s="118">
        <v>48792</v>
      </c>
      <c r="Y135" s="5">
        <f t="shared" si="40"/>
        <v>602709.03574007447</v>
      </c>
      <c r="Z135" s="5">
        <f t="shared" si="41"/>
        <v>5121.6767256780549</v>
      </c>
      <c r="AA135" s="5">
        <f t="shared" si="5"/>
        <v>1103.6164874108918</v>
      </c>
      <c r="AB135" s="35">
        <f t="shared" si="6"/>
        <v>2.1973119803437087E-2</v>
      </c>
      <c r="AC135" s="5">
        <f t="shared" si="7"/>
        <v>4018.0602382671632</v>
      </c>
      <c r="AD135" s="35">
        <f t="shared" si="8"/>
        <v>0.08</v>
      </c>
      <c r="AE135" s="5">
        <f t="shared" si="42"/>
        <v>96394.580747337066</v>
      </c>
      <c r="AF135" s="5">
        <f t="shared" si="43"/>
        <v>569423.39359081001</v>
      </c>
      <c r="AG135" s="5">
        <f t="shared" si="9"/>
        <v>601605.41925266362</v>
      </c>
      <c r="AH135" s="5">
        <f t="shared" si="10"/>
        <v>665817.97433814709</v>
      </c>
      <c r="AI135" s="150"/>
      <c r="AJ135" s="2">
        <v>130</v>
      </c>
      <c r="AK135" s="118">
        <v>48792</v>
      </c>
      <c r="AL135" s="5">
        <f t="shared" si="44"/>
        <v>599267.74070027226</v>
      </c>
      <c r="AM135" s="5">
        <f t="shared" si="45"/>
        <v>5000.557474002132</v>
      </c>
      <c r="AN135" s="5">
        <f t="shared" si="11"/>
        <v>1130.2866486462071</v>
      </c>
      <c r="AO135" s="35">
        <f t="shared" si="12"/>
        <v>2.2633355447942143E-2</v>
      </c>
      <c r="AP135" s="5">
        <f t="shared" si="13"/>
        <v>3870.2708253559249</v>
      </c>
      <c r="AQ135" s="35">
        <f t="shared" si="14"/>
        <v>7.7499999999999999E-2</v>
      </c>
      <c r="AR135" s="5">
        <f t="shared" si="46"/>
        <v>99862.545948373896</v>
      </c>
      <c r="AS135" s="5">
        <f t="shared" si="47"/>
        <v>550209.92567190318</v>
      </c>
      <c r="AT135" s="5">
        <f t="shared" si="15"/>
        <v>598137.45405162603</v>
      </c>
      <c r="AU135" s="5">
        <f t="shared" si="16"/>
        <v>650072.47162027704</v>
      </c>
      <c r="AV135" s="150"/>
      <c r="AW135" s="2">
        <v>130</v>
      </c>
      <c r="AX135" s="118">
        <v>48792</v>
      </c>
      <c r="AY135" s="5">
        <f t="shared" si="48"/>
        <v>595732.44328374485</v>
      </c>
      <c r="AZ135" s="5">
        <f t="shared" si="49"/>
        <v>4880.5172696983873</v>
      </c>
      <c r="BA135" s="5">
        <f t="shared" si="17"/>
        <v>1157.1894991749823</v>
      </c>
      <c r="BB135" s="35">
        <f t="shared" si="18"/>
        <v>2.3309581585916436E-2</v>
      </c>
      <c r="BC135" s="5">
        <f t="shared" si="19"/>
        <v>3723.327770523405</v>
      </c>
      <c r="BD135" s="35">
        <f t="shared" si="20"/>
        <v>7.4999999999999997E-2</v>
      </c>
      <c r="BE135" s="5">
        <f t="shared" si="50"/>
        <v>103424.74621543057</v>
      </c>
      <c r="BF135" s="5">
        <f t="shared" si="51"/>
        <v>531042.49884535966</v>
      </c>
      <c r="BG135" s="5">
        <f t="shared" si="21"/>
        <v>594575.25378456991</v>
      </c>
      <c r="BH135" s="5">
        <f t="shared" si="22"/>
        <v>634467.24506079021</v>
      </c>
      <c r="BI135" s="150"/>
      <c r="BJ135" s="2">
        <v>130</v>
      </c>
      <c r="BK135" s="118">
        <v>48792</v>
      </c>
      <c r="BL135" s="5">
        <f t="shared" si="52"/>
        <v>592102.47972898942</v>
      </c>
      <c r="BM135" s="5">
        <f t="shared" si="53"/>
        <v>4761.5904347922178</v>
      </c>
      <c r="BN135" s="5">
        <f t="shared" si="23"/>
        <v>1184.3046197629069</v>
      </c>
      <c r="BO135" s="35">
        <f t="shared" si="24"/>
        <v>2.4002019791674718E-2</v>
      </c>
      <c r="BP135" s="5">
        <f t="shared" si="25"/>
        <v>3577.2858150293109</v>
      </c>
      <c r="BQ135" s="35">
        <f t="shared" si="26"/>
        <v>7.2499999999999995E-2</v>
      </c>
      <c r="BR135" s="5">
        <f t="shared" si="54"/>
        <v>107081.82489077344</v>
      </c>
      <c r="BS135" s="5">
        <f t="shared" si="55"/>
        <v>511924.93163221475</v>
      </c>
      <c r="BT135" s="5">
        <f t="shared" si="27"/>
        <v>590918.17510922649</v>
      </c>
      <c r="BU135" s="5">
        <f t="shared" si="28"/>
        <v>619006.7565229882</v>
      </c>
      <c r="BV135" s="150"/>
      <c r="BW135" s="2">
        <v>130</v>
      </c>
      <c r="BX135" s="118">
        <v>48792</v>
      </c>
      <c r="BY135" s="5">
        <f t="shared" si="56"/>
        <v>588377.30422918312</v>
      </c>
      <c r="BZ135" s="5">
        <f t="shared" si="57"/>
        <v>4643.8114163506943</v>
      </c>
      <c r="CA135" s="5">
        <f t="shared" si="29"/>
        <v>1211.6104750137924</v>
      </c>
      <c r="CB135" s="35">
        <f t="shared" si="30"/>
        <v>2.4710888057133812E-2</v>
      </c>
      <c r="CC135" s="5">
        <f t="shared" si="31"/>
        <v>3432.2009413369019</v>
      </c>
      <c r="CD135" s="35">
        <f t="shared" si="32"/>
        <v>7.0000000000000007E-2</v>
      </c>
      <c r="CE135" s="5">
        <f t="shared" si="58"/>
        <v>110834.30624583051</v>
      </c>
      <c r="CF135" s="5">
        <f t="shared" si="59"/>
        <v>492861.17787975963</v>
      </c>
      <c r="CG135" s="5">
        <f t="shared" si="33"/>
        <v>587165.69375416928</v>
      </c>
      <c r="CH135" s="5">
        <f t="shared" si="34"/>
        <v>603695.48412559018</v>
      </c>
    </row>
    <row r="136" spans="9:86" ht="14.25" customHeight="1">
      <c r="I136" s="150"/>
      <c r="J136" s="2">
        <v>131</v>
      </c>
      <c r="K136" s="118">
        <v>48823</v>
      </c>
      <c r="L136" s="5">
        <f t="shared" si="35"/>
        <v>604979.90530898899</v>
      </c>
      <c r="M136" s="5">
        <f t="shared" si="0"/>
        <v>5243.8408962754593</v>
      </c>
      <c r="N136" s="5">
        <f t="shared" si="1"/>
        <v>1084.6040472761597</v>
      </c>
      <c r="O136" s="35">
        <f t="shared" si="2"/>
        <v>2.1513522107261523E-2</v>
      </c>
      <c r="P136" s="5">
        <f t="shared" si="3"/>
        <v>4159.2368489992996</v>
      </c>
      <c r="Q136" s="35">
        <f t="shared" si="4"/>
        <v>8.2500000000000004E-2</v>
      </c>
      <c r="R136" s="5">
        <f t="shared" si="36"/>
        <v>94104.698738287407</v>
      </c>
      <c r="S136" s="5">
        <f t="shared" si="37"/>
        <v>592838.45867379755</v>
      </c>
      <c r="T136" s="5">
        <f t="shared" si="38"/>
        <v>603895.3012617128</v>
      </c>
      <c r="U136" s="5">
        <f t="shared" si="39"/>
        <v>686943.15741208498</v>
      </c>
      <c r="V136" s="150"/>
      <c r="W136" s="2">
        <v>131</v>
      </c>
      <c r="X136" s="118">
        <v>48823</v>
      </c>
      <c r="Y136" s="5">
        <f t="shared" si="40"/>
        <v>601605.41925266362</v>
      </c>
      <c r="Z136" s="5">
        <f t="shared" si="41"/>
        <v>5121.6767256780549</v>
      </c>
      <c r="AA136" s="5">
        <f t="shared" si="5"/>
        <v>1110.9739306602974</v>
      </c>
      <c r="AB136" s="35">
        <f t="shared" si="6"/>
        <v>2.2160184634780519E-2</v>
      </c>
      <c r="AC136" s="5">
        <f t="shared" si="7"/>
        <v>4010.7027950177576</v>
      </c>
      <c r="AD136" s="35">
        <f t="shared" si="8"/>
        <v>0.08</v>
      </c>
      <c r="AE136" s="5">
        <f t="shared" si="42"/>
        <v>97505.554677997367</v>
      </c>
      <c r="AF136" s="5">
        <f t="shared" si="43"/>
        <v>573434.09638582775</v>
      </c>
      <c r="AG136" s="5">
        <f t="shared" si="9"/>
        <v>600494.44532200333</v>
      </c>
      <c r="AH136" s="5">
        <f t="shared" si="10"/>
        <v>670939.65106382512</v>
      </c>
      <c r="AI136" s="150"/>
      <c r="AJ136" s="2">
        <v>131</v>
      </c>
      <c r="AK136" s="118">
        <v>48823</v>
      </c>
      <c r="AL136" s="5">
        <f t="shared" si="44"/>
        <v>598137.45405162603</v>
      </c>
      <c r="AM136" s="5">
        <f t="shared" si="45"/>
        <v>5000.557474002132</v>
      </c>
      <c r="AN136" s="5">
        <f t="shared" si="11"/>
        <v>1137.5864165853804</v>
      </c>
      <c r="AO136" s="35">
        <f t="shared" si="12"/>
        <v>2.2822575156523011E-2</v>
      </c>
      <c r="AP136" s="5">
        <f t="shared" si="13"/>
        <v>3862.9710574167516</v>
      </c>
      <c r="AQ136" s="35">
        <f t="shared" si="14"/>
        <v>7.7499999999999999E-2</v>
      </c>
      <c r="AR136" s="5">
        <f t="shared" si="46"/>
        <v>101000.13236495928</v>
      </c>
      <c r="AS136" s="5">
        <f t="shared" si="47"/>
        <v>554072.89672931994</v>
      </c>
      <c r="AT136" s="5">
        <f t="shared" si="15"/>
        <v>596999.86763504066</v>
      </c>
      <c r="AU136" s="5">
        <f t="shared" si="16"/>
        <v>655073.02909427928</v>
      </c>
      <c r="AV136" s="150"/>
      <c r="AW136" s="2">
        <v>131</v>
      </c>
      <c r="AX136" s="118">
        <v>48823</v>
      </c>
      <c r="AY136" s="5">
        <f t="shared" si="48"/>
        <v>594575.25378456991</v>
      </c>
      <c r="AZ136" s="5">
        <f t="shared" si="49"/>
        <v>4880.5172696983873</v>
      </c>
      <c r="BA136" s="5">
        <f t="shared" si="17"/>
        <v>1164.4219335448256</v>
      </c>
      <c r="BB136" s="35">
        <f t="shared" si="18"/>
        <v>2.3500916181083971E-2</v>
      </c>
      <c r="BC136" s="5">
        <f t="shared" si="19"/>
        <v>3716.0953361535617</v>
      </c>
      <c r="BD136" s="35">
        <f t="shared" si="20"/>
        <v>7.4999999999999997E-2</v>
      </c>
      <c r="BE136" s="5">
        <f t="shared" si="50"/>
        <v>104589.1681489754</v>
      </c>
      <c r="BF136" s="5">
        <f t="shared" si="51"/>
        <v>534758.59418151318</v>
      </c>
      <c r="BG136" s="5">
        <f t="shared" si="21"/>
        <v>593410.83185102511</v>
      </c>
      <c r="BH136" s="5">
        <f t="shared" si="22"/>
        <v>639347.76233048853</v>
      </c>
      <c r="BI136" s="150"/>
      <c r="BJ136" s="2">
        <v>131</v>
      </c>
      <c r="BK136" s="118">
        <v>48823</v>
      </c>
      <c r="BL136" s="5">
        <f t="shared" si="52"/>
        <v>590918.17510922649</v>
      </c>
      <c r="BM136" s="5">
        <f t="shared" si="53"/>
        <v>4761.5904347922178</v>
      </c>
      <c r="BN136" s="5">
        <f t="shared" si="23"/>
        <v>1191.4597935073079</v>
      </c>
      <c r="BO136" s="35">
        <f t="shared" si="24"/>
        <v>2.4195426920901382E-2</v>
      </c>
      <c r="BP136" s="5">
        <f t="shared" si="25"/>
        <v>3570.1306412849099</v>
      </c>
      <c r="BQ136" s="35">
        <f t="shared" si="26"/>
        <v>7.2499999999999995E-2</v>
      </c>
      <c r="BR136" s="5">
        <f t="shared" si="54"/>
        <v>108273.28468428075</v>
      </c>
      <c r="BS136" s="5">
        <f t="shared" si="55"/>
        <v>515495.06227349967</v>
      </c>
      <c r="BT136" s="5">
        <f t="shared" si="27"/>
        <v>589726.71531571914</v>
      </c>
      <c r="BU136" s="5">
        <f t="shared" si="28"/>
        <v>623768.34695778042</v>
      </c>
      <c r="BV136" s="150"/>
      <c r="BW136" s="2">
        <v>131</v>
      </c>
      <c r="BX136" s="118">
        <v>48823</v>
      </c>
      <c r="BY136" s="5">
        <f t="shared" si="56"/>
        <v>587165.69375416928</v>
      </c>
      <c r="BZ136" s="5">
        <f t="shared" si="57"/>
        <v>4643.8114163506943</v>
      </c>
      <c r="CA136" s="5">
        <f t="shared" si="29"/>
        <v>1218.6782027847066</v>
      </c>
      <c r="CB136" s="35">
        <f t="shared" si="30"/>
        <v>2.4906323017467057E-2</v>
      </c>
      <c r="CC136" s="5">
        <f t="shared" si="31"/>
        <v>3425.1332135659877</v>
      </c>
      <c r="CD136" s="35">
        <f t="shared" si="32"/>
        <v>7.0000000000000007E-2</v>
      </c>
      <c r="CE136" s="5">
        <f t="shared" si="58"/>
        <v>112052.98444861521</v>
      </c>
      <c r="CF136" s="5">
        <f t="shared" si="59"/>
        <v>496286.31109332561</v>
      </c>
      <c r="CG136" s="5">
        <f t="shared" si="33"/>
        <v>585947.01555138454</v>
      </c>
      <c r="CH136" s="5">
        <f t="shared" si="34"/>
        <v>608339.29554194084</v>
      </c>
    </row>
    <row r="137" spans="9:86" ht="14.25" customHeight="1">
      <c r="I137" s="150"/>
      <c r="J137" s="2">
        <v>132</v>
      </c>
      <c r="K137" s="118">
        <v>48853</v>
      </c>
      <c r="L137" s="5">
        <f t="shared" si="35"/>
        <v>603895.3012617128</v>
      </c>
      <c r="M137" s="5">
        <f t="shared" si="0"/>
        <v>5243.8408962754593</v>
      </c>
      <c r="N137" s="5">
        <f t="shared" si="1"/>
        <v>1092.060700101184</v>
      </c>
      <c r="O137" s="35">
        <f t="shared" si="2"/>
        <v>2.1700331785716204E-2</v>
      </c>
      <c r="P137" s="5">
        <f t="shared" si="3"/>
        <v>4151.7801961742753</v>
      </c>
      <c r="Q137" s="35">
        <f t="shared" si="4"/>
        <v>8.2500000000000004E-2</v>
      </c>
      <c r="R137" s="5">
        <f t="shared" si="36"/>
        <v>95196.759438388588</v>
      </c>
      <c r="S137" s="5">
        <f t="shared" si="37"/>
        <v>596990.23886997183</v>
      </c>
      <c r="T137" s="5">
        <f t="shared" si="38"/>
        <v>602803.2405616116</v>
      </c>
      <c r="U137" s="5">
        <f t="shared" si="39"/>
        <v>692186.99830836046</v>
      </c>
      <c r="V137" s="150"/>
      <c r="W137" s="2">
        <v>132</v>
      </c>
      <c r="X137" s="118">
        <v>48853</v>
      </c>
      <c r="Y137" s="5">
        <f t="shared" si="40"/>
        <v>600494.44532200333</v>
      </c>
      <c r="Z137" s="5">
        <f t="shared" si="41"/>
        <v>5121.6767256780549</v>
      </c>
      <c r="AA137" s="5">
        <f t="shared" si="5"/>
        <v>1118.380423531366</v>
      </c>
      <c r="AB137" s="35">
        <f t="shared" si="6"/>
        <v>2.2349191049019411E-2</v>
      </c>
      <c r="AC137" s="5">
        <f t="shared" si="7"/>
        <v>4003.296302146689</v>
      </c>
      <c r="AD137" s="35">
        <f t="shared" si="8"/>
        <v>0.08</v>
      </c>
      <c r="AE137" s="5">
        <f t="shared" si="42"/>
        <v>98623.935101528739</v>
      </c>
      <c r="AF137" s="5">
        <f t="shared" si="43"/>
        <v>577437.3926879745</v>
      </c>
      <c r="AG137" s="5">
        <f t="shared" si="9"/>
        <v>599376.06489847193</v>
      </c>
      <c r="AH137" s="5">
        <f t="shared" si="10"/>
        <v>676061.32778950327</v>
      </c>
      <c r="AI137" s="150"/>
      <c r="AJ137" s="2">
        <v>132</v>
      </c>
      <c r="AK137" s="118">
        <v>48853</v>
      </c>
      <c r="AL137" s="5">
        <f t="shared" si="44"/>
        <v>596999.86763504066</v>
      </c>
      <c r="AM137" s="5">
        <f t="shared" si="45"/>
        <v>5000.557474002132</v>
      </c>
      <c r="AN137" s="5">
        <f t="shared" si="11"/>
        <v>1144.9333288591611</v>
      </c>
      <c r="AO137" s="35">
        <f t="shared" si="12"/>
        <v>2.3013740355984486E-2</v>
      </c>
      <c r="AP137" s="5">
        <f t="shared" si="13"/>
        <v>3855.624145142971</v>
      </c>
      <c r="AQ137" s="35">
        <f t="shared" si="14"/>
        <v>7.7499999999999999E-2</v>
      </c>
      <c r="AR137" s="5">
        <f t="shared" si="46"/>
        <v>102145.06569381844</v>
      </c>
      <c r="AS137" s="5">
        <f t="shared" si="47"/>
        <v>557928.52087446291</v>
      </c>
      <c r="AT137" s="5">
        <f t="shared" si="15"/>
        <v>595854.9343061815</v>
      </c>
      <c r="AU137" s="5">
        <f t="shared" si="16"/>
        <v>660073.58656828129</v>
      </c>
      <c r="AV137" s="150"/>
      <c r="AW137" s="2">
        <v>132</v>
      </c>
      <c r="AX137" s="118">
        <v>48853</v>
      </c>
      <c r="AY137" s="5">
        <f t="shared" si="48"/>
        <v>593410.83185102511</v>
      </c>
      <c r="AZ137" s="5">
        <f t="shared" si="49"/>
        <v>4880.5172696983873</v>
      </c>
      <c r="BA137" s="5">
        <f t="shared" si="17"/>
        <v>1171.6995706294806</v>
      </c>
      <c r="BB137" s="35">
        <f t="shared" si="18"/>
        <v>2.3694199857618389E-2</v>
      </c>
      <c r="BC137" s="5">
        <f t="shared" si="19"/>
        <v>3708.8176990689067</v>
      </c>
      <c r="BD137" s="35">
        <f t="shared" si="20"/>
        <v>7.4999999999999997E-2</v>
      </c>
      <c r="BE137" s="5">
        <f t="shared" si="50"/>
        <v>105760.86771960488</v>
      </c>
      <c r="BF137" s="5">
        <f t="shared" si="51"/>
        <v>538467.41188058211</v>
      </c>
      <c r="BG137" s="5">
        <f t="shared" si="21"/>
        <v>592239.1322803956</v>
      </c>
      <c r="BH137" s="5">
        <f t="shared" si="22"/>
        <v>644228.27960018697</v>
      </c>
      <c r="BI137" s="150"/>
      <c r="BJ137" s="2">
        <v>132</v>
      </c>
      <c r="BK137" s="118">
        <v>48853</v>
      </c>
      <c r="BL137" s="5">
        <f t="shared" si="52"/>
        <v>589726.71531571914</v>
      </c>
      <c r="BM137" s="5">
        <f t="shared" si="53"/>
        <v>4761.5904347922178</v>
      </c>
      <c r="BN137" s="5">
        <f t="shared" si="23"/>
        <v>1198.6581964264146</v>
      </c>
      <c r="BO137" s="35">
        <f t="shared" si="24"/>
        <v>2.4390786416071279E-2</v>
      </c>
      <c r="BP137" s="5">
        <f t="shared" si="25"/>
        <v>3562.9322383658032</v>
      </c>
      <c r="BQ137" s="35">
        <f t="shared" si="26"/>
        <v>7.2499999999999995E-2</v>
      </c>
      <c r="BR137" s="5">
        <f t="shared" si="54"/>
        <v>109471.94288070717</v>
      </c>
      <c r="BS137" s="5">
        <f t="shared" si="55"/>
        <v>519057.99451186549</v>
      </c>
      <c r="BT137" s="5">
        <f t="shared" si="27"/>
        <v>588528.05711929267</v>
      </c>
      <c r="BU137" s="5">
        <f t="shared" si="28"/>
        <v>628529.93739257264</v>
      </c>
      <c r="BV137" s="150"/>
      <c r="BW137" s="2">
        <v>132</v>
      </c>
      <c r="BX137" s="118">
        <v>48853</v>
      </c>
      <c r="BY137" s="5">
        <f t="shared" si="56"/>
        <v>585947.01555138454</v>
      </c>
      <c r="BZ137" s="5">
        <f t="shared" si="57"/>
        <v>4643.8114163506943</v>
      </c>
      <c r="CA137" s="5">
        <f t="shared" si="29"/>
        <v>1225.7871589676179</v>
      </c>
      <c r="CB137" s="35">
        <f t="shared" si="30"/>
        <v>2.5103713334506214E-2</v>
      </c>
      <c r="CC137" s="5">
        <f t="shared" si="31"/>
        <v>3418.0242573830765</v>
      </c>
      <c r="CD137" s="35">
        <f t="shared" si="32"/>
        <v>7.0000000000000007E-2</v>
      </c>
      <c r="CE137" s="5">
        <f t="shared" si="58"/>
        <v>113278.77160758284</v>
      </c>
      <c r="CF137" s="5">
        <f t="shared" si="59"/>
        <v>499704.33535070869</v>
      </c>
      <c r="CG137" s="5">
        <f t="shared" si="33"/>
        <v>584721.22839241696</v>
      </c>
      <c r="CH137" s="5">
        <f t="shared" si="34"/>
        <v>612983.10695829149</v>
      </c>
    </row>
    <row r="138" spans="9:86" ht="14.25" customHeight="1">
      <c r="I138" s="150"/>
      <c r="J138" s="2">
        <v>133</v>
      </c>
      <c r="K138" s="118">
        <v>48884</v>
      </c>
      <c r="L138" s="5">
        <f t="shared" si="35"/>
        <v>602803.2405616116</v>
      </c>
      <c r="M138" s="5">
        <f t="shared" si="0"/>
        <v>5243.8408962754593</v>
      </c>
      <c r="N138" s="5">
        <f t="shared" si="1"/>
        <v>1099.5686174143793</v>
      </c>
      <c r="O138" s="35">
        <f t="shared" si="2"/>
        <v>2.1889104970104965E-2</v>
      </c>
      <c r="P138" s="5">
        <f t="shared" si="3"/>
        <v>4144.2722788610799</v>
      </c>
      <c r="Q138" s="35">
        <f t="shared" si="4"/>
        <v>8.2500000000000004E-2</v>
      </c>
      <c r="R138" s="5">
        <f t="shared" si="36"/>
        <v>96296.328055802966</v>
      </c>
      <c r="S138" s="5">
        <f t="shared" si="37"/>
        <v>601134.51114883285</v>
      </c>
      <c r="T138" s="5">
        <f t="shared" si="38"/>
        <v>601703.67194419727</v>
      </c>
      <c r="U138" s="5">
        <f t="shared" si="39"/>
        <v>697430.83920463582</v>
      </c>
      <c r="V138" s="150"/>
      <c r="W138" s="2">
        <v>133</v>
      </c>
      <c r="X138" s="118">
        <v>48884</v>
      </c>
      <c r="Y138" s="5">
        <f t="shared" si="40"/>
        <v>599376.06489847193</v>
      </c>
      <c r="Z138" s="5">
        <f t="shared" si="41"/>
        <v>5121.6767256780549</v>
      </c>
      <c r="AA138" s="5">
        <f t="shared" si="5"/>
        <v>1125.8362930215753</v>
      </c>
      <c r="AB138" s="35">
        <f t="shared" si="6"/>
        <v>2.254016519419634E-2</v>
      </c>
      <c r="AC138" s="5">
        <f t="shared" si="7"/>
        <v>3995.8404326564796</v>
      </c>
      <c r="AD138" s="35">
        <f t="shared" si="8"/>
        <v>0.08</v>
      </c>
      <c r="AE138" s="5">
        <f t="shared" si="42"/>
        <v>99749.77139455032</v>
      </c>
      <c r="AF138" s="5">
        <f t="shared" si="43"/>
        <v>581433.23312063096</v>
      </c>
      <c r="AG138" s="5">
        <f t="shared" si="9"/>
        <v>598250.22860545036</v>
      </c>
      <c r="AH138" s="5">
        <f t="shared" si="10"/>
        <v>681183.0045151813</v>
      </c>
      <c r="AI138" s="150"/>
      <c r="AJ138" s="2">
        <v>133</v>
      </c>
      <c r="AK138" s="118">
        <v>48884</v>
      </c>
      <c r="AL138" s="5">
        <f t="shared" si="44"/>
        <v>595854.9343061815</v>
      </c>
      <c r="AM138" s="5">
        <f t="shared" si="45"/>
        <v>5000.557474002132</v>
      </c>
      <c r="AN138" s="5">
        <f t="shared" si="11"/>
        <v>1152.3276899413763</v>
      </c>
      <c r="AO138" s="35">
        <f t="shared" si="12"/>
        <v>2.3206877182947012E-2</v>
      </c>
      <c r="AP138" s="5">
        <f t="shared" si="13"/>
        <v>3848.2297840607557</v>
      </c>
      <c r="AQ138" s="35">
        <f t="shared" si="14"/>
        <v>7.7499999999999999E-2</v>
      </c>
      <c r="AR138" s="5">
        <f t="shared" si="46"/>
        <v>103297.39338375982</v>
      </c>
      <c r="AS138" s="5">
        <f t="shared" si="47"/>
        <v>561776.75065852364</v>
      </c>
      <c r="AT138" s="5">
        <f t="shared" si="15"/>
        <v>594702.60661624011</v>
      </c>
      <c r="AU138" s="5">
        <f t="shared" si="16"/>
        <v>665074.14404228341</v>
      </c>
      <c r="AV138" s="150"/>
      <c r="AW138" s="2">
        <v>133</v>
      </c>
      <c r="AX138" s="118">
        <v>48884</v>
      </c>
      <c r="AY138" s="5">
        <f t="shared" si="48"/>
        <v>592239.1322803956</v>
      </c>
      <c r="AZ138" s="5">
        <f t="shared" si="49"/>
        <v>4880.5172696983873</v>
      </c>
      <c r="BA138" s="5">
        <f t="shared" si="17"/>
        <v>1179.022692945915</v>
      </c>
      <c r="BB138" s="35">
        <f t="shared" si="18"/>
        <v>2.3889458740886577E-2</v>
      </c>
      <c r="BC138" s="5">
        <f t="shared" si="19"/>
        <v>3701.4945767524723</v>
      </c>
      <c r="BD138" s="35">
        <f t="shared" si="20"/>
        <v>7.4999999999999997E-2</v>
      </c>
      <c r="BE138" s="5">
        <f t="shared" si="50"/>
        <v>106939.8904125508</v>
      </c>
      <c r="BF138" s="5">
        <f t="shared" si="51"/>
        <v>542168.90645733452</v>
      </c>
      <c r="BG138" s="5">
        <f t="shared" si="21"/>
        <v>591060.1095874497</v>
      </c>
      <c r="BH138" s="5">
        <f t="shared" si="22"/>
        <v>649108.79686988529</v>
      </c>
      <c r="BI138" s="150"/>
      <c r="BJ138" s="2">
        <v>133</v>
      </c>
      <c r="BK138" s="118">
        <v>48884</v>
      </c>
      <c r="BL138" s="5">
        <f t="shared" si="52"/>
        <v>588528.05711929267</v>
      </c>
      <c r="BM138" s="5">
        <f t="shared" si="53"/>
        <v>4761.5904347922178</v>
      </c>
      <c r="BN138" s="5">
        <f t="shared" si="23"/>
        <v>1205.9000896964912</v>
      </c>
      <c r="BO138" s="35">
        <f t="shared" si="24"/>
        <v>2.4588124391535529E-2</v>
      </c>
      <c r="BP138" s="5">
        <f t="shared" si="25"/>
        <v>3555.6903450957266</v>
      </c>
      <c r="BQ138" s="35">
        <f t="shared" si="26"/>
        <v>7.2499999999999995E-2</v>
      </c>
      <c r="BR138" s="5">
        <f t="shared" si="54"/>
        <v>110677.84297040365</v>
      </c>
      <c r="BS138" s="5">
        <f t="shared" si="55"/>
        <v>522613.68485696119</v>
      </c>
      <c r="BT138" s="5">
        <f t="shared" si="27"/>
        <v>587322.15702959616</v>
      </c>
      <c r="BU138" s="5">
        <f t="shared" si="28"/>
        <v>633291.52782736486</v>
      </c>
      <c r="BV138" s="150"/>
      <c r="BW138" s="2">
        <v>133</v>
      </c>
      <c r="BX138" s="118">
        <v>48884</v>
      </c>
      <c r="BY138" s="5">
        <f t="shared" si="56"/>
        <v>584721.22839241696</v>
      </c>
      <c r="BZ138" s="5">
        <f t="shared" si="57"/>
        <v>4643.8114163506943</v>
      </c>
      <c r="CA138" s="5">
        <f t="shared" si="29"/>
        <v>1232.9375840615953</v>
      </c>
      <c r="CB138" s="35">
        <f t="shared" si="30"/>
        <v>2.5303085111884775E-2</v>
      </c>
      <c r="CC138" s="5">
        <f t="shared" si="31"/>
        <v>3410.873832289099</v>
      </c>
      <c r="CD138" s="35">
        <f t="shared" si="32"/>
        <v>7.0000000000000007E-2</v>
      </c>
      <c r="CE138" s="5">
        <f t="shared" si="58"/>
        <v>114511.70919164443</v>
      </c>
      <c r="CF138" s="5">
        <f t="shared" si="59"/>
        <v>503115.20918299776</v>
      </c>
      <c r="CG138" s="5">
        <f t="shared" si="33"/>
        <v>583488.29080835532</v>
      </c>
      <c r="CH138" s="5">
        <f t="shared" si="34"/>
        <v>617626.91837464215</v>
      </c>
    </row>
    <row r="139" spans="9:86" ht="14.25" customHeight="1">
      <c r="I139" s="150"/>
      <c r="J139" s="2">
        <v>134</v>
      </c>
      <c r="K139" s="118">
        <v>48914</v>
      </c>
      <c r="L139" s="5">
        <f t="shared" si="35"/>
        <v>601703.67194419727</v>
      </c>
      <c r="M139" s="5">
        <f t="shared" si="0"/>
        <v>5243.8408962754593</v>
      </c>
      <c r="N139" s="5">
        <f t="shared" si="1"/>
        <v>1107.1281516591034</v>
      </c>
      <c r="O139" s="35">
        <f t="shared" si="2"/>
        <v>2.2079868279649383E-2</v>
      </c>
      <c r="P139" s="5">
        <f t="shared" si="3"/>
        <v>4136.7127446163558</v>
      </c>
      <c r="Q139" s="35">
        <f t="shared" si="4"/>
        <v>8.249999999999999E-2</v>
      </c>
      <c r="R139" s="5">
        <f t="shared" si="36"/>
        <v>97403.456207462063</v>
      </c>
      <c r="S139" s="5">
        <f t="shared" si="37"/>
        <v>605271.22389344918</v>
      </c>
      <c r="T139" s="5">
        <f t="shared" si="38"/>
        <v>600596.54379253811</v>
      </c>
      <c r="U139" s="5">
        <f t="shared" si="39"/>
        <v>702674.6801009113</v>
      </c>
      <c r="V139" s="150"/>
      <c r="W139" s="2">
        <v>134</v>
      </c>
      <c r="X139" s="118">
        <v>48914</v>
      </c>
      <c r="Y139" s="5">
        <f t="shared" si="40"/>
        <v>598250.22860545036</v>
      </c>
      <c r="Z139" s="5">
        <f t="shared" si="41"/>
        <v>5121.6767256780549</v>
      </c>
      <c r="AA139" s="5">
        <f t="shared" si="5"/>
        <v>1133.3418683083855</v>
      </c>
      <c r="AB139" s="35">
        <f t="shared" si="6"/>
        <v>2.2733133677864378E-2</v>
      </c>
      <c r="AC139" s="5">
        <f t="shared" si="7"/>
        <v>3988.3348573696694</v>
      </c>
      <c r="AD139" s="35">
        <f t="shared" si="8"/>
        <v>0.08</v>
      </c>
      <c r="AE139" s="5">
        <f t="shared" si="42"/>
        <v>100883.11326285871</v>
      </c>
      <c r="AF139" s="5">
        <f t="shared" si="43"/>
        <v>585421.56797800062</v>
      </c>
      <c r="AG139" s="5">
        <f t="shared" si="9"/>
        <v>597116.88673714199</v>
      </c>
      <c r="AH139" s="5">
        <f t="shared" si="10"/>
        <v>686304.68124085933</v>
      </c>
      <c r="AI139" s="150"/>
      <c r="AJ139" s="2">
        <v>134</v>
      </c>
      <c r="AK139" s="118">
        <v>48914</v>
      </c>
      <c r="AL139" s="5">
        <f t="shared" si="44"/>
        <v>594702.60661624011</v>
      </c>
      <c r="AM139" s="5">
        <f t="shared" si="45"/>
        <v>5000.557474002132</v>
      </c>
      <c r="AN139" s="5">
        <f t="shared" si="11"/>
        <v>1159.7698062722479</v>
      </c>
      <c r="AO139" s="35">
        <f t="shared" si="12"/>
        <v>2.3402012233398075E-2</v>
      </c>
      <c r="AP139" s="5">
        <f t="shared" si="13"/>
        <v>3840.7876677298841</v>
      </c>
      <c r="AQ139" s="35">
        <f t="shared" si="14"/>
        <v>7.7499999999999999E-2</v>
      </c>
      <c r="AR139" s="5">
        <f t="shared" si="46"/>
        <v>104457.16319003206</v>
      </c>
      <c r="AS139" s="5">
        <f t="shared" si="47"/>
        <v>565617.53832625353</v>
      </c>
      <c r="AT139" s="5">
        <f t="shared" si="15"/>
        <v>593542.83680996788</v>
      </c>
      <c r="AU139" s="5">
        <f t="shared" si="16"/>
        <v>670074.70151628554</v>
      </c>
      <c r="AV139" s="150"/>
      <c r="AW139" s="2">
        <v>134</v>
      </c>
      <c r="AX139" s="118">
        <v>48914</v>
      </c>
      <c r="AY139" s="5">
        <f t="shared" si="48"/>
        <v>591060.1095874497</v>
      </c>
      <c r="AZ139" s="5">
        <f t="shared" si="49"/>
        <v>4880.5172696983873</v>
      </c>
      <c r="BA139" s="5">
        <f t="shared" si="17"/>
        <v>1186.3915847768271</v>
      </c>
      <c r="BB139" s="35">
        <f t="shared" si="18"/>
        <v>2.408671941549043E-2</v>
      </c>
      <c r="BC139" s="5">
        <f t="shared" si="19"/>
        <v>3694.1256849215602</v>
      </c>
      <c r="BD139" s="35">
        <f t="shared" si="20"/>
        <v>7.4999999999999997E-2</v>
      </c>
      <c r="BE139" s="5">
        <f t="shared" si="50"/>
        <v>108126.28199732762</v>
      </c>
      <c r="BF139" s="5">
        <f t="shared" si="51"/>
        <v>545863.03214225604</v>
      </c>
      <c r="BG139" s="5">
        <f t="shared" si="21"/>
        <v>589873.71800267289</v>
      </c>
      <c r="BH139" s="5">
        <f t="shared" si="22"/>
        <v>653989.31413958361</v>
      </c>
      <c r="BI139" s="150"/>
      <c r="BJ139" s="2">
        <v>134</v>
      </c>
      <c r="BK139" s="118">
        <v>48914</v>
      </c>
      <c r="BL139" s="5">
        <f t="shared" si="52"/>
        <v>587322.15702959616</v>
      </c>
      <c r="BM139" s="5">
        <f t="shared" si="53"/>
        <v>4761.5904347922178</v>
      </c>
      <c r="BN139" s="5">
        <f t="shared" si="23"/>
        <v>1213.1857360717413</v>
      </c>
      <c r="BO139" s="35">
        <f t="shared" si="24"/>
        <v>2.4787467420758796E-2</v>
      </c>
      <c r="BP139" s="5">
        <f t="shared" si="25"/>
        <v>3548.4046987204765</v>
      </c>
      <c r="BQ139" s="35">
        <f t="shared" si="26"/>
        <v>7.2499999999999995E-2</v>
      </c>
      <c r="BR139" s="5">
        <f t="shared" si="54"/>
        <v>111891.02870647539</v>
      </c>
      <c r="BS139" s="5">
        <f t="shared" si="55"/>
        <v>526162.08955568168</v>
      </c>
      <c r="BT139" s="5">
        <f t="shared" si="27"/>
        <v>586108.97129352437</v>
      </c>
      <c r="BU139" s="5">
        <f t="shared" si="28"/>
        <v>638053.11826215708</v>
      </c>
      <c r="BV139" s="150"/>
      <c r="BW139" s="2">
        <v>134</v>
      </c>
      <c r="BX139" s="118">
        <v>48914</v>
      </c>
      <c r="BY139" s="5">
        <f t="shared" si="56"/>
        <v>583488.29080835532</v>
      </c>
      <c r="BZ139" s="5">
        <f t="shared" si="57"/>
        <v>4643.8114163506943</v>
      </c>
      <c r="CA139" s="5">
        <f t="shared" si="29"/>
        <v>1240.1297199686214</v>
      </c>
      <c r="CB139" s="35">
        <f t="shared" si="30"/>
        <v>2.550446491223806E-2</v>
      </c>
      <c r="CC139" s="5">
        <f t="shared" si="31"/>
        <v>3403.6816963820729</v>
      </c>
      <c r="CD139" s="35">
        <f t="shared" si="32"/>
        <v>7.0000000000000007E-2</v>
      </c>
      <c r="CE139" s="5">
        <f t="shared" si="58"/>
        <v>115751.83891161306</v>
      </c>
      <c r="CF139" s="5">
        <f t="shared" si="59"/>
        <v>506518.89087937982</v>
      </c>
      <c r="CG139" s="5">
        <f t="shared" si="33"/>
        <v>582248.16108838667</v>
      </c>
      <c r="CH139" s="5">
        <f t="shared" si="34"/>
        <v>622270.72979099292</v>
      </c>
    </row>
    <row r="140" spans="9:86" ht="14.25" customHeight="1">
      <c r="I140" s="150"/>
      <c r="J140" s="2">
        <v>135</v>
      </c>
      <c r="K140" s="118">
        <v>48945</v>
      </c>
      <c r="L140" s="5">
        <f t="shared" si="35"/>
        <v>600596.54379253811</v>
      </c>
      <c r="M140" s="5">
        <f t="shared" si="0"/>
        <v>5243.8408962754593</v>
      </c>
      <c r="N140" s="5">
        <f t="shared" si="1"/>
        <v>1114.7396577017598</v>
      </c>
      <c r="O140" s="35">
        <f t="shared" si="2"/>
        <v>2.2272648803390124E-2</v>
      </c>
      <c r="P140" s="5">
        <f t="shared" si="3"/>
        <v>4129.1012385736994</v>
      </c>
      <c r="Q140" s="35">
        <f t="shared" si="4"/>
        <v>8.2500000000000004E-2</v>
      </c>
      <c r="R140" s="5">
        <f t="shared" si="36"/>
        <v>98518.195865163827</v>
      </c>
      <c r="S140" s="5">
        <f t="shared" si="37"/>
        <v>609400.32513202284</v>
      </c>
      <c r="T140" s="5">
        <f t="shared" si="38"/>
        <v>599481.8041348363</v>
      </c>
      <c r="U140" s="5">
        <f t="shared" si="39"/>
        <v>707918.52099718666</v>
      </c>
      <c r="V140" s="150"/>
      <c r="W140" s="2">
        <v>135</v>
      </c>
      <c r="X140" s="118">
        <v>48945</v>
      </c>
      <c r="Y140" s="5">
        <f t="shared" si="40"/>
        <v>597116.88673714199</v>
      </c>
      <c r="Z140" s="5">
        <f t="shared" si="41"/>
        <v>5121.6767256780549</v>
      </c>
      <c r="AA140" s="5">
        <f t="shared" si="5"/>
        <v>1140.8974807637746</v>
      </c>
      <c r="AB140" s="35">
        <f t="shared" si="6"/>
        <v>2.29281235772388E-2</v>
      </c>
      <c r="AC140" s="5">
        <f t="shared" si="7"/>
        <v>3980.7792449142803</v>
      </c>
      <c r="AD140" s="35">
        <f t="shared" si="8"/>
        <v>0.08</v>
      </c>
      <c r="AE140" s="5">
        <f t="shared" si="42"/>
        <v>102024.01074362248</v>
      </c>
      <c r="AF140" s="5">
        <f t="shared" si="43"/>
        <v>589402.34722291492</v>
      </c>
      <c r="AG140" s="5">
        <f t="shared" si="9"/>
        <v>595975.98925637826</v>
      </c>
      <c r="AH140" s="5">
        <f t="shared" si="10"/>
        <v>691426.35796653735</v>
      </c>
      <c r="AI140" s="150"/>
      <c r="AJ140" s="2">
        <v>135</v>
      </c>
      <c r="AK140" s="118">
        <v>48945</v>
      </c>
      <c r="AL140" s="5">
        <f t="shared" si="44"/>
        <v>593542.83680996788</v>
      </c>
      <c r="AM140" s="5">
        <f t="shared" si="45"/>
        <v>5000.557474002132</v>
      </c>
      <c r="AN140" s="5">
        <f t="shared" si="11"/>
        <v>1167.2599862710895</v>
      </c>
      <c r="AO140" s="35">
        <f t="shared" si="12"/>
        <v>2.3599172572842747E-2</v>
      </c>
      <c r="AP140" s="5">
        <f t="shared" si="13"/>
        <v>3833.2974877310426</v>
      </c>
      <c r="AQ140" s="35">
        <f t="shared" si="14"/>
        <v>7.7499999999999999E-2</v>
      </c>
      <c r="AR140" s="5">
        <f t="shared" si="46"/>
        <v>105624.42317630316</v>
      </c>
      <c r="AS140" s="5">
        <f t="shared" si="47"/>
        <v>569450.83581398462</v>
      </c>
      <c r="AT140" s="5">
        <f t="shared" si="15"/>
        <v>592375.57682369684</v>
      </c>
      <c r="AU140" s="5">
        <f t="shared" si="16"/>
        <v>675075.25899028778</v>
      </c>
      <c r="AV140" s="150"/>
      <c r="AW140" s="2">
        <v>135</v>
      </c>
      <c r="AX140" s="118">
        <v>48945</v>
      </c>
      <c r="AY140" s="5">
        <f t="shared" si="48"/>
        <v>589873.71800267289</v>
      </c>
      <c r="AZ140" s="5">
        <f t="shared" si="49"/>
        <v>4880.5172696983873</v>
      </c>
      <c r="BA140" s="5">
        <f t="shared" si="17"/>
        <v>1193.8065321816821</v>
      </c>
      <c r="BB140" s="35">
        <f t="shared" si="18"/>
        <v>2.4286008935416364E-2</v>
      </c>
      <c r="BC140" s="5">
        <f t="shared" si="19"/>
        <v>3686.7107375167052</v>
      </c>
      <c r="BD140" s="35">
        <f t="shared" si="20"/>
        <v>7.4999999999999997E-2</v>
      </c>
      <c r="BE140" s="5">
        <f t="shared" si="50"/>
        <v>109320.0885295093</v>
      </c>
      <c r="BF140" s="5">
        <f t="shared" si="51"/>
        <v>549549.74287977279</v>
      </c>
      <c r="BG140" s="5">
        <f t="shared" si="21"/>
        <v>588679.91147049121</v>
      </c>
      <c r="BH140" s="5">
        <f t="shared" si="22"/>
        <v>658869.83140928205</v>
      </c>
      <c r="BI140" s="150"/>
      <c r="BJ140" s="2">
        <v>135</v>
      </c>
      <c r="BK140" s="118">
        <v>48945</v>
      </c>
      <c r="BL140" s="5">
        <f t="shared" si="52"/>
        <v>586108.97129352437</v>
      </c>
      <c r="BM140" s="5">
        <f t="shared" si="53"/>
        <v>4761.5904347922178</v>
      </c>
      <c r="BN140" s="5">
        <f t="shared" si="23"/>
        <v>1220.5153998938413</v>
      </c>
      <c r="BO140" s="35">
        <f t="shared" si="24"/>
        <v>2.4988842546467799E-2</v>
      </c>
      <c r="BP140" s="5">
        <f t="shared" si="25"/>
        <v>3541.0750348983765</v>
      </c>
      <c r="BQ140" s="35">
        <f t="shared" si="26"/>
        <v>7.2499999999999995E-2</v>
      </c>
      <c r="BR140" s="5">
        <f t="shared" si="54"/>
        <v>113111.54410636924</v>
      </c>
      <c r="BS140" s="5">
        <f t="shared" si="55"/>
        <v>529703.16459058004</v>
      </c>
      <c r="BT140" s="5">
        <f t="shared" si="27"/>
        <v>584888.45589363051</v>
      </c>
      <c r="BU140" s="5">
        <f t="shared" si="28"/>
        <v>642814.7086969493</v>
      </c>
      <c r="BV140" s="150"/>
      <c r="BW140" s="2">
        <v>135</v>
      </c>
      <c r="BX140" s="118">
        <v>48945</v>
      </c>
      <c r="BY140" s="5">
        <f t="shared" si="56"/>
        <v>582248.16108838667</v>
      </c>
      <c r="BZ140" s="5">
        <f t="shared" si="57"/>
        <v>4643.8114163506943</v>
      </c>
      <c r="CA140" s="5">
        <f t="shared" si="29"/>
        <v>1247.363810001772</v>
      </c>
      <c r="CB140" s="35">
        <f t="shared" si="30"/>
        <v>2.5707879767350658E-2</v>
      </c>
      <c r="CC140" s="5">
        <f t="shared" si="31"/>
        <v>3396.4476063489224</v>
      </c>
      <c r="CD140" s="35">
        <f t="shared" si="32"/>
        <v>7.0000000000000007E-2</v>
      </c>
      <c r="CE140" s="5">
        <f t="shared" si="58"/>
        <v>116999.20272161483</v>
      </c>
      <c r="CF140" s="5">
        <f t="shared" si="59"/>
        <v>509915.33848572872</v>
      </c>
      <c r="CG140" s="5">
        <f t="shared" si="33"/>
        <v>581000.79727838491</v>
      </c>
      <c r="CH140" s="5">
        <f t="shared" si="34"/>
        <v>626914.54120734357</v>
      </c>
    </row>
    <row r="141" spans="9:86" ht="14.25" customHeight="1">
      <c r="I141" s="150"/>
      <c r="J141" s="2">
        <v>136</v>
      </c>
      <c r="K141" s="118">
        <v>48976</v>
      </c>
      <c r="L141" s="5">
        <f t="shared" si="35"/>
        <v>599481.8041348363</v>
      </c>
      <c r="M141" s="5">
        <f t="shared" si="0"/>
        <v>5243.8408962754593</v>
      </c>
      <c r="N141" s="5">
        <f t="shared" si="1"/>
        <v>1122.4034928484598</v>
      </c>
      <c r="O141" s="35">
        <f t="shared" si="2"/>
        <v>2.2467474110610515E-2</v>
      </c>
      <c r="P141" s="5">
        <f t="shared" si="3"/>
        <v>4121.4374034269995</v>
      </c>
      <c r="Q141" s="35">
        <f t="shared" si="4"/>
        <v>8.2500000000000004E-2</v>
      </c>
      <c r="R141" s="5">
        <f t="shared" si="36"/>
        <v>99640.599358012289</v>
      </c>
      <c r="S141" s="5">
        <f t="shared" si="37"/>
        <v>613521.76253544982</v>
      </c>
      <c r="T141" s="5">
        <f t="shared" si="38"/>
        <v>598359.4006419878</v>
      </c>
      <c r="U141" s="5">
        <f t="shared" si="39"/>
        <v>713162.36189346213</v>
      </c>
      <c r="V141" s="150"/>
      <c r="W141" s="2">
        <v>136</v>
      </c>
      <c r="X141" s="118">
        <v>48976</v>
      </c>
      <c r="Y141" s="5">
        <f t="shared" si="40"/>
        <v>595975.98925637826</v>
      </c>
      <c r="Z141" s="5">
        <f t="shared" si="41"/>
        <v>5121.6767256780549</v>
      </c>
      <c r="AA141" s="5">
        <f t="shared" si="5"/>
        <v>1148.5034639688661</v>
      </c>
      <c r="AB141" s="35">
        <f t="shared" si="6"/>
        <v>2.312516244961943E-2</v>
      </c>
      <c r="AC141" s="5">
        <f t="shared" si="7"/>
        <v>3973.1732617091889</v>
      </c>
      <c r="AD141" s="35">
        <f t="shared" si="8"/>
        <v>0.08</v>
      </c>
      <c r="AE141" s="5">
        <f t="shared" si="42"/>
        <v>103172.51420759135</v>
      </c>
      <c r="AF141" s="5">
        <f t="shared" si="43"/>
        <v>593375.52048462408</v>
      </c>
      <c r="AG141" s="5">
        <f t="shared" si="9"/>
        <v>594827.4857924094</v>
      </c>
      <c r="AH141" s="5">
        <f t="shared" si="10"/>
        <v>696548.03469221538</v>
      </c>
      <c r="AI141" s="150"/>
      <c r="AJ141" s="2">
        <v>136</v>
      </c>
      <c r="AK141" s="118">
        <v>48976</v>
      </c>
      <c r="AL141" s="5">
        <f t="shared" si="44"/>
        <v>592375.57682369684</v>
      </c>
      <c r="AM141" s="5">
        <f t="shared" si="45"/>
        <v>5000.557474002132</v>
      </c>
      <c r="AN141" s="5">
        <f t="shared" si="11"/>
        <v>1174.7985403490898</v>
      </c>
      <c r="AO141" s="35">
        <f t="shared" si="12"/>
        <v>2.379838574672502E-2</v>
      </c>
      <c r="AP141" s="5">
        <f t="shared" si="13"/>
        <v>3825.7589336530423</v>
      </c>
      <c r="AQ141" s="35">
        <f t="shared" si="14"/>
        <v>7.7499999999999999E-2</v>
      </c>
      <c r="AR141" s="5">
        <f t="shared" si="46"/>
        <v>106799.22171665225</v>
      </c>
      <c r="AS141" s="5">
        <f t="shared" si="47"/>
        <v>573276.59474763763</v>
      </c>
      <c r="AT141" s="5">
        <f t="shared" si="15"/>
        <v>591200.77828334772</v>
      </c>
      <c r="AU141" s="5">
        <f t="shared" si="16"/>
        <v>680075.81646428991</v>
      </c>
      <c r="AV141" s="150"/>
      <c r="AW141" s="2">
        <v>136</v>
      </c>
      <c r="AX141" s="118">
        <v>48976</v>
      </c>
      <c r="AY141" s="5">
        <f t="shared" si="48"/>
        <v>588679.91147049121</v>
      </c>
      <c r="AZ141" s="5">
        <f t="shared" si="49"/>
        <v>4880.5172696983873</v>
      </c>
      <c r="BA141" s="5">
        <f t="shared" si="17"/>
        <v>1201.2678230078177</v>
      </c>
      <c r="BB141" s="35">
        <f t="shared" si="18"/>
        <v>2.4487354834455577E-2</v>
      </c>
      <c r="BC141" s="5">
        <f t="shared" si="19"/>
        <v>3679.2494466905696</v>
      </c>
      <c r="BD141" s="35">
        <f t="shared" si="20"/>
        <v>7.4999999999999997E-2</v>
      </c>
      <c r="BE141" s="5">
        <f t="shared" si="50"/>
        <v>110521.35635251712</v>
      </c>
      <c r="BF141" s="5">
        <f t="shared" si="51"/>
        <v>553228.99232646334</v>
      </c>
      <c r="BG141" s="5">
        <f t="shared" si="21"/>
        <v>587478.64364748343</v>
      </c>
      <c r="BH141" s="5">
        <f t="shared" si="22"/>
        <v>663750.34867898049</v>
      </c>
      <c r="BI141" s="150"/>
      <c r="BJ141" s="2">
        <v>136</v>
      </c>
      <c r="BK141" s="118">
        <v>48976</v>
      </c>
      <c r="BL141" s="5">
        <f t="shared" si="52"/>
        <v>584888.45589363051</v>
      </c>
      <c r="BM141" s="5">
        <f t="shared" si="53"/>
        <v>4761.5904347922178</v>
      </c>
      <c r="BN141" s="5">
        <f t="shared" si="23"/>
        <v>1227.8893471015335</v>
      </c>
      <c r="BO141" s="35">
        <f t="shared" si="24"/>
        <v>2.519227729107051E-2</v>
      </c>
      <c r="BP141" s="5">
        <f t="shared" si="25"/>
        <v>3533.7010876906843</v>
      </c>
      <c r="BQ141" s="35">
        <f t="shared" si="26"/>
        <v>7.2499999999999995E-2</v>
      </c>
      <c r="BR141" s="5">
        <f t="shared" si="54"/>
        <v>114339.43345347077</v>
      </c>
      <c r="BS141" s="5">
        <f t="shared" si="55"/>
        <v>533236.8656782707</v>
      </c>
      <c r="BT141" s="5">
        <f t="shared" si="27"/>
        <v>583660.56654652895</v>
      </c>
      <c r="BU141" s="5">
        <f t="shared" si="28"/>
        <v>647576.29913174151</v>
      </c>
      <c r="BV141" s="150"/>
      <c r="BW141" s="2">
        <v>136</v>
      </c>
      <c r="BX141" s="118">
        <v>48976</v>
      </c>
      <c r="BY141" s="5">
        <f t="shared" si="56"/>
        <v>581000.79727838491</v>
      </c>
      <c r="BZ141" s="5">
        <f t="shared" si="57"/>
        <v>4643.8114163506943</v>
      </c>
      <c r="CA141" s="5">
        <f t="shared" si="29"/>
        <v>1254.6400988934488</v>
      </c>
      <c r="CB141" s="35">
        <f t="shared" si="30"/>
        <v>2.5913357188574557E-2</v>
      </c>
      <c r="CC141" s="5">
        <f t="shared" si="31"/>
        <v>3389.1713174572456</v>
      </c>
      <c r="CD141" s="35">
        <f t="shared" si="32"/>
        <v>7.0000000000000007E-2</v>
      </c>
      <c r="CE141" s="5">
        <f t="shared" si="58"/>
        <v>118253.84282050827</v>
      </c>
      <c r="CF141" s="5">
        <f t="shared" si="59"/>
        <v>513304.50980318594</v>
      </c>
      <c r="CG141" s="5">
        <f t="shared" si="33"/>
        <v>579746.15717949148</v>
      </c>
      <c r="CH141" s="5">
        <f t="shared" si="34"/>
        <v>631558.35262369423</v>
      </c>
    </row>
    <row r="142" spans="9:86" ht="14.25" customHeight="1">
      <c r="I142" s="150"/>
      <c r="J142" s="2">
        <v>137</v>
      </c>
      <c r="K142" s="118">
        <v>49004</v>
      </c>
      <c r="L142" s="5">
        <f t="shared" si="35"/>
        <v>598359.4006419878</v>
      </c>
      <c r="M142" s="5">
        <f t="shared" si="0"/>
        <v>5243.8408962754593</v>
      </c>
      <c r="N142" s="5">
        <f t="shared" si="1"/>
        <v>1130.1200168617934</v>
      </c>
      <c r="O142" s="35">
        <f t="shared" si="2"/>
        <v>2.2664372261539251E-2</v>
      </c>
      <c r="P142" s="5">
        <f t="shared" si="3"/>
        <v>4113.7208794136659</v>
      </c>
      <c r="Q142" s="35">
        <f t="shared" si="4"/>
        <v>8.2500000000000004E-2</v>
      </c>
      <c r="R142" s="5">
        <f t="shared" si="36"/>
        <v>100770.71937487408</v>
      </c>
      <c r="S142" s="5">
        <f t="shared" si="37"/>
        <v>617635.48341486347</v>
      </c>
      <c r="T142" s="5">
        <f t="shared" si="38"/>
        <v>597229.28062512598</v>
      </c>
      <c r="U142" s="5">
        <f t="shared" si="39"/>
        <v>718406.20278973761</v>
      </c>
      <c r="V142" s="150"/>
      <c r="W142" s="2">
        <v>137</v>
      </c>
      <c r="X142" s="118">
        <v>49004</v>
      </c>
      <c r="Y142" s="5">
        <f t="shared" si="40"/>
        <v>594827.4857924094</v>
      </c>
      <c r="Z142" s="5">
        <f t="shared" si="41"/>
        <v>5121.6767256780549</v>
      </c>
      <c r="AA142" s="5">
        <f t="shared" si="5"/>
        <v>1156.1601537286588</v>
      </c>
      <c r="AB142" s="35">
        <f t="shared" si="6"/>
        <v>2.3324278343092246E-2</v>
      </c>
      <c r="AC142" s="5">
        <f t="shared" si="7"/>
        <v>3965.5165719493962</v>
      </c>
      <c r="AD142" s="35">
        <f t="shared" si="8"/>
        <v>0.08</v>
      </c>
      <c r="AE142" s="5">
        <f t="shared" si="42"/>
        <v>104328.67436132001</v>
      </c>
      <c r="AF142" s="5">
        <f t="shared" si="43"/>
        <v>597341.03705657343</v>
      </c>
      <c r="AG142" s="5">
        <f t="shared" si="9"/>
        <v>593671.32563868072</v>
      </c>
      <c r="AH142" s="5">
        <f t="shared" si="10"/>
        <v>701669.71141789341</v>
      </c>
      <c r="AI142" s="150"/>
      <c r="AJ142" s="2">
        <v>137</v>
      </c>
      <c r="AK142" s="118">
        <v>49004</v>
      </c>
      <c r="AL142" s="5">
        <f t="shared" si="44"/>
        <v>591200.77828334772</v>
      </c>
      <c r="AM142" s="5">
        <f t="shared" si="45"/>
        <v>5000.557474002132</v>
      </c>
      <c r="AN142" s="5">
        <f t="shared" si="11"/>
        <v>1182.3857809221781</v>
      </c>
      <c r="AO142" s="35">
        <f t="shared" si="12"/>
        <v>2.3999679791128221E-2</v>
      </c>
      <c r="AP142" s="5">
        <f t="shared" si="13"/>
        <v>3818.1716930799539</v>
      </c>
      <c r="AQ142" s="35">
        <f t="shared" si="14"/>
        <v>7.7499999999999999E-2</v>
      </c>
      <c r="AR142" s="5">
        <f t="shared" si="46"/>
        <v>107981.60749757443</v>
      </c>
      <c r="AS142" s="5">
        <f t="shared" si="47"/>
        <v>577094.76644071762</v>
      </c>
      <c r="AT142" s="5">
        <f t="shared" si="15"/>
        <v>590018.39250242559</v>
      </c>
      <c r="AU142" s="5">
        <f t="shared" si="16"/>
        <v>685076.37393829203</v>
      </c>
      <c r="AV142" s="150"/>
      <c r="AW142" s="2">
        <v>137</v>
      </c>
      <c r="AX142" s="118">
        <v>49004</v>
      </c>
      <c r="AY142" s="5">
        <f t="shared" si="48"/>
        <v>587478.64364748343</v>
      </c>
      <c r="AZ142" s="5">
        <f t="shared" si="49"/>
        <v>4880.5172696983873</v>
      </c>
      <c r="BA142" s="5">
        <f t="shared" si="17"/>
        <v>1208.775746901616</v>
      </c>
      <c r="BB142" s="35">
        <f t="shared" si="18"/>
        <v>2.4690785136903298E-2</v>
      </c>
      <c r="BC142" s="5">
        <f t="shared" si="19"/>
        <v>3671.7415227967713</v>
      </c>
      <c r="BD142" s="35">
        <f t="shared" si="20"/>
        <v>7.4999999999999997E-2</v>
      </c>
      <c r="BE142" s="5">
        <f t="shared" si="50"/>
        <v>111730.13209941874</v>
      </c>
      <c r="BF142" s="5">
        <f t="shared" si="51"/>
        <v>556900.73384926014</v>
      </c>
      <c r="BG142" s="5">
        <f t="shared" si="21"/>
        <v>586269.8679005818</v>
      </c>
      <c r="BH142" s="5">
        <f t="shared" si="22"/>
        <v>668630.86594867893</v>
      </c>
      <c r="BI142" s="150"/>
      <c r="BJ142" s="2">
        <v>137</v>
      </c>
      <c r="BK142" s="118">
        <v>49004</v>
      </c>
      <c r="BL142" s="5">
        <f t="shared" si="52"/>
        <v>583660.56654652895</v>
      </c>
      <c r="BM142" s="5">
        <f t="shared" si="53"/>
        <v>4761.5904347922178</v>
      </c>
      <c r="BN142" s="5">
        <f t="shared" si="23"/>
        <v>1235.3078452402719</v>
      </c>
      <c r="BO142" s="35">
        <f t="shared" si="24"/>
        <v>2.5397799667354313E-2</v>
      </c>
      <c r="BP142" s="5">
        <f t="shared" si="25"/>
        <v>3526.2825895519459</v>
      </c>
      <c r="BQ142" s="35">
        <f t="shared" si="26"/>
        <v>7.2499999999999995E-2</v>
      </c>
      <c r="BR142" s="5">
        <f t="shared" si="54"/>
        <v>115574.74129871104</v>
      </c>
      <c r="BS142" s="5">
        <f t="shared" si="55"/>
        <v>536763.14826782269</v>
      </c>
      <c r="BT142" s="5">
        <f t="shared" si="27"/>
        <v>582425.25870128872</v>
      </c>
      <c r="BU142" s="5">
        <f t="shared" si="28"/>
        <v>652337.88956653373</v>
      </c>
      <c r="BV142" s="150"/>
      <c r="BW142" s="2">
        <v>137</v>
      </c>
      <c r="BX142" s="118">
        <v>49004</v>
      </c>
      <c r="BY142" s="5">
        <f t="shared" si="56"/>
        <v>579746.15717949148</v>
      </c>
      <c r="BZ142" s="5">
        <f t="shared" si="57"/>
        <v>4643.8114163506943</v>
      </c>
      <c r="CA142" s="5">
        <f t="shared" si="29"/>
        <v>1261.9588328036607</v>
      </c>
      <c r="CB142" s="35">
        <f t="shared" si="30"/>
        <v>2.6120925177526351E-2</v>
      </c>
      <c r="CC142" s="5">
        <f t="shared" si="31"/>
        <v>3381.8525835470336</v>
      </c>
      <c r="CD142" s="35">
        <f t="shared" si="32"/>
        <v>7.0000000000000007E-2</v>
      </c>
      <c r="CE142" s="5">
        <f t="shared" si="58"/>
        <v>119515.80165331194</v>
      </c>
      <c r="CF142" s="5">
        <f t="shared" si="59"/>
        <v>516686.36238673294</v>
      </c>
      <c r="CG142" s="5">
        <f t="shared" si="33"/>
        <v>578484.19834668783</v>
      </c>
      <c r="CH142" s="5">
        <f t="shared" si="34"/>
        <v>636202.16404004488</v>
      </c>
    </row>
    <row r="143" spans="9:86" ht="14.25" customHeight="1">
      <c r="I143" s="150"/>
      <c r="J143" s="2">
        <v>138</v>
      </c>
      <c r="K143" s="118">
        <v>49035</v>
      </c>
      <c r="L143" s="5">
        <f t="shared" si="35"/>
        <v>597229.28062512598</v>
      </c>
      <c r="M143" s="5">
        <f t="shared" si="0"/>
        <v>5243.8408962754593</v>
      </c>
      <c r="N143" s="5">
        <f t="shared" si="1"/>
        <v>1137.8895919777178</v>
      </c>
      <c r="O143" s="35">
        <f t="shared" si="2"/>
        <v>2.2863371818341069E-2</v>
      </c>
      <c r="P143" s="5">
        <f t="shared" si="3"/>
        <v>4105.9513042977414</v>
      </c>
      <c r="Q143" s="35">
        <f t="shared" si="4"/>
        <v>8.2500000000000018E-2</v>
      </c>
      <c r="R143" s="5">
        <f t="shared" si="36"/>
        <v>101908.6089668518</v>
      </c>
      <c r="S143" s="5">
        <f t="shared" si="37"/>
        <v>621741.43471916125</v>
      </c>
      <c r="T143" s="5">
        <f t="shared" si="38"/>
        <v>596091.39103314828</v>
      </c>
      <c r="U143" s="5">
        <f t="shared" si="39"/>
        <v>723650.04368601309</v>
      </c>
      <c r="V143" s="150"/>
      <c r="W143" s="2">
        <v>138</v>
      </c>
      <c r="X143" s="118">
        <v>49035</v>
      </c>
      <c r="Y143" s="5">
        <f t="shared" si="40"/>
        <v>593671.32563868072</v>
      </c>
      <c r="Z143" s="5">
        <f t="shared" si="41"/>
        <v>5121.6767256780549</v>
      </c>
      <c r="AA143" s="5">
        <f t="shared" si="5"/>
        <v>1163.8678880868497</v>
      </c>
      <c r="AB143" s="35">
        <f t="shared" si="6"/>
        <v>2.3525499807518769E-2</v>
      </c>
      <c r="AC143" s="5">
        <f t="shared" si="7"/>
        <v>3957.8088375912052</v>
      </c>
      <c r="AD143" s="35">
        <f t="shared" si="8"/>
        <v>0.08</v>
      </c>
      <c r="AE143" s="5">
        <f t="shared" si="42"/>
        <v>105492.54224940686</v>
      </c>
      <c r="AF143" s="5">
        <f t="shared" si="43"/>
        <v>601298.84589416464</v>
      </c>
      <c r="AG143" s="5">
        <f t="shared" si="9"/>
        <v>592507.45775059389</v>
      </c>
      <c r="AH143" s="5">
        <f t="shared" si="10"/>
        <v>706791.38814357156</v>
      </c>
      <c r="AI143" s="150"/>
      <c r="AJ143" s="2">
        <v>138</v>
      </c>
      <c r="AK143" s="118">
        <v>49035</v>
      </c>
      <c r="AL143" s="5">
        <f t="shared" si="44"/>
        <v>590018.39250242559</v>
      </c>
      <c r="AM143" s="5">
        <f t="shared" si="45"/>
        <v>5000.557474002132</v>
      </c>
      <c r="AN143" s="5">
        <f t="shared" si="11"/>
        <v>1190.022022423967</v>
      </c>
      <c r="AO143" s="35">
        <f t="shared" si="12"/>
        <v>2.4203083243763281E-2</v>
      </c>
      <c r="AP143" s="5">
        <f t="shared" si="13"/>
        <v>3810.5354515781651</v>
      </c>
      <c r="AQ143" s="35">
        <f t="shared" si="14"/>
        <v>7.7499999999999999E-2</v>
      </c>
      <c r="AR143" s="5">
        <f t="shared" si="46"/>
        <v>109171.62951999839</v>
      </c>
      <c r="AS143" s="5">
        <f t="shared" si="47"/>
        <v>580905.30189229583</v>
      </c>
      <c r="AT143" s="5">
        <f t="shared" si="15"/>
        <v>588828.37048000167</v>
      </c>
      <c r="AU143" s="5">
        <f t="shared" si="16"/>
        <v>690076.93141229427</v>
      </c>
      <c r="AV143" s="150"/>
      <c r="AW143" s="2">
        <v>138</v>
      </c>
      <c r="AX143" s="118">
        <v>49035</v>
      </c>
      <c r="AY143" s="5">
        <f t="shared" si="48"/>
        <v>586269.8679005818</v>
      </c>
      <c r="AZ143" s="5">
        <f t="shared" si="49"/>
        <v>4880.5172696983873</v>
      </c>
      <c r="BA143" s="5">
        <f t="shared" si="17"/>
        <v>1216.3305953197514</v>
      </c>
      <c r="BB143" s="35">
        <f t="shared" si="18"/>
        <v>2.4896328368546081E-2</v>
      </c>
      <c r="BC143" s="5">
        <f t="shared" si="19"/>
        <v>3664.1866743786359</v>
      </c>
      <c r="BD143" s="35">
        <f t="shared" si="20"/>
        <v>7.4999999999999997E-2</v>
      </c>
      <c r="BE143" s="5">
        <f t="shared" si="50"/>
        <v>112946.4626947385</v>
      </c>
      <c r="BF143" s="5">
        <f t="shared" si="51"/>
        <v>560564.92052363872</v>
      </c>
      <c r="BG143" s="5">
        <f t="shared" si="21"/>
        <v>585053.53730526206</v>
      </c>
      <c r="BH143" s="5">
        <f t="shared" si="22"/>
        <v>673511.38321837725</v>
      </c>
      <c r="BI143" s="150"/>
      <c r="BJ143" s="2">
        <v>138</v>
      </c>
      <c r="BK143" s="118">
        <v>49035</v>
      </c>
      <c r="BL143" s="5">
        <f t="shared" si="52"/>
        <v>582425.25870128872</v>
      </c>
      <c r="BM143" s="5">
        <f t="shared" si="53"/>
        <v>4761.5904347922178</v>
      </c>
      <c r="BN143" s="5">
        <f t="shared" si="23"/>
        <v>1242.7711634719317</v>
      </c>
      <c r="BO143" s="35">
        <f t="shared" si="24"/>
        <v>2.5605438189472158E-2</v>
      </c>
      <c r="BP143" s="5">
        <f t="shared" si="25"/>
        <v>3518.8192713202861</v>
      </c>
      <c r="BQ143" s="35">
        <f t="shared" si="26"/>
        <v>7.2499999999999995E-2</v>
      </c>
      <c r="BR143" s="5">
        <f t="shared" si="54"/>
        <v>116817.51246218297</v>
      </c>
      <c r="BS143" s="5">
        <f t="shared" si="55"/>
        <v>540281.96753914293</v>
      </c>
      <c r="BT143" s="5">
        <f t="shared" si="27"/>
        <v>581182.48753781675</v>
      </c>
      <c r="BU143" s="5">
        <f t="shared" si="28"/>
        <v>657099.48000132595</v>
      </c>
      <c r="BV143" s="150"/>
      <c r="BW143" s="2">
        <v>138</v>
      </c>
      <c r="BX143" s="118">
        <v>49035</v>
      </c>
      <c r="BY143" s="5">
        <f t="shared" si="56"/>
        <v>578484.19834668783</v>
      </c>
      <c r="BZ143" s="5">
        <f t="shared" si="57"/>
        <v>4643.8114163506943</v>
      </c>
      <c r="CA143" s="5">
        <f t="shared" si="29"/>
        <v>1269.3202593283486</v>
      </c>
      <c r="CB143" s="35">
        <f t="shared" si="30"/>
        <v>2.6330612237072171E-2</v>
      </c>
      <c r="CC143" s="5">
        <f t="shared" si="31"/>
        <v>3374.4911570223458</v>
      </c>
      <c r="CD143" s="35">
        <f t="shared" si="32"/>
        <v>7.0000000000000007E-2</v>
      </c>
      <c r="CE143" s="5">
        <f t="shared" si="58"/>
        <v>120785.12191264029</v>
      </c>
      <c r="CF143" s="5">
        <f t="shared" si="59"/>
        <v>520060.85354375531</v>
      </c>
      <c r="CG143" s="5">
        <f t="shared" si="33"/>
        <v>577214.87808735948</v>
      </c>
      <c r="CH143" s="5">
        <f t="shared" si="34"/>
        <v>640845.97545639565</v>
      </c>
    </row>
    <row r="144" spans="9:86" ht="14.25" customHeight="1">
      <c r="I144" s="150"/>
      <c r="J144" s="2">
        <v>139</v>
      </c>
      <c r="K144" s="118">
        <v>49065</v>
      </c>
      <c r="L144" s="5">
        <f t="shared" si="35"/>
        <v>596091.39103314828</v>
      </c>
      <c r="M144" s="5">
        <f t="shared" si="0"/>
        <v>5243.8408962754593</v>
      </c>
      <c r="N144" s="5">
        <f t="shared" si="1"/>
        <v>1145.7125829225652</v>
      </c>
      <c r="O144" s="35">
        <f t="shared" si="2"/>
        <v>2.3064501856404487E-2</v>
      </c>
      <c r="P144" s="5">
        <f t="shared" si="3"/>
        <v>4098.1283133528941</v>
      </c>
      <c r="Q144" s="35">
        <f t="shared" si="4"/>
        <v>8.249999999999999E-2</v>
      </c>
      <c r="R144" s="5">
        <f t="shared" si="36"/>
        <v>103054.32154977437</v>
      </c>
      <c r="S144" s="5">
        <f t="shared" si="37"/>
        <v>625839.56303251418</v>
      </c>
      <c r="T144" s="5">
        <f t="shared" si="38"/>
        <v>594945.67845022574</v>
      </c>
      <c r="U144" s="5">
        <f t="shared" si="39"/>
        <v>728893.88458228856</v>
      </c>
      <c r="V144" s="150"/>
      <c r="W144" s="2">
        <v>139</v>
      </c>
      <c r="X144" s="118">
        <v>49065</v>
      </c>
      <c r="Y144" s="5">
        <f t="shared" si="40"/>
        <v>592507.45775059389</v>
      </c>
      <c r="Z144" s="5">
        <f t="shared" si="41"/>
        <v>5121.6767256780549</v>
      </c>
      <c r="AA144" s="5">
        <f t="shared" si="5"/>
        <v>1171.6270073407622</v>
      </c>
      <c r="AB144" s="35">
        <f t="shared" si="6"/>
        <v>2.3728855905822657E-2</v>
      </c>
      <c r="AC144" s="5">
        <f t="shared" si="7"/>
        <v>3950.0497183372927</v>
      </c>
      <c r="AD144" s="35">
        <f t="shared" si="8"/>
        <v>0.08</v>
      </c>
      <c r="AE144" s="5">
        <f t="shared" si="42"/>
        <v>106664.16925674763</v>
      </c>
      <c r="AF144" s="5">
        <f t="shared" si="43"/>
        <v>605248.89561250189</v>
      </c>
      <c r="AG144" s="5">
        <f t="shared" si="9"/>
        <v>591335.83074325311</v>
      </c>
      <c r="AH144" s="5">
        <f t="shared" si="10"/>
        <v>711913.06486924947</v>
      </c>
      <c r="AI144" s="150"/>
      <c r="AJ144" s="2">
        <v>139</v>
      </c>
      <c r="AK144" s="118">
        <v>49065</v>
      </c>
      <c r="AL144" s="5">
        <f t="shared" si="44"/>
        <v>588828.37048000167</v>
      </c>
      <c r="AM144" s="5">
        <f t="shared" si="45"/>
        <v>5000.557474002132</v>
      </c>
      <c r="AN144" s="5">
        <f t="shared" si="11"/>
        <v>1197.707581318788</v>
      </c>
      <c r="AO144" s="35">
        <f t="shared" si="12"/>
        <v>2.4408625155254111E-2</v>
      </c>
      <c r="AP144" s="5">
        <f t="shared" si="13"/>
        <v>3802.849892683344</v>
      </c>
      <c r="AQ144" s="35">
        <f t="shared" si="14"/>
        <v>7.7499999999999999E-2</v>
      </c>
      <c r="AR144" s="5">
        <f t="shared" si="46"/>
        <v>110369.33710131717</v>
      </c>
      <c r="AS144" s="5">
        <f t="shared" si="47"/>
        <v>584708.15178497916</v>
      </c>
      <c r="AT144" s="5">
        <f t="shared" si="15"/>
        <v>587630.66289868287</v>
      </c>
      <c r="AU144" s="5">
        <f t="shared" si="16"/>
        <v>695077.48888629628</v>
      </c>
      <c r="AV144" s="150"/>
      <c r="AW144" s="2">
        <v>139</v>
      </c>
      <c r="AX144" s="118">
        <v>49065</v>
      </c>
      <c r="AY144" s="5">
        <f t="shared" si="48"/>
        <v>585053.53730526206</v>
      </c>
      <c r="AZ144" s="5">
        <f t="shared" si="49"/>
        <v>4880.5172696983873</v>
      </c>
      <c r="BA144" s="5">
        <f t="shared" si="17"/>
        <v>1223.9326615404998</v>
      </c>
      <c r="BB144" s="35">
        <f t="shared" si="18"/>
        <v>2.5104013567945824E-2</v>
      </c>
      <c r="BC144" s="5">
        <f t="shared" si="19"/>
        <v>3656.5846081578875</v>
      </c>
      <c r="BD144" s="35">
        <f t="shared" si="20"/>
        <v>7.4999999999999997E-2</v>
      </c>
      <c r="BE144" s="5">
        <f t="shared" si="50"/>
        <v>114170.395356279</v>
      </c>
      <c r="BF144" s="5">
        <f t="shared" si="51"/>
        <v>564221.50513179658</v>
      </c>
      <c r="BG144" s="5">
        <f t="shared" si="21"/>
        <v>583829.6046437216</v>
      </c>
      <c r="BH144" s="5">
        <f t="shared" si="22"/>
        <v>678391.90048807557</v>
      </c>
      <c r="BI144" s="150"/>
      <c r="BJ144" s="2">
        <v>139</v>
      </c>
      <c r="BK144" s="118">
        <v>49065</v>
      </c>
      <c r="BL144" s="5">
        <f t="shared" si="52"/>
        <v>581182.48753781675</v>
      </c>
      <c r="BM144" s="5">
        <f t="shared" si="53"/>
        <v>4761.5904347922178</v>
      </c>
      <c r="BN144" s="5">
        <f t="shared" si="23"/>
        <v>1250.2795725845749</v>
      </c>
      <c r="BO144" s="35">
        <f t="shared" si="24"/>
        <v>2.5815221884225567E-2</v>
      </c>
      <c r="BP144" s="5">
        <f t="shared" si="25"/>
        <v>3511.3108622076429</v>
      </c>
      <c r="BQ144" s="35">
        <f t="shared" si="26"/>
        <v>7.2499999999999995E-2</v>
      </c>
      <c r="BR144" s="5">
        <f t="shared" si="54"/>
        <v>118067.79203476755</v>
      </c>
      <c r="BS144" s="5">
        <f t="shared" si="55"/>
        <v>543793.2784013506</v>
      </c>
      <c r="BT144" s="5">
        <f t="shared" si="27"/>
        <v>579932.2079652322</v>
      </c>
      <c r="BU144" s="5">
        <f t="shared" si="28"/>
        <v>661861.07043611817</v>
      </c>
      <c r="BV144" s="150"/>
      <c r="BW144" s="2">
        <v>139</v>
      </c>
      <c r="BX144" s="118">
        <v>49065</v>
      </c>
      <c r="BY144" s="5">
        <f t="shared" si="56"/>
        <v>577214.87808735948</v>
      </c>
      <c r="BZ144" s="5">
        <f t="shared" si="57"/>
        <v>4643.8114163506943</v>
      </c>
      <c r="CA144" s="5">
        <f t="shared" si="29"/>
        <v>1276.7246275077637</v>
      </c>
      <c r="CB144" s="35">
        <f t="shared" si="30"/>
        <v>2.6542447382609614E-2</v>
      </c>
      <c r="CC144" s="5">
        <f t="shared" si="31"/>
        <v>3367.0867888429307</v>
      </c>
      <c r="CD144" s="35">
        <f t="shared" si="32"/>
        <v>7.0000000000000007E-2</v>
      </c>
      <c r="CE144" s="5">
        <f t="shared" si="58"/>
        <v>122061.84654014805</v>
      </c>
      <c r="CF144" s="5">
        <f t="shared" si="59"/>
        <v>523427.94033259823</v>
      </c>
      <c r="CG144" s="5">
        <f t="shared" si="33"/>
        <v>575938.15345985175</v>
      </c>
      <c r="CH144" s="5">
        <f t="shared" si="34"/>
        <v>645489.78687274631</v>
      </c>
    </row>
    <row r="145" spans="9:86" ht="14.25" customHeight="1">
      <c r="I145" s="150"/>
      <c r="J145" s="2">
        <v>140</v>
      </c>
      <c r="K145" s="118">
        <v>49096</v>
      </c>
      <c r="L145" s="5">
        <f t="shared" si="35"/>
        <v>594945.67845022574</v>
      </c>
      <c r="M145" s="5">
        <f t="shared" si="0"/>
        <v>5243.8408962754593</v>
      </c>
      <c r="N145" s="5">
        <f t="shared" si="1"/>
        <v>1153.5893569301575</v>
      </c>
      <c r="O145" s="35">
        <f t="shared" si="2"/>
        <v>2.326779197593588E-2</v>
      </c>
      <c r="P145" s="5">
        <f t="shared" si="3"/>
        <v>4090.2515393453018</v>
      </c>
      <c r="Q145" s="35">
        <f t="shared" si="4"/>
        <v>8.2500000000000004E-2</v>
      </c>
      <c r="R145" s="5">
        <f t="shared" si="36"/>
        <v>104207.91090670452</v>
      </c>
      <c r="S145" s="5">
        <f t="shared" si="37"/>
        <v>629929.81457185943</v>
      </c>
      <c r="T145" s="5">
        <f t="shared" si="38"/>
        <v>593792.08909329562</v>
      </c>
      <c r="U145" s="5">
        <f t="shared" si="39"/>
        <v>734137.72547856392</v>
      </c>
      <c r="V145" s="150"/>
      <c r="W145" s="2">
        <v>140</v>
      </c>
      <c r="X145" s="118">
        <v>49096</v>
      </c>
      <c r="Y145" s="5">
        <f t="shared" si="40"/>
        <v>591335.83074325311</v>
      </c>
      <c r="Z145" s="5">
        <f t="shared" si="41"/>
        <v>5121.6767256780549</v>
      </c>
      <c r="AA145" s="5">
        <f t="shared" si="5"/>
        <v>1179.4378540563671</v>
      </c>
      <c r="AB145" s="35">
        <f t="shared" si="6"/>
        <v>2.3934376225582518E-2</v>
      </c>
      <c r="AC145" s="5">
        <f t="shared" si="7"/>
        <v>3942.2388716216878</v>
      </c>
      <c r="AD145" s="35">
        <f t="shared" si="8"/>
        <v>0.08</v>
      </c>
      <c r="AE145" s="5">
        <f t="shared" si="42"/>
        <v>107843.60711080399</v>
      </c>
      <c r="AF145" s="5">
        <f t="shared" si="43"/>
        <v>609191.13448412356</v>
      </c>
      <c r="AG145" s="5">
        <f t="shared" si="9"/>
        <v>590156.39288919675</v>
      </c>
      <c r="AH145" s="5">
        <f t="shared" si="10"/>
        <v>717034.7415949275</v>
      </c>
      <c r="AI145" s="150"/>
      <c r="AJ145" s="2">
        <v>140</v>
      </c>
      <c r="AK145" s="118">
        <v>49096</v>
      </c>
      <c r="AL145" s="5">
        <f t="shared" si="44"/>
        <v>587630.66289868287</v>
      </c>
      <c r="AM145" s="5">
        <f t="shared" si="45"/>
        <v>5000.557474002132</v>
      </c>
      <c r="AN145" s="5">
        <f t="shared" si="11"/>
        <v>1205.4427761148054</v>
      </c>
      <c r="AO145" s="35">
        <f t="shared" si="12"/>
        <v>2.4616335100729286E-2</v>
      </c>
      <c r="AP145" s="5">
        <f t="shared" si="13"/>
        <v>3795.1146978873267</v>
      </c>
      <c r="AQ145" s="35">
        <f t="shared" si="14"/>
        <v>7.7499999999999999E-2</v>
      </c>
      <c r="AR145" s="5">
        <f t="shared" si="46"/>
        <v>111574.77987743198</v>
      </c>
      <c r="AS145" s="5">
        <f t="shared" si="47"/>
        <v>588503.26648286649</v>
      </c>
      <c r="AT145" s="5">
        <f t="shared" si="15"/>
        <v>586425.22012256808</v>
      </c>
      <c r="AU145" s="5">
        <f t="shared" si="16"/>
        <v>700078.04636029853</v>
      </c>
      <c r="AV145" s="150"/>
      <c r="AW145" s="2">
        <v>140</v>
      </c>
      <c r="AX145" s="118">
        <v>49096</v>
      </c>
      <c r="AY145" s="5">
        <f t="shared" si="48"/>
        <v>583829.6046437216</v>
      </c>
      <c r="AZ145" s="5">
        <f t="shared" si="49"/>
        <v>4880.5172696983873</v>
      </c>
      <c r="BA145" s="5">
        <f t="shared" si="17"/>
        <v>1231.5822406751277</v>
      </c>
      <c r="BB145" s="35">
        <f t="shared" si="18"/>
        <v>2.5313870298030394E-2</v>
      </c>
      <c r="BC145" s="5">
        <f t="shared" si="19"/>
        <v>3648.9350290232596</v>
      </c>
      <c r="BD145" s="35">
        <f t="shared" si="20"/>
        <v>7.4999999999999997E-2</v>
      </c>
      <c r="BE145" s="5">
        <f t="shared" si="50"/>
        <v>115401.97759695412</v>
      </c>
      <c r="BF145" s="5">
        <f t="shared" si="51"/>
        <v>567870.44016081979</v>
      </c>
      <c r="BG145" s="5">
        <f t="shared" si="21"/>
        <v>582598.02240304649</v>
      </c>
      <c r="BH145" s="5">
        <f t="shared" si="22"/>
        <v>683272.41775777389</v>
      </c>
      <c r="BI145" s="150"/>
      <c r="BJ145" s="2">
        <v>140</v>
      </c>
      <c r="BK145" s="118">
        <v>49096</v>
      </c>
      <c r="BL145" s="5">
        <f t="shared" si="52"/>
        <v>579932.2079652322</v>
      </c>
      <c r="BM145" s="5">
        <f t="shared" si="53"/>
        <v>4761.5904347922178</v>
      </c>
      <c r="BN145" s="5">
        <f t="shared" si="23"/>
        <v>1257.8333450022733</v>
      </c>
      <c r="BO145" s="35">
        <f t="shared" si="24"/>
        <v>2.6027180302653906E-2</v>
      </c>
      <c r="BP145" s="5">
        <f t="shared" si="25"/>
        <v>3503.7570897899445</v>
      </c>
      <c r="BQ145" s="35">
        <f t="shared" si="26"/>
        <v>7.2499999999999995E-2</v>
      </c>
      <c r="BR145" s="5">
        <f t="shared" si="54"/>
        <v>119325.62537976983</v>
      </c>
      <c r="BS145" s="5">
        <f t="shared" si="55"/>
        <v>547297.03549114056</v>
      </c>
      <c r="BT145" s="5">
        <f t="shared" si="27"/>
        <v>578674.37462022994</v>
      </c>
      <c r="BU145" s="5">
        <f t="shared" si="28"/>
        <v>666622.66087091039</v>
      </c>
      <c r="BV145" s="150"/>
      <c r="BW145" s="2">
        <v>140</v>
      </c>
      <c r="BX145" s="118">
        <v>49096</v>
      </c>
      <c r="BY145" s="5">
        <f t="shared" si="56"/>
        <v>575938.15345985175</v>
      </c>
      <c r="BZ145" s="5">
        <f t="shared" si="57"/>
        <v>4643.8114163506943</v>
      </c>
      <c r="CA145" s="5">
        <f t="shared" si="29"/>
        <v>1284.1721878348922</v>
      </c>
      <c r="CB145" s="35">
        <f t="shared" si="30"/>
        <v>2.6756460153655945E-2</v>
      </c>
      <c r="CC145" s="5">
        <f t="shared" si="31"/>
        <v>3359.6392285158022</v>
      </c>
      <c r="CD145" s="35">
        <f t="shared" si="32"/>
        <v>7.0000000000000007E-2</v>
      </c>
      <c r="CE145" s="5">
        <f t="shared" si="58"/>
        <v>123346.01872798294</v>
      </c>
      <c r="CF145" s="5">
        <f t="shared" si="59"/>
        <v>526787.57956111408</v>
      </c>
      <c r="CG145" s="5">
        <f t="shared" si="33"/>
        <v>574653.98127201688</v>
      </c>
      <c r="CH145" s="5">
        <f t="shared" si="34"/>
        <v>650133.59828909696</v>
      </c>
    </row>
    <row r="146" spans="9:86" ht="14.25" customHeight="1">
      <c r="I146" s="150"/>
      <c r="J146" s="2">
        <v>141</v>
      </c>
      <c r="K146" s="118">
        <v>49126</v>
      </c>
      <c r="L146" s="5">
        <f t="shared" si="35"/>
        <v>593792.08909329562</v>
      </c>
      <c r="M146" s="5">
        <f t="shared" si="0"/>
        <v>5243.8408962754593</v>
      </c>
      <c r="N146" s="5">
        <f t="shared" si="1"/>
        <v>1161.5202837590518</v>
      </c>
      <c r="O146" s="35">
        <f t="shared" si="2"/>
        <v>2.3473272313869892E-2</v>
      </c>
      <c r="P146" s="5">
        <f t="shared" si="3"/>
        <v>4082.3206125164074</v>
      </c>
      <c r="Q146" s="35">
        <f t="shared" si="4"/>
        <v>8.2500000000000004E-2</v>
      </c>
      <c r="R146" s="5">
        <f t="shared" si="36"/>
        <v>105369.43119046357</v>
      </c>
      <c r="S146" s="5">
        <f t="shared" si="37"/>
        <v>634012.1351843758</v>
      </c>
      <c r="T146" s="5">
        <f t="shared" si="38"/>
        <v>592630.56880953652</v>
      </c>
      <c r="U146" s="5">
        <f t="shared" si="39"/>
        <v>739381.5663748394</v>
      </c>
      <c r="V146" s="150"/>
      <c r="W146" s="2">
        <v>141</v>
      </c>
      <c r="X146" s="118">
        <v>49126</v>
      </c>
      <c r="Y146" s="5">
        <f t="shared" si="40"/>
        <v>590156.39288919675</v>
      </c>
      <c r="Z146" s="5">
        <f t="shared" si="41"/>
        <v>5121.6767256780549</v>
      </c>
      <c r="AA146" s="5">
        <f t="shared" si="5"/>
        <v>1187.3007730834097</v>
      </c>
      <c r="AB146" s="35">
        <f t="shared" si="6"/>
        <v>2.4142090890941069E-2</v>
      </c>
      <c r="AC146" s="5">
        <f t="shared" si="7"/>
        <v>3934.3759525946452</v>
      </c>
      <c r="AD146" s="35">
        <f t="shared" si="8"/>
        <v>0.08</v>
      </c>
      <c r="AE146" s="5">
        <f t="shared" si="42"/>
        <v>109030.9078838874</v>
      </c>
      <c r="AF146" s="5">
        <f t="shared" si="43"/>
        <v>613125.51043671824</v>
      </c>
      <c r="AG146" s="5">
        <f t="shared" si="9"/>
        <v>588969.09211611329</v>
      </c>
      <c r="AH146" s="5">
        <f t="shared" si="10"/>
        <v>722156.41832060565</v>
      </c>
      <c r="AI146" s="150"/>
      <c r="AJ146" s="2">
        <v>141</v>
      </c>
      <c r="AK146" s="118">
        <v>49126</v>
      </c>
      <c r="AL146" s="5">
        <f t="shared" si="44"/>
        <v>586425.22012256808</v>
      </c>
      <c r="AM146" s="5">
        <f t="shared" si="45"/>
        <v>5000.557474002132</v>
      </c>
      <c r="AN146" s="5">
        <f t="shared" si="11"/>
        <v>1213.2279273772133</v>
      </c>
      <c r="AO146" s="35">
        <f t="shared" si="12"/>
        <v>2.482624319172981E-2</v>
      </c>
      <c r="AP146" s="5">
        <f t="shared" si="13"/>
        <v>3787.3295466249187</v>
      </c>
      <c r="AQ146" s="35">
        <f t="shared" si="14"/>
        <v>7.7499999999999999E-2</v>
      </c>
      <c r="AR146" s="5">
        <f t="shared" si="46"/>
        <v>112788.0078048092</v>
      </c>
      <c r="AS146" s="5">
        <f t="shared" si="47"/>
        <v>592290.5960294914</v>
      </c>
      <c r="AT146" s="5">
        <f t="shared" si="15"/>
        <v>585211.99219519086</v>
      </c>
      <c r="AU146" s="5">
        <f t="shared" si="16"/>
        <v>705078.60383430053</v>
      </c>
      <c r="AV146" s="150"/>
      <c r="AW146" s="2">
        <v>141</v>
      </c>
      <c r="AX146" s="118">
        <v>49126</v>
      </c>
      <c r="AY146" s="5">
        <f t="shared" si="48"/>
        <v>582598.02240304649</v>
      </c>
      <c r="AZ146" s="5">
        <f t="shared" si="49"/>
        <v>4880.5172696983873</v>
      </c>
      <c r="BA146" s="5">
        <f t="shared" si="17"/>
        <v>1239.2796296793472</v>
      </c>
      <c r="BB146" s="35">
        <f t="shared" si="18"/>
        <v>2.5525928658000199E-2</v>
      </c>
      <c r="BC146" s="5">
        <f t="shared" si="19"/>
        <v>3641.2376400190401</v>
      </c>
      <c r="BD146" s="35">
        <f t="shared" si="20"/>
        <v>7.4999999999999997E-2</v>
      </c>
      <c r="BE146" s="5">
        <f t="shared" si="50"/>
        <v>116641.25722663348</v>
      </c>
      <c r="BF146" s="5">
        <f t="shared" si="51"/>
        <v>571511.67780083884</v>
      </c>
      <c r="BG146" s="5">
        <f t="shared" si="21"/>
        <v>581358.74277336709</v>
      </c>
      <c r="BH146" s="5">
        <f t="shared" si="22"/>
        <v>688152.93502747233</v>
      </c>
      <c r="BI146" s="150"/>
      <c r="BJ146" s="2">
        <v>141</v>
      </c>
      <c r="BK146" s="118">
        <v>49126</v>
      </c>
      <c r="BL146" s="5">
        <f t="shared" si="52"/>
        <v>578674.37462022994</v>
      </c>
      <c r="BM146" s="5">
        <f t="shared" si="53"/>
        <v>4761.5904347922178</v>
      </c>
      <c r="BN146" s="5">
        <f t="shared" si="23"/>
        <v>1265.4327547949952</v>
      </c>
      <c r="BO146" s="35">
        <f t="shared" si="24"/>
        <v>2.6241343531939909E-2</v>
      </c>
      <c r="BP146" s="5">
        <f t="shared" si="25"/>
        <v>3496.1576799972227</v>
      </c>
      <c r="BQ146" s="35">
        <f t="shared" si="26"/>
        <v>7.2499999999999995E-2</v>
      </c>
      <c r="BR146" s="5">
        <f t="shared" si="54"/>
        <v>120591.05813456482</v>
      </c>
      <c r="BS146" s="5">
        <f t="shared" si="55"/>
        <v>550793.19317113783</v>
      </c>
      <c r="BT146" s="5">
        <f t="shared" si="27"/>
        <v>577408.94186543499</v>
      </c>
      <c r="BU146" s="5">
        <f t="shared" si="28"/>
        <v>671384.25130570261</v>
      </c>
      <c r="BV146" s="150"/>
      <c r="BW146" s="2">
        <v>141</v>
      </c>
      <c r="BX146" s="118">
        <v>49126</v>
      </c>
      <c r="BY146" s="5">
        <f t="shared" si="56"/>
        <v>574653.98127201688</v>
      </c>
      <c r="BZ146" s="5">
        <f t="shared" si="57"/>
        <v>4643.8114163506943</v>
      </c>
      <c r="CA146" s="5">
        <f t="shared" si="29"/>
        <v>1291.663192263929</v>
      </c>
      <c r="CB146" s="35">
        <f t="shared" si="30"/>
        <v>2.6972680625752289E-2</v>
      </c>
      <c r="CC146" s="5">
        <f t="shared" si="31"/>
        <v>3352.1482240867654</v>
      </c>
      <c r="CD146" s="35">
        <f t="shared" si="32"/>
        <v>7.0000000000000007E-2</v>
      </c>
      <c r="CE146" s="5">
        <f t="shared" si="58"/>
        <v>124637.68192024688</v>
      </c>
      <c r="CF146" s="5">
        <f t="shared" si="59"/>
        <v>530139.72778520081</v>
      </c>
      <c r="CG146" s="5">
        <f t="shared" si="33"/>
        <v>573362.31807975296</v>
      </c>
      <c r="CH146" s="5">
        <f t="shared" si="34"/>
        <v>654777.40970544773</v>
      </c>
    </row>
    <row r="147" spans="9:86" ht="14.25" customHeight="1">
      <c r="I147" s="150"/>
      <c r="J147" s="2">
        <v>142</v>
      </c>
      <c r="K147" s="118">
        <v>49157</v>
      </c>
      <c r="L147" s="5">
        <f t="shared" si="35"/>
        <v>592630.56880953652</v>
      </c>
      <c r="M147" s="5">
        <f t="shared" si="0"/>
        <v>5243.8408962754593</v>
      </c>
      <c r="N147" s="5">
        <f t="shared" si="1"/>
        <v>1169.5057357098958</v>
      </c>
      <c r="O147" s="35">
        <f t="shared" si="2"/>
        <v>2.36809735561061E-2</v>
      </c>
      <c r="P147" s="5">
        <f t="shared" si="3"/>
        <v>4074.3351605655635</v>
      </c>
      <c r="Q147" s="35">
        <f t="shared" si="4"/>
        <v>8.2500000000000004E-2</v>
      </c>
      <c r="R147" s="5">
        <f t="shared" si="36"/>
        <v>106538.93692617347</v>
      </c>
      <c r="S147" s="5">
        <f t="shared" si="37"/>
        <v>638086.47034494136</v>
      </c>
      <c r="T147" s="5">
        <f t="shared" si="38"/>
        <v>591461.0630738266</v>
      </c>
      <c r="U147" s="5">
        <f t="shared" si="39"/>
        <v>744625.40727111488</v>
      </c>
      <c r="V147" s="150"/>
      <c r="W147" s="2">
        <v>142</v>
      </c>
      <c r="X147" s="118">
        <v>49157</v>
      </c>
      <c r="Y147" s="5">
        <f t="shared" si="40"/>
        <v>588969.09211611329</v>
      </c>
      <c r="Z147" s="5">
        <f t="shared" si="41"/>
        <v>5121.6767256780549</v>
      </c>
      <c r="AA147" s="5">
        <f t="shared" si="5"/>
        <v>1195.2161115706326</v>
      </c>
      <c r="AB147" s="35">
        <f t="shared" si="6"/>
        <v>2.4352030574840415E-2</v>
      </c>
      <c r="AC147" s="5">
        <f t="shared" si="7"/>
        <v>3926.4606141074223</v>
      </c>
      <c r="AD147" s="35">
        <f t="shared" si="8"/>
        <v>0.08</v>
      </c>
      <c r="AE147" s="5">
        <f t="shared" si="42"/>
        <v>110226.12399545802</v>
      </c>
      <c r="AF147" s="5">
        <f t="shared" si="43"/>
        <v>617051.97105082567</v>
      </c>
      <c r="AG147" s="5">
        <f t="shared" si="9"/>
        <v>587773.87600454269</v>
      </c>
      <c r="AH147" s="5">
        <f t="shared" si="10"/>
        <v>727278.09504628368</v>
      </c>
      <c r="AI147" s="150"/>
      <c r="AJ147" s="2">
        <v>142</v>
      </c>
      <c r="AK147" s="118">
        <v>49157</v>
      </c>
      <c r="AL147" s="5">
        <f t="shared" si="44"/>
        <v>585211.99219519086</v>
      </c>
      <c r="AM147" s="5">
        <f t="shared" si="45"/>
        <v>5000.557474002132</v>
      </c>
      <c r="AN147" s="5">
        <f t="shared" si="11"/>
        <v>1221.0633577415242</v>
      </c>
      <c r="AO147" s="35">
        <f t="shared" si="12"/>
        <v>2.5038380088443279E-2</v>
      </c>
      <c r="AP147" s="5">
        <f t="shared" si="13"/>
        <v>3779.4941162606078</v>
      </c>
      <c r="AQ147" s="35">
        <f t="shared" si="14"/>
        <v>7.7499999999999999E-2</v>
      </c>
      <c r="AR147" s="5">
        <f t="shared" si="46"/>
        <v>114009.07116255072</v>
      </c>
      <c r="AS147" s="5">
        <f t="shared" si="47"/>
        <v>596070.09014575195</v>
      </c>
      <c r="AT147" s="5">
        <f t="shared" si="15"/>
        <v>583990.92883744929</v>
      </c>
      <c r="AU147" s="5">
        <f t="shared" si="16"/>
        <v>710079.16130830266</v>
      </c>
      <c r="AV147" s="150"/>
      <c r="AW147" s="2">
        <v>142</v>
      </c>
      <c r="AX147" s="118">
        <v>49157</v>
      </c>
      <c r="AY147" s="5">
        <f t="shared" si="48"/>
        <v>581358.74277336709</v>
      </c>
      <c r="AZ147" s="5">
        <f t="shared" si="49"/>
        <v>4880.5172696983873</v>
      </c>
      <c r="BA147" s="5">
        <f t="shared" si="17"/>
        <v>1247.0251273648432</v>
      </c>
      <c r="BB147" s="35">
        <f t="shared" si="18"/>
        <v>2.5740219295561022E-2</v>
      </c>
      <c r="BC147" s="5">
        <f t="shared" si="19"/>
        <v>3633.4921423335441</v>
      </c>
      <c r="BD147" s="35">
        <f t="shared" si="20"/>
        <v>7.4999999999999997E-2</v>
      </c>
      <c r="BE147" s="5">
        <f t="shared" si="50"/>
        <v>117888.28235399832</v>
      </c>
      <c r="BF147" s="5">
        <f t="shared" si="51"/>
        <v>575145.16994317237</v>
      </c>
      <c r="BG147" s="5">
        <f t="shared" si="21"/>
        <v>580111.7176460023</v>
      </c>
      <c r="BH147" s="5">
        <f t="shared" si="22"/>
        <v>693033.45229717065</v>
      </c>
      <c r="BI147" s="150"/>
      <c r="BJ147" s="2">
        <v>142</v>
      </c>
      <c r="BK147" s="118">
        <v>49157</v>
      </c>
      <c r="BL147" s="5">
        <f t="shared" si="52"/>
        <v>577408.94186543499</v>
      </c>
      <c r="BM147" s="5">
        <f t="shared" si="53"/>
        <v>4761.5904347922178</v>
      </c>
      <c r="BN147" s="5">
        <f t="shared" si="23"/>
        <v>1273.0780776885481</v>
      </c>
      <c r="BO147" s="35">
        <f t="shared" si="24"/>
        <v>2.6457742207641223E-2</v>
      </c>
      <c r="BP147" s="5">
        <f t="shared" si="25"/>
        <v>3488.5123571036697</v>
      </c>
      <c r="BQ147" s="35">
        <f t="shared" si="26"/>
        <v>7.2499999999999995E-2</v>
      </c>
      <c r="BR147" s="5">
        <f t="shared" si="54"/>
        <v>121864.13621225338</v>
      </c>
      <c r="BS147" s="5">
        <f t="shared" si="55"/>
        <v>554281.70552824147</v>
      </c>
      <c r="BT147" s="5">
        <f t="shared" si="27"/>
        <v>576135.86378774641</v>
      </c>
      <c r="BU147" s="5">
        <f t="shared" si="28"/>
        <v>676145.84174049483</v>
      </c>
      <c r="BV147" s="150"/>
      <c r="BW147" s="2">
        <v>142</v>
      </c>
      <c r="BX147" s="118">
        <v>49157</v>
      </c>
      <c r="BY147" s="5">
        <f t="shared" si="56"/>
        <v>573362.31807975296</v>
      </c>
      <c r="BZ147" s="5">
        <f t="shared" si="57"/>
        <v>4643.8114163506943</v>
      </c>
      <c r="CA147" s="5">
        <f t="shared" si="29"/>
        <v>1299.197894218802</v>
      </c>
      <c r="CB147" s="35">
        <f t="shared" si="30"/>
        <v>2.7191139422694063E-2</v>
      </c>
      <c r="CC147" s="5">
        <f t="shared" si="31"/>
        <v>3344.6135221318923</v>
      </c>
      <c r="CD147" s="35">
        <f t="shared" si="32"/>
        <v>7.0000000000000007E-2</v>
      </c>
      <c r="CE147" s="5">
        <f t="shared" si="58"/>
        <v>125936.87981446568</v>
      </c>
      <c r="CF147" s="5">
        <f t="shared" si="59"/>
        <v>533484.34130733274</v>
      </c>
      <c r="CG147" s="5">
        <f t="shared" si="33"/>
        <v>572063.12018553412</v>
      </c>
      <c r="CH147" s="5">
        <f t="shared" si="34"/>
        <v>659421.22112179839</v>
      </c>
    </row>
    <row r="148" spans="9:86" ht="14.25" customHeight="1">
      <c r="I148" s="150"/>
      <c r="J148" s="2">
        <v>143</v>
      </c>
      <c r="K148" s="118">
        <v>49188</v>
      </c>
      <c r="L148" s="5">
        <f t="shared" si="35"/>
        <v>591461.0630738266</v>
      </c>
      <c r="M148" s="5">
        <f t="shared" si="0"/>
        <v>5243.8408962754593</v>
      </c>
      <c r="N148" s="5">
        <f t="shared" si="1"/>
        <v>1177.5460876429015</v>
      </c>
      <c r="O148" s="35">
        <f t="shared" si="2"/>
        <v>2.3890926950082311E-2</v>
      </c>
      <c r="P148" s="5">
        <f t="shared" si="3"/>
        <v>4066.2948086325578</v>
      </c>
      <c r="Q148" s="35">
        <f t="shared" si="4"/>
        <v>8.2500000000000004E-2</v>
      </c>
      <c r="R148" s="5">
        <f t="shared" si="36"/>
        <v>107716.48301381637</v>
      </c>
      <c r="S148" s="5">
        <f t="shared" si="37"/>
        <v>642152.76515357394</v>
      </c>
      <c r="T148" s="5">
        <f t="shared" si="38"/>
        <v>590283.51698618371</v>
      </c>
      <c r="U148" s="5">
        <f t="shared" si="39"/>
        <v>749869.24816739035</v>
      </c>
      <c r="V148" s="150"/>
      <c r="W148" s="2">
        <v>143</v>
      </c>
      <c r="X148" s="118">
        <v>49188</v>
      </c>
      <c r="Y148" s="5">
        <f t="shared" si="40"/>
        <v>587773.87600454269</v>
      </c>
      <c r="Z148" s="5">
        <f t="shared" si="41"/>
        <v>5121.6767256780549</v>
      </c>
      <c r="AA148" s="5">
        <f t="shared" si="5"/>
        <v>1203.1842189811036</v>
      </c>
      <c r="AB148" s="35">
        <f t="shared" si="6"/>
        <v>2.4564226511594157E-2</v>
      </c>
      <c r="AC148" s="5">
        <f t="shared" si="7"/>
        <v>3918.4925066969513</v>
      </c>
      <c r="AD148" s="35">
        <f t="shared" si="8"/>
        <v>0.08</v>
      </c>
      <c r="AE148" s="5">
        <f t="shared" si="42"/>
        <v>111429.30821443912</v>
      </c>
      <c r="AF148" s="5">
        <f t="shared" si="43"/>
        <v>620970.46355752263</v>
      </c>
      <c r="AG148" s="5">
        <f t="shared" si="9"/>
        <v>586570.69178556162</v>
      </c>
      <c r="AH148" s="5">
        <f t="shared" si="10"/>
        <v>732399.77177196171</v>
      </c>
      <c r="AI148" s="150"/>
      <c r="AJ148" s="2">
        <v>143</v>
      </c>
      <c r="AK148" s="118">
        <v>49188</v>
      </c>
      <c r="AL148" s="5">
        <f t="shared" si="44"/>
        <v>583990.92883744929</v>
      </c>
      <c r="AM148" s="5">
        <f t="shared" si="45"/>
        <v>5000.557474002132</v>
      </c>
      <c r="AN148" s="5">
        <f t="shared" si="11"/>
        <v>1228.9493919269389</v>
      </c>
      <c r="AO148" s="35">
        <f t="shared" si="12"/>
        <v>2.5252777012274658E-2</v>
      </c>
      <c r="AP148" s="5">
        <f t="shared" si="13"/>
        <v>3771.6080820751931</v>
      </c>
      <c r="AQ148" s="35">
        <f t="shared" si="14"/>
        <v>7.7499999999999999E-2</v>
      </c>
      <c r="AR148" s="5">
        <f t="shared" si="46"/>
        <v>115238.02055447767</v>
      </c>
      <c r="AS148" s="5">
        <f t="shared" si="47"/>
        <v>599841.69822782709</v>
      </c>
      <c r="AT148" s="5">
        <f t="shared" si="15"/>
        <v>582761.9794455223</v>
      </c>
      <c r="AU148" s="5">
        <f t="shared" si="16"/>
        <v>715079.71878230479</v>
      </c>
      <c r="AV148" s="150"/>
      <c r="AW148" s="2">
        <v>143</v>
      </c>
      <c r="AX148" s="118">
        <v>49188</v>
      </c>
      <c r="AY148" s="5">
        <f t="shared" si="48"/>
        <v>580111.7176460023</v>
      </c>
      <c r="AZ148" s="5">
        <f t="shared" si="49"/>
        <v>4880.5172696983873</v>
      </c>
      <c r="BA148" s="5">
        <f t="shared" si="17"/>
        <v>1254.819034410873</v>
      </c>
      <c r="BB148" s="35">
        <f t="shared" si="18"/>
        <v>2.5956773419493505E-2</v>
      </c>
      <c r="BC148" s="5">
        <f t="shared" si="19"/>
        <v>3625.6982352875143</v>
      </c>
      <c r="BD148" s="35">
        <f t="shared" si="20"/>
        <v>7.4999999999999997E-2</v>
      </c>
      <c r="BE148" s="5">
        <f t="shared" si="50"/>
        <v>119143.1013884092</v>
      </c>
      <c r="BF148" s="5">
        <f t="shared" si="51"/>
        <v>578770.86817845993</v>
      </c>
      <c r="BG148" s="5">
        <f t="shared" si="21"/>
        <v>578856.89861159143</v>
      </c>
      <c r="BH148" s="5">
        <f t="shared" si="22"/>
        <v>697913.96956686908</v>
      </c>
      <c r="BI148" s="150"/>
      <c r="BJ148" s="2">
        <v>143</v>
      </c>
      <c r="BK148" s="118">
        <v>49188</v>
      </c>
      <c r="BL148" s="5">
        <f t="shared" si="52"/>
        <v>576135.86378774641</v>
      </c>
      <c r="BM148" s="5">
        <f t="shared" si="53"/>
        <v>4761.5904347922178</v>
      </c>
      <c r="BN148" s="5">
        <f t="shared" si="23"/>
        <v>1280.7695910745833</v>
      </c>
      <c r="BO148" s="35">
        <f t="shared" si="24"/>
        <v>2.6676407526258709E-2</v>
      </c>
      <c r="BP148" s="5">
        <f t="shared" si="25"/>
        <v>3480.8208437176345</v>
      </c>
      <c r="BQ148" s="35">
        <f t="shared" si="26"/>
        <v>7.2499999999999995E-2</v>
      </c>
      <c r="BR148" s="5">
        <f t="shared" si="54"/>
        <v>123144.90580332796</v>
      </c>
      <c r="BS148" s="5">
        <f t="shared" si="55"/>
        <v>557762.52637195913</v>
      </c>
      <c r="BT148" s="5">
        <f t="shared" si="27"/>
        <v>574855.09419667185</v>
      </c>
      <c r="BU148" s="5">
        <f t="shared" si="28"/>
        <v>680907.43217528705</v>
      </c>
      <c r="BV148" s="150"/>
      <c r="BW148" s="2">
        <v>143</v>
      </c>
      <c r="BX148" s="118">
        <v>49188</v>
      </c>
      <c r="BY148" s="5">
        <f t="shared" si="56"/>
        <v>572063.12018553412</v>
      </c>
      <c r="BZ148" s="5">
        <f t="shared" si="57"/>
        <v>4643.8114163506943</v>
      </c>
      <c r="CA148" s="5">
        <f t="shared" si="29"/>
        <v>1306.7765486017452</v>
      </c>
      <c r="CB148" s="35">
        <f t="shared" si="30"/>
        <v>2.7411867729097979E-2</v>
      </c>
      <c r="CC148" s="5">
        <f t="shared" si="31"/>
        <v>3337.0348677489492</v>
      </c>
      <c r="CD148" s="35">
        <f t="shared" si="32"/>
        <v>7.0000000000000007E-2</v>
      </c>
      <c r="CE148" s="5">
        <f t="shared" si="58"/>
        <v>127243.65636306742</v>
      </c>
      <c r="CF148" s="5">
        <f t="shared" si="59"/>
        <v>536821.37617508171</v>
      </c>
      <c r="CG148" s="5">
        <f t="shared" si="33"/>
        <v>570756.34363693232</v>
      </c>
      <c r="CH148" s="5">
        <f t="shared" si="34"/>
        <v>664065.03253814916</v>
      </c>
    </row>
    <row r="149" spans="9:86" ht="14.25" customHeight="1">
      <c r="I149" s="150"/>
      <c r="J149" s="2">
        <v>144</v>
      </c>
      <c r="K149" s="118">
        <v>49218</v>
      </c>
      <c r="L149" s="5">
        <f t="shared" si="35"/>
        <v>590283.51698618371</v>
      </c>
      <c r="M149" s="5">
        <f t="shared" si="0"/>
        <v>5243.8408962754593</v>
      </c>
      <c r="N149" s="5">
        <f t="shared" si="1"/>
        <v>1185.6417169954461</v>
      </c>
      <c r="O149" s="35">
        <f t="shared" si="2"/>
        <v>2.4103164317695783E-2</v>
      </c>
      <c r="P149" s="5">
        <f t="shared" si="3"/>
        <v>4058.1991792800131</v>
      </c>
      <c r="Q149" s="35">
        <f t="shared" si="4"/>
        <v>8.2500000000000004E-2</v>
      </c>
      <c r="R149" s="5">
        <f t="shared" si="36"/>
        <v>108902.12473081182</v>
      </c>
      <c r="S149" s="5">
        <f t="shared" si="37"/>
        <v>646210.96433285391</v>
      </c>
      <c r="T149" s="5">
        <f t="shared" si="38"/>
        <v>589097.87526918831</v>
      </c>
      <c r="U149" s="5">
        <f t="shared" si="39"/>
        <v>755113.08906366571</v>
      </c>
      <c r="V149" s="150"/>
      <c r="W149" s="2">
        <v>144</v>
      </c>
      <c r="X149" s="118">
        <v>49218</v>
      </c>
      <c r="Y149" s="5">
        <f t="shared" si="40"/>
        <v>586570.69178556162</v>
      </c>
      <c r="Z149" s="5">
        <f t="shared" si="41"/>
        <v>5121.6767256780549</v>
      </c>
      <c r="AA149" s="5">
        <f t="shared" si="5"/>
        <v>1211.205447107644</v>
      </c>
      <c r="AB149" s="35">
        <f t="shared" si="6"/>
        <v>2.4778710509807123E-2</v>
      </c>
      <c r="AC149" s="5">
        <f t="shared" si="7"/>
        <v>3910.471278570411</v>
      </c>
      <c r="AD149" s="35">
        <f t="shared" si="8"/>
        <v>0.08</v>
      </c>
      <c r="AE149" s="5">
        <f t="shared" si="42"/>
        <v>112640.51366154676</v>
      </c>
      <c r="AF149" s="5">
        <f t="shared" si="43"/>
        <v>624880.93483609299</v>
      </c>
      <c r="AG149" s="5">
        <f t="shared" si="9"/>
        <v>585359.48633845395</v>
      </c>
      <c r="AH149" s="5">
        <f t="shared" si="10"/>
        <v>737521.44849763974</v>
      </c>
      <c r="AI149" s="150"/>
      <c r="AJ149" s="2">
        <v>144</v>
      </c>
      <c r="AK149" s="118">
        <v>49218</v>
      </c>
      <c r="AL149" s="5">
        <f t="shared" si="44"/>
        <v>582761.9794455223</v>
      </c>
      <c r="AM149" s="5">
        <f t="shared" si="45"/>
        <v>5000.557474002132</v>
      </c>
      <c r="AN149" s="5">
        <f t="shared" si="11"/>
        <v>1236.8863567498006</v>
      </c>
      <c r="AO149" s="35">
        <f t="shared" si="12"/>
        <v>2.5469465758764596E-2</v>
      </c>
      <c r="AP149" s="5">
        <f t="shared" si="13"/>
        <v>3763.6711172523314</v>
      </c>
      <c r="AQ149" s="35">
        <f t="shared" si="14"/>
        <v>7.7499999999999999E-2</v>
      </c>
      <c r="AR149" s="5">
        <f t="shared" si="46"/>
        <v>116474.90691122747</v>
      </c>
      <c r="AS149" s="5">
        <f t="shared" si="47"/>
        <v>603605.36934507941</v>
      </c>
      <c r="AT149" s="5">
        <f t="shared" si="15"/>
        <v>581525.0930887725</v>
      </c>
      <c r="AU149" s="5">
        <f t="shared" si="16"/>
        <v>720080.27625630691</v>
      </c>
      <c r="AV149" s="150"/>
      <c r="AW149" s="2">
        <v>144</v>
      </c>
      <c r="AX149" s="118">
        <v>49218</v>
      </c>
      <c r="AY149" s="5">
        <f t="shared" si="48"/>
        <v>578856.89861159143</v>
      </c>
      <c r="AZ149" s="5">
        <f t="shared" si="49"/>
        <v>4880.5172696983873</v>
      </c>
      <c r="BA149" s="5">
        <f t="shared" si="17"/>
        <v>1262.6616533759411</v>
      </c>
      <c r="BB149" s="35">
        <f t="shared" si="18"/>
        <v>2.6175622812570347E-2</v>
      </c>
      <c r="BC149" s="5">
        <f t="shared" si="19"/>
        <v>3617.8556163224462</v>
      </c>
      <c r="BD149" s="35">
        <f t="shared" si="20"/>
        <v>7.4999999999999997E-2</v>
      </c>
      <c r="BE149" s="5">
        <f t="shared" si="50"/>
        <v>120405.76304178513</v>
      </c>
      <c r="BF149" s="5">
        <f t="shared" si="51"/>
        <v>582388.72379478242</v>
      </c>
      <c r="BG149" s="5">
        <f t="shared" si="21"/>
        <v>577594.23695821548</v>
      </c>
      <c r="BH149" s="5">
        <f t="shared" si="22"/>
        <v>702794.48683656752</v>
      </c>
      <c r="BI149" s="150"/>
      <c r="BJ149" s="2">
        <v>144</v>
      </c>
      <c r="BK149" s="118">
        <v>49218</v>
      </c>
      <c r="BL149" s="5">
        <f t="shared" si="52"/>
        <v>574855.09419667185</v>
      </c>
      <c r="BM149" s="5">
        <f t="shared" si="53"/>
        <v>4761.5904347922178</v>
      </c>
      <c r="BN149" s="5">
        <f t="shared" si="23"/>
        <v>1288.5075740206589</v>
      </c>
      <c r="BO149" s="35">
        <f t="shared" si="24"/>
        <v>2.6897371258152149E-2</v>
      </c>
      <c r="BP149" s="5">
        <f t="shared" si="25"/>
        <v>3473.0828607715589</v>
      </c>
      <c r="BQ149" s="35">
        <f t="shared" si="26"/>
        <v>7.2499999999999995E-2</v>
      </c>
      <c r="BR149" s="5">
        <f t="shared" si="54"/>
        <v>124433.41337734861</v>
      </c>
      <c r="BS149" s="5">
        <f t="shared" si="55"/>
        <v>561235.6092327307</v>
      </c>
      <c r="BT149" s="5">
        <f t="shared" si="27"/>
        <v>573566.5866226512</v>
      </c>
      <c r="BU149" s="5">
        <f t="shared" si="28"/>
        <v>685669.02261007926</v>
      </c>
      <c r="BV149" s="150"/>
      <c r="BW149" s="2">
        <v>144</v>
      </c>
      <c r="BX149" s="118">
        <v>49218</v>
      </c>
      <c r="BY149" s="5">
        <f t="shared" si="56"/>
        <v>570756.34363693232</v>
      </c>
      <c r="BZ149" s="5">
        <f t="shared" si="57"/>
        <v>4643.8114163506943</v>
      </c>
      <c r="CA149" s="5">
        <f t="shared" si="29"/>
        <v>1314.3994118019223</v>
      </c>
      <c r="CB149" s="35">
        <f t="shared" si="30"/>
        <v>2.7634897303316537E-2</v>
      </c>
      <c r="CC149" s="5">
        <f t="shared" si="31"/>
        <v>3329.4120045487721</v>
      </c>
      <c r="CD149" s="35">
        <f t="shared" si="32"/>
        <v>7.0000000000000007E-2</v>
      </c>
      <c r="CE149" s="5">
        <f t="shared" si="58"/>
        <v>128558.05577486934</v>
      </c>
      <c r="CF149" s="5">
        <f t="shared" si="59"/>
        <v>540150.78817963053</v>
      </c>
      <c r="CG149" s="5">
        <f t="shared" si="33"/>
        <v>569441.94422513037</v>
      </c>
      <c r="CH149" s="5">
        <f t="shared" si="34"/>
        <v>668708.84395449981</v>
      </c>
    </row>
    <row r="150" spans="9:86" ht="14.25" customHeight="1">
      <c r="I150" s="150"/>
      <c r="J150" s="2">
        <v>145</v>
      </c>
      <c r="K150" s="118">
        <v>49249</v>
      </c>
      <c r="L150" s="5">
        <f t="shared" si="35"/>
        <v>589097.87526918831</v>
      </c>
      <c r="M150" s="5">
        <f t="shared" si="0"/>
        <v>5243.8408962754593</v>
      </c>
      <c r="N150" s="5">
        <f t="shared" si="1"/>
        <v>1193.7930037997894</v>
      </c>
      <c r="O150" s="35">
        <f t="shared" si="2"/>
        <v>2.4317718068583134E-2</v>
      </c>
      <c r="P150" s="5">
        <f t="shared" si="3"/>
        <v>4050.0478924756699</v>
      </c>
      <c r="Q150" s="35">
        <f t="shared" si="4"/>
        <v>8.2500000000000004E-2</v>
      </c>
      <c r="R150" s="5">
        <f t="shared" si="36"/>
        <v>110095.9177346116</v>
      </c>
      <c r="S150" s="5">
        <f t="shared" si="37"/>
        <v>650261.01222532953</v>
      </c>
      <c r="T150" s="5">
        <f t="shared" si="38"/>
        <v>587904.08226538857</v>
      </c>
      <c r="U150" s="5">
        <f t="shared" si="39"/>
        <v>760356.92995994119</v>
      </c>
      <c r="V150" s="150"/>
      <c r="W150" s="2">
        <v>145</v>
      </c>
      <c r="X150" s="118">
        <v>49249</v>
      </c>
      <c r="Y150" s="5">
        <f t="shared" si="40"/>
        <v>585359.48633845395</v>
      </c>
      <c r="Z150" s="5">
        <f t="shared" si="41"/>
        <v>5121.6767256780549</v>
      </c>
      <c r="AA150" s="5">
        <f t="shared" si="5"/>
        <v>1219.2801500883616</v>
      </c>
      <c r="AB150" s="35">
        <f t="shared" si="6"/>
        <v>2.4995514965653956E-2</v>
      </c>
      <c r="AC150" s="5">
        <f t="shared" si="7"/>
        <v>3902.3965755896934</v>
      </c>
      <c r="AD150" s="35">
        <f t="shared" si="8"/>
        <v>0.08</v>
      </c>
      <c r="AE150" s="5">
        <f t="shared" si="42"/>
        <v>113859.79381163513</v>
      </c>
      <c r="AF150" s="5">
        <f t="shared" si="43"/>
        <v>628783.33141168265</v>
      </c>
      <c r="AG150" s="5">
        <f t="shared" si="9"/>
        <v>584140.20618836558</v>
      </c>
      <c r="AH150" s="5">
        <f t="shared" si="10"/>
        <v>742643.12522331777</v>
      </c>
      <c r="AI150" s="150"/>
      <c r="AJ150" s="2">
        <v>145</v>
      </c>
      <c r="AK150" s="118">
        <v>49249</v>
      </c>
      <c r="AL150" s="5">
        <f t="shared" si="44"/>
        <v>581525.0930887725</v>
      </c>
      <c r="AM150" s="5">
        <f t="shared" si="45"/>
        <v>5000.557474002132</v>
      </c>
      <c r="AN150" s="5">
        <f t="shared" si="11"/>
        <v>1244.8745811371432</v>
      </c>
      <c r="AO150" s="35">
        <f t="shared" si="12"/>
        <v>2.5688478710866717E-2</v>
      </c>
      <c r="AP150" s="5">
        <f t="shared" si="13"/>
        <v>3755.6828928649888</v>
      </c>
      <c r="AQ150" s="35">
        <f t="shared" si="14"/>
        <v>7.7499999999999999E-2</v>
      </c>
      <c r="AR150" s="5">
        <f t="shared" si="46"/>
        <v>117719.78149236462</v>
      </c>
      <c r="AS150" s="5">
        <f t="shared" si="47"/>
        <v>607361.05223794444</v>
      </c>
      <c r="AT150" s="5">
        <f t="shared" si="15"/>
        <v>580280.21850763541</v>
      </c>
      <c r="AU150" s="5">
        <f t="shared" si="16"/>
        <v>725080.83373030904</v>
      </c>
      <c r="AV150" s="150"/>
      <c r="AW150" s="2">
        <v>145</v>
      </c>
      <c r="AX150" s="118">
        <v>49249</v>
      </c>
      <c r="AY150" s="5">
        <f t="shared" si="48"/>
        <v>577594.23695821548</v>
      </c>
      <c r="AZ150" s="5">
        <f t="shared" si="49"/>
        <v>4880.5172696983873</v>
      </c>
      <c r="BA150" s="5">
        <f t="shared" si="17"/>
        <v>1270.553288709541</v>
      </c>
      <c r="BB150" s="35">
        <f t="shared" si="18"/>
        <v>2.6396799844832022E-2</v>
      </c>
      <c r="BC150" s="5">
        <f t="shared" si="19"/>
        <v>3609.9639809888463</v>
      </c>
      <c r="BD150" s="35">
        <f t="shared" si="20"/>
        <v>7.4999999999999997E-2</v>
      </c>
      <c r="BE150" s="5">
        <f t="shared" si="50"/>
        <v>121676.31633049468</v>
      </c>
      <c r="BF150" s="5">
        <f t="shared" si="51"/>
        <v>585998.68777577125</v>
      </c>
      <c r="BG150" s="5">
        <f t="shared" si="21"/>
        <v>576323.68366950599</v>
      </c>
      <c r="BH150" s="5">
        <f t="shared" si="22"/>
        <v>707675.00410626596</v>
      </c>
      <c r="BI150" s="150"/>
      <c r="BJ150" s="2">
        <v>145</v>
      </c>
      <c r="BK150" s="118">
        <v>49249</v>
      </c>
      <c r="BL150" s="5">
        <f t="shared" si="52"/>
        <v>573566.5866226512</v>
      </c>
      <c r="BM150" s="5">
        <f t="shared" si="53"/>
        <v>4761.5904347922178</v>
      </c>
      <c r="BN150" s="5">
        <f t="shared" si="23"/>
        <v>1296.2923072803669</v>
      </c>
      <c r="BO150" s="35">
        <f t="shared" si="24"/>
        <v>2.7120665760814885E-2</v>
      </c>
      <c r="BP150" s="5">
        <f t="shared" si="25"/>
        <v>3465.2981275118509</v>
      </c>
      <c r="BQ150" s="35">
        <f t="shared" si="26"/>
        <v>7.2499999999999995E-2</v>
      </c>
      <c r="BR150" s="5">
        <f t="shared" si="54"/>
        <v>125729.70568462898</v>
      </c>
      <c r="BS150" s="5">
        <f t="shared" si="55"/>
        <v>564700.90736024256</v>
      </c>
      <c r="BT150" s="5">
        <f t="shared" si="27"/>
        <v>572270.29431537085</v>
      </c>
      <c r="BU150" s="5">
        <f t="shared" si="28"/>
        <v>690430.61304487148</v>
      </c>
      <c r="BV150" s="150"/>
      <c r="BW150" s="2">
        <v>145</v>
      </c>
      <c r="BX150" s="118">
        <v>49249</v>
      </c>
      <c r="BY150" s="5">
        <f t="shared" si="56"/>
        <v>569441.94422513037</v>
      </c>
      <c r="BZ150" s="5">
        <f t="shared" si="57"/>
        <v>4643.8114163506943</v>
      </c>
      <c r="CA150" s="5">
        <f t="shared" si="29"/>
        <v>1322.0667417041004</v>
      </c>
      <c r="CB150" s="35">
        <f t="shared" si="30"/>
        <v>2.7860260490711261E-2</v>
      </c>
      <c r="CC150" s="5">
        <f t="shared" si="31"/>
        <v>3321.7446746465939</v>
      </c>
      <c r="CD150" s="35">
        <f t="shared" si="32"/>
        <v>7.0000000000000007E-2</v>
      </c>
      <c r="CE150" s="5">
        <f t="shared" si="58"/>
        <v>129880.12251657344</v>
      </c>
      <c r="CF150" s="5">
        <f t="shared" si="59"/>
        <v>543472.53285427717</v>
      </c>
      <c r="CG150" s="5">
        <f t="shared" si="33"/>
        <v>568119.87748342624</v>
      </c>
      <c r="CH150" s="5">
        <f t="shared" si="34"/>
        <v>673352.65537085058</v>
      </c>
    </row>
    <row r="151" spans="9:86" ht="14.25" customHeight="1">
      <c r="I151" s="150"/>
      <c r="J151" s="2">
        <v>146</v>
      </c>
      <c r="K151" s="118">
        <v>49279</v>
      </c>
      <c r="L151" s="5">
        <f t="shared" si="35"/>
        <v>587904.08226538857</v>
      </c>
      <c r="M151" s="5">
        <f t="shared" si="0"/>
        <v>5243.8408962754593</v>
      </c>
      <c r="N151" s="5">
        <f t="shared" si="1"/>
        <v>1202.0003307009129</v>
      </c>
      <c r="O151" s="35">
        <f t="shared" si="2"/>
        <v>2.4534621213770969E-2</v>
      </c>
      <c r="P151" s="5">
        <f t="shared" si="3"/>
        <v>4041.8405655745464</v>
      </c>
      <c r="Q151" s="35">
        <f t="shared" si="4"/>
        <v>8.2500000000000004E-2</v>
      </c>
      <c r="R151" s="5">
        <f t="shared" si="36"/>
        <v>111297.91806531252</v>
      </c>
      <c r="S151" s="5">
        <f t="shared" si="37"/>
        <v>654302.85279090411</v>
      </c>
      <c r="T151" s="5">
        <f t="shared" si="38"/>
        <v>586702.08193468768</v>
      </c>
      <c r="U151" s="5">
        <f t="shared" si="39"/>
        <v>765600.77085621667</v>
      </c>
      <c r="V151" s="150"/>
      <c r="W151" s="2">
        <v>146</v>
      </c>
      <c r="X151" s="118">
        <v>49279</v>
      </c>
      <c r="Y151" s="5">
        <f t="shared" si="40"/>
        <v>584140.20618836558</v>
      </c>
      <c r="Z151" s="5">
        <f t="shared" si="41"/>
        <v>5121.6767256780549</v>
      </c>
      <c r="AA151" s="5">
        <f t="shared" si="5"/>
        <v>1227.4086844222843</v>
      </c>
      <c r="AB151" s="35">
        <f t="shared" si="6"/>
        <v>2.5214672876528267E-2</v>
      </c>
      <c r="AC151" s="5">
        <f t="shared" si="7"/>
        <v>3894.2680412557706</v>
      </c>
      <c r="AD151" s="35">
        <f t="shared" si="8"/>
        <v>0.08</v>
      </c>
      <c r="AE151" s="5">
        <f t="shared" si="42"/>
        <v>115087.20249605742</v>
      </c>
      <c r="AF151" s="5">
        <f t="shared" si="43"/>
        <v>632677.59945293842</v>
      </c>
      <c r="AG151" s="5">
        <f t="shared" si="9"/>
        <v>582912.79750394332</v>
      </c>
      <c r="AH151" s="5">
        <f t="shared" si="10"/>
        <v>747764.8019489958</v>
      </c>
      <c r="AI151" s="150"/>
      <c r="AJ151" s="2">
        <v>146</v>
      </c>
      <c r="AK151" s="118">
        <v>49279</v>
      </c>
      <c r="AL151" s="5">
        <f t="shared" si="44"/>
        <v>580280.21850763541</v>
      </c>
      <c r="AM151" s="5">
        <f t="shared" si="45"/>
        <v>5000.557474002132</v>
      </c>
      <c r="AN151" s="5">
        <f t="shared" si="11"/>
        <v>1252.9143961403202</v>
      </c>
      <c r="AO151" s="35">
        <f t="shared" si="12"/>
        <v>2.5909848852595358E-2</v>
      </c>
      <c r="AP151" s="5">
        <f t="shared" si="13"/>
        <v>3747.6430778618119</v>
      </c>
      <c r="AQ151" s="35">
        <f t="shared" si="14"/>
        <v>7.7499999999999999E-2</v>
      </c>
      <c r="AR151" s="5">
        <f t="shared" si="46"/>
        <v>118972.69588850494</v>
      </c>
      <c r="AS151" s="5">
        <f t="shared" si="47"/>
        <v>611108.69531580631</v>
      </c>
      <c r="AT151" s="5">
        <f t="shared" si="15"/>
        <v>579027.30411149503</v>
      </c>
      <c r="AU151" s="5">
        <f t="shared" si="16"/>
        <v>730081.39120431128</v>
      </c>
      <c r="AV151" s="150"/>
      <c r="AW151" s="2">
        <v>146</v>
      </c>
      <c r="AX151" s="118">
        <v>49279</v>
      </c>
      <c r="AY151" s="5">
        <f t="shared" si="48"/>
        <v>576323.68366950599</v>
      </c>
      <c r="AZ151" s="5">
        <f t="shared" si="49"/>
        <v>4880.5172696983873</v>
      </c>
      <c r="BA151" s="5">
        <f t="shared" si="17"/>
        <v>1278.4942467639753</v>
      </c>
      <c r="BB151" s="35">
        <f t="shared" si="18"/>
        <v>2.6620337487233244E-2</v>
      </c>
      <c r="BC151" s="5">
        <f t="shared" si="19"/>
        <v>3602.023022934412</v>
      </c>
      <c r="BD151" s="35">
        <f t="shared" si="20"/>
        <v>7.4999999999999997E-2</v>
      </c>
      <c r="BE151" s="5">
        <f t="shared" si="50"/>
        <v>122954.81057725866</v>
      </c>
      <c r="BF151" s="5">
        <f t="shared" si="51"/>
        <v>589600.7107987057</v>
      </c>
      <c r="BG151" s="5">
        <f t="shared" si="21"/>
        <v>575045.189422742</v>
      </c>
      <c r="BH151" s="5">
        <f t="shared" si="22"/>
        <v>712555.5213759644</v>
      </c>
      <c r="BI151" s="150"/>
      <c r="BJ151" s="2">
        <v>146</v>
      </c>
      <c r="BK151" s="118">
        <v>49279</v>
      </c>
      <c r="BL151" s="5">
        <f t="shared" si="52"/>
        <v>572270.29431537085</v>
      </c>
      <c r="BM151" s="5">
        <f t="shared" si="53"/>
        <v>4761.5904347922178</v>
      </c>
      <c r="BN151" s="5">
        <f t="shared" si="23"/>
        <v>1304.1240733035188</v>
      </c>
      <c r="BO151" s="35">
        <f t="shared" si="24"/>
        <v>2.7346323992518809E-2</v>
      </c>
      <c r="BP151" s="5">
        <f t="shared" si="25"/>
        <v>3457.466361488699</v>
      </c>
      <c r="BQ151" s="35">
        <f t="shared" si="26"/>
        <v>7.2499999999999995E-2</v>
      </c>
      <c r="BR151" s="5">
        <f t="shared" si="54"/>
        <v>127033.8297579325</v>
      </c>
      <c r="BS151" s="5">
        <f t="shared" si="55"/>
        <v>568158.37372173124</v>
      </c>
      <c r="BT151" s="5">
        <f t="shared" si="27"/>
        <v>570966.17024206731</v>
      </c>
      <c r="BU151" s="5">
        <f t="shared" si="28"/>
        <v>695192.2034796637</v>
      </c>
      <c r="BV151" s="150"/>
      <c r="BW151" s="2">
        <v>146</v>
      </c>
      <c r="BX151" s="118">
        <v>49279</v>
      </c>
      <c r="BY151" s="5">
        <f t="shared" si="56"/>
        <v>568119.87748342624</v>
      </c>
      <c r="BZ151" s="5">
        <f t="shared" si="57"/>
        <v>4643.8114163506943</v>
      </c>
      <c r="CA151" s="5">
        <f t="shared" si="29"/>
        <v>1329.7787976973746</v>
      </c>
      <c r="CB151" s="35">
        <f t="shared" si="30"/>
        <v>2.8087990237296384E-2</v>
      </c>
      <c r="CC151" s="5">
        <f t="shared" si="31"/>
        <v>3314.0326186533198</v>
      </c>
      <c r="CD151" s="35">
        <f t="shared" si="32"/>
        <v>7.0000000000000007E-2</v>
      </c>
      <c r="CE151" s="5">
        <f t="shared" si="58"/>
        <v>131209.9013142708</v>
      </c>
      <c r="CF151" s="5">
        <f t="shared" si="59"/>
        <v>546786.56547293044</v>
      </c>
      <c r="CG151" s="5">
        <f t="shared" si="33"/>
        <v>566790.09868572885</v>
      </c>
      <c r="CH151" s="5">
        <f t="shared" si="34"/>
        <v>677996.46678720124</v>
      </c>
    </row>
    <row r="152" spans="9:86" ht="14.25" customHeight="1">
      <c r="I152" s="150"/>
      <c r="J152" s="2">
        <v>147</v>
      </c>
      <c r="K152" s="118">
        <v>49310</v>
      </c>
      <c r="L152" s="5">
        <f t="shared" si="35"/>
        <v>586702.08193468768</v>
      </c>
      <c r="M152" s="5">
        <f t="shared" si="0"/>
        <v>5243.8408962754593</v>
      </c>
      <c r="N152" s="5">
        <f t="shared" si="1"/>
        <v>1210.2640829744814</v>
      </c>
      <c r="O152" s="35">
        <f t="shared" si="2"/>
        <v>2.4753907379709134E-2</v>
      </c>
      <c r="P152" s="5">
        <f t="shared" si="3"/>
        <v>4033.5768133009778</v>
      </c>
      <c r="Q152" s="35">
        <f t="shared" si="4"/>
        <v>8.2500000000000004E-2</v>
      </c>
      <c r="R152" s="5">
        <f t="shared" si="36"/>
        <v>112508.182148287</v>
      </c>
      <c r="S152" s="5">
        <f t="shared" si="37"/>
        <v>658336.42960420507</v>
      </c>
      <c r="T152" s="5">
        <f t="shared" si="38"/>
        <v>585491.81785171316</v>
      </c>
      <c r="U152" s="5">
        <f t="shared" si="39"/>
        <v>770844.61175249203</v>
      </c>
      <c r="V152" s="150"/>
      <c r="W152" s="2">
        <v>147</v>
      </c>
      <c r="X152" s="118">
        <v>49310</v>
      </c>
      <c r="Y152" s="5">
        <f t="shared" si="40"/>
        <v>582912.79750394332</v>
      </c>
      <c r="Z152" s="5">
        <f t="shared" si="41"/>
        <v>5121.6767256780549</v>
      </c>
      <c r="AA152" s="5">
        <f t="shared" si="5"/>
        <v>1235.5914089850994</v>
      </c>
      <c r="AB152" s="35">
        <f t="shared" si="6"/>
        <v>2.5436217855074435E-2</v>
      </c>
      <c r="AC152" s="5">
        <f t="shared" si="7"/>
        <v>3886.0853166929555</v>
      </c>
      <c r="AD152" s="35">
        <f t="shared" si="8"/>
        <v>0.08</v>
      </c>
      <c r="AE152" s="5">
        <f t="shared" si="42"/>
        <v>116322.79390504252</v>
      </c>
      <c r="AF152" s="5">
        <f t="shared" si="43"/>
        <v>636563.68476963136</v>
      </c>
      <c r="AG152" s="5">
        <f t="shared" si="9"/>
        <v>581677.20609495824</v>
      </c>
      <c r="AH152" s="5">
        <f t="shared" si="10"/>
        <v>752886.47867467394</v>
      </c>
      <c r="AI152" s="150"/>
      <c r="AJ152" s="2">
        <v>147</v>
      </c>
      <c r="AK152" s="118">
        <v>49310</v>
      </c>
      <c r="AL152" s="5">
        <f t="shared" si="44"/>
        <v>579027.30411149503</v>
      </c>
      <c r="AM152" s="5">
        <f t="shared" si="45"/>
        <v>5000.557474002132</v>
      </c>
      <c r="AN152" s="5">
        <f t="shared" si="11"/>
        <v>1261.0061349487269</v>
      </c>
      <c r="AO152" s="35">
        <f t="shared" si="12"/>
        <v>2.6133609783056025E-2</v>
      </c>
      <c r="AP152" s="5">
        <f t="shared" si="13"/>
        <v>3739.5513390534052</v>
      </c>
      <c r="AQ152" s="35">
        <f t="shared" si="14"/>
        <v>7.7499999999999999E-2</v>
      </c>
      <c r="AR152" s="5">
        <f t="shared" si="46"/>
        <v>120233.70202345366</v>
      </c>
      <c r="AS152" s="5">
        <f t="shared" si="47"/>
        <v>614848.24665485974</v>
      </c>
      <c r="AT152" s="5">
        <f t="shared" si="15"/>
        <v>577766.29797654634</v>
      </c>
      <c r="AU152" s="5">
        <f t="shared" si="16"/>
        <v>735081.94867831341</v>
      </c>
      <c r="AV152" s="150"/>
      <c r="AW152" s="2">
        <v>147</v>
      </c>
      <c r="AX152" s="118">
        <v>49310</v>
      </c>
      <c r="AY152" s="5">
        <f t="shared" si="48"/>
        <v>575045.189422742</v>
      </c>
      <c r="AZ152" s="5">
        <f t="shared" si="49"/>
        <v>4880.5172696983873</v>
      </c>
      <c r="BA152" s="5">
        <f t="shared" si="17"/>
        <v>1286.48483580625</v>
      </c>
      <c r="BB152" s="35">
        <f t="shared" si="18"/>
        <v>2.6846269325671995E-2</v>
      </c>
      <c r="BC152" s="5">
        <f t="shared" si="19"/>
        <v>3594.0324338921373</v>
      </c>
      <c r="BD152" s="35">
        <f t="shared" si="20"/>
        <v>7.4999999999999997E-2</v>
      </c>
      <c r="BE152" s="5">
        <f t="shared" si="50"/>
        <v>124241.2954130649</v>
      </c>
      <c r="BF152" s="5">
        <f t="shared" si="51"/>
        <v>593194.74323259783</v>
      </c>
      <c r="BG152" s="5">
        <f t="shared" si="21"/>
        <v>573758.7045869357</v>
      </c>
      <c r="BH152" s="5">
        <f t="shared" si="22"/>
        <v>717436.03864566272</v>
      </c>
      <c r="BI152" s="150"/>
      <c r="BJ152" s="2">
        <v>147</v>
      </c>
      <c r="BK152" s="118">
        <v>49310</v>
      </c>
      <c r="BL152" s="5">
        <f t="shared" si="52"/>
        <v>570966.17024206731</v>
      </c>
      <c r="BM152" s="5">
        <f t="shared" si="53"/>
        <v>4761.5904347922178</v>
      </c>
      <c r="BN152" s="5">
        <f t="shared" si="23"/>
        <v>1312.0031562463946</v>
      </c>
      <c r="BO152" s="35">
        <f t="shared" si="24"/>
        <v>2.7574379526341956E-2</v>
      </c>
      <c r="BP152" s="5">
        <f t="shared" si="25"/>
        <v>3449.5872785458232</v>
      </c>
      <c r="BQ152" s="35">
        <f t="shared" si="26"/>
        <v>7.2499999999999995E-2</v>
      </c>
      <c r="BR152" s="5">
        <f t="shared" si="54"/>
        <v>128345.8329141789</v>
      </c>
      <c r="BS152" s="5">
        <f t="shared" si="55"/>
        <v>571607.96100027708</v>
      </c>
      <c r="BT152" s="5">
        <f t="shared" si="27"/>
        <v>569654.16708582093</v>
      </c>
      <c r="BU152" s="5">
        <f t="shared" si="28"/>
        <v>699953.79391445592</v>
      </c>
      <c r="BV152" s="150"/>
      <c r="BW152" s="2">
        <v>147</v>
      </c>
      <c r="BX152" s="118">
        <v>49310</v>
      </c>
      <c r="BY152" s="5">
        <f t="shared" si="56"/>
        <v>566790.09868572885</v>
      </c>
      <c r="BZ152" s="5">
        <f t="shared" si="57"/>
        <v>4643.8114163506943</v>
      </c>
      <c r="CA152" s="5">
        <f t="shared" si="29"/>
        <v>1337.5358406839428</v>
      </c>
      <c r="CB152" s="35">
        <f t="shared" si="30"/>
        <v>2.8318120103765047E-2</v>
      </c>
      <c r="CC152" s="5">
        <f t="shared" si="31"/>
        <v>3306.2755756667516</v>
      </c>
      <c r="CD152" s="35">
        <f t="shared" si="32"/>
        <v>7.0000000000000007E-2</v>
      </c>
      <c r="CE152" s="5">
        <f t="shared" si="58"/>
        <v>132547.43715495474</v>
      </c>
      <c r="CF152" s="5">
        <f t="shared" si="59"/>
        <v>550092.84104859724</v>
      </c>
      <c r="CG152" s="5">
        <f t="shared" si="33"/>
        <v>565452.56284504489</v>
      </c>
      <c r="CH152" s="5">
        <f t="shared" si="34"/>
        <v>682640.27820355201</v>
      </c>
    </row>
    <row r="153" spans="9:86" ht="14.25" customHeight="1">
      <c r="I153" s="150"/>
      <c r="J153" s="2">
        <v>148</v>
      </c>
      <c r="K153" s="118">
        <v>49341</v>
      </c>
      <c r="L153" s="5">
        <f t="shared" si="35"/>
        <v>585491.81785171316</v>
      </c>
      <c r="M153" s="5">
        <f t="shared" si="0"/>
        <v>5243.8408962754593</v>
      </c>
      <c r="N153" s="5">
        <f t="shared" si="1"/>
        <v>1218.5846485449315</v>
      </c>
      <c r="O153" s="35">
        <f t="shared" si="2"/>
        <v>2.4975610822699376E-2</v>
      </c>
      <c r="P153" s="5">
        <f t="shared" si="3"/>
        <v>4025.2562477305278</v>
      </c>
      <c r="Q153" s="35">
        <f t="shared" si="4"/>
        <v>8.2500000000000004E-2</v>
      </c>
      <c r="R153" s="5">
        <f t="shared" si="36"/>
        <v>113726.76679683193</v>
      </c>
      <c r="S153" s="5">
        <f t="shared" si="37"/>
        <v>662361.68585193565</v>
      </c>
      <c r="T153" s="5">
        <f t="shared" si="38"/>
        <v>584273.23320316826</v>
      </c>
      <c r="U153" s="5">
        <f t="shared" si="39"/>
        <v>776088.45264876762</v>
      </c>
      <c r="V153" s="150"/>
      <c r="W153" s="2">
        <v>148</v>
      </c>
      <c r="X153" s="118">
        <v>49341</v>
      </c>
      <c r="Y153" s="5">
        <f t="shared" si="40"/>
        <v>581677.20609495824</v>
      </c>
      <c r="Z153" s="5">
        <f t="shared" si="41"/>
        <v>5121.6767256780549</v>
      </c>
      <c r="AA153" s="5">
        <f t="shared" si="5"/>
        <v>1243.8286850449999</v>
      </c>
      <c r="AB153" s="35">
        <f t="shared" si="6"/>
        <v>2.5660184143614789E-2</v>
      </c>
      <c r="AC153" s="5">
        <f t="shared" si="7"/>
        <v>3877.848040633055</v>
      </c>
      <c r="AD153" s="35">
        <f t="shared" si="8"/>
        <v>0.08</v>
      </c>
      <c r="AE153" s="5">
        <f t="shared" si="42"/>
        <v>117566.62259008751</v>
      </c>
      <c r="AF153" s="5">
        <f t="shared" si="43"/>
        <v>640441.53281026438</v>
      </c>
      <c r="AG153" s="5">
        <f t="shared" si="9"/>
        <v>580433.37740991323</v>
      </c>
      <c r="AH153" s="5">
        <f t="shared" si="10"/>
        <v>758008.15540035185</v>
      </c>
      <c r="AI153" s="150"/>
      <c r="AJ153" s="2">
        <v>148</v>
      </c>
      <c r="AK153" s="118">
        <v>49341</v>
      </c>
      <c r="AL153" s="5">
        <f t="shared" si="44"/>
        <v>577766.29797654634</v>
      </c>
      <c r="AM153" s="5">
        <f t="shared" si="45"/>
        <v>5000.557474002132</v>
      </c>
      <c r="AN153" s="5">
        <f t="shared" si="11"/>
        <v>1269.1501329036037</v>
      </c>
      <c r="AO153" s="35">
        <f t="shared" si="12"/>
        <v>2.635979573087089E-2</v>
      </c>
      <c r="AP153" s="5">
        <f t="shared" si="13"/>
        <v>3731.4073410985284</v>
      </c>
      <c r="AQ153" s="35">
        <f t="shared" si="14"/>
        <v>7.7499999999999999E-2</v>
      </c>
      <c r="AR153" s="5">
        <f t="shared" si="46"/>
        <v>121502.85215635726</v>
      </c>
      <c r="AS153" s="5">
        <f t="shared" si="47"/>
        <v>618579.65399595827</v>
      </c>
      <c r="AT153" s="5">
        <f t="shared" si="15"/>
        <v>576497.14784364274</v>
      </c>
      <c r="AU153" s="5">
        <f t="shared" si="16"/>
        <v>740082.50615231553</v>
      </c>
      <c r="AV153" s="150"/>
      <c r="AW153" s="2">
        <v>148</v>
      </c>
      <c r="AX153" s="118">
        <v>49341</v>
      </c>
      <c r="AY153" s="5">
        <f t="shared" si="48"/>
        <v>573758.7045869357</v>
      </c>
      <c r="AZ153" s="5">
        <f t="shared" si="49"/>
        <v>4880.5172696983873</v>
      </c>
      <c r="BA153" s="5">
        <f t="shared" si="17"/>
        <v>1294.5253660300395</v>
      </c>
      <c r="BB153" s="35">
        <f t="shared" si="18"/>
        <v>2.707462957541365E-2</v>
      </c>
      <c r="BC153" s="5">
        <f t="shared" si="19"/>
        <v>3585.9919036683477</v>
      </c>
      <c r="BD153" s="35">
        <f t="shared" si="20"/>
        <v>7.4999999999999997E-2</v>
      </c>
      <c r="BE153" s="5">
        <f t="shared" si="50"/>
        <v>125535.82077909494</v>
      </c>
      <c r="BF153" s="5">
        <f t="shared" si="51"/>
        <v>596780.73513626622</v>
      </c>
      <c r="BG153" s="5">
        <f t="shared" si="21"/>
        <v>572464.17922090564</v>
      </c>
      <c r="BH153" s="5">
        <f t="shared" si="22"/>
        <v>722316.55591536115</v>
      </c>
      <c r="BI153" s="150"/>
      <c r="BJ153" s="2">
        <v>148</v>
      </c>
      <c r="BK153" s="118">
        <v>49341</v>
      </c>
      <c r="BL153" s="5">
        <f t="shared" si="52"/>
        <v>569654.16708582093</v>
      </c>
      <c r="BM153" s="5">
        <f t="shared" si="53"/>
        <v>4761.5904347922178</v>
      </c>
      <c r="BN153" s="5">
        <f t="shared" si="23"/>
        <v>1319.9298419820498</v>
      </c>
      <c r="BO153" s="35">
        <f t="shared" si="24"/>
        <v>2.7804866564591212E-2</v>
      </c>
      <c r="BP153" s="5">
        <f t="shared" si="25"/>
        <v>3441.6605928101681</v>
      </c>
      <c r="BQ153" s="35">
        <f t="shared" si="26"/>
        <v>7.2499999999999995E-2</v>
      </c>
      <c r="BR153" s="5">
        <f t="shared" si="54"/>
        <v>129665.76275616096</v>
      </c>
      <c r="BS153" s="5">
        <f t="shared" si="55"/>
        <v>575049.62159308721</v>
      </c>
      <c r="BT153" s="5">
        <f t="shared" si="27"/>
        <v>568334.23724383884</v>
      </c>
      <c r="BU153" s="5">
        <f t="shared" si="28"/>
        <v>704715.38434924814</v>
      </c>
      <c r="BV153" s="150"/>
      <c r="BW153" s="2">
        <v>148</v>
      </c>
      <c r="BX153" s="118">
        <v>49341</v>
      </c>
      <c r="BY153" s="5">
        <f t="shared" si="56"/>
        <v>565452.56284504489</v>
      </c>
      <c r="BZ153" s="5">
        <f t="shared" si="57"/>
        <v>4643.8114163506943</v>
      </c>
      <c r="CA153" s="5">
        <f t="shared" si="29"/>
        <v>1345.3381330879324</v>
      </c>
      <c r="CB153" s="35">
        <f t="shared" si="30"/>
        <v>2.8550684279910608E-2</v>
      </c>
      <c r="CC153" s="5">
        <f t="shared" si="31"/>
        <v>3298.4732832627619</v>
      </c>
      <c r="CD153" s="35">
        <f t="shared" si="32"/>
        <v>7.0000000000000007E-2</v>
      </c>
      <c r="CE153" s="5">
        <f t="shared" si="58"/>
        <v>133892.77528804267</v>
      </c>
      <c r="CF153" s="5">
        <f t="shared" si="59"/>
        <v>553391.31433186005</v>
      </c>
      <c r="CG153" s="5">
        <f t="shared" si="33"/>
        <v>564107.22471195692</v>
      </c>
      <c r="CH153" s="5">
        <f t="shared" si="34"/>
        <v>687284.08961990266</v>
      </c>
    </row>
    <row r="154" spans="9:86" ht="14.25" customHeight="1">
      <c r="I154" s="150"/>
      <c r="J154" s="2">
        <v>149</v>
      </c>
      <c r="K154" s="118">
        <v>49369</v>
      </c>
      <c r="L154" s="5">
        <f t="shared" si="35"/>
        <v>584273.23320316826</v>
      </c>
      <c r="M154" s="5">
        <f t="shared" si="0"/>
        <v>5243.8408962754593</v>
      </c>
      <c r="N154" s="5">
        <f t="shared" si="1"/>
        <v>1226.9624180036776</v>
      </c>
      <c r="O154" s="35">
        <f t="shared" si="2"/>
        <v>2.5199766443732223E-2</v>
      </c>
      <c r="P154" s="5">
        <f t="shared" si="3"/>
        <v>4016.8784782717817</v>
      </c>
      <c r="Q154" s="35">
        <f t="shared" si="4"/>
        <v>8.2500000000000004E-2</v>
      </c>
      <c r="R154" s="5">
        <f t="shared" si="36"/>
        <v>114953.72921483561</v>
      </c>
      <c r="S154" s="5">
        <f t="shared" si="37"/>
        <v>666378.56433020742</v>
      </c>
      <c r="T154" s="5">
        <f t="shared" si="38"/>
        <v>583046.27078516455</v>
      </c>
      <c r="U154" s="5">
        <f t="shared" si="39"/>
        <v>781332.29354504298</v>
      </c>
      <c r="V154" s="150"/>
      <c r="W154" s="2">
        <v>149</v>
      </c>
      <c r="X154" s="118">
        <v>49369</v>
      </c>
      <c r="Y154" s="5">
        <f t="shared" si="40"/>
        <v>580433.37740991323</v>
      </c>
      <c r="Z154" s="5">
        <f t="shared" si="41"/>
        <v>5121.6767256780549</v>
      </c>
      <c r="AA154" s="5">
        <f t="shared" si="5"/>
        <v>1252.1208762786332</v>
      </c>
      <c r="AB154" s="35">
        <f t="shared" si="6"/>
        <v>2.5886606628984975E-2</v>
      </c>
      <c r="AC154" s="5">
        <f t="shared" si="7"/>
        <v>3869.5558493994217</v>
      </c>
      <c r="AD154" s="35">
        <f t="shared" si="8"/>
        <v>0.08</v>
      </c>
      <c r="AE154" s="5">
        <f t="shared" si="42"/>
        <v>118818.74346636614</v>
      </c>
      <c r="AF154" s="5">
        <f t="shared" si="43"/>
        <v>644311.0886596638</v>
      </c>
      <c r="AG154" s="5">
        <f t="shared" si="9"/>
        <v>579181.25653363462</v>
      </c>
      <c r="AH154" s="5">
        <f t="shared" si="10"/>
        <v>763129.83212603</v>
      </c>
      <c r="AI154" s="150"/>
      <c r="AJ154" s="2">
        <v>149</v>
      </c>
      <c r="AK154" s="118">
        <v>49369</v>
      </c>
      <c r="AL154" s="5">
        <f t="shared" si="44"/>
        <v>576497.14784364274</v>
      </c>
      <c r="AM154" s="5">
        <f t="shared" si="45"/>
        <v>5000.557474002132</v>
      </c>
      <c r="AN154" s="5">
        <f t="shared" si="11"/>
        <v>1277.3467275119392</v>
      </c>
      <c r="AO154" s="35">
        <f t="shared" si="12"/>
        <v>2.6588441569012876E-2</v>
      </c>
      <c r="AP154" s="5">
        <f t="shared" si="13"/>
        <v>3723.2107464901928</v>
      </c>
      <c r="AQ154" s="35">
        <f t="shared" si="14"/>
        <v>7.7499999999999999E-2</v>
      </c>
      <c r="AR154" s="5">
        <f t="shared" si="46"/>
        <v>122780.19888386919</v>
      </c>
      <c r="AS154" s="5">
        <f t="shared" si="47"/>
        <v>622302.86474244844</v>
      </c>
      <c r="AT154" s="5">
        <f t="shared" si="15"/>
        <v>575219.80111613078</v>
      </c>
      <c r="AU154" s="5">
        <f t="shared" si="16"/>
        <v>745083.06362631766</v>
      </c>
      <c r="AV154" s="150"/>
      <c r="AW154" s="2">
        <v>149</v>
      </c>
      <c r="AX154" s="118">
        <v>49369</v>
      </c>
      <c r="AY154" s="5">
        <f t="shared" si="48"/>
        <v>572464.17922090564</v>
      </c>
      <c r="AZ154" s="5">
        <f t="shared" si="49"/>
        <v>4880.5172696983873</v>
      </c>
      <c r="BA154" s="5">
        <f t="shared" si="17"/>
        <v>1302.6161495677275</v>
      </c>
      <c r="BB154" s="35">
        <f t="shared" si="18"/>
        <v>2.7305453095923408E-2</v>
      </c>
      <c r="BC154" s="5">
        <f t="shared" si="19"/>
        <v>3577.9011201306598</v>
      </c>
      <c r="BD154" s="35">
        <f t="shared" si="20"/>
        <v>7.4999999999999997E-2</v>
      </c>
      <c r="BE154" s="5">
        <f t="shared" si="50"/>
        <v>126838.43692866266</v>
      </c>
      <c r="BF154" s="5">
        <f t="shared" si="51"/>
        <v>600358.63625639689</v>
      </c>
      <c r="BG154" s="5">
        <f t="shared" si="21"/>
        <v>571161.56307133788</v>
      </c>
      <c r="BH154" s="5">
        <f t="shared" si="22"/>
        <v>727197.07318505959</v>
      </c>
      <c r="BI154" s="150"/>
      <c r="BJ154" s="2">
        <v>149</v>
      </c>
      <c r="BK154" s="118">
        <v>49369</v>
      </c>
      <c r="BL154" s="5">
        <f t="shared" si="52"/>
        <v>568334.23724383884</v>
      </c>
      <c r="BM154" s="5">
        <f t="shared" si="53"/>
        <v>4761.5904347922178</v>
      </c>
      <c r="BN154" s="5">
        <f t="shared" si="23"/>
        <v>1327.9044181106915</v>
      </c>
      <c r="BO154" s="35">
        <f t="shared" si="24"/>
        <v>2.8037819953633358E-2</v>
      </c>
      <c r="BP154" s="5">
        <f t="shared" si="25"/>
        <v>3433.6860166815263</v>
      </c>
      <c r="BQ154" s="35">
        <f t="shared" si="26"/>
        <v>7.2499999999999995E-2</v>
      </c>
      <c r="BR154" s="5">
        <f t="shared" si="54"/>
        <v>130993.66717427164</v>
      </c>
      <c r="BS154" s="5">
        <f t="shared" si="55"/>
        <v>578483.3076097687</v>
      </c>
      <c r="BT154" s="5">
        <f t="shared" si="27"/>
        <v>567006.33282572811</v>
      </c>
      <c r="BU154" s="5">
        <f t="shared" si="28"/>
        <v>709476.97478404036</v>
      </c>
      <c r="BV154" s="150"/>
      <c r="BW154" s="2">
        <v>149</v>
      </c>
      <c r="BX154" s="118">
        <v>49369</v>
      </c>
      <c r="BY154" s="5">
        <f t="shared" si="56"/>
        <v>564107.22471195692</v>
      </c>
      <c r="BZ154" s="5">
        <f t="shared" si="57"/>
        <v>4643.8114163506943</v>
      </c>
      <c r="CA154" s="5">
        <f t="shared" si="29"/>
        <v>1353.1859388642788</v>
      </c>
      <c r="CB154" s="35">
        <f t="shared" si="30"/>
        <v>2.8785717599456154E-2</v>
      </c>
      <c r="CC154" s="5">
        <f t="shared" si="31"/>
        <v>3290.6254774864155</v>
      </c>
      <c r="CD154" s="35">
        <f t="shared" si="32"/>
        <v>7.0000000000000007E-2</v>
      </c>
      <c r="CE154" s="5">
        <f t="shared" si="58"/>
        <v>135245.96122690695</v>
      </c>
      <c r="CF154" s="5">
        <f t="shared" si="59"/>
        <v>556681.93980934646</v>
      </c>
      <c r="CG154" s="5">
        <f t="shared" si="33"/>
        <v>562754.03877309267</v>
      </c>
      <c r="CH154" s="5">
        <f t="shared" si="34"/>
        <v>691927.90103625343</v>
      </c>
    </row>
    <row r="155" spans="9:86" ht="14.25" customHeight="1">
      <c r="I155" s="150"/>
      <c r="J155" s="2">
        <v>150</v>
      </c>
      <c r="K155" s="118">
        <v>49400</v>
      </c>
      <c r="L155" s="5">
        <f t="shared" si="35"/>
        <v>583046.27078516455</v>
      </c>
      <c r="M155" s="5">
        <f t="shared" si="0"/>
        <v>5243.8408962754593</v>
      </c>
      <c r="N155" s="5">
        <f t="shared" si="1"/>
        <v>1235.3977846274529</v>
      </c>
      <c r="O155" s="35">
        <f t="shared" si="2"/>
        <v>2.542640980374597E-2</v>
      </c>
      <c r="P155" s="5">
        <f t="shared" si="3"/>
        <v>4008.4431116480064</v>
      </c>
      <c r="Q155" s="35">
        <f t="shared" si="4"/>
        <v>8.2500000000000004E-2</v>
      </c>
      <c r="R155" s="5">
        <f t="shared" si="36"/>
        <v>116189.12699946306</v>
      </c>
      <c r="S155" s="5">
        <f t="shared" si="37"/>
        <v>670387.00744185538</v>
      </c>
      <c r="T155" s="5">
        <f t="shared" si="38"/>
        <v>581810.87300053705</v>
      </c>
      <c r="U155" s="5">
        <f t="shared" si="39"/>
        <v>786576.13444131846</v>
      </c>
      <c r="V155" s="150"/>
      <c r="W155" s="2">
        <v>150</v>
      </c>
      <c r="X155" s="118">
        <v>49400</v>
      </c>
      <c r="Y155" s="5">
        <f t="shared" si="40"/>
        <v>579181.25653363462</v>
      </c>
      <c r="Z155" s="5">
        <f t="shared" si="41"/>
        <v>5121.6767256780549</v>
      </c>
      <c r="AA155" s="5">
        <f t="shared" si="5"/>
        <v>1260.4683487871571</v>
      </c>
      <c r="AB155" s="35">
        <f t="shared" si="6"/>
        <v>2.6115520857791258E-2</v>
      </c>
      <c r="AC155" s="5">
        <f t="shared" si="7"/>
        <v>3861.2083768908979</v>
      </c>
      <c r="AD155" s="35">
        <f t="shared" si="8"/>
        <v>0.08</v>
      </c>
      <c r="AE155" s="5">
        <f t="shared" si="42"/>
        <v>120079.21181515329</v>
      </c>
      <c r="AF155" s="5">
        <f t="shared" si="43"/>
        <v>648172.29703655466</v>
      </c>
      <c r="AG155" s="5">
        <f t="shared" si="9"/>
        <v>577920.78818484745</v>
      </c>
      <c r="AH155" s="5">
        <f t="shared" si="10"/>
        <v>768251.50885170791</v>
      </c>
      <c r="AI155" s="150"/>
      <c r="AJ155" s="2">
        <v>150</v>
      </c>
      <c r="AK155" s="118">
        <v>49400</v>
      </c>
      <c r="AL155" s="5">
        <f t="shared" si="44"/>
        <v>575219.80111613078</v>
      </c>
      <c r="AM155" s="5">
        <f t="shared" si="45"/>
        <v>5000.557474002132</v>
      </c>
      <c r="AN155" s="5">
        <f t="shared" si="11"/>
        <v>1285.596258460454</v>
      </c>
      <c r="AO155" s="35">
        <f t="shared" si="12"/>
        <v>2.6819582830061285E-2</v>
      </c>
      <c r="AP155" s="5">
        <f t="shared" si="13"/>
        <v>3714.961215541678</v>
      </c>
      <c r="AQ155" s="35">
        <f t="shared" si="14"/>
        <v>7.7499999999999999E-2</v>
      </c>
      <c r="AR155" s="5">
        <f t="shared" si="46"/>
        <v>124065.79514232965</v>
      </c>
      <c r="AS155" s="5">
        <f t="shared" si="47"/>
        <v>626017.82595799014</v>
      </c>
      <c r="AT155" s="5">
        <f t="shared" si="15"/>
        <v>573934.20485767035</v>
      </c>
      <c r="AU155" s="5">
        <f t="shared" si="16"/>
        <v>750083.62110031978</v>
      </c>
      <c r="AV155" s="150"/>
      <c r="AW155" s="2">
        <v>150</v>
      </c>
      <c r="AX155" s="118">
        <v>49400</v>
      </c>
      <c r="AY155" s="5">
        <f t="shared" si="48"/>
        <v>571161.56307133788</v>
      </c>
      <c r="AZ155" s="5">
        <f t="shared" si="49"/>
        <v>4880.5172696983873</v>
      </c>
      <c r="BA155" s="5">
        <f t="shared" si="17"/>
        <v>1310.757500502526</v>
      </c>
      <c r="BB155" s="35">
        <f t="shared" si="18"/>
        <v>2.7538775406120521E-2</v>
      </c>
      <c r="BC155" s="5">
        <f t="shared" si="19"/>
        <v>3569.7597691958613</v>
      </c>
      <c r="BD155" s="35">
        <f t="shared" si="20"/>
        <v>7.4999999999999997E-2</v>
      </c>
      <c r="BE155" s="5">
        <f t="shared" si="50"/>
        <v>128149.19442916519</v>
      </c>
      <c r="BF155" s="5">
        <f t="shared" si="51"/>
        <v>603928.39602559269</v>
      </c>
      <c r="BG155" s="5">
        <f t="shared" si="21"/>
        <v>569850.80557083536</v>
      </c>
      <c r="BH155" s="5">
        <f t="shared" si="22"/>
        <v>732077.59045475791</v>
      </c>
      <c r="BI155" s="150"/>
      <c r="BJ155" s="2">
        <v>150</v>
      </c>
      <c r="BK155" s="118">
        <v>49400</v>
      </c>
      <c r="BL155" s="5">
        <f t="shared" si="52"/>
        <v>567006.33282572811</v>
      </c>
      <c r="BM155" s="5">
        <f t="shared" si="53"/>
        <v>4761.5904347922178</v>
      </c>
      <c r="BN155" s="5">
        <f t="shared" si="23"/>
        <v>1335.9271739701107</v>
      </c>
      <c r="BO155" s="35">
        <f t="shared" si="24"/>
        <v>2.8273275199147671E-2</v>
      </c>
      <c r="BP155" s="5">
        <f t="shared" si="25"/>
        <v>3425.6632608221071</v>
      </c>
      <c r="BQ155" s="35">
        <f t="shared" si="26"/>
        <v>7.2499999999999995E-2</v>
      </c>
      <c r="BR155" s="5">
        <f t="shared" si="54"/>
        <v>132329.59434824175</v>
      </c>
      <c r="BS155" s="5">
        <f t="shared" si="55"/>
        <v>581908.97087059077</v>
      </c>
      <c r="BT155" s="5">
        <f t="shared" si="27"/>
        <v>565670.40565175796</v>
      </c>
      <c r="BU155" s="5">
        <f t="shared" si="28"/>
        <v>714238.56521883258</v>
      </c>
      <c r="BV155" s="150"/>
      <c r="BW155" s="2">
        <v>150</v>
      </c>
      <c r="BX155" s="118">
        <v>49400</v>
      </c>
      <c r="BY155" s="5">
        <f t="shared" si="56"/>
        <v>562754.03877309267</v>
      </c>
      <c r="BZ155" s="5">
        <f t="shared" si="57"/>
        <v>4643.8114163506943</v>
      </c>
      <c r="CA155" s="5">
        <f t="shared" si="29"/>
        <v>1361.0795235076534</v>
      </c>
      <c r="CB155" s="35">
        <f t="shared" si="30"/>
        <v>2.9023255555305633E-2</v>
      </c>
      <c r="CC155" s="5">
        <f t="shared" si="31"/>
        <v>3282.7318928430409</v>
      </c>
      <c r="CD155" s="35">
        <f t="shared" si="32"/>
        <v>7.0000000000000007E-2</v>
      </c>
      <c r="CE155" s="5">
        <f t="shared" si="58"/>
        <v>136607.0407504146</v>
      </c>
      <c r="CF155" s="5">
        <f t="shared" si="59"/>
        <v>559964.67170218949</v>
      </c>
      <c r="CG155" s="5">
        <f t="shared" si="33"/>
        <v>561392.95924958505</v>
      </c>
      <c r="CH155" s="5">
        <f t="shared" si="34"/>
        <v>696571.71245260409</v>
      </c>
    </row>
    <row r="156" spans="9:86" ht="14.25" customHeight="1">
      <c r="I156" s="150"/>
      <c r="J156" s="2">
        <v>151</v>
      </c>
      <c r="K156" s="118">
        <v>49430</v>
      </c>
      <c r="L156" s="5">
        <f t="shared" si="35"/>
        <v>581810.87300053705</v>
      </c>
      <c r="M156" s="5">
        <f t="shared" si="0"/>
        <v>5243.8408962754593</v>
      </c>
      <c r="N156" s="5">
        <f t="shared" si="1"/>
        <v>1243.8911443967672</v>
      </c>
      <c r="O156" s="35">
        <f t="shared" si="2"/>
        <v>2.5655577139321404E-2</v>
      </c>
      <c r="P156" s="5">
        <f t="shared" si="3"/>
        <v>3999.949751878692</v>
      </c>
      <c r="Q156" s="35">
        <f t="shared" si="4"/>
        <v>8.2500000000000004E-2</v>
      </c>
      <c r="R156" s="5">
        <f t="shared" si="36"/>
        <v>117433.01814385982</v>
      </c>
      <c r="S156" s="5">
        <f t="shared" si="37"/>
        <v>674386.95719373412</v>
      </c>
      <c r="T156" s="5">
        <f t="shared" si="38"/>
        <v>580566.98185614031</v>
      </c>
      <c r="U156" s="5">
        <f t="shared" si="39"/>
        <v>791819.97533759393</v>
      </c>
      <c r="V156" s="150"/>
      <c r="W156" s="2">
        <v>151</v>
      </c>
      <c r="X156" s="118">
        <v>49430</v>
      </c>
      <c r="Y156" s="5">
        <f t="shared" si="40"/>
        <v>577920.78818484745</v>
      </c>
      <c r="Z156" s="5">
        <f t="shared" si="41"/>
        <v>5121.6767256780549</v>
      </c>
      <c r="AA156" s="5">
        <f t="shared" si="5"/>
        <v>1268.8714711124048</v>
      </c>
      <c r="AB156" s="35">
        <f t="shared" si="6"/>
        <v>2.6346963052103756E-2</v>
      </c>
      <c r="AC156" s="5">
        <f t="shared" si="7"/>
        <v>3852.8052545656501</v>
      </c>
      <c r="AD156" s="35">
        <f t="shared" si="8"/>
        <v>0.08</v>
      </c>
      <c r="AE156" s="5">
        <f t="shared" si="42"/>
        <v>121348.0832862657</v>
      </c>
      <c r="AF156" s="5">
        <f t="shared" si="43"/>
        <v>652025.10229112033</v>
      </c>
      <c r="AG156" s="5">
        <f t="shared" si="9"/>
        <v>576651.91671373509</v>
      </c>
      <c r="AH156" s="5">
        <f t="shared" si="10"/>
        <v>773373.18557738606</v>
      </c>
      <c r="AI156" s="150"/>
      <c r="AJ156" s="2">
        <v>151</v>
      </c>
      <c r="AK156" s="118">
        <v>49430</v>
      </c>
      <c r="AL156" s="5">
        <f t="shared" si="44"/>
        <v>573934.20485767035</v>
      </c>
      <c r="AM156" s="5">
        <f t="shared" si="45"/>
        <v>5000.557474002132</v>
      </c>
      <c r="AN156" s="5">
        <f t="shared" si="11"/>
        <v>1293.8990676296776</v>
      </c>
      <c r="AO156" s="35">
        <f t="shared" si="12"/>
        <v>2.7053255721893439E-2</v>
      </c>
      <c r="AP156" s="5">
        <f t="shared" si="13"/>
        <v>3706.6584063724545</v>
      </c>
      <c r="AQ156" s="35">
        <f t="shared" si="14"/>
        <v>7.7499999999999999E-2</v>
      </c>
      <c r="AR156" s="5">
        <f t="shared" si="46"/>
        <v>125359.69420995933</v>
      </c>
      <c r="AS156" s="5">
        <f t="shared" si="47"/>
        <v>629724.48436436255</v>
      </c>
      <c r="AT156" s="5">
        <f t="shared" si="15"/>
        <v>572640.30579004064</v>
      </c>
      <c r="AU156" s="5">
        <f t="shared" si="16"/>
        <v>755084.17857432191</v>
      </c>
      <c r="AV156" s="150"/>
      <c r="AW156" s="2">
        <v>151</v>
      </c>
      <c r="AX156" s="118">
        <v>49430</v>
      </c>
      <c r="AY156" s="5">
        <f t="shared" si="48"/>
        <v>569850.80557083536</v>
      </c>
      <c r="AZ156" s="5">
        <f t="shared" si="49"/>
        <v>4880.5172696983873</v>
      </c>
      <c r="BA156" s="5">
        <f t="shared" si="17"/>
        <v>1318.9497348806667</v>
      </c>
      <c r="BB156" s="35">
        <f t="shared" si="18"/>
        <v>2.7774632700068323E-2</v>
      </c>
      <c r="BC156" s="5">
        <f t="shared" si="19"/>
        <v>3561.5675348177206</v>
      </c>
      <c r="BD156" s="35">
        <f t="shared" si="20"/>
        <v>7.4999999999999997E-2</v>
      </c>
      <c r="BE156" s="5">
        <f t="shared" si="50"/>
        <v>129468.14416404585</v>
      </c>
      <c r="BF156" s="5">
        <f t="shared" si="51"/>
        <v>607489.96356041043</v>
      </c>
      <c r="BG156" s="5">
        <f t="shared" si="21"/>
        <v>568531.85583595466</v>
      </c>
      <c r="BH156" s="5">
        <f t="shared" si="22"/>
        <v>736958.10772445623</v>
      </c>
      <c r="BI156" s="150"/>
      <c r="BJ156" s="2">
        <v>151</v>
      </c>
      <c r="BK156" s="118">
        <v>49430</v>
      </c>
      <c r="BL156" s="5">
        <f t="shared" si="52"/>
        <v>565670.40565175796</v>
      </c>
      <c r="BM156" s="5">
        <f t="shared" si="53"/>
        <v>4761.5904347922178</v>
      </c>
      <c r="BN156" s="5">
        <f t="shared" si="23"/>
        <v>1343.99840064618</v>
      </c>
      <c r="BO156" s="35">
        <f t="shared" si="24"/>
        <v>2.8511268481814449E-2</v>
      </c>
      <c r="BP156" s="5">
        <f t="shared" si="25"/>
        <v>3417.5920341460378</v>
      </c>
      <c r="BQ156" s="35">
        <f t="shared" si="26"/>
        <v>7.2499999999999995E-2</v>
      </c>
      <c r="BR156" s="5">
        <f t="shared" si="54"/>
        <v>133673.59274888792</v>
      </c>
      <c r="BS156" s="5">
        <f t="shared" si="55"/>
        <v>585326.56290473684</v>
      </c>
      <c r="BT156" s="5">
        <f t="shared" si="27"/>
        <v>564326.40725111181</v>
      </c>
      <c r="BU156" s="5">
        <f t="shared" si="28"/>
        <v>719000.1556536248</v>
      </c>
      <c r="BV156" s="150"/>
      <c r="BW156" s="2">
        <v>151</v>
      </c>
      <c r="BX156" s="118">
        <v>49430</v>
      </c>
      <c r="BY156" s="5">
        <f t="shared" si="56"/>
        <v>561392.95924958505</v>
      </c>
      <c r="BZ156" s="5">
        <f t="shared" si="57"/>
        <v>4643.8114163506943</v>
      </c>
      <c r="CA156" s="5">
        <f t="shared" si="29"/>
        <v>1369.0191540614483</v>
      </c>
      <c r="CB156" s="35">
        <f t="shared" si="30"/>
        <v>2.9263334315230854E-2</v>
      </c>
      <c r="CC156" s="5">
        <f t="shared" si="31"/>
        <v>3274.7922622892461</v>
      </c>
      <c r="CD156" s="35">
        <f t="shared" si="32"/>
        <v>7.0000000000000007E-2</v>
      </c>
      <c r="CE156" s="5">
        <f t="shared" si="58"/>
        <v>137976.05990447605</v>
      </c>
      <c r="CF156" s="5">
        <f t="shared" si="59"/>
        <v>563239.46396447869</v>
      </c>
      <c r="CG156" s="5">
        <f t="shared" si="33"/>
        <v>560023.94009552361</v>
      </c>
      <c r="CH156" s="5">
        <f t="shared" si="34"/>
        <v>701215.52386895474</v>
      </c>
    </row>
    <row r="157" spans="9:86" ht="14.25" customHeight="1">
      <c r="I157" s="150"/>
      <c r="J157" s="2">
        <v>152</v>
      </c>
      <c r="K157" s="118">
        <v>49461</v>
      </c>
      <c r="L157" s="5">
        <f t="shared" si="35"/>
        <v>580566.98185614031</v>
      </c>
      <c r="M157" s="5">
        <f t="shared" si="0"/>
        <v>5243.8408962754593</v>
      </c>
      <c r="N157" s="5">
        <f t="shared" si="1"/>
        <v>1252.4428960144946</v>
      </c>
      <c r="O157" s="35">
        <f t="shared" si="2"/>
        <v>2.5887305378827205E-2</v>
      </c>
      <c r="P157" s="5">
        <f t="shared" si="3"/>
        <v>3991.3980002609646</v>
      </c>
      <c r="Q157" s="35">
        <f t="shared" si="4"/>
        <v>8.2500000000000004E-2</v>
      </c>
      <c r="R157" s="5">
        <f t="shared" si="36"/>
        <v>118685.46103987432</v>
      </c>
      <c r="S157" s="5">
        <f t="shared" si="37"/>
        <v>678378.35519399506</v>
      </c>
      <c r="T157" s="5">
        <f t="shared" si="38"/>
        <v>579314.53896012576</v>
      </c>
      <c r="U157" s="5">
        <f t="shared" si="39"/>
        <v>797063.81623386941</v>
      </c>
      <c r="V157" s="150"/>
      <c r="W157" s="2">
        <v>152</v>
      </c>
      <c r="X157" s="118">
        <v>49461</v>
      </c>
      <c r="Y157" s="5">
        <f t="shared" si="40"/>
        <v>576651.91671373509</v>
      </c>
      <c r="Z157" s="5">
        <f t="shared" si="41"/>
        <v>5121.6767256780549</v>
      </c>
      <c r="AA157" s="5">
        <f t="shared" si="5"/>
        <v>1277.3306142531542</v>
      </c>
      <c r="AB157" s="35">
        <f t="shared" si="6"/>
        <v>2.6580970125600137E-2</v>
      </c>
      <c r="AC157" s="5">
        <f t="shared" si="7"/>
        <v>3844.3461114249008</v>
      </c>
      <c r="AD157" s="35">
        <f t="shared" si="8"/>
        <v>0.08</v>
      </c>
      <c r="AE157" s="5">
        <f t="shared" si="42"/>
        <v>122625.41390051885</v>
      </c>
      <c r="AF157" s="5">
        <f t="shared" si="43"/>
        <v>655869.44840254518</v>
      </c>
      <c r="AG157" s="5">
        <f t="shared" si="9"/>
        <v>575374.58609948191</v>
      </c>
      <c r="AH157" s="5">
        <f t="shared" si="10"/>
        <v>778494.86230306397</v>
      </c>
      <c r="AI157" s="150"/>
      <c r="AJ157" s="2">
        <v>152</v>
      </c>
      <c r="AK157" s="118">
        <v>49461</v>
      </c>
      <c r="AL157" s="5">
        <f t="shared" si="44"/>
        <v>572640.30579004064</v>
      </c>
      <c r="AM157" s="5">
        <f t="shared" si="45"/>
        <v>5000.557474002132</v>
      </c>
      <c r="AN157" s="5">
        <f t="shared" si="11"/>
        <v>1302.2554991081197</v>
      </c>
      <c r="AO157" s="35">
        <f t="shared" si="12"/>
        <v>2.7289497143826828E-2</v>
      </c>
      <c r="AP157" s="5">
        <f t="shared" si="13"/>
        <v>3698.3019748940123</v>
      </c>
      <c r="AQ157" s="35">
        <f t="shared" si="14"/>
        <v>7.7499999999999999E-2</v>
      </c>
      <c r="AR157" s="5">
        <f t="shared" si="46"/>
        <v>126661.94970906744</v>
      </c>
      <c r="AS157" s="5">
        <f t="shared" si="47"/>
        <v>633422.78633925656</v>
      </c>
      <c r="AT157" s="5">
        <f t="shared" si="15"/>
        <v>571338.05029093253</v>
      </c>
      <c r="AU157" s="5">
        <f t="shared" si="16"/>
        <v>760084.73604832403</v>
      </c>
      <c r="AV157" s="150"/>
      <c r="AW157" s="2">
        <v>152</v>
      </c>
      <c r="AX157" s="118">
        <v>49461</v>
      </c>
      <c r="AY157" s="5">
        <f t="shared" si="48"/>
        <v>568531.85583595466</v>
      </c>
      <c r="AZ157" s="5">
        <f t="shared" si="49"/>
        <v>4880.5172696983873</v>
      </c>
      <c r="BA157" s="5">
        <f t="shared" si="17"/>
        <v>1327.1931707236708</v>
      </c>
      <c r="BB157" s="35">
        <f t="shared" si="18"/>
        <v>2.801306186311478E-2</v>
      </c>
      <c r="BC157" s="5">
        <f t="shared" si="19"/>
        <v>3553.3240989747164</v>
      </c>
      <c r="BD157" s="35">
        <f t="shared" si="20"/>
        <v>7.4999999999999997E-2</v>
      </c>
      <c r="BE157" s="5">
        <f t="shared" si="50"/>
        <v>130795.33733476952</v>
      </c>
      <c r="BF157" s="5">
        <f t="shared" si="51"/>
        <v>611043.28765938513</v>
      </c>
      <c r="BG157" s="5">
        <f t="shared" si="21"/>
        <v>567204.66266523104</v>
      </c>
      <c r="BH157" s="5">
        <f t="shared" si="22"/>
        <v>741838.62499415467</v>
      </c>
      <c r="BI157" s="150"/>
      <c r="BJ157" s="2">
        <v>152</v>
      </c>
      <c r="BK157" s="118">
        <v>49461</v>
      </c>
      <c r="BL157" s="5">
        <f t="shared" si="52"/>
        <v>564326.40725111181</v>
      </c>
      <c r="BM157" s="5">
        <f t="shared" si="53"/>
        <v>4761.5904347922178</v>
      </c>
      <c r="BN157" s="5">
        <f t="shared" si="23"/>
        <v>1352.1183909834172</v>
      </c>
      <c r="BO157" s="35">
        <f t="shared" si="24"/>
        <v>2.8751836673453917E-2</v>
      </c>
      <c r="BP157" s="5">
        <f t="shared" si="25"/>
        <v>3409.4720438088007</v>
      </c>
      <c r="BQ157" s="35">
        <f t="shared" si="26"/>
        <v>7.2499999999999995E-2</v>
      </c>
      <c r="BR157" s="5">
        <f t="shared" si="54"/>
        <v>135025.71113987133</v>
      </c>
      <c r="BS157" s="5">
        <f t="shared" si="55"/>
        <v>588736.03494854562</v>
      </c>
      <c r="BT157" s="5">
        <f t="shared" si="27"/>
        <v>562974.28886012838</v>
      </c>
      <c r="BU157" s="5">
        <f t="shared" si="28"/>
        <v>723761.74608841701</v>
      </c>
      <c r="BV157" s="150"/>
      <c r="BW157" s="2">
        <v>152</v>
      </c>
      <c r="BX157" s="118">
        <v>49461</v>
      </c>
      <c r="BY157" s="5">
        <f t="shared" si="56"/>
        <v>560023.94009552361</v>
      </c>
      <c r="BZ157" s="5">
        <f t="shared" si="57"/>
        <v>4643.8114163506943</v>
      </c>
      <c r="CA157" s="5">
        <f t="shared" si="29"/>
        <v>1377.0050991268063</v>
      </c>
      <c r="CB157" s="35">
        <f t="shared" si="30"/>
        <v>2.9505990738008733E-2</v>
      </c>
      <c r="CC157" s="5">
        <f t="shared" si="31"/>
        <v>3266.8063172238881</v>
      </c>
      <c r="CD157" s="35">
        <f t="shared" si="32"/>
        <v>7.0000000000000007E-2</v>
      </c>
      <c r="CE157" s="5">
        <f t="shared" si="58"/>
        <v>139353.06500360285</v>
      </c>
      <c r="CF157" s="5">
        <f t="shared" si="59"/>
        <v>566506.27028170263</v>
      </c>
      <c r="CG157" s="5">
        <f t="shared" si="33"/>
        <v>558646.93499639677</v>
      </c>
      <c r="CH157" s="5">
        <f t="shared" si="34"/>
        <v>705859.33528530551</v>
      </c>
    </row>
    <row r="158" spans="9:86" ht="14.25" customHeight="1">
      <c r="I158" s="150"/>
      <c r="J158" s="2">
        <v>153</v>
      </c>
      <c r="K158" s="118">
        <v>49491</v>
      </c>
      <c r="L158" s="5">
        <f t="shared" si="35"/>
        <v>579314.53896012576</v>
      </c>
      <c r="M158" s="5">
        <f t="shared" si="0"/>
        <v>5243.8408962754593</v>
      </c>
      <c r="N158" s="5">
        <f t="shared" si="1"/>
        <v>1261.0534409245947</v>
      </c>
      <c r="O158" s="35">
        <f t="shared" si="2"/>
        <v>2.6121632159031172E-2</v>
      </c>
      <c r="P158" s="5">
        <f t="shared" si="3"/>
        <v>3982.7874553508645</v>
      </c>
      <c r="Q158" s="35">
        <f t="shared" si="4"/>
        <v>8.2500000000000004E-2</v>
      </c>
      <c r="R158" s="5">
        <f t="shared" si="36"/>
        <v>119946.51448079891</v>
      </c>
      <c r="S158" s="5">
        <f t="shared" si="37"/>
        <v>682361.14264934591</v>
      </c>
      <c r="T158" s="5">
        <f t="shared" si="38"/>
        <v>578053.48551920115</v>
      </c>
      <c r="U158" s="5">
        <f t="shared" si="39"/>
        <v>802307.65713014477</v>
      </c>
      <c r="V158" s="150"/>
      <c r="W158" s="2">
        <v>153</v>
      </c>
      <c r="X158" s="118">
        <v>49491</v>
      </c>
      <c r="Y158" s="5">
        <f t="shared" si="40"/>
        <v>575374.58609948191</v>
      </c>
      <c r="Z158" s="5">
        <f t="shared" si="41"/>
        <v>5121.6767256780549</v>
      </c>
      <c r="AA158" s="5">
        <f t="shared" si="5"/>
        <v>1285.8461516815087</v>
      </c>
      <c r="AB158" s="35">
        <f t="shared" si="6"/>
        <v>2.6817579700175079E-2</v>
      </c>
      <c r="AC158" s="5">
        <f t="shared" si="7"/>
        <v>3835.8305739965463</v>
      </c>
      <c r="AD158" s="35">
        <f t="shared" si="8"/>
        <v>0.08</v>
      </c>
      <c r="AE158" s="5">
        <f t="shared" si="42"/>
        <v>123911.26005220036</v>
      </c>
      <c r="AF158" s="5">
        <f t="shared" si="43"/>
        <v>659705.27897654171</v>
      </c>
      <c r="AG158" s="5">
        <f t="shared" si="9"/>
        <v>574088.73994780041</v>
      </c>
      <c r="AH158" s="5">
        <f t="shared" si="10"/>
        <v>783616.53902874212</v>
      </c>
      <c r="AI158" s="150"/>
      <c r="AJ158" s="2">
        <v>153</v>
      </c>
      <c r="AK158" s="118">
        <v>49491</v>
      </c>
      <c r="AL158" s="5">
        <f t="shared" si="44"/>
        <v>571338.05029093253</v>
      </c>
      <c r="AM158" s="5">
        <f t="shared" si="45"/>
        <v>5000.557474002132</v>
      </c>
      <c r="AN158" s="5">
        <f t="shared" si="11"/>
        <v>1310.6658992065263</v>
      </c>
      <c r="AO158" s="35">
        <f t="shared" si="12"/>
        <v>2.7528344703226796E-2</v>
      </c>
      <c r="AP158" s="5">
        <f t="shared" si="13"/>
        <v>3689.8915747956057</v>
      </c>
      <c r="AQ158" s="35">
        <f t="shared" si="14"/>
        <v>7.7499999999999999E-2</v>
      </c>
      <c r="AR158" s="5">
        <f t="shared" si="46"/>
        <v>127972.61560827396</v>
      </c>
      <c r="AS158" s="5">
        <f t="shared" si="47"/>
        <v>637112.67791405215</v>
      </c>
      <c r="AT158" s="5">
        <f t="shared" si="15"/>
        <v>570027.38439172599</v>
      </c>
      <c r="AU158" s="5">
        <f t="shared" si="16"/>
        <v>765085.29352232616</v>
      </c>
      <c r="AV158" s="150"/>
      <c r="AW158" s="2">
        <v>153</v>
      </c>
      <c r="AX158" s="118">
        <v>49491</v>
      </c>
      <c r="AY158" s="5">
        <f t="shared" si="48"/>
        <v>567204.66266523104</v>
      </c>
      <c r="AZ158" s="5">
        <f t="shared" si="49"/>
        <v>4880.5172696983873</v>
      </c>
      <c r="BA158" s="5">
        <f t="shared" si="17"/>
        <v>1335.4881280406935</v>
      </c>
      <c r="BB158" s="35">
        <f t="shared" si="18"/>
        <v>2.8254100488498482E-2</v>
      </c>
      <c r="BC158" s="5">
        <f t="shared" si="19"/>
        <v>3545.0291416576938</v>
      </c>
      <c r="BD158" s="35">
        <f t="shared" si="20"/>
        <v>7.4999999999999997E-2</v>
      </c>
      <c r="BE158" s="5">
        <f t="shared" si="50"/>
        <v>132130.8254628102</v>
      </c>
      <c r="BF158" s="5">
        <f t="shared" si="51"/>
        <v>614588.31680104276</v>
      </c>
      <c r="BG158" s="5">
        <f t="shared" si="21"/>
        <v>565869.17453719035</v>
      </c>
      <c r="BH158" s="5">
        <f t="shared" si="22"/>
        <v>746719.14226385299</v>
      </c>
      <c r="BI158" s="150"/>
      <c r="BJ158" s="2">
        <v>153</v>
      </c>
      <c r="BK158" s="118">
        <v>49491</v>
      </c>
      <c r="BL158" s="5">
        <f t="shared" si="52"/>
        <v>562974.28886012838</v>
      </c>
      <c r="BM158" s="5">
        <f t="shared" si="53"/>
        <v>4761.5904347922178</v>
      </c>
      <c r="BN158" s="5">
        <f t="shared" si="23"/>
        <v>1360.2874395956092</v>
      </c>
      <c r="BO158" s="35">
        <f t="shared" si="24"/>
        <v>2.8995017353630671E-2</v>
      </c>
      <c r="BP158" s="5">
        <f t="shared" si="25"/>
        <v>3401.3029951966087</v>
      </c>
      <c r="BQ158" s="35">
        <f t="shared" si="26"/>
        <v>7.2499999999999995E-2</v>
      </c>
      <c r="BR158" s="5">
        <f t="shared" si="54"/>
        <v>136385.99857946695</v>
      </c>
      <c r="BS158" s="5">
        <f t="shared" si="55"/>
        <v>592137.33794374228</v>
      </c>
      <c r="BT158" s="5">
        <f t="shared" si="27"/>
        <v>561614.00142053282</v>
      </c>
      <c r="BU158" s="5">
        <f t="shared" si="28"/>
        <v>728523.33652320923</v>
      </c>
      <c r="BV158" s="150"/>
      <c r="BW158" s="2">
        <v>153</v>
      </c>
      <c r="BX158" s="118">
        <v>49491</v>
      </c>
      <c r="BY158" s="5">
        <f t="shared" si="56"/>
        <v>558646.93499639677</v>
      </c>
      <c r="BZ158" s="5">
        <f t="shared" si="57"/>
        <v>4643.8114163506943</v>
      </c>
      <c r="CA158" s="5">
        <f t="shared" si="29"/>
        <v>1385.037628871713</v>
      </c>
      <c r="CB158" s="35">
        <f t="shared" si="30"/>
        <v>2.9751262390024132E-2</v>
      </c>
      <c r="CC158" s="5">
        <f t="shared" si="31"/>
        <v>3258.7737874789814</v>
      </c>
      <c r="CD158" s="35">
        <f t="shared" si="32"/>
        <v>7.0000000000000007E-2</v>
      </c>
      <c r="CE158" s="5">
        <f t="shared" si="58"/>
        <v>140738.10263247456</v>
      </c>
      <c r="CF158" s="5">
        <f t="shared" si="59"/>
        <v>569765.04406918166</v>
      </c>
      <c r="CG158" s="5">
        <f t="shared" si="33"/>
        <v>557261.89736752503</v>
      </c>
      <c r="CH158" s="5">
        <f t="shared" si="34"/>
        <v>710503.14670165628</v>
      </c>
    </row>
    <row r="159" spans="9:86" ht="14.25" customHeight="1">
      <c r="I159" s="150"/>
      <c r="J159" s="2">
        <v>154</v>
      </c>
      <c r="K159" s="118">
        <v>49522</v>
      </c>
      <c r="L159" s="5">
        <f t="shared" si="35"/>
        <v>578053.48551920115</v>
      </c>
      <c r="M159" s="5">
        <f t="shared" si="0"/>
        <v>5243.8408962754593</v>
      </c>
      <c r="N159" s="5">
        <f t="shared" si="1"/>
        <v>1269.7231833309515</v>
      </c>
      <c r="O159" s="35">
        <f t="shared" si="2"/>
        <v>2.6358595842192706E-2</v>
      </c>
      <c r="P159" s="5">
        <f t="shared" si="3"/>
        <v>3974.1177129445077</v>
      </c>
      <c r="Q159" s="35">
        <f t="shared" si="4"/>
        <v>8.2500000000000004E-2</v>
      </c>
      <c r="R159" s="5">
        <f t="shared" si="36"/>
        <v>121216.23766412986</v>
      </c>
      <c r="S159" s="5">
        <f t="shared" si="37"/>
        <v>686335.26036229043</v>
      </c>
      <c r="T159" s="5">
        <f t="shared" si="38"/>
        <v>576783.76233587018</v>
      </c>
      <c r="U159" s="5">
        <f t="shared" si="39"/>
        <v>807551.49802642025</v>
      </c>
      <c r="V159" s="150"/>
      <c r="W159" s="2">
        <v>154</v>
      </c>
      <c r="X159" s="118">
        <v>49522</v>
      </c>
      <c r="Y159" s="5">
        <f t="shared" si="40"/>
        <v>574088.73994780041</v>
      </c>
      <c r="Z159" s="5">
        <f t="shared" si="41"/>
        <v>5121.6767256780549</v>
      </c>
      <c r="AA159" s="5">
        <f t="shared" si="5"/>
        <v>1294.4184593593855</v>
      </c>
      <c r="AB159" s="35">
        <f t="shared" si="6"/>
        <v>2.705683012303112E-2</v>
      </c>
      <c r="AC159" s="5">
        <f t="shared" si="7"/>
        <v>3827.2582663186695</v>
      </c>
      <c r="AD159" s="35">
        <f t="shared" si="8"/>
        <v>0.08</v>
      </c>
      <c r="AE159" s="5">
        <f t="shared" si="42"/>
        <v>125205.67851155974</v>
      </c>
      <c r="AF159" s="5">
        <f t="shared" si="43"/>
        <v>663532.53724286042</v>
      </c>
      <c r="AG159" s="5">
        <f t="shared" si="9"/>
        <v>572794.32148844097</v>
      </c>
      <c r="AH159" s="5">
        <f t="shared" si="10"/>
        <v>788738.21575442015</v>
      </c>
      <c r="AI159" s="150"/>
      <c r="AJ159" s="2">
        <v>154</v>
      </c>
      <c r="AK159" s="118">
        <v>49522</v>
      </c>
      <c r="AL159" s="5">
        <f t="shared" si="44"/>
        <v>570027.38439172599</v>
      </c>
      <c r="AM159" s="5">
        <f t="shared" si="45"/>
        <v>5000.557474002132</v>
      </c>
      <c r="AN159" s="5">
        <f t="shared" si="11"/>
        <v>1319.130616472235</v>
      </c>
      <c r="AO159" s="35">
        <f t="shared" si="12"/>
        <v>2.7769836732595733E-2</v>
      </c>
      <c r="AP159" s="5">
        <f t="shared" si="13"/>
        <v>3681.426857529897</v>
      </c>
      <c r="AQ159" s="35">
        <f t="shared" si="14"/>
        <v>7.7499999999999999E-2</v>
      </c>
      <c r="AR159" s="5">
        <f t="shared" si="46"/>
        <v>129291.7462247462</v>
      </c>
      <c r="AS159" s="5">
        <f t="shared" si="47"/>
        <v>640794.10477158206</v>
      </c>
      <c r="AT159" s="5">
        <f t="shared" si="15"/>
        <v>568708.25377525378</v>
      </c>
      <c r="AU159" s="5">
        <f t="shared" si="16"/>
        <v>770085.85099632828</v>
      </c>
      <c r="AV159" s="150"/>
      <c r="AW159" s="2">
        <v>154</v>
      </c>
      <c r="AX159" s="118">
        <v>49522</v>
      </c>
      <c r="AY159" s="5">
        <f t="shared" si="48"/>
        <v>565869.17453719035</v>
      </c>
      <c r="AZ159" s="5">
        <f t="shared" si="49"/>
        <v>4880.5172696983873</v>
      </c>
      <c r="BA159" s="5">
        <f t="shared" si="17"/>
        <v>1343.8349288409477</v>
      </c>
      <c r="BB159" s="35">
        <f t="shared" si="18"/>
        <v>2.8497786894436196E-2</v>
      </c>
      <c r="BC159" s="5">
        <f t="shared" si="19"/>
        <v>3536.6823408574396</v>
      </c>
      <c r="BD159" s="35">
        <f t="shared" si="20"/>
        <v>7.4999999999999997E-2</v>
      </c>
      <c r="BE159" s="5">
        <f t="shared" si="50"/>
        <v>133474.66039165115</v>
      </c>
      <c r="BF159" s="5">
        <f t="shared" si="51"/>
        <v>618124.99914190022</v>
      </c>
      <c r="BG159" s="5">
        <f t="shared" si="21"/>
        <v>564525.33960834937</v>
      </c>
      <c r="BH159" s="5">
        <f t="shared" si="22"/>
        <v>751599.65953355143</v>
      </c>
      <c r="BI159" s="150"/>
      <c r="BJ159" s="2">
        <v>154</v>
      </c>
      <c r="BK159" s="118">
        <v>49522</v>
      </c>
      <c r="BL159" s="5">
        <f t="shared" si="52"/>
        <v>561614.00142053282</v>
      </c>
      <c r="BM159" s="5">
        <f t="shared" si="53"/>
        <v>4761.5904347922178</v>
      </c>
      <c r="BN159" s="5">
        <f t="shared" si="23"/>
        <v>1368.5058428764987</v>
      </c>
      <c r="BO159" s="35">
        <f t="shared" si="24"/>
        <v>2.9240848826739364E-2</v>
      </c>
      <c r="BP159" s="5">
        <f t="shared" si="25"/>
        <v>3393.0845919157191</v>
      </c>
      <c r="BQ159" s="35">
        <f t="shared" si="26"/>
        <v>7.2499999999999995E-2</v>
      </c>
      <c r="BR159" s="5">
        <f t="shared" si="54"/>
        <v>137754.50442234345</v>
      </c>
      <c r="BS159" s="5">
        <f t="shared" si="55"/>
        <v>595530.422535658</v>
      </c>
      <c r="BT159" s="5">
        <f t="shared" si="27"/>
        <v>560245.49557765631</v>
      </c>
      <c r="BU159" s="5">
        <f t="shared" si="28"/>
        <v>733284.92695800145</v>
      </c>
      <c r="BV159" s="150"/>
      <c r="BW159" s="2">
        <v>154</v>
      </c>
      <c r="BX159" s="118">
        <v>49522</v>
      </c>
      <c r="BY159" s="5">
        <f t="shared" si="56"/>
        <v>557261.89736752503</v>
      </c>
      <c r="BZ159" s="5">
        <f t="shared" si="57"/>
        <v>4643.8114163506943</v>
      </c>
      <c r="CA159" s="5">
        <f t="shared" si="29"/>
        <v>1393.1170150401317</v>
      </c>
      <c r="CB159" s="35">
        <f t="shared" si="30"/>
        <v>2.9999187562353879E-2</v>
      </c>
      <c r="CC159" s="5">
        <f t="shared" si="31"/>
        <v>3250.6944013105626</v>
      </c>
      <c r="CD159" s="35">
        <f t="shared" si="32"/>
        <v>7.0000000000000007E-2</v>
      </c>
      <c r="CE159" s="5">
        <f t="shared" si="58"/>
        <v>142131.21964751469</v>
      </c>
      <c r="CF159" s="5">
        <f t="shared" si="59"/>
        <v>573015.73847049219</v>
      </c>
      <c r="CG159" s="5">
        <f t="shared" si="33"/>
        <v>555868.7803524849</v>
      </c>
      <c r="CH159" s="5">
        <f t="shared" si="34"/>
        <v>715146.95811800682</v>
      </c>
    </row>
    <row r="160" spans="9:86" ht="14.25" customHeight="1">
      <c r="I160" s="150"/>
      <c r="J160" s="2">
        <v>155</v>
      </c>
      <c r="K160" s="118">
        <v>49553</v>
      </c>
      <c r="L160" s="5">
        <f t="shared" si="35"/>
        <v>576783.76233587018</v>
      </c>
      <c r="M160" s="5">
        <f t="shared" si="0"/>
        <v>5243.8408962754593</v>
      </c>
      <c r="N160" s="5">
        <f t="shared" si="1"/>
        <v>1278.4525302163515</v>
      </c>
      <c r="O160" s="35">
        <f t="shared" si="2"/>
        <v>2.6598235533653362E-2</v>
      </c>
      <c r="P160" s="5">
        <f t="shared" si="3"/>
        <v>3965.3883660591077</v>
      </c>
      <c r="Q160" s="35">
        <f t="shared" si="4"/>
        <v>8.2500000000000004E-2</v>
      </c>
      <c r="R160" s="5">
        <f t="shared" si="36"/>
        <v>122494.69019434621</v>
      </c>
      <c r="S160" s="5">
        <f t="shared" si="37"/>
        <v>690300.64872834948</v>
      </c>
      <c r="T160" s="5">
        <f t="shared" si="38"/>
        <v>575505.30980565387</v>
      </c>
      <c r="U160" s="5">
        <f t="shared" si="39"/>
        <v>812795.33892269572</v>
      </c>
      <c r="V160" s="150"/>
      <c r="W160" s="2">
        <v>155</v>
      </c>
      <c r="X160" s="118">
        <v>49553</v>
      </c>
      <c r="Y160" s="5">
        <f t="shared" si="40"/>
        <v>572794.32148844097</v>
      </c>
      <c r="Z160" s="5">
        <f t="shared" si="41"/>
        <v>5121.6767256780549</v>
      </c>
      <c r="AA160" s="5">
        <f t="shared" si="5"/>
        <v>1303.0479157551149</v>
      </c>
      <c r="AB160" s="35">
        <f t="shared" si="6"/>
        <v>2.7298760484267347E-2</v>
      </c>
      <c r="AC160" s="5">
        <f t="shared" si="7"/>
        <v>3818.62880992294</v>
      </c>
      <c r="AD160" s="35">
        <f t="shared" si="8"/>
        <v>0.08</v>
      </c>
      <c r="AE160" s="5">
        <f t="shared" si="42"/>
        <v>126508.72642731486</v>
      </c>
      <c r="AF160" s="5">
        <f t="shared" si="43"/>
        <v>667351.16605278337</v>
      </c>
      <c r="AG160" s="5">
        <f t="shared" si="9"/>
        <v>571491.2735726859</v>
      </c>
      <c r="AH160" s="5">
        <f t="shared" si="10"/>
        <v>793859.89248009818</v>
      </c>
      <c r="AI160" s="150"/>
      <c r="AJ160" s="2">
        <v>155</v>
      </c>
      <c r="AK160" s="118">
        <v>49553</v>
      </c>
      <c r="AL160" s="5">
        <f t="shared" si="44"/>
        <v>568708.25377525378</v>
      </c>
      <c r="AM160" s="5">
        <f t="shared" si="45"/>
        <v>5000.557474002132</v>
      </c>
      <c r="AN160" s="5">
        <f t="shared" si="11"/>
        <v>1327.6500017036183</v>
      </c>
      <c r="AO160" s="35">
        <f t="shared" si="12"/>
        <v>2.8014012307159976E-2</v>
      </c>
      <c r="AP160" s="5">
        <f t="shared" si="13"/>
        <v>3672.9074722985138</v>
      </c>
      <c r="AQ160" s="35">
        <f t="shared" si="14"/>
        <v>7.7499999999999999E-2</v>
      </c>
      <c r="AR160" s="5">
        <f t="shared" si="46"/>
        <v>130619.39622644981</v>
      </c>
      <c r="AS160" s="5">
        <f t="shared" si="47"/>
        <v>644467.01224388054</v>
      </c>
      <c r="AT160" s="5">
        <f t="shared" si="15"/>
        <v>567380.60377355013</v>
      </c>
      <c r="AU160" s="5">
        <f t="shared" si="16"/>
        <v>775086.40847033029</v>
      </c>
      <c r="AV160" s="150"/>
      <c r="AW160" s="2">
        <v>155</v>
      </c>
      <c r="AX160" s="118">
        <v>49553</v>
      </c>
      <c r="AY160" s="5">
        <f t="shared" si="48"/>
        <v>564525.33960834937</v>
      </c>
      <c r="AZ160" s="5">
        <f t="shared" si="49"/>
        <v>4880.5172696983873</v>
      </c>
      <c r="BA160" s="5">
        <f t="shared" si="17"/>
        <v>1352.2338971462041</v>
      </c>
      <c r="BB160" s="35">
        <f t="shared" si="18"/>
        <v>2.8744160141707928E-2</v>
      </c>
      <c r="BC160" s="5">
        <f t="shared" si="19"/>
        <v>3528.2833725521832</v>
      </c>
      <c r="BD160" s="35">
        <f t="shared" si="20"/>
        <v>7.4999999999999997E-2</v>
      </c>
      <c r="BE160" s="5">
        <f t="shared" si="50"/>
        <v>134826.89428879737</v>
      </c>
      <c r="BF160" s="5">
        <f t="shared" si="51"/>
        <v>621653.28251445235</v>
      </c>
      <c r="BG160" s="5">
        <f t="shared" si="21"/>
        <v>563173.10571120318</v>
      </c>
      <c r="BH160" s="5">
        <f t="shared" si="22"/>
        <v>756480.17680324975</v>
      </c>
      <c r="BI160" s="150"/>
      <c r="BJ160" s="2">
        <v>155</v>
      </c>
      <c r="BK160" s="118">
        <v>49553</v>
      </c>
      <c r="BL160" s="5">
        <f t="shared" si="52"/>
        <v>560245.49557765631</v>
      </c>
      <c r="BM160" s="5">
        <f t="shared" si="53"/>
        <v>4761.5904347922178</v>
      </c>
      <c r="BN160" s="5">
        <f t="shared" si="23"/>
        <v>1376.7738990105445</v>
      </c>
      <c r="BO160" s="35">
        <f t="shared" si="24"/>
        <v>2.9489370139588203E-2</v>
      </c>
      <c r="BP160" s="5">
        <f t="shared" si="25"/>
        <v>3384.8165357816733</v>
      </c>
      <c r="BQ160" s="35">
        <f t="shared" si="26"/>
        <v>7.2499999999999995E-2</v>
      </c>
      <c r="BR160" s="5">
        <f t="shared" si="54"/>
        <v>139131.27832135401</v>
      </c>
      <c r="BS160" s="5">
        <f t="shared" si="55"/>
        <v>598915.23907143972</v>
      </c>
      <c r="BT160" s="5">
        <f t="shared" si="27"/>
        <v>558868.72167864582</v>
      </c>
      <c r="BU160" s="5">
        <f t="shared" si="28"/>
        <v>738046.51739279367</v>
      </c>
      <c r="BV160" s="150"/>
      <c r="BW160" s="2">
        <v>155</v>
      </c>
      <c r="BX160" s="118">
        <v>49553</v>
      </c>
      <c r="BY160" s="5">
        <f t="shared" si="56"/>
        <v>555868.7803524849</v>
      </c>
      <c r="BZ160" s="5">
        <f t="shared" si="57"/>
        <v>4643.8114163506943</v>
      </c>
      <c r="CA160" s="5">
        <f t="shared" si="29"/>
        <v>1401.2435309611988</v>
      </c>
      <c r="CB160" s="35">
        <f t="shared" si="30"/>
        <v>3.0249805288348419E-2</v>
      </c>
      <c r="CC160" s="5">
        <f t="shared" si="31"/>
        <v>3242.5678853894956</v>
      </c>
      <c r="CD160" s="35">
        <f t="shared" si="32"/>
        <v>7.0000000000000007E-2</v>
      </c>
      <c r="CE160" s="5">
        <f t="shared" si="58"/>
        <v>143532.46317847588</v>
      </c>
      <c r="CF160" s="5">
        <f t="shared" si="59"/>
        <v>576258.30635588174</v>
      </c>
      <c r="CG160" s="5">
        <f t="shared" si="33"/>
        <v>554467.53682152368</v>
      </c>
      <c r="CH160" s="5">
        <f t="shared" si="34"/>
        <v>719790.76953435759</v>
      </c>
    </row>
    <row r="161" spans="9:86" ht="14.25" customHeight="1">
      <c r="I161" s="150"/>
      <c r="J161" s="2">
        <v>156</v>
      </c>
      <c r="K161" s="118">
        <v>49583</v>
      </c>
      <c r="L161" s="5">
        <f t="shared" si="35"/>
        <v>575505.30980565387</v>
      </c>
      <c r="M161" s="5">
        <f t="shared" si="0"/>
        <v>5243.8408962754593</v>
      </c>
      <c r="N161" s="5">
        <f t="shared" si="1"/>
        <v>1287.2418913615888</v>
      </c>
      <c r="O161" s="35">
        <f t="shared" si="2"/>
        <v>2.6840591099942121E-2</v>
      </c>
      <c r="P161" s="5">
        <f t="shared" si="3"/>
        <v>3956.5990049138704</v>
      </c>
      <c r="Q161" s="35">
        <f t="shared" si="4"/>
        <v>8.2500000000000004E-2</v>
      </c>
      <c r="R161" s="5">
        <f t="shared" si="36"/>
        <v>123781.9320857078</v>
      </c>
      <c r="S161" s="5">
        <f t="shared" si="37"/>
        <v>694257.2477332633</v>
      </c>
      <c r="T161" s="5">
        <f t="shared" si="38"/>
        <v>574218.06791429233</v>
      </c>
      <c r="U161" s="5">
        <f t="shared" si="39"/>
        <v>818039.17981897108</v>
      </c>
      <c r="V161" s="150"/>
      <c r="W161" s="2">
        <v>156</v>
      </c>
      <c r="X161" s="118">
        <v>49583</v>
      </c>
      <c r="Y161" s="5">
        <f t="shared" si="40"/>
        <v>571491.2735726859</v>
      </c>
      <c r="Z161" s="5">
        <f t="shared" si="41"/>
        <v>5121.6767256780549</v>
      </c>
      <c r="AA161" s="5">
        <f t="shared" si="5"/>
        <v>1311.7349018601485</v>
      </c>
      <c r="AB161" s="35">
        <f t="shared" si="6"/>
        <v>2.7543410634982803E-2</v>
      </c>
      <c r="AC161" s="5">
        <f t="shared" si="7"/>
        <v>3809.9418238179064</v>
      </c>
      <c r="AD161" s="35">
        <f t="shared" si="8"/>
        <v>0.08</v>
      </c>
      <c r="AE161" s="5">
        <f t="shared" si="42"/>
        <v>127820.46132917501</v>
      </c>
      <c r="AF161" s="5">
        <f t="shared" si="43"/>
        <v>671161.10787660128</v>
      </c>
      <c r="AG161" s="5">
        <f t="shared" si="9"/>
        <v>570179.53867082577</v>
      </c>
      <c r="AH161" s="5">
        <f t="shared" si="10"/>
        <v>798981.56920577632</v>
      </c>
      <c r="AI161" s="150"/>
      <c r="AJ161" s="2">
        <v>156</v>
      </c>
      <c r="AK161" s="118">
        <v>49583</v>
      </c>
      <c r="AL161" s="5">
        <f t="shared" si="44"/>
        <v>567380.60377355013</v>
      </c>
      <c r="AM161" s="5">
        <f t="shared" si="45"/>
        <v>5000.557474002132</v>
      </c>
      <c r="AN161" s="5">
        <f t="shared" si="11"/>
        <v>1336.2244079646207</v>
      </c>
      <c r="AO161" s="35">
        <f t="shared" si="12"/>
        <v>2.8260911262971422E-2</v>
      </c>
      <c r="AP161" s="5">
        <f t="shared" si="13"/>
        <v>3664.3330660375113</v>
      </c>
      <c r="AQ161" s="35">
        <f t="shared" si="14"/>
        <v>7.7499999999999999E-2</v>
      </c>
      <c r="AR161" s="5">
        <f t="shared" si="46"/>
        <v>131955.62063441443</v>
      </c>
      <c r="AS161" s="5">
        <f t="shared" si="47"/>
        <v>648131.34530991805</v>
      </c>
      <c r="AT161" s="5">
        <f t="shared" si="15"/>
        <v>566044.37936558551</v>
      </c>
      <c r="AU161" s="5">
        <f t="shared" si="16"/>
        <v>780086.96594433254</v>
      </c>
      <c r="AV161" s="150"/>
      <c r="AW161" s="2">
        <v>156</v>
      </c>
      <c r="AX161" s="118">
        <v>49583</v>
      </c>
      <c r="AY161" s="5">
        <f t="shared" si="48"/>
        <v>563173.10571120318</v>
      </c>
      <c r="AZ161" s="5">
        <f t="shared" si="49"/>
        <v>4880.5172696983873</v>
      </c>
      <c r="BA161" s="5">
        <f t="shared" si="17"/>
        <v>1360.6853590033675</v>
      </c>
      <c r="BB161" s="35">
        <f t="shared" si="18"/>
        <v>2.8993260051756752E-2</v>
      </c>
      <c r="BC161" s="5">
        <f t="shared" si="19"/>
        <v>3519.8319106950198</v>
      </c>
      <c r="BD161" s="35">
        <f t="shared" si="20"/>
        <v>7.4999999999999997E-2</v>
      </c>
      <c r="BE161" s="5">
        <f t="shared" si="50"/>
        <v>136187.57964780074</v>
      </c>
      <c r="BF161" s="5">
        <f t="shared" si="51"/>
        <v>625173.11442514742</v>
      </c>
      <c r="BG161" s="5">
        <f t="shared" si="21"/>
        <v>561812.42035219981</v>
      </c>
      <c r="BH161" s="5">
        <f t="shared" si="22"/>
        <v>761360.69407294819</v>
      </c>
      <c r="BI161" s="150"/>
      <c r="BJ161" s="2">
        <v>156</v>
      </c>
      <c r="BK161" s="118">
        <v>49583</v>
      </c>
      <c r="BL161" s="5">
        <f t="shared" si="52"/>
        <v>558868.72167864582</v>
      </c>
      <c r="BM161" s="5">
        <f t="shared" si="53"/>
        <v>4761.5904347922178</v>
      </c>
      <c r="BN161" s="5">
        <f t="shared" si="23"/>
        <v>1385.0919079837327</v>
      </c>
      <c r="BO161" s="35">
        <f t="shared" si="24"/>
        <v>2.9740621099496895E-2</v>
      </c>
      <c r="BP161" s="5">
        <f t="shared" si="25"/>
        <v>3376.4985268084852</v>
      </c>
      <c r="BQ161" s="35">
        <f t="shared" si="26"/>
        <v>7.2499999999999995E-2</v>
      </c>
      <c r="BR161" s="5">
        <f t="shared" si="54"/>
        <v>140516.37022933774</v>
      </c>
      <c r="BS161" s="5">
        <f t="shared" si="55"/>
        <v>602291.73759824818</v>
      </c>
      <c r="BT161" s="5">
        <f t="shared" si="27"/>
        <v>557483.62977066205</v>
      </c>
      <c r="BU161" s="5">
        <f t="shared" si="28"/>
        <v>742808.10782758589</v>
      </c>
      <c r="BV161" s="150"/>
      <c r="BW161" s="2">
        <v>156</v>
      </c>
      <c r="BX161" s="118">
        <v>49583</v>
      </c>
      <c r="BY161" s="5">
        <f t="shared" si="56"/>
        <v>554467.53682152368</v>
      </c>
      <c r="BZ161" s="5">
        <f t="shared" si="57"/>
        <v>4643.8114163506943</v>
      </c>
      <c r="CA161" s="5">
        <f t="shared" si="29"/>
        <v>1409.4174515584727</v>
      </c>
      <c r="CB161" s="35">
        <f t="shared" si="30"/>
        <v>3.0503155361728172E-2</v>
      </c>
      <c r="CC161" s="5">
        <f t="shared" si="31"/>
        <v>3234.3939647922216</v>
      </c>
      <c r="CD161" s="35">
        <f t="shared" si="32"/>
        <v>7.0000000000000007E-2</v>
      </c>
      <c r="CE161" s="5">
        <f t="shared" si="58"/>
        <v>144941.88063003434</v>
      </c>
      <c r="CF161" s="5">
        <f t="shared" si="59"/>
        <v>579492.70032067399</v>
      </c>
      <c r="CG161" s="5">
        <f t="shared" si="33"/>
        <v>553058.11936996516</v>
      </c>
      <c r="CH161" s="5">
        <f t="shared" si="34"/>
        <v>724434.58095070836</v>
      </c>
    </row>
    <row r="162" spans="9:86" ht="14.25" customHeight="1">
      <c r="I162" s="150"/>
      <c r="J162" s="2">
        <v>157</v>
      </c>
      <c r="K162" s="118">
        <v>49614</v>
      </c>
      <c r="L162" s="5">
        <f t="shared" si="35"/>
        <v>574218.06791429233</v>
      </c>
      <c r="M162" s="5">
        <f t="shared" si="0"/>
        <v>5243.8408962754593</v>
      </c>
      <c r="N162" s="5">
        <f t="shared" si="1"/>
        <v>1296.0916793646993</v>
      </c>
      <c r="O162" s="35">
        <f t="shared" si="2"/>
        <v>2.7085703187413192E-2</v>
      </c>
      <c r="P162" s="5">
        <f t="shared" si="3"/>
        <v>3947.74921691076</v>
      </c>
      <c r="Q162" s="35">
        <f t="shared" si="4"/>
        <v>8.2500000000000004E-2</v>
      </c>
      <c r="R162" s="5">
        <f t="shared" si="36"/>
        <v>125078.0237650725</v>
      </c>
      <c r="S162" s="5">
        <f t="shared" si="37"/>
        <v>698204.9969501741</v>
      </c>
      <c r="T162" s="5">
        <f t="shared" si="38"/>
        <v>572921.97623492766</v>
      </c>
      <c r="U162" s="5">
        <f t="shared" si="39"/>
        <v>823283.02071524656</v>
      </c>
      <c r="V162" s="150"/>
      <c r="W162" s="2">
        <v>157</v>
      </c>
      <c r="X162" s="118">
        <v>49614</v>
      </c>
      <c r="Y162" s="5">
        <f t="shared" si="40"/>
        <v>570179.53867082577</v>
      </c>
      <c r="Z162" s="5">
        <f t="shared" si="41"/>
        <v>5121.6767256780549</v>
      </c>
      <c r="AA162" s="5">
        <f t="shared" si="5"/>
        <v>1320.4798012058827</v>
      </c>
      <c r="AB162" s="35">
        <f t="shared" si="6"/>
        <v>2.7790821205912503E-2</v>
      </c>
      <c r="AC162" s="5">
        <f t="shared" si="7"/>
        <v>3801.1969244721722</v>
      </c>
      <c r="AD162" s="35">
        <f t="shared" si="8"/>
        <v>0.08</v>
      </c>
      <c r="AE162" s="5">
        <f t="shared" si="42"/>
        <v>129140.9411303809</v>
      </c>
      <c r="AF162" s="5">
        <f t="shared" si="43"/>
        <v>674962.30480107351</v>
      </c>
      <c r="AG162" s="5">
        <f t="shared" si="9"/>
        <v>568859.05886961985</v>
      </c>
      <c r="AH162" s="5">
        <f t="shared" si="10"/>
        <v>804103.24593145447</v>
      </c>
      <c r="AI162" s="150"/>
      <c r="AJ162" s="2">
        <v>157</v>
      </c>
      <c r="AK162" s="118">
        <v>49614</v>
      </c>
      <c r="AL162" s="5">
        <f t="shared" si="44"/>
        <v>566044.37936558551</v>
      </c>
      <c r="AM162" s="5">
        <f t="shared" si="45"/>
        <v>5000.557474002132</v>
      </c>
      <c r="AN162" s="5">
        <f t="shared" si="11"/>
        <v>1344.8541905993925</v>
      </c>
      <c r="AO162" s="35">
        <f t="shared" si="12"/>
        <v>2.8510574215541602E-2</v>
      </c>
      <c r="AP162" s="5">
        <f t="shared" si="13"/>
        <v>3655.7032834027395</v>
      </c>
      <c r="AQ162" s="35">
        <f t="shared" si="14"/>
        <v>7.7499999999999999E-2</v>
      </c>
      <c r="AR162" s="5">
        <f t="shared" si="46"/>
        <v>133300.47482501384</v>
      </c>
      <c r="AS162" s="5">
        <f t="shared" si="47"/>
        <v>651787.04859332077</v>
      </c>
      <c r="AT162" s="5">
        <f t="shared" si="15"/>
        <v>564699.52517498611</v>
      </c>
      <c r="AU162" s="5">
        <f t="shared" si="16"/>
        <v>785087.52341833455</v>
      </c>
      <c r="AV162" s="150"/>
      <c r="AW162" s="2">
        <v>157</v>
      </c>
      <c r="AX162" s="118">
        <v>49614</v>
      </c>
      <c r="AY162" s="5">
        <f t="shared" si="48"/>
        <v>561812.42035219981</v>
      </c>
      <c r="AZ162" s="5">
        <f t="shared" si="49"/>
        <v>4880.5172696983873</v>
      </c>
      <c r="BA162" s="5">
        <f t="shared" si="17"/>
        <v>1369.1896424971387</v>
      </c>
      <c r="BB162" s="35">
        <f t="shared" si="18"/>
        <v>2.9245127225321105E-2</v>
      </c>
      <c r="BC162" s="5">
        <f t="shared" si="19"/>
        <v>3511.3276272012486</v>
      </c>
      <c r="BD162" s="35">
        <f t="shared" si="20"/>
        <v>7.4999999999999997E-2</v>
      </c>
      <c r="BE162" s="5">
        <f t="shared" si="50"/>
        <v>137556.76929029787</v>
      </c>
      <c r="BF162" s="5">
        <f t="shared" si="51"/>
        <v>628684.44205234863</v>
      </c>
      <c r="BG162" s="5">
        <f t="shared" si="21"/>
        <v>560443.23070970271</v>
      </c>
      <c r="BH162" s="5">
        <f t="shared" si="22"/>
        <v>766241.21134264651</v>
      </c>
      <c r="BI162" s="150"/>
      <c r="BJ162" s="2">
        <v>157</v>
      </c>
      <c r="BK162" s="118">
        <v>49614</v>
      </c>
      <c r="BL162" s="5">
        <f t="shared" si="52"/>
        <v>557483.62977066205</v>
      </c>
      <c r="BM162" s="5">
        <f t="shared" si="53"/>
        <v>4761.5904347922178</v>
      </c>
      <c r="BN162" s="5">
        <f t="shared" si="23"/>
        <v>1393.4601715944682</v>
      </c>
      <c r="BO162" s="35">
        <f t="shared" si="24"/>
        <v>2.9994642292927108E-2</v>
      </c>
      <c r="BP162" s="5">
        <f t="shared" si="25"/>
        <v>3368.1302631977496</v>
      </c>
      <c r="BQ162" s="35">
        <f t="shared" si="26"/>
        <v>7.2499999999999995E-2</v>
      </c>
      <c r="BR162" s="5">
        <f t="shared" si="54"/>
        <v>141909.8304009322</v>
      </c>
      <c r="BS162" s="5">
        <f t="shared" si="55"/>
        <v>605659.86786144588</v>
      </c>
      <c r="BT162" s="5">
        <f t="shared" si="27"/>
        <v>556090.16959906754</v>
      </c>
      <c r="BU162" s="5">
        <f t="shared" si="28"/>
        <v>747569.69826237811</v>
      </c>
      <c r="BV162" s="150"/>
      <c r="BW162" s="2">
        <v>157</v>
      </c>
      <c r="BX162" s="118">
        <v>49614</v>
      </c>
      <c r="BY162" s="5">
        <f t="shared" si="56"/>
        <v>553058.11936996516</v>
      </c>
      <c r="BZ162" s="5">
        <f t="shared" si="57"/>
        <v>4643.8114163506943</v>
      </c>
      <c r="CA162" s="5">
        <f t="shared" si="29"/>
        <v>1417.6390533592307</v>
      </c>
      <c r="CB162" s="35">
        <f t="shared" si="30"/>
        <v>3.0759278355211903E-2</v>
      </c>
      <c r="CC162" s="5">
        <f t="shared" si="31"/>
        <v>3226.1723629914636</v>
      </c>
      <c r="CD162" s="35">
        <f t="shared" si="32"/>
        <v>7.0000000000000007E-2</v>
      </c>
      <c r="CE162" s="5">
        <f t="shared" si="58"/>
        <v>146359.51968339356</v>
      </c>
      <c r="CF162" s="5">
        <f t="shared" si="59"/>
        <v>582718.87268366548</v>
      </c>
      <c r="CG162" s="5">
        <f t="shared" si="33"/>
        <v>551640.48031660588</v>
      </c>
      <c r="CH162" s="5">
        <f t="shared" si="34"/>
        <v>729078.39236705902</v>
      </c>
    </row>
    <row r="163" spans="9:86" ht="14.25" customHeight="1">
      <c r="I163" s="150"/>
      <c r="J163" s="2">
        <v>158</v>
      </c>
      <c r="K163" s="118">
        <v>49644</v>
      </c>
      <c r="L163" s="5">
        <f t="shared" si="35"/>
        <v>572921.97623492766</v>
      </c>
      <c r="M163" s="5">
        <f t="shared" si="0"/>
        <v>5243.8408962754593</v>
      </c>
      <c r="N163" s="5">
        <f t="shared" si="1"/>
        <v>1305.0023096603318</v>
      </c>
      <c r="O163" s="35">
        <f t="shared" si="2"/>
        <v>2.7333613241434747E-2</v>
      </c>
      <c r="P163" s="5">
        <f t="shared" si="3"/>
        <v>3938.8385866151275</v>
      </c>
      <c r="Q163" s="35">
        <f t="shared" si="4"/>
        <v>8.2500000000000004E-2</v>
      </c>
      <c r="R163" s="5">
        <f t="shared" si="36"/>
        <v>126383.02607473283</v>
      </c>
      <c r="S163" s="5">
        <f t="shared" si="37"/>
        <v>702143.83553678927</v>
      </c>
      <c r="T163" s="5">
        <f t="shared" si="38"/>
        <v>571616.97392526735</v>
      </c>
      <c r="U163" s="5">
        <f t="shared" si="39"/>
        <v>828526.86161152204</v>
      </c>
      <c r="V163" s="150"/>
      <c r="W163" s="2">
        <v>158</v>
      </c>
      <c r="X163" s="118">
        <v>49644</v>
      </c>
      <c r="Y163" s="5">
        <f t="shared" si="40"/>
        <v>568859.05886961985</v>
      </c>
      <c r="Z163" s="5">
        <f t="shared" si="41"/>
        <v>5121.6767256780549</v>
      </c>
      <c r="AA163" s="5">
        <f t="shared" si="5"/>
        <v>1329.2829998805892</v>
      </c>
      <c r="AB163" s="35">
        <f t="shared" si="6"/>
        <v>2.8041033626614115E-2</v>
      </c>
      <c r="AC163" s="5">
        <f t="shared" si="7"/>
        <v>3792.3937257974658</v>
      </c>
      <c r="AD163" s="35">
        <f t="shared" si="8"/>
        <v>0.08</v>
      </c>
      <c r="AE163" s="5">
        <f t="shared" si="42"/>
        <v>130470.22413026149</v>
      </c>
      <c r="AF163" s="5">
        <f t="shared" si="43"/>
        <v>678754.69852687092</v>
      </c>
      <c r="AG163" s="5">
        <f t="shared" si="9"/>
        <v>567529.77586973924</v>
      </c>
      <c r="AH163" s="5">
        <f t="shared" si="10"/>
        <v>809224.92265713238</v>
      </c>
      <c r="AI163" s="150"/>
      <c r="AJ163" s="2">
        <v>158</v>
      </c>
      <c r="AK163" s="118">
        <v>49644</v>
      </c>
      <c r="AL163" s="5">
        <f t="shared" si="44"/>
        <v>564699.52517498611</v>
      </c>
      <c r="AM163" s="5">
        <f t="shared" si="45"/>
        <v>5000.557474002132</v>
      </c>
      <c r="AN163" s="5">
        <f t="shared" si="11"/>
        <v>1353.5397072470137</v>
      </c>
      <c r="AO163" s="35">
        <f t="shared" si="12"/>
        <v>2.8763042579026486E-2</v>
      </c>
      <c r="AP163" s="5">
        <f t="shared" si="13"/>
        <v>3647.0177667551184</v>
      </c>
      <c r="AQ163" s="35">
        <f t="shared" si="14"/>
        <v>7.7499999999999999E-2</v>
      </c>
      <c r="AR163" s="5">
        <f t="shared" si="46"/>
        <v>134654.01453226086</v>
      </c>
      <c r="AS163" s="5">
        <f t="shared" si="47"/>
        <v>655434.06636007584</v>
      </c>
      <c r="AT163" s="5">
        <f t="shared" si="15"/>
        <v>563345.98546773905</v>
      </c>
      <c r="AU163" s="5">
        <f t="shared" si="16"/>
        <v>790088.08089233667</v>
      </c>
      <c r="AV163" s="150"/>
      <c r="AW163" s="2">
        <v>158</v>
      </c>
      <c r="AX163" s="118">
        <v>49644</v>
      </c>
      <c r="AY163" s="5">
        <f t="shared" si="48"/>
        <v>560443.23070970271</v>
      </c>
      <c r="AZ163" s="5">
        <f t="shared" si="49"/>
        <v>4880.5172696983873</v>
      </c>
      <c r="BA163" s="5">
        <f t="shared" si="17"/>
        <v>1377.7470777627454</v>
      </c>
      <c r="BB163" s="35">
        <f t="shared" si="18"/>
        <v>2.9499803061617598E-2</v>
      </c>
      <c r="BC163" s="5">
        <f t="shared" si="19"/>
        <v>3502.7701919356418</v>
      </c>
      <c r="BD163" s="35">
        <f t="shared" si="20"/>
        <v>7.4999999999999997E-2</v>
      </c>
      <c r="BE163" s="5">
        <f t="shared" si="50"/>
        <v>138934.51636806061</v>
      </c>
      <c r="BF163" s="5">
        <f t="shared" si="51"/>
        <v>632187.21224428422</v>
      </c>
      <c r="BG163" s="5">
        <f t="shared" si="21"/>
        <v>559065.48363193998</v>
      </c>
      <c r="BH163" s="5">
        <f t="shared" si="22"/>
        <v>771121.72861234483</v>
      </c>
      <c r="BI163" s="150"/>
      <c r="BJ163" s="2">
        <v>158</v>
      </c>
      <c r="BK163" s="118">
        <v>49644</v>
      </c>
      <c r="BL163" s="5">
        <f t="shared" si="52"/>
        <v>556090.16959906754</v>
      </c>
      <c r="BM163" s="5">
        <f t="shared" si="53"/>
        <v>4761.5904347922178</v>
      </c>
      <c r="BN163" s="5">
        <f t="shared" si="23"/>
        <v>1401.8789934645183</v>
      </c>
      <c r="BO163" s="35">
        <f t="shared" si="24"/>
        <v>3.0251475104663365E-2</v>
      </c>
      <c r="BP163" s="5">
        <f t="shared" si="25"/>
        <v>3359.7114413276995</v>
      </c>
      <c r="BQ163" s="35">
        <f t="shared" si="26"/>
        <v>7.2499999999999995E-2</v>
      </c>
      <c r="BR163" s="5">
        <f t="shared" si="54"/>
        <v>143311.70939439672</v>
      </c>
      <c r="BS163" s="5">
        <f t="shared" si="55"/>
        <v>609019.57930277358</v>
      </c>
      <c r="BT163" s="5">
        <f t="shared" si="27"/>
        <v>554688.29060560302</v>
      </c>
      <c r="BU163" s="5">
        <f t="shared" si="28"/>
        <v>752331.28869717033</v>
      </c>
      <c r="BV163" s="150"/>
      <c r="BW163" s="2">
        <v>158</v>
      </c>
      <c r="BX163" s="118">
        <v>49644</v>
      </c>
      <c r="BY163" s="5">
        <f t="shared" si="56"/>
        <v>551640.48031660588</v>
      </c>
      <c r="BZ163" s="5">
        <f t="shared" si="57"/>
        <v>4643.8114163506943</v>
      </c>
      <c r="CA163" s="5">
        <f t="shared" si="29"/>
        <v>1425.9086145038264</v>
      </c>
      <c r="CB163" s="35">
        <f t="shared" si="30"/>
        <v>3.1018215639695923E-2</v>
      </c>
      <c r="CC163" s="5">
        <f t="shared" si="31"/>
        <v>3217.902801846868</v>
      </c>
      <c r="CD163" s="35">
        <f t="shared" si="32"/>
        <v>7.0000000000000007E-2</v>
      </c>
      <c r="CE163" s="5">
        <f t="shared" si="58"/>
        <v>147785.42829789739</v>
      </c>
      <c r="CF163" s="5">
        <f t="shared" si="59"/>
        <v>585936.77548551233</v>
      </c>
      <c r="CG163" s="5">
        <f t="shared" si="33"/>
        <v>550214.57170210208</v>
      </c>
      <c r="CH163" s="5">
        <f t="shared" si="34"/>
        <v>733722.20378340967</v>
      </c>
    </row>
    <row r="164" spans="9:86" ht="14.25" customHeight="1">
      <c r="I164" s="150"/>
      <c r="J164" s="2">
        <v>159</v>
      </c>
      <c r="K164" s="118">
        <v>49675</v>
      </c>
      <c r="L164" s="5">
        <f t="shared" si="35"/>
        <v>571616.97392526735</v>
      </c>
      <c r="M164" s="5">
        <f t="shared" si="0"/>
        <v>5243.8408962754593</v>
      </c>
      <c r="N164" s="5">
        <f t="shared" si="1"/>
        <v>1313.9742005392463</v>
      </c>
      <c r="O164" s="35">
        <f t="shared" si="2"/>
        <v>2.7584363526147508E-2</v>
      </c>
      <c r="P164" s="5">
        <f t="shared" si="3"/>
        <v>3929.8666957362129</v>
      </c>
      <c r="Q164" s="35">
        <f t="shared" si="4"/>
        <v>8.2500000000000004E-2</v>
      </c>
      <c r="R164" s="5">
        <f t="shared" si="36"/>
        <v>127697.00027527208</v>
      </c>
      <c r="S164" s="5">
        <f t="shared" si="37"/>
        <v>706073.70223252545</v>
      </c>
      <c r="T164" s="5">
        <f t="shared" si="38"/>
        <v>570302.99972472806</v>
      </c>
      <c r="U164" s="5">
        <f t="shared" si="39"/>
        <v>833770.70250779751</v>
      </c>
      <c r="V164" s="150"/>
      <c r="W164" s="2">
        <v>159</v>
      </c>
      <c r="X164" s="118">
        <v>49675</v>
      </c>
      <c r="Y164" s="5">
        <f t="shared" si="40"/>
        <v>567529.77586973924</v>
      </c>
      <c r="Z164" s="5">
        <f t="shared" si="41"/>
        <v>5121.6767256780549</v>
      </c>
      <c r="AA164" s="5">
        <f t="shared" si="5"/>
        <v>1338.1448865464599</v>
      </c>
      <c r="AB164" s="35">
        <f t="shared" si="6"/>
        <v>2.8294090145224608E-2</v>
      </c>
      <c r="AC164" s="5">
        <f t="shared" si="7"/>
        <v>3783.531839131595</v>
      </c>
      <c r="AD164" s="35">
        <f t="shared" si="8"/>
        <v>0.08</v>
      </c>
      <c r="AE164" s="5">
        <f t="shared" si="42"/>
        <v>131808.36901680793</v>
      </c>
      <c r="AF164" s="5">
        <f t="shared" si="43"/>
        <v>682538.23036600254</v>
      </c>
      <c r="AG164" s="5">
        <f t="shared" si="9"/>
        <v>566191.63098319282</v>
      </c>
      <c r="AH164" s="5">
        <f t="shared" si="10"/>
        <v>814346.59938281053</v>
      </c>
      <c r="AI164" s="150"/>
      <c r="AJ164" s="2">
        <v>159</v>
      </c>
      <c r="AK164" s="118">
        <v>49675</v>
      </c>
      <c r="AL164" s="5">
        <f t="shared" si="44"/>
        <v>563345.98546773905</v>
      </c>
      <c r="AM164" s="5">
        <f t="shared" si="45"/>
        <v>5000.557474002132</v>
      </c>
      <c r="AN164" s="5">
        <f t="shared" si="11"/>
        <v>1362.2813178563174</v>
      </c>
      <c r="AO164" s="35">
        <f t="shared" si="12"/>
        <v>2.9018358585981202E-2</v>
      </c>
      <c r="AP164" s="5">
        <f t="shared" si="13"/>
        <v>3638.2761561458146</v>
      </c>
      <c r="AQ164" s="35">
        <f t="shared" si="14"/>
        <v>7.7499999999999999E-2</v>
      </c>
      <c r="AR164" s="5">
        <f t="shared" si="46"/>
        <v>136016.29585011717</v>
      </c>
      <c r="AS164" s="5">
        <f t="shared" si="47"/>
        <v>659072.34251622169</v>
      </c>
      <c r="AT164" s="5">
        <f t="shared" si="15"/>
        <v>561983.70414988277</v>
      </c>
      <c r="AU164" s="5">
        <f t="shared" si="16"/>
        <v>795088.6383663388</v>
      </c>
      <c r="AV164" s="150"/>
      <c r="AW164" s="2">
        <v>159</v>
      </c>
      <c r="AX164" s="118">
        <v>49675</v>
      </c>
      <c r="AY164" s="5">
        <f t="shared" si="48"/>
        <v>559065.48363193998</v>
      </c>
      <c r="AZ164" s="5">
        <f t="shared" si="49"/>
        <v>4880.5172696983873</v>
      </c>
      <c r="BA164" s="5">
        <f t="shared" si="17"/>
        <v>1386.3579969987627</v>
      </c>
      <c r="BB164" s="35">
        <f t="shared" si="18"/>
        <v>2.9757329778093825E-2</v>
      </c>
      <c r="BC164" s="5">
        <f t="shared" si="19"/>
        <v>3494.1592726996246</v>
      </c>
      <c r="BD164" s="35">
        <f t="shared" si="20"/>
        <v>7.4999999999999997E-2</v>
      </c>
      <c r="BE164" s="5">
        <f t="shared" si="50"/>
        <v>140320.87436505937</v>
      </c>
      <c r="BF164" s="5">
        <f t="shared" si="51"/>
        <v>635681.37151698384</v>
      </c>
      <c r="BG164" s="5">
        <f t="shared" si="21"/>
        <v>557679.12563494116</v>
      </c>
      <c r="BH164" s="5">
        <f t="shared" si="22"/>
        <v>776002.24588204315</v>
      </c>
      <c r="BI164" s="150"/>
      <c r="BJ164" s="2">
        <v>159</v>
      </c>
      <c r="BK164" s="118">
        <v>49675</v>
      </c>
      <c r="BL164" s="5">
        <f t="shared" si="52"/>
        <v>554688.29060560302</v>
      </c>
      <c r="BM164" s="5">
        <f t="shared" si="53"/>
        <v>4761.5904347922178</v>
      </c>
      <c r="BN164" s="5">
        <f t="shared" si="23"/>
        <v>1410.3486790500328</v>
      </c>
      <c r="BO164" s="35">
        <f t="shared" si="24"/>
        <v>3.0511161737563887E-2</v>
      </c>
      <c r="BP164" s="5">
        <f t="shared" si="25"/>
        <v>3351.241755742185</v>
      </c>
      <c r="BQ164" s="35">
        <f t="shared" si="26"/>
        <v>7.2499999999999995E-2</v>
      </c>
      <c r="BR164" s="5">
        <f t="shared" si="54"/>
        <v>144722.05807344677</v>
      </c>
      <c r="BS164" s="5">
        <f t="shared" si="55"/>
        <v>612370.82105851581</v>
      </c>
      <c r="BT164" s="5">
        <f t="shared" si="27"/>
        <v>553277.94192655303</v>
      </c>
      <c r="BU164" s="5">
        <f t="shared" si="28"/>
        <v>757092.87913196255</v>
      </c>
      <c r="BV164" s="150"/>
      <c r="BW164" s="2">
        <v>159</v>
      </c>
      <c r="BX164" s="118">
        <v>49675</v>
      </c>
      <c r="BY164" s="5">
        <f t="shared" si="56"/>
        <v>550214.57170210208</v>
      </c>
      <c r="BZ164" s="5">
        <f t="shared" si="57"/>
        <v>4643.8114163506943</v>
      </c>
      <c r="CA164" s="5">
        <f t="shared" si="29"/>
        <v>1434.2264147550986</v>
      </c>
      <c r="CB164" s="35">
        <f t="shared" si="30"/>
        <v>3.1280009404002905E-2</v>
      </c>
      <c r="CC164" s="5">
        <f t="shared" si="31"/>
        <v>3209.5850015955957</v>
      </c>
      <c r="CD164" s="35">
        <f t="shared" si="32"/>
        <v>7.0000000000000007E-2</v>
      </c>
      <c r="CE164" s="5">
        <f t="shared" si="58"/>
        <v>149219.6547126525</v>
      </c>
      <c r="CF164" s="5">
        <f t="shared" si="59"/>
        <v>589146.36048710789</v>
      </c>
      <c r="CG164" s="5">
        <f t="shared" si="33"/>
        <v>548780.34528734698</v>
      </c>
      <c r="CH164" s="5">
        <f t="shared" si="34"/>
        <v>738366.01519976044</v>
      </c>
    </row>
    <row r="165" spans="9:86" ht="14.25" customHeight="1">
      <c r="I165" s="150"/>
      <c r="J165" s="2">
        <v>160</v>
      </c>
      <c r="K165" s="118">
        <v>49706</v>
      </c>
      <c r="L165" s="5">
        <f t="shared" si="35"/>
        <v>570302.99972472806</v>
      </c>
      <c r="M165" s="5">
        <f t="shared" si="0"/>
        <v>5243.8408962754593</v>
      </c>
      <c r="N165" s="5">
        <f t="shared" si="1"/>
        <v>1323.0077731679539</v>
      </c>
      <c r="O165" s="35">
        <f t="shared" si="2"/>
        <v>2.783799714481331E-2</v>
      </c>
      <c r="P165" s="5">
        <f t="shared" si="3"/>
        <v>3920.8331231075053</v>
      </c>
      <c r="Q165" s="35">
        <f t="shared" si="4"/>
        <v>8.2500000000000004E-2</v>
      </c>
      <c r="R165" s="5">
        <f t="shared" si="36"/>
        <v>129020.00804844002</v>
      </c>
      <c r="S165" s="5">
        <f t="shared" si="37"/>
        <v>709994.53535563301</v>
      </c>
      <c r="T165" s="5">
        <f t="shared" si="38"/>
        <v>568979.99195156014</v>
      </c>
      <c r="U165" s="5">
        <f t="shared" si="39"/>
        <v>839014.54340407299</v>
      </c>
      <c r="V165" s="150"/>
      <c r="W165" s="2">
        <v>160</v>
      </c>
      <c r="X165" s="118">
        <v>49706</v>
      </c>
      <c r="Y165" s="5">
        <f t="shared" si="40"/>
        <v>566191.63098319282</v>
      </c>
      <c r="Z165" s="5">
        <f t="shared" si="41"/>
        <v>5121.6767256780549</v>
      </c>
      <c r="AA165" s="5">
        <f t="shared" si="5"/>
        <v>1347.0658524567693</v>
      </c>
      <c r="AB165" s="35">
        <f t="shared" si="6"/>
        <v>2.8550033848806708E-2</v>
      </c>
      <c r="AC165" s="5">
        <f t="shared" si="7"/>
        <v>3774.6108732212856</v>
      </c>
      <c r="AD165" s="35">
        <f t="shared" si="8"/>
        <v>0.08</v>
      </c>
      <c r="AE165" s="5">
        <f t="shared" si="42"/>
        <v>133155.43486926469</v>
      </c>
      <c r="AF165" s="5">
        <f t="shared" si="43"/>
        <v>686312.84123922384</v>
      </c>
      <c r="AG165" s="5">
        <f t="shared" si="9"/>
        <v>564844.5651307361</v>
      </c>
      <c r="AH165" s="5">
        <f t="shared" si="10"/>
        <v>819468.27610848856</v>
      </c>
      <c r="AI165" s="150"/>
      <c r="AJ165" s="2">
        <v>160</v>
      </c>
      <c r="AK165" s="118">
        <v>49706</v>
      </c>
      <c r="AL165" s="5">
        <f t="shared" si="44"/>
        <v>561983.70414988277</v>
      </c>
      <c r="AM165" s="5">
        <f t="shared" si="45"/>
        <v>5000.557474002132</v>
      </c>
      <c r="AN165" s="5">
        <f t="shared" si="11"/>
        <v>1371.0793847008058</v>
      </c>
      <c r="AO165" s="35">
        <f t="shared" si="12"/>
        <v>2.9276565307704401E-2</v>
      </c>
      <c r="AP165" s="5">
        <f t="shared" si="13"/>
        <v>3629.4780893013262</v>
      </c>
      <c r="AQ165" s="35">
        <f t="shared" si="14"/>
        <v>7.7499999999999999E-2</v>
      </c>
      <c r="AR165" s="5">
        <f t="shared" si="46"/>
        <v>137387.37523481797</v>
      </c>
      <c r="AS165" s="5">
        <f t="shared" si="47"/>
        <v>662701.82060552307</v>
      </c>
      <c r="AT165" s="5">
        <f t="shared" si="15"/>
        <v>560612.62476518191</v>
      </c>
      <c r="AU165" s="5">
        <f t="shared" si="16"/>
        <v>800089.19584034104</v>
      </c>
      <c r="AV165" s="150"/>
      <c r="AW165" s="2">
        <v>160</v>
      </c>
      <c r="AX165" s="118">
        <v>49706</v>
      </c>
      <c r="AY165" s="5">
        <f t="shared" si="48"/>
        <v>557679.12563494116</v>
      </c>
      <c r="AZ165" s="5">
        <f t="shared" si="49"/>
        <v>4880.5172696983873</v>
      </c>
      <c r="BA165" s="5">
        <f t="shared" si="17"/>
        <v>1395.0227344800055</v>
      </c>
      <c r="BB165" s="35">
        <f t="shared" si="18"/>
        <v>3.0017750430770672E-2</v>
      </c>
      <c r="BC165" s="5">
        <f t="shared" si="19"/>
        <v>3485.4945352183818</v>
      </c>
      <c r="BD165" s="35">
        <f t="shared" si="20"/>
        <v>7.4999999999999997E-2</v>
      </c>
      <c r="BE165" s="5">
        <f t="shared" si="50"/>
        <v>141715.89709953938</v>
      </c>
      <c r="BF165" s="5">
        <f t="shared" si="51"/>
        <v>639166.86605220218</v>
      </c>
      <c r="BG165" s="5">
        <f t="shared" si="21"/>
        <v>556284.10290046118</v>
      </c>
      <c r="BH165" s="5">
        <f t="shared" si="22"/>
        <v>780882.76315174159</v>
      </c>
      <c r="BI165" s="150"/>
      <c r="BJ165" s="2">
        <v>160</v>
      </c>
      <c r="BK165" s="118">
        <v>49706</v>
      </c>
      <c r="BL165" s="5">
        <f t="shared" si="52"/>
        <v>553277.94192655303</v>
      </c>
      <c r="BM165" s="5">
        <f t="shared" si="53"/>
        <v>4761.5904347922178</v>
      </c>
      <c r="BN165" s="5">
        <f t="shared" si="23"/>
        <v>1418.8695356526268</v>
      </c>
      <c r="BO165" s="35">
        <f t="shared" si="24"/>
        <v>3.0773745232900974E-2</v>
      </c>
      <c r="BP165" s="5">
        <f t="shared" si="25"/>
        <v>3342.720899139591</v>
      </c>
      <c r="BQ165" s="35">
        <f t="shared" si="26"/>
        <v>7.2499999999999995E-2</v>
      </c>
      <c r="BR165" s="5">
        <f t="shared" si="54"/>
        <v>146140.9276090994</v>
      </c>
      <c r="BS165" s="5">
        <f t="shared" si="55"/>
        <v>615713.54195765546</v>
      </c>
      <c r="BT165" s="5">
        <f t="shared" si="27"/>
        <v>551859.07239090046</v>
      </c>
      <c r="BU165" s="5">
        <f t="shared" si="28"/>
        <v>761854.46956675488</v>
      </c>
      <c r="BV165" s="150"/>
      <c r="BW165" s="2">
        <v>160</v>
      </c>
      <c r="BX165" s="118">
        <v>49706</v>
      </c>
      <c r="BY165" s="5">
        <f t="shared" si="56"/>
        <v>548780.34528734698</v>
      </c>
      <c r="BZ165" s="5">
        <f t="shared" si="57"/>
        <v>4643.8114163506943</v>
      </c>
      <c r="CA165" s="5">
        <f t="shared" si="29"/>
        <v>1442.592735507837</v>
      </c>
      <c r="CB165" s="35">
        <f t="shared" si="30"/>
        <v>3.1544702675220207E-2</v>
      </c>
      <c r="CC165" s="5">
        <f t="shared" si="31"/>
        <v>3201.2186808428573</v>
      </c>
      <c r="CD165" s="35">
        <f t="shared" si="32"/>
        <v>7.0000000000000007E-2</v>
      </c>
      <c r="CE165" s="5">
        <f t="shared" si="58"/>
        <v>150662.24744816034</v>
      </c>
      <c r="CF165" s="5">
        <f t="shared" si="59"/>
        <v>592347.57916795078</v>
      </c>
      <c r="CG165" s="5">
        <f t="shared" si="33"/>
        <v>547337.7525518391</v>
      </c>
      <c r="CH165" s="5">
        <f t="shared" si="34"/>
        <v>743009.8266161111</v>
      </c>
    </row>
    <row r="166" spans="9:86" ht="14.25" customHeight="1">
      <c r="I166" s="150"/>
      <c r="J166" s="2">
        <v>161</v>
      </c>
      <c r="K166" s="118">
        <v>49735</v>
      </c>
      <c r="L166" s="5">
        <f t="shared" si="35"/>
        <v>568979.99195156014</v>
      </c>
      <c r="M166" s="5">
        <f t="shared" si="0"/>
        <v>5243.8408962754593</v>
      </c>
      <c r="N166" s="5">
        <f t="shared" si="1"/>
        <v>1332.1034516084833</v>
      </c>
      <c r="O166" s="35">
        <f t="shared" si="2"/>
        <v>2.8094558060773947E-2</v>
      </c>
      <c r="P166" s="5">
        <f t="shared" si="3"/>
        <v>3911.737444666976</v>
      </c>
      <c r="Q166" s="35">
        <f t="shared" si="4"/>
        <v>8.2500000000000004E-2</v>
      </c>
      <c r="R166" s="5">
        <f t="shared" si="36"/>
        <v>130352.1115000485</v>
      </c>
      <c r="S166" s="5">
        <f t="shared" si="37"/>
        <v>713906.27280030004</v>
      </c>
      <c r="T166" s="5">
        <f t="shared" si="38"/>
        <v>567647.88849995169</v>
      </c>
      <c r="U166" s="5">
        <f t="shared" si="39"/>
        <v>844258.38430034858</v>
      </c>
      <c r="V166" s="150"/>
      <c r="W166" s="2">
        <v>161</v>
      </c>
      <c r="X166" s="118">
        <v>49735</v>
      </c>
      <c r="Y166" s="5">
        <f t="shared" si="40"/>
        <v>564844.5651307361</v>
      </c>
      <c r="Z166" s="5">
        <f t="shared" si="41"/>
        <v>5121.6767256780549</v>
      </c>
      <c r="AA166" s="5">
        <f t="shared" si="5"/>
        <v>1356.0462914731474</v>
      </c>
      <c r="AB166" s="35">
        <f t="shared" si="6"/>
        <v>2.8808908684305752E-2</v>
      </c>
      <c r="AC166" s="5">
        <f t="shared" si="7"/>
        <v>3765.6304342049075</v>
      </c>
      <c r="AD166" s="35">
        <f t="shared" si="8"/>
        <v>0.08</v>
      </c>
      <c r="AE166" s="5">
        <f t="shared" si="42"/>
        <v>134511.48116073784</v>
      </c>
      <c r="AF166" s="5">
        <f t="shared" si="43"/>
        <v>690078.47167342878</v>
      </c>
      <c r="AG166" s="5">
        <f t="shared" si="9"/>
        <v>563488.51883926289</v>
      </c>
      <c r="AH166" s="5">
        <f t="shared" si="10"/>
        <v>824589.95283416659</v>
      </c>
      <c r="AI166" s="150"/>
      <c r="AJ166" s="2">
        <v>161</v>
      </c>
      <c r="AK166" s="118">
        <v>49735</v>
      </c>
      <c r="AL166" s="5">
        <f t="shared" si="44"/>
        <v>560612.62476518191</v>
      </c>
      <c r="AM166" s="5">
        <f t="shared" si="45"/>
        <v>5000.557474002132</v>
      </c>
      <c r="AN166" s="5">
        <f t="shared" si="11"/>
        <v>1379.9342723936657</v>
      </c>
      <c r="AO166" s="35">
        <f t="shared" si="12"/>
        <v>2.953770667519301E-2</v>
      </c>
      <c r="AP166" s="5">
        <f t="shared" si="13"/>
        <v>3620.6232016084664</v>
      </c>
      <c r="AQ166" s="35">
        <f t="shared" si="14"/>
        <v>7.7499999999999999E-2</v>
      </c>
      <c r="AR166" s="5">
        <f t="shared" si="46"/>
        <v>138767.30950721164</v>
      </c>
      <c r="AS166" s="5">
        <f t="shared" si="47"/>
        <v>666322.44380713149</v>
      </c>
      <c r="AT166" s="5">
        <f t="shared" si="15"/>
        <v>559232.69049278821</v>
      </c>
      <c r="AU166" s="5">
        <f t="shared" si="16"/>
        <v>805089.75331434316</v>
      </c>
      <c r="AV166" s="150"/>
      <c r="AW166" s="2">
        <v>161</v>
      </c>
      <c r="AX166" s="118">
        <v>49735</v>
      </c>
      <c r="AY166" s="5">
        <f t="shared" si="48"/>
        <v>556284.10290046118</v>
      </c>
      <c r="AZ166" s="5">
        <f t="shared" si="49"/>
        <v>4880.5172696983873</v>
      </c>
      <c r="BA166" s="5">
        <f t="shared" si="17"/>
        <v>1403.7416265705051</v>
      </c>
      <c r="BB166" s="35">
        <f t="shared" si="18"/>
        <v>3.028110893519495E-2</v>
      </c>
      <c r="BC166" s="5">
        <f t="shared" si="19"/>
        <v>3476.7756431278822</v>
      </c>
      <c r="BD166" s="35">
        <f t="shared" si="20"/>
        <v>7.4999999999999997E-2</v>
      </c>
      <c r="BE166" s="5">
        <f t="shared" si="50"/>
        <v>143119.63872610987</v>
      </c>
      <c r="BF166" s="5">
        <f t="shared" si="51"/>
        <v>642643.64169533004</v>
      </c>
      <c r="BG166" s="5">
        <f t="shared" si="21"/>
        <v>554880.36127389071</v>
      </c>
      <c r="BH166" s="5">
        <f t="shared" si="22"/>
        <v>785763.28042143991</v>
      </c>
      <c r="BI166" s="150"/>
      <c r="BJ166" s="2">
        <v>161</v>
      </c>
      <c r="BK166" s="118">
        <v>49735</v>
      </c>
      <c r="BL166" s="5">
        <f t="shared" si="52"/>
        <v>551859.07239090046</v>
      </c>
      <c r="BM166" s="5">
        <f t="shared" si="53"/>
        <v>4761.5904347922178</v>
      </c>
      <c r="BN166" s="5">
        <f t="shared" si="23"/>
        <v>1427.4418724305278</v>
      </c>
      <c r="BO166" s="35">
        <f t="shared" si="24"/>
        <v>3.1039269491311486E-2</v>
      </c>
      <c r="BP166" s="5">
        <f t="shared" si="25"/>
        <v>3334.14856236169</v>
      </c>
      <c r="BQ166" s="35">
        <f t="shared" si="26"/>
        <v>7.2499999999999995E-2</v>
      </c>
      <c r="BR166" s="5">
        <f t="shared" si="54"/>
        <v>147568.36948152992</v>
      </c>
      <c r="BS166" s="5">
        <f t="shared" si="55"/>
        <v>619047.69052001718</v>
      </c>
      <c r="BT166" s="5">
        <f t="shared" si="27"/>
        <v>550431.63051846996</v>
      </c>
      <c r="BU166" s="5">
        <f t="shared" si="28"/>
        <v>766616.0600015471</v>
      </c>
      <c r="BV166" s="150"/>
      <c r="BW166" s="2">
        <v>161</v>
      </c>
      <c r="BX166" s="118">
        <v>49735</v>
      </c>
      <c r="BY166" s="5">
        <f t="shared" si="56"/>
        <v>547337.7525518391</v>
      </c>
      <c r="BZ166" s="5">
        <f t="shared" si="57"/>
        <v>4643.8114163506943</v>
      </c>
      <c r="CA166" s="5">
        <f t="shared" si="29"/>
        <v>1451.0078597982993</v>
      </c>
      <c r="CB166" s="35">
        <f t="shared" si="30"/>
        <v>3.181233933964836E-2</v>
      </c>
      <c r="CC166" s="5">
        <f t="shared" si="31"/>
        <v>3192.8035565523951</v>
      </c>
      <c r="CD166" s="35">
        <f t="shared" si="32"/>
        <v>7.0000000000000007E-2</v>
      </c>
      <c r="CE166" s="5">
        <f t="shared" si="58"/>
        <v>152113.25530795864</v>
      </c>
      <c r="CF166" s="5">
        <f t="shared" si="59"/>
        <v>595540.38272450317</v>
      </c>
      <c r="CG166" s="5">
        <f t="shared" si="33"/>
        <v>545886.74469204084</v>
      </c>
      <c r="CH166" s="5">
        <f t="shared" si="34"/>
        <v>747653.63803246175</v>
      </c>
    </row>
    <row r="167" spans="9:86" ht="14.25" customHeight="1">
      <c r="I167" s="150"/>
      <c r="J167" s="2">
        <v>162</v>
      </c>
      <c r="K167" s="118">
        <v>49766</v>
      </c>
      <c r="L167" s="5">
        <f t="shared" si="35"/>
        <v>567647.88849995169</v>
      </c>
      <c r="M167" s="5">
        <f t="shared" si="0"/>
        <v>5243.8408962754593</v>
      </c>
      <c r="N167" s="5">
        <f t="shared" si="1"/>
        <v>1341.2616628382916</v>
      </c>
      <c r="O167" s="35">
        <f t="shared" si="2"/>
        <v>2.8354091119042132E-2</v>
      </c>
      <c r="P167" s="5">
        <f t="shared" si="3"/>
        <v>3902.5792334371677</v>
      </c>
      <c r="Q167" s="35">
        <f t="shared" si="4"/>
        <v>8.2500000000000004E-2</v>
      </c>
      <c r="R167" s="5">
        <f t="shared" si="36"/>
        <v>131693.3731628868</v>
      </c>
      <c r="S167" s="5">
        <f t="shared" si="37"/>
        <v>717808.85203373723</v>
      </c>
      <c r="T167" s="5">
        <f t="shared" si="38"/>
        <v>566306.62683711341</v>
      </c>
      <c r="U167" s="5">
        <f t="shared" si="39"/>
        <v>849502.22519662406</v>
      </c>
      <c r="V167" s="150"/>
      <c r="W167" s="2">
        <v>162</v>
      </c>
      <c r="X167" s="118">
        <v>49766</v>
      </c>
      <c r="Y167" s="5">
        <f t="shared" si="40"/>
        <v>563488.51883926289</v>
      </c>
      <c r="Z167" s="5">
        <f t="shared" si="41"/>
        <v>5121.6767256780549</v>
      </c>
      <c r="AA167" s="5">
        <f t="shared" si="5"/>
        <v>1365.0866000829687</v>
      </c>
      <c r="AB167" s="35">
        <f t="shared" si="6"/>
        <v>2.9070759480138361E-2</v>
      </c>
      <c r="AC167" s="5">
        <f t="shared" si="7"/>
        <v>3756.5901255950862</v>
      </c>
      <c r="AD167" s="35">
        <f t="shared" si="8"/>
        <v>0.08</v>
      </c>
      <c r="AE167" s="5">
        <f t="shared" si="42"/>
        <v>135876.56776082079</v>
      </c>
      <c r="AF167" s="5">
        <f t="shared" si="43"/>
        <v>693835.06179902388</v>
      </c>
      <c r="AG167" s="5">
        <f t="shared" si="9"/>
        <v>562123.43223917997</v>
      </c>
      <c r="AH167" s="5">
        <f t="shared" si="10"/>
        <v>829711.62955984473</v>
      </c>
      <c r="AI167" s="150"/>
      <c r="AJ167" s="2">
        <v>162</v>
      </c>
      <c r="AK167" s="118">
        <v>49766</v>
      </c>
      <c r="AL167" s="5">
        <f t="shared" si="44"/>
        <v>559232.69049278821</v>
      </c>
      <c r="AM167" s="5">
        <f t="shared" si="45"/>
        <v>5000.557474002132</v>
      </c>
      <c r="AN167" s="5">
        <f t="shared" si="11"/>
        <v>1388.8463479028746</v>
      </c>
      <c r="AO167" s="35">
        <f t="shared" si="12"/>
        <v>2.9801827500728732E-2</v>
      </c>
      <c r="AP167" s="5">
        <f t="shared" si="13"/>
        <v>3611.7111260992574</v>
      </c>
      <c r="AQ167" s="35">
        <f t="shared" si="14"/>
        <v>7.7499999999999999E-2</v>
      </c>
      <c r="AR167" s="5">
        <f t="shared" si="46"/>
        <v>140156.15585511451</v>
      </c>
      <c r="AS167" s="5">
        <f t="shared" si="47"/>
        <v>669934.15493323072</v>
      </c>
      <c r="AT167" s="5">
        <f t="shared" si="15"/>
        <v>557843.84414488531</v>
      </c>
      <c r="AU167" s="5">
        <f t="shared" si="16"/>
        <v>810090.31078834529</v>
      </c>
      <c r="AV167" s="150"/>
      <c r="AW167" s="2">
        <v>162</v>
      </c>
      <c r="AX167" s="118">
        <v>49766</v>
      </c>
      <c r="AY167" s="5">
        <f t="shared" si="48"/>
        <v>554880.36127389071</v>
      </c>
      <c r="AZ167" s="5">
        <f t="shared" si="49"/>
        <v>4880.5172696983873</v>
      </c>
      <c r="BA167" s="5">
        <f t="shared" si="17"/>
        <v>1412.5150117365706</v>
      </c>
      <c r="BB167" s="35">
        <f t="shared" si="18"/>
        <v>3.0547450088023904E-2</v>
      </c>
      <c r="BC167" s="5">
        <f t="shared" si="19"/>
        <v>3468.0022579618167</v>
      </c>
      <c r="BD167" s="35">
        <f t="shared" si="20"/>
        <v>7.4999999999999997E-2</v>
      </c>
      <c r="BE167" s="5">
        <f t="shared" si="50"/>
        <v>144532.15373784644</v>
      </c>
      <c r="BF167" s="5">
        <f t="shared" si="51"/>
        <v>646111.64395329182</v>
      </c>
      <c r="BG167" s="5">
        <f t="shared" si="21"/>
        <v>553467.84626215417</v>
      </c>
      <c r="BH167" s="5">
        <f t="shared" si="22"/>
        <v>790643.79769113823</v>
      </c>
      <c r="BI167" s="150"/>
      <c r="BJ167" s="2">
        <v>162</v>
      </c>
      <c r="BK167" s="118">
        <v>49766</v>
      </c>
      <c r="BL167" s="5">
        <f t="shared" si="52"/>
        <v>550431.63051846996</v>
      </c>
      <c r="BM167" s="5">
        <f t="shared" si="53"/>
        <v>4761.5904347922178</v>
      </c>
      <c r="BN167" s="5">
        <f t="shared" si="23"/>
        <v>1436.0660004097954</v>
      </c>
      <c r="BO167" s="35">
        <f t="shared" si="24"/>
        <v>3.1307779294379216E-2</v>
      </c>
      <c r="BP167" s="5">
        <f t="shared" si="25"/>
        <v>3325.5244343824224</v>
      </c>
      <c r="BQ167" s="35">
        <f t="shared" si="26"/>
        <v>7.2499999999999995E-2</v>
      </c>
      <c r="BR167" s="5">
        <f t="shared" si="54"/>
        <v>149004.43548193973</v>
      </c>
      <c r="BS167" s="5">
        <f t="shared" si="55"/>
        <v>622373.21495439962</v>
      </c>
      <c r="BT167" s="5">
        <f t="shared" si="27"/>
        <v>548995.56451806019</v>
      </c>
      <c r="BU167" s="5">
        <f t="shared" si="28"/>
        <v>771377.65043633932</v>
      </c>
      <c r="BV167" s="150"/>
      <c r="BW167" s="2">
        <v>162</v>
      </c>
      <c r="BX167" s="118">
        <v>49766</v>
      </c>
      <c r="BY167" s="5">
        <f t="shared" si="56"/>
        <v>545886.74469204084</v>
      </c>
      <c r="BZ167" s="5">
        <f t="shared" si="57"/>
        <v>4643.8114163506943</v>
      </c>
      <c r="CA167" s="5">
        <f t="shared" si="29"/>
        <v>1459.4720723137893</v>
      </c>
      <c r="CB167" s="35">
        <f t="shared" si="30"/>
        <v>3.2082964164381229E-2</v>
      </c>
      <c r="CC167" s="5">
        <f t="shared" si="31"/>
        <v>3184.339344036905</v>
      </c>
      <c r="CD167" s="35">
        <f t="shared" si="32"/>
        <v>7.0000000000000007E-2</v>
      </c>
      <c r="CE167" s="5">
        <f t="shared" si="58"/>
        <v>153572.72738027244</v>
      </c>
      <c r="CF167" s="5">
        <f t="shared" si="59"/>
        <v>598724.72206854005</v>
      </c>
      <c r="CG167" s="5">
        <f t="shared" si="33"/>
        <v>544427.27261972707</v>
      </c>
      <c r="CH167" s="5">
        <f t="shared" si="34"/>
        <v>752297.44944881252</v>
      </c>
    </row>
    <row r="168" spans="9:86" ht="14.25" customHeight="1">
      <c r="I168" s="150"/>
      <c r="J168" s="2">
        <v>163</v>
      </c>
      <c r="K168" s="118">
        <v>49796</v>
      </c>
      <c r="L168" s="5">
        <f t="shared" si="35"/>
        <v>566306.62683711341</v>
      </c>
      <c r="M168" s="5">
        <f t="shared" si="0"/>
        <v>5243.8408962754593</v>
      </c>
      <c r="N168" s="5">
        <f t="shared" si="1"/>
        <v>1350.4828367703044</v>
      </c>
      <c r="O168" s="35">
        <f t="shared" si="2"/>
        <v>2.861664206854659E-2</v>
      </c>
      <c r="P168" s="5">
        <f t="shared" si="3"/>
        <v>3893.3580595051549</v>
      </c>
      <c r="Q168" s="35">
        <f t="shared" si="4"/>
        <v>8.2500000000000004E-2</v>
      </c>
      <c r="R168" s="5">
        <f t="shared" si="36"/>
        <v>133043.8559996571</v>
      </c>
      <c r="S168" s="5">
        <f t="shared" si="37"/>
        <v>721702.21009324235</v>
      </c>
      <c r="T168" s="5">
        <f t="shared" si="38"/>
        <v>564956.14400034305</v>
      </c>
      <c r="U168" s="5">
        <f t="shared" si="39"/>
        <v>854746.06609289942</v>
      </c>
      <c r="V168" s="150"/>
      <c r="W168" s="2">
        <v>163</v>
      </c>
      <c r="X168" s="118">
        <v>49796</v>
      </c>
      <c r="Y168" s="5">
        <f t="shared" si="40"/>
        <v>562123.43223917997</v>
      </c>
      <c r="Z168" s="5">
        <f t="shared" si="41"/>
        <v>5121.6767256780549</v>
      </c>
      <c r="AA168" s="5">
        <f t="shared" si="5"/>
        <v>1374.1871774168549</v>
      </c>
      <c r="AB168" s="35">
        <f t="shared" si="6"/>
        <v>2.9335631968435291E-2</v>
      </c>
      <c r="AC168" s="5">
        <f t="shared" si="7"/>
        <v>3747.4895482612001</v>
      </c>
      <c r="AD168" s="35">
        <f t="shared" si="8"/>
        <v>0.08</v>
      </c>
      <c r="AE168" s="5">
        <f t="shared" si="42"/>
        <v>137250.75493823766</v>
      </c>
      <c r="AF168" s="5">
        <f t="shared" si="43"/>
        <v>697582.55134728504</v>
      </c>
      <c r="AG168" s="5">
        <f t="shared" si="9"/>
        <v>560749.2450617631</v>
      </c>
      <c r="AH168" s="5">
        <f t="shared" si="10"/>
        <v>834833.30628552265</v>
      </c>
      <c r="AI168" s="150"/>
      <c r="AJ168" s="2">
        <v>163</v>
      </c>
      <c r="AK168" s="118">
        <v>49796</v>
      </c>
      <c r="AL168" s="5">
        <f t="shared" si="44"/>
        <v>557843.84414488531</v>
      </c>
      <c r="AM168" s="5">
        <f t="shared" si="45"/>
        <v>5000.557474002132</v>
      </c>
      <c r="AN168" s="5">
        <f t="shared" si="11"/>
        <v>1397.8159805664145</v>
      </c>
      <c r="AO168" s="35">
        <f t="shared" si="12"/>
        <v>3.0068973500118827E-2</v>
      </c>
      <c r="AP168" s="5">
        <f t="shared" si="13"/>
        <v>3602.7414934357175</v>
      </c>
      <c r="AQ168" s="35">
        <f t="shared" si="14"/>
        <v>7.7499999999999999E-2</v>
      </c>
      <c r="AR168" s="5">
        <f t="shared" si="46"/>
        <v>141553.97183568092</v>
      </c>
      <c r="AS168" s="5">
        <f t="shared" si="47"/>
        <v>673536.89642666641</v>
      </c>
      <c r="AT168" s="5">
        <f t="shared" si="15"/>
        <v>556446.02816431888</v>
      </c>
      <c r="AU168" s="5">
        <f t="shared" si="16"/>
        <v>815090.8682623473</v>
      </c>
      <c r="AV168" s="150"/>
      <c r="AW168" s="2">
        <v>163</v>
      </c>
      <c r="AX168" s="118">
        <v>49796</v>
      </c>
      <c r="AY168" s="5">
        <f t="shared" si="48"/>
        <v>553467.84626215417</v>
      </c>
      <c r="AZ168" s="5">
        <f t="shared" si="49"/>
        <v>4880.5172696983873</v>
      </c>
      <c r="BA168" s="5">
        <f t="shared" si="17"/>
        <v>1421.343230559924</v>
      </c>
      <c r="BB168" s="35">
        <f t="shared" si="18"/>
        <v>3.0816819589263602E-2</v>
      </c>
      <c r="BC168" s="5">
        <f t="shared" si="19"/>
        <v>3459.1740391384633</v>
      </c>
      <c r="BD168" s="35">
        <f t="shared" si="20"/>
        <v>7.4999999999999997E-2</v>
      </c>
      <c r="BE168" s="5">
        <f t="shared" si="50"/>
        <v>145953.49696840637</v>
      </c>
      <c r="BF168" s="5">
        <f t="shared" si="51"/>
        <v>649570.8179924303</v>
      </c>
      <c r="BG168" s="5">
        <f t="shared" si="21"/>
        <v>552046.50303159421</v>
      </c>
      <c r="BH168" s="5">
        <f t="shared" si="22"/>
        <v>795524.31496083667</v>
      </c>
      <c r="BI168" s="150"/>
      <c r="BJ168" s="2">
        <v>163</v>
      </c>
      <c r="BK168" s="118">
        <v>49796</v>
      </c>
      <c r="BL168" s="5">
        <f t="shared" si="52"/>
        <v>548995.56451806019</v>
      </c>
      <c r="BM168" s="5">
        <f t="shared" si="53"/>
        <v>4761.5904347922178</v>
      </c>
      <c r="BN168" s="5">
        <f t="shared" si="23"/>
        <v>1444.7422324956042</v>
      </c>
      <c r="BO168" s="35">
        <f t="shared" si="24"/>
        <v>3.1579320326871094E-2</v>
      </c>
      <c r="BP168" s="5">
        <f t="shared" si="25"/>
        <v>3316.8482022966136</v>
      </c>
      <c r="BQ168" s="35">
        <f t="shared" si="26"/>
        <v>7.2499999999999995E-2</v>
      </c>
      <c r="BR168" s="5">
        <f t="shared" si="54"/>
        <v>150449.17771443533</v>
      </c>
      <c r="BS168" s="5">
        <f t="shared" si="55"/>
        <v>625690.06315669627</v>
      </c>
      <c r="BT168" s="5">
        <f t="shared" si="27"/>
        <v>547550.82228556462</v>
      </c>
      <c r="BU168" s="5">
        <f t="shared" si="28"/>
        <v>776139.24087113165</v>
      </c>
      <c r="BV168" s="150"/>
      <c r="BW168" s="2">
        <v>163</v>
      </c>
      <c r="BX168" s="118">
        <v>49796</v>
      </c>
      <c r="BY168" s="5">
        <f t="shared" si="56"/>
        <v>544427.27261972707</v>
      </c>
      <c r="BZ168" s="5">
        <f t="shared" si="57"/>
        <v>4643.8114163506943</v>
      </c>
      <c r="CA168" s="5">
        <f t="shared" si="29"/>
        <v>1467.9856594022863</v>
      </c>
      <c r="CB168" s="35">
        <f t="shared" si="30"/>
        <v>3.235662281954009E-2</v>
      </c>
      <c r="CC168" s="5">
        <f t="shared" si="31"/>
        <v>3175.8257569484081</v>
      </c>
      <c r="CD168" s="35">
        <f t="shared" si="32"/>
        <v>7.0000000000000007E-2</v>
      </c>
      <c r="CE168" s="5">
        <f t="shared" si="58"/>
        <v>155040.71303967474</v>
      </c>
      <c r="CF168" s="5">
        <f t="shared" si="59"/>
        <v>601900.54782548849</v>
      </c>
      <c r="CG168" s="5">
        <f t="shared" si="33"/>
        <v>542959.28696032474</v>
      </c>
      <c r="CH168" s="5">
        <f t="shared" si="34"/>
        <v>756941.26086516329</v>
      </c>
    </row>
    <row r="169" spans="9:86" ht="14.25" customHeight="1">
      <c r="I169" s="150"/>
      <c r="J169" s="2">
        <v>164</v>
      </c>
      <c r="K169" s="118">
        <v>49827</v>
      </c>
      <c r="L169" s="5">
        <f t="shared" si="35"/>
        <v>564956.14400034305</v>
      </c>
      <c r="M169" s="5">
        <f t="shared" si="0"/>
        <v>5243.8408962754593</v>
      </c>
      <c r="N169" s="5">
        <f t="shared" si="1"/>
        <v>1359.7674062731007</v>
      </c>
      <c r="O169" s="35">
        <f t="shared" si="2"/>
        <v>2.888225758505478E-2</v>
      </c>
      <c r="P169" s="5">
        <f t="shared" si="3"/>
        <v>3884.0734900023585</v>
      </c>
      <c r="Q169" s="35">
        <f t="shared" si="4"/>
        <v>8.2500000000000004E-2</v>
      </c>
      <c r="R169" s="5">
        <f t="shared" si="36"/>
        <v>134403.62340593021</v>
      </c>
      <c r="S169" s="5">
        <f t="shared" si="37"/>
        <v>725586.28358324466</v>
      </c>
      <c r="T169" s="5">
        <f t="shared" si="38"/>
        <v>563596.37659407</v>
      </c>
      <c r="U169" s="5">
        <f t="shared" si="39"/>
        <v>859989.90698917489</v>
      </c>
      <c r="V169" s="150"/>
      <c r="W169" s="2">
        <v>164</v>
      </c>
      <c r="X169" s="118">
        <v>49827</v>
      </c>
      <c r="Y169" s="5">
        <f t="shared" si="40"/>
        <v>560749.2450617631</v>
      </c>
      <c r="Z169" s="5">
        <f t="shared" si="41"/>
        <v>5121.6767256780549</v>
      </c>
      <c r="AA169" s="5">
        <f t="shared" si="5"/>
        <v>1383.3484252663006</v>
      </c>
      <c r="AB169" s="35">
        <f t="shared" si="6"/>
        <v>2.9603572807961959E-2</v>
      </c>
      <c r="AC169" s="5">
        <f t="shared" si="7"/>
        <v>3738.3283004117543</v>
      </c>
      <c r="AD169" s="35">
        <f t="shared" si="8"/>
        <v>0.08</v>
      </c>
      <c r="AE169" s="5">
        <f t="shared" si="42"/>
        <v>138634.10336350396</v>
      </c>
      <c r="AF169" s="5">
        <f t="shared" si="43"/>
        <v>701320.87964769674</v>
      </c>
      <c r="AG169" s="5">
        <f t="shared" si="9"/>
        <v>559365.89663649676</v>
      </c>
      <c r="AH169" s="5">
        <f t="shared" si="10"/>
        <v>839954.98301120067</v>
      </c>
      <c r="AI169" s="150"/>
      <c r="AJ169" s="2">
        <v>164</v>
      </c>
      <c r="AK169" s="118">
        <v>49827</v>
      </c>
      <c r="AL169" s="5">
        <f t="shared" si="44"/>
        <v>556446.02816431888</v>
      </c>
      <c r="AM169" s="5">
        <f t="shared" si="45"/>
        <v>5000.557474002132</v>
      </c>
      <c r="AN169" s="5">
        <f t="shared" si="11"/>
        <v>1406.8435421075728</v>
      </c>
      <c r="AO169" s="35">
        <f t="shared" si="12"/>
        <v>3.0339191315614123E-2</v>
      </c>
      <c r="AP169" s="5">
        <f t="shared" si="13"/>
        <v>3593.7139318945592</v>
      </c>
      <c r="AQ169" s="35">
        <f t="shared" si="14"/>
        <v>7.7499999999999999E-2</v>
      </c>
      <c r="AR169" s="5">
        <f t="shared" si="46"/>
        <v>142960.8153777885</v>
      </c>
      <c r="AS169" s="5">
        <f t="shared" si="47"/>
        <v>677130.61035856092</v>
      </c>
      <c r="AT169" s="5">
        <f t="shared" si="15"/>
        <v>555039.18462221127</v>
      </c>
      <c r="AU169" s="5">
        <f t="shared" si="16"/>
        <v>820091.42573634943</v>
      </c>
      <c r="AV169" s="150"/>
      <c r="AW169" s="2">
        <v>164</v>
      </c>
      <c r="AX169" s="118">
        <v>49827</v>
      </c>
      <c r="AY169" s="5">
        <f t="shared" si="48"/>
        <v>552046.50303159421</v>
      </c>
      <c r="AZ169" s="5">
        <f t="shared" si="49"/>
        <v>4880.5172696983873</v>
      </c>
      <c r="BA169" s="5">
        <f t="shared" si="17"/>
        <v>1430.2266257509236</v>
      </c>
      <c r="BB169" s="35">
        <f t="shared" si="18"/>
        <v>3.1089264065184821E-2</v>
      </c>
      <c r="BC169" s="5">
        <f t="shared" si="19"/>
        <v>3450.2906439474636</v>
      </c>
      <c r="BD169" s="35">
        <f t="shared" si="20"/>
        <v>7.4999999999999997E-2</v>
      </c>
      <c r="BE169" s="5">
        <f t="shared" si="50"/>
        <v>147383.72359415729</v>
      </c>
      <c r="BF169" s="5">
        <f t="shared" si="51"/>
        <v>653021.10863637773</v>
      </c>
      <c r="BG169" s="5">
        <f t="shared" si="21"/>
        <v>550616.27640584332</v>
      </c>
      <c r="BH169" s="5">
        <f t="shared" si="22"/>
        <v>800404.83223053499</v>
      </c>
      <c r="BI169" s="150"/>
      <c r="BJ169" s="2">
        <v>164</v>
      </c>
      <c r="BK169" s="118">
        <v>49827</v>
      </c>
      <c r="BL169" s="5">
        <f t="shared" si="52"/>
        <v>547550.82228556462</v>
      </c>
      <c r="BM169" s="5">
        <f t="shared" si="53"/>
        <v>4761.5904347922178</v>
      </c>
      <c r="BN169" s="5">
        <f t="shared" si="23"/>
        <v>1453.4708834835983</v>
      </c>
      <c r="BO169" s="35">
        <f t="shared" si="24"/>
        <v>3.1853939199650808E-2</v>
      </c>
      <c r="BP169" s="5">
        <f t="shared" si="25"/>
        <v>3308.1195513086195</v>
      </c>
      <c r="BQ169" s="35">
        <f t="shared" si="26"/>
        <v>7.2499999999999995E-2</v>
      </c>
      <c r="BR169" s="5">
        <f t="shared" si="54"/>
        <v>151902.64859791892</v>
      </c>
      <c r="BS169" s="5">
        <f t="shared" si="55"/>
        <v>628998.18270800484</v>
      </c>
      <c r="BT169" s="5">
        <f t="shared" si="27"/>
        <v>546097.35140208097</v>
      </c>
      <c r="BU169" s="5">
        <f t="shared" si="28"/>
        <v>780900.83130592376</v>
      </c>
      <c r="BV169" s="150"/>
      <c r="BW169" s="2">
        <v>164</v>
      </c>
      <c r="BX169" s="118">
        <v>49827</v>
      </c>
      <c r="BY169" s="5">
        <f t="shared" si="56"/>
        <v>542959.28696032474</v>
      </c>
      <c r="BZ169" s="5">
        <f t="shared" si="57"/>
        <v>4643.8114163506943</v>
      </c>
      <c r="CA169" s="5">
        <f t="shared" si="29"/>
        <v>1476.5489090821334</v>
      </c>
      <c r="CB169" s="35">
        <f t="shared" si="30"/>
        <v>3.2633361901184939E-2</v>
      </c>
      <c r="CC169" s="5">
        <f t="shared" si="31"/>
        <v>3167.262507268561</v>
      </c>
      <c r="CD169" s="35">
        <f t="shared" si="32"/>
        <v>7.0000000000000007E-2</v>
      </c>
      <c r="CE169" s="5">
        <f t="shared" si="58"/>
        <v>156517.26194875687</v>
      </c>
      <c r="CF169" s="5">
        <f t="shared" si="59"/>
        <v>605067.81033275707</v>
      </c>
      <c r="CG169" s="5">
        <f t="shared" si="33"/>
        <v>541482.73805124266</v>
      </c>
      <c r="CH169" s="5">
        <f t="shared" si="34"/>
        <v>761585.07228151395</v>
      </c>
    </row>
    <row r="170" spans="9:86" ht="14.25" customHeight="1">
      <c r="I170" s="150"/>
      <c r="J170" s="2">
        <v>165</v>
      </c>
      <c r="K170" s="118">
        <v>49857</v>
      </c>
      <c r="L170" s="5">
        <f t="shared" si="35"/>
        <v>563596.37659407</v>
      </c>
      <c r="M170" s="5">
        <f t="shared" si="0"/>
        <v>5243.8408962754593</v>
      </c>
      <c r="N170" s="5">
        <f t="shared" si="1"/>
        <v>1369.1158071912282</v>
      </c>
      <c r="O170" s="35">
        <f t="shared" si="2"/>
        <v>2.9150985294797236E-2</v>
      </c>
      <c r="P170" s="5">
        <f t="shared" si="3"/>
        <v>3874.7250890842311</v>
      </c>
      <c r="Q170" s="35">
        <f t="shared" si="4"/>
        <v>8.2500000000000004E-2</v>
      </c>
      <c r="R170" s="5">
        <f t="shared" si="36"/>
        <v>135772.73921312144</v>
      </c>
      <c r="S170" s="5">
        <f t="shared" si="37"/>
        <v>729461.0086723289</v>
      </c>
      <c r="T170" s="5">
        <f t="shared" si="38"/>
        <v>562227.26078687876</v>
      </c>
      <c r="U170" s="5">
        <f t="shared" si="39"/>
        <v>865233.74788545037</v>
      </c>
      <c r="V170" s="150"/>
      <c r="W170" s="2">
        <v>165</v>
      </c>
      <c r="X170" s="118">
        <v>49857</v>
      </c>
      <c r="Y170" s="5">
        <f t="shared" si="40"/>
        <v>559365.89663649676</v>
      </c>
      <c r="Z170" s="5">
        <f t="shared" si="41"/>
        <v>5121.6767256780549</v>
      </c>
      <c r="AA170" s="5">
        <f t="shared" si="5"/>
        <v>1392.5707481014097</v>
      </c>
      <c r="AB170" s="35">
        <f t="shared" si="6"/>
        <v>2.9874629607740354E-2</v>
      </c>
      <c r="AC170" s="5">
        <f t="shared" si="7"/>
        <v>3729.1059775766453</v>
      </c>
      <c r="AD170" s="35">
        <f t="shared" si="8"/>
        <v>0.08</v>
      </c>
      <c r="AE170" s="5">
        <f t="shared" si="42"/>
        <v>140026.67411160536</v>
      </c>
      <c r="AF170" s="5">
        <f t="shared" si="43"/>
        <v>705049.98562527343</v>
      </c>
      <c r="AG170" s="5">
        <f t="shared" si="9"/>
        <v>557973.32588839531</v>
      </c>
      <c r="AH170" s="5">
        <f t="shared" si="10"/>
        <v>845076.65973687882</v>
      </c>
      <c r="AI170" s="150"/>
      <c r="AJ170" s="2">
        <v>165</v>
      </c>
      <c r="AK170" s="118">
        <v>49857</v>
      </c>
      <c r="AL170" s="5">
        <f t="shared" si="44"/>
        <v>555039.18462221127</v>
      </c>
      <c r="AM170" s="5">
        <f t="shared" si="45"/>
        <v>5000.557474002132</v>
      </c>
      <c r="AN170" s="5">
        <f t="shared" si="11"/>
        <v>1415.9294066503508</v>
      </c>
      <c r="AO170" s="35">
        <f t="shared" si="12"/>
        <v>3.0612528539528751E-2</v>
      </c>
      <c r="AP170" s="5">
        <f t="shared" si="13"/>
        <v>3584.6280673517813</v>
      </c>
      <c r="AQ170" s="35">
        <f t="shared" si="14"/>
        <v>7.7499999999999999E-2</v>
      </c>
      <c r="AR170" s="5">
        <f t="shared" si="46"/>
        <v>144376.74478443887</v>
      </c>
      <c r="AS170" s="5">
        <f t="shared" si="47"/>
        <v>680715.23842591268</v>
      </c>
      <c r="AT170" s="5">
        <f t="shared" si="15"/>
        <v>553623.2552155609</v>
      </c>
      <c r="AU170" s="5">
        <f t="shared" si="16"/>
        <v>825091.98321035155</v>
      </c>
      <c r="AV170" s="150"/>
      <c r="AW170" s="2">
        <v>165</v>
      </c>
      <c r="AX170" s="118">
        <v>49857</v>
      </c>
      <c r="AY170" s="5">
        <f t="shared" si="48"/>
        <v>550616.27640584332</v>
      </c>
      <c r="AZ170" s="5">
        <f t="shared" si="49"/>
        <v>4880.5172696983873</v>
      </c>
      <c r="BA170" s="5">
        <f t="shared" si="17"/>
        <v>1439.1655421618666</v>
      </c>
      <c r="BB170" s="35">
        <f t="shared" si="18"/>
        <v>3.1364831091940319E-2</v>
      </c>
      <c r="BC170" s="5">
        <f t="shared" si="19"/>
        <v>3441.3517275365207</v>
      </c>
      <c r="BD170" s="35">
        <f t="shared" si="20"/>
        <v>7.4999999999999997E-2</v>
      </c>
      <c r="BE170" s="5">
        <f t="shared" si="50"/>
        <v>148822.88913631917</v>
      </c>
      <c r="BF170" s="5">
        <f t="shared" si="51"/>
        <v>656462.46036391426</v>
      </c>
      <c r="BG170" s="5">
        <f t="shared" si="21"/>
        <v>549177.11086368142</v>
      </c>
      <c r="BH170" s="5">
        <f t="shared" si="22"/>
        <v>805285.34950023342</v>
      </c>
      <c r="BI170" s="150"/>
      <c r="BJ170" s="2">
        <v>165</v>
      </c>
      <c r="BK170" s="118">
        <v>49857</v>
      </c>
      <c r="BL170" s="5">
        <f t="shared" si="52"/>
        <v>546097.35140208097</v>
      </c>
      <c r="BM170" s="5">
        <f t="shared" si="53"/>
        <v>4761.5904347922178</v>
      </c>
      <c r="BN170" s="5">
        <f t="shared" si="23"/>
        <v>1462.2522700713121</v>
      </c>
      <c r="BO170" s="35">
        <f t="shared" si="24"/>
        <v>3.2131683473293773E-2</v>
      </c>
      <c r="BP170" s="5">
        <f t="shared" si="25"/>
        <v>3299.3381647209058</v>
      </c>
      <c r="BQ170" s="35">
        <f t="shared" si="26"/>
        <v>7.2499999999999995E-2</v>
      </c>
      <c r="BR170" s="5">
        <f t="shared" si="54"/>
        <v>153364.90086799022</v>
      </c>
      <c r="BS170" s="5">
        <f t="shared" si="55"/>
        <v>632297.52087272576</v>
      </c>
      <c r="BT170" s="5">
        <f t="shared" si="27"/>
        <v>544635.09913200967</v>
      </c>
      <c r="BU170" s="5">
        <f t="shared" si="28"/>
        <v>785662.42174071597</v>
      </c>
      <c r="BV170" s="150"/>
      <c r="BW170" s="2">
        <v>165</v>
      </c>
      <c r="BX170" s="118">
        <v>49857</v>
      </c>
      <c r="BY170" s="5">
        <f t="shared" si="56"/>
        <v>541482.73805124266</v>
      </c>
      <c r="BZ170" s="5">
        <f t="shared" si="57"/>
        <v>4643.8114163506943</v>
      </c>
      <c r="CA170" s="5">
        <f t="shared" si="29"/>
        <v>1485.1621110517785</v>
      </c>
      <c r="CB170" s="35">
        <f t="shared" si="30"/>
        <v>3.2913228954927057E-2</v>
      </c>
      <c r="CC170" s="5">
        <f t="shared" si="31"/>
        <v>3158.6493052989158</v>
      </c>
      <c r="CD170" s="35">
        <f t="shared" si="32"/>
        <v>7.0000000000000007E-2</v>
      </c>
      <c r="CE170" s="5">
        <f t="shared" si="58"/>
        <v>158002.42405980866</v>
      </c>
      <c r="CF170" s="5">
        <f t="shared" si="59"/>
        <v>608226.459638056</v>
      </c>
      <c r="CG170" s="5">
        <f t="shared" si="33"/>
        <v>539997.57594019093</v>
      </c>
      <c r="CH170" s="5">
        <f t="shared" si="34"/>
        <v>766228.8836978646</v>
      </c>
    </row>
    <row r="171" spans="9:86" ht="14.25" customHeight="1">
      <c r="I171" s="150"/>
      <c r="J171" s="2">
        <v>166</v>
      </c>
      <c r="K171" s="118">
        <v>49888</v>
      </c>
      <c r="L171" s="5">
        <f t="shared" si="35"/>
        <v>562227.26078687876</v>
      </c>
      <c r="M171" s="5">
        <f t="shared" si="0"/>
        <v>5243.8408962754593</v>
      </c>
      <c r="N171" s="5">
        <f t="shared" si="1"/>
        <v>1378.528478365668</v>
      </c>
      <c r="O171" s="35">
        <f t="shared" si="2"/>
        <v>2.9422873798818971E-2</v>
      </c>
      <c r="P171" s="5">
        <f t="shared" si="3"/>
        <v>3865.3124179097913</v>
      </c>
      <c r="Q171" s="35">
        <f t="shared" si="4"/>
        <v>8.2500000000000004E-2</v>
      </c>
      <c r="R171" s="5">
        <f t="shared" si="36"/>
        <v>137151.2676914871</v>
      </c>
      <c r="S171" s="5">
        <f t="shared" si="37"/>
        <v>733326.32109023863</v>
      </c>
      <c r="T171" s="5">
        <f t="shared" si="38"/>
        <v>560848.73230851314</v>
      </c>
      <c r="U171" s="5">
        <f t="shared" si="39"/>
        <v>870477.58878172573</v>
      </c>
      <c r="V171" s="150"/>
      <c r="W171" s="2">
        <v>166</v>
      </c>
      <c r="X171" s="118">
        <v>49888</v>
      </c>
      <c r="Y171" s="5">
        <f t="shared" si="40"/>
        <v>557973.32588839531</v>
      </c>
      <c r="Z171" s="5">
        <f t="shared" si="41"/>
        <v>5121.6767256780549</v>
      </c>
      <c r="AA171" s="5">
        <f t="shared" si="5"/>
        <v>1401.8545530887527</v>
      </c>
      <c r="AB171" s="35">
        <f t="shared" si="6"/>
        <v>3.0148850951397962E-2</v>
      </c>
      <c r="AC171" s="5">
        <f t="shared" si="7"/>
        <v>3719.8221725893022</v>
      </c>
      <c r="AD171" s="35">
        <f t="shared" si="8"/>
        <v>0.08</v>
      </c>
      <c r="AE171" s="5">
        <f t="shared" si="42"/>
        <v>141428.52866469411</v>
      </c>
      <c r="AF171" s="5">
        <f t="shared" si="43"/>
        <v>708769.80779786268</v>
      </c>
      <c r="AG171" s="5">
        <f t="shared" si="9"/>
        <v>556571.47133530653</v>
      </c>
      <c r="AH171" s="5">
        <f t="shared" si="10"/>
        <v>850198.33646255685</v>
      </c>
      <c r="AI171" s="150"/>
      <c r="AJ171" s="2">
        <v>166</v>
      </c>
      <c r="AK171" s="118">
        <v>49888</v>
      </c>
      <c r="AL171" s="5">
        <f t="shared" si="44"/>
        <v>553623.2552155609</v>
      </c>
      <c r="AM171" s="5">
        <f t="shared" si="45"/>
        <v>5000.557474002132</v>
      </c>
      <c r="AN171" s="5">
        <f t="shared" si="11"/>
        <v>1425.0739507349681</v>
      </c>
      <c r="AO171" s="35">
        <f t="shared" si="12"/>
        <v>3.0889033738586633E-2</v>
      </c>
      <c r="AP171" s="5">
        <f t="shared" si="13"/>
        <v>3575.4835232671639</v>
      </c>
      <c r="AQ171" s="35">
        <f t="shared" si="14"/>
        <v>7.7499999999999999E-2</v>
      </c>
      <c r="AR171" s="5">
        <f t="shared" si="46"/>
        <v>145801.81873517385</v>
      </c>
      <c r="AS171" s="5">
        <f t="shared" si="47"/>
        <v>684290.72194917989</v>
      </c>
      <c r="AT171" s="5">
        <f t="shared" si="15"/>
        <v>552198.18126482598</v>
      </c>
      <c r="AU171" s="5">
        <f t="shared" si="16"/>
        <v>830092.54068435379</v>
      </c>
      <c r="AV171" s="150"/>
      <c r="AW171" s="2">
        <v>166</v>
      </c>
      <c r="AX171" s="118">
        <v>49888</v>
      </c>
      <c r="AY171" s="5">
        <f t="shared" si="48"/>
        <v>549177.11086368142</v>
      </c>
      <c r="AZ171" s="5">
        <f t="shared" si="49"/>
        <v>4880.5172696983873</v>
      </c>
      <c r="BA171" s="5">
        <f t="shared" si="17"/>
        <v>1448.1603268003787</v>
      </c>
      <c r="BB171" s="35">
        <f t="shared" si="18"/>
        <v>3.1643569219909004E-2</v>
      </c>
      <c r="BC171" s="5">
        <f t="shared" si="19"/>
        <v>3432.3569428980086</v>
      </c>
      <c r="BD171" s="35">
        <f t="shared" si="20"/>
        <v>7.4999999999999997E-2</v>
      </c>
      <c r="BE171" s="5">
        <f t="shared" si="50"/>
        <v>150271.04946311953</v>
      </c>
      <c r="BF171" s="5">
        <f t="shared" si="51"/>
        <v>659894.81730681227</v>
      </c>
      <c r="BG171" s="5">
        <f t="shared" si="21"/>
        <v>547728.95053688099</v>
      </c>
      <c r="BH171" s="5">
        <f t="shared" si="22"/>
        <v>810165.86676993174</v>
      </c>
      <c r="BI171" s="150"/>
      <c r="BJ171" s="2">
        <v>166</v>
      </c>
      <c r="BK171" s="118">
        <v>49888</v>
      </c>
      <c r="BL171" s="5">
        <f t="shared" si="52"/>
        <v>544635.09913200967</v>
      </c>
      <c r="BM171" s="5">
        <f t="shared" si="53"/>
        <v>4761.5904347922178</v>
      </c>
      <c r="BN171" s="5">
        <f t="shared" si="23"/>
        <v>1471.0867108696593</v>
      </c>
      <c r="BO171" s="35">
        <f t="shared" si="24"/>
        <v>3.2412601682428724E-2</v>
      </c>
      <c r="BP171" s="5">
        <f t="shared" si="25"/>
        <v>3290.5037239225585</v>
      </c>
      <c r="BQ171" s="35">
        <f t="shared" si="26"/>
        <v>7.2499999999999995E-2</v>
      </c>
      <c r="BR171" s="5">
        <f t="shared" si="54"/>
        <v>154835.98757885987</v>
      </c>
      <c r="BS171" s="5">
        <f t="shared" si="55"/>
        <v>635588.02459664829</v>
      </c>
      <c r="BT171" s="5">
        <f t="shared" si="27"/>
        <v>543164.01242113998</v>
      </c>
      <c r="BU171" s="5">
        <f t="shared" si="28"/>
        <v>790424.01217550819</v>
      </c>
      <c r="BV171" s="150"/>
      <c r="BW171" s="2">
        <v>166</v>
      </c>
      <c r="BX171" s="118">
        <v>49888</v>
      </c>
      <c r="BY171" s="5">
        <f t="shared" si="56"/>
        <v>539997.57594019093</v>
      </c>
      <c r="BZ171" s="5">
        <f t="shared" si="57"/>
        <v>4643.8114163506943</v>
      </c>
      <c r="CA171" s="5">
        <f t="shared" si="29"/>
        <v>1493.8255566995804</v>
      </c>
      <c r="CB171" s="35">
        <f t="shared" si="30"/>
        <v>3.3196272500268409E-2</v>
      </c>
      <c r="CC171" s="5">
        <f t="shared" si="31"/>
        <v>3149.985859651114</v>
      </c>
      <c r="CD171" s="35">
        <f t="shared" si="32"/>
        <v>7.0000000000000007E-2</v>
      </c>
      <c r="CE171" s="5">
        <f t="shared" si="58"/>
        <v>159496.24961650826</v>
      </c>
      <c r="CF171" s="5">
        <f t="shared" si="59"/>
        <v>611376.44549770711</v>
      </c>
      <c r="CG171" s="5">
        <f t="shared" si="33"/>
        <v>538503.7503834914</v>
      </c>
      <c r="CH171" s="5">
        <f t="shared" si="34"/>
        <v>770872.69511421537</v>
      </c>
    </row>
    <row r="172" spans="9:86" ht="14.25" customHeight="1">
      <c r="I172" s="150"/>
      <c r="J172" s="2">
        <v>167</v>
      </c>
      <c r="K172" s="118">
        <v>49919</v>
      </c>
      <c r="L172" s="5">
        <f t="shared" si="35"/>
        <v>560848.73230851314</v>
      </c>
      <c r="M172" s="5">
        <f t="shared" si="0"/>
        <v>5243.8408962754593</v>
      </c>
      <c r="N172" s="5">
        <f t="shared" si="1"/>
        <v>1388.0058616544316</v>
      </c>
      <c r="O172" s="35">
        <f t="shared" si="2"/>
        <v>2.9697972698083878E-2</v>
      </c>
      <c r="P172" s="5">
        <f t="shared" si="3"/>
        <v>3855.8350346210277</v>
      </c>
      <c r="Q172" s="35">
        <f t="shared" si="4"/>
        <v>8.2500000000000004E-2</v>
      </c>
      <c r="R172" s="5">
        <f t="shared" si="36"/>
        <v>138539.27355314154</v>
      </c>
      <c r="S172" s="5">
        <f t="shared" si="37"/>
        <v>737182.1561248597</v>
      </c>
      <c r="T172" s="5">
        <f t="shared" si="38"/>
        <v>559460.72644685872</v>
      </c>
      <c r="U172" s="5">
        <f t="shared" si="39"/>
        <v>875721.42967800121</v>
      </c>
      <c r="V172" s="150"/>
      <c r="W172" s="2">
        <v>167</v>
      </c>
      <c r="X172" s="118">
        <v>49919</v>
      </c>
      <c r="Y172" s="5">
        <f t="shared" si="40"/>
        <v>556571.47133530653</v>
      </c>
      <c r="Z172" s="5">
        <f t="shared" si="41"/>
        <v>5121.6767256780549</v>
      </c>
      <c r="AA172" s="5">
        <f t="shared" si="5"/>
        <v>1411.2002501093443</v>
      </c>
      <c r="AB172" s="35">
        <f t="shared" si="6"/>
        <v>3.0426286422269744E-2</v>
      </c>
      <c r="AC172" s="5">
        <f t="shared" si="7"/>
        <v>3710.4764755687106</v>
      </c>
      <c r="AD172" s="35">
        <f t="shared" si="8"/>
        <v>0.08</v>
      </c>
      <c r="AE172" s="5">
        <f t="shared" si="42"/>
        <v>142839.72891480345</v>
      </c>
      <c r="AF172" s="5">
        <f t="shared" si="43"/>
        <v>712480.2842734314</v>
      </c>
      <c r="AG172" s="5">
        <f t="shared" si="9"/>
        <v>555160.27108519722</v>
      </c>
      <c r="AH172" s="5">
        <f t="shared" si="10"/>
        <v>855320.01318823488</v>
      </c>
      <c r="AI172" s="150"/>
      <c r="AJ172" s="2">
        <v>167</v>
      </c>
      <c r="AK172" s="118">
        <v>49919</v>
      </c>
      <c r="AL172" s="5">
        <f t="shared" si="44"/>
        <v>552198.18126482598</v>
      </c>
      <c r="AM172" s="5">
        <f t="shared" si="45"/>
        <v>5000.557474002132</v>
      </c>
      <c r="AN172" s="5">
        <f t="shared" si="11"/>
        <v>1434.2775533334643</v>
      </c>
      <c r="AO172" s="35">
        <f t="shared" si="12"/>
        <v>3.1168756479020843E-2</v>
      </c>
      <c r="AP172" s="5">
        <f t="shared" si="13"/>
        <v>3566.2799206686677</v>
      </c>
      <c r="AQ172" s="35">
        <f t="shared" si="14"/>
        <v>7.7499999999999999E-2</v>
      </c>
      <c r="AR172" s="5">
        <f t="shared" si="46"/>
        <v>147236.09628850731</v>
      </c>
      <c r="AS172" s="5">
        <f t="shared" si="47"/>
        <v>687857.00186984858</v>
      </c>
      <c r="AT172" s="5">
        <f t="shared" si="15"/>
        <v>550763.90371149254</v>
      </c>
      <c r="AU172" s="5">
        <f t="shared" si="16"/>
        <v>835093.09815835592</v>
      </c>
      <c r="AV172" s="150"/>
      <c r="AW172" s="2">
        <v>167</v>
      </c>
      <c r="AX172" s="118">
        <v>49919</v>
      </c>
      <c r="AY172" s="5">
        <f t="shared" si="48"/>
        <v>547728.95053688099</v>
      </c>
      <c r="AZ172" s="5">
        <f t="shared" si="49"/>
        <v>4880.5172696983873</v>
      </c>
      <c r="BA172" s="5">
        <f t="shared" si="17"/>
        <v>1457.2113288428814</v>
      </c>
      <c r="BB172" s="35">
        <f t="shared" si="18"/>
        <v>3.1925527998792773E-2</v>
      </c>
      <c r="BC172" s="5">
        <f t="shared" si="19"/>
        <v>3423.3059408555059</v>
      </c>
      <c r="BD172" s="35">
        <f t="shared" si="20"/>
        <v>7.4999999999999997E-2</v>
      </c>
      <c r="BE172" s="5">
        <f t="shared" si="50"/>
        <v>151728.26079196241</v>
      </c>
      <c r="BF172" s="5">
        <f t="shared" si="51"/>
        <v>663318.1232476678</v>
      </c>
      <c r="BG172" s="5">
        <f t="shared" si="21"/>
        <v>546271.73920803808</v>
      </c>
      <c r="BH172" s="5">
        <f t="shared" si="22"/>
        <v>815046.38403963018</v>
      </c>
      <c r="BI172" s="150"/>
      <c r="BJ172" s="2">
        <v>167</v>
      </c>
      <c r="BK172" s="118">
        <v>49919</v>
      </c>
      <c r="BL172" s="5">
        <f t="shared" si="52"/>
        <v>543164.01242113998</v>
      </c>
      <c r="BM172" s="5">
        <f t="shared" si="53"/>
        <v>4761.5904347922178</v>
      </c>
      <c r="BN172" s="5">
        <f t="shared" si="23"/>
        <v>1479.9745264144972</v>
      </c>
      <c r="BO172" s="35">
        <f t="shared" si="24"/>
        <v>3.2696743360832344E-2</v>
      </c>
      <c r="BP172" s="5">
        <f t="shared" si="25"/>
        <v>3281.6159083777206</v>
      </c>
      <c r="BQ172" s="35">
        <f t="shared" si="26"/>
        <v>7.2499999999999995E-2</v>
      </c>
      <c r="BR172" s="5">
        <f t="shared" si="54"/>
        <v>156315.96210527438</v>
      </c>
      <c r="BS172" s="5">
        <f t="shared" si="55"/>
        <v>638869.64050502598</v>
      </c>
      <c r="BT172" s="5">
        <f t="shared" si="27"/>
        <v>541684.03789472545</v>
      </c>
      <c r="BU172" s="5">
        <f t="shared" si="28"/>
        <v>795185.6026103003</v>
      </c>
      <c r="BV172" s="150"/>
      <c r="BW172" s="2">
        <v>167</v>
      </c>
      <c r="BX172" s="118">
        <v>49919</v>
      </c>
      <c r="BY172" s="5">
        <f t="shared" si="56"/>
        <v>538503.7503834914</v>
      </c>
      <c r="BZ172" s="5">
        <f t="shared" si="57"/>
        <v>4643.8114163506943</v>
      </c>
      <c r="CA172" s="5">
        <f t="shared" si="29"/>
        <v>1502.5395391136612</v>
      </c>
      <c r="CB172" s="35">
        <f t="shared" si="30"/>
        <v>3.3482542055693516E-2</v>
      </c>
      <c r="CC172" s="5">
        <f t="shared" si="31"/>
        <v>3141.2718772370331</v>
      </c>
      <c r="CD172" s="35">
        <f t="shared" si="32"/>
        <v>7.0000000000000007E-2</v>
      </c>
      <c r="CE172" s="5">
        <f t="shared" si="58"/>
        <v>160998.78915562193</v>
      </c>
      <c r="CF172" s="5">
        <f t="shared" si="59"/>
        <v>614517.71737494413</v>
      </c>
      <c r="CG172" s="5">
        <f t="shared" si="33"/>
        <v>537001.21084437775</v>
      </c>
      <c r="CH172" s="5">
        <f t="shared" si="34"/>
        <v>775516.50653056602</v>
      </c>
    </row>
    <row r="173" spans="9:86" ht="14.25" customHeight="1">
      <c r="I173" s="150"/>
      <c r="J173" s="2">
        <v>168</v>
      </c>
      <c r="K173" s="118">
        <v>49949</v>
      </c>
      <c r="L173" s="5">
        <f t="shared" si="35"/>
        <v>559460.72644685872</v>
      </c>
      <c r="M173" s="5">
        <f t="shared" si="0"/>
        <v>5243.8408962754593</v>
      </c>
      <c r="N173" s="5">
        <f t="shared" si="1"/>
        <v>1397.5484019533055</v>
      </c>
      <c r="O173" s="35">
        <f t="shared" si="2"/>
        <v>2.9976332619359738E-2</v>
      </c>
      <c r="P173" s="5">
        <f t="shared" si="3"/>
        <v>3846.2924943221537</v>
      </c>
      <c r="Q173" s="35">
        <f t="shared" si="4"/>
        <v>8.2500000000000004E-2</v>
      </c>
      <c r="R173" s="5">
        <f t="shared" si="36"/>
        <v>139936.82195509484</v>
      </c>
      <c r="S173" s="5">
        <f t="shared" si="37"/>
        <v>741028.44861918187</v>
      </c>
      <c r="T173" s="5">
        <f t="shared" si="38"/>
        <v>558063.17804490542</v>
      </c>
      <c r="U173" s="5">
        <f t="shared" si="39"/>
        <v>880965.27057427668</v>
      </c>
      <c r="V173" s="150"/>
      <c r="W173" s="2">
        <v>168</v>
      </c>
      <c r="X173" s="118">
        <v>49949</v>
      </c>
      <c r="Y173" s="5">
        <f t="shared" si="40"/>
        <v>555160.27108519722</v>
      </c>
      <c r="Z173" s="5">
        <f t="shared" si="41"/>
        <v>5121.6767256780549</v>
      </c>
      <c r="AA173" s="5">
        <f t="shared" si="5"/>
        <v>1420.60825177674</v>
      </c>
      <c r="AB173" s="35">
        <f t="shared" si="6"/>
        <v>3.0706986629280487E-2</v>
      </c>
      <c r="AC173" s="5">
        <f t="shared" si="7"/>
        <v>3701.068473901315</v>
      </c>
      <c r="AD173" s="35">
        <f t="shared" si="8"/>
        <v>0.08</v>
      </c>
      <c r="AE173" s="5">
        <f t="shared" si="42"/>
        <v>144260.3371665802</v>
      </c>
      <c r="AF173" s="5">
        <f t="shared" si="43"/>
        <v>716181.35274733277</v>
      </c>
      <c r="AG173" s="5">
        <f t="shared" si="9"/>
        <v>553739.66283342044</v>
      </c>
      <c r="AH173" s="5">
        <f t="shared" si="10"/>
        <v>860441.68991391291</v>
      </c>
      <c r="AI173" s="150"/>
      <c r="AJ173" s="2">
        <v>168</v>
      </c>
      <c r="AK173" s="118">
        <v>49949</v>
      </c>
      <c r="AL173" s="5">
        <f t="shared" si="44"/>
        <v>550763.90371149254</v>
      </c>
      <c r="AM173" s="5">
        <f t="shared" si="45"/>
        <v>5000.557474002132</v>
      </c>
      <c r="AN173" s="5">
        <f t="shared" si="11"/>
        <v>1443.5405958654092</v>
      </c>
      <c r="AO173" s="35">
        <f t="shared" si="12"/>
        <v>3.1451747352453534E-2</v>
      </c>
      <c r="AP173" s="5">
        <f t="shared" si="13"/>
        <v>3557.0168781367229</v>
      </c>
      <c r="AQ173" s="35">
        <f t="shared" si="14"/>
        <v>7.7499999999999999E-2</v>
      </c>
      <c r="AR173" s="5">
        <f t="shared" si="46"/>
        <v>148679.63688437271</v>
      </c>
      <c r="AS173" s="5">
        <f t="shared" si="47"/>
        <v>691414.01874798525</v>
      </c>
      <c r="AT173" s="5">
        <f t="shared" si="15"/>
        <v>549320.36311562709</v>
      </c>
      <c r="AU173" s="5">
        <f t="shared" si="16"/>
        <v>840093.65563235793</v>
      </c>
      <c r="AV173" s="150"/>
      <c r="AW173" s="2">
        <v>168</v>
      </c>
      <c r="AX173" s="118">
        <v>49949</v>
      </c>
      <c r="AY173" s="5">
        <f t="shared" si="48"/>
        <v>546271.73920803808</v>
      </c>
      <c r="AZ173" s="5">
        <f t="shared" si="49"/>
        <v>4880.5172696983873</v>
      </c>
      <c r="BA173" s="5">
        <f t="shared" si="17"/>
        <v>1466.3188996481495</v>
      </c>
      <c r="BB173" s="35">
        <f t="shared" si="18"/>
        <v>3.2210758003493808E-2</v>
      </c>
      <c r="BC173" s="5">
        <f t="shared" si="19"/>
        <v>3414.1983700502378</v>
      </c>
      <c r="BD173" s="35">
        <f t="shared" si="20"/>
        <v>7.4999999999999997E-2</v>
      </c>
      <c r="BE173" s="5">
        <f t="shared" si="50"/>
        <v>153194.57969161056</v>
      </c>
      <c r="BF173" s="5">
        <f t="shared" si="51"/>
        <v>666732.32161771809</v>
      </c>
      <c r="BG173" s="5">
        <f t="shared" si="21"/>
        <v>544805.42030838993</v>
      </c>
      <c r="BH173" s="5">
        <f t="shared" si="22"/>
        <v>819926.90130932862</v>
      </c>
      <c r="BI173" s="150"/>
      <c r="BJ173" s="2">
        <v>168</v>
      </c>
      <c r="BK173" s="118">
        <v>49949</v>
      </c>
      <c r="BL173" s="5">
        <f t="shared" si="52"/>
        <v>541684.03789472545</v>
      </c>
      <c r="BM173" s="5">
        <f t="shared" si="53"/>
        <v>4761.5904347922178</v>
      </c>
      <c r="BN173" s="5">
        <f t="shared" si="23"/>
        <v>1488.9160391782516</v>
      </c>
      <c r="BO173" s="35">
        <f t="shared" si="24"/>
        <v>3.2984159067303759E-2</v>
      </c>
      <c r="BP173" s="5">
        <f t="shared" si="25"/>
        <v>3272.6743956139662</v>
      </c>
      <c r="BQ173" s="35">
        <f t="shared" si="26"/>
        <v>7.2499999999999995E-2</v>
      </c>
      <c r="BR173" s="5">
        <f t="shared" si="54"/>
        <v>157804.87814445264</v>
      </c>
      <c r="BS173" s="5">
        <f t="shared" si="55"/>
        <v>642142.31490063993</v>
      </c>
      <c r="BT173" s="5">
        <f t="shared" si="27"/>
        <v>540195.12185554719</v>
      </c>
      <c r="BU173" s="5">
        <f t="shared" si="28"/>
        <v>799947.19304509251</v>
      </c>
      <c r="BV173" s="150"/>
      <c r="BW173" s="2">
        <v>168</v>
      </c>
      <c r="BX173" s="118">
        <v>49949</v>
      </c>
      <c r="BY173" s="5">
        <f t="shared" si="56"/>
        <v>537001.21084437775</v>
      </c>
      <c r="BZ173" s="5">
        <f t="shared" si="57"/>
        <v>4643.8114163506943</v>
      </c>
      <c r="CA173" s="5">
        <f t="shared" si="29"/>
        <v>1511.3043530918239</v>
      </c>
      <c r="CB173" s="35">
        <f t="shared" si="30"/>
        <v>3.3772088164541539E-2</v>
      </c>
      <c r="CC173" s="5">
        <f t="shared" si="31"/>
        <v>3132.5070632588704</v>
      </c>
      <c r="CD173" s="35">
        <f t="shared" si="32"/>
        <v>7.0000000000000007E-2</v>
      </c>
      <c r="CE173" s="5">
        <f t="shared" si="58"/>
        <v>162510.09350871376</v>
      </c>
      <c r="CF173" s="5">
        <f t="shared" si="59"/>
        <v>617650.22443820303</v>
      </c>
      <c r="CG173" s="5">
        <f t="shared" si="33"/>
        <v>535489.90649128589</v>
      </c>
      <c r="CH173" s="5">
        <f t="shared" si="34"/>
        <v>780160.3179469168</v>
      </c>
    </row>
    <row r="174" spans="9:86" ht="14.25" customHeight="1">
      <c r="I174" s="150"/>
      <c r="J174" s="2">
        <v>169</v>
      </c>
      <c r="K174" s="118">
        <v>49980</v>
      </c>
      <c r="L174" s="5">
        <f t="shared" si="35"/>
        <v>558063.17804490542</v>
      </c>
      <c r="M174" s="5">
        <f t="shared" si="0"/>
        <v>5243.8408962754593</v>
      </c>
      <c r="N174" s="5">
        <f t="shared" si="1"/>
        <v>1407.1565472167345</v>
      </c>
      <c r="O174" s="35">
        <f t="shared" si="2"/>
        <v>3.0258005241911991E-2</v>
      </c>
      <c r="P174" s="5">
        <f t="shared" si="3"/>
        <v>3836.6843490587248</v>
      </c>
      <c r="Q174" s="35">
        <f t="shared" si="4"/>
        <v>8.2500000000000004E-2</v>
      </c>
      <c r="R174" s="5">
        <f t="shared" si="36"/>
        <v>141343.97850231157</v>
      </c>
      <c r="S174" s="5">
        <f t="shared" si="37"/>
        <v>744865.13296824065</v>
      </c>
      <c r="T174" s="5">
        <f t="shared" si="38"/>
        <v>556656.02149768872</v>
      </c>
      <c r="U174" s="5">
        <f t="shared" si="39"/>
        <v>886209.11147055216</v>
      </c>
      <c r="V174" s="150"/>
      <c r="W174" s="2">
        <v>169</v>
      </c>
      <c r="X174" s="118">
        <v>49980</v>
      </c>
      <c r="Y174" s="5">
        <f t="shared" si="40"/>
        <v>553739.66283342044</v>
      </c>
      <c r="Z174" s="5">
        <f t="shared" si="41"/>
        <v>5121.6767256780549</v>
      </c>
      <c r="AA174" s="5">
        <f t="shared" si="5"/>
        <v>1430.0789734552518</v>
      </c>
      <c r="AB174" s="35">
        <f t="shared" si="6"/>
        <v>3.0991003233635964E-2</v>
      </c>
      <c r="AC174" s="5">
        <f t="shared" si="7"/>
        <v>3691.5977522228031</v>
      </c>
      <c r="AD174" s="35">
        <f t="shared" si="8"/>
        <v>0.08</v>
      </c>
      <c r="AE174" s="5">
        <f t="shared" si="42"/>
        <v>145690.41614003544</v>
      </c>
      <c r="AF174" s="5">
        <f t="shared" si="43"/>
        <v>719872.95049955556</v>
      </c>
      <c r="AG174" s="5">
        <f t="shared" si="9"/>
        <v>552309.58385996521</v>
      </c>
      <c r="AH174" s="5">
        <f t="shared" si="10"/>
        <v>865563.36663959105</v>
      </c>
      <c r="AI174" s="150"/>
      <c r="AJ174" s="2">
        <v>169</v>
      </c>
      <c r="AK174" s="118">
        <v>49980</v>
      </c>
      <c r="AL174" s="5">
        <f t="shared" si="44"/>
        <v>549320.36311562709</v>
      </c>
      <c r="AM174" s="5">
        <f t="shared" si="45"/>
        <v>5000.557474002132</v>
      </c>
      <c r="AN174" s="5">
        <f t="shared" si="11"/>
        <v>1452.863462213707</v>
      </c>
      <c r="AO174" s="35">
        <f t="shared" si="12"/>
        <v>3.1738058002584377E-2</v>
      </c>
      <c r="AP174" s="5">
        <f t="shared" si="13"/>
        <v>3547.6940117884251</v>
      </c>
      <c r="AQ174" s="35">
        <f t="shared" si="14"/>
        <v>7.7499999999999999E-2</v>
      </c>
      <c r="AR174" s="5">
        <f t="shared" si="46"/>
        <v>150132.50034658643</v>
      </c>
      <c r="AS174" s="5">
        <f t="shared" si="47"/>
        <v>694961.71275977371</v>
      </c>
      <c r="AT174" s="5">
        <f t="shared" si="15"/>
        <v>547867.49965341343</v>
      </c>
      <c r="AU174" s="5">
        <f t="shared" si="16"/>
        <v>845094.21310636017</v>
      </c>
      <c r="AV174" s="150"/>
      <c r="AW174" s="2">
        <v>169</v>
      </c>
      <c r="AX174" s="118">
        <v>49980</v>
      </c>
      <c r="AY174" s="5">
        <f t="shared" si="48"/>
        <v>544805.42030838993</v>
      </c>
      <c r="AZ174" s="5">
        <f t="shared" si="49"/>
        <v>4880.5172696983873</v>
      </c>
      <c r="BA174" s="5">
        <f t="shared" si="17"/>
        <v>1475.4833927709506</v>
      </c>
      <c r="BB174" s="35">
        <f t="shared" si="18"/>
        <v>3.2499310860800441E-2</v>
      </c>
      <c r="BC174" s="5">
        <f t="shared" si="19"/>
        <v>3405.0338769274367</v>
      </c>
      <c r="BD174" s="35">
        <f t="shared" si="20"/>
        <v>7.4999999999999997E-2</v>
      </c>
      <c r="BE174" s="5">
        <f t="shared" si="50"/>
        <v>154670.06308438152</v>
      </c>
      <c r="BF174" s="5">
        <f t="shared" si="51"/>
        <v>670137.35549464554</v>
      </c>
      <c r="BG174" s="5">
        <f t="shared" si="21"/>
        <v>543329.93691561895</v>
      </c>
      <c r="BH174" s="5">
        <f t="shared" si="22"/>
        <v>824807.41857902706</v>
      </c>
      <c r="BI174" s="150"/>
      <c r="BJ174" s="2">
        <v>169</v>
      </c>
      <c r="BK174" s="118">
        <v>49980</v>
      </c>
      <c r="BL174" s="5">
        <f t="shared" si="52"/>
        <v>540195.12185554719</v>
      </c>
      <c r="BM174" s="5">
        <f t="shared" si="53"/>
        <v>4761.5904347922178</v>
      </c>
      <c r="BN174" s="5">
        <f t="shared" si="23"/>
        <v>1497.9115735816204</v>
      </c>
      <c r="BO174" s="35">
        <f t="shared" si="24"/>
        <v>3.3274900412347846E-2</v>
      </c>
      <c r="BP174" s="5">
        <f t="shared" si="25"/>
        <v>3263.6788612105975</v>
      </c>
      <c r="BQ174" s="35">
        <f t="shared" si="26"/>
        <v>7.2499999999999995E-2</v>
      </c>
      <c r="BR174" s="5">
        <f t="shared" si="54"/>
        <v>159302.78971803427</v>
      </c>
      <c r="BS174" s="5">
        <f t="shared" si="55"/>
        <v>645405.99376185052</v>
      </c>
      <c r="BT174" s="5">
        <f t="shared" si="27"/>
        <v>538697.21028196556</v>
      </c>
      <c r="BU174" s="5">
        <f t="shared" si="28"/>
        <v>804708.78347988473</v>
      </c>
      <c r="BV174" s="150"/>
      <c r="BW174" s="2">
        <v>169</v>
      </c>
      <c r="BX174" s="118">
        <v>49980</v>
      </c>
      <c r="BY174" s="5">
        <f t="shared" si="56"/>
        <v>535489.90649128589</v>
      </c>
      <c r="BZ174" s="5">
        <f t="shared" si="57"/>
        <v>4643.8114163506943</v>
      </c>
      <c r="CA174" s="5">
        <f t="shared" si="29"/>
        <v>1520.1202951515265</v>
      </c>
      <c r="CB174" s="35">
        <f t="shared" si="30"/>
        <v>3.406496242168696E-2</v>
      </c>
      <c r="CC174" s="5">
        <f t="shared" si="31"/>
        <v>3123.6911211991678</v>
      </c>
      <c r="CD174" s="35">
        <f t="shared" si="32"/>
        <v>7.0000000000000007E-2</v>
      </c>
      <c r="CE174" s="5">
        <f t="shared" si="58"/>
        <v>164030.21380386528</v>
      </c>
      <c r="CF174" s="5">
        <f t="shared" si="59"/>
        <v>620773.9155594022</v>
      </c>
      <c r="CG174" s="5">
        <f t="shared" si="33"/>
        <v>533969.7861961344</v>
      </c>
      <c r="CH174" s="5">
        <f t="shared" si="34"/>
        <v>784804.12936326745</v>
      </c>
    </row>
    <row r="175" spans="9:86" ht="14.25" customHeight="1">
      <c r="I175" s="150"/>
      <c r="J175" s="2">
        <v>170</v>
      </c>
      <c r="K175" s="118">
        <v>50010</v>
      </c>
      <c r="L175" s="5">
        <f t="shared" si="35"/>
        <v>556656.02149768872</v>
      </c>
      <c r="M175" s="5">
        <f t="shared" si="0"/>
        <v>5243.8408962754593</v>
      </c>
      <c r="N175" s="5">
        <f t="shared" si="1"/>
        <v>1416.8307484788493</v>
      </c>
      <c r="O175" s="35">
        <f t="shared" si="2"/>
        <v>3.0543043325036202E-2</v>
      </c>
      <c r="P175" s="5">
        <f t="shared" si="3"/>
        <v>3827.01014779661</v>
      </c>
      <c r="Q175" s="35">
        <f t="shared" si="4"/>
        <v>8.2500000000000004E-2</v>
      </c>
      <c r="R175" s="5">
        <f t="shared" si="36"/>
        <v>142760.80925079042</v>
      </c>
      <c r="S175" s="5">
        <f t="shared" si="37"/>
        <v>748692.14311603724</v>
      </c>
      <c r="T175" s="5">
        <f t="shared" si="38"/>
        <v>555239.19074920984</v>
      </c>
      <c r="U175" s="5">
        <f t="shared" si="39"/>
        <v>891452.95236682764</v>
      </c>
      <c r="V175" s="150"/>
      <c r="W175" s="2">
        <v>170</v>
      </c>
      <c r="X175" s="118">
        <v>50010</v>
      </c>
      <c r="Y175" s="5">
        <f t="shared" si="40"/>
        <v>552309.58385996521</v>
      </c>
      <c r="Z175" s="5">
        <f t="shared" si="41"/>
        <v>5121.6767256780549</v>
      </c>
      <c r="AA175" s="5">
        <f t="shared" si="5"/>
        <v>1439.6128332782869</v>
      </c>
      <c r="AB175" s="35">
        <f t="shared" si="6"/>
        <v>3.1278388976352628E-2</v>
      </c>
      <c r="AC175" s="5">
        <f t="shared" si="7"/>
        <v>3682.0638923997681</v>
      </c>
      <c r="AD175" s="35">
        <f t="shared" si="8"/>
        <v>0.08</v>
      </c>
      <c r="AE175" s="5">
        <f t="shared" si="42"/>
        <v>147130.02897331372</v>
      </c>
      <c r="AF175" s="5">
        <f t="shared" si="43"/>
        <v>723555.01439195534</v>
      </c>
      <c r="AG175" s="5">
        <f t="shared" si="9"/>
        <v>550869.97102668695</v>
      </c>
      <c r="AH175" s="5">
        <f t="shared" si="10"/>
        <v>870685.04336526908</v>
      </c>
      <c r="AI175" s="150"/>
      <c r="AJ175" s="2">
        <v>170</v>
      </c>
      <c r="AK175" s="118">
        <v>50010</v>
      </c>
      <c r="AL175" s="5">
        <f t="shared" si="44"/>
        <v>547867.49965341343</v>
      </c>
      <c r="AM175" s="5">
        <f t="shared" si="45"/>
        <v>5000.557474002132</v>
      </c>
      <c r="AN175" s="5">
        <f t="shared" si="11"/>
        <v>1462.2465387405036</v>
      </c>
      <c r="AO175" s="35">
        <f t="shared" si="12"/>
        <v>3.2027741152717455E-2</v>
      </c>
      <c r="AP175" s="5">
        <f t="shared" si="13"/>
        <v>3538.3109352616284</v>
      </c>
      <c r="AQ175" s="35">
        <f t="shared" si="14"/>
        <v>7.7499999999999999E-2</v>
      </c>
      <c r="AR175" s="5">
        <f t="shared" si="46"/>
        <v>151594.74688532692</v>
      </c>
      <c r="AS175" s="5">
        <f t="shared" si="47"/>
        <v>698500.02369503537</v>
      </c>
      <c r="AT175" s="5">
        <f t="shared" si="15"/>
        <v>546405.25311467296</v>
      </c>
      <c r="AU175" s="5">
        <f t="shared" si="16"/>
        <v>850094.7705803623</v>
      </c>
      <c r="AV175" s="150"/>
      <c r="AW175" s="2">
        <v>170</v>
      </c>
      <c r="AX175" s="118">
        <v>50010</v>
      </c>
      <c r="AY175" s="5">
        <f t="shared" si="48"/>
        <v>543329.93691561895</v>
      </c>
      <c r="AZ175" s="5">
        <f t="shared" si="49"/>
        <v>4880.5172696983873</v>
      </c>
      <c r="BA175" s="5">
        <f t="shared" si="17"/>
        <v>1484.7051639757692</v>
      </c>
      <c r="BB175" s="35">
        <f t="shared" si="18"/>
        <v>3.2791239276911389E-2</v>
      </c>
      <c r="BC175" s="5">
        <f t="shared" si="19"/>
        <v>3395.8121057226181</v>
      </c>
      <c r="BD175" s="35">
        <f t="shared" si="20"/>
        <v>7.4999999999999997E-2</v>
      </c>
      <c r="BE175" s="5">
        <f t="shared" si="50"/>
        <v>156154.76824835729</v>
      </c>
      <c r="BF175" s="5">
        <f t="shared" si="51"/>
        <v>673533.16760036815</v>
      </c>
      <c r="BG175" s="5">
        <f t="shared" si="21"/>
        <v>541845.23175164324</v>
      </c>
      <c r="BH175" s="5">
        <f t="shared" si="22"/>
        <v>829687.93584872549</v>
      </c>
      <c r="BI175" s="150"/>
      <c r="BJ175" s="2">
        <v>170</v>
      </c>
      <c r="BK175" s="118">
        <v>50010</v>
      </c>
      <c r="BL175" s="5">
        <f t="shared" si="52"/>
        <v>538697.21028196556</v>
      </c>
      <c r="BM175" s="5">
        <f t="shared" si="53"/>
        <v>4761.5904347922178</v>
      </c>
      <c r="BN175" s="5">
        <f t="shared" si="23"/>
        <v>1506.9614560053428</v>
      </c>
      <c r="BO175" s="35">
        <f t="shared" si="24"/>
        <v>3.356902008569676E-2</v>
      </c>
      <c r="BP175" s="5">
        <f t="shared" si="25"/>
        <v>3254.628978786875</v>
      </c>
      <c r="BQ175" s="35">
        <f t="shared" si="26"/>
        <v>7.2499999999999995E-2</v>
      </c>
      <c r="BR175" s="5">
        <f t="shared" si="54"/>
        <v>160809.75117403961</v>
      </c>
      <c r="BS175" s="5">
        <f t="shared" si="55"/>
        <v>648660.62274063739</v>
      </c>
      <c r="BT175" s="5">
        <f t="shared" si="27"/>
        <v>537190.24882596021</v>
      </c>
      <c r="BU175" s="5">
        <f t="shared" si="28"/>
        <v>809470.37391467695</v>
      </c>
      <c r="BV175" s="150"/>
      <c r="BW175" s="2">
        <v>170</v>
      </c>
      <c r="BX175" s="118">
        <v>50010</v>
      </c>
      <c r="BY175" s="5">
        <f t="shared" si="56"/>
        <v>533969.7861961344</v>
      </c>
      <c r="BZ175" s="5">
        <f t="shared" si="57"/>
        <v>4643.8114163506943</v>
      </c>
      <c r="CA175" s="5">
        <f t="shared" si="29"/>
        <v>1528.98766353991</v>
      </c>
      <c r="CB175" s="35">
        <f t="shared" si="30"/>
        <v>3.4361217501058201E-2</v>
      </c>
      <c r="CC175" s="5">
        <f t="shared" si="31"/>
        <v>3114.8237528107843</v>
      </c>
      <c r="CD175" s="35">
        <f t="shared" si="32"/>
        <v>7.0000000000000007E-2</v>
      </c>
      <c r="CE175" s="5">
        <f t="shared" si="58"/>
        <v>165559.20146740519</v>
      </c>
      <c r="CF175" s="5">
        <f t="shared" si="59"/>
        <v>623888.73931221303</v>
      </c>
      <c r="CG175" s="5">
        <f t="shared" si="33"/>
        <v>532440.79853259446</v>
      </c>
      <c r="CH175" s="5">
        <f t="shared" si="34"/>
        <v>789447.94077961822</v>
      </c>
    </row>
    <row r="176" spans="9:86" ht="14.25" customHeight="1">
      <c r="I176" s="150"/>
      <c r="J176" s="2">
        <v>171</v>
      </c>
      <c r="K176" s="118">
        <v>50041</v>
      </c>
      <c r="L176" s="5">
        <f t="shared" si="35"/>
        <v>555239.19074920984</v>
      </c>
      <c r="M176" s="5">
        <f t="shared" si="0"/>
        <v>5243.8408962754593</v>
      </c>
      <c r="N176" s="5">
        <f t="shared" si="1"/>
        <v>1426.5714598746417</v>
      </c>
      <c r="O176" s="35">
        <f t="shared" si="2"/>
        <v>3.0831500736459967E-2</v>
      </c>
      <c r="P176" s="5">
        <f t="shared" si="3"/>
        <v>3817.2694364008175</v>
      </c>
      <c r="Q176" s="35">
        <f t="shared" si="4"/>
        <v>8.2500000000000004E-2</v>
      </c>
      <c r="R176" s="5">
        <f t="shared" si="36"/>
        <v>144187.38071066508</v>
      </c>
      <c r="S176" s="5">
        <f t="shared" si="37"/>
        <v>752509.41255243809</v>
      </c>
      <c r="T176" s="5">
        <f t="shared" si="38"/>
        <v>553812.61928933521</v>
      </c>
      <c r="U176" s="5">
        <f t="shared" si="39"/>
        <v>896696.79326310311</v>
      </c>
      <c r="V176" s="150"/>
      <c r="W176" s="2">
        <v>171</v>
      </c>
      <c r="X176" s="118">
        <v>50041</v>
      </c>
      <c r="Y176" s="5">
        <f t="shared" si="40"/>
        <v>550869.97102668695</v>
      </c>
      <c r="Z176" s="5">
        <f t="shared" si="41"/>
        <v>5121.6767256780549</v>
      </c>
      <c r="AA176" s="5">
        <f t="shared" si="5"/>
        <v>1449.2102521668085</v>
      </c>
      <c r="AB176" s="35">
        <f t="shared" si="6"/>
        <v>3.1569197706656657E-2</v>
      </c>
      <c r="AC176" s="5">
        <f t="shared" si="7"/>
        <v>3672.4664735112465</v>
      </c>
      <c r="AD176" s="35">
        <f t="shared" si="8"/>
        <v>0.08</v>
      </c>
      <c r="AE176" s="5">
        <f t="shared" si="42"/>
        <v>148579.23922548053</v>
      </c>
      <c r="AF176" s="5">
        <f t="shared" si="43"/>
        <v>727227.48086546664</v>
      </c>
      <c r="AG176" s="5">
        <f t="shared" si="9"/>
        <v>549420.76077452011</v>
      </c>
      <c r="AH176" s="5">
        <f t="shared" si="10"/>
        <v>875806.72009094711</v>
      </c>
      <c r="AI176" s="150"/>
      <c r="AJ176" s="2">
        <v>171</v>
      </c>
      <c r="AK176" s="118">
        <v>50041</v>
      </c>
      <c r="AL176" s="5">
        <f t="shared" si="44"/>
        <v>546405.25311467296</v>
      </c>
      <c r="AM176" s="5">
        <f t="shared" si="45"/>
        <v>5000.557474002132</v>
      </c>
      <c r="AN176" s="5">
        <f t="shared" si="11"/>
        <v>1471.6902143032025</v>
      </c>
      <c r="AO176" s="35">
        <f t="shared" si="12"/>
        <v>3.2320850634157614E-2</v>
      </c>
      <c r="AP176" s="5">
        <f t="shared" si="13"/>
        <v>3528.8672596989295</v>
      </c>
      <c r="AQ176" s="35">
        <f t="shared" si="14"/>
        <v>7.7499999999999999E-2</v>
      </c>
      <c r="AR176" s="5">
        <f t="shared" si="46"/>
        <v>153066.43709963013</v>
      </c>
      <c r="AS176" s="5">
        <f t="shared" si="47"/>
        <v>702028.89095473429</v>
      </c>
      <c r="AT176" s="5">
        <f t="shared" si="15"/>
        <v>544933.56290036975</v>
      </c>
      <c r="AU176" s="5">
        <f t="shared" si="16"/>
        <v>855095.32805436442</v>
      </c>
      <c r="AV176" s="150"/>
      <c r="AW176" s="2">
        <v>171</v>
      </c>
      <c r="AX176" s="118">
        <v>50041</v>
      </c>
      <c r="AY176" s="5">
        <f t="shared" si="48"/>
        <v>541845.23175164324</v>
      </c>
      <c r="AZ176" s="5">
        <f t="shared" si="49"/>
        <v>4880.5172696983873</v>
      </c>
      <c r="BA176" s="5">
        <f t="shared" si="17"/>
        <v>1493.9845712506171</v>
      </c>
      <c r="BB176" s="35">
        <f t="shared" si="18"/>
        <v>3.3086597065829101E-2</v>
      </c>
      <c r="BC176" s="5">
        <f t="shared" si="19"/>
        <v>3386.5326984477701</v>
      </c>
      <c r="BD176" s="35">
        <f t="shared" si="20"/>
        <v>7.4999999999999997E-2</v>
      </c>
      <c r="BE176" s="5">
        <f t="shared" si="50"/>
        <v>157648.75281960791</v>
      </c>
      <c r="BF176" s="5">
        <f t="shared" si="51"/>
        <v>676919.70029881597</v>
      </c>
      <c r="BG176" s="5">
        <f t="shared" si="21"/>
        <v>540351.24718039262</v>
      </c>
      <c r="BH176" s="5">
        <f t="shared" si="22"/>
        <v>834568.45311842393</v>
      </c>
      <c r="BI176" s="150"/>
      <c r="BJ176" s="2">
        <v>171</v>
      </c>
      <c r="BK176" s="118">
        <v>50041</v>
      </c>
      <c r="BL176" s="5">
        <f t="shared" si="52"/>
        <v>537190.24882596021</v>
      </c>
      <c r="BM176" s="5">
        <f t="shared" si="53"/>
        <v>4761.5904347922178</v>
      </c>
      <c r="BN176" s="5">
        <f t="shared" si="23"/>
        <v>1516.0660148020415</v>
      </c>
      <c r="BO176" s="35">
        <f t="shared" si="24"/>
        <v>3.3866571884700443E-2</v>
      </c>
      <c r="BP176" s="5">
        <f t="shared" si="25"/>
        <v>3245.5244199901763</v>
      </c>
      <c r="BQ176" s="35">
        <f t="shared" si="26"/>
        <v>7.2499999999999995E-2</v>
      </c>
      <c r="BR176" s="5">
        <f t="shared" si="54"/>
        <v>162325.81718884167</v>
      </c>
      <c r="BS176" s="5">
        <f t="shared" si="55"/>
        <v>651906.14716062753</v>
      </c>
      <c r="BT176" s="5">
        <f t="shared" si="27"/>
        <v>535674.18281115813</v>
      </c>
      <c r="BU176" s="5">
        <f t="shared" si="28"/>
        <v>814231.96434946917</v>
      </c>
      <c r="BV176" s="150"/>
      <c r="BW176" s="2">
        <v>171</v>
      </c>
      <c r="BX176" s="118">
        <v>50041</v>
      </c>
      <c r="BY176" s="5">
        <f t="shared" si="56"/>
        <v>532440.79853259446</v>
      </c>
      <c r="BZ176" s="5">
        <f t="shared" si="57"/>
        <v>4643.8114163506943</v>
      </c>
      <c r="CA176" s="5">
        <f t="shared" si="29"/>
        <v>1537.9067582438934</v>
      </c>
      <c r="CB176" s="35">
        <f t="shared" si="30"/>
        <v>3.4660907184025577E-2</v>
      </c>
      <c r="CC176" s="5">
        <f t="shared" si="31"/>
        <v>3105.904658106801</v>
      </c>
      <c r="CD176" s="35">
        <f t="shared" si="32"/>
        <v>7.0000000000000007E-2</v>
      </c>
      <c r="CE176" s="5">
        <f t="shared" si="58"/>
        <v>167097.10822564908</v>
      </c>
      <c r="CF176" s="5">
        <f t="shared" si="59"/>
        <v>626994.64397031988</v>
      </c>
      <c r="CG176" s="5">
        <f t="shared" si="33"/>
        <v>530902.89177435054</v>
      </c>
      <c r="CH176" s="5">
        <f t="shared" si="34"/>
        <v>794091.75219596899</v>
      </c>
    </row>
    <row r="177" spans="9:86" ht="14.25" customHeight="1">
      <c r="I177" s="150"/>
      <c r="J177" s="2">
        <v>172</v>
      </c>
      <c r="K177" s="118">
        <v>50072</v>
      </c>
      <c r="L177" s="5">
        <f t="shared" si="35"/>
        <v>553812.61928933521</v>
      </c>
      <c r="M177" s="5">
        <f t="shared" si="0"/>
        <v>5243.8408962754593</v>
      </c>
      <c r="N177" s="5">
        <f t="shared" si="1"/>
        <v>1436.3791386612797</v>
      </c>
      <c r="O177" s="35">
        <f t="shared" si="2"/>
        <v>3.1123432481646382E-2</v>
      </c>
      <c r="P177" s="5">
        <f t="shared" si="3"/>
        <v>3807.4617576141795</v>
      </c>
      <c r="Q177" s="35">
        <f t="shared" si="4"/>
        <v>8.2500000000000004E-2</v>
      </c>
      <c r="R177" s="5">
        <f t="shared" si="36"/>
        <v>145623.75984932636</v>
      </c>
      <c r="S177" s="5">
        <f t="shared" si="37"/>
        <v>756316.87431005226</v>
      </c>
      <c r="T177" s="5">
        <f t="shared" si="38"/>
        <v>552376.2401506739</v>
      </c>
      <c r="U177" s="5">
        <f t="shared" si="39"/>
        <v>901940.63415937859</v>
      </c>
      <c r="V177" s="150"/>
      <c r="W177" s="2">
        <v>172</v>
      </c>
      <c r="X177" s="118">
        <v>50072</v>
      </c>
      <c r="Y177" s="5">
        <f t="shared" si="40"/>
        <v>549420.76077452011</v>
      </c>
      <c r="Z177" s="5">
        <f t="shared" si="41"/>
        <v>5121.6767256780549</v>
      </c>
      <c r="AA177" s="5">
        <f t="shared" si="5"/>
        <v>1458.8716538479207</v>
      </c>
      <c r="AB177" s="35">
        <f t="shared" si="6"/>
        <v>3.1863484411284601E-2</v>
      </c>
      <c r="AC177" s="5">
        <f t="shared" si="7"/>
        <v>3662.8050718301342</v>
      </c>
      <c r="AD177" s="35">
        <f t="shared" si="8"/>
        <v>0.08</v>
      </c>
      <c r="AE177" s="5">
        <f t="shared" si="42"/>
        <v>150038.11087932845</v>
      </c>
      <c r="AF177" s="5">
        <f t="shared" si="43"/>
        <v>730890.28593729681</v>
      </c>
      <c r="AG177" s="5">
        <f t="shared" si="9"/>
        <v>547961.88912067213</v>
      </c>
      <c r="AH177" s="5">
        <f t="shared" si="10"/>
        <v>880928.39681662526</v>
      </c>
      <c r="AI177" s="150"/>
      <c r="AJ177" s="2">
        <v>172</v>
      </c>
      <c r="AK177" s="118">
        <v>50072</v>
      </c>
      <c r="AL177" s="5">
        <f t="shared" si="44"/>
        <v>544933.56290036975</v>
      </c>
      <c r="AM177" s="5">
        <f t="shared" si="45"/>
        <v>5000.557474002132</v>
      </c>
      <c r="AN177" s="5">
        <f t="shared" si="11"/>
        <v>1481.1948802705774</v>
      </c>
      <c r="AO177" s="35">
        <f t="shared" si="12"/>
        <v>3.2617441415508139E-2</v>
      </c>
      <c r="AP177" s="5">
        <f t="shared" si="13"/>
        <v>3519.3625937315546</v>
      </c>
      <c r="AQ177" s="35">
        <f t="shared" si="14"/>
        <v>7.7499999999999999E-2</v>
      </c>
      <c r="AR177" s="5">
        <f t="shared" si="46"/>
        <v>154547.6319799007</v>
      </c>
      <c r="AS177" s="5">
        <f t="shared" si="47"/>
        <v>705548.2535484659</v>
      </c>
      <c r="AT177" s="5">
        <f t="shared" si="15"/>
        <v>543452.36802009912</v>
      </c>
      <c r="AU177" s="5">
        <f t="shared" si="16"/>
        <v>860095.88552836655</v>
      </c>
      <c r="AV177" s="150"/>
      <c r="AW177" s="2">
        <v>172</v>
      </c>
      <c r="AX177" s="118">
        <v>50072</v>
      </c>
      <c r="AY177" s="5">
        <f t="shared" si="48"/>
        <v>540351.24718039262</v>
      </c>
      <c r="AZ177" s="5">
        <f t="shared" si="49"/>
        <v>4880.5172696983873</v>
      </c>
      <c r="BA177" s="5">
        <f t="shared" si="17"/>
        <v>1503.3219748209335</v>
      </c>
      <c r="BB177" s="35">
        <f t="shared" si="18"/>
        <v>3.3385439178654684E-2</v>
      </c>
      <c r="BC177" s="5">
        <f t="shared" si="19"/>
        <v>3377.1952948774538</v>
      </c>
      <c r="BD177" s="35">
        <f t="shared" si="20"/>
        <v>7.4999999999999997E-2</v>
      </c>
      <c r="BE177" s="5">
        <f t="shared" si="50"/>
        <v>159152.07479442883</v>
      </c>
      <c r="BF177" s="5">
        <f t="shared" si="51"/>
        <v>680296.89559369336</v>
      </c>
      <c r="BG177" s="5">
        <f t="shared" si="21"/>
        <v>538847.92520557169</v>
      </c>
      <c r="BH177" s="5">
        <f t="shared" si="22"/>
        <v>839448.97038812214</v>
      </c>
      <c r="BI177" s="150"/>
      <c r="BJ177" s="2">
        <v>172</v>
      </c>
      <c r="BK177" s="118">
        <v>50072</v>
      </c>
      <c r="BL177" s="5">
        <f t="shared" si="52"/>
        <v>535674.18281115813</v>
      </c>
      <c r="BM177" s="5">
        <f t="shared" si="53"/>
        <v>4761.5904347922178</v>
      </c>
      <c r="BN177" s="5">
        <f t="shared" si="23"/>
        <v>1525.2255803081375</v>
      </c>
      <c r="BO177" s="35">
        <f t="shared" si="24"/>
        <v>3.4167610743618619E-2</v>
      </c>
      <c r="BP177" s="5">
        <f t="shared" si="25"/>
        <v>3236.3648544840803</v>
      </c>
      <c r="BQ177" s="35">
        <f t="shared" si="26"/>
        <v>7.2499999999999995E-2</v>
      </c>
      <c r="BR177" s="5">
        <f t="shared" si="54"/>
        <v>163851.04276914982</v>
      </c>
      <c r="BS177" s="5">
        <f t="shared" si="55"/>
        <v>655142.51201511163</v>
      </c>
      <c r="BT177" s="5">
        <f t="shared" si="27"/>
        <v>534148.95723085001</v>
      </c>
      <c r="BU177" s="5">
        <f t="shared" si="28"/>
        <v>818993.55478426139</v>
      </c>
      <c r="BV177" s="150"/>
      <c r="BW177" s="2">
        <v>172</v>
      </c>
      <c r="BX177" s="118">
        <v>50072</v>
      </c>
      <c r="BY177" s="5">
        <f t="shared" si="56"/>
        <v>530902.89177435054</v>
      </c>
      <c r="BZ177" s="5">
        <f t="shared" si="57"/>
        <v>4643.8114163506943</v>
      </c>
      <c r="CA177" s="5">
        <f t="shared" si="29"/>
        <v>1546.8778810003159</v>
      </c>
      <c r="CB177" s="35">
        <f t="shared" si="30"/>
        <v>3.4964086388690113E-2</v>
      </c>
      <c r="CC177" s="5">
        <f t="shared" si="31"/>
        <v>3096.9335353503784</v>
      </c>
      <c r="CD177" s="35">
        <f t="shared" si="32"/>
        <v>7.0000000000000007E-2</v>
      </c>
      <c r="CE177" s="5">
        <f t="shared" si="58"/>
        <v>168643.98610664939</v>
      </c>
      <c r="CF177" s="5">
        <f t="shared" si="59"/>
        <v>630091.57750567026</v>
      </c>
      <c r="CG177" s="5">
        <f t="shared" si="33"/>
        <v>529356.01389335026</v>
      </c>
      <c r="CH177" s="5">
        <f t="shared" si="34"/>
        <v>798735.56361231965</v>
      </c>
    </row>
    <row r="178" spans="9:86" ht="14.25" customHeight="1">
      <c r="I178" s="150"/>
      <c r="J178" s="2">
        <v>173</v>
      </c>
      <c r="K178" s="118">
        <v>50100</v>
      </c>
      <c r="L178" s="5">
        <f t="shared" si="35"/>
        <v>552376.2401506739</v>
      </c>
      <c r="M178" s="5">
        <f t="shared" si="0"/>
        <v>5243.8408962754593</v>
      </c>
      <c r="N178" s="5">
        <f t="shared" si="1"/>
        <v>1446.254245239576</v>
      </c>
      <c r="O178" s="35">
        <f t="shared" si="2"/>
        <v>3.1418894734032921E-2</v>
      </c>
      <c r="P178" s="5">
        <f t="shared" si="3"/>
        <v>3797.5866510358833</v>
      </c>
      <c r="Q178" s="35">
        <f t="shared" si="4"/>
        <v>8.2500000000000004E-2</v>
      </c>
      <c r="R178" s="5">
        <f t="shared" si="36"/>
        <v>147070.01409456594</v>
      </c>
      <c r="S178" s="5">
        <f t="shared" si="37"/>
        <v>760114.46096108819</v>
      </c>
      <c r="T178" s="5">
        <f t="shared" si="38"/>
        <v>550929.98590543435</v>
      </c>
      <c r="U178" s="5">
        <f t="shared" si="39"/>
        <v>907184.47505565407</v>
      </c>
      <c r="V178" s="150"/>
      <c r="W178" s="2">
        <v>173</v>
      </c>
      <c r="X178" s="118">
        <v>50100</v>
      </c>
      <c r="Y178" s="5">
        <f t="shared" si="40"/>
        <v>547961.88912067213</v>
      </c>
      <c r="Z178" s="5">
        <f t="shared" si="41"/>
        <v>5121.6767256780549</v>
      </c>
      <c r="AA178" s="5">
        <f t="shared" si="5"/>
        <v>1468.5974648735737</v>
      </c>
      <c r="AB178" s="35">
        <f t="shared" si="6"/>
        <v>3.2161305244719149E-2</v>
      </c>
      <c r="AC178" s="5">
        <f t="shared" si="7"/>
        <v>3653.0792608044812</v>
      </c>
      <c r="AD178" s="35">
        <f t="shared" si="8"/>
        <v>0.08</v>
      </c>
      <c r="AE178" s="5">
        <f t="shared" si="42"/>
        <v>151506.70834420202</v>
      </c>
      <c r="AF178" s="5">
        <f t="shared" si="43"/>
        <v>734543.36519810127</v>
      </c>
      <c r="AG178" s="5">
        <f t="shared" si="9"/>
        <v>546493.29165579856</v>
      </c>
      <c r="AH178" s="5">
        <f t="shared" si="10"/>
        <v>886050.07354230329</v>
      </c>
      <c r="AI178" s="150"/>
      <c r="AJ178" s="2">
        <v>173</v>
      </c>
      <c r="AK178" s="118">
        <v>50100</v>
      </c>
      <c r="AL178" s="5">
        <f t="shared" si="44"/>
        <v>543452.36802009912</v>
      </c>
      <c r="AM178" s="5">
        <f t="shared" si="45"/>
        <v>5000.557474002132</v>
      </c>
      <c r="AN178" s="5">
        <f t="shared" si="11"/>
        <v>1490.7609305389919</v>
      </c>
      <c r="AO178" s="35">
        <f t="shared" si="12"/>
        <v>3.2917569632903487E-2</v>
      </c>
      <c r="AP178" s="5">
        <f t="shared" si="13"/>
        <v>3509.7965434631401</v>
      </c>
      <c r="AQ178" s="35">
        <f t="shared" si="14"/>
        <v>7.7499999999999999E-2</v>
      </c>
      <c r="AR178" s="5">
        <f t="shared" si="46"/>
        <v>156038.3929104397</v>
      </c>
      <c r="AS178" s="5">
        <f t="shared" si="47"/>
        <v>709058.05009192904</v>
      </c>
      <c r="AT178" s="5">
        <f t="shared" si="15"/>
        <v>541961.60708956013</v>
      </c>
      <c r="AU178" s="5">
        <f t="shared" si="16"/>
        <v>865096.44300236879</v>
      </c>
      <c r="AV178" s="150"/>
      <c r="AW178" s="2">
        <v>173</v>
      </c>
      <c r="AX178" s="118">
        <v>50100</v>
      </c>
      <c r="AY178" s="5">
        <f t="shared" si="48"/>
        <v>538847.92520557169</v>
      </c>
      <c r="AZ178" s="5">
        <f t="shared" si="49"/>
        <v>4880.5172696983873</v>
      </c>
      <c r="BA178" s="5">
        <f t="shared" si="17"/>
        <v>1512.7177371635644</v>
      </c>
      <c r="BB178" s="35">
        <f t="shared" si="18"/>
        <v>3.368782173381759E-2</v>
      </c>
      <c r="BC178" s="5">
        <f t="shared" si="19"/>
        <v>3367.7995325348229</v>
      </c>
      <c r="BD178" s="35">
        <f t="shared" si="20"/>
        <v>7.4999999999999997E-2</v>
      </c>
      <c r="BE178" s="5">
        <f t="shared" si="50"/>
        <v>160664.79253159239</v>
      </c>
      <c r="BF178" s="5">
        <f t="shared" si="51"/>
        <v>683664.69512622815</v>
      </c>
      <c r="BG178" s="5">
        <f t="shared" si="21"/>
        <v>537335.20746840816</v>
      </c>
      <c r="BH178" s="5">
        <f t="shared" si="22"/>
        <v>844329.48765782057</v>
      </c>
      <c r="BI178" s="150"/>
      <c r="BJ178" s="2">
        <v>173</v>
      </c>
      <c r="BK178" s="118">
        <v>50100</v>
      </c>
      <c r="BL178" s="5">
        <f t="shared" si="52"/>
        <v>534148.95723085001</v>
      </c>
      <c r="BM178" s="5">
        <f t="shared" si="53"/>
        <v>4761.5904347922178</v>
      </c>
      <c r="BN178" s="5">
        <f t="shared" si="23"/>
        <v>1534.4404848558324</v>
      </c>
      <c r="BO178" s="35">
        <f t="shared" si="24"/>
        <v>3.4472192763847484E-2</v>
      </c>
      <c r="BP178" s="5">
        <f t="shared" si="25"/>
        <v>3227.1499499363854</v>
      </c>
      <c r="BQ178" s="35">
        <f t="shared" si="26"/>
        <v>7.2499999999999995E-2</v>
      </c>
      <c r="BR178" s="5">
        <f t="shared" si="54"/>
        <v>165385.48325400564</v>
      </c>
      <c r="BS178" s="5">
        <f t="shared" si="55"/>
        <v>658369.66196504806</v>
      </c>
      <c r="BT178" s="5">
        <f t="shared" si="27"/>
        <v>532614.51674599422</v>
      </c>
      <c r="BU178" s="5">
        <f t="shared" si="28"/>
        <v>823755.14521905372</v>
      </c>
      <c r="BV178" s="150"/>
      <c r="BW178" s="2">
        <v>173</v>
      </c>
      <c r="BX178" s="118">
        <v>50100</v>
      </c>
      <c r="BY178" s="5">
        <f t="shared" si="56"/>
        <v>529356.01389335026</v>
      </c>
      <c r="BZ178" s="5">
        <f t="shared" si="57"/>
        <v>4643.8114163506943</v>
      </c>
      <c r="CA178" s="5">
        <f t="shared" si="29"/>
        <v>1555.9013353061509</v>
      </c>
      <c r="CB178" s="35">
        <f t="shared" si="30"/>
        <v>3.5270811200107444E-2</v>
      </c>
      <c r="CC178" s="5">
        <f t="shared" si="31"/>
        <v>3087.9100810445434</v>
      </c>
      <c r="CD178" s="35">
        <f t="shared" si="32"/>
        <v>7.0000000000000007E-2</v>
      </c>
      <c r="CE178" s="5">
        <f t="shared" si="58"/>
        <v>170199.88744195554</v>
      </c>
      <c r="CF178" s="5">
        <f t="shared" si="59"/>
        <v>633179.48758671479</v>
      </c>
      <c r="CG178" s="5">
        <f t="shared" si="33"/>
        <v>527800.11255804414</v>
      </c>
      <c r="CH178" s="5">
        <f t="shared" si="34"/>
        <v>803379.3750286703</v>
      </c>
    </row>
    <row r="179" spans="9:86" ht="14.25" customHeight="1">
      <c r="I179" s="150"/>
      <c r="J179" s="2">
        <v>174</v>
      </c>
      <c r="K179" s="118">
        <v>50131</v>
      </c>
      <c r="L179" s="5">
        <f t="shared" si="35"/>
        <v>550929.98590543435</v>
      </c>
      <c r="M179" s="5">
        <f t="shared" si="0"/>
        <v>5243.8408962754593</v>
      </c>
      <c r="N179" s="5">
        <f t="shared" si="1"/>
        <v>1456.197243175598</v>
      </c>
      <c r="O179" s="35">
        <f t="shared" si="2"/>
        <v>3.1717944866240411E-2</v>
      </c>
      <c r="P179" s="5">
        <f t="shared" si="3"/>
        <v>3787.6436530998612</v>
      </c>
      <c r="Q179" s="35">
        <f t="shared" si="4"/>
        <v>8.2500000000000004E-2</v>
      </c>
      <c r="R179" s="5">
        <f t="shared" si="36"/>
        <v>148526.21133774152</v>
      </c>
      <c r="S179" s="5">
        <f t="shared" si="37"/>
        <v>763902.10461418808</v>
      </c>
      <c r="T179" s="5">
        <f t="shared" si="38"/>
        <v>549473.78866225877</v>
      </c>
      <c r="U179" s="5">
        <f t="shared" si="39"/>
        <v>912428.31595192966</v>
      </c>
      <c r="V179" s="150"/>
      <c r="W179" s="2">
        <v>174</v>
      </c>
      <c r="X179" s="118">
        <v>50131</v>
      </c>
      <c r="Y179" s="5">
        <f t="shared" si="40"/>
        <v>546493.29165579856</v>
      </c>
      <c r="Z179" s="5">
        <f t="shared" si="41"/>
        <v>5121.6767256780549</v>
      </c>
      <c r="AA179" s="5">
        <f t="shared" si="5"/>
        <v>1478.3881146393978</v>
      </c>
      <c r="AB179" s="35">
        <f t="shared" si="6"/>
        <v>3.2462717560395024E-2</v>
      </c>
      <c r="AC179" s="5">
        <f t="shared" si="7"/>
        <v>3643.2886110386571</v>
      </c>
      <c r="AD179" s="35">
        <f t="shared" si="8"/>
        <v>0.08</v>
      </c>
      <c r="AE179" s="5">
        <f t="shared" si="42"/>
        <v>152985.09645884141</v>
      </c>
      <c r="AF179" s="5">
        <f t="shared" si="43"/>
        <v>738186.65380913997</v>
      </c>
      <c r="AG179" s="5">
        <f t="shared" si="9"/>
        <v>545014.90354115912</v>
      </c>
      <c r="AH179" s="5">
        <f t="shared" si="10"/>
        <v>891171.75026798132</v>
      </c>
      <c r="AI179" s="150"/>
      <c r="AJ179" s="2">
        <v>174</v>
      </c>
      <c r="AK179" s="118">
        <v>50131</v>
      </c>
      <c r="AL179" s="5">
        <f t="shared" si="44"/>
        <v>541961.60708956013</v>
      </c>
      <c r="AM179" s="5">
        <f t="shared" si="45"/>
        <v>5000.557474002132</v>
      </c>
      <c r="AN179" s="5">
        <f t="shared" si="11"/>
        <v>1500.3887615487229</v>
      </c>
      <c r="AO179" s="35">
        <f t="shared" si="12"/>
        <v>3.3221292621212137E-2</v>
      </c>
      <c r="AP179" s="5">
        <f t="shared" si="13"/>
        <v>3500.1687124534092</v>
      </c>
      <c r="AQ179" s="35">
        <f t="shared" si="14"/>
        <v>7.7499999999999999E-2</v>
      </c>
      <c r="AR179" s="5">
        <f t="shared" si="46"/>
        <v>157538.78167198843</v>
      </c>
      <c r="AS179" s="5">
        <f t="shared" si="47"/>
        <v>712558.21880438249</v>
      </c>
      <c r="AT179" s="5">
        <f t="shared" si="15"/>
        <v>540461.21832801146</v>
      </c>
      <c r="AU179" s="5">
        <f t="shared" si="16"/>
        <v>870097.00047637091</v>
      </c>
      <c r="AV179" s="150"/>
      <c r="AW179" s="2">
        <v>174</v>
      </c>
      <c r="AX179" s="118">
        <v>50131</v>
      </c>
      <c r="AY179" s="5">
        <f t="shared" si="48"/>
        <v>537335.20746840816</v>
      </c>
      <c r="AZ179" s="5">
        <f t="shared" si="49"/>
        <v>4880.5172696983873</v>
      </c>
      <c r="BA179" s="5">
        <f t="shared" si="17"/>
        <v>1522.1722230208366</v>
      </c>
      <c r="BB179" s="35">
        <f t="shared" si="18"/>
        <v>3.3993802048275359E-2</v>
      </c>
      <c r="BC179" s="5">
        <f t="shared" si="19"/>
        <v>3358.3450466775507</v>
      </c>
      <c r="BD179" s="35">
        <f t="shared" si="20"/>
        <v>7.4999999999999997E-2</v>
      </c>
      <c r="BE179" s="5">
        <f t="shared" si="50"/>
        <v>162186.96475461323</v>
      </c>
      <c r="BF179" s="5">
        <f t="shared" si="51"/>
        <v>687023.04017290566</v>
      </c>
      <c r="BG179" s="5">
        <f t="shared" si="21"/>
        <v>535813.03524538735</v>
      </c>
      <c r="BH179" s="5">
        <f t="shared" si="22"/>
        <v>849210.00492751889</v>
      </c>
      <c r="BI179" s="150"/>
      <c r="BJ179" s="2">
        <v>174</v>
      </c>
      <c r="BK179" s="118">
        <v>50131</v>
      </c>
      <c r="BL179" s="5">
        <f t="shared" si="52"/>
        <v>532614.51674599422</v>
      </c>
      <c r="BM179" s="5">
        <f t="shared" si="53"/>
        <v>4761.5904347922178</v>
      </c>
      <c r="BN179" s="5">
        <f t="shared" si="23"/>
        <v>1543.7110627851694</v>
      </c>
      <c r="BO179" s="35">
        <f t="shared" si="24"/>
        <v>3.4780375245116443E-2</v>
      </c>
      <c r="BP179" s="5">
        <f t="shared" si="25"/>
        <v>3217.8793720070485</v>
      </c>
      <c r="BQ179" s="35">
        <f t="shared" si="26"/>
        <v>7.2499999999999995E-2</v>
      </c>
      <c r="BR179" s="5">
        <f t="shared" si="54"/>
        <v>166929.19431679082</v>
      </c>
      <c r="BS179" s="5">
        <f t="shared" si="55"/>
        <v>661587.54133705515</v>
      </c>
      <c r="BT179" s="5">
        <f t="shared" si="27"/>
        <v>531070.8056832091</v>
      </c>
      <c r="BU179" s="5">
        <f t="shared" si="28"/>
        <v>828516.73565384594</v>
      </c>
      <c r="BV179" s="150"/>
      <c r="BW179" s="2">
        <v>174</v>
      </c>
      <c r="BX179" s="118">
        <v>50131</v>
      </c>
      <c r="BY179" s="5">
        <f t="shared" si="56"/>
        <v>527800.11255804414</v>
      </c>
      <c r="BZ179" s="5">
        <f t="shared" si="57"/>
        <v>4643.8114163506943</v>
      </c>
      <c r="CA179" s="5">
        <f t="shared" si="29"/>
        <v>1564.9774264287698</v>
      </c>
      <c r="CB179" s="35">
        <f t="shared" si="30"/>
        <v>3.5581138901481305E-2</v>
      </c>
      <c r="CC179" s="5">
        <f t="shared" si="31"/>
        <v>3078.8339899219245</v>
      </c>
      <c r="CD179" s="35">
        <f t="shared" si="32"/>
        <v>7.0000000000000007E-2</v>
      </c>
      <c r="CE179" s="5">
        <f t="shared" si="58"/>
        <v>171764.86486838432</v>
      </c>
      <c r="CF179" s="5">
        <f t="shared" si="59"/>
        <v>636258.32157663675</v>
      </c>
      <c r="CG179" s="5">
        <f t="shared" si="33"/>
        <v>526235.13513161533</v>
      </c>
      <c r="CH179" s="5">
        <f t="shared" si="34"/>
        <v>808023.18644502107</v>
      </c>
    </row>
    <row r="180" spans="9:86" ht="14.25" customHeight="1">
      <c r="I180" s="150"/>
      <c r="J180" s="2">
        <v>175</v>
      </c>
      <c r="K180" s="118">
        <v>50161</v>
      </c>
      <c r="L180" s="5">
        <f t="shared" si="35"/>
        <v>549473.78866225877</v>
      </c>
      <c r="M180" s="5">
        <f t="shared" si="0"/>
        <v>5243.8408962754593</v>
      </c>
      <c r="N180" s="5">
        <f t="shared" si="1"/>
        <v>1466.2085992224302</v>
      </c>
      <c r="O180" s="35">
        <f t="shared" si="2"/>
        <v>3.2020641482288892E-2</v>
      </c>
      <c r="P180" s="5">
        <f t="shared" si="3"/>
        <v>3777.6322970530291</v>
      </c>
      <c r="Q180" s="35">
        <f t="shared" si="4"/>
        <v>8.2500000000000004E-2</v>
      </c>
      <c r="R180" s="5">
        <f t="shared" si="36"/>
        <v>149992.41993696394</v>
      </c>
      <c r="S180" s="5">
        <f t="shared" si="37"/>
        <v>767679.73691124108</v>
      </c>
      <c r="T180" s="5">
        <f t="shared" si="38"/>
        <v>548007.58006303629</v>
      </c>
      <c r="U180" s="5">
        <f t="shared" si="39"/>
        <v>917672.15684820502</v>
      </c>
      <c r="V180" s="150"/>
      <c r="W180" s="2">
        <v>175</v>
      </c>
      <c r="X180" s="118">
        <v>50161</v>
      </c>
      <c r="Y180" s="5">
        <f t="shared" si="40"/>
        <v>545014.90354115912</v>
      </c>
      <c r="Z180" s="5">
        <f t="shared" si="41"/>
        <v>5121.6767256780549</v>
      </c>
      <c r="AA180" s="5">
        <f t="shared" si="5"/>
        <v>1488.2440354036607</v>
      </c>
      <c r="AB180" s="35">
        <f t="shared" si="6"/>
        <v>3.2767779942911662E-2</v>
      </c>
      <c r="AC180" s="5">
        <f t="shared" si="7"/>
        <v>3633.4326902743942</v>
      </c>
      <c r="AD180" s="35">
        <f t="shared" si="8"/>
        <v>0.08</v>
      </c>
      <c r="AE180" s="5">
        <f t="shared" si="42"/>
        <v>154473.34049424506</v>
      </c>
      <c r="AF180" s="5">
        <f t="shared" si="43"/>
        <v>741820.08649941441</v>
      </c>
      <c r="AG180" s="5">
        <f t="shared" si="9"/>
        <v>543526.65950575541</v>
      </c>
      <c r="AH180" s="5">
        <f t="shared" si="10"/>
        <v>896293.42699365946</v>
      </c>
      <c r="AI180" s="150"/>
      <c r="AJ180" s="2">
        <v>175</v>
      </c>
      <c r="AK180" s="118">
        <v>50161</v>
      </c>
      <c r="AL180" s="5">
        <f t="shared" si="44"/>
        <v>540461.21832801146</v>
      </c>
      <c r="AM180" s="5">
        <f t="shared" si="45"/>
        <v>5000.557474002132</v>
      </c>
      <c r="AN180" s="5">
        <f t="shared" si="11"/>
        <v>1510.0787723003914</v>
      </c>
      <c r="AO180" s="35">
        <f t="shared" si="12"/>
        <v>3.3528668946246037E-2</v>
      </c>
      <c r="AP180" s="5">
        <f t="shared" si="13"/>
        <v>3490.4787017017406</v>
      </c>
      <c r="AQ180" s="35">
        <f t="shared" si="14"/>
        <v>7.7499999999999999E-2</v>
      </c>
      <c r="AR180" s="5">
        <f t="shared" si="46"/>
        <v>159048.86044428882</v>
      </c>
      <c r="AS180" s="5">
        <f t="shared" si="47"/>
        <v>716048.69750608422</v>
      </c>
      <c r="AT180" s="5">
        <f t="shared" si="15"/>
        <v>538951.13955571107</v>
      </c>
      <c r="AU180" s="5">
        <f t="shared" si="16"/>
        <v>875097.55795037304</v>
      </c>
      <c r="AV180" s="150"/>
      <c r="AW180" s="2">
        <v>175</v>
      </c>
      <c r="AX180" s="118">
        <v>50161</v>
      </c>
      <c r="AY180" s="5">
        <f t="shared" si="48"/>
        <v>535813.03524538735</v>
      </c>
      <c r="AZ180" s="5">
        <f t="shared" si="49"/>
        <v>4880.5172696983873</v>
      </c>
      <c r="BA180" s="5">
        <f t="shared" si="17"/>
        <v>1531.6857994147167</v>
      </c>
      <c r="BB180" s="35">
        <f t="shared" si="18"/>
        <v>3.4303438669719882E-2</v>
      </c>
      <c r="BC180" s="5">
        <f t="shared" si="19"/>
        <v>3348.8314702836706</v>
      </c>
      <c r="BD180" s="35">
        <f t="shared" si="20"/>
        <v>7.4999999999999997E-2</v>
      </c>
      <c r="BE180" s="5">
        <f t="shared" si="50"/>
        <v>163718.65055402796</v>
      </c>
      <c r="BF180" s="5">
        <f t="shared" si="51"/>
        <v>690371.87164318934</v>
      </c>
      <c r="BG180" s="5">
        <f t="shared" si="21"/>
        <v>534281.34944597259</v>
      </c>
      <c r="BH180" s="5">
        <f t="shared" si="22"/>
        <v>854090.52219721733</v>
      </c>
      <c r="BI180" s="150"/>
      <c r="BJ180" s="2">
        <v>175</v>
      </c>
      <c r="BK180" s="118">
        <v>50161</v>
      </c>
      <c r="BL180" s="5">
        <f t="shared" si="52"/>
        <v>531070.8056832091</v>
      </c>
      <c r="BM180" s="5">
        <f t="shared" si="53"/>
        <v>4761.5904347922178</v>
      </c>
      <c r="BN180" s="5">
        <f t="shared" si="23"/>
        <v>1553.0376504561627</v>
      </c>
      <c r="BO180" s="35">
        <f t="shared" si="24"/>
        <v>3.5092216717691027E-2</v>
      </c>
      <c r="BP180" s="5">
        <f t="shared" si="25"/>
        <v>3208.5527843360551</v>
      </c>
      <c r="BQ180" s="35">
        <f t="shared" si="26"/>
        <v>7.2499999999999995E-2</v>
      </c>
      <c r="BR180" s="5">
        <f t="shared" si="54"/>
        <v>168482.23196724697</v>
      </c>
      <c r="BS180" s="5">
        <f t="shared" si="55"/>
        <v>664796.09412139119</v>
      </c>
      <c r="BT180" s="5">
        <f t="shared" si="27"/>
        <v>529517.76803275291</v>
      </c>
      <c r="BU180" s="5">
        <f t="shared" si="28"/>
        <v>833278.32608863816</v>
      </c>
      <c r="BV180" s="150"/>
      <c r="BW180" s="2">
        <v>175</v>
      </c>
      <c r="BX180" s="118">
        <v>50161</v>
      </c>
      <c r="BY180" s="5">
        <f t="shared" si="56"/>
        <v>526235.13513161533</v>
      </c>
      <c r="BZ180" s="5">
        <f t="shared" si="57"/>
        <v>4643.8114163506943</v>
      </c>
      <c r="CA180" s="5">
        <f t="shared" si="29"/>
        <v>1574.1064614162715</v>
      </c>
      <c r="CB180" s="35">
        <f t="shared" si="30"/>
        <v>3.5895128006363367E-2</v>
      </c>
      <c r="CC180" s="5">
        <f t="shared" si="31"/>
        <v>3069.7049549344229</v>
      </c>
      <c r="CD180" s="35">
        <f t="shared" si="32"/>
        <v>7.0000000000000007E-2</v>
      </c>
      <c r="CE180" s="5">
        <f t="shared" si="58"/>
        <v>173338.97132980058</v>
      </c>
      <c r="CF180" s="5">
        <f t="shared" si="59"/>
        <v>639328.02653157117</v>
      </c>
      <c r="CG180" s="5">
        <f t="shared" si="33"/>
        <v>524661.0286701991</v>
      </c>
      <c r="CH180" s="5">
        <f t="shared" si="34"/>
        <v>812666.99786137172</v>
      </c>
    </row>
    <row r="181" spans="9:86" ht="14.25" customHeight="1">
      <c r="I181" s="150"/>
      <c r="J181" s="2">
        <v>176</v>
      </c>
      <c r="K181" s="118">
        <v>50192</v>
      </c>
      <c r="L181" s="5">
        <f t="shared" si="35"/>
        <v>548007.58006303629</v>
      </c>
      <c r="M181" s="5">
        <f t="shared" si="0"/>
        <v>5243.8408962754593</v>
      </c>
      <c r="N181" s="5">
        <f t="shared" si="1"/>
        <v>1476.2887833420846</v>
      </c>
      <c r="O181" s="35">
        <f t="shared" si="2"/>
        <v>3.2327044450858211E-2</v>
      </c>
      <c r="P181" s="5">
        <f t="shared" si="3"/>
        <v>3767.5521129333747</v>
      </c>
      <c r="Q181" s="35">
        <f t="shared" si="4"/>
        <v>8.2500000000000004E-2</v>
      </c>
      <c r="R181" s="5">
        <f t="shared" si="36"/>
        <v>151468.70872030602</v>
      </c>
      <c r="S181" s="5">
        <f t="shared" si="37"/>
        <v>771447.28902417445</v>
      </c>
      <c r="T181" s="5">
        <f t="shared" si="38"/>
        <v>546531.29127969418</v>
      </c>
      <c r="U181" s="5">
        <f t="shared" si="39"/>
        <v>922915.9977444805</v>
      </c>
      <c r="V181" s="150"/>
      <c r="W181" s="2">
        <v>176</v>
      </c>
      <c r="X181" s="118">
        <v>50192</v>
      </c>
      <c r="Y181" s="5">
        <f t="shared" si="40"/>
        <v>543526.65950575541</v>
      </c>
      <c r="Z181" s="5">
        <f t="shared" si="41"/>
        <v>5121.6767256780549</v>
      </c>
      <c r="AA181" s="5">
        <f t="shared" si="5"/>
        <v>1498.1656623063518</v>
      </c>
      <c r="AB181" s="35">
        <f t="shared" si="6"/>
        <v>3.3076552241290476E-2</v>
      </c>
      <c r="AC181" s="5">
        <f t="shared" si="7"/>
        <v>3623.5110633717031</v>
      </c>
      <c r="AD181" s="35">
        <f t="shared" si="8"/>
        <v>0.08</v>
      </c>
      <c r="AE181" s="5">
        <f t="shared" si="42"/>
        <v>155971.50615655142</v>
      </c>
      <c r="AF181" s="5">
        <f t="shared" si="43"/>
        <v>745443.59756278608</v>
      </c>
      <c r="AG181" s="5">
        <f t="shared" si="9"/>
        <v>542028.49384344905</v>
      </c>
      <c r="AH181" s="5">
        <f t="shared" si="10"/>
        <v>901415.10371933749</v>
      </c>
      <c r="AI181" s="150"/>
      <c r="AJ181" s="2">
        <v>176</v>
      </c>
      <c r="AK181" s="118">
        <v>50192</v>
      </c>
      <c r="AL181" s="5">
        <f t="shared" si="44"/>
        <v>538951.13955571107</v>
      </c>
      <c r="AM181" s="5">
        <f t="shared" si="45"/>
        <v>5000.557474002132</v>
      </c>
      <c r="AN181" s="5">
        <f t="shared" si="11"/>
        <v>1519.8313643714982</v>
      </c>
      <c r="AO181" s="35">
        <f t="shared" si="12"/>
        <v>3.3839758438014636E-2</v>
      </c>
      <c r="AP181" s="5">
        <f t="shared" si="13"/>
        <v>3480.7261096306338</v>
      </c>
      <c r="AQ181" s="35">
        <f t="shared" si="14"/>
        <v>7.7499999999999999E-2</v>
      </c>
      <c r="AR181" s="5">
        <f t="shared" si="46"/>
        <v>160568.69180866031</v>
      </c>
      <c r="AS181" s="5">
        <f t="shared" si="47"/>
        <v>719529.42361571488</v>
      </c>
      <c r="AT181" s="5">
        <f t="shared" si="15"/>
        <v>537431.3081913396</v>
      </c>
      <c r="AU181" s="5">
        <f t="shared" si="16"/>
        <v>880098.11542437517</v>
      </c>
      <c r="AV181" s="150"/>
      <c r="AW181" s="2">
        <v>176</v>
      </c>
      <c r="AX181" s="118">
        <v>50192</v>
      </c>
      <c r="AY181" s="5">
        <f t="shared" si="48"/>
        <v>534281.34944597259</v>
      </c>
      <c r="AZ181" s="5">
        <f t="shared" si="49"/>
        <v>4880.5172696983873</v>
      </c>
      <c r="BA181" s="5">
        <f t="shared" si="17"/>
        <v>1541.258835661059</v>
      </c>
      <c r="BB181" s="35">
        <f t="shared" si="18"/>
        <v>3.4616791409828096E-2</v>
      </c>
      <c r="BC181" s="5">
        <f t="shared" si="19"/>
        <v>3339.2584340373282</v>
      </c>
      <c r="BD181" s="35">
        <f t="shared" si="20"/>
        <v>7.4999999999999997E-2</v>
      </c>
      <c r="BE181" s="5">
        <f t="shared" si="50"/>
        <v>165259.90938968901</v>
      </c>
      <c r="BF181" s="5">
        <f t="shared" si="51"/>
        <v>693711.13007722667</v>
      </c>
      <c r="BG181" s="5">
        <f t="shared" si="21"/>
        <v>532740.09061031148</v>
      </c>
      <c r="BH181" s="5">
        <f t="shared" si="22"/>
        <v>858971.03946691565</v>
      </c>
      <c r="BI181" s="150"/>
      <c r="BJ181" s="2">
        <v>176</v>
      </c>
      <c r="BK181" s="118">
        <v>50192</v>
      </c>
      <c r="BL181" s="5">
        <f t="shared" si="52"/>
        <v>529517.76803275291</v>
      </c>
      <c r="BM181" s="5">
        <f t="shared" si="53"/>
        <v>4761.5904347922178</v>
      </c>
      <c r="BN181" s="5">
        <f t="shared" si="23"/>
        <v>1562.4205862610024</v>
      </c>
      <c r="BO181" s="35">
        <f t="shared" si="24"/>
        <v>3.5407776975620434E-2</v>
      </c>
      <c r="BP181" s="5">
        <f t="shared" si="25"/>
        <v>3199.1698485312154</v>
      </c>
      <c r="BQ181" s="35">
        <f t="shared" si="26"/>
        <v>7.2499999999999995E-2</v>
      </c>
      <c r="BR181" s="5">
        <f t="shared" si="54"/>
        <v>170044.65255350797</v>
      </c>
      <c r="BS181" s="5">
        <f t="shared" si="55"/>
        <v>667995.26396992244</v>
      </c>
      <c r="BT181" s="5">
        <f t="shared" si="27"/>
        <v>527955.34744649194</v>
      </c>
      <c r="BU181" s="5">
        <f t="shared" si="28"/>
        <v>838039.91652343038</v>
      </c>
      <c r="BV181" s="150"/>
      <c r="BW181" s="2">
        <v>176</v>
      </c>
      <c r="BX181" s="118">
        <v>50192</v>
      </c>
      <c r="BY181" s="5">
        <f t="shared" si="56"/>
        <v>524661.0286701991</v>
      </c>
      <c r="BZ181" s="5">
        <f t="shared" si="57"/>
        <v>4643.8114163506943</v>
      </c>
      <c r="CA181" s="5">
        <f t="shared" si="29"/>
        <v>1583.2887491078664</v>
      </c>
      <c r="CB181" s="35">
        <f t="shared" si="30"/>
        <v>3.6212838291897267E-2</v>
      </c>
      <c r="CC181" s="5">
        <f t="shared" si="31"/>
        <v>3060.522667242828</v>
      </c>
      <c r="CD181" s="35">
        <f t="shared" si="32"/>
        <v>7.0000000000000007E-2</v>
      </c>
      <c r="CE181" s="5">
        <f t="shared" si="58"/>
        <v>174922.26007890844</v>
      </c>
      <c r="CF181" s="5">
        <f t="shared" si="59"/>
        <v>642388.54919881397</v>
      </c>
      <c r="CG181" s="5">
        <f t="shared" si="33"/>
        <v>523077.73992109124</v>
      </c>
      <c r="CH181" s="5">
        <f t="shared" si="34"/>
        <v>817310.80927772238</v>
      </c>
    </row>
    <row r="182" spans="9:86" ht="14.25" customHeight="1">
      <c r="I182" s="150"/>
      <c r="J182" s="2">
        <v>177</v>
      </c>
      <c r="K182" s="118">
        <v>50222</v>
      </c>
      <c r="L182" s="5">
        <f t="shared" si="35"/>
        <v>546531.29127969418</v>
      </c>
      <c r="M182" s="5">
        <f t="shared" si="0"/>
        <v>5243.8408962754593</v>
      </c>
      <c r="N182" s="5">
        <f t="shared" si="1"/>
        <v>1486.4382687275615</v>
      </c>
      <c r="O182" s="35">
        <f t="shared" si="2"/>
        <v>3.2637214939633348E-2</v>
      </c>
      <c r="P182" s="5">
        <f t="shared" si="3"/>
        <v>3757.4026275478977</v>
      </c>
      <c r="Q182" s="35">
        <f t="shared" si="4"/>
        <v>8.2500000000000004E-2</v>
      </c>
      <c r="R182" s="5">
        <f t="shared" si="36"/>
        <v>152955.14698903359</v>
      </c>
      <c r="S182" s="5">
        <f t="shared" si="37"/>
        <v>775204.6916517223</v>
      </c>
      <c r="T182" s="5">
        <f t="shared" si="38"/>
        <v>545044.85301096668</v>
      </c>
      <c r="U182" s="5">
        <f t="shared" si="39"/>
        <v>928159.83864075586</v>
      </c>
      <c r="V182" s="150"/>
      <c r="W182" s="2">
        <v>177</v>
      </c>
      <c r="X182" s="118">
        <v>50222</v>
      </c>
      <c r="Y182" s="5">
        <f t="shared" si="40"/>
        <v>542028.49384344905</v>
      </c>
      <c r="Z182" s="5">
        <f t="shared" si="41"/>
        <v>5121.6767256780549</v>
      </c>
      <c r="AA182" s="5">
        <f t="shared" si="5"/>
        <v>1508.1534333883942</v>
      </c>
      <c r="AB182" s="35">
        <f t="shared" si="6"/>
        <v>3.33890956033168E-2</v>
      </c>
      <c r="AC182" s="5">
        <f t="shared" si="7"/>
        <v>3613.5232922896607</v>
      </c>
      <c r="AD182" s="35">
        <f t="shared" si="8"/>
        <v>0.08</v>
      </c>
      <c r="AE182" s="5">
        <f t="shared" si="42"/>
        <v>157479.65958993981</v>
      </c>
      <c r="AF182" s="5">
        <f t="shared" si="43"/>
        <v>749057.12085507577</v>
      </c>
      <c r="AG182" s="5">
        <f t="shared" si="9"/>
        <v>540520.3404100606</v>
      </c>
      <c r="AH182" s="5">
        <f t="shared" si="10"/>
        <v>906536.78044501552</v>
      </c>
      <c r="AI182" s="150"/>
      <c r="AJ182" s="2">
        <v>177</v>
      </c>
      <c r="AK182" s="118">
        <v>50222</v>
      </c>
      <c r="AL182" s="5">
        <f t="shared" si="44"/>
        <v>537431.3081913396</v>
      </c>
      <c r="AM182" s="5">
        <f t="shared" si="45"/>
        <v>5000.557474002132</v>
      </c>
      <c r="AN182" s="5">
        <f t="shared" si="11"/>
        <v>1529.6469419330638</v>
      </c>
      <c r="AO182" s="35">
        <f t="shared" si="12"/>
        <v>3.415462222506329E-2</v>
      </c>
      <c r="AP182" s="5">
        <f t="shared" si="13"/>
        <v>3470.9105320690683</v>
      </c>
      <c r="AQ182" s="35">
        <f t="shared" si="14"/>
        <v>7.7499999999999999E-2</v>
      </c>
      <c r="AR182" s="5">
        <f t="shared" si="46"/>
        <v>162098.33875059336</v>
      </c>
      <c r="AS182" s="5">
        <f t="shared" si="47"/>
        <v>723000.33414778393</v>
      </c>
      <c r="AT182" s="5">
        <f t="shared" si="15"/>
        <v>535901.66124940652</v>
      </c>
      <c r="AU182" s="5">
        <f t="shared" si="16"/>
        <v>885098.67289837729</v>
      </c>
      <c r="AV182" s="150"/>
      <c r="AW182" s="2">
        <v>177</v>
      </c>
      <c r="AX182" s="118">
        <v>50222</v>
      </c>
      <c r="AY182" s="5">
        <f t="shared" si="48"/>
        <v>532740.09061031148</v>
      </c>
      <c r="AZ182" s="5">
        <f t="shared" si="49"/>
        <v>4880.5172696983873</v>
      </c>
      <c r="BA182" s="5">
        <f t="shared" si="17"/>
        <v>1550.8917033839407</v>
      </c>
      <c r="BB182" s="35">
        <f t="shared" si="18"/>
        <v>3.4933921378597049E-2</v>
      </c>
      <c r="BC182" s="5">
        <f t="shared" si="19"/>
        <v>3329.6255663144466</v>
      </c>
      <c r="BD182" s="35">
        <f t="shared" si="20"/>
        <v>7.4999999999999997E-2</v>
      </c>
      <c r="BE182" s="5">
        <f t="shared" si="50"/>
        <v>166810.80109307295</v>
      </c>
      <c r="BF182" s="5">
        <f t="shared" si="51"/>
        <v>697040.75564354111</v>
      </c>
      <c r="BG182" s="5">
        <f t="shared" si="21"/>
        <v>531189.19890692749</v>
      </c>
      <c r="BH182" s="5">
        <f t="shared" si="22"/>
        <v>863851.55673661409</v>
      </c>
      <c r="BI182" s="150"/>
      <c r="BJ182" s="2">
        <v>177</v>
      </c>
      <c r="BK182" s="118">
        <v>50222</v>
      </c>
      <c r="BL182" s="5">
        <f t="shared" si="52"/>
        <v>527955.34744649194</v>
      </c>
      <c r="BM182" s="5">
        <f t="shared" si="53"/>
        <v>4761.5904347922178</v>
      </c>
      <c r="BN182" s="5">
        <f t="shared" si="23"/>
        <v>1571.8602106363292</v>
      </c>
      <c r="BO182" s="35">
        <f t="shared" si="24"/>
        <v>3.5727117111069018E-2</v>
      </c>
      <c r="BP182" s="5">
        <f t="shared" si="25"/>
        <v>3189.7302241558887</v>
      </c>
      <c r="BQ182" s="35">
        <f t="shared" si="26"/>
        <v>7.2499999999999995E-2</v>
      </c>
      <c r="BR182" s="5">
        <f t="shared" si="54"/>
        <v>171616.51276414431</v>
      </c>
      <c r="BS182" s="5">
        <f t="shared" si="55"/>
        <v>671184.99419407838</v>
      </c>
      <c r="BT182" s="5">
        <f t="shared" si="27"/>
        <v>526383.48723585566</v>
      </c>
      <c r="BU182" s="5">
        <f t="shared" si="28"/>
        <v>842801.50695822272</v>
      </c>
      <c r="BV182" s="150"/>
      <c r="BW182" s="2">
        <v>177</v>
      </c>
      <c r="BX182" s="118">
        <v>50222</v>
      </c>
      <c r="BY182" s="5">
        <f t="shared" si="56"/>
        <v>523077.73992109124</v>
      </c>
      <c r="BZ182" s="5">
        <f t="shared" si="57"/>
        <v>4643.8114163506943</v>
      </c>
      <c r="CA182" s="5">
        <f t="shared" si="29"/>
        <v>1592.5246001443288</v>
      </c>
      <c r="CB182" s="35">
        <f t="shared" si="30"/>
        <v>3.6534330833146951E-2</v>
      </c>
      <c r="CC182" s="5">
        <f t="shared" si="31"/>
        <v>3051.2868162063655</v>
      </c>
      <c r="CD182" s="35">
        <f t="shared" si="32"/>
        <v>7.0000000000000007E-2</v>
      </c>
      <c r="CE182" s="5">
        <f t="shared" si="58"/>
        <v>176514.78467905277</v>
      </c>
      <c r="CF182" s="5">
        <f t="shared" si="59"/>
        <v>645439.83601502038</v>
      </c>
      <c r="CG182" s="5">
        <f t="shared" si="33"/>
        <v>521485.21532094694</v>
      </c>
      <c r="CH182" s="5">
        <f t="shared" si="34"/>
        <v>821954.62069407315</v>
      </c>
    </row>
    <row r="183" spans="9:86" ht="14.25" customHeight="1">
      <c r="I183" s="150"/>
      <c r="J183" s="2">
        <v>178</v>
      </c>
      <c r="K183" s="118">
        <v>50253</v>
      </c>
      <c r="L183" s="5">
        <f t="shared" si="35"/>
        <v>545044.85301096668</v>
      </c>
      <c r="M183" s="5">
        <f t="shared" si="0"/>
        <v>5243.8408962754593</v>
      </c>
      <c r="N183" s="5">
        <f t="shared" si="1"/>
        <v>1496.6575318250634</v>
      </c>
      <c r="O183" s="35">
        <f t="shared" si="2"/>
        <v>3.2951215450775749E-2</v>
      </c>
      <c r="P183" s="5">
        <f t="shared" si="3"/>
        <v>3747.1833644503959</v>
      </c>
      <c r="Q183" s="35">
        <f t="shared" si="4"/>
        <v>8.2500000000000004E-2</v>
      </c>
      <c r="R183" s="5">
        <f t="shared" si="36"/>
        <v>154451.80452085866</v>
      </c>
      <c r="S183" s="5">
        <f t="shared" si="37"/>
        <v>778951.87501617265</v>
      </c>
      <c r="T183" s="5">
        <f t="shared" si="38"/>
        <v>543548.19547914166</v>
      </c>
      <c r="U183" s="5">
        <f t="shared" si="39"/>
        <v>933403.67953703133</v>
      </c>
      <c r="V183" s="150"/>
      <c r="W183" s="2">
        <v>178</v>
      </c>
      <c r="X183" s="118">
        <v>50253</v>
      </c>
      <c r="Y183" s="5">
        <f t="shared" si="40"/>
        <v>540520.3404100606</v>
      </c>
      <c r="Z183" s="5">
        <f t="shared" si="41"/>
        <v>5121.6767256780549</v>
      </c>
      <c r="AA183" s="5">
        <f t="shared" si="5"/>
        <v>1518.207789610984</v>
      </c>
      <c r="AB183" s="35">
        <f t="shared" si="6"/>
        <v>3.3705472511007674E-2</v>
      </c>
      <c r="AC183" s="5">
        <f t="shared" si="7"/>
        <v>3603.4689360670709</v>
      </c>
      <c r="AD183" s="35">
        <f t="shared" si="8"/>
        <v>0.08</v>
      </c>
      <c r="AE183" s="5">
        <f t="shared" si="42"/>
        <v>158997.86737955079</v>
      </c>
      <c r="AF183" s="5">
        <f t="shared" si="43"/>
        <v>752660.58979114285</v>
      </c>
      <c r="AG183" s="5">
        <f t="shared" si="9"/>
        <v>539002.13262044964</v>
      </c>
      <c r="AH183" s="5">
        <f t="shared" si="10"/>
        <v>911658.45717069367</v>
      </c>
      <c r="AI183" s="150"/>
      <c r="AJ183" s="2">
        <v>178</v>
      </c>
      <c r="AK183" s="118">
        <v>50253</v>
      </c>
      <c r="AL183" s="5">
        <f t="shared" si="44"/>
        <v>535901.66124940652</v>
      </c>
      <c r="AM183" s="5">
        <f t="shared" si="45"/>
        <v>5000.557474002132</v>
      </c>
      <c r="AN183" s="5">
        <f t="shared" si="11"/>
        <v>1539.5259117663818</v>
      </c>
      <c r="AO183" s="35">
        <f t="shared" si="12"/>
        <v>3.4473322769937656E-2</v>
      </c>
      <c r="AP183" s="5">
        <f t="shared" si="13"/>
        <v>3461.0315622357502</v>
      </c>
      <c r="AQ183" s="35">
        <f t="shared" si="14"/>
        <v>7.7499999999999999E-2</v>
      </c>
      <c r="AR183" s="5">
        <f t="shared" si="46"/>
        <v>163637.86466235976</v>
      </c>
      <c r="AS183" s="5">
        <f t="shared" si="47"/>
        <v>726461.36571001972</v>
      </c>
      <c r="AT183" s="5">
        <f t="shared" si="15"/>
        <v>534362.13533764018</v>
      </c>
      <c r="AU183" s="5">
        <f t="shared" si="16"/>
        <v>890099.23037237953</v>
      </c>
      <c r="AV183" s="150"/>
      <c r="AW183" s="2">
        <v>178</v>
      </c>
      <c r="AX183" s="118">
        <v>50253</v>
      </c>
      <c r="AY183" s="5">
        <f t="shared" si="48"/>
        <v>531189.19890692749</v>
      </c>
      <c r="AZ183" s="5">
        <f t="shared" si="49"/>
        <v>4880.5172696983873</v>
      </c>
      <c r="BA183" s="5">
        <f t="shared" si="17"/>
        <v>1560.5847765300909</v>
      </c>
      <c r="BB183" s="35">
        <f t="shared" si="18"/>
        <v>3.5254891019804703E-2</v>
      </c>
      <c r="BC183" s="5">
        <f t="shared" si="19"/>
        <v>3319.9324931682963</v>
      </c>
      <c r="BD183" s="35">
        <f t="shared" si="20"/>
        <v>7.4999999999999997E-2</v>
      </c>
      <c r="BE183" s="5">
        <f t="shared" si="50"/>
        <v>168371.38586960305</v>
      </c>
      <c r="BF183" s="5">
        <f t="shared" si="51"/>
        <v>700360.68813670939</v>
      </c>
      <c r="BG183" s="5">
        <f t="shared" si="21"/>
        <v>529628.61413039744</v>
      </c>
      <c r="BH183" s="5">
        <f t="shared" si="22"/>
        <v>868732.07400631241</v>
      </c>
      <c r="BI183" s="150"/>
      <c r="BJ183" s="2">
        <v>178</v>
      </c>
      <c r="BK183" s="118">
        <v>50253</v>
      </c>
      <c r="BL183" s="5">
        <f t="shared" si="52"/>
        <v>526383.48723585566</v>
      </c>
      <c r="BM183" s="5">
        <f t="shared" si="53"/>
        <v>4761.5904347922178</v>
      </c>
      <c r="BN183" s="5">
        <f t="shared" si="23"/>
        <v>1581.35686607559</v>
      </c>
      <c r="BO183" s="35">
        <f t="shared" si="24"/>
        <v>3.6050299549773707E-2</v>
      </c>
      <c r="BP183" s="5">
        <f t="shared" si="25"/>
        <v>3180.2335687166278</v>
      </c>
      <c r="BQ183" s="35">
        <f t="shared" si="26"/>
        <v>7.2499999999999995E-2</v>
      </c>
      <c r="BR183" s="5">
        <f t="shared" si="54"/>
        <v>173197.86963021991</v>
      </c>
      <c r="BS183" s="5">
        <f t="shared" si="55"/>
        <v>674365.22776279505</v>
      </c>
      <c r="BT183" s="5">
        <f t="shared" si="27"/>
        <v>524802.13036978012</v>
      </c>
      <c r="BU183" s="5">
        <f t="shared" si="28"/>
        <v>847563.09739301493</v>
      </c>
      <c r="BV183" s="150"/>
      <c r="BW183" s="2">
        <v>178</v>
      </c>
      <c r="BX183" s="118">
        <v>50253</v>
      </c>
      <c r="BY183" s="5">
        <f t="shared" si="56"/>
        <v>521485.21532094694</v>
      </c>
      <c r="BZ183" s="5">
        <f t="shared" si="57"/>
        <v>4643.8114163506943</v>
      </c>
      <c r="CA183" s="5">
        <f t="shared" si="29"/>
        <v>1601.8143269785037</v>
      </c>
      <c r="CB183" s="35">
        <f t="shared" si="30"/>
        <v>3.6859668038550328E-2</v>
      </c>
      <c r="CC183" s="5">
        <f t="shared" si="31"/>
        <v>3041.9970893721907</v>
      </c>
      <c r="CD183" s="35">
        <f t="shared" si="32"/>
        <v>7.0000000000000007E-2</v>
      </c>
      <c r="CE183" s="5">
        <f t="shared" si="58"/>
        <v>178116.59900603126</v>
      </c>
      <c r="CF183" s="5">
        <f t="shared" si="59"/>
        <v>648481.83310439251</v>
      </c>
      <c r="CG183" s="5">
        <f t="shared" si="33"/>
        <v>519883.40099396842</v>
      </c>
      <c r="CH183" s="5">
        <f t="shared" si="34"/>
        <v>826598.4321104238</v>
      </c>
    </row>
    <row r="184" spans="9:86" ht="14.25" customHeight="1">
      <c r="I184" s="150"/>
      <c r="J184" s="2">
        <v>179</v>
      </c>
      <c r="K184" s="118">
        <v>50284</v>
      </c>
      <c r="L184" s="5">
        <f t="shared" si="35"/>
        <v>543548.19547914166</v>
      </c>
      <c r="M184" s="5">
        <f t="shared" si="0"/>
        <v>5243.8408962754593</v>
      </c>
      <c r="N184" s="5">
        <f t="shared" si="1"/>
        <v>1506.9470523563605</v>
      </c>
      <c r="O184" s="35">
        <f t="shared" si="2"/>
        <v>3.3269109857564164E-2</v>
      </c>
      <c r="P184" s="5">
        <f t="shared" si="3"/>
        <v>3736.8938439190988</v>
      </c>
      <c r="Q184" s="35">
        <f t="shared" si="4"/>
        <v>8.2500000000000004E-2</v>
      </c>
      <c r="R184" s="5">
        <f t="shared" si="36"/>
        <v>155958.75157321501</v>
      </c>
      <c r="S184" s="5">
        <f t="shared" si="37"/>
        <v>782688.7688600918</v>
      </c>
      <c r="T184" s="5">
        <f t="shared" si="38"/>
        <v>542041.24842678534</v>
      </c>
      <c r="U184" s="5">
        <f t="shared" si="39"/>
        <v>938647.52043330681</v>
      </c>
      <c r="V184" s="150"/>
      <c r="W184" s="2">
        <v>179</v>
      </c>
      <c r="X184" s="118">
        <v>50284</v>
      </c>
      <c r="Y184" s="5">
        <f t="shared" si="40"/>
        <v>539002.13262044964</v>
      </c>
      <c r="Z184" s="5">
        <f t="shared" si="41"/>
        <v>5121.6767256780549</v>
      </c>
      <c r="AA184" s="5">
        <f t="shared" si="5"/>
        <v>1528.3291748750571</v>
      </c>
      <c r="AB184" s="35">
        <f t="shared" si="6"/>
        <v>3.4025746817248993E-2</v>
      </c>
      <c r="AC184" s="5">
        <f t="shared" si="7"/>
        <v>3593.3475508029978</v>
      </c>
      <c r="AD184" s="35">
        <f t="shared" si="8"/>
        <v>0.08</v>
      </c>
      <c r="AE184" s="5">
        <f t="shared" si="42"/>
        <v>160526.19655442584</v>
      </c>
      <c r="AF184" s="5">
        <f t="shared" si="43"/>
        <v>756253.93734194583</v>
      </c>
      <c r="AG184" s="5">
        <f t="shared" si="9"/>
        <v>537473.80344557459</v>
      </c>
      <c r="AH184" s="5">
        <f t="shared" si="10"/>
        <v>916780.1338963717</v>
      </c>
      <c r="AI184" s="150"/>
      <c r="AJ184" s="2">
        <v>179</v>
      </c>
      <c r="AK184" s="118">
        <v>50284</v>
      </c>
      <c r="AL184" s="5">
        <f t="shared" si="44"/>
        <v>534362.13533764018</v>
      </c>
      <c r="AM184" s="5">
        <f t="shared" si="45"/>
        <v>5000.557474002132</v>
      </c>
      <c r="AN184" s="5">
        <f t="shared" si="11"/>
        <v>1549.4686832798725</v>
      </c>
      <c r="AO184" s="35">
        <f t="shared" si="12"/>
        <v>3.4795923905817108E-2</v>
      </c>
      <c r="AP184" s="5">
        <f t="shared" si="13"/>
        <v>3451.0887907222595</v>
      </c>
      <c r="AQ184" s="35">
        <f t="shared" si="14"/>
        <v>7.7499999999999999E-2</v>
      </c>
      <c r="AR184" s="5">
        <f t="shared" si="46"/>
        <v>165187.33334563964</v>
      </c>
      <c r="AS184" s="5">
        <f t="shared" si="47"/>
        <v>729912.45450074202</v>
      </c>
      <c r="AT184" s="5">
        <f t="shared" si="15"/>
        <v>532812.66665436036</v>
      </c>
      <c r="AU184" s="5">
        <f t="shared" si="16"/>
        <v>895099.78784638166</v>
      </c>
      <c r="AV184" s="150"/>
      <c r="AW184" s="2">
        <v>179</v>
      </c>
      <c r="AX184" s="118">
        <v>50284</v>
      </c>
      <c r="AY184" s="5">
        <f t="shared" si="48"/>
        <v>529628.61413039744</v>
      </c>
      <c r="AZ184" s="5">
        <f t="shared" si="49"/>
        <v>4880.5172696983873</v>
      </c>
      <c r="BA184" s="5">
        <f t="shared" si="17"/>
        <v>1570.3384313834035</v>
      </c>
      <c r="BB184" s="35">
        <f t="shared" si="18"/>
        <v>3.5579764147639747E-2</v>
      </c>
      <c r="BC184" s="5">
        <f t="shared" si="19"/>
        <v>3310.1788383149838</v>
      </c>
      <c r="BD184" s="35">
        <f t="shared" si="20"/>
        <v>7.4999999999999997E-2</v>
      </c>
      <c r="BE184" s="5">
        <f t="shared" si="50"/>
        <v>169941.72430098645</v>
      </c>
      <c r="BF184" s="5">
        <f t="shared" si="51"/>
        <v>703670.86697502434</v>
      </c>
      <c r="BG184" s="5">
        <f t="shared" si="21"/>
        <v>528058.27569901408</v>
      </c>
      <c r="BH184" s="5">
        <f t="shared" si="22"/>
        <v>873612.59127601073</v>
      </c>
      <c r="BI184" s="150"/>
      <c r="BJ184" s="2">
        <v>179</v>
      </c>
      <c r="BK184" s="118">
        <v>50284</v>
      </c>
      <c r="BL184" s="5">
        <f t="shared" si="52"/>
        <v>524802.13036978012</v>
      </c>
      <c r="BM184" s="5">
        <f t="shared" si="53"/>
        <v>4761.5904347922178</v>
      </c>
      <c r="BN184" s="5">
        <f t="shared" si="23"/>
        <v>1590.910897141463</v>
      </c>
      <c r="BO184" s="35">
        <f t="shared" si="24"/>
        <v>3.6377388087670152E-2</v>
      </c>
      <c r="BP184" s="5">
        <f t="shared" si="25"/>
        <v>3170.6795376507548</v>
      </c>
      <c r="BQ184" s="35">
        <f t="shared" si="26"/>
        <v>7.2499999999999995E-2</v>
      </c>
      <c r="BR184" s="5">
        <f t="shared" si="54"/>
        <v>174788.78052736138</v>
      </c>
      <c r="BS184" s="5">
        <f t="shared" si="55"/>
        <v>677535.90730044583</v>
      </c>
      <c r="BT184" s="5">
        <f t="shared" si="27"/>
        <v>523211.21947263868</v>
      </c>
      <c r="BU184" s="5">
        <f t="shared" si="28"/>
        <v>852324.68782780715</v>
      </c>
      <c r="BV184" s="150"/>
      <c r="BW184" s="2">
        <v>179</v>
      </c>
      <c r="BX184" s="118">
        <v>50284</v>
      </c>
      <c r="BY184" s="5">
        <f t="shared" si="56"/>
        <v>519883.40099396842</v>
      </c>
      <c r="BZ184" s="5">
        <f t="shared" si="57"/>
        <v>4643.8114163506943</v>
      </c>
      <c r="CA184" s="5">
        <f t="shared" si="29"/>
        <v>1611.1582438858786</v>
      </c>
      <c r="CB184" s="35">
        <f t="shared" si="30"/>
        <v>3.7188913686541904E-2</v>
      </c>
      <c r="CC184" s="5">
        <f t="shared" si="31"/>
        <v>3032.6531724648157</v>
      </c>
      <c r="CD184" s="35">
        <f t="shared" si="32"/>
        <v>7.0000000000000007E-2</v>
      </c>
      <c r="CE184" s="5">
        <f t="shared" si="58"/>
        <v>179727.75724991714</v>
      </c>
      <c r="CF184" s="5">
        <f t="shared" si="59"/>
        <v>651514.48627685732</v>
      </c>
      <c r="CG184" s="5">
        <f t="shared" si="33"/>
        <v>518272.24275008251</v>
      </c>
      <c r="CH184" s="5">
        <f t="shared" si="34"/>
        <v>831242.24352677446</v>
      </c>
    </row>
    <row r="185" spans="9:86" ht="14.25" customHeight="1">
      <c r="I185" s="150"/>
      <c r="J185" s="2">
        <v>180</v>
      </c>
      <c r="K185" s="118">
        <v>50314</v>
      </c>
      <c r="L185" s="5">
        <f t="shared" si="35"/>
        <v>542041.24842678534</v>
      </c>
      <c r="M185" s="5">
        <f t="shared" si="0"/>
        <v>5243.8408962754593</v>
      </c>
      <c r="N185" s="5">
        <f t="shared" si="1"/>
        <v>1517.30731334131</v>
      </c>
      <c r="O185" s="35">
        <f t="shared" si="2"/>
        <v>3.3590963442250044E-2</v>
      </c>
      <c r="P185" s="5">
        <f t="shared" si="3"/>
        <v>3726.5335829341493</v>
      </c>
      <c r="Q185" s="35">
        <f t="shared" si="4"/>
        <v>8.2500000000000004E-2</v>
      </c>
      <c r="R185" s="5">
        <f t="shared" si="36"/>
        <v>157476.0588865563</v>
      </c>
      <c r="S185" s="5">
        <f t="shared" si="37"/>
        <v>786415.30244302598</v>
      </c>
      <c r="T185" s="5">
        <f t="shared" si="38"/>
        <v>540523.94111344405</v>
      </c>
      <c r="U185" s="5">
        <f t="shared" si="39"/>
        <v>943891.36132958229</v>
      </c>
      <c r="V185" s="150"/>
      <c r="W185" s="2">
        <v>180</v>
      </c>
      <c r="X185" s="118">
        <v>50314</v>
      </c>
      <c r="Y185" s="5">
        <f t="shared" si="40"/>
        <v>537473.80344557459</v>
      </c>
      <c r="Z185" s="5">
        <f t="shared" si="41"/>
        <v>5121.6767256780549</v>
      </c>
      <c r="AA185" s="5">
        <f t="shared" si="5"/>
        <v>1538.5180360408908</v>
      </c>
      <c r="AB185" s="35">
        <f t="shared" si="6"/>
        <v>3.4349983783647231E-2</v>
      </c>
      <c r="AC185" s="5">
        <f t="shared" si="7"/>
        <v>3583.1586896371641</v>
      </c>
      <c r="AD185" s="35">
        <f t="shared" si="8"/>
        <v>0.08</v>
      </c>
      <c r="AE185" s="5">
        <f t="shared" si="42"/>
        <v>162064.71459046673</v>
      </c>
      <c r="AF185" s="5">
        <f t="shared" si="43"/>
        <v>759837.09603158303</v>
      </c>
      <c r="AG185" s="5">
        <f t="shared" si="9"/>
        <v>535935.28540953365</v>
      </c>
      <c r="AH185" s="5">
        <f t="shared" si="10"/>
        <v>921901.81062204973</v>
      </c>
      <c r="AI185" s="150"/>
      <c r="AJ185" s="2">
        <v>180</v>
      </c>
      <c r="AK185" s="118">
        <v>50314</v>
      </c>
      <c r="AL185" s="5">
        <f t="shared" si="44"/>
        <v>532812.66665436036</v>
      </c>
      <c r="AM185" s="5">
        <f t="shared" si="45"/>
        <v>5000.557474002132</v>
      </c>
      <c r="AN185" s="5">
        <f t="shared" si="11"/>
        <v>1559.4756685260545</v>
      </c>
      <c r="AO185" s="35">
        <f t="shared" si="12"/>
        <v>3.5122490874362755E-2</v>
      </c>
      <c r="AP185" s="5">
        <f t="shared" si="13"/>
        <v>3441.0818054760775</v>
      </c>
      <c r="AQ185" s="35">
        <f t="shared" si="14"/>
        <v>7.7499999999999999E-2</v>
      </c>
      <c r="AR185" s="5">
        <f t="shared" si="46"/>
        <v>166746.80901416569</v>
      </c>
      <c r="AS185" s="5">
        <f t="shared" si="47"/>
        <v>733353.53630621813</v>
      </c>
      <c r="AT185" s="5">
        <f t="shared" si="15"/>
        <v>531253.19098583434</v>
      </c>
      <c r="AU185" s="5">
        <f t="shared" si="16"/>
        <v>900100.34532038379</v>
      </c>
      <c r="AV185" s="150"/>
      <c r="AW185" s="2">
        <v>180</v>
      </c>
      <c r="AX185" s="118">
        <v>50314</v>
      </c>
      <c r="AY185" s="5">
        <f t="shared" si="48"/>
        <v>528058.27569901408</v>
      </c>
      <c r="AZ185" s="5">
        <f t="shared" si="49"/>
        <v>4880.5172696983873</v>
      </c>
      <c r="BA185" s="5">
        <f t="shared" si="17"/>
        <v>1580.1530465795495</v>
      </c>
      <c r="BB185" s="35">
        <f t="shared" si="18"/>
        <v>3.5908605984545879E-2</v>
      </c>
      <c r="BC185" s="5">
        <f t="shared" si="19"/>
        <v>3300.3642231188378</v>
      </c>
      <c r="BD185" s="35">
        <f t="shared" si="20"/>
        <v>7.4999999999999997E-2</v>
      </c>
      <c r="BE185" s="5">
        <f t="shared" si="50"/>
        <v>171521.87734756598</v>
      </c>
      <c r="BF185" s="5">
        <f t="shared" si="51"/>
        <v>706971.23119814321</v>
      </c>
      <c r="BG185" s="5">
        <f t="shared" si="21"/>
        <v>526478.12265243451</v>
      </c>
      <c r="BH185" s="5">
        <f t="shared" si="22"/>
        <v>878493.10854570917</v>
      </c>
      <c r="BI185" s="150"/>
      <c r="BJ185" s="2">
        <v>180</v>
      </c>
      <c r="BK185" s="118">
        <v>50314</v>
      </c>
      <c r="BL185" s="5">
        <f t="shared" si="52"/>
        <v>523211.21947263868</v>
      </c>
      <c r="BM185" s="5">
        <f t="shared" si="53"/>
        <v>4761.5904347922178</v>
      </c>
      <c r="BN185" s="5">
        <f t="shared" si="23"/>
        <v>1600.5226504783591</v>
      </c>
      <c r="BO185" s="35">
        <f t="shared" si="24"/>
        <v>3.6708447928733109E-2</v>
      </c>
      <c r="BP185" s="5">
        <f t="shared" si="25"/>
        <v>3161.0677843138587</v>
      </c>
      <c r="BQ185" s="35">
        <f t="shared" si="26"/>
        <v>7.2499999999999995E-2</v>
      </c>
      <c r="BR185" s="5">
        <f t="shared" si="54"/>
        <v>176389.30317783973</v>
      </c>
      <c r="BS185" s="5">
        <f t="shared" si="55"/>
        <v>680696.97508475964</v>
      </c>
      <c r="BT185" s="5">
        <f t="shared" si="27"/>
        <v>521610.69682216033</v>
      </c>
      <c r="BU185" s="5">
        <f t="shared" si="28"/>
        <v>857086.27826259937</v>
      </c>
      <c r="BV185" s="150"/>
      <c r="BW185" s="2">
        <v>180</v>
      </c>
      <c r="BX185" s="118">
        <v>50314</v>
      </c>
      <c r="BY185" s="5">
        <f t="shared" si="56"/>
        <v>518272.24275008251</v>
      </c>
      <c r="BZ185" s="5">
        <f t="shared" si="57"/>
        <v>4643.8114163506943</v>
      </c>
      <c r="CA185" s="5">
        <f t="shared" si="29"/>
        <v>1620.5566669752129</v>
      </c>
      <c r="CB185" s="35">
        <f t="shared" si="30"/>
        <v>3.7522132963389271E-2</v>
      </c>
      <c r="CC185" s="5">
        <f t="shared" si="31"/>
        <v>3023.2547493754814</v>
      </c>
      <c r="CD185" s="35">
        <f t="shared" si="32"/>
        <v>7.0000000000000007E-2</v>
      </c>
      <c r="CE185" s="5">
        <f t="shared" si="58"/>
        <v>181348.31391689234</v>
      </c>
      <c r="CF185" s="5">
        <f t="shared" si="59"/>
        <v>654537.74102623283</v>
      </c>
      <c r="CG185" s="5">
        <f t="shared" si="33"/>
        <v>516651.68608310731</v>
      </c>
      <c r="CH185" s="5">
        <f t="shared" si="34"/>
        <v>835886.05494312523</v>
      </c>
    </row>
    <row r="186" spans="9:86" ht="14.25" customHeight="1">
      <c r="I186" s="150"/>
      <c r="J186" s="2">
        <v>181</v>
      </c>
      <c r="K186" s="118">
        <v>50345</v>
      </c>
      <c r="L186" s="5">
        <f t="shared" si="35"/>
        <v>540523.94111344405</v>
      </c>
      <c r="M186" s="5">
        <f t="shared" si="0"/>
        <v>5243.8408962754593</v>
      </c>
      <c r="N186" s="5">
        <f t="shared" si="1"/>
        <v>1527.7388011205317</v>
      </c>
      <c r="O186" s="35">
        <f t="shared" si="2"/>
        <v>3.391684293517485E-2</v>
      </c>
      <c r="P186" s="5">
        <f t="shared" si="3"/>
        <v>3716.1020951549276</v>
      </c>
      <c r="Q186" s="35">
        <f t="shared" si="4"/>
        <v>8.2500000000000004E-2</v>
      </c>
      <c r="R186" s="5">
        <f t="shared" si="36"/>
        <v>159003.79768767682</v>
      </c>
      <c r="S186" s="5">
        <f t="shared" si="37"/>
        <v>790131.40453818091</v>
      </c>
      <c r="T186" s="5">
        <f t="shared" si="38"/>
        <v>538996.2023123235</v>
      </c>
      <c r="U186" s="5">
        <f t="shared" si="39"/>
        <v>949135.20222585776</v>
      </c>
      <c r="V186" s="150"/>
      <c r="W186" s="2">
        <v>181</v>
      </c>
      <c r="X186" s="118">
        <v>50345</v>
      </c>
      <c r="Y186" s="5">
        <f t="shared" si="40"/>
        <v>535935.28540953365</v>
      </c>
      <c r="Z186" s="5">
        <f t="shared" si="41"/>
        <v>5121.6767256780549</v>
      </c>
      <c r="AA186" s="5">
        <f t="shared" si="5"/>
        <v>1548.7748229478302</v>
      </c>
      <c r="AB186" s="35">
        <f t="shared" si="6"/>
        <v>3.467825011964281E-2</v>
      </c>
      <c r="AC186" s="5">
        <f t="shared" si="7"/>
        <v>3572.9019027302247</v>
      </c>
      <c r="AD186" s="35">
        <f t="shared" si="8"/>
        <v>0.08</v>
      </c>
      <c r="AE186" s="5">
        <f t="shared" si="42"/>
        <v>163613.48941341456</v>
      </c>
      <c r="AF186" s="5">
        <f t="shared" si="43"/>
        <v>763409.99793431326</v>
      </c>
      <c r="AG186" s="5">
        <f t="shared" si="9"/>
        <v>534386.51058658585</v>
      </c>
      <c r="AH186" s="5">
        <f t="shared" si="10"/>
        <v>927023.48734772787</v>
      </c>
      <c r="AI186" s="150"/>
      <c r="AJ186" s="2">
        <v>181</v>
      </c>
      <c r="AK186" s="118">
        <v>50345</v>
      </c>
      <c r="AL186" s="5">
        <f t="shared" si="44"/>
        <v>531253.19098583434</v>
      </c>
      <c r="AM186" s="5">
        <f t="shared" si="45"/>
        <v>5000.557474002132</v>
      </c>
      <c r="AN186" s="5">
        <f t="shared" si="11"/>
        <v>1569.5472822186184</v>
      </c>
      <c r="AO186" s="35">
        <f t="shared" si="12"/>
        <v>3.5453090364826884E-2</v>
      </c>
      <c r="AP186" s="5">
        <f t="shared" si="13"/>
        <v>3431.0101917835136</v>
      </c>
      <c r="AQ186" s="35">
        <f t="shared" si="14"/>
        <v>7.7499999999999999E-2</v>
      </c>
      <c r="AR186" s="5">
        <f t="shared" si="46"/>
        <v>168316.3562963843</v>
      </c>
      <c r="AS186" s="5">
        <f t="shared" si="47"/>
        <v>736784.54649800167</v>
      </c>
      <c r="AT186" s="5">
        <f t="shared" si="15"/>
        <v>529683.64370361576</v>
      </c>
      <c r="AU186" s="5">
        <f t="shared" si="16"/>
        <v>905100.90279438603</v>
      </c>
      <c r="AV186" s="150"/>
      <c r="AW186" s="2">
        <v>181</v>
      </c>
      <c r="AX186" s="118">
        <v>50345</v>
      </c>
      <c r="AY186" s="5">
        <f t="shared" si="48"/>
        <v>526478.12265243451</v>
      </c>
      <c r="AZ186" s="5">
        <f t="shared" si="49"/>
        <v>4880.5172696983873</v>
      </c>
      <c r="BA186" s="5">
        <f t="shared" si="17"/>
        <v>1590.0290031206719</v>
      </c>
      <c r="BB186" s="35">
        <f t="shared" si="18"/>
        <v>3.6241483200327301E-2</v>
      </c>
      <c r="BC186" s="5">
        <f t="shared" si="19"/>
        <v>3290.4882665777154</v>
      </c>
      <c r="BD186" s="35">
        <f t="shared" si="20"/>
        <v>7.4999999999999997E-2</v>
      </c>
      <c r="BE186" s="5">
        <f t="shared" si="50"/>
        <v>173111.90635068665</v>
      </c>
      <c r="BF186" s="5">
        <f t="shared" si="51"/>
        <v>710261.71946472093</v>
      </c>
      <c r="BG186" s="5">
        <f t="shared" si="21"/>
        <v>524888.09364931379</v>
      </c>
      <c r="BH186" s="5">
        <f t="shared" si="22"/>
        <v>883373.62581540761</v>
      </c>
      <c r="BI186" s="150"/>
      <c r="BJ186" s="2">
        <v>181</v>
      </c>
      <c r="BK186" s="118">
        <v>50345</v>
      </c>
      <c r="BL186" s="5">
        <f t="shared" si="52"/>
        <v>521610.69682216033</v>
      </c>
      <c r="BM186" s="5">
        <f t="shared" si="53"/>
        <v>4761.5904347922178</v>
      </c>
      <c r="BN186" s="5">
        <f t="shared" si="23"/>
        <v>1610.1924748249994</v>
      </c>
      <c r="BO186" s="35">
        <f t="shared" si="24"/>
        <v>3.7043545724078211E-2</v>
      </c>
      <c r="BP186" s="5">
        <f t="shared" si="25"/>
        <v>3151.3979599672184</v>
      </c>
      <c r="BQ186" s="35">
        <f t="shared" si="26"/>
        <v>7.2499999999999995E-2</v>
      </c>
      <c r="BR186" s="5">
        <f t="shared" si="54"/>
        <v>177999.49565266471</v>
      </c>
      <c r="BS186" s="5">
        <f t="shared" si="55"/>
        <v>683848.3730447269</v>
      </c>
      <c r="BT186" s="5">
        <f t="shared" si="27"/>
        <v>520000.50434733531</v>
      </c>
      <c r="BU186" s="5">
        <f t="shared" si="28"/>
        <v>861847.86869739159</v>
      </c>
      <c r="BV186" s="150"/>
      <c r="BW186" s="2">
        <v>181</v>
      </c>
      <c r="BX186" s="118">
        <v>50345</v>
      </c>
      <c r="BY186" s="5">
        <f t="shared" si="56"/>
        <v>516651.68608310731</v>
      </c>
      <c r="BZ186" s="5">
        <f t="shared" si="57"/>
        <v>4643.8114163506943</v>
      </c>
      <c r="CA186" s="5">
        <f t="shared" si="29"/>
        <v>1630.009914199235</v>
      </c>
      <c r="CB186" s="35">
        <f t="shared" si="30"/>
        <v>3.7859392502291048E-2</v>
      </c>
      <c r="CC186" s="5">
        <f t="shared" si="31"/>
        <v>3013.8015021514593</v>
      </c>
      <c r="CD186" s="35">
        <f t="shared" si="32"/>
        <v>7.0000000000000007E-2</v>
      </c>
      <c r="CE186" s="5">
        <f t="shared" si="58"/>
        <v>182978.32383109158</v>
      </c>
      <c r="CF186" s="5">
        <f t="shared" si="59"/>
        <v>657551.54252838425</v>
      </c>
      <c r="CG186" s="5">
        <f t="shared" si="33"/>
        <v>515021.67616890807</v>
      </c>
      <c r="CH186" s="5">
        <f t="shared" si="34"/>
        <v>840529.86635947577</v>
      </c>
    </row>
    <row r="187" spans="9:86" ht="14.25" customHeight="1">
      <c r="I187" s="150"/>
      <c r="J187" s="2">
        <v>182</v>
      </c>
      <c r="K187" s="118">
        <v>50375</v>
      </c>
      <c r="L187" s="5">
        <f t="shared" si="35"/>
        <v>538996.2023123235</v>
      </c>
      <c r="M187" s="5">
        <f t="shared" si="0"/>
        <v>5243.8408962754593</v>
      </c>
      <c r="N187" s="5">
        <f t="shared" si="1"/>
        <v>1538.2420053782353</v>
      </c>
      <c r="O187" s="35">
        <f t="shared" si="2"/>
        <v>3.4246816555198546E-2</v>
      </c>
      <c r="P187" s="5">
        <f t="shared" si="3"/>
        <v>3705.598890897224</v>
      </c>
      <c r="Q187" s="35">
        <f t="shared" si="4"/>
        <v>8.2500000000000004E-2</v>
      </c>
      <c r="R187" s="5">
        <f t="shared" si="36"/>
        <v>160542.03969305506</v>
      </c>
      <c r="S187" s="5">
        <f t="shared" si="37"/>
        <v>793837.00342907815</v>
      </c>
      <c r="T187" s="5">
        <f t="shared" si="38"/>
        <v>537457.96030694526</v>
      </c>
      <c r="U187" s="5">
        <f t="shared" si="39"/>
        <v>954379.04312213324</v>
      </c>
      <c r="V187" s="150"/>
      <c r="W187" s="2">
        <v>182</v>
      </c>
      <c r="X187" s="118">
        <v>50375</v>
      </c>
      <c r="Y187" s="5">
        <f t="shared" si="40"/>
        <v>534386.51058658585</v>
      </c>
      <c r="Z187" s="5">
        <f t="shared" si="41"/>
        <v>5121.6767256780549</v>
      </c>
      <c r="AA187" s="5">
        <f t="shared" si="5"/>
        <v>1559.0999884341491</v>
      </c>
      <c r="AB187" s="35">
        <f t="shared" si="6"/>
        <v>3.5010614022934559E-2</v>
      </c>
      <c r="AC187" s="5">
        <f t="shared" si="7"/>
        <v>3562.5767372439059</v>
      </c>
      <c r="AD187" s="35">
        <f t="shared" si="8"/>
        <v>0.08</v>
      </c>
      <c r="AE187" s="5">
        <f t="shared" si="42"/>
        <v>165172.5894018487</v>
      </c>
      <c r="AF187" s="5">
        <f t="shared" si="43"/>
        <v>766972.57467155717</v>
      </c>
      <c r="AG187" s="5">
        <f t="shared" si="9"/>
        <v>532827.41059815174</v>
      </c>
      <c r="AH187" s="5">
        <f t="shared" si="10"/>
        <v>932145.1640734059</v>
      </c>
      <c r="AI187" s="150"/>
      <c r="AJ187" s="2">
        <v>182</v>
      </c>
      <c r="AK187" s="118">
        <v>50375</v>
      </c>
      <c r="AL187" s="5">
        <f t="shared" si="44"/>
        <v>529683.64370361576</v>
      </c>
      <c r="AM187" s="5">
        <f t="shared" si="45"/>
        <v>5000.557474002132</v>
      </c>
      <c r="AN187" s="5">
        <f t="shared" si="11"/>
        <v>1579.6839417496135</v>
      </c>
      <c r="AO187" s="35">
        <f t="shared" si="12"/>
        <v>3.5787790554473488E-2</v>
      </c>
      <c r="AP187" s="5">
        <f t="shared" si="13"/>
        <v>3420.8735322525185</v>
      </c>
      <c r="AQ187" s="35">
        <f t="shared" si="14"/>
        <v>7.7499999999999999E-2</v>
      </c>
      <c r="AR187" s="5">
        <f t="shared" si="46"/>
        <v>169896.04023813392</v>
      </c>
      <c r="AS187" s="5">
        <f t="shared" si="47"/>
        <v>740205.42003025417</v>
      </c>
      <c r="AT187" s="5">
        <f t="shared" si="15"/>
        <v>528103.95976186614</v>
      </c>
      <c r="AU187" s="5">
        <f t="shared" si="16"/>
        <v>910101.46026838804</v>
      </c>
      <c r="AV187" s="150"/>
      <c r="AW187" s="2">
        <v>182</v>
      </c>
      <c r="AX187" s="118">
        <v>50375</v>
      </c>
      <c r="AY187" s="5">
        <f t="shared" si="48"/>
        <v>524888.09364931379</v>
      </c>
      <c r="AZ187" s="5">
        <f t="shared" si="49"/>
        <v>4880.5172696983873</v>
      </c>
      <c r="BA187" s="5">
        <f t="shared" si="17"/>
        <v>1599.9666843901764</v>
      </c>
      <c r="BB187" s="35">
        <f t="shared" si="18"/>
        <v>3.6578463952565247E-2</v>
      </c>
      <c r="BC187" s="5">
        <f t="shared" si="19"/>
        <v>3280.5505853082109</v>
      </c>
      <c r="BD187" s="35">
        <f t="shared" si="20"/>
        <v>7.4999999999999997E-2</v>
      </c>
      <c r="BE187" s="5">
        <f t="shared" si="50"/>
        <v>174711.87303507683</v>
      </c>
      <c r="BF187" s="5">
        <f t="shared" si="51"/>
        <v>713542.27005002915</v>
      </c>
      <c r="BG187" s="5">
        <f t="shared" si="21"/>
        <v>523288.12696492363</v>
      </c>
      <c r="BH187" s="5">
        <f t="shared" si="22"/>
        <v>888254.14308510604</v>
      </c>
      <c r="BI187" s="150"/>
      <c r="BJ187" s="2">
        <v>182</v>
      </c>
      <c r="BK187" s="118">
        <v>50375</v>
      </c>
      <c r="BL187" s="5">
        <f t="shared" si="52"/>
        <v>520000.50434733531</v>
      </c>
      <c r="BM187" s="5">
        <f t="shared" si="53"/>
        <v>4761.5904347922178</v>
      </c>
      <c r="BN187" s="5">
        <f t="shared" si="23"/>
        <v>1619.920721027067</v>
      </c>
      <c r="BO187" s="35">
        <f t="shared" si="24"/>
        <v>3.7382749612374325E-2</v>
      </c>
      <c r="BP187" s="5">
        <f t="shared" si="25"/>
        <v>3141.6697137651508</v>
      </c>
      <c r="BQ187" s="35">
        <f t="shared" si="26"/>
        <v>7.2499999999999995E-2</v>
      </c>
      <c r="BR187" s="5">
        <f t="shared" si="54"/>
        <v>179619.41637369178</v>
      </c>
      <c r="BS187" s="5">
        <f t="shared" si="55"/>
        <v>686990.04275849205</v>
      </c>
      <c r="BT187" s="5">
        <f t="shared" si="27"/>
        <v>518380.58362630825</v>
      </c>
      <c r="BU187" s="5">
        <f t="shared" si="28"/>
        <v>866609.45913218381</v>
      </c>
      <c r="BV187" s="150"/>
      <c r="BW187" s="2">
        <v>182</v>
      </c>
      <c r="BX187" s="118">
        <v>50375</v>
      </c>
      <c r="BY187" s="5">
        <f t="shared" si="56"/>
        <v>515021.67616890807</v>
      </c>
      <c r="BZ187" s="5">
        <f t="shared" si="57"/>
        <v>4643.8114163506943</v>
      </c>
      <c r="CA187" s="5">
        <f t="shared" si="29"/>
        <v>1639.5183053653973</v>
      </c>
      <c r="CB187" s="35">
        <f t="shared" si="30"/>
        <v>3.820076042378525E-2</v>
      </c>
      <c r="CC187" s="5">
        <f t="shared" si="31"/>
        <v>3004.2931109852971</v>
      </c>
      <c r="CD187" s="35">
        <f t="shared" si="32"/>
        <v>7.0000000000000007E-2</v>
      </c>
      <c r="CE187" s="5">
        <f t="shared" si="58"/>
        <v>184617.84213645698</v>
      </c>
      <c r="CF187" s="5">
        <f t="shared" si="59"/>
        <v>660555.83563936956</v>
      </c>
      <c r="CG187" s="5">
        <f t="shared" si="33"/>
        <v>513382.15786354267</v>
      </c>
      <c r="CH187" s="5">
        <f t="shared" si="34"/>
        <v>845173.67777582654</v>
      </c>
    </row>
    <row r="188" spans="9:86" ht="14.25" customHeight="1">
      <c r="I188" s="150"/>
      <c r="J188" s="2">
        <v>183</v>
      </c>
      <c r="K188" s="118">
        <v>50406</v>
      </c>
      <c r="L188" s="5">
        <f t="shared" si="35"/>
        <v>537457.96030694526</v>
      </c>
      <c r="M188" s="5">
        <f t="shared" si="0"/>
        <v>5243.8408962754593</v>
      </c>
      <c r="N188" s="5">
        <f t="shared" si="1"/>
        <v>1548.8174191652106</v>
      </c>
      <c r="O188" s="35">
        <f t="shared" si="2"/>
        <v>3.4580954051490961E-2</v>
      </c>
      <c r="P188" s="5">
        <f t="shared" si="3"/>
        <v>3695.0234771102487</v>
      </c>
      <c r="Q188" s="35">
        <f t="shared" si="4"/>
        <v>8.2500000000000004E-2</v>
      </c>
      <c r="R188" s="5">
        <f t="shared" si="36"/>
        <v>162090.85711222028</v>
      </c>
      <c r="S188" s="5">
        <f t="shared" si="37"/>
        <v>797532.02690618834</v>
      </c>
      <c r="T188" s="5">
        <f t="shared" si="38"/>
        <v>535909.14288778009</v>
      </c>
      <c r="U188" s="5">
        <f t="shared" si="39"/>
        <v>959622.8840184086</v>
      </c>
      <c r="V188" s="150"/>
      <c r="W188" s="2">
        <v>183</v>
      </c>
      <c r="X188" s="118">
        <v>50406</v>
      </c>
      <c r="Y188" s="5">
        <f t="shared" si="40"/>
        <v>532827.41059815174</v>
      </c>
      <c r="Z188" s="5">
        <f t="shared" si="41"/>
        <v>5121.6767256780549</v>
      </c>
      <c r="AA188" s="5">
        <f t="shared" si="5"/>
        <v>1569.4939883570432</v>
      </c>
      <c r="AB188" s="35">
        <f t="shared" si="6"/>
        <v>3.534714522126698E-2</v>
      </c>
      <c r="AC188" s="5">
        <f t="shared" si="7"/>
        <v>3552.1827373210117</v>
      </c>
      <c r="AD188" s="35">
        <f t="shared" si="8"/>
        <v>0.08</v>
      </c>
      <c r="AE188" s="5">
        <f t="shared" si="42"/>
        <v>166742.08339020575</v>
      </c>
      <c r="AF188" s="5">
        <f t="shared" si="43"/>
        <v>770524.75740887818</v>
      </c>
      <c r="AG188" s="5">
        <f t="shared" si="9"/>
        <v>531257.91660979472</v>
      </c>
      <c r="AH188" s="5">
        <f t="shared" si="10"/>
        <v>937266.84079908393</v>
      </c>
      <c r="AI188" s="150"/>
      <c r="AJ188" s="2">
        <v>183</v>
      </c>
      <c r="AK188" s="118">
        <v>50406</v>
      </c>
      <c r="AL188" s="5">
        <f t="shared" si="44"/>
        <v>528103.95976186614</v>
      </c>
      <c r="AM188" s="5">
        <f t="shared" si="45"/>
        <v>5000.557474002132</v>
      </c>
      <c r="AN188" s="5">
        <f t="shared" si="11"/>
        <v>1589.8860672067467</v>
      </c>
      <c r="AO188" s="35">
        <f t="shared" si="12"/>
        <v>3.6126661150361269E-2</v>
      </c>
      <c r="AP188" s="5">
        <f t="shared" si="13"/>
        <v>3410.6714067953853</v>
      </c>
      <c r="AQ188" s="35">
        <f t="shared" si="14"/>
        <v>7.7499999999999999E-2</v>
      </c>
      <c r="AR188" s="5">
        <f t="shared" si="46"/>
        <v>171485.92630534066</v>
      </c>
      <c r="AS188" s="5">
        <f t="shared" si="47"/>
        <v>743616.09143704956</v>
      </c>
      <c r="AT188" s="5">
        <f t="shared" si="15"/>
        <v>526514.0736946594</v>
      </c>
      <c r="AU188" s="5">
        <f t="shared" si="16"/>
        <v>915102.01774239028</v>
      </c>
      <c r="AV188" s="150"/>
      <c r="AW188" s="2">
        <v>183</v>
      </c>
      <c r="AX188" s="118">
        <v>50406</v>
      </c>
      <c r="AY188" s="5">
        <f t="shared" si="48"/>
        <v>523288.12696492363</v>
      </c>
      <c r="AZ188" s="5">
        <f t="shared" si="49"/>
        <v>4880.5172696983873</v>
      </c>
      <c r="BA188" s="5">
        <f t="shared" si="17"/>
        <v>1609.9664761676149</v>
      </c>
      <c r="BB188" s="35">
        <f t="shared" si="18"/>
        <v>3.6919617928396806E-2</v>
      </c>
      <c r="BC188" s="5">
        <f t="shared" si="19"/>
        <v>3270.5507935307724</v>
      </c>
      <c r="BD188" s="35">
        <f t="shared" si="20"/>
        <v>7.4999999999999997E-2</v>
      </c>
      <c r="BE188" s="5">
        <f t="shared" si="50"/>
        <v>176321.83951124444</v>
      </c>
      <c r="BF188" s="5">
        <f t="shared" si="51"/>
        <v>716812.82084355992</v>
      </c>
      <c r="BG188" s="5">
        <f t="shared" si="21"/>
        <v>521678.16048875602</v>
      </c>
      <c r="BH188" s="5">
        <f t="shared" si="22"/>
        <v>893134.66035480436</v>
      </c>
      <c r="BI188" s="150"/>
      <c r="BJ188" s="2">
        <v>183</v>
      </c>
      <c r="BK188" s="118">
        <v>50406</v>
      </c>
      <c r="BL188" s="5">
        <f t="shared" si="52"/>
        <v>518380.58362630825</v>
      </c>
      <c r="BM188" s="5">
        <f t="shared" si="53"/>
        <v>4761.5904347922178</v>
      </c>
      <c r="BN188" s="5">
        <f t="shared" si="23"/>
        <v>1629.707742049939</v>
      </c>
      <c r="BO188" s="35">
        <f t="shared" si="24"/>
        <v>3.7726129261618356E-2</v>
      </c>
      <c r="BP188" s="5">
        <f t="shared" si="25"/>
        <v>3131.8826927422788</v>
      </c>
      <c r="BQ188" s="35">
        <f t="shared" si="26"/>
        <v>7.2499999999999995E-2</v>
      </c>
      <c r="BR188" s="5">
        <f t="shared" si="54"/>
        <v>181249.12411574172</v>
      </c>
      <c r="BS188" s="5">
        <f t="shared" si="55"/>
        <v>690121.92545123433</v>
      </c>
      <c r="BT188" s="5">
        <f t="shared" si="27"/>
        <v>516750.8758842583</v>
      </c>
      <c r="BU188" s="5">
        <f t="shared" si="28"/>
        <v>871371.04956697603</v>
      </c>
      <c r="BV188" s="150"/>
      <c r="BW188" s="2">
        <v>183</v>
      </c>
      <c r="BX188" s="118">
        <v>50406</v>
      </c>
      <c r="BY188" s="5">
        <f t="shared" si="56"/>
        <v>513382.15786354267</v>
      </c>
      <c r="BZ188" s="5">
        <f t="shared" si="57"/>
        <v>4643.8114163506943</v>
      </c>
      <c r="CA188" s="5">
        <f t="shared" si="29"/>
        <v>1649.0821621466953</v>
      </c>
      <c r="CB188" s="35">
        <f t="shared" si="30"/>
        <v>3.8546306377519782E-2</v>
      </c>
      <c r="CC188" s="5">
        <f t="shared" si="31"/>
        <v>2994.7292542039991</v>
      </c>
      <c r="CD188" s="35">
        <f t="shared" si="32"/>
        <v>7.0000000000000007E-2</v>
      </c>
      <c r="CE188" s="5">
        <f t="shared" si="58"/>
        <v>186266.92429860367</v>
      </c>
      <c r="CF188" s="5">
        <f t="shared" si="59"/>
        <v>663550.56489357352</v>
      </c>
      <c r="CG188" s="5">
        <f t="shared" si="33"/>
        <v>511733.07570139598</v>
      </c>
      <c r="CH188" s="5">
        <f t="shared" si="34"/>
        <v>849817.48919217719</v>
      </c>
    </row>
    <row r="189" spans="9:86" ht="14.25" customHeight="1">
      <c r="I189" s="150"/>
      <c r="J189" s="2">
        <v>184</v>
      </c>
      <c r="K189" s="118">
        <v>50437</v>
      </c>
      <c r="L189" s="5">
        <f t="shared" si="35"/>
        <v>535909.14288778009</v>
      </c>
      <c r="M189" s="5">
        <f t="shared" si="0"/>
        <v>5243.8408962754593</v>
      </c>
      <c r="N189" s="5">
        <f t="shared" si="1"/>
        <v>1559.4655389219711</v>
      </c>
      <c r="O189" s="35">
        <f t="shared" si="2"/>
        <v>3.4919326746739782E-2</v>
      </c>
      <c r="P189" s="5">
        <f t="shared" si="3"/>
        <v>3684.3753573534882</v>
      </c>
      <c r="Q189" s="35">
        <f t="shared" si="4"/>
        <v>8.2500000000000004E-2</v>
      </c>
      <c r="R189" s="5">
        <f t="shared" si="36"/>
        <v>163650.32265114225</v>
      </c>
      <c r="S189" s="5">
        <f t="shared" si="37"/>
        <v>801216.40226354182</v>
      </c>
      <c r="T189" s="5">
        <f t="shared" si="38"/>
        <v>534349.67734885809</v>
      </c>
      <c r="U189" s="5">
        <f t="shared" si="39"/>
        <v>964866.72491468408</v>
      </c>
      <c r="V189" s="150"/>
      <c r="W189" s="2">
        <v>184</v>
      </c>
      <c r="X189" s="118">
        <v>50437</v>
      </c>
      <c r="Y189" s="5">
        <f t="shared" si="40"/>
        <v>531257.91660979472</v>
      </c>
      <c r="Z189" s="5">
        <f t="shared" si="41"/>
        <v>5121.6767256780549</v>
      </c>
      <c r="AA189" s="5">
        <f t="shared" si="5"/>
        <v>1579.9572816127566</v>
      </c>
      <c r="AB189" s="35">
        <f t="shared" si="6"/>
        <v>3.5687915015633905E-2</v>
      </c>
      <c r="AC189" s="5">
        <f t="shared" si="7"/>
        <v>3541.7194440652984</v>
      </c>
      <c r="AD189" s="35">
        <f t="shared" si="8"/>
        <v>0.08</v>
      </c>
      <c r="AE189" s="5">
        <f t="shared" si="42"/>
        <v>168322.04067181851</v>
      </c>
      <c r="AF189" s="5">
        <f t="shared" si="43"/>
        <v>774066.47685294354</v>
      </c>
      <c r="AG189" s="5">
        <f t="shared" si="9"/>
        <v>529677.95932818193</v>
      </c>
      <c r="AH189" s="5">
        <f t="shared" si="10"/>
        <v>942388.51752476208</v>
      </c>
      <c r="AI189" s="150"/>
      <c r="AJ189" s="2">
        <v>184</v>
      </c>
      <c r="AK189" s="118">
        <v>50437</v>
      </c>
      <c r="AL189" s="5">
        <f t="shared" si="44"/>
        <v>526514.0736946594</v>
      </c>
      <c r="AM189" s="5">
        <f t="shared" si="45"/>
        <v>5000.557474002132</v>
      </c>
      <c r="AN189" s="5">
        <f t="shared" si="11"/>
        <v>1600.15408139079</v>
      </c>
      <c r="AO189" s="35">
        <f t="shared" si="12"/>
        <v>3.6469773432543005E-2</v>
      </c>
      <c r="AP189" s="5">
        <f t="shared" si="13"/>
        <v>3400.403392611342</v>
      </c>
      <c r="AQ189" s="35">
        <f t="shared" si="14"/>
        <v>7.7499999999999999E-2</v>
      </c>
      <c r="AR189" s="5">
        <f t="shared" si="46"/>
        <v>173086.08038673145</v>
      </c>
      <c r="AS189" s="5">
        <f t="shared" si="47"/>
        <v>747016.49482966086</v>
      </c>
      <c r="AT189" s="5">
        <f t="shared" si="15"/>
        <v>524913.91961326858</v>
      </c>
      <c r="AU189" s="5">
        <f t="shared" si="16"/>
        <v>920102.57521639229</v>
      </c>
      <c r="AV189" s="150"/>
      <c r="AW189" s="2">
        <v>184</v>
      </c>
      <c r="AX189" s="118">
        <v>50437</v>
      </c>
      <c r="AY189" s="5">
        <f t="shared" si="48"/>
        <v>521678.16048875602</v>
      </c>
      <c r="AZ189" s="5">
        <f t="shared" si="49"/>
        <v>4880.5172696983873</v>
      </c>
      <c r="BA189" s="5">
        <f t="shared" si="17"/>
        <v>1620.0287666436625</v>
      </c>
      <c r="BB189" s="35">
        <f t="shared" si="18"/>
        <v>3.7265016387710091E-2</v>
      </c>
      <c r="BC189" s="5">
        <f t="shared" si="19"/>
        <v>3260.4885030547248</v>
      </c>
      <c r="BD189" s="35">
        <f t="shared" si="20"/>
        <v>7.4999999999999997E-2</v>
      </c>
      <c r="BE189" s="5">
        <f t="shared" si="50"/>
        <v>177941.8682778881</v>
      </c>
      <c r="BF189" s="5">
        <f t="shared" si="51"/>
        <v>720073.30934661464</v>
      </c>
      <c r="BG189" s="5">
        <f t="shared" si="21"/>
        <v>520058.13172211236</v>
      </c>
      <c r="BH189" s="5">
        <f t="shared" si="22"/>
        <v>898015.17762450268</v>
      </c>
      <c r="BI189" s="150"/>
      <c r="BJ189" s="2">
        <v>184</v>
      </c>
      <c r="BK189" s="118">
        <v>50437</v>
      </c>
      <c r="BL189" s="5">
        <f t="shared" si="52"/>
        <v>516750.8758842583</v>
      </c>
      <c r="BM189" s="5">
        <f t="shared" si="53"/>
        <v>4761.5904347922178</v>
      </c>
      <c r="BN189" s="5">
        <f t="shared" si="23"/>
        <v>1639.5538929914906</v>
      </c>
      <c r="BO189" s="35">
        <f t="shared" si="24"/>
        <v>3.8073755912325938E-2</v>
      </c>
      <c r="BP189" s="5">
        <f t="shared" si="25"/>
        <v>3122.0365418007273</v>
      </c>
      <c r="BQ189" s="35">
        <f t="shared" si="26"/>
        <v>7.2499999999999995E-2</v>
      </c>
      <c r="BR189" s="5">
        <f t="shared" si="54"/>
        <v>182888.6780087332</v>
      </c>
      <c r="BS189" s="5">
        <f t="shared" si="55"/>
        <v>693243.96199303505</v>
      </c>
      <c r="BT189" s="5">
        <f t="shared" si="27"/>
        <v>515111.3219912668</v>
      </c>
      <c r="BU189" s="5">
        <f t="shared" si="28"/>
        <v>876132.64000176825</v>
      </c>
      <c r="BV189" s="150"/>
      <c r="BW189" s="2">
        <v>184</v>
      </c>
      <c r="BX189" s="118">
        <v>50437</v>
      </c>
      <c r="BY189" s="5">
        <f t="shared" si="56"/>
        <v>511733.07570139598</v>
      </c>
      <c r="BZ189" s="5">
        <f t="shared" si="57"/>
        <v>4643.8114163506943</v>
      </c>
      <c r="CA189" s="5">
        <f t="shared" si="29"/>
        <v>1658.7018080925509</v>
      </c>
      <c r="CB189" s="35">
        <f t="shared" si="30"/>
        <v>3.8896101585438936E-2</v>
      </c>
      <c r="CC189" s="5">
        <f t="shared" si="31"/>
        <v>2985.1096082581435</v>
      </c>
      <c r="CD189" s="35">
        <f t="shared" si="32"/>
        <v>7.0000000000000007E-2</v>
      </c>
      <c r="CE189" s="5">
        <f t="shared" si="58"/>
        <v>187925.62610669623</v>
      </c>
      <c r="CF189" s="5">
        <f t="shared" si="59"/>
        <v>666535.67450183164</v>
      </c>
      <c r="CG189" s="5">
        <f t="shared" si="33"/>
        <v>510074.37389330345</v>
      </c>
      <c r="CH189" s="5">
        <f t="shared" si="34"/>
        <v>854461.30060852785</v>
      </c>
    </row>
    <row r="190" spans="9:86" ht="14.25" customHeight="1">
      <c r="I190" s="150"/>
      <c r="J190" s="2">
        <v>185</v>
      </c>
      <c r="K190" s="118">
        <v>50465</v>
      </c>
      <c r="L190" s="5">
        <f t="shared" si="35"/>
        <v>534349.67734885809</v>
      </c>
      <c r="M190" s="5">
        <f t="shared" si="0"/>
        <v>5243.8408962754593</v>
      </c>
      <c r="N190" s="5">
        <f t="shared" si="1"/>
        <v>1570.18686450206</v>
      </c>
      <c r="O190" s="35">
        <f t="shared" si="2"/>
        <v>3.5262007581831636E-2</v>
      </c>
      <c r="P190" s="5">
        <f t="shared" si="3"/>
        <v>3673.6540317733993</v>
      </c>
      <c r="Q190" s="35">
        <f t="shared" si="4"/>
        <v>8.2500000000000004E-2</v>
      </c>
      <c r="R190" s="5">
        <f t="shared" si="36"/>
        <v>165220.50951564431</v>
      </c>
      <c r="S190" s="5">
        <f t="shared" si="37"/>
        <v>804890.05629531527</v>
      </c>
      <c r="T190" s="5">
        <f t="shared" si="38"/>
        <v>532779.49048435607</v>
      </c>
      <c r="U190" s="5">
        <f t="shared" si="39"/>
        <v>970110.56581095955</v>
      </c>
      <c r="V190" s="150"/>
      <c r="W190" s="2">
        <v>185</v>
      </c>
      <c r="X190" s="118">
        <v>50465</v>
      </c>
      <c r="Y190" s="5">
        <f t="shared" si="40"/>
        <v>529677.95932818193</v>
      </c>
      <c r="Z190" s="5">
        <f t="shared" si="41"/>
        <v>5121.6767256780549</v>
      </c>
      <c r="AA190" s="5">
        <f t="shared" si="5"/>
        <v>1590.490330156842</v>
      </c>
      <c r="AB190" s="35">
        <f t="shared" si="6"/>
        <v>3.6032996324955116E-2</v>
      </c>
      <c r="AC190" s="5">
        <f t="shared" si="7"/>
        <v>3531.1863955212129</v>
      </c>
      <c r="AD190" s="35">
        <f t="shared" si="8"/>
        <v>0.08</v>
      </c>
      <c r="AE190" s="5">
        <f t="shared" si="42"/>
        <v>169912.53100197535</v>
      </c>
      <c r="AF190" s="5">
        <f t="shared" si="43"/>
        <v>777597.6632484647</v>
      </c>
      <c r="AG190" s="5">
        <f t="shared" si="9"/>
        <v>528087.46899802506</v>
      </c>
      <c r="AH190" s="5">
        <f t="shared" si="10"/>
        <v>947510.19425043999</v>
      </c>
      <c r="AI190" s="150"/>
      <c r="AJ190" s="2">
        <v>185</v>
      </c>
      <c r="AK190" s="118">
        <v>50465</v>
      </c>
      <c r="AL190" s="5">
        <f t="shared" si="44"/>
        <v>524913.91961326858</v>
      </c>
      <c r="AM190" s="5">
        <f t="shared" si="45"/>
        <v>5000.557474002132</v>
      </c>
      <c r="AN190" s="5">
        <f t="shared" si="11"/>
        <v>1610.4884098331058</v>
      </c>
      <c r="AO190" s="35">
        <f t="shared" si="12"/>
        <v>3.6817200298737821E-2</v>
      </c>
      <c r="AP190" s="5">
        <f t="shared" si="13"/>
        <v>3390.0690641690262</v>
      </c>
      <c r="AQ190" s="35">
        <f t="shared" si="14"/>
        <v>7.7499999999999999E-2</v>
      </c>
      <c r="AR190" s="5">
        <f t="shared" si="46"/>
        <v>174696.56879656456</v>
      </c>
      <c r="AS190" s="5">
        <f t="shared" si="47"/>
        <v>750406.56389382994</v>
      </c>
      <c r="AT190" s="5">
        <f t="shared" si="15"/>
        <v>523303.43120343547</v>
      </c>
      <c r="AU190" s="5">
        <f t="shared" si="16"/>
        <v>925103.13269039453</v>
      </c>
      <c r="AV190" s="150"/>
      <c r="AW190" s="2">
        <v>185</v>
      </c>
      <c r="AX190" s="118">
        <v>50465</v>
      </c>
      <c r="AY190" s="5">
        <f t="shared" si="48"/>
        <v>520058.13172211236</v>
      </c>
      <c r="AZ190" s="5">
        <f t="shared" si="49"/>
        <v>4880.5172696983873</v>
      </c>
      <c r="BA190" s="5">
        <f t="shared" si="17"/>
        <v>1630.1539464351854</v>
      </c>
      <c r="BB190" s="35">
        <f t="shared" si="18"/>
        <v>3.7614732207811905E-2</v>
      </c>
      <c r="BC190" s="5">
        <f t="shared" si="19"/>
        <v>3250.3633232632019</v>
      </c>
      <c r="BD190" s="35">
        <f t="shared" si="20"/>
        <v>7.4999999999999997E-2</v>
      </c>
      <c r="BE190" s="5">
        <f t="shared" si="50"/>
        <v>179572.0222243233</v>
      </c>
      <c r="BF190" s="5">
        <f t="shared" si="51"/>
        <v>723323.67266987788</v>
      </c>
      <c r="BG190" s="5">
        <f t="shared" si="21"/>
        <v>518427.97777567717</v>
      </c>
      <c r="BH190" s="5">
        <f t="shared" si="22"/>
        <v>902895.69489420112</v>
      </c>
      <c r="BI190" s="150"/>
      <c r="BJ190" s="2">
        <v>185</v>
      </c>
      <c r="BK190" s="118">
        <v>50465</v>
      </c>
      <c r="BL190" s="5">
        <f t="shared" si="52"/>
        <v>515111.3219912668</v>
      </c>
      <c r="BM190" s="5">
        <f t="shared" si="53"/>
        <v>4761.5904347922178</v>
      </c>
      <c r="BN190" s="5">
        <f t="shared" si="23"/>
        <v>1649.4595310949808</v>
      </c>
      <c r="BO190" s="35">
        <f t="shared" si="24"/>
        <v>3.8425702422194771E-2</v>
      </c>
      <c r="BP190" s="5">
        <f t="shared" si="25"/>
        <v>3112.130903697237</v>
      </c>
      <c r="BQ190" s="35">
        <f t="shared" si="26"/>
        <v>7.2499999999999995E-2</v>
      </c>
      <c r="BR190" s="5">
        <f t="shared" si="54"/>
        <v>184538.1375398282</v>
      </c>
      <c r="BS190" s="5">
        <f t="shared" si="55"/>
        <v>696356.09289673227</v>
      </c>
      <c r="BT190" s="5">
        <f t="shared" si="27"/>
        <v>513461.8624601718</v>
      </c>
      <c r="BU190" s="5">
        <f t="shared" si="28"/>
        <v>880894.23043656047</v>
      </c>
      <c r="BV190" s="150"/>
      <c r="BW190" s="2">
        <v>185</v>
      </c>
      <c r="BX190" s="118">
        <v>50465</v>
      </c>
      <c r="BY190" s="5">
        <f t="shared" si="56"/>
        <v>510074.37389330345</v>
      </c>
      <c r="BZ190" s="5">
        <f t="shared" si="57"/>
        <v>4643.8114163506943</v>
      </c>
      <c r="CA190" s="5">
        <f t="shared" si="29"/>
        <v>1668.3775686397576</v>
      </c>
      <c r="CB190" s="35">
        <f t="shared" si="30"/>
        <v>3.9250218886442145E-2</v>
      </c>
      <c r="CC190" s="5">
        <f t="shared" si="31"/>
        <v>2975.4338477109368</v>
      </c>
      <c r="CD190" s="35">
        <f t="shared" si="32"/>
        <v>7.0000000000000007E-2</v>
      </c>
      <c r="CE190" s="5">
        <f t="shared" si="58"/>
        <v>189594.00367533599</v>
      </c>
      <c r="CF190" s="5">
        <f t="shared" si="59"/>
        <v>669511.1083495426</v>
      </c>
      <c r="CG190" s="5">
        <f t="shared" si="33"/>
        <v>508405.99632466369</v>
      </c>
      <c r="CH190" s="5">
        <f t="shared" si="34"/>
        <v>859105.11202487862</v>
      </c>
    </row>
    <row r="191" spans="9:86" ht="14.25" customHeight="1">
      <c r="I191" s="150"/>
      <c r="J191" s="2">
        <v>186</v>
      </c>
      <c r="K191" s="118">
        <v>50496</v>
      </c>
      <c r="L191" s="5">
        <f t="shared" si="35"/>
        <v>532779.49048435607</v>
      </c>
      <c r="M191" s="5">
        <f t="shared" si="0"/>
        <v>5243.8408962754593</v>
      </c>
      <c r="N191" s="5">
        <f t="shared" si="1"/>
        <v>1580.9818991955112</v>
      </c>
      <c r="O191" s="35">
        <f t="shared" si="2"/>
        <v>3.5609071162064937E-2</v>
      </c>
      <c r="P191" s="5">
        <f t="shared" si="3"/>
        <v>3662.858997079948</v>
      </c>
      <c r="Q191" s="35">
        <f t="shared" si="4"/>
        <v>8.2500000000000004E-2</v>
      </c>
      <c r="R191" s="5">
        <f t="shared" si="36"/>
        <v>166801.49141483984</v>
      </c>
      <c r="S191" s="5">
        <f t="shared" si="37"/>
        <v>808552.91529239516</v>
      </c>
      <c r="T191" s="5">
        <f t="shared" si="38"/>
        <v>531198.5085851606</v>
      </c>
      <c r="U191" s="5">
        <f t="shared" si="39"/>
        <v>975354.40670723503</v>
      </c>
      <c r="V191" s="150"/>
      <c r="W191" s="2">
        <v>186</v>
      </c>
      <c r="X191" s="118">
        <v>50496</v>
      </c>
      <c r="Y191" s="5">
        <f t="shared" si="40"/>
        <v>528087.46899802506</v>
      </c>
      <c r="Z191" s="5">
        <f t="shared" si="41"/>
        <v>5121.6767256780549</v>
      </c>
      <c r="AA191" s="5">
        <f t="shared" si="5"/>
        <v>1601.0935990245544</v>
      </c>
      <c r="AB191" s="35">
        <f t="shared" si="6"/>
        <v>3.6382463732284674E-2</v>
      </c>
      <c r="AC191" s="5">
        <f t="shared" si="7"/>
        <v>3520.5831266535006</v>
      </c>
      <c r="AD191" s="35">
        <f t="shared" si="8"/>
        <v>0.08</v>
      </c>
      <c r="AE191" s="5">
        <f t="shared" si="42"/>
        <v>171513.6246009999</v>
      </c>
      <c r="AF191" s="5">
        <f t="shared" si="43"/>
        <v>781118.24637511815</v>
      </c>
      <c r="AG191" s="5">
        <f t="shared" si="9"/>
        <v>526486.37539900048</v>
      </c>
      <c r="AH191" s="5">
        <f t="shared" si="10"/>
        <v>952631.87097611802</v>
      </c>
      <c r="AI191" s="150"/>
      <c r="AJ191" s="2">
        <v>186</v>
      </c>
      <c r="AK191" s="118">
        <v>50496</v>
      </c>
      <c r="AL191" s="5">
        <f t="shared" si="44"/>
        <v>523303.43120343547</v>
      </c>
      <c r="AM191" s="5">
        <f t="shared" si="45"/>
        <v>5000.557474002132</v>
      </c>
      <c r="AN191" s="5">
        <f t="shared" si="11"/>
        <v>1620.8894808132782</v>
      </c>
      <c r="AO191" s="35">
        <f t="shared" si="12"/>
        <v>3.7169016310534833E-2</v>
      </c>
      <c r="AP191" s="5">
        <f t="shared" si="13"/>
        <v>3379.6679931888539</v>
      </c>
      <c r="AQ191" s="35">
        <f t="shared" si="14"/>
        <v>7.7499999999999999E-2</v>
      </c>
      <c r="AR191" s="5">
        <f t="shared" si="46"/>
        <v>176317.45827737785</v>
      </c>
      <c r="AS191" s="5">
        <f t="shared" si="47"/>
        <v>753786.23188701877</v>
      </c>
      <c r="AT191" s="5">
        <f t="shared" si="15"/>
        <v>521682.54172262218</v>
      </c>
      <c r="AU191" s="5">
        <f t="shared" si="16"/>
        <v>930103.69016439666</v>
      </c>
      <c r="AV191" s="150"/>
      <c r="AW191" s="2">
        <v>186</v>
      </c>
      <c r="AX191" s="118">
        <v>50496</v>
      </c>
      <c r="AY191" s="5">
        <f t="shared" si="48"/>
        <v>518427.97777567717</v>
      </c>
      <c r="AZ191" s="5">
        <f t="shared" si="49"/>
        <v>4880.5172696983873</v>
      </c>
      <c r="BA191" s="5">
        <f t="shared" si="17"/>
        <v>1640.3424086004052</v>
      </c>
      <c r="BB191" s="35">
        <f t="shared" si="18"/>
        <v>3.7968839929626907E-2</v>
      </c>
      <c r="BC191" s="5">
        <f t="shared" si="19"/>
        <v>3240.1748610979821</v>
      </c>
      <c r="BD191" s="35">
        <f t="shared" si="20"/>
        <v>7.4999999999999997E-2</v>
      </c>
      <c r="BE191" s="5">
        <f t="shared" si="50"/>
        <v>181212.36463292371</v>
      </c>
      <c r="BF191" s="5">
        <f t="shared" si="51"/>
        <v>726563.84753097582</v>
      </c>
      <c r="BG191" s="5">
        <f t="shared" si="21"/>
        <v>516787.63536707679</v>
      </c>
      <c r="BH191" s="5">
        <f t="shared" si="22"/>
        <v>907776.21216389956</v>
      </c>
      <c r="BI191" s="150"/>
      <c r="BJ191" s="2">
        <v>186</v>
      </c>
      <c r="BK191" s="118">
        <v>50496</v>
      </c>
      <c r="BL191" s="5">
        <f t="shared" si="52"/>
        <v>513461.8624601718</v>
      </c>
      <c r="BM191" s="5">
        <f t="shared" si="53"/>
        <v>4761.5904347922178</v>
      </c>
      <c r="BN191" s="5">
        <f t="shared" si="23"/>
        <v>1659.4250157620131</v>
      </c>
      <c r="BO191" s="35">
        <f t="shared" si="24"/>
        <v>3.8782043312299119E-2</v>
      </c>
      <c r="BP191" s="5">
        <f t="shared" si="25"/>
        <v>3102.1654190302047</v>
      </c>
      <c r="BQ191" s="35">
        <f t="shared" si="26"/>
        <v>7.2499999999999995E-2</v>
      </c>
      <c r="BR191" s="5">
        <f t="shared" si="54"/>
        <v>186197.56255559021</v>
      </c>
      <c r="BS191" s="5">
        <f t="shared" si="55"/>
        <v>699458.2583157625</v>
      </c>
      <c r="BT191" s="5">
        <f t="shared" si="27"/>
        <v>511802.43744440976</v>
      </c>
      <c r="BU191" s="5">
        <f t="shared" si="28"/>
        <v>885655.82087135268</v>
      </c>
      <c r="BV191" s="150"/>
      <c r="BW191" s="2">
        <v>186</v>
      </c>
      <c r="BX191" s="118">
        <v>50496</v>
      </c>
      <c r="BY191" s="5">
        <f t="shared" si="56"/>
        <v>508405.99632466369</v>
      </c>
      <c r="BZ191" s="5">
        <f t="shared" si="57"/>
        <v>4643.8114163506943</v>
      </c>
      <c r="CA191" s="5">
        <f t="shared" si="29"/>
        <v>1678.1097711234893</v>
      </c>
      <c r="CB191" s="35">
        <f t="shared" si="30"/>
        <v>3.9608732782573937E-2</v>
      </c>
      <c r="CC191" s="5">
        <f t="shared" si="31"/>
        <v>2965.7016452272051</v>
      </c>
      <c r="CD191" s="35">
        <f t="shared" si="32"/>
        <v>7.0000000000000007E-2</v>
      </c>
      <c r="CE191" s="5">
        <f t="shared" si="58"/>
        <v>191272.11344645947</v>
      </c>
      <c r="CF191" s="5">
        <f t="shared" si="59"/>
        <v>672476.80999476975</v>
      </c>
      <c r="CG191" s="5">
        <f t="shared" si="33"/>
        <v>506727.88655354019</v>
      </c>
      <c r="CH191" s="5">
        <f t="shared" si="34"/>
        <v>863748.92344122916</v>
      </c>
    </row>
    <row r="192" spans="9:86" ht="14.25" customHeight="1">
      <c r="I192" s="150"/>
      <c r="J192" s="2">
        <v>187</v>
      </c>
      <c r="K192" s="118">
        <v>50526</v>
      </c>
      <c r="L192" s="5">
        <f t="shared" si="35"/>
        <v>531198.5085851606</v>
      </c>
      <c r="M192" s="5">
        <f t="shared" si="0"/>
        <v>5243.8408962754593</v>
      </c>
      <c r="N192" s="5">
        <f t="shared" si="1"/>
        <v>1591.8511497524801</v>
      </c>
      <c r="O192" s="35">
        <f t="shared" si="2"/>
        <v>3.5960593804956698E-2</v>
      </c>
      <c r="P192" s="5">
        <f t="shared" si="3"/>
        <v>3651.9897465229792</v>
      </c>
      <c r="Q192" s="35">
        <f t="shared" si="4"/>
        <v>8.2500000000000004E-2</v>
      </c>
      <c r="R192" s="5">
        <f t="shared" si="36"/>
        <v>168393.34256459231</v>
      </c>
      <c r="S192" s="5">
        <f t="shared" si="37"/>
        <v>812204.90503891814</v>
      </c>
      <c r="T192" s="5">
        <f t="shared" si="38"/>
        <v>529606.65743540809</v>
      </c>
      <c r="U192" s="5">
        <f t="shared" si="39"/>
        <v>980598.24760351051</v>
      </c>
      <c r="V192" s="150"/>
      <c r="W192" s="2">
        <v>187</v>
      </c>
      <c r="X192" s="118">
        <v>50526</v>
      </c>
      <c r="Y192" s="5">
        <f t="shared" si="40"/>
        <v>526486.37539900048</v>
      </c>
      <c r="Z192" s="5">
        <f t="shared" si="41"/>
        <v>5121.6767256780549</v>
      </c>
      <c r="AA192" s="5">
        <f t="shared" si="5"/>
        <v>1611.7675563513849</v>
      </c>
      <c r="AB192" s="35">
        <f t="shared" si="6"/>
        <v>3.6736393532612842E-2</v>
      </c>
      <c r="AC192" s="5">
        <f t="shared" si="7"/>
        <v>3509.9091693266701</v>
      </c>
      <c r="AD192" s="35">
        <f t="shared" si="8"/>
        <v>0.08</v>
      </c>
      <c r="AE192" s="5">
        <f t="shared" si="42"/>
        <v>173125.39215735128</v>
      </c>
      <c r="AF192" s="5">
        <f t="shared" si="43"/>
        <v>784628.1555444448</v>
      </c>
      <c r="AG192" s="5">
        <f t="shared" si="9"/>
        <v>524874.6078426491</v>
      </c>
      <c r="AH192" s="5">
        <f t="shared" si="10"/>
        <v>957753.54770179605</v>
      </c>
      <c r="AI192" s="150"/>
      <c r="AJ192" s="2">
        <v>187</v>
      </c>
      <c r="AK192" s="118">
        <v>50526</v>
      </c>
      <c r="AL192" s="5">
        <f t="shared" si="44"/>
        <v>521682.54172262218</v>
      </c>
      <c r="AM192" s="5">
        <f t="shared" si="45"/>
        <v>5000.557474002132</v>
      </c>
      <c r="AN192" s="5">
        <f t="shared" si="11"/>
        <v>1631.357725376864</v>
      </c>
      <c r="AO192" s="35">
        <f t="shared" si="12"/>
        <v>3.7525297741190372E-2</v>
      </c>
      <c r="AP192" s="5">
        <f t="shared" si="13"/>
        <v>3369.1997486252681</v>
      </c>
      <c r="AQ192" s="35">
        <f t="shared" si="14"/>
        <v>7.7499999999999999E-2</v>
      </c>
      <c r="AR192" s="5">
        <f t="shared" si="46"/>
        <v>177948.81600275473</v>
      </c>
      <c r="AS192" s="5">
        <f t="shared" si="47"/>
        <v>757155.43163564405</v>
      </c>
      <c r="AT192" s="5">
        <f t="shared" si="15"/>
        <v>520051.18399724533</v>
      </c>
      <c r="AU192" s="5">
        <f t="shared" si="16"/>
        <v>935104.24763839878</v>
      </c>
      <c r="AV192" s="150"/>
      <c r="AW192" s="2">
        <v>187</v>
      </c>
      <c r="AX192" s="118">
        <v>50526</v>
      </c>
      <c r="AY192" s="5">
        <f t="shared" si="48"/>
        <v>516787.63536707679</v>
      </c>
      <c r="AZ192" s="5">
        <f t="shared" si="49"/>
        <v>4880.5172696983873</v>
      </c>
      <c r="BA192" s="5">
        <f t="shared" si="17"/>
        <v>1650.5945486541577</v>
      </c>
      <c r="BB192" s="35">
        <f t="shared" si="18"/>
        <v>3.8327415805489984E-2</v>
      </c>
      <c r="BC192" s="5">
        <f t="shared" si="19"/>
        <v>3229.9227210442295</v>
      </c>
      <c r="BD192" s="35">
        <f t="shared" si="20"/>
        <v>7.4999999999999997E-2</v>
      </c>
      <c r="BE192" s="5">
        <f t="shared" si="50"/>
        <v>182862.95918157787</v>
      </c>
      <c r="BF192" s="5">
        <f t="shared" si="51"/>
        <v>729793.7702520201</v>
      </c>
      <c r="BG192" s="5">
        <f t="shared" si="21"/>
        <v>515137.04081842263</v>
      </c>
      <c r="BH192" s="5">
        <f t="shared" si="22"/>
        <v>912656.729433598</v>
      </c>
      <c r="BI192" s="150"/>
      <c r="BJ192" s="2">
        <v>187</v>
      </c>
      <c r="BK192" s="118">
        <v>50526</v>
      </c>
      <c r="BL192" s="5">
        <f t="shared" si="52"/>
        <v>511802.43744440976</v>
      </c>
      <c r="BM192" s="5">
        <f t="shared" si="53"/>
        <v>4761.5904347922178</v>
      </c>
      <c r="BN192" s="5">
        <f t="shared" si="23"/>
        <v>1669.4507085655755</v>
      </c>
      <c r="BO192" s="35">
        <f t="shared" si="24"/>
        <v>3.9142854814877406E-2</v>
      </c>
      <c r="BP192" s="5">
        <f t="shared" si="25"/>
        <v>3092.1397262266423</v>
      </c>
      <c r="BQ192" s="35">
        <f t="shared" si="26"/>
        <v>7.2499999999999995E-2</v>
      </c>
      <c r="BR192" s="5">
        <f t="shared" si="54"/>
        <v>187867.01326415577</v>
      </c>
      <c r="BS192" s="5">
        <f t="shared" si="55"/>
        <v>702550.39804198919</v>
      </c>
      <c r="BT192" s="5">
        <f t="shared" si="27"/>
        <v>510132.98673584417</v>
      </c>
      <c r="BU192" s="5">
        <f t="shared" si="28"/>
        <v>890417.4113061449</v>
      </c>
      <c r="BV192" s="150"/>
      <c r="BW192" s="2">
        <v>187</v>
      </c>
      <c r="BX192" s="118">
        <v>50526</v>
      </c>
      <c r="BY192" s="5">
        <f t="shared" si="56"/>
        <v>506727.88655354019</v>
      </c>
      <c r="BZ192" s="5">
        <f t="shared" si="57"/>
        <v>4643.8114163506943</v>
      </c>
      <c r="CA192" s="5">
        <f t="shared" si="29"/>
        <v>1687.8987447883765</v>
      </c>
      <c r="CB192" s="35">
        <f t="shared" si="30"/>
        <v>3.9971719486806702E-2</v>
      </c>
      <c r="CC192" s="5">
        <f t="shared" si="31"/>
        <v>2955.9126715623179</v>
      </c>
      <c r="CD192" s="35">
        <f t="shared" si="32"/>
        <v>7.0000000000000007E-2</v>
      </c>
      <c r="CE192" s="5">
        <f t="shared" si="58"/>
        <v>192960.01219124784</v>
      </c>
      <c r="CF192" s="5">
        <f t="shared" si="59"/>
        <v>675432.72266633203</v>
      </c>
      <c r="CG192" s="5">
        <f t="shared" si="33"/>
        <v>505039.98780875182</v>
      </c>
      <c r="CH192" s="5">
        <f t="shared" si="34"/>
        <v>868392.73485757993</v>
      </c>
    </row>
    <row r="193" spans="9:86" ht="14.25" customHeight="1">
      <c r="I193" s="150"/>
      <c r="J193" s="2">
        <v>188</v>
      </c>
      <c r="K193" s="118">
        <v>50557</v>
      </c>
      <c r="L193" s="5">
        <f t="shared" si="35"/>
        <v>529606.65743540809</v>
      </c>
      <c r="M193" s="5">
        <f t="shared" si="0"/>
        <v>5243.8408962754593</v>
      </c>
      <c r="N193" s="5">
        <f t="shared" si="1"/>
        <v>1602.7951264070284</v>
      </c>
      <c r="O193" s="35">
        <f t="shared" si="2"/>
        <v>3.6316653589707003E-2</v>
      </c>
      <c r="P193" s="5">
        <f t="shared" si="3"/>
        <v>3641.0457698684309</v>
      </c>
      <c r="Q193" s="35">
        <f t="shared" si="4"/>
        <v>8.2500000000000004E-2</v>
      </c>
      <c r="R193" s="5">
        <f t="shared" si="36"/>
        <v>169996.13769099934</v>
      </c>
      <c r="S193" s="5">
        <f t="shared" si="37"/>
        <v>815845.95080878655</v>
      </c>
      <c r="T193" s="5">
        <f t="shared" si="38"/>
        <v>528003.86230900104</v>
      </c>
      <c r="U193" s="5">
        <f t="shared" si="39"/>
        <v>985842.08849978587</v>
      </c>
      <c r="V193" s="150"/>
      <c r="W193" s="2">
        <v>188</v>
      </c>
      <c r="X193" s="118">
        <v>50557</v>
      </c>
      <c r="Y193" s="5">
        <f t="shared" si="40"/>
        <v>524874.6078426491</v>
      </c>
      <c r="Z193" s="5">
        <f t="shared" si="41"/>
        <v>5121.6767256780549</v>
      </c>
      <c r="AA193" s="5">
        <f t="shared" si="5"/>
        <v>1622.5126733937273</v>
      </c>
      <c r="AB193" s="35">
        <f t="shared" si="6"/>
        <v>3.7094863782325772E-2</v>
      </c>
      <c r="AC193" s="5">
        <f t="shared" si="7"/>
        <v>3499.1640522843277</v>
      </c>
      <c r="AD193" s="35">
        <f t="shared" si="8"/>
        <v>0.08</v>
      </c>
      <c r="AE193" s="5">
        <f t="shared" si="42"/>
        <v>174747.90483074501</v>
      </c>
      <c r="AF193" s="5">
        <f t="shared" si="43"/>
        <v>788127.31959672912</v>
      </c>
      <c r="AG193" s="5">
        <f t="shared" si="9"/>
        <v>523252.09516925539</v>
      </c>
      <c r="AH193" s="5">
        <f t="shared" si="10"/>
        <v>962875.2244274742</v>
      </c>
      <c r="AI193" s="150"/>
      <c r="AJ193" s="2">
        <v>188</v>
      </c>
      <c r="AK193" s="118">
        <v>50557</v>
      </c>
      <c r="AL193" s="5">
        <f t="shared" si="44"/>
        <v>520051.18399724533</v>
      </c>
      <c r="AM193" s="5">
        <f t="shared" si="45"/>
        <v>5000.557474002132</v>
      </c>
      <c r="AN193" s="5">
        <f t="shared" si="11"/>
        <v>1641.8935773532558</v>
      </c>
      <c r="AO193" s="35">
        <f t="shared" si="12"/>
        <v>3.7886122625082674E-2</v>
      </c>
      <c r="AP193" s="5">
        <f t="shared" si="13"/>
        <v>3358.6638966488763</v>
      </c>
      <c r="AQ193" s="35">
        <f t="shared" si="14"/>
        <v>7.7499999999999999E-2</v>
      </c>
      <c r="AR193" s="5">
        <f t="shared" si="46"/>
        <v>179590.70958010797</v>
      </c>
      <c r="AS193" s="5">
        <f t="shared" si="47"/>
        <v>760514.09553229297</v>
      </c>
      <c r="AT193" s="5">
        <f t="shared" si="15"/>
        <v>518409.29041989206</v>
      </c>
      <c r="AU193" s="5">
        <f t="shared" si="16"/>
        <v>940104.80511240091</v>
      </c>
      <c r="AV193" s="150"/>
      <c r="AW193" s="2">
        <v>188</v>
      </c>
      <c r="AX193" s="118">
        <v>50557</v>
      </c>
      <c r="AY193" s="5">
        <f t="shared" si="48"/>
        <v>515137.04081842263</v>
      </c>
      <c r="AZ193" s="5">
        <f t="shared" si="49"/>
        <v>4880.5172696983873</v>
      </c>
      <c r="BA193" s="5">
        <f t="shared" si="17"/>
        <v>1660.910764583246</v>
      </c>
      <c r="BB193" s="35">
        <f t="shared" si="18"/>
        <v>3.8690537848596052E-2</v>
      </c>
      <c r="BC193" s="5">
        <f t="shared" si="19"/>
        <v>3219.6065051151413</v>
      </c>
      <c r="BD193" s="35">
        <f t="shared" si="20"/>
        <v>7.4999999999999997E-2</v>
      </c>
      <c r="BE193" s="5">
        <f t="shared" si="50"/>
        <v>184523.86994616111</v>
      </c>
      <c r="BF193" s="5">
        <f t="shared" si="51"/>
        <v>733013.37675713527</v>
      </c>
      <c r="BG193" s="5">
        <f t="shared" si="21"/>
        <v>513476.13005383936</v>
      </c>
      <c r="BH193" s="5">
        <f t="shared" si="22"/>
        <v>917537.24670329643</v>
      </c>
      <c r="BI193" s="150"/>
      <c r="BJ193" s="2">
        <v>188</v>
      </c>
      <c r="BK193" s="118">
        <v>50557</v>
      </c>
      <c r="BL193" s="5">
        <f t="shared" si="52"/>
        <v>510132.98673584417</v>
      </c>
      <c r="BM193" s="5">
        <f t="shared" si="53"/>
        <v>4761.5904347922178</v>
      </c>
      <c r="BN193" s="5">
        <f t="shared" si="23"/>
        <v>1679.5369732631593</v>
      </c>
      <c r="BO193" s="35">
        <f t="shared" si="24"/>
        <v>3.9508214922777063E-2</v>
      </c>
      <c r="BP193" s="5">
        <f t="shared" si="25"/>
        <v>3082.0534615290585</v>
      </c>
      <c r="BQ193" s="35">
        <f t="shared" si="26"/>
        <v>7.2499999999999995E-2</v>
      </c>
      <c r="BR193" s="5">
        <f t="shared" si="54"/>
        <v>189546.55023741894</v>
      </c>
      <c r="BS193" s="5">
        <f t="shared" si="55"/>
        <v>705632.45150351827</v>
      </c>
      <c r="BT193" s="5">
        <f t="shared" si="27"/>
        <v>508453.44976258103</v>
      </c>
      <c r="BU193" s="5">
        <f t="shared" si="28"/>
        <v>895179.00174093724</v>
      </c>
      <c r="BV193" s="150"/>
      <c r="BW193" s="2">
        <v>188</v>
      </c>
      <c r="BX193" s="118">
        <v>50557</v>
      </c>
      <c r="BY193" s="5">
        <f t="shared" si="56"/>
        <v>505039.98780875182</v>
      </c>
      <c r="BZ193" s="5">
        <f t="shared" si="57"/>
        <v>4643.8114163506943</v>
      </c>
      <c r="CA193" s="5">
        <f t="shared" si="29"/>
        <v>1697.7448207996417</v>
      </c>
      <c r="CB193" s="35">
        <f t="shared" si="30"/>
        <v>4.0339256972480586E-2</v>
      </c>
      <c r="CC193" s="5">
        <f t="shared" si="31"/>
        <v>2946.0665955510526</v>
      </c>
      <c r="CD193" s="35">
        <f t="shared" si="32"/>
        <v>7.0000000000000007E-2</v>
      </c>
      <c r="CE193" s="5">
        <f t="shared" si="58"/>
        <v>194657.75701204748</v>
      </c>
      <c r="CF193" s="5">
        <f t="shared" si="59"/>
        <v>678378.78926188312</v>
      </c>
      <c r="CG193" s="5">
        <f t="shared" si="33"/>
        <v>503342.2429879522</v>
      </c>
      <c r="CH193" s="5">
        <f t="shared" si="34"/>
        <v>873036.54627393058</v>
      </c>
    </row>
    <row r="194" spans="9:86" ht="14.25" customHeight="1">
      <c r="I194" s="150"/>
      <c r="J194" s="2">
        <v>189</v>
      </c>
      <c r="K194" s="118">
        <v>50587</v>
      </c>
      <c r="L194" s="5">
        <f t="shared" si="35"/>
        <v>528003.86230900104</v>
      </c>
      <c r="M194" s="5">
        <f t="shared" si="0"/>
        <v>5243.8408962754593</v>
      </c>
      <c r="N194" s="5">
        <f t="shared" si="1"/>
        <v>1613.814342901077</v>
      </c>
      <c r="O194" s="35">
        <f t="shared" si="2"/>
        <v>3.667733040838931E-2</v>
      </c>
      <c r="P194" s="5">
        <f t="shared" si="3"/>
        <v>3630.0265533743823</v>
      </c>
      <c r="Q194" s="35">
        <f t="shared" si="4"/>
        <v>8.2500000000000004E-2</v>
      </c>
      <c r="R194" s="5">
        <f t="shared" si="36"/>
        <v>171609.95203390042</v>
      </c>
      <c r="S194" s="5">
        <f t="shared" si="37"/>
        <v>819475.97736216092</v>
      </c>
      <c r="T194" s="5">
        <f t="shared" si="38"/>
        <v>526390.04796609993</v>
      </c>
      <c r="U194" s="5">
        <f t="shared" si="39"/>
        <v>991085.92939606134</v>
      </c>
      <c r="V194" s="150"/>
      <c r="W194" s="2">
        <v>189</v>
      </c>
      <c r="X194" s="118">
        <v>50587</v>
      </c>
      <c r="Y194" s="5">
        <f t="shared" si="40"/>
        <v>523252.09516925539</v>
      </c>
      <c r="Z194" s="5">
        <f t="shared" si="41"/>
        <v>5121.6767256780549</v>
      </c>
      <c r="AA194" s="5">
        <f t="shared" si="5"/>
        <v>1633.3294245496854</v>
      </c>
      <c r="AB194" s="35">
        <f t="shared" si="6"/>
        <v>3.7457954350390635E-2</v>
      </c>
      <c r="AC194" s="5">
        <f t="shared" si="7"/>
        <v>3488.3473011283695</v>
      </c>
      <c r="AD194" s="35">
        <f t="shared" si="8"/>
        <v>0.08</v>
      </c>
      <c r="AE194" s="5">
        <f t="shared" si="42"/>
        <v>176381.23425529469</v>
      </c>
      <c r="AF194" s="5">
        <f t="shared" si="43"/>
        <v>791615.66689785745</v>
      </c>
      <c r="AG194" s="5">
        <f t="shared" si="9"/>
        <v>521618.76574470568</v>
      </c>
      <c r="AH194" s="5">
        <f t="shared" si="10"/>
        <v>967996.90115315211</v>
      </c>
      <c r="AI194" s="150"/>
      <c r="AJ194" s="2">
        <v>189</v>
      </c>
      <c r="AK194" s="118">
        <v>50587</v>
      </c>
      <c r="AL194" s="5">
        <f t="shared" si="44"/>
        <v>518409.29041989206</v>
      </c>
      <c r="AM194" s="5">
        <f t="shared" si="45"/>
        <v>5000.557474002132</v>
      </c>
      <c r="AN194" s="5">
        <f t="shared" si="11"/>
        <v>1652.4974733736626</v>
      </c>
      <c r="AO194" s="35">
        <f t="shared" si="12"/>
        <v>3.8251570808891987E-2</v>
      </c>
      <c r="AP194" s="5">
        <f t="shared" si="13"/>
        <v>3348.0600006284694</v>
      </c>
      <c r="AQ194" s="35">
        <f t="shared" si="14"/>
        <v>7.7499999999999999E-2</v>
      </c>
      <c r="AR194" s="5">
        <f t="shared" si="46"/>
        <v>181243.20705348163</v>
      </c>
      <c r="AS194" s="5">
        <f t="shared" si="47"/>
        <v>763862.15553292143</v>
      </c>
      <c r="AT194" s="5">
        <f t="shared" si="15"/>
        <v>516756.7929465184</v>
      </c>
      <c r="AU194" s="5">
        <f t="shared" si="16"/>
        <v>945105.36258640303</v>
      </c>
      <c r="AV194" s="150"/>
      <c r="AW194" s="2">
        <v>189</v>
      </c>
      <c r="AX194" s="118">
        <v>50587</v>
      </c>
      <c r="AY194" s="5">
        <f t="shared" si="48"/>
        <v>513476.13005383936</v>
      </c>
      <c r="AZ194" s="5">
        <f t="shared" si="49"/>
        <v>4880.5172696983873</v>
      </c>
      <c r="BA194" s="5">
        <f t="shared" si="17"/>
        <v>1671.2914568618917</v>
      </c>
      <c r="BB194" s="35">
        <f t="shared" si="18"/>
        <v>3.9058285884175037E-2</v>
      </c>
      <c r="BC194" s="5">
        <f t="shared" si="19"/>
        <v>3209.2258128364956</v>
      </c>
      <c r="BD194" s="35">
        <f t="shared" si="20"/>
        <v>7.4999999999999997E-2</v>
      </c>
      <c r="BE194" s="5">
        <f t="shared" si="50"/>
        <v>186195.161403023</v>
      </c>
      <c r="BF194" s="5">
        <f t="shared" si="51"/>
        <v>736222.60256997182</v>
      </c>
      <c r="BG194" s="5">
        <f t="shared" si="21"/>
        <v>511804.83859697747</v>
      </c>
      <c r="BH194" s="5">
        <f t="shared" si="22"/>
        <v>922417.76397299487</v>
      </c>
      <c r="BI194" s="150"/>
      <c r="BJ194" s="2">
        <v>189</v>
      </c>
      <c r="BK194" s="118">
        <v>50587</v>
      </c>
      <c r="BL194" s="5">
        <f t="shared" si="52"/>
        <v>508453.44976258103</v>
      </c>
      <c r="BM194" s="5">
        <f t="shared" si="53"/>
        <v>4761.5904347922178</v>
      </c>
      <c r="BN194" s="5">
        <f t="shared" si="23"/>
        <v>1689.6841758099577</v>
      </c>
      <c r="BO194" s="35">
        <f t="shared" si="24"/>
        <v>3.9878203440624378E-2</v>
      </c>
      <c r="BP194" s="5">
        <f t="shared" si="25"/>
        <v>3071.9062589822602</v>
      </c>
      <c r="BQ194" s="35">
        <f t="shared" si="26"/>
        <v>7.2499999999999995E-2</v>
      </c>
      <c r="BR194" s="5">
        <f t="shared" si="54"/>
        <v>191236.2344132289</v>
      </c>
      <c r="BS194" s="5">
        <f t="shared" si="55"/>
        <v>708704.35776250053</v>
      </c>
      <c r="BT194" s="5">
        <f t="shared" si="27"/>
        <v>506763.76558677107</v>
      </c>
      <c r="BU194" s="5">
        <f t="shared" si="28"/>
        <v>899940.59217572946</v>
      </c>
      <c r="BV194" s="150"/>
      <c r="BW194" s="2">
        <v>189</v>
      </c>
      <c r="BX194" s="118">
        <v>50587</v>
      </c>
      <c r="BY194" s="5">
        <f t="shared" si="56"/>
        <v>503342.2429879522</v>
      </c>
      <c r="BZ194" s="5">
        <f t="shared" si="57"/>
        <v>4643.8114163506943</v>
      </c>
      <c r="CA194" s="5">
        <f t="shared" si="29"/>
        <v>1707.6483322543063</v>
      </c>
      <c r="CB194" s="35">
        <f t="shared" si="30"/>
        <v>4.0711425024468208E-2</v>
      </c>
      <c r="CC194" s="5">
        <f t="shared" si="31"/>
        <v>2936.163084096388</v>
      </c>
      <c r="CD194" s="35">
        <f t="shared" si="32"/>
        <v>7.0000000000000007E-2</v>
      </c>
      <c r="CE194" s="5">
        <f t="shared" si="58"/>
        <v>196365.40534430178</v>
      </c>
      <c r="CF194" s="5">
        <f t="shared" si="59"/>
        <v>681314.95234597952</v>
      </c>
      <c r="CG194" s="5">
        <f t="shared" si="33"/>
        <v>501634.59465569787</v>
      </c>
      <c r="CH194" s="5">
        <f t="shared" si="34"/>
        <v>877680.35769028123</v>
      </c>
    </row>
    <row r="195" spans="9:86" ht="14.25" customHeight="1">
      <c r="I195" s="150"/>
      <c r="J195" s="2">
        <v>190</v>
      </c>
      <c r="K195" s="118">
        <v>50618</v>
      </c>
      <c r="L195" s="5">
        <f t="shared" si="35"/>
        <v>526390.04796609993</v>
      </c>
      <c r="M195" s="5">
        <f t="shared" si="0"/>
        <v>5243.8408962754593</v>
      </c>
      <c r="N195" s="5">
        <f t="shared" si="1"/>
        <v>1624.9093165085224</v>
      </c>
      <c r="O195" s="35">
        <f t="shared" si="2"/>
        <v>3.7042706018936777E-2</v>
      </c>
      <c r="P195" s="5">
        <f t="shared" si="3"/>
        <v>3618.9315797669369</v>
      </c>
      <c r="Q195" s="35">
        <f t="shared" si="4"/>
        <v>8.2500000000000004E-2</v>
      </c>
      <c r="R195" s="5">
        <f t="shared" si="36"/>
        <v>173234.86135040896</v>
      </c>
      <c r="S195" s="5">
        <f t="shared" si="37"/>
        <v>823094.90894192783</v>
      </c>
      <c r="T195" s="5">
        <f t="shared" si="38"/>
        <v>524765.13864959136</v>
      </c>
      <c r="U195" s="5">
        <f t="shared" si="39"/>
        <v>996329.77029233682</v>
      </c>
      <c r="V195" s="150"/>
      <c r="W195" s="2">
        <v>190</v>
      </c>
      <c r="X195" s="118">
        <v>50618</v>
      </c>
      <c r="Y195" s="5">
        <f t="shared" si="40"/>
        <v>521618.76574470568</v>
      </c>
      <c r="Z195" s="5">
        <f t="shared" si="41"/>
        <v>5121.6767256780549</v>
      </c>
      <c r="AA195" s="5">
        <f t="shared" si="5"/>
        <v>1644.2182873800166</v>
      </c>
      <c r="AB195" s="35">
        <f t="shared" si="6"/>
        <v>3.782574697133672E-2</v>
      </c>
      <c r="AC195" s="5">
        <f t="shared" si="7"/>
        <v>3477.4584382980383</v>
      </c>
      <c r="AD195" s="35">
        <f t="shared" si="8"/>
        <v>0.08</v>
      </c>
      <c r="AE195" s="5">
        <f t="shared" si="42"/>
        <v>178025.4525426747</v>
      </c>
      <c r="AF195" s="5">
        <f t="shared" si="43"/>
        <v>795093.12533615553</v>
      </c>
      <c r="AG195" s="5">
        <f t="shared" si="9"/>
        <v>519974.54745732568</v>
      </c>
      <c r="AH195" s="5">
        <f t="shared" si="10"/>
        <v>973118.57787883026</v>
      </c>
      <c r="AI195" s="150"/>
      <c r="AJ195" s="2">
        <v>190</v>
      </c>
      <c r="AK195" s="118">
        <v>50618</v>
      </c>
      <c r="AL195" s="5">
        <f t="shared" si="44"/>
        <v>516756.7929465184</v>
      </c>
      <c r="AM195" s="5">
        <f t="shared" si="45"/>
        <v>5000.557474002132</v>
      </c>
      <c r="AN195" s="5">
        <f t="shared" si="11"/>
        <v>1663.1698528892007</v>
      </c>
      <c r="AO195" s="35">
        <f t="shared" si="12"/>
        <v>3.8621724004576287E-2</v>
      </c>
      <c r="AP195" s="5">
        <f t="shared" si="13"/>
        <v>3337.3876211129314</v>
      </c>
      <c r="AQ195" s="35">
        <f t="shared" si="14"/>
        <v>7.7499999999999999E-2</v>
      </c>
      <c r="AR195" s="5">
        <f t="shared" si="46"/>
        <v>182906.37690637083</v>
      </c>
      <c r="AS195" s="5">
        <f t="shared" si="47"/>
        <v>767199.54315403441</v>
      </c>
      <c r="AT195" s="5">
        <f t="shared" si="15"/>
        <v>515093.6230936292</v>
      </c>
      <c r="AU195" s="5">
        <f t="shared" si="16"/>
        <v>950105.92006040527</v>
      </c>
      <c r="AV195" s="150"/>
      <c r="AW195" s="2">
        <v>190</v>
      </c>
      <c r="AX195" s="118">
        <v>50618</v>
      </c>
      <c r="AY195" s="5">
        <f t="shared" si="48"/>
        <v>511804.83859697747</v>
      </c>
      <c r="AZ195" s="5">
        <f t="shared" si="49"/>
        <v>4880.5172696983873</v>
      </c>
      <c r="BA195" s="5">
        <f t="shared" si="17"/>
        <v>1681.7370284672784</v>
      </c>
      <c r="BB195" s="35">
        <f t="shared" si="18"/>
        <v>3.9430741602462301E-2</v>
      </c>
      <c r="BC195" s="5">
        <f t="shared" si="19"/>
        <v>3198.7802412311089</v>
      </c>
      <c r="BD195" s="35">
        <f t="shared" si="20"/>
        <v>7.4999999999999997E-2</v>
      </c>
      <c r="BE195" s="5">
        <f t="shared" si="50"/>
        <v>187876.89843149026</v>
      </c>
      <c r="BF195" s="5">
        <f t="shared" si="51"/>
        <v>739421.3828112029</v>
      </c>
      <c r="BG195" s="5">
        <f t="shared" si="21"/>
        <v>510123.10156851017</v>
      </c>
      <c r="BH195" s="5">
        <f t="shared" si="22"/>
        <v>927298.28124269319</v>
      </c>
      <c r="BI195" s="150"/>
      <c r="BJ195" s="2">
        <v>190</v>
      </c>
      <c r="BK195" s="118">
        <v>50618</v>
      </c>
      <c r="BL195" s="5">
        <f t="shared" si="52"/>
        <v>506763.76558677107</v>
      </c>
      <c r="BM195" s="5">
        <f t="shared" si="53"/>
        <v>4761.5904347922178</v>
      </c>
      <c r="BN195" s="5">
        <f t="shared" si="23"/>
        <v>1699.8926843721429</v>
      </c>
      <c r="BO195" s="35">
        <f t="shared" si="24"/>
        <v>4.0252902037789695E-2</v>
      </c>
      <c r="BP195" s="5">
        <f t="shared" si="25"/>
        <v>3061.697750420075</v>
      </c>
      <c r="BQ195" s="35">
        <f t="shared" si="26"/>
        <v>7.2499999999999995E-2</v>
      </c>
      <c r="BR195" s="5">
        <f t="shared" si="54"/>
        <v>192936.12709760104</v>
      </c>
      <c r="BS195" s="5">
        <f t="shared" si="55"/>
        <v>711766.0555129206</v>
      </c>
      <c r="BT195" s="5">
        <f t="shared" si="27"/>
        <v>505063.87290239893</v>
      </c>
      <c r="BU195" s="5">
        <f t="shared" si="28"/>
        <v>904702.18261052168</v>
      </c>
      <c r="BV195" s="150"/>
      <c r="BW195" s="2">
        <v>190</v>
      </c>
      <c r="BX195" s="118">
        <v>50618</v>
      </c>
      <c r="BY195" s="5">
        <f t="shared" si="56"/>
        <v>501634.59465569787</v>
      </c>
      <c r="BZ195" s="5">
        <f t="shared" si="57"/>
        <v>4643.8114163506943</v>
      </c>
      <c r="CA195" s="5">
        <f t="shared" si="29"/>
        <v>1717.6096141924568</v>
      </c>
      <c r="CB195" s="35">
        <f t="shared" si="30"/>
        <v>4.1088305292134551E-2</v>
      </c>
      <c r="CC195" s="5">
        <f t="shared" si="31"/>
        <v>2926.2018021582376</v>
      </c>
      <c r="CD195" s="35">
        <f t="shared" si="32"/>
        <v>7.0000000000000007E-2</v>
      </c>
      <c r="CE195" s="5">
        <f t="shared" si="58"/>
        <v>198083.01495849423</v>
      </c>
      <c r="CF195" s="5">
        <f t="shared" si="59"/>
        <v>684241.15414813778</v>
      </c>
      <c r="CG195" s="5">
        <f t="shared" si="33"/>
        <v>499916.98504150542</v>
      </c>
      <c r="CH195" s="5">
        <f t="shared" si="34"/>
        <v>882324.16910663201</v>
      </c>
    </row>
    <row r="196" spans="9:86" ht="14.25" customHeight="1">
      <c r="I196" s="150"/>
      <c r="J196" s="2">
        <v>191</v>
      </c>
      <c r="K196" s="118">
        <v>50649</v>
      </c>
      <c r="L196" s="5">
        <f t="shared" si="35"/>
        <v>524765.13864959136</v>
      </c>
      <c r="M196" s="5">
        <f t="shared" si="0"/>
        <v>5243.8408962754593</v>
      </c>
      <c r="N196" s="5">
        <f t="shared" si="1"/>
        <v>1636.0805680595186</v>
      </c>
      <c r="O196" s="35">
        <f t="shared" si="2"/>
        <v>3.7412864099998867E-2</v>
      </c>
      <c r="P196" s="5">
        <f t="shared" si="3"/>
        <v>3607.7603282159407</v>
      </c>
      <c r="Q196" s="35">
        <f t="shared" si="4"/>
        <v>8.2500000000000004E-2</v>
      </c>
      <c r="R196" s="5">
        <f t="shared" si="36"/>
        <v>174870.94191846848</v>
      </c>
      <c r="S196" s="5">
        <f t="shared" si="37"/>
        <v>826702.66927014373</v>
      </c>
      <c r="T196" s="5">
        <f t="shared" si="38"/>
        <v>523129.05808153184</v>
      </c>
      <c r="U196" s="5">
        <f t="shared" si="39"/>
        <v>1001573.6111886122</v>
      </c>
      <c r="V196" s="150"/>
      <c r="W196" s="2">
        <v>191</v>
      </c>
      <c r="X196" s="118">
        <v>50649</v>
      </c>
      <c r="Y196" s="5">
        <f t="shared" si="40"/>
        <v>519974.54745732568</v>
      </c>
      <c r="Z196" s="5">
        <f t="shared" si="41"/>
        <v>5121.6767256780549</v>
      </c>
      <c r="AA196" s="5">
        <f t="shared" si="5"/>
        <v>1655.1797426292169</v>
      </c>
      <c r="AB196" s="35">
        <f t="shared" si="6"/>
        <v>3.8198325300106521E-2</v>
      </c>
      <c r="AC196" s="5">
        <f t="shared" si="7"/>
        <v>3466.496983048838</v>
      </c>
      <c r="AD196" s="35">
        <f t="shared" si="8"/>
        <v>0.08</v>
      </c>
      <c r="AE196" s="5">
        <f t="shared" si="42"/>
        <v>179680.6322853039</v>
      </c>
      <c r="AF196" s="5">
        <f t="shared" si="43"/>
        <v>798559.62231920438</v>
      </c>
      <c r="AG196" s="5">
        <f t="shared" si="9"/>
        <v>518319.36771469645</v>
      </c>
      <c r="AH196" s="5">
        <f t="shared" si="10"/>
        <v>978240.25460450829</v>
      </c>
      <c r="AI196" s="150"/>
      <c r="AJ196" s="2">
        <v>191</v>
      </c>
      <c r="AK196" s="118">
        <v>50649</v>
      </c>
      <c r="AL196" s="5">
        <f t="shared" si="44"/>
        <v>515093.6230936292</v>
      </c>
      <c r="AM196" s="5">
        <f t="shared" si="45"/>
        <v>5000.557474002132</v>
      </c>
      <c r="AN196" s="5">
        <f t="shared" si="11"/>
        <v>1673.9111581891102</v>
      </c>
      <c r="AO196" s="35">
        <f t="shared" si="12"/>
        <v>3.8996665844217016E-2</v>
      </c>
      <c r="AP196" s="5">
        <f t="shared" si="13"/>
        <v>3326.6463158130218</v>
      </c>
      <c r="AQ196" s="35">
        <f t="shared" si="14"/>
        <v>7.7499999999999999E-2</v>
      </c>
      <c r="AR196" s="5">
        <f t="shared" si="46"/>
        <v>184580.28806455995</v>
      </c>
      <c r="AS196" s="5">
        <f t="shared" si="47"/>
        <v>770526.18946984748</v>
      </c>
      <c r="AT196" s="5">
        <f t="shared" si="15"/>
        <v>513419.71193544008</v>
      </c>
      <c r="AU196" s="5">
        <f t="shared" si="16"/>
        <v>955106.4775344074</v>
      </c>
      <c r="AV196" s="150"/>
      <c r="AW196" s="2">
        <v>191</v>
      </c>
      <c r="AX196" s="118">
        <v>50649</v>
      </c>
      <c r="AY196" s="5">
        <f t="shared" si="48"/>
        <v>510123.10156851017</v>
      </c>
      <c r="AZ196" s="5">
        <f t="shared" si="49"/>
        <v>4880.5172696983873</v>
      </c>
      <c r="BA196" s="5">
        <f t="shared" si="17"/>
        <v>1692.2478848951991</v>
      </c>
      <c r="BB196" s="35">
        <f t="shared" si="18"/>
        <v>3.9807988613538882E-2</v>
      </c>
      <c r="BC196" s="5">
        <f t="shared" si="19"/>
        <v>3188.2693848031881</v>
      </c>
      <c r="BD196" s="35">
        <f t="shared" si="20"/>
        <v>7.4999999999999997E-2</v>
      </c>
      <c r="BE196" s="5">
        <f t="shared" si="50"/>
        <v>189569.14631638545</v>
      </c>
      <c r="BF196" s="5">
        <f t="shared" si="51"/>
        <v>742609.65219600603</v>
      </c>
      <c r="BG196" s="5">
        <f t="shared" si="21"/>
        <v>508430.85368361499</v>
      </c>
      <c r="BH196" s="5">
        <f t="shared" si="22"/>
        <v>932178.79851239151</v>
      </c>
      <c r="BI196" s="150"/>
      <c r="BJ196" s="2">
        <v>191</v>
      </c>
      <c r="BK196" s="118">
        <v>50649</v>
      </c>
      <c r="BL196" s="5">
        <f t="shared" si="52"/>
        <v>505063.87290239893</v>
      </c>
      <c r="BM196" s="5">
        <f t="shared" si="53"/>
        <v>4761.5904347922178</v>
      </c>
      <c r="BN196" s="5">
        <f t="shared" si="23"/>
        <v>1710.1628693402245</v>
      </c>
      <c r="BO196" s="35">
        <f t="shared" si="24"/>
        <v>4.063239430322204E-2</v>
      </c>
      <c r="BP196" s="5">
        <f t="shared" si="25"/>
        <v>3051.4275654519934</v>
      </c>
      <c r="BQ196" s="35">
        <f t="shared" si="26"/>
        <v>7.2499999999999995E-2</v>
      </c>
      <c r="BR196" s="5">
        <f t="shared" si="54"/>
        <v>194646.28996694126</v>
      </c>
      <c r="BS196" s="5">
        <f t="shared" si="55"/>
        <v>714817.48307837255</v>
      </c>
      <c r="BT196" s="5">
        <f t="shared" si="27"/>
        <v>503353.71003305871</v>
      </c>
      <c r="BU196" s="5">
        <f t="shared" si="28"/>
        <v>909463.77304531378</v>
      </c>
      <c r="BV196" s="150"/>
      <c r="BW196" s="2">
        <v>191</v>
      </c>
      <c r="BX196" s="118">
        <v>50649</v>
      </c>
      <c r="BY196" s="5">
        <f t="shared" si="56"/>
        <v>499916.98504150542</v>
      </c>
      <c r="BZ196" s="5">
        <f t="shared" si="57"/>
        <v>4643.8114163506943</v>
      </c>
      <c r="CA196" s="5">
        <f t="shared" si="29"/>
        <v>1727.6290036085793</v>
      </c>
      <c r="CB196" s="35">
        <f t="shared" si="30"/>
        <v>4.1469981344166018E-2</v>
      </c>
      <c r="CC196" s="5">
        <f t="shared" si="31"/>
        <v>2916.182412742115</v>
      </c>
      <c r="CD196" s="35">
        <f t="shared" si="32"/>
        <v>7.0000000000000007E-2</v>
      </c>
      <c r="CE196" s="5">
        <f t="shared" si="58"/>
        <v>199810.6439621028</v>
      </c>
      <c r="CF196" s="5">
        <f t="shared" si="59"/>
        <v>687157.33656087995</v>
      </c>
      <c r="CG196" s="5">
        <f t="shared" si="33"/>
        <v>498189.35603789683</v>
      </c>
      <c r="CH196" s="5">
        <f t="shared" si="34"/>
        <v>886967.98052298278</v>
      </c>
    </row>
    <row r="197" spans="9:86" ht="14.25" customHeight="1">
      <c r="I197" s="150"/>
      <c r="J197" s="2">
        <v>192</v>
      </c>
      <c r="K197" s="118">
        <v>50679</v>
      </c>
      <c r="L197" s="5">
        <f t="shared" si="35"/>
        <v>523129.05808153184</v>
      </c>
      <c r="M197" s="5">
        <f t="shared" si="0"/>
        <v>5243.8408962754593</v>
      </c>
      <c r="N197" s="5">
        <f t="shared" si="1"/>
        <v>1647.3286219649281</v>
      </c>
      <c r="O197" s="35">
        <f t="shared" si="2"/>
        <v>3.7787890307745473E-2</v>
      </c>
      <c r="P197" s="5">
        <f t="shared" si="3"/>
        <v>3596.5122743105312</v>
      </c>
      <c r="Q197" s="35">
        <f t="shared" si="4"/>
        <v>8.2500000000000004E-2</v>
      </c>
      <c r="R197" s="5">
        <f t="shared" si="36"/>
        <v>176518.27054043341</v>
      </c>
      <c r="S197" s="5">
        <f t="shared" si="37"/>
        <v>830299.1815444543</v>
      </c>
      <c r="T197" s="5">
        <f t="shared" si="38"/>
        <v>521481.72945956694</v>
      </c>
      <c r="U197" s="5">
        <f t="shared" si="39"/>
        <v>1006817.4520848878</v>
      </c>
      <c r="V197" s="150"/>
      <c r="W197" s="2">
        <v>192</v>
      </c>
      <c r="X197" s="118">
        <v>50679</v>
      </c>
      <c r="Y197" s="5">
        <f t="shared" si="40"/>
        <v>518319.36771469645</v>
      </c>
      <c r="Z197" s="5">
        <f t="shared" si="41"/>
        <v>5121.6767256780549</v>
      </c>
      <c r="AA197" s="5">
        <f t="shared" si="5"/>
        <v>1666.2142742467449</v>
      </c>
      <c r="AB197" s="35">
        <f t="shared" si="6"/>
        <v>3.8575774968854233E-2</v>
      </c>
      <c r="AC197" s="5">
        <f t="shared" si="7"/>
        <v>3455.46245143131</v>
      </c>
      <c r="AD197" s="35">
        <f t="shared" si="8"/>
        <v>0.08</v>
      </c>
      <c r="AE197" s="5">
        <f t="shared" si="42"/>
        <v>181346.84655955064</v>
      </c>
      <c r="AF197" s="5">
        <f t="shared" si="43"/>
        <v>802015.0847706357</v>
      </c>
      <c r="AG197" s="5">
        <f t="shared" si="9"/>
        <v>516653.15344044968</v>
      </c>
      <c r="AH197" s="5">
        <f t="shared" si="10"/>
        <v>983361.93133018631</v>
      </c>
      <c r="AI197" s="150"/>
      <c r="AJ197" s="2">
        <v>192</v>
      </c>
      <c r="AK197" s="118">
        <v>50679</v>
      </c>
      <c r="AL197" s="5">
        <f t="shared" si="44"/>
        <v>513419.71193544008</v>
      </c>
      <c r="AM197" s="5">
        <f t="shared" si="45"/>
        <v>5000.557474002132</v>
      </c>
      <c r="AN197" s="5">
        <f t="shared" si="11"/>
        <v>1684.7218344190815</v>
      </c>
      <c r="AO197" s="35">
        <f t="shared" si="12"/>
        <v>3.9376481936811807E-2</v>
      </c>
      <c r="AP197" s="5">
        <f t="shared" si="13"/>
        <v>3315.8356395830506</v>
      </c>
      <c r="AQ197" s="35">
        <f t="shared" si="14"/>
        <v>7.7499999999999999E-2</v>
      </c>
      <c r="AR197" s="5">
        <f t="shared" si="46"/>
        <v>186265.00989897904</v>
      </c>
      <c r="AS197" s="5">
        <f t="shared" si="47"/>
        <v>773842.02510943054</v>
      </c>
      <c r="AT197" s="5">
        <f t="shared" si="15"/>
        <v>511734.99010102102</v>
      </c>
      <c r="AU197" s="5">
        <f t="shared" si="16"/>
        <v>960107.03500840953</v>
      </c>
      <c r="AV197" s="150"/>
      <c r="AW197" s="2">
        <v>192</v>
      </c>
      <c r="AX197" s="118">
        <v>50679</v>
      </c>
      <c r="AY197" s="5">
        <f t="shared" si="48"/>
        <v>508430.85368361499</v>
      </c>
      <c r="AZ197" s="5">
        <f t="shared" si="49"/>
        <v>4880.5172696983873</v>
      </c>
      <c r="BA197" s="5">
        <f t="shared" si="17"/>
        <v>1702.8244341757941</v>
      </c>
      <c r="BB197" s="35">
        <f t="shared" si="18"/>
        <v>4.0190112504118559E-2</v>
      </c>
      <c r="BC197" s="5">
        <f t="shared" si="19"/>
        <v>3177.6928355225932</v>
      </c>
      <c r="BD197" s="35">
        <f t="shared" si="20"/>
        <v>7.4999999999999997E-2</v>
      </c>
      <c r="BE197" s="5">
        <f t="shared" si="50"/>
        <v>191271.97075056125</v>
      </c>
      <c r="BF197" s="5">
        <f t="shared" si="51"/>
        <v>745787.34503152862</v>
      </c>
      <c r="BG197" s="5">
        <f t="shared" si="21"/>
        <v>506728.02924943919</v>
      </c>
      <c r="BH197" s="5">
        <f t="shared" si="22"/>
        <v>937059.31578208983</v>
      </c>
      <c r="BI197" s="150"/>
      <c r="BJ197" s="2">
        <v>192</v>
      </c>
      <c r="BK197" s="118">
        <v>50679</v>
      </c>
      <c r="BL197" s="5">
        <f t="shared" si="52"/>
        <v>503353.71003305871</v>
      </c>
      <c r="BM197" s="5">
        <f t="shared" si="53"/>
        <v>4761.5904347922178</v>
      </c>
      <c r="BN197" s="5">
        <f t="shared" si="23"/>
        <v>1720.4951033424882</v>
      </c>
      <c r="BO197" s="35">
        <f t="shared" si="24"/>
        <v>4.1016765802230591E-2</v>
      </c>
      <c r="BP197" s="5">
        <f t="shared" si="25"/>
        <v>3041.0953314497297</v>
      </c>
      <c r="BQ197" s="35">
        <f t="shared" si="26"/>
        <v>7.2499999999999995E-2</v>
      </c>
      <c r="BR197" s="5">
        <f t="shared" si="54"/>
        <v>196366.78507028375</v>
      </c>
      <c r="BS197" s="5">
        <f t="shared" si="55"/>
        <v>717858.57840982231</v>
      </c>
      <c r="BT197" s="5">
        <f t="shared" si="27"/>
        <v>501633.2149297162</v>
      </c>
      <c r="BU197" s="5">
        <f t="shared" si="28"/>
        <v>914225.363480106</v>
      </c>
      <c r="BV197" s="150"/>
      <c r="BW197" s="2">
        <v>192</v>
      </c>
      <c r="BX197" s="118">
        <v>50679</v>
      </c>
      <c r="BY197" s="5">
        <f t="shared" si="56"/>
        <v>498189.35603789683</v>
      </c>
      <c r="BZ197" s="5">
        <f t="shared" si="57"/>
        <v>4643.8114163506943</v>
      </c>
      <c r="CA197" s="5">
        <f t="shared" si="29"/>
        <v>1737.7068394629628</v>
      </c>
      <c r="CB197" s="35">
        <f t="shared" si="30"/>
        <v>4.1856538725346282E-2</v>
      </c>
      <c r="CC197" s="5">
        <f t="shared" si="31"/>
        <v>2906.1045768877316</v>
      </c>
      <c r="CD197" s="35">
        <f t="shared" si="32"/>
        <v>7.0000000000000007E-2</v>
      </c>
      <c r="CE197" s="5">
        <f t="shared" si="58"/>
        <v>201548.35080156577</v>
      </c>
      <c r="CF197" s="5">
        <f t="shared" si="59"/>
        <v>690063.44113776763</v>
      </c>
      <c r="CG197" s="5">
        <f t="shared" si="33"/>
        <v>496451.64919843385</v>
      </c>
      <c r="CH197" s="5">
        <f t="shared" si="34"/>
        <v>891611.79193933343</v>
      </c>
    </row>
    <row r="198" spans="9:86" ht="14.25" customHeight="1">
      <c r="I198" s="150"/>
      <c r="J198" s="2">
        <v>193</v>
      </c>
      <c r="K198" s="118">
        <v>50710</v>
      </c>
      <c r="L198" s="5">
        <f t="shared" si="35"/>
        <v>521481.72945956694</v>
      </c>
      <c r="M198" s="5">
        <f t="shared" si="0"/>
        <v>5243.8408962754593</v>
      </c>
      <c r="N198" s="5">
        <f t="shared" si="1"/>
        <v>1658.6540062409367</v>
      </c>
      <c r="O198" s="35">
        <f t="shared" si="2"/>
        <v>3.8167872334699857E-2</v>
      </c>
      <c r="P198" s="5">
        <f t="shared" si="3"/>
        <v>3585.1868900345225</v>
      </c>
      <c r="Q198" s="35">
        <f t="shared" si="4"/>
        <v>8.2500000000000004E-2</v>
      </c>
      <c r="R198" s="5">
        <f t="shared" si="36"/>
        <v>178176.92454667436</v>
      </c>
      <c r="S198" s="5">
        <f t="shared" si="37"/>
        <v>833884.36843448877</v>
      </c>
      <c r="T198" s="5">
        <f t="shared" si="38"/>
        <v>519823.07545332599</v>
      </c>
      <c r="U198" s="5">
        <f t="shared" si="39"/>
        <v>1012061.2929811631</v>
      </c>
      <c r="V198" s="150"/>
      <c r="W198" s="2">
        <v>193</v>
      </c>
      <c r="X198" s="118">
        <v>50710</v>
      </c>
      <c r="Y198" s="5">
        <f t="shared" si="40"/>
        <v>516653.15344044968</v>
      </c>
      <c r="Z198" s="5">
        <f t="shared" si="41"/>
        <v>5121.6767256780549</v>
      </c>
      <c r="AA198" s="5">
        <f t="shared" si="5"/>
        <v>1677.3223694083904</v>
      </c>
      <c r="AB198" s="35">
        <f t="shared" si="6"/>
        <v>3.8958183645772824E-2</v>
      </c>
      <c r="AC198" s="5">
        <f t="shared" si="7"/>
        <v>3444.3543562696645</v>
      </c>
      <c r="AD198" s="35">
        <f t="shared" si="8"/>
        <v>0.08</v>
      </c>
      <c r="AE198" s="5">
        <f t="shared" si="42"/>
        <v>183024.16892895903</v>
      </c>
      <c r="AF198" s="5">
        <f t="shared" si="43"/>
        <v>805459.4391269054</v>
      </c>
      <c r="AG198" s="5">
        <f t="shared" si="9"/>
        <v>514975.83107104129</v>
      </c>
      <c r="AH198" s="5">
        <f t="shared" si="10"/>
        <v>988483.60805586446</v>
      </c>
      <c r="AI198" s="150"/>
      <c r="AJ198" s="2">
        <v>193</v>
      </c>
      <c r="AK198" s="118">
        <v>50710</v>
      </c>
      <c r="AL198" s="5">
        <f t="shared" si="44"/>
        <v>511734.99010102102</v>
      </c>
      <c r="AM198" s="5">
        <f t="shared" si="45"/>
        <v>5000.557474002132</v>
      </c>
      <c r="AN198" s="5">
        <f t="shared" si="11"/>
        <v>1695.6023295997047</v>
      </c>
      <c r="AO198" s="35">
        <f t="shared" si="12"/>
        <v>3.9761259927095727E-2</v>
      </c>
      <c r="AP198" s="5">
        <f t="shared" si="13"/>
        <v>3304.9551444024273</v>
      </c>
      <c r="AQ198" s="35">
        <f t="shared" si="14"/>
        <v>7.7499999999999999E-2</v>
      </c>
      <c r="AR198" s="5">
        <f t="shared" si="46"/>
        <v>187960.61222857874</v>
      </c>
      <c r="AS198" s="5">
        <f t="shared" si="47"/>
        <v>777146.980253833</v>
      </c>
      <c r="AT198" s="5">
        <f t="shared" si="15"/>
        <v>510039.38777142129</v>
      </c>
      <c r="AU198" s="5">
        <f t="shared" si="16"/>
        <v>965107.59248241177</v>
      </c>
      <c r="AV198" s="150"/>
      <c r="AW198" s="2">
        <v>193</v>
      </c>
      <c r="AX198" s="118">
        <v>50710</v>
      </c>
      <c r="AY198" s="5">
        <f t="shared" si="48"/>
        <v>506728.02924943919</v>
      </c>
      <c r="AZ198" s="5">
        <f t="shared" si="49"/>
        <v>4880.5172696983873</v>
      </c>
      <c r="BA198" s="5">
        <f t="shared" si="17"/>
        <v>1713.4670868893927</v>
      </c>
      <c r="BB198" s="35">
        <f t="shared" si="18"/>
        <v>4.0577200896363221E-2</v>
      </c>
      <c r="BC198" s="5">
        <f t="shared" si="19"/>
        <v>3167.0501828089946</v>
      </c>
      <c r="BD198" s="35">
        <f t="shared" si="20"/>
        <v>7.4999999999999997E-2</v>
      </c>
      <c r="BE198" s="5">
        <f t="shared" si="50"/>
        <v>192985.43783745065</v>
      </c>
      <c r="BF198" s="5">
        <f t="shared" si="51"/>
        <v>748954.39521433762</v>
      </c>
      <c r="BG198" s="5">
        <f t="shared" si="21"/>
        <v>505014.56216254982</v>
      </c>
      <c r="BH198" s="5">
        <f t="shared" si="22"/>
        <v>941939.83305178827</v>
      </c>
      <c r="BI198" s="150"/>
      <c r="BJ198" s="2">
        <v>193</v>
      </c>
      <c r="BK198" s="118">
        <v>50710</v>
      </c>
      <c r="BL198" s="5">
        <f t="shared" si="52"/>
        <v>501633.2149297162</v>
      </c>
      <c r="BM198" s="5">
        <f t="shared" si="53"/>
        <v>4761.5904347922178</v>
      </c>
      <c r="BN198" s="5">
        <f t="shared" si="23"/>
        <v>1730.889761258516</v>
      </c>
      <c r="BO198" s="35">
        <f t="shared" si="24"/>
        <v>4.1406104135294095E-2</v>
      </c>
      <c r="BP198" s="5">
        <f t="shared" si="25"/>
        <v>3030.7006735337018</v>
      </c>
      <c r="BQ198" s="35">
        <f t="shared" si="26"/>
        <v>7.2499999999999995E-2</v>
      </c>
      <c r="BR198" s="5">
        <f t="shared" si="54"/>
        <v>198097.67483154227</v>
      </c>
      <c r="BS198" s="5">
        <f t="shared" si="55"/>
        <v>720889.27908335603</v>
      </c>
      <c r="BT198" s="5">
        <f t="shared" si="27"/>
        <v>499902.3251684577</v>
      </c>
      <c r="BU198" s="5">
        <f t="shared" si="28"/>
        <v>918986.95391489833</v>
      </c>
      <c r="BV198" s="150"/>
      <c r="BW198" s="2">
        <v>193</v>
      </c>
      <c r="BX198" s="118">
        <v>50710</v>
      </c>
      <c r="BY198" s="5">
        <f t="shared" si="56"/>
        <v>496451.64919843385</v>
      </c>
      <c r="BZ198" s="5">
        <f t="shared" si="57"/>
        <v>4643.8114163506943</v>
      </c>
      <c r="CA198" s="5">
        <f t="shared" si="29"/>
        <v>1747.8434626931635</v>
      </c>
      <c r="CB198" s="35">
        <f t="shared" si="30"/>
        <v>4.2248065015359666E-2</v>
      </c>
      <c r="CC198" s="5">
        <f t="shared" si="31"/>
        <v>2895.9679536575309</v>
      </c>
      <c r="CD198" s="35">
        <f t="shared" si="32"/>
        <v>7.0000000000000007E-2</v>
      </c>
      <c r="CE198" s="5">
        <f t="shared" si="58"/>
        <v>203296.19426425893</v>
      </c>
      <c r="CF198" s="5">
        <f t="shared" si="59"/>
        <v>692959.40909142513</v>
      </c>
      <c r="CG198" s="5">
        <f t="shared" si="33"/>
        <v>494703.80573574069</v>
      </c>
      <c r="CH198" s="5">
        <f t="shared" si="34"/>
        <v>896255.60335568408</v>
      </c>
    </row>
    <row r="199" spans="9:86" ht="14.25" customHeight="1">
      <c r="I199" s="150"/>
      <c r="J199" s="2">
        <v>194</v>
      </c>
      <c r="K199" s="118">
        <v>50740</v>
      </c>
      <c r="L199" s="5">
        <f t="shared" si="35"/>
        <v>519823.07545332599</v>
      </c>
      <c r="M199" s="5">
        <f t="shared" si="0"/>
        <v>5243.8408962754593</v>
      </c>
      <c r="N199" s="5">
        <f t="shared" si="1"/>
        <v>1670.057252533843</v>
      </c>
      <c r="O199" s="35">
        <f t="shared" si="2"/>
        <v>3.8552899970685381E-2</v>
      </c>
      <c r="P199" s="5">
        <f t="shared" si="3"/>
        <v>3573.7836437416163</v>
      </c>
      <c r="Q199" s="35">
        <f t="shared" si="4"/>
        <v>8.2500000000000004E-2</v>
      </c>
      <c r="R199" s="5">
        <f t="shared" si="36"/>
        <v>179846.98179920821</v>
      </c>
      <c r="S199" s="5">
        <f t="shared" si="37"/>
        <v>837458.1520782304</v>
      </c>
      <c r="T199" s="5">
        <f t="shared" si="38"/>
        <v>518153.01820079214</v>
      </c>
      <c r="U199" s="5">
        <f t="shared" si="39"/>
        <v>1017305.1338774386</v>
      </c>
      <c r="V199" s="150"/>
      <c r="W199" s="2">
        <v>194</v>
      </c>
      <c r="X199" s="118">
        <v>50740</v>
      </c>
      <c r="Y199" s="5">
        <f t="shared" si="40"/>
        <v>514975.83107104129</v>
      </c>
      <c r="Z199" s="5">
        <f t="shared" si="41"/>
        <v>5121.6767256780549</v>
      </c>
      <c r="AA199" s="5">
        <f t="shared" si="5"/>
        <v>1688.5045185377794</v>
      </c>
      <c r="AB199" s="35">
        <f t="shared" si="6"/>
        <v>3.9345641096034632E-2</v>
      </c>
      <c r="AC199" s="5">
        <f t="shared" si="7"/>
        <v>3433.1722071402755</v>
      </c>
      <c r="AD199" s="35">
        <f t="shared" si="8"/>
        <v>0.08</v>
      </c>
      <c r="AE199" s="5">
        <f t="shared" si="42"/>
        <v>184712.67344749681</v>
      </c>
      <c r="AF199" s="5">
        <f t="shared" si="43"/>
        <v>808892.61133404565</v>
      </c>
      <c r="AG199" s="5">
        <f t="shared" si="9"/>
        <v>513287.32655250351</v>
      </c>
      <c r="AH199" s="5">
        <f t="shared" si="10"/>
        <v>993605.28478154249</v>
      </c>
      <c r="AI199" s="150"/>
      <c r="AJ199" s="2">
        <v>194</v>
      </c>
      <c r="AK199" s="118">
        <v>50740</v>
      </c>
      <c r="AL199" s="5">
        <f t="shared" si="44"/>
        <v>510039.38777142129</v>
      </c>
      <c r="AM199" s="5">
        <f t="shared" si="45"/>
        <v>5000.557474002132</v>
      </c>
      <c r="AN199" s="5">
        <f t="shared" si="11"/>
        <v>1706.5530946450363</v>
      </c>
      <c r="AO199" s="35">
        <f t="shared" si="12"/>
        <v>4.0151089556475818E-2</v>
      </c>
      <c r="AP199" s="5">
        <f t="shared" si="13"/>
        <v>3294.0043793570958</v>
      </c>
      <c r="AQ199" s="35">
        <f t="shared" si="14"/>
        <v>7.7499999999999999E-2</v>
      </c>
      <c r="AR199" s="5">
        <f t="shared" si="46"/>
        <v>189667.16532322377</v>
      </c>
      <c r="AS199" s="5">
        <f t="shared" si="47"/>
        <v>780440.98463319009</v>
      </c>
      <c r="AT199" s="5">
        <f t="shared" si="15"/>
        <v>508332.83467677626</v>
      </c>
      <c r="AU199" s="5">
        <f t="shared" si="16"/>
        <v>970108.14995641389</v>
      </c>
      <c r="AV199" s="150"/>
      <c r="AW199" s="2">
        <v>194</v>
      </c>
      <c r="AX199" s="118">
        <v>50740</v>
      </c>
      <c r="AY199" s="5">
        <f t="shared" si="48"/>
        <v>505014.56216254982</v>
      </c>
      <c r="AZ199" s="5">
        <f t="shared" si="49"/>
        <v>4880.5172696983873</v>
      </c>
      <c r="BA199" s="5">
        <f t="shared" si="17"/>
        <v>1724.1762561824512</v>
      </c>
      <c r="BB199" s="35">
        <f t="shared" si="18"/>
        <v>4.0969343508811248E-2</v>
      </c>
      <c r="BC199" s="5">
        <f t="shared" si="19"/>
        <v>3156.3410135159361</v>
      </c>
      <c r="BD199" s="35">
        <f t="shared" si="20"/>
        <v>7.4999999999999997E-2</v>
      </c>
      <c r="BE199" s="5">
        <f t="shared" si="50"/>
        <v>194709.61409363311</v>
      </c>
      <c r="BF199" s="5">
        <f t="shared" si="51"/>
        <v>752110.73622785357</v>
      </c>
      <c r="BG199" s="5">
        <f t="shared" si="21"/>
        <v>503290.38590636739</v>
      </c>
      <c r="BH199" s="5">
        <f t="shared" si="22"/>
        <v>946820.35032148671</v>
      </c>
      <c r="BI199" s="150"/>
      <c r="BJ199" s="2">
        <v>194</v>
      </c>
      <c r="BK199" s="118">
        <v>50740</v>
      </c>
      <c r="BL199" s="5">
        <f t="shared" si="52"/>
        <v>499902.3251684577</v>
      </c>
      <c r="BM199" s="5">
        <f t="shared" si="53"/>
        <v>4761.5904347922178</v>
      </c>
      <c r="BN199" s="5">
        <f t="shared" si="23"/>
        <v>1741.3472202327862</v>
      </c>
      <c r="BO199" s="35">
        <f t="shared" si="24"/>
        <v>4.1800498998983089E-2</v>
      </c>
      <c r="BP199" s="5">
        <f t="shared" si="25"/>
        <v>3020.2432145594316</v>
      </c>
      <c r="BQ199" s="35">
        <f t="shared" si="26"/>
        <v>7.2499999999999981E-2</v>
      </c>
      <c r="BR199" s="5">
        <f t="shared" si="54"/>
        <v>199839.02205177507</v>
      </c>
      <c r="BS199" s="5">
        <f t="shared" si="55"/>
        <v>723909.52229791542</v>
      </c>
      <c r="BT199" s="5">
        <f t="shared" si="27"/>
        <v>498160.97794822493</v>
      </c>
      <c r="BU199" s="5">
        <f t="shared" si="28"/>
        <v>923748.54434969043</v>
      </c>
      <c r="BV199" s="150"/>
      <c r="BW199" s="2">
        <v>194</v>
      </c>
      <c r="BX199" s="118">
        <v>50740</v>
      </c>
      <c r="BY199" s="5">
        <f t="shared" si="56"/>
        <v>494703.80573574069</v>
      </c>
      <c r="BZ199" s="5">
        <f t="shared" si="57"/>
        <v>4643.8114163506943</v>
      </c>
      <c r="CA199" s="5">
        <f t="shared" si="29"/>
        <v>1758.0392162255403</v>
      </c>
      <c r="CB199" s="35">
        <f t="shared" si="30"/>
        <v>4.2644649889707398E-2</v>
      </c>
      <c r="CC199" s="5">
        <f t="shared" si="31"/>
        <v>2885.7722001251541</v>
      </c>
      <c r="CD199" s="35">
        <f t="shared" si="32"/>
        <v>7.0000000000000007E-2</v>
      </c>
      <c r="CE199" s="5">
        <f t="shared" si="58"/>
        <v>205054.23348048446</v>
      </c>
      <c r="CF199" s="5">
        <f t="shared" si="59"/>
        <v>695845.18129155028</v>
      </c>
      <c r="CG199" s="5">
        <f t="shared" si="33"/>
        <v>492945.76651951513</v>
      </c>
      <c r="CH199" s="5">
        <f t="shared" si="34"/>
        <v>900899.41477203474</v>
      </c>
    </row>
    <row r="200" spans="9:86" ht="14.25" customHeight="1">
      <c r="I200" s="150"/>
      <c r="J200" s="2">
        <v>195</v>
      </c>
      <c r="K200" s="118">
        <v>50771</v>
      </c>
      <c r="L200" s="5">
        <f t="shared" si="35"/>
        <v>518153.01820079214</v>
      </c>
      <c r="M200" s="5">
        <f t="shared" si="0"/>
        <v>5243.8408962754593</v>
      </c>
      <c r="N200" s="5">
        <f t="shared" si="1"/>
        <v>1681.5388961450135</v>
      </c>
      <c r="O200" s="35">
        <f t="shared" si="2"/>
        <v>3.8943065165975163E-2</v>
      </c>
      <c r="P200" s="5">
        <f t="shared" si="3"/>
        <v>3562.3020001304458</v>
      </c>
      <c r="Q200" s="35">
        <f t="shared" si="4"/>
        <v>8.2500000000000004E-2</v>
      </c>
      <c r="R200" s="5">
        <f t="shared" si="36"/>
        <v>181528.52069535322</v>
      </c>
      <c r="S200" s="5">
        <f t="shared" si="37"/>
        <v>841020.45407836081</v>
      </c>
      <c r="T200" s="5">
        <f t="shared" si="38"/>
        <v>516471.47930464713</v>
      </c>
      <c r="U200" s="5">
        <f t="shared" si="39"/>
        <v>1022548.9747737141</v>
      </c>
      <c r="V200" s="150"/>
      <c r="W200" s="2">
        <v>195</v>
      </c>
      <c r="X200" s="118">
        <v>50771</v>
      </c>
      <c r="Y200" s="5">
        <f t="shared" si="40"/>
        <v>513287.32655250351</v>
      </c>
      <c r="Z200" s="5">
        <f t="shared" si="41"/>
        <v>5121.6767256780549</v>
      </c>
      <c r="AA200" s="5">
        <f t="shared" si="5"/>
        <v>1699.7612153280315</v>
      </c>
      <c r="AB200" s="35">
        <f t="shared" si="6"/>
        <v>3.9738239244934838E-2</v>
      </c>
      <c r="AC200" s="5">
        <f t="shared" si="7"/>
        <v>3421.9155103500234</v>
      </c>
      <c r="AD200" s="35">
        <f t="shared" si="8"/>
        <v>0.08</v>
      </c>
      <c r="AE200" s="5">
        <f t="shared" si="42"/>
        <v>186412.43466282485</v>
      </c>
      <c r="AF200" s="5">
        <f t="shared" si="43"/>
        <v>812314.52684439567</v>
      </c>
      <c r="AG200" s="5">
        <f t="shared" si="9"/>
        <v>511587.5653371755</v>
      </c>
      <c r="AH200" s="5">
        <f t="shared" si="10"/>
        <v>998726.96150722052</v>
      </c>
      <c r="AI200" s="150"/>
      <c r="AJ200" s="2">
        <v>195</v>
      </c>
      <c r="AK200" s="118">
        <v>50771</v>
      </c>
      <c r="AL200" s="5">
        <f t="shared" si="44"/>
        <v>508332.83467677626</v>
      </c>
      <c r="AM200" s="5">
        <f t="shared" si="45"/>
        <v>5000.557474002132</v>
      </c>
      <c r="AN200" s="5">
        <f t="shared" si="11"/>
        <v>1717.5745833812853</v>
      </c>
      <c r="AO200" s="35">
        <f t="shared" si="12"/>
        <v>4.0546062726168126E-2</v>
      </c>
      <c r="AP200" s="5">
        <f t="shared" si="13"/>
        <v>3282.9828906208468</v>
      </c>
      <c r="AQ200" s="35">
        <f t="shared" si="14"/>
        <v>7.7499999999999999E-2</v>
      </c>
      <c r="AR200" s="5">
        <f t="shared" si="46"/>
        <v>191384.73990660507</v>
      </c>
      <c r="AS200" s="5">
        <f t="shared" si="47"/>
        <v>783723.96752381092</v>
      </c>
      <c r="AT200" s="5">
        <f t="shared" si="15"/>
        <v>506615.26009339496</v>
      </c>
      <c r="AU200" s="5">
        <f t="shared" si="16"/>
        <v>975108.70743041602</v>
      </c>
      <c r="AV200" s="150"/>
      <c r="AW200" s="2">
        <v>195</v>
      </c>
      <c r="AX200" s="118">
        <v>50771</v>
      </c>
      <c r="AY200" s="5">
        <f t="shared" si="48"/>
        <v>503290.38590636739</v>
      </c>
      <c r="AZ200" s="5">
        <f t="shared" si="49"/>
        <v>4880.5172696983873</v>
      </c>
      <c r="BA200" s="5">
        <f t="shared" si="17"/>
        <v>1734.9523577835912</v>
      </c>
      <c r="BB200" s="35">
        <f t="shared" si="18"/>
        <v>4.136663221950828E-2</v>
      </c>
      <c r="BC200" s="5">
        <f t="shared" si="19"/>
        <v>3145.5649119147961</v>
      </c>
      <c r="BD200" s="35">
        <f t="shared" si="20"/>
        <v>7.4999999999999997E-2</v>
      </c>
      <c r="BE200" s="5">
        <f t="shared" si="50"/>
        <v>196444.5664514167</v>
      </c>
      <c r="BF200" s="5">
        <f t="shared" si="51"/>
        <v>755256.30113976833</v>
      </c>
      <c r="BG200" s="5">
        <f t="shared" si="21"/>
        <v>501555.43354858382</v>
      </c>
      <c r="BH200" s="5">
        <f t="shared" si="22"/>
        <v>951700.86759118503</v>
      </c>
      <c r="BI200" s="150"/>
      <c r="BJ200" s="2">
        <v>195</v>
      </c>
      <c r="BK200" s="118">
        <v>50771</v>
      </c>
      <c r="BL200" s="5">
        <f t="shared" si="52"/>
        <v>498160.97794822493</v>
      </c>
      <c r="BM200" s="5">
        <f t="shared" si="53"/>
        <v>4761.5904347922178</v>
      </c>
      <c r="BN200" s="5">
        <f t="shared" si="23"/>
        <v>1751.8678596883587</v>
      </c>
      <c r="BO200" s="35">
        <f t="shared" si="24"/>
        <v>4.2200042249084427E-2</v>
      </c>
      <c r="BP200" s="5">
        <f t="shared" si="25"/>
        <v>3009.7225751038591</v>
      </c>
      <c r="BQ200" s="35">
        <f t="shared" si="26"/>
        <v>7.2499999999999995E-2</v>
      </c>
      <c r="BR200" s="5">
        <f t="shared" si="54"/>
        <v>201590.88991146343</v>
      </c>
      <c r="BS200" s="5">
        <f t="shared" si="55"/>
        <v>726919.24487301928</v>
      </c>
      <c r="BT200" s="5">
        <f t="shared" si="27"/>
        <v>496409.11008853657</v>
      </c>
      <c r="BU200" s="5">
        <f t="shared" si="28"/>
        <v>928510.13478448265</v>
      </c>
      <c r="BV200" s="150"/>
      <c r="BW200" s="2">
        <v>195</v>
      </c>
      <c r="BX200" s="118">
        <v>50771</v>
      </c>
      <c r="BY200" s="5">
        <f t="shared" si="56"/>
        <v>492945.76651951513</v>
      </c>
      <c r="BZ200" s="5">
        <f t="shared" si="57"/>
        <v>4643.8114163506943</v>
      </c>
      <c r="CA200" s="5">
        <f t="shared" si="29"/>
        <v>1768.294444986856</v>
      </c>
      <c r="CB200" s="35">
        <f t="shared" si="30"/>
        <v>4.3046385182825615E-2</v>
      </c>
      <c r="CC200" s="5">
        <f t="shared" si="31"/>
        <v>2875.5169713638384</v>
      </c>
      <c r="CD200" s="35">
        <f t="shared" si="32"/>
        <v>7.0000000000000007E-2</v>
      </c>
      <c r="CE200" s="5">
        <f t="shared" si="58"/>
        <v>206822.52792547131</v>
      </c>
      <c r="CF200" s="5">
        <f t="shared" si="59"/>
        <v>698720.69826291408</v>
      </c>
      <c r="CG200" s="5">
        <f t="shared" si="33"/>
        <v>491177.47207452828</v>
      </c>
      <c r="CH200" s="5">
        <f t="shared" si="34"/>
        <v>905543.22618838539</v>
      </c>
    </row>
    <row r="201" spans="9:86" ht="14.25" customHeight="1">
      <c r="I201" s="150"/>
      <c r="J201" s="2">
        <v>196</v>
      </c>
      <c r="K201" s="118">
        <v>50802</v>
      </c>
      <c r="L201" s="5">
        <f t="shared" si="35"/>
        <v>516471.47930464713</v>
      </c>
      <c r="M201" s="5">
        <f t="shared" si="0"/>
        <v>5243.8408962754593</v>
      </c>
      <c r="N201" s="5">
        <f t="shared" si="1"/>
        <v>1693.0994760560102</v>
      </c>
      <c r="O201" s="35">
        <f t="shared" si="2"/>
        <v>3.9338462096738108E-2</v>
      </c>
      <c r="P201" s="5">
        <f t="shared" si="3"/>
        <v>3550.7414202194491</v>
      </c>
      <c r="Q201" s="35">
        <f t="shared" si="4"/>
        <v>8.2500000000000004E-2</v>
      </c>
      <c r="R201" s="5">
        <f t="shared" si="36"/>
        <v>183221.62017140922</v>
      </c>
      <c r="S201" s="5">
        <f t="shared" si="37"/>
        <v>844571.19549858023</v>
      </c>
      <c r="T201" s="5">
        <f t="shared" si="38"/>
        <v>514778.37982859113</v>
      </c>
      <c r="U201" s="5">
        <f t="shared" si="39"/>
        <v>1027792.8156699894</v>
      </c>
      <c r="V201" s="150"/>
      <c r="W201" s="2">
        <v>196</v>
      </c>
      <c r="X201" s="118">
        <v>50802</v>
      </c>
      <c r="Y201" s="5">
        <f t="shared" si="40"/>
        <v>511587.5653371755</v>
      </c>
      <c r="Z201" s="5">
        <f t="shared" si="41"/>
        <v>5121.6767256780549</v>
      </c>
      <c r="AA201" s="5">
        <f t="shared" si="5"/>
        <v>1711.0929567635512</v>
      </c>
      <c r="AB201" s="35">
        <f t="shared" si="6"/>
        <v>4.0136072243330843E-2</v>
      </c>
      <c r="AC201" s="5">
        <f t="shared" si="7"/>
        <v>3410.5837689145037</v>
      </c>
      <c r="AD201" s="35">
        <f t="shared" si="8"/>
        <v>0.08</v>
      </c>
      <c r="AE201" s="5">
        <f t="shared" si="42"/>
        <v>188123.52761958839</v>
      </c>
      <c r="AF201" s="5">
        <f t="shared" si="43"/>
        <v>815725.11061331013</v>
      </c>
      <c r="AG201" s="5">
        <f t="shared" si="9"/>
        <v>509876.47238041193</v>
      </c>
      <c r="AH201" s="5">
        <f t="shared" si="10"/>
        <v>1003848.6382328985</v>
      </c>
      <c r="AI201" s="150"/>
      <c r="AJ201" s="2">
        <v>196</v>
      </c>
      <c r="AK201" s="118">
        <v>50802</v>
      </c>
      <c r="AL201" s="5">
        <f t="shared" si="44"/>
        <v>506615.26009339496</v>
      </c>
      <c r="AM201" s="5">
        <f t="shared" si="45"/>
        <v>5000.557474002132</v>
      </c>
      <c r="AN201" s="5">
        <f t="shared" si="11"/>
        <v>1728.6672525656231</v>
      </c>
      <c r="AO201" s="35">
        <f t="shared" si="12"/>
        <v>4.0946273562630746E-2</v>
      </c>
      <c r="AP201" s="5">
        <f t="shared" si="13"/>
        <v>3271.8902214365089</v>
      </c>
      <c r="AQ201" s="35">
        <f t="shared" si="14"/>
        <v>7.7499999999999999E-2</v>
      </c>
      <c r="AR201" s="5">
        <f t="shared" si="46"/>
        <v>193113.40715917069</v>
      </c>
      <c r="AS201" s="5">
        <f t="shared" si="47"/>
        <v>786995.85774524743</v>
      </c>
      <c r="AT201" s="5">
        <f t="shared" si="15"/>
        <v>504886.59284082934</v>
      </c>
      <c r="AU201" s="5">
        <f t="shared" si="16"/>
        <v>980109.26490441815</v>
      </c>
      <c r="AV201" s="150"/>
      <c r="AW201" s="2">
        <v>196</v>
      </c>
      <c r="AX201" s="118">
        <v>50802</v>
      </c>
      <c r="AY201" s="5">
        <f t="shared" si="48"/>
        <v>501555.43354858382</v>
      </c>
      <c r="AZ201" s="5">
        <f t="shared" si="49"/>
        <v>4880.5172696983873</v>
      </c>
      <c r="BA201" s="5">
        <f t="shared" si="17"/>
        <v>1745.7958100197388</v>
      </c>
      <c r="BB201" s="35">
        <f t="shared" si="18"/>
        <v>4.1769161131433662E-2</v>
      </c>
      <c r="BC201" s="5">
        <f t="shared" si="19"/>
        <v>3134.7214596786484</v>
      </c>
      <c r="BD201" s="35">
        <f t="shared" si="20"/>
        <v>7.4999999999999997E-2</v>
      </c>
      <c r="BE201" s="5">
        <f t="shared" si="50"/>
        <v>198190.36226143644</v>
      </c>
      <c r="BF201" s="5">
        <f t="shared" si="51"/>
        <v>758391.02259944694</v>
      </c>
      <c r="BG201" s="5">
        <f t="shared" si="21"/>
        <v>499809.63773856411</v>
      </c>
      <c r="BH201" s="5">
        <f t="shared" si="22"/>
        <v>956581.38486088335</v>
      </c>
      <c r="BI201" s="150"/>
      <c r="BJ201" s="2">
        <v>196</v>
      </c>
      <c r="BK201" s="118">
        <v>50802</v>
      </c>
      <c r="BL201" s="5">
        <f t="shared" si="52"/>
        <v>496409.11008853657</v>
      </c>
      <c r="BM201" s="5">
        <f t="shared" si="53"/>
        <v>4761.5904347922178</v>
      </c>
      <c r="BN201" s="5">
        <f t="shared" si="23"/>
        <v>1762.4520613406426</v>
      </c>
      <c r="BO201" s="35">
        <f t="shared" si="24"/>
        <v>4.260482796602106E-2</v>
      </c>
      <c r="BP201" s="5">
        <f t="shared" si="25"/>
        <v>2999.1383734515753</v>
      </c>
      <c r="BQ201" s="35">
        <f t="shared" si="26"/>
        <v>7.2499999999999995E-2</v>
      </c>
      <c r="BR201" s="5">
        <f t="shared" si="54"/>
        <v>203353.34197280408</v>
      </c>
      <c r="BS201" s="5">
        <f t="shared" si="55"/>
        <v>729918.38324647082</v>
      </c>
      <c r="BT201" s="5">
        <f t="shared" si="27"/>
        <v>494646.65802719595</v>
      </c>
      <c r="BU201" s="5">
        <f t="shared" si="28"/>
        <v>933271.72521927487</v>
      </c>
      <c r="BV201" s="150"/>
      <c r="BW201" s="2">
        <v>196</v>
      </c>
      <c r="BX201" s="118">
        <v>50802</v>
      </c>
      <c r="BY201" s="5">
        <f t="shared" si="56"/>
        <v>491177.47207452828</v>
      </c>
      <c r="BZ201" s="5">
        <f t="shared" si="57"/>
        <v>4643.8114163506943</v>
      </c>
      <c r="CA201" s="5">
        <f t="shared" si="29"/>
        <v>1778.6094959159459</v>
      </c>
      <c r="CB201" s="35">
        <f t="shared" si="30"/>
        <v>4.3453364953498615E-2</v>
      </c>
      <c r="CC201" s="5">
        <f t="shared" si="31"/>
        <v>2865.2019204347484</v>
      </c>
      <c r="CD201" s="35">
        <f t="shared" si="32"/>
        <v>7.0000000000000007E-2</v>
      </c>
      <c r="CE201" s="5">
        <f t="shared" si="58"/>
        <v>208601.13742138725</v>
      </c>
      <c r="CF201" s="5">
        <f t="shared" si="59"/>
        <v>701585.9001833488</v>
      </c>
      <c r="CG201" s="5">
        <f t="shared" si="33"/>
        <v>489398.86257861234</v>
      </c>
      <c r="CH201" s="5">
        <f t="shared" si="34"/>
        <v>910187.03760473605</v>
      </c>
    </row>
    <row r="202" spans="9:86" ht="14.25" customHeight="1">
      <c r="I202" s="150"/>
      <c r="J202" s="2">
        <v>197</v>
      </c>
      <c r="K202" s="118">
        <v>50830</v>
      </c>
      <c r="L202" s="5">
        <f t="shared" si="35"/>
        <v>514778.37982859113</v>
      </c>
      <c r="M202" s="5">
        <f t="shared" si="0"/>
        <v>5243.8408962754593</v>
      </c>
      <c r="N202" s="5">
        <f t="shared" si="1"/>
        <v>1704.7395349538951</v>
      </c>
      <c r="O202" s="35">
        <f t="shared" si="2"/>
        <v>3.9739187232879503E-2</v>
      </c>
      <c r="P202" s="5">
        <f t="shared" si="3"/>
        <v>3539.1013613215641</v>
      </c>
      <c r="Q202" s="35">
        <f t="shared" si="4"/>
        <v>8.2500000000000004E-2</v>
      </c>
      <c r="R202" s="5">
        <f t="shared" si="36"/>
        <v>184926.35970636312</v>
      </c>
      <c r="S202" s="5">
        <f t="shared" si="37"/>
        <v>848110.29685990175</v>
      </c>
      <c r="T202" s="5">
        <f t="shared" si="38"/>
        <v>513073.64029363723</v>
      </c>
      <c r="U202" s="5">
        <f t="shared" si="39"/>
        <v>1033036.6565662648</v>
      </c>
      <c r="V202" s="150"/>
      <c r="W202" s="2">
        <v>197</v>
      </c>
      <c r="X202" s="118">
        <v>50830</v>
      </c>
      <c r="Y202" s="5">
        <f t="shared" si="40"/>
        <v>509876.47238041193</v>
      </c>
      <c r="Z202" s="5">
        <f t="shared" si="41"/>
        <v>5121.6767256780549</v>
      </c>
      <c r="AA202" s="5">
        <f t="shared" si="5"/>
        <v>1722.5002431419753</v>
      </c>
      <c r="AB202" s="35">
        <f t="shared" si="6"/>
        <v>4.053923653547617E-2</v>
      </c>
      <c r="AC202" s="5">
        <f t="shared" si="7"/>
        <v>3399.1764825360797</v>
      </c>
      <c r="AD202" s="35">
        <f t="shared" si="8"/>
        <v>0.08</v>
      </c>
      <c r="AE202" s="5">
        <f t="shared" si="42"/>
        <v>189846.02786273038</v>
      </c>
      <c r="AF202" s="5">
        <f t="shared" si="43"/>
        <v>819124.28709584626</v>
      </c>
      <c r="AG202" s="5">
        <f t="shared" si="9"/>
        <v>508153.97213726997</v>
      </c>
      <c r="AH202" s="5">
        <f t="shared" si="10"/>
        <v>1008970.3149585766</v>
      </c>
      <c r="AI202" s="150"/>
      <c r="AJ202" s="2">
        <v>197</v>
      </c>
      <c r="AK202" s="118">
        <v>50830</v>
      </c>
      <c r="AL202" s="5">
        <f t="shared" si="44"/>
        <v>504886.59284082934</v>
      </c>
      <c r="AM202" s="5">
        <f t="shared" si="45"/>
        <v>5000.557474002132</v>
      </c>
      <c r="AN202" s="5">
        <f t="shared" si="11"/>
        <v>1739.8315619051091</v>
      </c>
      <c r="AO202" s="35">
        <f t="shared" si="12"/>
        <v>4.135181848539065E-2</v>
      </c>
      <c r="AP202" s="5">
        <f t="shared" si="13"/>
        <v>3260.725912097023</v>
      </c>
      <c r="AQ202" s="35">
        <f t="shared" si="14"/>
        <v>7.7499999999999999E-2</v>
      </c>
      <c r="AR202" s="5">
        <f t="shared" si="46"/>
        <v>194853.23872107579</v>
      </c>
      <c r="AS202" s="5">
        <f t="shared" si="47"/>
        <v>790256.58365734445</v>
      </c>
      <c r="AT202" s="5">
        <f t="shared" si="15"/>
        <v>503146.76127892424</v>
      </c>
      <c r="AU202" s="5">
        <f t="shared" si="16"/>
        <v>985109.82237842027</v>
      </c>
      <c r="AV202" s="150"/>
      <c r="AW202" s="2">
        <v>197</v>
      </c>
      <c r="AX202" s="118">
        <v>50830</v>
      </c>
      <c r="AY202" s="5">
        <f t="shared" si="48"/>
        <v>499809.63773856411</v>
      </c>
      <c r="AZ202" s="5">
        <f t="shared" si="49"/>
        <v>4880.5172696983873</v>
      </c>
      <c r="BA202" s="5">
        <f t="shared" si="17"/>
        <v>1756.707033832362</v>
      </c>
      <c r="BB202" s="35">
        <f t="shared" si="18"/>
        <v>4.217702664032047E-2</v>
      </c>
      <c r="BC202" s="5">
        <f t="shared" si="19"/>
        <v>3123.8102358660253</v>
      </c>
      <c r="BD202" s="35">
        <f t="shared" si="20"/>
        <v>7.4999999999999997E-2</v>
      </c>
      <c r="BE202" s="5">
        <f t="shared" si="50"/>
        <v>199947.0692952688</v>
      </c>
      <c r="BF202" s="5">
        <f t="shared" si="51"/>
        <v>761514.83283531293</v>
      </c>
      <c r="BG202" s="5">
        <f t="shared" si="21"/>
        <v>498052.93070473173</v>
      </c>
      <c r="BH202" s="5">
        <f t="shared" si="22"/>
        <v>961461.90213058167</v>
      </c>
      <c r="BI202" s="150"/>
      <c r="BJ202" s="2">
        <v>197</v>
      </c>
      <c r="BK202" s="118">
        <v>50830</v>
      </c>
      <c r="BL202" s="5">
        <f t="shared" si="52"/>
        <v>494646.65802719595</v>
      </c>
      <c r="BM202" s="5">
        <f t="shared" si="53"/>
        <v>4761.5904347922178</v>
      </c>
      <c r="BN202" s="5">
        <f t="shared" si="23"/>
        <v>1773.1002092112421</v>
      </c>
      <c r="BO202" s="35">
        <f t="shared" si="24"/>
        <v>4.3014952522665323E-2</v>
      </c>
      <c r="BP202" s="5">
        <f t="shared" si="25"/>
        <v>2988.4902255809757</v>
      </c>
      <c r="BQ202" s="35">
        <f t="shared" si="26"/>
        <v>7.2499999999999995E-2</v>
      </c>
      <c r="BR202" s="5">
        <f t="shared" si="54"/>
        <v>205126.44218201531</v>
      </c>
      <c r="BS202" s="5">
        <f t="shared" si="55"/>
        <v>732906.87347205181</v>
      </c>
      <c r="BT202" s="5">
        <f t="shared" si="27"/>
        <v>492873.55781798472</v>
      </c>
      <c r="BU202" s="5">
        <f t="shared" si="28"/>
        <v>938033.31565406709</v>
      </c>
      <c r="BV202" s="150"/>
      <c r="BW202" s="2">
        <v>197</v>
      </c>
      <c r="BX202" s="118">
        <v>50830</v>
      </c>
      <c r="BY202" s="5">
        <f t="shared" si="56"/>
        <v>489398.86257861234</v>
      </c>
      <c r="BZ202" s="5">
        <f t="shared" si="57"/>
        <v>4643.8114163506943</v>
      </c>
      <c r="CA202" s="5">
        <f t="shared" si="29"/>
        <v>1788.9847179754556</v>
      </c>
      <c r="CB202" s="35">
        <f t="shared" si="30"/>
        <v>4.3865685552665304E-2</v>
      </c>
      <c r="CC202" s="5">
        <f t="shared" si="31"/>
        <v>2854.8266983752387</v>
      </c>
      <c r="CD202" s="35">
        <f t="shared" si="32"/>
        <v>7.0000000000000007E-2</v>
      </c>
      <c r="CE202" s="5">
        <f t="shared" si="58"/>
        <v>210390.12213936271</v>
      </c>
      <c r="CF202" s="5">
        <f t="shared" si="59"/>
        <v>704440.72688172408</v>
      </c>
      <c r="CG202" s="5">
        <f t="shared" si="33"/>
        <v>487609.87786063692</v>
      </c>
      <c r="CH202" s="5">
        <f t="shared" si="34"/>
        <v>914830.84902108682</v>
      </c>
    </row>
    <row r="203" spans="9:86" ht="14.25" customHeight="1">
      <c r="I203" s="150"/>
      <c r="J203" s="2">
        <v>198</v>
      </c>
      <c r="K203" s="118">
        <v>50861</v>
      </c>
      <c r="L203" s="5">
        <f t="shared" si="35"/>
        <v>513073.64029363723</v>
      </c>
      <c r="M203" s="5">
        <f t="shared" si="0"/>
        <v>5243.8408962754593</v>
      </c>
      <c r="N203" s="5">
        <f t="shared" si="1"/>
        <v>1716.4596192567033</v>
      </c>
      <c r="O203" s="35">
        <f t="shared" si="2"/>
        <v>4.0145339408378639E-2</v>
      </c>
      <c r="P203" s="5">
        <f t="shared" si="3"/>
        <v>3527.381277018756</v>
      </c>
      <c r="Q203" s="35">
        <f t="shared" si="4"/>
        <v>8.2500000000000004E-2</v>
      </c>
      <c r="R203" s="5">
        <f t="shared" si="36"/>
        <v>186642.81932561981</v>
      </c>
      <c r="S203" s="5">
        <f t="shared" si="37"/>
        <v>851637.67813692056</v>
      </c>
      <c r="T203" s="5">
        <f t="shared" si="38"/>
        <v>511357.18067438051</v>
      </c>
      <c r="U203" s="5">
        <f t="shared" si="39"/>
        <v>1038280.4974625404</v>
      </c>
      <c r="V203" s="150"/>
      <c r="W203" s="2">
        <v>198</v>
      </c>
      <c r="X203" s="118">
        <v>50861</v>
      </c>
      <c r="Y203" s="5">
        <f t="shared" si="40"/>
        <v>508153.97213726997</v>
      </c>
      <c r="Z203" s="5">
        <f t="shared" si="41"/>
        <v>5121.6767256780549</v>
      </c>
      <c r="AA203" s="5">
        <f t="shared" si="5"/>
        <v>1733.9835780962549</v>
      </c>
      <c r="AB203" s="35">
        <f t="shared" si="6"/>
        <v>4.0947830929350976E-2</v>
      </c>
      <c r="AC203" s="5">
        <f t="shared" si="7"/>
        <v>3387.6931475818001</v>
      </c>
      <c r="AD203" s="35">
        <f t="shared" si="8"/>
        <v>0.08</v>
      </c>
      <c r="AE203" s="5">
        <f t="shared" si="42"/>
        <v>191580.01144082664</v>
      </c>
      <c r="AF203" s="5">
        <f t="shared" si="43"/>
        <v>822511.98024342803</v>
      </c>
      <c r="AG203" s="5">
        <f t="shared" si="9"/>
        <v>506419.98855917371</v>
      </c>
      <c r="AH203" s="5">
        <f t="shared" si="10"/>
        <v>1014091.9916842547</v>
      </c>
      <c r="AI203" s="150"/>
      <c r="AJ203" s="2">
        <v>198</v>
      </c>
      <c r="AK203" s="118">
        <v>50861</v>
      </c>
      <c r="AL203" s="5">
        <f t="shared" si="44"/>
        <v>503146.76127892424</v>
      </c>
      <c r="AM203" s="5">
        <f t="shared" si="45"/>
        <v>5000.557474002132</v>
      </c>
      <c r="AN203" s="5">
        <f t="shared" si="11"/>
        <v>1751.0679740757464</v>
      </c>
      <c r="AO203" s="35">
        <f t="shared" si="12"/>
        <v>4.1762796277367467E-2</v>
      </c>
      <c r="AP203" s="5">
        <f t="shared" si="13"/>
        <v>3249.4894999263856</v>
      </c>
      <c r="AQ203" s="35">
        <f t="shared" si="14"/>
        <v>7.7499999999999999E-2</v>
      </c>
      <c r="AR203" s="5">
        <f t="shared" si="46"/>
        <v>196604.30669515152</v>
      </c>
      <c r="AS203" s="5">
        <f t="shared" si="47"/>
        <v>793506.07315727079</v>
      </c>
      <c r="AT203" s="5">
        <f t="shared" si="15"/>
        <v>501395.69330484851</v>
      </c>
      <c r="AU203" s="5">
        <f t="shared" si="16"/>
        <v>990110.37985242228</v>
      </c>
      <c r="AV203" s="150"/>
      <c r="AW203" s="2">
        <v>198</v>
      </c>
      <c r="AX203" s="118">
        <v>50861</v>
      </c>
      <c r="AY203" s="5">
        <f t="shared" si="48"/>
        <v>498052.93070473173</v>
      </c>
      <c r="AZ203" s="5">
        <f t="shared" si="49"/>
        <v>4880.5172696983873</v>
      </c>
      <c r="BA203" s="5">
        <f t="shared" si="17"/>
        <v>1767.6864527938142</v>
      </c>
      <c r="BB203" s="35">
        <f t="shared" si="18"/>
        <v>4.2590327504972242E-2</v>
      </c>
      <c r="BC203" s="5">
        <f t="shared" si="19"/>
        <v>3112.8308169045731</v>
      </c>
      <c r="BD203" s="35">
        <f t="shared" si="20"/>
        <v>7.4999999999999997E-2</v>
      </c>
      <c r="BE203" s="5">
        <f t="shared" si="50"/>
        <v>201714.7557480626</v>
      </c>
      <c r="BF203" s="5">
        <f t="shared" si="51"/>
        <v>764627.66365221748</v>
      </c>
      <c r="BG203" s="5">
        <f t="shared" si="21"/>
        <v>496285.2442519379</v>
      </c>
      <c r="BH203" s="5">
        <f t="shared" si="22"/>
        <v>966342.41940028011</v>
      </c>
      <c r="BI203" s="150"/>
      <c r="BJ203" s="2">
        <v>198</v>
      </c>
      <c r="BK203" s="118">
        <v>50861</v>
      </c>
      <c r="BL203" s="5">
        <f t="shared" si="52"/>
        <v>492873.55781798472</v>
      </c>
      <c r="BM203" s="5">
        <f t="shared" si="53"/>
        <v>4761.5904347922178</v>
      </c>
      <c r="BN203" s="5">
        <f t="shared" si="23"/>
        <v>1783.8126896418935</v>
      </c>
      <c r="BO203" s="35">
        <f t="shared" si="24"/>
        <v>4.3430514654648485E-2</v>
      </c>
      <c r="BP203" s="5">
        <f t="shared" si="25"/>
        <v>2977.7777451503243</v>
      </c>
      <c r="BQ203" s="35">
        <f t="shared" si="26"/>
        <v>7.2499999999999995E-2</v>
      </c>
      <c r="BR203" s="5">
        <f t="shared" si="54"/>
        <v>206910.25487165721</v>
      </c>
      <c r="BS203" s="5">
        <f t="shared" si="55"/>
        <v>735884.65121720219</v>
      </c>
      <c r="BT203" s="5">
        <f t="shared" si="27"/>
        <v>491089.74512834282</v>
      </c>
      <c r="BU203" s="5">
        <f t="shared" si="28"/>
        <v>942794.90608885942</v>
      </c>
      <c r="BV203" s="150"/>
      <c r="BW203" s="2">
        <v>198</v>
      </c>
      <c r="BX203" s="118">
        <v>50861</v>
      </c>
      <c r="BY203" s="5">
        <f t="shared" si="56"/>
        <v>487609.87786063692</v>
      </c>
      <c r="BZ203" s="5">
        <f t="shared" si="57"/>
        <v>4643.8114163506943</v>
      </c>
      <c r="CA203" s="5">
        <f t="shared" si="29"/>
        <v>1799.4204621636454</v>
      </c>
      <c r="CB203" s="35">
        <f t="shared" si="30"/>
        <v>4.4283445693721613E-2</v>
      </c>
      <c r="CC203" s="5">
        <f t="shared" si="31"/>
        <v>2844.3909541870489</v>
      </c>
      <c r="CD203" s="35">
        <f t="shared" si="32"/>
        <v>7.0000000000000007E-2</v>
      </c>
      <c r="CE203" s="5">
        <f t="shared" si="58"/>
        <v>212189.54260152637</v>
      </c>
      <c r="CF203" s="5">
        <f t="shared" si="59"/>
        <v>707285.11783591111</v>
      </c>
      <c r="CG203" s="5">
        <f t="shared" si="33"/>
        <v>485810.45739847329</v>
      </c>
      <c r="CH203" s="5">
        <f t="shared" si="34"/>
        <v>919474.66043743747</v>
      </c>
    </row>
    <row r="204" spans="9:86" ht="14.25" customHeight="1">
      <c r="I204" s="150"/>
      <c r="J204" s="2">
        <v>199</v>
      </c>
      <c r="K204" s="118">
        <v>50891</v>
      </c>
      <c r="L204" s="5">
        <f t="shared" si="35"/>
        <v>511357.18067438051</v>
      </c>
      <c r="M204" s="5">
        <f t="shared" si="0"/>
        <v>5243.8408962754593</v>
      </c>
      <c r="N204" s="5">
        <f t="shared" si="1"/>
        <v>1728.2602791390932</v>
      </c>
      <c r="O204" s="35">
        <f t="shared" si="2"/>
        <v>4.0557019894231765E-2</v>
      </c>
      <c r="P204" s="5">
        <f t="shared" si="3"/>
        <v>3515.5806171363661</v>
      </c>
      <c r="Q204" s="35">
        <f t="shared" si="4"/>
        <v>8.2500000000000004E-2</v>
      </c>
      <c r="R204" s="5">
        <f t="shared" si="36"/>
        <v>188371.07960475891</v>
      </c>
      <c r="S204" s="5">
        <f t="shared" si="37"/>
        <v>855153.25875405688</v>
      </c>
      <c r="T204" s="5">
        <f t="shared" si="38"/>
        <v>509628.92039524141</v>
      </c>
      <c r="U204" s="5">
        <f t="shared" si="39"/>
        <v>1043524.3383588158</v>
      </c>
      <c r="V204" s="150"/>
      <c r="W204" s="2">
        <v>199</v>
      </c>
      <c r="X204" s="118">
        <v>50891</v>
      </c>
      <c r="Y204" s="5">
        <f t="shared" si="40"/>
        <v>506419.98855917371</v>
      </c>
      <c r="Z204" s="5">
        <f t="shared" si="41"/>
        <v>5121.6767256780549</v>
      </c>
      <c r="AA204" s="5">
        <f t="shared" si="5"/>
        <v>1745.5434686168965</v>
      </c>
      <c r="AB204" s="35">
        <f t="shared" si="6"/>
        <v>4.1361956669597799E-2</v>
      </c>
      <c r="AC204" s="5">
        <f t="shared" si="7"/>
        <v>3376.1332570611585</v>
      </c>
      <c r="AD204" s="35">
        <f t="shared" si="8"/>
        <v>0.08</v>
      </c>
      <c r="AE204" s="5">
        <f t="shared" si="42"/>
        <v>193325.55490944354</v>
      </c>
      <c r="AF204" s="5">
        <f t="shared" si="43"/>
        <v>825888.11350048915</v>
      </c>
      <c r="AG204" s="5">
        <f t="shared" si="9"/>
        <v>504674.44509055681</v>
      </c>
      <c r="AH204" s="5">
        <f t="shared" si="10"/>
        <v>1019213.6684099326</v>
      </c>
      <c r="AI204" s="150"/>
      <c r="AJ204" s="2">
        <v>199</v>
      </c>
      <c r="AK204" s="118">
        <v>50891</v>
      </c>
      <c r="AL204" s="5">
        <f t="shared" si="44"/>
        <v>501395.69330484851</v>
      </c>
      <c r="AM204" s="5">
        <f t="shared" si="45"/>
        <v>5000.557474002132</v>
      </c>
      <c r="AN204" s="5">
        <f t="shared" si="11"/>
        <v>1762.3769547416523</v>
      </c>
      <c r="AO204" s="35">
        <f t="shared" si="12"/>
        <v>4.217930815780168E-2</v>
      </c>
      <c r="AP204" s="5">
        <f t="shared" si="13"/>
        <v>3238.1805192604797</v>
      </c>
      <c r="AQ204" s="35">
        <f t="shared" si="14"/>
        <v>7.7499999999999999E-2</v>
      </c>
      <c r="AR204" s="5">
        <f t="shared" si="46"/>
        <v>198366.68364989318</v>
      </c>
      <c r="AS204" s="5">
        <f t="shared" si="47"/>
        <v>796744.25367653125</v>
      </c>
      <c r="AT204" s="5">
        <f t="shared" si="15"/>
        <v>499633.31635010685</v>
      </c>
      <c r="AU204" s="5">
        <f t="shared" si="16"/>
        <v>995110.93732642441</v>
      </c>
      <c r="AV204" s="150"/>
      <c r="AW204" s="2">
        <v>199</v>
      </c>
      <c r="AX204" s="118">
        <v>50891</v>
      </c>
      <c r="AY204" s="5">
        <f t="shared" si="48"/>
        <v>496285.2442519379</v>
      </c>
      <c r="AZ204" s="5">
        <f t="shared" si="49"/>
        <v>4880.5172696983873</v>
      </c>
      <c r="BA204" s="5">
        <f t="shared" si="17"/>
        <v>1778.7344931237758</v>
      </c>
      <c r="BB204" s="35">
        <f t="shared" si="18"/>
        <v>4.3009164920183827E-2</v>
      </c>
      <c r="BC204" s="5">
        <f t="shared" si="19"/>
        <v>3101.7827765746115</v>
      </c>
      <c r="BD204" s="35">
        <f t="shared" si="20"/>
        <v>7.4999999999999997E-2</v>
      </c>
      <c r="BE204" s="5">
        <f t="shared" si="50"/>
        <v>203493.49024118637</v>
      </c>
      <c r="BF204" s="5">
        <f t="shared" si="51"/>
        <v>767729.44642879209</v>
      </c>
      <c r="BG204" s="5">
        <f t="shared" si="21"/>
        <v>494506.50975881412</v>
      </c>
      <c r="BH204" s="5">
        <f t="shared" si="22"/>
        <v>971222.93666997843</v>
      </c>
      <c r="BI204" s="150"/>
      <c r="BJ204" s="2">
        <v>199</v>
      </c>
      <c r="BK204" s="118">
        <v>50891</v>
      </c>
      <c r="BL204" s="5">
        <f t="shared" si="52"/>
        <v>491089.74512834282</v>
      </c>
      <c r="BM204" s="5">
        <f t="shared" si="53"/>
        <v>4761.5904347922178</v>
      </c>
      <c r="BN204" s="5">
        <f t="shared" si="23"/>
        <v>1794.5898913084798</v>
      </c>
      <c r="BO204" s="35">
        <f t="shared" si="24"/>
        <v>4.3851615533274303E-2</v>
      </c>
      <c r="BP204" s="5">
        <f t="shared" si="25"/>
        <v>2967.0005434837381</v>
      </c>
      <c r="BQ204" s="35">
        <f t="shared" si="26"/>
        <v>7.2500000000000009E-2</v>
      </c>
      <c r="BR204" s="5">
        <f t="shared" si="54"/>
        <v>208704.84476296569</v>
      </c>
      <c r="BS204" s="5">
        <f t="shared" si="55"/>
        <v>738851.65176068596</v>
      </c>
      <c r="BT204" s="5">
        <f t="shared" si="27"/>
        <v>489295.15523703437</v>
      </c>
      <c r="BU204" s="5">
        <f t="shared" si="28"/>
        <v>947556.49652365164</v>
      </c>
      <c r="BV204" s="150"/>
      <c r="BW204" s="2">
        <v>199</v>
      </c>
      <c r="BX204" s="118">
        <v>50891</v>
      </c>
      <c r="BY204" s="5">
        <f t="shared" si="56"/>
        <v>485810.45739847329</v>
      </c>
      <c r="BZ204" s="5">
        <f t="shared" si="57"/>
        <v>4643.8114163506943</v>
      </c>
      <c r="CA204" s="5">
        <f t="shared" si="29"/>
        <v>1809.9170815262669</v>
      </c>
      <c r="CB204" s="35">
        <f t="shared" si="30"/>
        <v>4.4706746525426805E-2</v>
      </c>
      <c r="CC204" s="5">
        <f t="shared" si="31"/>
        <v>2833.8943348244275</v>
      </c>
      <c r="CD204" s="35">
        <f t="shared" si="32"/>
        <v>7.0000000000000007E-2</v>
      </c>
      <c r="CE204" s="5">
        <f t="shared" si="58"/>
        <v>213999.45968305264</v>
      </c>
      <c r="CF204" s="5">
        <f t="shared" si="59"/>
        <v>710119.01217073551</v>
      </c>
      <c r="CG204" s="5">
        <f t="shared" si="33"/>
        <v>484000.54031694704</v>
      </c>
      <c r="CH204" s="5">
        <f t="shared" si="34"/>
        <v>924118.47185378813</v>
      </c>
    </row>
    <row r="205" spans="9:86" ht="14.25" customHeight="1">
      <c r="I205" s="150"/>
      <c r="J205" s="2">
        <v>200</v>
      </c>
      <c r="K205" s="118">
        <v>50922</v>
      </c>
      <c r="L205" s="5">
        <f t="shared" si="35"/>
        <v>509628.92039524141</v>
      </c>
      <c r="M205" s="5">
        <f t="shared" si="0"/>
        <v>5243.8408962754593</v>
      </c>
      <c r="N205" s="5">
        <f t="shared" si="1"/>
        <v>1740.1420685581747</v>
      </c>
      <c r="O205" s="35">
        <f t="shared" si="2"/>
        <v>4.0974332474113404E-2</v>
      </c>
      <c r="P205" s="5">
        <f t="shared" si="3"/>
        <v>3503.6988277172845</v>
      </c>
      <c r="Q205" s="35">
        <f t="shared" si="4"/>
        <v>8.2500000000000004E-2</v>
      </c>
      <c r="R205" s="5">
        <f t="shared" si="36"/>
        <v>190111.22167331708</v>
      </c>
      <c r="S205" s="5">
        <f t="shared" si="37"/>
        <v>858656.95758177422</v>
      </c>
      <c r="T205" s="5">
        <f t="shared" si="38"/>
        <v>507888.77832668321</v>
      </c>
      <c r="U205" s="5">
        <f t="shared" si="39"/>
        <v>1048768.1792550914</v>
      </c>
      <c r="V205" s="150"/>
      <c r="W205" s="2">
        <v>200</v>
      </c>
      <c r="X205" s="118">
        <v>50922</v>
      </c>
      <c r="Y205" s="5">
        <f t="shared" si="40"/>
        <v>504674.44509055681</v>
      </c>
      <c r="Z205" s="5">
        <f t="shared" si="41"/>
        <v>5121.6767256780549</v>
      </c>
      <c r="AA205" s="5">
        <f t="shared" si="5"/>
        <v>1757.1804250743426</v>
      </c>
      <c r="AB205" s="35">
        <f t="shared" si="6"/>
        <v>4.1781717513175234E-2</v>
      </c>
      <c r="AC205" s="5">
        <f t="shared" si="7"/>
        <v>3364.4963006037124</v>
      </c>
      <c r="AD205" s="35">
        <f t="shared" si="8"/>
        <v>0.08</v>
      </c>
      <c r="AE205" s="5">
        <f t="shared" si="42"/>
        <v>195082.73533451787</v>
      </c>
      <c r="AF205" s="5">
        <f t="shared" si="43"/>
        <v>829252.60980109288</v>
      </c>
      <c r="AG205" s="5">
        <f t="shared" si="9"/>
        <v>502917.26466548245</v>
      </c>
      <c r="AH205" s="5">
        <f t="shared" si="10"/>
        <v>1024335.3451356108</v>
      </c>
      <c r="AI205" s="150"/>
      <c r="AJ205" s="2">
        <v>200</v>
      </c>
      <c r="AK205" s="118">
        <v>50922</v>
      </c>
      <c r="AL205" s="5">
        <f t="shared" si="44"/>
        <v>499633.31635010685</v>
      </c>
      <c r="AM205" s="5">
        <f t="shared" si="45"/>
        <v>5000.557474002132</v>
      </c>
      <c r="AN205" s="5">
        <f t="shared" si="11"/>
        <v>1773.7589725743587</v>
      </c>
      <c r="AO205" s="35">
        <f t="shared" si="12"/>
        <v>4.2601457857900815E-2</v>
      </c>
      <c r="AP205" s="5">
        <f t="shared" si="13"/>
        <v>3226.7985014277733</v>
      </c>
      <c r="AQ205" s="35">
        <f t="shared" si="14"/>
        <v>7.7499999999999999E-2</v>
      </c>
      <c r="AR205" s="5">
        <f t="shared" si="46"/>
        <v>200140.44262246753</v>
      </c>
      <c r="AS205" s="5">
        <f t="shared" si="47"/>
        <v>799971.05217795901</v>
      </c>
      <c r="AT205" s="5">
        <f t="shared" si="15"/>
        <v>497859.55737753247</v>
      </c>
      <c r="AU205" s="5">
        <f t="shared" si="16"/>
        <v>1000111.4948004265</v>
      </c>
      <c r="AV205" s="150"/>
      <c r="AW205" s="2">
        <v>200</v>
      </c>
      <c r="AX205" s="118">
        <v>50922</v>
      </c>
      <c r="AY205" s="5">
        <f t="shared" si="48"/>
        <v>494506.50975881412</v>
      </c>
      <c r="AZ205" s="5">
        <f t="shared" si="49"/>
        <v>4880.5172696983873</v>
      </c>
      <c r="BA205" s="5">
        <f t="shared" si="17"/>
        <v>1789.8515837057994</v>
      </c>
      <c r="BB205" s="35">
        <f t="shared" si="18"/>
        <v>4.3433642592379973E-2</v>
      </c>
      <c r="BC205" s="5">
        <f t="shared" si="19"/>
        <v>3090.6656859925879</v>
      </c>
      <c r="BD205" s="35">
        <f t="shared" si="20"/>
        <v>7.4999999999999997E-2</v>
      </c>
      <c r="BE205" s="5">
        <f t="shared" si="50"/>
        <v>205283.34182489218</v>
      </c>
      <c r="BF205" s="5">
        <f t="shared" si="51"/>
        <v>770820.11211478466</v>
      </c>
      <c r="BG205" s="5">
        <f t="shared" si="21"/>
        <v>492716.65817510831</v>
      </c>
      <c r="BH205" s="5">
        <f t="shared" si="22"/>
        <v>976103.45393967687</v>
      </c>
      <c r="BI205" s="150"/>
      <c r="BJ205" s="2">
        <v>200</v>
      </c>
      <c r="BK205" s="118">
        <v>50922</v>
      </c>
      <c r="BL205" s="5">
        <f t="shared" si="52"/>
        <v>489295.15523703437</v>
      </c>
      <c r="BM205" s="5">
        <f t="shared" si="53"/>
        <v>4761.5904347922178</v>
      </c>
      <c r="BN205" s="5">
        <f t="shared" si="23"/>
        <v>1805.4322052351354</v>
      </c>
      <c r="BO205" s="35">
        <f t="shared" si="24"/>
        <v>4.4278358841150042E-2</v>
      </c>
      <c r="BP205" s="5">
        <f t="shared" si="25"/>
        <v>2956.1582295570824</v>
      </c>
      <c r="BQ205" s="35">
        <f t="shared" si="26"/>
        <v>7.2499999999999995E-2</v>
      </c>
      <c r="BR205" s="5">
        <f t="shared" si="54"/>
        <v>210510.27696820084</v>
      </c>
      <c r="BS205" s="5">
        <f t="shared" si="55"/>
        <v>741807.80999024305</v>
      </c>
      <c r="BT205" s="5">
        <f t="shared" si="27"/>
        <v>487489.72303179925</v>
      </c>
      <c r="BU205" s="5">
        <f t="shared" si="28"/>
        <v>952318.08695844386</v>
      </c>
      <c r="BV205" s="150"/>
      <c r="BW205" s="2">
        <v>200</v>
      </c>
      <c r="BX205" s="118">
        <v>50922</v>
      </c>
      <c r="BY205" s="5">
        <f t="shared" si="56"/>
        <v>484000.54031694704</v>
      </c>
      <c r="BZ205" s="5">
        <f t="shared" si="57"/>
        <v>4643.8114163506943</v>
      </c>
      <c r="CA205" s="5">
        <f t="shared" si="29"/>
        <v>1820.4749311685032</v>
      </c>
      <c r="CB205" s="35">
        <f t="shared" si="30"/>
        <v>4.5135691707526633E-2</v>
      </c>
      <c r="CC205" s="5">
        <f t="shared" si="31"/>
        <v>2823.3364851821912</v>
      </c>
      <c r="CD205" s="35">
        <f t="shared" si="32"/>
        <v>7.0000000000000007E-2</v>
      </c>
      <c r="CE205" s="5">
        <f t="shared" si="58"/>
        <v>215819.93461422116</v>
      </c>
      <c r="CF205" s="5">
        <f t="shared" si="59"/>
        <v>712942.34865591768</v>
      </c>
      <c r="CG205" s="5">
        <f t="shared" si="33"/>
        <v>482180.06538577855</v>
      </c>
      <c r="CH205" s="5">
        <f t="shared" si="34"/>
        <v>928762.28327013878</v>
      </c>
    </row>
    <row r="206" spans="9:86" ht="14.25" customHeight="1">
      <c r="I206" s="150"/>
      <c r="J206" s="2">
        <v>201</v>
      </c>
      <c r="K206" s="118">
        <v>50952</v>
      </c>
      <c r="L206" s="5">
        <f t="shared" si="35"/>
        <v>507888.77832668321</v>
      </c>
      <c r="M206" s="5">
        <f t="shared" si="0"/>
        <v>5243.8408962754593</v>
      </c>
      <c r="N206" s="5">
        <f t="shared" si="1"/>
        <v>1752.1055452795122</v>
      </c>
      <c r="O206" s="35">
        <f t="shared" si="2"/>
        <v>4.1397383522874996E-2</v>
      </c>
      <c r="P206" s="5">
        <f t="shared" si="3"/>
        <v>3491.7353509959471</v>
      </c>
      <c r="Q206" s="35">
        <f t="shared" si="4"/>
        <v>8.2500000000000004E-2</v>
      </c>
      <c r="R206" s="5">
        <f t="shared" si="36"/>
        <v>191863.32721859659</v>
      </c>
      <c r="S206" s="5">
        <f t="shared" si="37"/>
        <v>862148.69293277012</v>
      </c>
      <c r="T206" s="5">
        <f t="shared" si="38"/>
        <v>506136.6727814037</v>
      </c>
      <c r="U206" s="5">
        <f t="shared" si="39"/>
        <v>1054012.0201513667</v>
      </c>
      <c r="V206" s="150"/>
      <c r="W206" s="2">
        <v>201</v>
      </c>
      <c r="X206" s="118">
        <v>50952</v>
      </c>
      <c r="Y206" s="5">
        <f t="shared" si="40"/>
        <v>502917.26466548245</v>
      </c>
      <c r="Z206" s="5">
        <f t="shared" si="41"/>
        <v>5121.6767256780549</v>
      </c>
      <c r="AA206" s="5">
        <f t="shared" si="5"/>
        <v>1768.8949612415049</v>
      </c>
      <c r="AB206" s="35">
        <f t="shared" si="6"/>
        <v>4.2207219807848737E-2</v>
      </c>
      <c r="AC206" s="5">
        <f t="shared" si="7"/>
        <v>3352.78176443655</v>
      </c>
      <c r="AD206" s="35">
        <f t="shared" si="8"/>
        <v>0.08</v>
      </c>
      <c r="AE206" s="5">
        <f t="shared" si="42"/>
        <v>196851.63029575939</v>
      </c>
      <c r="AF206" s="5">
        <f t="shared" si="43"/>
        <v>832605.3915655294</v>
      </c>
      <c r="AG206" s="5">
        <f t="shared" si="9"/>
        <v>501148.36970424093</v>
      </c>
      <c r="AH206" s="5">
        <f t="shared" si="10"/>
        <v>1029457.0218612888</v>
      </c>
      <c r="AI206" s="150"/>
      <c r="AJ206" s="2">
        <v>201</v>
      </c>
      <c r="AK206" s="118">
        <v>50952</v>
      </c>
      <c r="AL206" s="5">
        <f t="shared" si="44"/>
        <v>497859.55737753247</v>
      </c>
      <c r="AM206" s="5">
        <f t="shared" si="45"/>
        <v>5000.557474002132</v>
      </c>
      <c r="AN206" s="5">
        <f t="shared" si="11"/>
        <v>1785.2144992722347</v>
      </c>
      <c r="AO206" s="35">
        <f t="shared" si="12"/>
        <v>4.3029351699322385E-2</v>
      </c>
      <c r="AP206" s="5">
        <f t="shared" si="13"/>
        <v>3215.3429747298974</v>
      </c>
      <c r="AQ206" s="35">
        <f t="shared" si="14"/>
        <v>7.7499999999999999E-2</v>
      </c>
      <c r="AR206" s="5">
        <f t="shared" si="46"/>
        <v>201925.65712173976</v>
      </c>
      <c r="AS206" s="5">
        <f t="shared" si="47"/>
        <v>803186.39515268896</v>
      </c>
      <c r="AT206" s="5">
        <f t="shared" si="15"/>
        <v>496074.34287826024</v>
      </c>
      <c r="AU206" s="5">
        <f t="shared" si="16"/>
        <v>1005112.0522744288</v>
      </c>
      <c r="AV206" s="150"/>
      <c r="AW206" s="2">
        <v>201</v>
      </c>
      <c r="AX206" s="118">
        <v>50952</v>
      </c>
      <c r="AY206" s="5">
        <f t="shared" si="48"/>
        <v>492716.65817510831</v>
      </c>
      <c r="AZ206" s="5">
        <f t="shared" si="49"/>
        <v>4880.5172696983873</v>
      </c>
      <c r="BA206" s="5">
        <f t="shared" si="17"/>
        <v>1801.0381561039608</v>
      </c>
      <c r="BB206" s="35">
        <f t="shared" si="18"/>
        <v>4.3863866818090409E-2</v>
      </c>
      <c r="BC206" s="5">
        <f t="shared" si="19"/>
        <v>3079.4791135944265</v>
      </c>
      <c r="BD206" s="35">
        <f t="shared" si="20"/>
        <v>7.4999999999999997E-2</v>
      </c>
      <c r="BE206" s="5">
        <f t="shared" si="50"/>
        <v>207084.37998099613</v>
      </c>
      <c r="BF206" s="5">
        <f t="shared" si="51"/>
        <v>773899.59122837905</v>
      </c>
      <c r="BG206" s="5">
        <f t="shared" si="21"/>
        <v>490915.62001900433</v>
      </c>
      <c r="BH206" s="5">
        <f t="shared" si="22"/>
        <v>980983.97120937519</v>
      </c>
      <c r="BI206" s="150"/>
      <c r="BJ206" s="2">
        <v>201</v>
      </c>
      <c r="BK206" s="118">
        <v>50952</v>
      </c>
      <c r="BL206" s="5">
        <f t="shared" si="52"/>
        <v>487489.72303179925</v>
      </c>
      <c r="BM206" s="5">
        <f t="shared" si="53"/>
        <v>4761.5904347922178</v>
      </c>
      <c r="BN206" s="5">
        <f t="shared" si="23"/>
        <v>1816.3400248084308</v>
      </c>
      <c r="BO206" s="35">
        <f t="shared" si="24"/>
        <v>4.4710850850653516E-2</v>
      </c>
      <c r="BP206" s="5">
        <f t="shared" si="25"/>
        <v>2945.250409983787</v>
      </c>
      <c r="BQ206" s="35">
        <f t="shared" si="26"/>
        <v>7.2499999999999995E-2</v>
      </c>
      <c r="BR206" s="5">
        <f t="shared" si="54"/>
        <v>212326.61699300926</v>
      </c>
      <c r="BS206" s="5">
        <f t="shared" si="55"/>
        <v>744753.06040022685</v>
      </c>
      <c r="BT206" s="5">
        <f t="shared" si="27"/>
        <v>485673.38300699083</v>
      </c>
      <c r="BU206" s="5">
        <f t="shared" si="28"/>
        <v>957079.67739323608</v>
      </c>
      <c r="BV206" s="150"/>
      <c r="BW206" s="2">
        <v>201</v>
      </c>
      <c r="BX206" s="118">
        <v>50952</v>
      </c>
      <c r="BY206" s="5">
        <f t="shared" si="56"/>
        <v>482180.06538577855</v>
      </c>
      <c r="BZ206" s="5">
        <f t="shared" si="57"/>
        <v>4643.8114163506943</v>
      </c>
      <c r="CA206" s="5">
        <f t="shared" si="29"/>
        <v>1831.0943682669858</v>
      </c>
      <c r="CB206" s="35">
        <f t="shared" si="30"/>
        <v>4.5570387489212674E-2</v>
      </c>
      <c r="CC206" s="5">
        <f t="shared" si="31"/>
        <v>2812.7170480837085</v>
      </c>
      <c r="CD206" s="35">
        <f t="shared" si="32"/>
        <v>7.0000000000000007E-2</v>
      </c>
      <c r="CE206" s="5">
        <f t="shared" si="58"/>
        <v>217651.02898248815</v>
      </c>
      <c r="CF206" s="5">
        <f t="shared" si="59"/>
        <v>715755.06570400135</v>
      </c>
      <c r="CG206" s="5">
        <f t="shared" si="33"/>
        <v>480348.97101751156</v>
      </c>
      <c r="CH206" s="5">
        <f t="shared" si="34"/>
        <v>933406.09468648955</v>
      </c>
    </row>
    <row r="207" spans="9:86" ht="14.25" customHeight="1">
      <c r="I207" s="150"/>
      <c r="J207" s="2">
        <v>202</v>
      </c>
      <c r="K207" s="118">
        <v>50983</v>
      </c>
      <c r="L207" s="5">
        <f t="shared" si="35"/>
        <v>506136.6727814037</v>
      </c>
      <c r="M207" s="5">
        <f t="shared" si="0"/>
        <v>5243.8408962754593</v>
      </c>
      <c r="N207" s="5">
        <f t="shared" si="1"/>
        <v>1764.1512709033086</v>
      </c>
      <c r="O207" s="35">
        <f t="shared" si="2"/>
        <v>4.1826282088005845E-2</v>
      </c>
      <c r="P207" s="5">
        <f t="shared" si="3"/>
        <v>3479.6896253721507</v>
      </c>
      <c r="Q207" s="35">
        <f t="shared" si="4"/>
        <v>8.2500000000000004E-2</v>
      </c>
      <c r="R207" s="5">
        <f t="shared" si="36"/>
        <v>193627.47848949989</v>
      </c>
      <c r="S207" s="5">
        <f t="shared" si="37"/>
        <v>865628.3825581423</v>
      </c>
      <c r="T207" s="5">
        <f t="shared" si="38"/>
        <v>504372.5215105004</v>
      </c>
      <c r="U207" s="5">
        <f t="shared" si="39"/>
        <v>1059255.8610476423</v>
      </c>
      <c r="V207" s="150"/>
      <c r="W207" s="2">
        <v>202</v>
      </c>
      <c r="X207" s="118">
        <v>50983</v>
      </c>
      <c r="Y207" s="5">
        <f t="shared" si="40"/>
        <v>501148.36970424093</v>
      </c>
      <c r="Z207" s="5">
        <f t="shared" si="41"/>
        <v>5121.6767256780549</v>
      </c>
      <c r="AA207" s="5">
        <f t="shared" si="5"/>
        <v>1780.6875943164487</v>
      </c>
      <c r="AB207" s="35">
        <f t="shared" si="6"/>
        <v>4.2638572573643466E-2</v>
      </c>
      <c r="AC207" s="5">
        <f t="shared" si="7"/>
        <v>3340.9891313616063</v>
      </c>
      <c r="AD207" s="35">
        <f t="shared" si="8"/>
        <v>0.08</v>
      </c>
      <c r="AE207" s="5">
        <f t="shared" si="42"/>
        <v>198632.31789007585</v>
      </c>
      <c r="AF207" s="5">
        <f t="shared" si="43"/>
        <v>835946.38069689099</v>
      </c>
      <c r="AG207" s="5">
        <f t="shared" si="9"/>
        <v>499367.6821099245</v>
      </c>
      <c r="AH207" s="5">
        <f t="shared" si="10"/>
        <v>1034578.6985869668</v>
      </c>
      <c r="AI207" s="150"/>
      <c r="AJ207" s="2">
        <v>202</v>
      </c>
      <c r="AK207" s="118">
        <v>50983</v>
      </c>
      <c r="AL207" s="5">
        <f t="shared" si="44"/>
        <v>496074.34287826024</v>
      </c>
      <c r="AM207" s="5">
        <f t="shared" si="45"/>
        <v>5000.557474002132</v>
      </c>
      <c r="AN207" s="5">
        <f t="shared" si="11"/>
        <v>1796.7440095800348</v>
      </c>
      <c r="AO207" s="35">
        <f t="shared" si="12"/>
        <v>4.3463098675618476E-2</v>
      </c>
      <c r="AP207" s="5">
        <f t="shared" si="13"/>
        <v>3203.8134644220972</v>
      </c>
      <c r="AQ207" s="35">
        <f t="shared" si="14"/>
        <v>7.7499999999999999E-2</v>
      </c>
      <c r="AR207" s="5">
        <f t="shared" si="46"/>
        <v>203722.40113131978</v>
      </c>
      <c r="AS207" s="5">
        <f t="shared" si="47"/>
        <v>806390.20861711109</v>
      </c>
      <c r="AT207" s="5">
        <f t="shared" si="15"/>
        <v>494277.59886868019</v>
      </c>
      <c r="AU207" s="5">
        <f t="shared" si="16"/>
        <v>1010112.6097484309</v>
      </c>
      <c r="AV207" s="150"/>
      <c r="AW207" s="2">
        <v>202</v>
      </c>
      <c r="AX207" s="118">
        <v>50983</v>
      </c>
      <c r="AY207" s="5">
        <f t="shared" si="48"/>
        <v>490915.62001900433</v>
      </c>
      <c r="AZ207" s="5">
        <f t="shared" si="49"/>
        <v>4880.5172696983873</v>
      </c>
      <c r="BA207" s="5">
        <f t="shared" si="17"/>
        <v>1812.2946445796106</v>
      </c>
      <c r="BB207" s="35">
        <f t="shared" si="18"/>
        <v>4.4299946565386196E-2</v>
      </c>
      <c r="BC207" s="5">
        <f t="shared" si="19"/>
        <v>3068.2226251187767</v>
      </c>
      <c r="BD207" s="35">
        <f t="shared" si="20"/>
        <v>7.4999999999999997E-2</v>
      </c>
      <c r="BE207" s="5">
        <f t="shared" si="50"/>
        <v>208896.67462557575</v>
      </c>
      <c r="BF207" s="5">
        <f t="shared" si="51"/>
        <v>776967.81385349785</v>
      </c>
      <c r="BG207" s="5">
        <f t="shared" si="21"/>
        <v>489103.32537442475</v>
      </c>
      <c r="BH207" s="5">
        <f t="shared" si="22"/>
        <v>985864.48847907363</v>
      </c>
      <c r="BI207" s="150"/>
      <c r="BJ207" s="2">
        <v>202</v>
      </c>
      <c r="BK207" s="118">
        <v>50983</v>
      </c>
      <c r="BL207" s="5">
        <f t="shared" si="52"/>
        <v>485673.38300699083</v>
      </c>
      <c r="BM207" s="5">
        <f t="shared" si="53"/>
        <v>4761.5904347922178</v>
      </c>
      <c r="BN207" s="5">
        <f t="shared" si="23"/>
        <v>1827.3137457916482</v>
      </c>
      <c r="BO207" s="35">
        <f t="shared" si="24"/>
        <v>4.5149200505361337E-2</v>
      </c>
      <c r="BP207" s="5">
        <f t="shared" si="25"/>
        <v>2934.2766890005696</v>
      </c>
      <c r="BQ207" s="35">
        <f t="shared" si="26"/>
        <v>7.2499999999999995E-2</v>
      </c>
      <c r="BR207" s="5">
        <f t="shared" si="54"/>
        <v>214153.9307388009</v>
      </c>
      <c r="BS207" s="5">
        <f t="shared" si="55"/>
        <v>747687.3370892274</v>
      </c>
      <c r="BT207" s="5">
        <f t="shared" si="27"/>
        <v>483846.06926119915</v>
      </c>
      <c r="BU207" s="5">
        <f t="shared" si="28"/>
        <v>961841.2678280283</v>
      </c>
      <c r="BV207" s="150"/>
      <c r="BW207" s="2">
        <v>202</v>
      </c>
      <c r="BX207" s="118">
        <v>50983</v>
      </c>
      <c r="BY207" s="5">
        <f t="shared" si="56"/>
        <v>480348.97101751156</v>
      </c>
      <c r="BZ207" s="5">
        <f t="shared" si="57"/>
        <v>4643.8114163506943</v>
      </c>
      <c r="CA207" s="5">
        <f t="shared" si="29"/>
        <v>1841.7757520818768</v>
      </c>
      <c r="CB207" s="35">
        <f t="shared" si="30"/>
        <v>4.6010942790542166E-2</v>
      </c>
      <c r="CC207" s="5">
        <f t="shared" si="31"/>
        <v>2802.0356642688175</v>
      </c>
      <c r="CD207" s="35">
        <f t="shared" si="32"/>
        <v>7.0000000000000007E-2</v>
      </c>
      <c r="CE207" s="5">
        <f t="shared" si="58"/>
        <v>219492.80473457003</v>
      </c>
      <c r="CF207" s="5">
        <f t="shared" si="59"/>
        <v>718557.10136827012</v>
      </c>
      <c r="CG207" s="5">
        <f t="shared" si="33"/>
        <v>478507.19526542968</v>
      </c>
      <c r="CH207" s="5">
        <f t="shared" si="34"/>
        <v>938049.90610284009</v>
      </c>
    </row>
    <row r="208" spans="9:86" ht="14.25" customHeight="1">
      <c r="I208" s="150"/>
      <c r="J208" s="2">
        <v>203</v>
      </c>
      <c r="K208" s="118">
        <v>51014</v>
      </c>
      <c r="L208" s="5">
        <f t="shared" si="35"/>
        <v>504372.5215105004</v>
      </c>
      <c r="M208" s="5">
        <f t="shared" si="0"/>
        <v>5243.8408962754593</v>
      </c>
      <c r="N208" s="5">
        <f t="shared" si="1"/>
        <v>1776.2798108907691</v>
      </c>
      <c r="O208" s="35">
        <f t="shared" si="2"/>
        <v>4.226113997418765E-2</v>
      </c>
      <c r="P208" s="5">
        <f t="shared" si="3"/>
        <v>3467.5610853846902</v>
      </c>
      <c r="Q208" s="35">
        <f t="shared" si="4"/>
        <v>8.2500000000000004E-2</v>
      </c>
      <c r="R208" s="5">
        <f t="shared" si="36"/>
        <v>195403.75830039065</v>
      </c>
      <c r="S208" s="5">
        <f t="shared" si="37"/>
        <v>869095.94364352699</v>
      </c>
      <c r="T208" s="5">
        <f t="shared" si="38"/>
        <v>502596.24169960961</v>
      </c>
      <c r="U208" s="5">
        <f t="shared" si="39"/>
        <v>1064499.7019439177</v>
      </c>
      <c r="V208" s="150"/>
      <c r="W208" s="2">
        <v>203</v>
      </c>
      <c r="X208" s="118">
        <v>51014</v>
      </c>
      <c r="Y208" s="5">
        <f t="shared" si="40"/>
        <v>499367.6821099245</v>
      </c>
      <c r="Z208" s="5">
        <f t="shared" si="41"/>
        <v>5121.6767256780549</v>
      </c>
      <c r="AA208" s="5">
        <f t="shared" si="5"/>
        <v>1792.5588449452248</v>
      </c>
      <c r="AB208" s="35">
        <f t="shared" si="6"/>
        <v>4.3075887587390171E-2</v>
      </c>
      <c r="AC208" s="5">
        <f t="shared" si="7"/>
        <v>3329.1178807328301</v>
      </c>
      <c r="AD208" s="35">
        <f t="shared" si="8"/>
        <v>0.08</v>
      </c>
      <c r="AE208" s="5">
        <f t="shared" si="42"/>
        <v>200424.87673502107</v>
      </c>
      <c r="AF208" s="5">
        <f t="shared" si="43"/>
        <v>839275.49857762386</v>
      </c>
      <c r="AG208" s="5">
        <f t="shared" si="9"/>
        <v>497575.12326497928</v>
      </c>
      <c r="AH208" s="5">
        <f t="shared" si="10"/>
        <v>1039700.375312645</v>
      </c>
      <c r="AI208" s="150"/>
      <c r="AJ208" s="2">
        <v>203</v>
      </c>
      <c r="AK208" s="118">
        <v>51014</v>
      </c>
      <c r="AL208" s="5">
        <f t="shared" si="44"/>
        <v>494277.59886868019</v>
      </c>
      <c r="AM208" s="5">
        <f t="shared" si="45"/>
        <v>5000.557474002132</v>
      </c>
      <c r="AN208" s="5">
        <f t="shared" si="11"/>
        <v>1808.3479813085723</v>
      </c>
      <c r="AO208" s="35">
        <f t="shared" si="12"/>
        <v>4.3902810536773237E-2</v>
      </c>
      <c r="AP208" s="5">
        <f t="shared" si="13"/>
        <v>3192.2094926935597</v>
      </c>
      <c r="AQ208" s="35">
        <f t="shared" si="14"/>
        <v>7.7499999999999999E-2</v>
      </c>
      <c r="AR208" s="5">
        <f t="shared" si="46"/>
        <v>205530.74911262834</v>
      </c>
      <c r="AS208" s="5">
        <f t="shared" si="47"/>
        <v>809582.41810980462</v>
      </c>
      <c r="AT208" s="5">
        <f t="shared" si="15"/>
        <v>492469.2508873716</v>
      </c>
      <c r="AU208" s="5">
        <f t="shared" si="16"/>
        <v>1015113.167222433</v>
      </c>
      <c r="AV208" s="150"/>
      <c r="AW208" s="2">
        <v>203</v>
      </c>
      <c r="AX208" s="118">
        <v>51014</v>
      </c>
      <c r="AY208" s="5">
        <f t="shared" si="48"/>
        <v>489103.32537442475</v>
      </c>
      <c r="AZ208" s="5">
        <f t="shared" si="49"/>
        <v>4880.5172696983873</v>
      </c>
      <c r="BA208" s="5">
        <f t="shared" si="17"/>
        <v>1823.6214861082331</v>
      </c>
      <c r="BB208" s="35">
        <f t="shared" si="18"/>
        <v>4.4741993558408716E-2</v>
      </c>
      <c r="BC208" s="5">
        <f t="shared" si="19"/>
        <v>3056.8957835901542</v>
      </c>
      <c r="BD208" s="35">
        <f t="shared" si="20"/>
        <v>7.4999999999999997E-2</v>
      </c>
      <c r="BE208" s="5">
        <f t="shared" si="50"/>
        <v>210720.29611168397</v>
      </c>
      <c r="BF208" s="5">
        <f t="shared" si="51"/>
        <v>780024.709637088</v>
      </c>
      <c r="BG208" s="5">
        <f t="shared" si="21"/>
        <v>487279.70388831652</v>
      </c>
      <c r="BH208" s="5">
        <f t="shared" si="22"/>
        <v>990745.00574877195</v>
      </c>
      <c r="BI208" s="150"/>
      <c r="BJ208" s="2">
        <v>203</v>
      </c>
      <c r="BK208" s="118">
        <v>51014</v>
      </c>
      <c r="BL208" s="5">
        <f t="shared" si="52"/>
        <v>483846.06926119915</v>
      </c>
      <c r="BM208" s="5">
        <f t="shared" si="53"/>
        <v>4761.5904347922178</v>
      </c>
      <c r="BN208" s="5">
        <f t="shared" si="23"/>
        <v>1838.3537663391398</v>
      </c>
      <c r="BO208" s="35">
        <f t="shared" si="24"/>
        <v>4.5593519504569309E-2</v>
      </c>
      <c r="BP208" s="5">
        <f t="shared" si="25"/>
        <v>2923.236668453078</v>
      </c>
      <c r="BQ208" s="35">
        <f t="shared" si="26"/>
        <v>7.2499999999999995E-2</v>
      </c>
      <c r="BR208" s="5">
        <f t="shared" si="54"/>
        <v>215992.28450514004</v>
      </c>
      <c r="BS208" s="5">
        <f t="shared" si="55"/>
        <v>750610.57375768048</v>
      </c>
      <c r="BT208" s="5">
        <f t="shared" si="27"/>
        <v>482007.71549486002</v>
      </c>
      <c r="BU208" s="5">
        <f t="shared" si="28"/>
        <v>966602.85826282052</v>
      </c>
      <c r="BV208" s="150"/>
      <c r="BW208" s="2">
        <v>203</v>
      </c>
      <c r="BX208" s="118">
        <v>51014</v>
      </c>
      <c r="BY208" s="5">
        <f t="shared" si="56"/>
        <v>478507.19526542968</v>
      </c>
      <c r="BZ208" s="5">
        <f t="shared" si="57"/>
        <v>4643.8114163506943</v>
      </c>
      <c r="CA208" s="5">
        <f t="shared" si="29"/>
        <v>1852.5194439690213</v>
      </c>
      <c r="CB208" s="35">
        <f t="shared" si="30"/>
        <v>4.6457469286949937E-2</v>
      </c>
      <c r="CC208" s="5">
        <f t="shared" si="31"/>
        <v>2791.2919723816731</v>
      </c>
      <c r="CD208" s="35">
        <f t="shared" si="32"/>
        <v>7.0000000000000007E-2</v>
      </c>
      <c r="CE208" s="5">
        <f t="shared" si="58"/>
        <v>221345.32417853904</v>
      </c>
      <c r="CF208" s="5">
        <f t="shared" si="59"/>
        <v>721348.39334065176</v>
      </c>
      <c r="CG208" s="5">
        <f t="shared" si="33"/>
        <v>476654.67582146067</v>
      </c>
      <c r="CH208" s="5">
        <f t="shared" si="34"/>
        <v>942693.71751919086</v>
      </c>
    </row>
    <row r="209" spans="9:86" ht="14.25" customHeight="1">
      <c r="I209" s="150"/>
      <c r="J209" s="2">
        <v>204</v>
      </c>
      <c r="K209" s="118">
        <v>51044</v>
      </c>
      <c r="L209" s="5">
        <f t="shared" si="35"/>
        <v>502596.24169960961</v>
      </c>
      <c r="M209" s="5">
        <f t="shared" si="0"/>
        <v>5243.8408962754593</v>
      </c>
      <c r="N209" s="5">
        <f t="shared" si="1"/>
        <v>1788.4917345906433</v>
      </c>
      <c r="O209" s="35">
        <f t="shared" si="2"/>
        <v>4.2702071831080289E-2</v>
      </c>
      <c r="P209" s="5">
        <f t="shared" si="3"/>
        <v>3455.349161684816</v>
      </c>
      <c r="Q209" s="35">
        <f t="shared" si="4"/>
        <v>8.2500000000000004E-2</v>
      </c>
      <c r="R209" s="5">
        <f t="shared" si="36"/>
        <v>197192.25003498129</v>
      </c>
      <c r="S209" s="5">
        <f t="shared" si="37"/>
        <v>872551.29280521185</v>
      </c>
      <c r="T209" s="5">
        <f t="shared" si="38"/>
        <v>500807.74996501894</v>
      </c>
      <c r="U209" s="5">
        <f t="shared" si="39"/>
        <v>1069743.542840193</v>
      </c>
      <c r="V209" s="150"/>
      <c r="W209" s="2">
        <v>204</v>
      </c>
      <c r="X209" s="118">
        <v>51044</v>
      </c>
      <c r="Y209" s="5">
        <f t="shared" si="40"/>
        <v>497575.12326497928</v>
      </c>
      <c r="Z209" s="5">
        <f t="shared" si="41"/>
        <v>5121.6767256780549</v>
      </c>
      <c r="AA209" s="5">
        <f t="shared" si="5"/>
        <v>1804.5092372448594</v>
      </c>
      <c r="AB209" s="35">
        <f t="shared" si="6"/>
        <v>4.3519279470502395E-2</v>
      </c>
      <c r="AC209" s="5">
        <f t="shared" si="7"/>
        <v>3317.1674884331956</v>
      </c>
      <c r="AD209" s="35">
        <f t="shared" si="8"/>
        <v>0.08</v>
      </c>
      <c r="AE209" s="5">
        <f t="shared" si="42"/>
        <v>202229.38597226594</v>
      </c>
      <c r="AF209" s="5">
        <f t="shared" si="43"/>
        <v>842592.66606605705</v>
      </c>
      <c r="AG209" s="5">
        <f t="shared" si="9"/>
        <v>495770.61402773444</v>
      </c>
      <c r="AH209" s="5">
        <f t="shared" si="10"/>
        <v>1044822.052038323</v>
      </c>
      <c r="AI209" s="150"/>
      <c r="AJ209" s="2">
        <v>204</v>
      </c>
      <c r="AK209" s="118">
        <v>51044</v>
      </c>
      <c r="AL209" s="5">
        <f t="shared" si="44"/>
        <v>492469.2508873716</v>
      </c>
      <c r="AM209" s="5">
        <f t="shared" si="45"/>
        <v>5000.557474002132</v>
      </c>
      <c r="AN209" s="5">
        <f t="shared" si="11"/>
        <v>1820.0268953545237</v>
      </c>
      <c r="AO209" s="35">
        <f t="shared" si="12"/>
        <v>4.4348601876971191E-2</v>
      </c>
      <c r="AP209" s="5">
        <f t="shared" si="13"/>
        <v>3180.5305786476083</v>
      </c>
      <c r="AQ209" s="35">
        <f t="shared" si="14"/>
        <v>7.7499999999999999E-2</v>
      </c>
      <c r="AR209" s="5">
        <f t="shared" si="46"/>
        <v>207350.77600798287</v>
      </c>
      <c r="AS209" s="5">
        <f t="shared" si="47"/>
        <v>812762.94868845225</v>
      </c>
      <c r="AT209" s="5">
        <f t="shared" si="15"/>
        <v>490649.2239920171</v>
      </c>
      <c r="AU209" s="5">
        <f t="shared" si="16"/>
        <v>1020113.7246964352</v>
      </c>
      <c r="AV209" s="150"/>
      <c r="AW209" s="2">
        <v>204</v>
      </c>
      <c r="AX209" s="118">
        <v>51044</v>
      </c>
      <c r="AY209" s="5">
        <f t="shared" si="48"/>
        <v>487279.70388831652</v>
      </c>
      <c r="AZ209" s="5">
        <f t="shared" si="49"/>
        <v>4880.5172696983873</v>
      </c>
      <c r="BA209" s="5">
        <f t="shared" si="17"/>
        <v>1835.0191203964091</v>
      </c>
      <c r="BB209" s="35">
        <f t="shared" si="18"/>
        <v>4.5190122365129121E-2</v>
      </c>
      <c r="BC209" s="5">
        <f t="shared" si="19"/>
        <v>3045.4981493019782</v>
      </c>
      <c r="BD209" s="35">
        <f t="shared" si="20"/>
        <v>7.4999999999999997E-2</v>
      </c>
      <c r="BE209" s="5">
        <f t="shared" si="50"/>
        <v>212555.31523208038</v>
      </c>
      <c r="BF209" s="5">
        <f t="shared" si="51"/>
        <v>783070.20778638998</v>
      </c>
      <c r="BG209" s="5">
        <f t="shared" si="21"/>
        <v>485444.68476792012</v>
      </c>
      <c r="BH209" s="5">
        <f t="shared" si="22"/>
        <v>995625.52301847038</v>
      </c>
      <c r="BI209" s="150"/>
      <c r="BJ209" s="2">
        <v>204</v>
      </c>
      <c r="BK209" s="118">
        <v>51044</v>
      </c>
      <c r="BL209" s="5">
        <f t="shared" si="52"/>
        <v>482007.71549486002</v>
      </c>
      <c r="BM209" s="5">
        <f t="shared" si="53"/>
        <v>4761.5904347922178</v>
      </c>
      <c r="BN209" s="5">
        <f t="shared" si="23"/>
        <v>1849.4604870107719</v>
      </c>
      <c r="BO209" s="35">
        <f t="shared" si="24"/>
        <v>4.6043922391042984E-2</v>
      </c>
      <c r="BP209" s="5">
        <f t="shared" si="25"/>
        <v>2912.1299477814459</v>
      </c>
      <c r="BQ209" s="35">
        <f t="shared" si="26"/>
        <v>7.2499999999999995E-2</v>
      </c>
      <c r="BR209" s="5">
        <f t="shared" si="54"/>
        <v>217841.74499215081</v>
      </c>
      <c r="BS209" s="5">
        <f t="shared" si="55"/>
        <v>753522.70370546193</v>
      </c>
      <c r="BT209" s="5">
        <f t="shared" si="27"/>
        <v>480158.25500784925</v>
      </c>
      <c r="BU209" s="5">
        <f t="shared" si="28"/>
        <v>971364.44869761274</v>
      </c>
      <c r="BV209" s="150"/>
      <c r="BW209" s="2">
        <v>204</v>
      </c>
      <c r="BX209" s="118">
        <v>51044</v>
      </c>
      <c r="BY209" s="5">
        <f t="shared" si="56"/>
        <v>476654.67582146067</v>
      </c>
      <c r="BZ209" s="5">
        <f t="shared" si="57"/>
        <v>4643.8114163506943</v>
      </c>
      <c r="CA209" s="5">
        <f t="shared" si="29"/>
        <v>1863.3258073921738</v>
      </c>
      <c r="CB209" s="35">
        <f t="shared" si="30"/>
        <v>4.6910081496990032E-2</v>
      </c>
      <c r="CC209" s="5">
        <f t="shared" si="31"/>
        <v>2780.4856089585205</v>
      </c>
      <c r="CD209" s="35">
        <f t="shared" si="32"/>
        <v>7.0000000000000007E-2</v>
      </c>
      <c r="CE209" s="5">
        <f t="shared" si="58"/>
        <v>223208.6499859312</v>
      </c>
      <c r="CF209" s="5">
        <f t="shared" si="59"/>
        <v>724128.87894961028</v>
      </c>
      <c r="CG209" s="5">
        <f t="shared" si="33"/>
        <v>474791.35001406848</v>
      </c>
      <c r="CH209" s="5">
        <f t="shared" si="34"/>
        <v>947337.52893554152</v>
      </c>
    </row>
    <row r="210" spans="9:86" ht="14.25" customHeight="1">
      <c r="I210" s="150"/>
      <c r="J210" s="2">
        <v>205</v>
      </c>
      <c r="K210" s="118">
        <v>51075</v>
      </c>
      <c r="L210" s="5">
        <f t="shared" si="35"/>
        <v>500807.74996501894</v>
      </c>
      <c r="M210" s="5">
        <f t="shared" si="0"/>
        <v>5243.8408962754593</v>
      </c>
      <c r="N210" s="5">
        <f t="shared" si="1"/>
        <v>1800.7876152659542</v>
      </c>
      <c r="O210" s="35">
        <f t="shared" si="2"/>
        <v>4.3149195244484247E-2</v>
      </c>
      <c r="P210" s="5">
        <f t="shared" si="3"/>
        <v>3443.0532810095051</v>
      </c>
      <c r="Q210" s="35">
        <f t="shared" si="4"/>
        <v>8.2500000000000004E-2</v>
      </c>
      <c r="R210" s="5">
        <f t="shared" si="36"/>
        <v>198993.03765024725</v>
      </c>
      <c r="S210" s="5">
        <f t="shared" si="37"/>
        <v>875994.3460862214</v>
      </c>
      <c r="T210" s="5">
        <f t="shared" si="38"/>
        <v>499006.96234975301</v>
      </c>
      <c r="U210" s="5">
        <f t="shared" si="39"/>
        <v>1074987.3837364686</v>
      </c>
      <c r="V210" s="150"/>
      <c r="W210" s="2">
        <v>205</v>
      </c>
      <c r="X210" s="118">
        <v>51075</v>
      </c>
      <c r="Y210" s="5">
        <f t="shared" si="40"/>
        <v>495770.61402773444</v>
      </c>
      <c r="Z210" s="5">
        <f t="shared" si="41"/>
        <v>5121.6767256780549</v>
      </c>
      <c r="AA210" s="5">
        <f t="shared" si="5"/>
        <v>1816.5392988264916</v>
      </c>
      <c r="AB210" s="35">
        <f t="shared" si="6"/>
        <v>4.3968865780129616E-2</v>
      </c>
      <c r="AC210" s="5">
        <f t="shared" si="7"/>
        <v>3305.1374268515633</v>
      </c>
      <c r="AD210" s="35">
        <f t="shared" si="8"/>
        <v>0.08</v>
      </c>
      <c r="AE210" s="5">
        <f t="shared" si="42"/>
        <v>204045.92527109242</v>
      </c>
      <c r="AF210" s="5">
        <f t="shared" si="43"/>
        <v>845897.8034929086</v>
      </c>
      <c r="AG210" s="5">
        <f t="shared" si="9"/>
        <v>493954.07472890796</v>
      </c>
      <c r="AH210" s="5">
        <f t="shared" si="10"/>
        <v>1049943.728764001</v>
      </c>
      <c r="AI210" s="150"/>
      <c r="AJ210" s="2">
        <v>205</v>
      </c>
      <c r="AK210" s="118">
        <v>51075</v>
      </c>
      <c r="AL210" s="5">
        <f t="shared" si="44"/>
        <v>490649.2239920171</v>
      </c>
      <c r="AM210" s="5">
        <f t="shared" si="45"/>
        <v>5000.557474002132</v>
      </c>
      <c r="AN210" s="5">
        <f t="shared" si="11"/>
        <v>1831.7812357203552</v>
      </c>
      <c r="AO210" s="35">
        <f t="shared" si="12"/>
        <v>4.4800590225741191E-2</v>
      </c>
      <c r="AP210" s="5">
        <f t="shared" si="13"/>
        <v>3168.7762382817768</v>
      </c>
      <c r="AQ210" s="35">
        <f t="shared" si="14"/>
        <v>7.7499999999999986E-2</v>
      </c>
      <c r="AR210" s="5">
        <f t="shared" si="46"/>
        <v>209182.55724370322</v>
      </c>
      <c r="AS210" s="5">
        <f t="shared" si="47"/>
        <v>815931.72492673399</v>
      </c>
      <c r="AT210" s="5">
        <f t="shared" si="15"/>
        <v>488817.44275629672</v>
      </c>
      <c r="AU210" s="5">
        <f t="shared" si="16"/>
        <v>1025114.2821704373</v>
      </c>
      <c r="AV210" s="150"/>
      <c r="AW210" s="2">
        <v>205</v>
      </c>
      <c r="AX210" s="118">
        <v>51075</v>
      </c>
      <c r="AY210" s="5">
        <f t="shared" si="48"/>
        <v>485444.68476792012</v>
      </c>
      <c r="AZ210" s="5">
        <f t="shared" si="49"/>
        <v>4880.5172696983873</v>
      </c>
      <c r="BA210" s="5">
        <f t="shared" si="17"/>
        <v>1846.487989898887</v>
      </c>
      <c r="BB210" s="35">
        <f t="shared" si="18"/>
        <v>4.564445048848316E-2</v>
      </c>
      <c r="BC210" s="5">
        <f t="shared" si="19"/>
        <v>3034.0292797995003</v>
      </c>
      <c r="BD210" s="35">
        <f t="shared" si="20"/>
        <v>7.4999999999999997E-2</v>
      </c>
      <c r="BE210" s="5">
        <f t="shared" si="50"/>
        <v>214401.80322197927</v>
      </c>
      <c r="BF210" s="5">
        <f t="shared" si="51"/>
        <v>786104.23706618953</v>
      </c>
      <c r="BG210" s="5">
        <f t="shared" si="21"/>
        <v>483598.19677802123</v>
      </c>
      <c r="BH210" s="5">
        <f t="shared" si="22"/>
        <v>1000506.0402881688</v>
      </c>
      <c r="BI210" s="150"/>
      <c r="BJ210" s="2">
        <v>205</v>
      </c>
      <c r="BK210" s="118">
        <v>51075</v>
      </c>
      <c r="BL210" s="5">
        <f t="shared" si="52"/>
        <v>480158.25500784925</v>
      </c>
      <c r="BM210" s="5">
        <f t="shared" si="53"/>
        <v>4761.5904347922178</v>
      </c>
      <c r="BN210" s="5">
        <f t="shared" si="23"/>
        <v>1860.6343107864618</v>
      </c>
      <c r="BO210" s="35">
        <f t="shared" si="24"/>
        <v>4.6500526642143325E-2</v>
      </c>
      <c r="BP210" s="5">
        <f t="shared" si="25"/>
        <v>2900.956124005756</v>
      </c>
      <c r="BQ210" s="35">
        <f t="shared" si="26"/>
        <v>7.2499999999999995E-2</v>
      </c>
      <c r="BR210" s="5">
        <f t="shared" si="54"/>
        <v>219702.37930293728</v>
      </c>
      <c r="BS210" s="5">
        <f t="shared" si="55"/>
        <v>756423.65982946765</v>
      </c>
      <c r="BT210" s="5">
        <f t="shared" si="27"/>
        <v>478297.62069706281</v>
      </c>
      <c r="BU210" s="5">
        <f t="shared" si="28"/>
        <v>976126.03913240496</v>
      </c>
      <c r="BV210" s="150"/>
      <c r="BW210" s="2">
        <v>205</v>
      </c>
      <c r="BX210" s="118">
        <v>51075</v>
      </c>
      <c r="BY210" s="5">
        <f t="shared" si="56"/>
        <v>474791.35001406848</v>
      </c>
      <c r="BZ210" s="5">
        <f t="shared" si="57"/>
        <v>4643.8114163506943</v>
      </c>
      <c r="CA210" s="5">
        <f t="shared" si="29"/>
        <v>1874.1952079352945</v>
      </c>
      <c r="CB210" s="35">
        <f t="shared" si="30"/>
        <v>4.7368896873452151E-2</v>
      </c>
      <c r="CC210" s="5">
        <f t="shared" si="31"/>
        <v>2769.6162084153998</v>
      </c>
      <c r="CD210" s="35">
        <f t="shared" si="32"/>
        <v>7.0000000000000007E-2</v>
      </c>
      <c r="CE210" s="5">
        <f t="shared" si="58"/>
        <v>225082.84519386649</v>
      </c>
      <c r="CF210" s="5">
        <f t="shared" si="59"/>
        <v>726898.49515802565</v>
      </c>
      <c r="CG210" s="5">
        <f t="shared" si="33"/>
        <v>472917.15480613319</v>
      </c>
      <c r="CH210" s="5">
        <f t="shared" si="34"/>
        <v>951981.34035189217</v>
      </c>
    </row>
    <row r="211" spans="9:86" ht="14.25" customHeight="1">
      <c r="I211" s="150"/>
      <c r="J211" s="2">
        <v>206</v>
      </c>
      <c r="K211" s="118">
        <v>51105</v>
      </c>
      <c r="L211" s="5">
        <f t="shared" si="35"/>
        <v>499006.96234975301</v>
      </c>
      <c r="M211" s="5">
        <f t="shared" si="0"/>
        <v>5243.8408962754593</v>
      </c>
      <c r="N211" s="5">
        <f t="shared" si="1"/>
        <v>1813.1680301209071</v>
      </c>
      <c r="O211" s="35">
        <f t="shared" si="2"/>
        <v>4.3602630831031837E-2</v>
      </c>
      <c r="P211" s="5">
        <f t="shared" si="3"/>
        <v>3430.6728661545521</v>
      </c>
      <c r="Q211" s="35">
        <f t="shared" si="4"/>
        <v>8.2500000000000004E-2</v>
      </c>
      <c r="R211" s="5">
        <f t="shared" si="36"/>
        <v>200806.20568036815</v>
      </c>
      <c r="S211" s="5">
        <f t="shared" si="37"/>
        <v>879425.01895237598</v>
      </c>
      <c r="T211" s="5">
        <f t="shared" si="38"/>
        <v>497193.79431963211</v>
      </c>
      <c r="U211" s="5">
        <f t="shared" si="39"/>
        <v>1080231.2246327442</v>
      </c>
      <c r="V211" s="150"/>
      <c r="W211" s="2">
        <v>206</v>
      </c>
      <c r="X211" s="118">
        <v>51105</v>
      </c>
      <c r="Y211" s="5">
        <f t="shared" si="40"/>
        <v>493954.07472890796</v>
      </c>
      <c r="Z211" s="5">
        <f t="shared" si="41"/>
        <v>5121.6767256780549</v>
      </c>
      <c r="AA211" s="5">
        <f t="shared" si="5"/>
        <v>1828.6495608186683</v>
      </c>
      <c r="AB211" s="35">
        <f t="shared" si="6"/>
        <v>4.4424767103838997E-2</v>
      </c>
      <c r="AC211" s="5">
        <f t="shared" si="7"/>
        <v>3293.0271648593866</v>
      </c>
      <c r="AD211" s="35">
        <f t="shared" si="8"/>
        <v>0.08</v>
      </c>
      <c r="AE211" s="5">
        <f t="shared" si="42"/>
        <v>205874.5748319111</v>
      </c>
      <c r="AF211" s="5">
        <f t="shared" si="43"/>
        <v>849190.83065776795</v>
      </c>
      <c r="AG211" s="5">
        <f t="shared" si="9"/>
        <v>492125.42516808928</v>
      </c>
      <c r="AH211" s="5">
        <f t="shared" si="10"/>
        <v>1055065.405489679</v>
      </c>
      <c r="AI211" s="150"/>
      <c r="AJ211" s="2">
        <v>206</v>
      </c>
      <c r="AK211" s="118">
        <v>51105</v>
      </c>
      <c r="AL211" s="5">
        <f t="shared" si="44"/>
        <v>488817.44275629672</v>
      </c>
      <c r="AM211" s="5">
        <f t="shared" si="45"/>
        <v>5000.557474002132</v>
      </c>
      <c r="AN211" s="5">
        <f t="shared" si="11"/>
        <v>1843.6114895343826</v>
      </c>
      <c r="AO211" s="35">
        <f t="shared" si="12"/>
        <v>4.5258896142628721E-2</v>
      </c>
      <c r="AP211" s="5">
        <f t="shared" si="13"/>
        <v>3156.9459844677494</v>
      </c>
      <c r="AQ211" s="35">
        <f t="shared" si="14"/>
        <v>7.7499999999999999E-2</v>
      </c>
      <c r="AR211" s="5">
        <f t="shared" si="46"/>
        <v>211026.1687332376</v>
      </c>
      <c r="AS211" s="5">
        <f t="shared" si="47"/>
        <v>819088.67091120174</v>
      </c>
      <c r="AT211" s="5">
        <f t="shared" si="15"/>
        <v>486973.83126676234</v>
      </c>
      <c r="AU211" s="5">
        <f t="shared" si="16"/>
        <v>1030114.8396444393</v>
      </c>
      <c r="AV211" s="150"/>
      <c r="AW211" s="2">
        <v>206</v>
      </c>
      <c r="AX211" s="118">
        <v>51105</v>
      </c>
      <c r="AY211" s="5">
        <f t="shared" si="48"/>
        <v>483598.19677802123</v>
      </c>
      <c r="AZ211" s="5">
        <f t="shared" si="49"/>
        <v>4880.5172696983873</v>
      </c>
      <c r="BA211" s="5">
        <f t="shared" si="17"/>
        <v>1858.0285398357551</v>
      </c>
      <c r="BB211" s="35">
        <f t="shared" si="18"/>
        <v>4.6105098461033792E-2</v>
      </c>
      <c r="BC211" s="5">
        <f t="shared" si="19"/>
        <v>3022.4887298626322</v>
      </c>
      <c r="BD211" s="35">
        <f t="shared" si="20"/>
        <v>7.4999999999999997E-2</v>
      </c>
      <c r="BE211" s="5">
        <f t="shared" si="50"/>
        <v>216259.83176181503</v>
      </c>
      <c r="BF211" s="5">
        <f t="shared" si="51"/>
        <v>789126.72579605214</v>
      </c>
      <c r="BG211" s="5">
        <f t="shared" si="21"/>
        <v>481740.16823818546</v>
      </c>
      <c r="BH211" s="5">
        <f t="shared" si="22"/>
        <v>1005386.5575578671</v>
      </c>
      <c r="BI211" s="150"/>
      <c r="BJ211" s="2">
        <v>206</v>
      </c>
      <c r="BK211" s="118">
        <v>51105</v>
      </c>
      <c r="BL211" s="5">
        <f t="shared" si="52"/>
        <v>478297.62069706281</v>
      </c>
      <c r="BM211" s="5">
        <f t="shared" si="53"/>
        <v>4761.5904347922178</v>
      </c>
      <c r="BN211" s="5">
        <f t="shared" si="23"/>
        <v>1871.8756430807966</v>
      </c>
      <c r="BO211" s="35">
        <f t="shared" si="24"/>
        <v>4.6963452764479746E-2</v>
      </c>
      <c r="BP211" s="5">
        <f t="shared" si="25"/>
        <v>2889.7147917114212</v>
      </c>
      <c r="BQ211" s="35">
        <f t="shared" si="26"/>
        <v>7.2499999999999995E-2</v>
      </c>
      <c r="BR211" s="5">
        <f t="shared" si="54"/>
        <v>221574.25494601807</v>
      </c>
      <c r="BS211" s="5">
        <f t="shared" si="55"/>
        <v>759313.37462117907</v>
      </c>
      <c r="BT211" s="5">
        <f t="shared" si="27"/>
        <v>476425.74505398201</v>
      </c>
      <c r="BU211" s="5">
        <f t="shared" si="28"/>
        <v>980887.62956719717</v>
      </c>
      <c r="BV211" s="150"/>
      <c r="BW211" s="2">
        <v>206</v>
      </c>
      <c r="BX211" s="118">
        <v>51105</v>
      </c>
      <c r="BY211" s="5">
        <f t="shared" si="56"/>
        <v>472917.15480613319</v>
      </c>
      <c r="BZ211" s="5">
        <f t="shared" si="57"/>
        <v>4643.8114163506943</v>
      </c>
      <c r="CA211" s="5">
        <f t="shared" si="29"/>
        <v>1885.1280133149171</v>
      </c>
      <c r="CB211" s="35">
        <f t="shared" si="30"/>
        <v>4.7834035898005084E-2</v>
      </c>
      <c r="CC211" s="5">
        <f t="shared" si="31"/>
        <v>2758.6834030357772</v>
      </c>
      <c r="CD211" s="35">
        <f t="shared" si="32"/>
        <v>7.0000000000000007E-2</v>
      </c>
      <c r="CE211" s="5">
        <f t="shared" si="58"/>
        <v>226967.97320718141</v>
      </c>
      <c r="CF211" s="5">
        <f t="shared" si="59"/>
        <v>729657.17856106139</v>
      </c>
      <c r="CG211" s="5">
        <f t="shared" si="33"/>
        <v>471032.02679281827</v>
      </c>
      <c r="CH211" s="5">
        <f t="shared" si="34"/>
        <v>956625.15176824282</v>
      </c>
    </row>
    <row r="212" spans="9:86" ht="14.25" customHeight="1">
      <c r="I212" s="150"/>
      <c r="J212" s="2">
        <v>207</v>
      </c>
      <c r="K212" s="118">
        <v>51136</v>
      </c>
      <c r="L212" s="5">
        <f t="shared" si="35"/>
        <v>497193.79431963211</v>
      </c>
      <c r="M212" s="5">
        <f t="shared" si="0"/>
        <v>5243.8408962754593</v>
      </c>
      <c r="N212" s="5">
        <f t="shared" si="1"/>
        <v>1825.6335603279886</v>
      </c>
      <c r="O212" s="35">
        <f t="shared" si="2"/>
        <v>4.406250233656793E-2</v>
      </c>
      <c r="P212" s="5">
        <f t="shared" si="3"/>
        <v>3418.2073359474707</v>
      </c>
      <c r="Q212" s="35">
        <f t="shared" si="4"/>
        <v>8.2500000000000004E-2</v>
      </c>
      <c r="R212" s="5">
        <f t="shared" si="36"/>
        <v>202631.83924069614</v>
      </c>
      <c r="S212" s="5">
        <f t="shared" si="37"/>
        <v>882843.22628832341</v>
      </c>
      <c r="T212" s="5">
        <f t="shared" si="38"/>
        <v>495368.16075930413</v>
      </c>
      <c r="U212" s="5">
        <f t="shared" si="39"/>
        <v>1085475.0655290196</v>
      </c>
      <c r="V212" s="150"/>
      <c r="W212" s="2">
        <v>207</v>
      </c>
      <c r="X212" s="118">
        <v>51136</v>
      </c>
      <c r="Y212" s="5">
        <f t="shared" si="40"/>
        <v>492125.42516808928</v>
      </c>
      <c r="Z212" s="5">
        <f t="shared" si="41"/>
        <v>5121.6767256780549</v>
      </c>
      <c r="AA212" s="5">
        <f t="shared" si="5"/>
        <v>1840.8405578907928</v>
      </c>
      <c r="AB212" s="35">
        <f t="shared" si="6"/>
        <v>4.4887107157986141E-2</v>
      </c>
      <c r="AC212" s="5">
        <f t="shared" si="7"/>
        <v>3280.8361677872622</v>
      </c>
      <c r="AD212" s="35">
        <f t="shared" si="8"/>
        <v>0.08</v>
      </c>
      <c r="AE212" s="5">
        <f t="shared" si="42"/>
        <v>207715.4153898019</v>
      </c>
      <c r="AF212" s="5">
        <f t="shared" si="43"/>
        <v>852471.66682555526</v>
      </c>
      <c r="AG212" s="5">
        <f t="shared" si="9"/>
        <v>490284.58461019851</v>
      </c>
      <c r="AH212" s="5">
        <f t="shared" si="10"/>
        <v>1060187.0822153571</v>
      </c>
      <c r="AI212" s="150"/>
      <c r="AJ212" s="2">
        <v>207</v>
      </c>
      <c r="AK212" s="118">
        <v>51136</v>
      </c>
      <c r="AL212" s="5">
        <f t="shared" si="44"/>
        <v>486973.83126676234</v>
      </c>
      <c r="AM212" s="5">
        <f t="shared" si="45"/>
        <v>5000.557474002132</v>
      </c>
      <c r="AN212" s="5">
        <f t="shared" si="11"/>
        <v>1855.5181470709585</v>
      </c>
      <c r="AO212" s="35">
        <f t="shared" si="12"/>
        <v>4.5723643315556638E-2</v>
      </c>
      <c r="AP212" s="5">
        <f t="shared" si="13"/>
        <v>3145.0393269311735</v>
      </c>
      <c r="AQ212" s="35">
        <f t="shared" si="14"/>
        <v>7.7499999999999999E-2</v>
      </c>
      <c r="AR212" s="5">
        <f t="shared" si="46"/>
        <v>212881.68688030855</v>
      </c>
      <c r="AS212" s="5">
        <f t="shared" si="47"/>
        <v>822233.71023813286</v>
      </c>
      <c r="AT212" s="5">
        <f t="shared" si="15"/>
        <v>485118.31311969139</v>
      </c>
      <c r="AU212" s="5">
        <f t="shared" si="16"/>
        <v>1035115.3971184414</v>
      </c>
      <c r="AV212" s="150"/>
      <c r="AW212" s="2">
        <v>207</v>
      </c>
      <c r="AX212" s="118">
        <v>51136</v>
      </c>
      <c r="AY212" s="5">
        <f t="shared" si="48"/>
        <v>481740.16823818546</v>
      </c>
      <c r="AZ212" s="5">
        <f t="shared" si="49"/>
        <v>4880.5172696983873</v>
      </c>
      <c r="BA212" s="5">
        <f t="shared" si="17"/>
        <v>1869.6412182097283</v>
      </c>
      <c r="BB212" s="35">
        <f t="shared" si="18"/>
        <v>4.657218994332215E-2</v>
      </c>
      <c r="BC212" s="5">
        <f t="shared" si="19"/>
        <v>3010.876051488659</v>
      </c>
      <c r="BD212" s="35">
        <f t="shared" si="20"/>
        <v>7.4999999999999997E-2</v>
      </c>
      <c r="BE212" s="5">
        <f t="shared" si="50"/>
        <v>218129.47298002476</v>
      </c>
      <c r="BF212" s="5">
        <f t="shared" si="51"/>
        <v>792137.60184754082</v>
      </c>
      <c r="BG212" s="5">
        <f t="shared" si="21"/>
        <v>479870.52701997571</v>
      </c>
      <c r="BH212" s="5">
        <f t="shared" si="22"/>
        <v>1010267.0748275656</v>
      </c>
      <c r="BI212" s="150"/>
      <c r="BJ212" s="2">
        <v>207</v>
      </c>
      <c r="BK212" s="118">
        <v>51136</v>
      </c>
      <c r="BL212" s="5">
        <f t="shared" si="52"/>
        <v>476425.74505398201</v>
      </c>
      <c r="BM212" s="5">
        <f t="shared" si="53"/>
        <v>4761.5904347922178</v>
      </c>
      <c r="BN212" s="5">
        <f t="shared" si="23"/>
        <v>1883.1848917577431</v>
      </c>
      <c r="BO212" s="35">
        <f t="shared" si="24"/>
        <v>4.7432824392251091E-2</v>
      </c>
      <c r="BP212" s="5">
        <f t="shared" si="25"/>
        <v>2878.4055430344747</v>
      </c>
      <c r="BQ212" s="35">
        <f t="shared" si="26"/>
        <v>7.2499999999999995E-2</v>
      </c>
      <c r="BR212" s="5">
        <f t="shared" si="54"/>
        <v>223457.4398377758</v>
      </c>
      <c r="BS212" s="5">
        <f t="shared" si="55"/>
        <v>762191.7801642135</v>
      </c>
      <c r="BT212" s="5">
        <f t="shared" si="27"/>
        <v>474542.56016222428</v>
      </c>
      <c r="BU212" s="5">
        <f t="shared" si="28"/>
        <v>985649.22000198928</v>
      </c>
      <c r="BV212" s="150"/>
      <c r="BW212" s="2">
        <v>207</v>
      </c>
      <c r="BX212" s="118">
        <v>51136</v>
      </c>
      <c r="BY212" s="5">
        <f t="shared" si="56"/>
        <v>471032.02679281827</v>
      </c>
      <c r="BZ212" s="5">
        <f t="shared" si="57"/>
        <v>4643.8114163506943</v>
      </c>
      <c r="CA212" s="5">
        <f t="shared" si="29"/>
        <v>1896.1245933925875</v>
      </c>
      <c r="CB212" s="35">
        <f t="shared" si="30"/>
        <v>4.8305622179527705E-2</v>
      </c>
      <c r="CC212" s="5">
        <f t="shared" si="31"/>
        <v>2747.6868229581069</v>
      </c>
      <c r="CD212" s="35">
        <f t="shared" si="32"/>
        <v>7.0000000000000007E-2</v>
      </c>
      <c r="CE212" s="5">
        <f t="shared" si="58"/>
        <v>228864.097800574</v>
      </c>
      <c r="CF212" s="5">
        <f t="shared" si="59"/>
        <v>732404.86538401945</v>
      </c>
      <c r="CG212" s="5">
        <f t="shared" si="33"/>
        <v>469135.90219942568</v>
      </c>
      <c r="CH212" s="5">
        <f t="shared" si="34"/>
        <v>961268.96318459348</v>
      </c>
    </row>
    <row r="213" spans="9:86" ht="14.25" customHeight="1">
      <c r="I213" s="150"/>
      <c r="J213" s="2">
        <v>208</v>
      </c>
      <c r="K213" s="118">
        <v>51167</v>
      </c>
      <c r="L213" s="5">
        <f t="shared" si="35"/>
        <v>495368.16075930413</v>
      </c>
      <c r="M213" s="5">
        <f t="shared" si="0"/>
        <v>5243.8408962754593</v>
      </c>
      <c r="N213" s="5">
        <f t="shared" si="1"/>
        <v>1838.1847910552433</v>
      </c>
      <c r="O213" s="35">
        <f t="shared" si="2"/>
        <v>4.4528936738388508E-2</v>
      </c>
      <c r="P213" s="5">
        <f t="shared" si="3"/>
        <v>3405.656105220216</v>
      </c>
      <c r="Q213" s="35">
        <f t="shared" si="4"/>
        <v>8.2500000000000004E-2</v>
      </c>
      <c r="R213" s="5">
        <f t="shared" si="36"/>
        <v>204470.02403175138</v>
      </c>
      <c r="S213" s="5">
        <f t="shared" si="37"/>
        <v>886248.88239354361</v>
      </c>
      <c r="T213" s="5">
        <f t="shared" si="38"/>
        <v>493529.97596824891</v>
      </c>
      <c r="U213" s="5">
        <f t="shared" si="39"/>
        <v>1090718.9064252949</v>
      </c>
      <c r="V213" s="150"/>
      <c r="W213" s="2">
        <v>208</v>
      </c>
      <c r="X213" s="118">
        <v>51167</v>
      </c>
      <c r="Y213" s="5">
        <f t="shared" si="40"/>
        <v>490284.58461019851</v>
      </c>
      <c r="Z213" s="5">
        <f t="shared" si="41"/>
        <v>5121.6767256780549</v>
      </c>
      <c r="AA213" s="5">
        <f t="shared" si="5"/>
        <v>1853.1128282767313</v>
      </c>
      <c r="AB213" s="35">
        <f t="shared" si="6"/>
        <v>4.5356012889943537E-2</v>
      </c>
      <c r="AC213" s="5">
        <f t="shared" si="7"/>
        <v>3268.5638974013236</v>
      </c>
      <c r="AD213" s="35">
        <f t="shared" si="8"/>
        <v>0.08</v>
      </c>
      <c r="AE213" s="5">
        <f t="shared" si="42"/>
        <v>209568.52821807863</v>
      </c>
      <c r="AF213" s="5">
        <f t="shared" si="43"/>
        <v>855740.23072295659</v>
      </c>
      <c r="AG213" s="5">
        <f t="shared" si="9"/>
        <v>488431.47178192181</v>
      </c>
      <c r="AH213" s="5">
        <f t="shared" si="10"/>
        <v>1065308.7589410353</v>
      </c>
      <c r="AI213" s="150"/>
      <c r="AJ213" s="2">
        <v>208</v>
      </c>
      <c r="AK213" s="118">
        <v>51167</v>
      </c>
      <c r="AL213" s="5">
        <f t="shared" si="44"/>
        <v>485118.31311969139</v>
      </c>
      <c r="AM213" s="5">
        <f t="shared" si="45"/>
        <v>5000.557474002132</v>
      </c>
      <c r="AN213" s="5">
        <f t="shared" si="11"/>
        <v>1867.5017017707919</v>
      </c>
      <c r="AO213" s="35">
        <f t="shared" si="12"/>
        <v>4.6194958663043427E-2</v>
      </c>
      <c r="AP213" s="5">
        <f t="shared" si="13"/>
        <v>3133.0557722313401</v>
      </c>
      <c r="AQ213" s="35">
        <f t="shared" si="14"/>
        <v>7.7499999999999999E-2</v>
      </c>
      <c r="AR213" s="5">
        <f t="shared" si="46"/>
        <v>214749.18858207934</v>
      </c>
      <c r="AS213" s="5">
        <f t="shared" si="47"/>
        <v>825366.76601036417</v>
      </c>
      <c r="AT213" s="5">
        <f t="shared" si="15"/>
        <v>483250.81141792057</v>
      </c>
      <c r="AU213" s="5">
        <f t="shared" si="16"/>
        <v>1040115.9545924435</v>
      </c>
      <c r="AV213" s="150"/>
      <c r="AW213" s="2">
        <v>208</v>
      </c>
      <c r="AX213" s="118">
        <v>51167</v>
      </c>
      <c r="AY213" s="5">
        <f t="shared" si="48"/>
        <v>479870.52701997571</v>
      </c>
      <c r="AZ213" s="5">
        <f t="shared" si="49"/>
        <v>4880.5172696983873</v>
      </c>
      <c r="BA213" s="5">
        <f t="shared" si="17"/>
        <v>1881.3264758235396</v>
      </c>
      <c r="BB213" s="35">
        <f t="shared" si="18"/>
        <v>4.7045851826075374E-2</v>
      </c>
      <c r="BC213" s="5">
        <f t="shared" si="19"/>
        <v>2999.1907938748477</v>
      </c>
      <c r="BD213" s="35">
        <f t="shared" si="20"/>
        <v>7.4999999999999997E-2</v>
      </c>
      <c r="BE213" s="5">
        <f t="shared" si="50"/>
        <v>220010.79945584829</v>
      </c>
      <c r="BF213" s="5">
        <f t="shared" si="51"/>
        <v>795136.79264141561</v>
      </c>
      <c r="BG213" s="5">
        <f t="shared" si="21"/>
        <v>477989.20054415218</v>
      </c>
      <c r="BH213" s="5">
        <f t="shared" si="22"/>
        <v>1015147.5920972639</v>
      </c>
      <c r="BI213" s="150"/>
      <c r="BJ213" s="2">
        <v>208</v>
      </c>
      <c r="BK213" s="118">
        <v>51167</v>
      </c>
      <c r="BL213" s="5">
        <f t="shared" si="52"/>
        <v>474542.56016222428</v>
      </c>
      <c r="BM213" s="5">
        <f t="shared" si="53"/>
        <v>4761.5904347922178</v>
      </c>
      <c r="BN213" s="5">
        <f t="shared" si="23"/>
        <v>1894.5624671454461</v>
      </c>
      <c r="BO213" s="35">
        <f t="shared" si="24"/>
        <v>4.7908768389443059E-2</v>
      </c>
      <c r="BP213" s="5">
        <f t="shared" si="25"/>
        <v>2867.0279676467717</v>
      </c>
      <c r="BQ213" s="35">
        <f t="shared" si="26"/>
        <v>7.2499999999999995E-2</v>
      </c>
      <c r="BR213" s="5">
        <f t="shared" si="54"/>
        <v>225352.00230492125</v>
      </c>
      <c r="BS213" s="5">
        <f t="shared" si="55"/>
        <v>765058.80813186022</v>
      </c>
      <c r="BT213" s="5">
        <f t="shared" si="27"/>
        <v>472647.99769507884</v>
      </c>
      <c r="BU213" s="5">
        <f t="shared" si="28"/>
        <v>990410.8104367815</v>
      </c>
      <c r="BV213" s="150"/>
      <c r="BW213" s="2">
        <v>208</v>
      </c>
      <c r="BX213" s="118">
        <v>51167</v>
      </c>
      <c r="BY213" s="5">
        <f t="shared" si="56"/>
        <v>469135.90219942568</v>
      </c>
      <c r="BZ213" s="5">
        <f t="shared" si="57"/>
        <v>4643.8114163506943</v>
      </c>
      <c r="CA213" s="5">
        <f t="shared" si="29"/>
        <v>1907.1853201873778</v>
      </c>
      <c r="CB213" s="35">
        <f t="shared" si="30"/>
        <v>4.8783782556296007E-2</v>
      </c>
      <c r="CC213" s="5">
        <f t="shared" si="31"/>
        <v>2736.6260961633166</v>
      </c>
      <c r="CD213" s="35">
        <f t="shared" si="32"/>
        <v>7.0000000000000007E-2</v>
      </c>
      <c r="CE213" s="5">
        <f t="shared" si="58"/>
        <v>230771.28312076139</v>
      </c>
      <c r="CF213" s="5">
        <f t="shared" si="59"/>
        <v>735141.49148018274</v>
      </c>
      <c r="CG213" s="5">
        <f t="shared" si="33"/>
        <v>467228.71687923832</v>
      </c>
      <c r="CH213" s="5">
        <f t="shared" si="34"/>
        <v>965912.77460094413</v>
      </c>
    </row>
    <row r="214" spans="9:86" ht="14.25" customHeight="1">
      <c r="I214" s="150"/>
      <c r="J214" s="2">
        <v>209</v>
      </c>
      <c r="K214" s="118">
        <v>51196</v>
      </c>
      <c r="L214" s="5">
        <f t="shared" si="35"/>
        <v>493529.97596824891</v>
      </c>
      <c r="M214" s="5">
        <f t="shared" si="0"/>
        <v>5243.8408962754593</v>
      </c>
      <c r="N214" s="5">
        <f t="shared" si="1"/>
        <v>1850.8223114937482</v>
      </c>
      <c r="O214" s="35">
        <f t="shared" si="2"/>
        <v>4.5002064351515381E-2</v>
      </c>
      <c r="P214" s="5">
        <f t="shared" si="3"/>
        <v>3393.0185847817111</v>
      </c>
      <c r="Q214" s="35">
        <f t="shared" si="4"/>
        <v>8.2500000000000004E-2</v>
      </c>
      <c r="R214" s="5">
        <f t="shared" si="36"/>
        <v>206320.84634324512</v>
      </c>
      <c r="S214" s="5">
        <f t="shared" si="37"/>
        <v>889641.90097832528</v>
      </c>
      <c r="T214" s="5">
        <f t="shared" si="38"/>
        <v>491679.15365675517</v>
      </c>
      <c r="U214" s="5">
        <f t="shared" si="39"/>
        <v>1095962.7473215703</v>
      </c>
      <c r="V214" s="150"/>
      <c r="W214" s="2">
        <v>209</v>
      </c>
      <c r="X214" s="118">
        <v>51196</v>
      </c>
      <c r="Y214" s="5">
        <f t="shared" si="40"/>
        <v>488431.47178192181</v>
      </c>
      <c r="Z214" s="5">
        <f t="shared" si="41"/>
        <v>5121.6767256780549</v>
      </c>
      <c r="AA214" s="5">
        <f t="shared" si="5"/>
        <v>1865.4669137985761</v>
      </c>
      <c r="AB214" s="35">
        <f t="shared" si="6"/>
        <v>4.5831614584364432E-2</v>
      </c>
      <c r="AC214" s="5">
        <f t="shared" si="7"/>
        <v>3256.2098118794788</v>
      </c>
      <c r="AD214" s="35">
        <f t="shared" si="8"/>
        <v>0.08</v>
      </c>
      <c r="AE214" s="5">
        <f t="shared" si="42"/>
        <v>211433.99513187719</v>
      </c>
      <c r="AF214" s="5">
        <f t="shared" si="43"/>
        <v>858996.44053483603</v>
      </c>
      <c r="AG214" s="5">
        <f t="shared" si="9"/>
        <v>486566.00486812321</v>
      </c>
      <c r="AH214" s="5">
        <f t="shared" si="10"/>
        <v>1070430.4356667132</v>
      </c>
      <c r="AI214" s="150"/>
      <c r="AJ214" s="2">
        <v>209</v>
      </c>
      <c r="AK214" s="118">
        <v>51196</v>
      </c>
      <c r="AL214" s="5">
        <f t="shared" si="44"/>
        <v>483250.81141792057</v>
      </c>
      <c r="AM214" s="5">
        <f t="shared" si="45"/>
        <v>5000.557474002132</v>
      </c>
      <c r="AN214" s="5">
        <f t="shared" si="11"/>
        <v>1879.562650261395</v>
      </c>
      <c r="AO214" s="35">
        <f t="shared" si="12"/>
        <v>4.6672972440456276E-2</v>
      </c>
      <c r="AP214" s="5">
        <f t="shared" si="13"/>
        <v>3120.994823740737</v>
      </c>
      <c r="AQ214" s="35">
        <f t="shared" si="14"/>
        <v>7.7499999999999999E-2</v>
      </c>
      <c r="AR214" s="5">
        <f t="shared" si="46"/>
        <v>216628.75123234073</v>
      </c>
      <c r="AS214" s="5">
        <f t="shared" si="47"/>
        <v>828487.76083410485</v>
      </c>
      <c r="AT214" s="5">
        <f t="shared" si="15"/>
        <v>481371.24876765918</v>
      </c>
      <c r="AU214" s="5">
        <f t="shared" si="16"/>
        <v>1045116.5120664455</v>
      </c>
      <c r="AV214" s="150"/>
      <c r="AW214" s="2">
        <v>209</v>
      </c>
      <c r="AX214" s="118">
        <v>51196</v>
      </c>
      <c r="AY214" s="5">
        <f t="shared" si="48"/>
        <v>477989.20054415218</v>
      </c>
      <c r="AZ214" s="5">
        <f t="shared" si="49"/>
        <v>4880.5172696983873</v>
      </c>
      <c r="BA214" s="5">
        <f t="shared" si="17"/>
        <v>1893.0847662974365</v>
      </c>
      <c r="BB214" s="35">
        <f t="shared" si="18"/>
        <v>4.7526214336448908E-2</v>
      </c>
      <c r="BC214" s="5">
        <f t="shared" si="19"/>
        <v>2987.4325034009507</v>
      </c>
      <c r="BD214" s="35">
        <f t="shared" si="20"/>
        <v>7.4999999999999997E-2</v>
      </c>
      <c r="BE214" s="5">
        <f t="shared" si="50"/>
        <v>221903.88422214572</v>
      </c>
      <c r="BF214" s="5">
        <f t="shared" si="51"/>
        <v>798124.22514481656</v>
      </c>
      <c r="BG214" s="5">
        <f t="shared" si="21"/>
        <v>476096.11577785475</v>
      </c>
      <c r="BH214" s="5">
        <f t="shared" si="22"/>
        <v>1020028.1093669622</v>
      </c>
      <c r="BI214" s="150"/>
      <c r="BJ214" s="2">
        <v>209</v>
      </c>
      <c r="BK214" s="118">
        <v>51196</v>
      </c>
      <c r="BL214" s="5">
        <f t="shared" si="52"/>
        <v>472647.99769507884</v>
      </c>
      <c r="BM214" s="5">
        <f t="shared" si="53"/>
        <v>4761.5904347922178</v>
      </c>
      <c r="BN214" s="5">
        <f t="shared" si="23"/>
        <v>1906.0087820511167</v>
      </c>
      <c r="BO214" s="35">
        <f t="shared" si="24"/>
        <v>4.8391414956059892E-2</v>
      </c>
      <c r="BP214" s="5">
        <f t="shared" si="25"/>
        <v>2855.5816527411012</v>
      </c>
      <c r="BQ214" s="35">
        <f t="shared" si="26"/>
        <v>7.2499999999999995E-2</v>
      </c>
      <c r="BR214" s="5">
        <f t="shared" si="54"/>
        <v>227258.01108697237</v>
      </c>
      <c r="BS214" s="5">
        <f t="shared" si="55"/>
        <v>767914.38978460128</v>
      </c>
      <c r="BT214" s="5">
        <f t="shared" si="27"/>
        <v>470741.98891302774</v>
      </c>
      <c r="BU214" s="5">
        <f t="shared" si="28"/>
        <v>995172.40087157371</v>
      </c>
      <c r="BV214" s="150"/>
      <c r="BW214" s="2">
        <v>209</v>
      </c>
      <c r="BX214" s="118">
        <v>51196</v>
      </c>
      <c r="BY214" s="5">
        <f t="shared" si="56"/>
        <v>467228.71687923832</v>
      </c>
      <c r="BZ214" s="5">
        <f t="shared" si="57"/>
        <v>4643.8114163506943</v>
      </c>
      <c r="CA214" s="5">
        <f t="shared" si="29"/>
        <v>1918.3105678884708</v>
      </c>
      <c r="CB214" s="35">
        <f t="shared" si="30"/>
        <v>4.9268647202204002E-2</v>
      </c>
      <c r="CC214" s="5">
        <f t="shared" si="31"/>
        <v>2725.5008484622235</v>
      </c>
      <c r="CD214" s="35">
        <f t="shared" si="32"/>
        <v>7.0000000000000007E-2</v>
      </c>
      <c r="CE214" s="5">
        <f t="shared" si="58"/>
        <v>232689.59368864985</v>
      </c>
      <c r="CF214" s="5">
        <f t="shared" si="59"/>
        <v>737866.99232864496</v>
      </c>
      <c r="CG214" s="5">
        <f t="shared" si="33"/>
        <v>465310.40631134983</v>
      </c>
      <c r="CH214" s="5">
        <f t="shared" si="34"/>
        <v>970556.58601729479</v>
      </c>
    </row>
    <row r="215" spans="9:86" ht="14.25" customHeight="1">
      <c r="I215" s="150"/>
      <c r="J215" s="2">
        <v>210</v>
      </c>
      <c r="K215" s="118">
        <v>51227</v>
      </c>
      <c r="L215" s="5">
        <f t="shared" si="35"/>
        <v>491679.15365675517</v>
      </c>
      <c r="M215" s="5">
        <f t="shared" si="0"/>
        <v>5243.8408962754593</v>
      </c>
      <c r="N215" s="5">
        <f t="shared" si="1"/>
        <v>1863.5467148852676</v>
      </c>
      <c r="O215" s="35">
        <f t="shared" si="2"/>
        <v>4.5482018939193583E-2</v>
      </c>
      <c r="P215" s="5">
        <f t="shared" si="3"/>
        <v>3380.2941813901916</v>
      </c>
      <c r="Q215" s="35">
        <f t="shared" si="4"/>
        <v>8.2500000000000004E-2</v>
      </c>
      <c r="R215" s="5">
        <f t="shared" si="36"/>
        <v>208184.3930581304</v>
      </c>
      <c r="S215" s="5">
        <f t="shared" si="37"/>
        <v>893022.19515971548</v>
      </c>
      <c r="T215" s="5">
        <f t="shared" si="38"/>
        <v>489815.60694186989</v>
      </c>
      <c r="U215" s="5">
        <f t="shared" si="39"/>
        <v>1101206.5882178459</v>
      </c>
      <c r="V215" s="150"/>
      <c r="W215" s="2">
        <v>210</v>
      </c>
      <c r="X215" s="118">
        <v>51227</v>
      </c>
      <c r="Y215" s="5">
        <f t="shared" si="40"/>
        <v>486566.00486812321</v>
      </c>
      <c r="Z215" s="5">
        <f t="shared" si="41"/>
        <v>5121.6767256780549</v>
      </c>
      <c r="AA215" s="5">
        <f t="shared" si="5"/>
        <v>1877.9033598905667</v>
      </c>
      <c r="AB215" s="35">
        <f t="shared" si="6"/>
        <v>4.6314045973669178E-2</v>
      </c>
      <c r="AC215" s="5">
        <f t="shared" si="7"/>
        <v>3243.7733657874883</v>
      </c>
      <c r="AD215" s="35">
        <f t="shared" si="8"/>
        <v>0.08</v>
      </c>
      <c r="AE215" s="5">
        <f t="shared" si="42"/>
        <v>213311.89849176776</v>
      </c>
      <c r="AF215" s="5">
        <f t="shared" si="43"/>
        <v>862240.21390062349</v>
      </c>
      <c r="AG215" s="5">
        <f t="shared" si="9"/>
        <v>484688.10150823265</v>
      </c>
      <c r="AH215" s="5">
        <f t="shared" si="10"/>
        <v>1075552.1123923913</v>
      </c>
      <c r="AI215" s="150"/>
      <c r="AJ215" s="2">
        <v>210</v>
      </c>
      <c r="AK215" s="118">
        <v>51227</v>
      </c>
      <c r="AL215" s="5">
        <f t="shared" si="44"/>
        <v>481371.24876765918</v>
      </c>
      <c r="AM215" s="5">
        <f t="shared" si="45"/>
        <v>5000.557474002132</v>
      </c>
      <c r="AN215" s="5">
        <f t="shared" si="11"/>
        <v>1891.7014923776665</v>
      </c>
      <c r="AO215" s="35">
        <f t="shared" si="12"/>
        <v>4.7157818350486241E-2</v>
      </c>
      <c r="AP215" s="5">
        <f t="shared" si="13"/>
        <v>3108.8559816244656</v>
      </c>
      <c r="AQ215" s="35">
        <f t="shared" si="14"/>
        <v>7.7499999999999999E-2</v>
      </c>
      <c r="AR215" s="5">
        <f t="shared" si="46"/>
        <v>218520.4527247184</v>
      </c>
      <c r="AS215" s="5">
        <f t="shared" si="47"/>
        <v>831596.6168157293</v>
      </c>
      <c r="AT215" s="5">
        <f t="shared" si="15"/>
        <v>479479.54727528151</v>
      </c>
      <c r="AU215" s="5">
        <f t="shared" si="16"/>
        <v>1050117.0695404478</v>
      </c>
      <c r="AV215" s="150"/>
      <c r="AW215" s="2">
        <v>210</v>
      </c>
      <c r="AX215" s="118">
        <v>51227</v>
      </c>
      <c r="AY215" s="5">
        <f t="shared" si="48"/>
        <v>476096.11577785475</v>
      </c>
      <c r="AZ215" s="5">
        <f t="shared" si="49"/>
        <v>4880.5172696983873</v>
      </c>
      <c r="BA215" s="5">
        <f t="shared" si="17"/>
        <v>1904.9165460867953</v>
      </c>
      <c r="BB215" s="35">
        <f t="shared" si="18"/>
        <v>4.8013411148490642E-2</v>
      </c>
      <c r="BC215" s="5">
        <f t="shared" si="19"/>
        <v>2975.600723611592</v>
      </c>
      <c r="BD215" s="35">
        <f t="shared" si="20"/>
        <v>7.4999999999999997E-2</v>
      </c>
      <c r="BE215" s="5">
        <f t="shared" si="50"/>
        <v>223808.8007682325</v>
      </c>
      <c r="BF215" s="5">
        <f t="shared" si="51"/>
        <v>801099.8258684281</v>
      </c>
      <c r="BG215" s="5">
        <f t="shared" si="21"/>
        <v>474191.19923176797</v>
      </c>
      <c r="BH215" s="5">
        <f t="shared" si="22"/>
        <v>1024908.6266366607</v>
      </c>
      <c r="BI215" s="150"/>
      <c r="BJ215" s="2">
        <v>210</v>
      </c>
      <c r="BK215" s="118">
        <v>51227</v>
      </c>
      <c r="BL215" s="5">
        <f t="shared" si="52"/>
        <v>470741.98891302774</v>
      </c>
      <c r="BM215" s="5">
        <f t="shared" si="53"/>
        <v>4761.5904347922178</v>
      </c>
      <c r="BN215" s="5">
        <f t="shared" si="23"/>
        <v>1917.5242517760084</v>
      </c>
      <c r="BO215" s="35">
        <f t="shared" si="24"/>
        <v>4.8880897738577095E-2</v>
      </c>
      <c r="BP215" s="5">
        <f t="shared" si="25"/>
        <v>2844.0661830162094</v>
      </c>
      <c r="BQ215" s="35">
        <f t="shared" si="26"/>
        <v>7.2499999999999995E-2</v>
      </c>
      <c r="BR215" s="5">
        <f t="shared" si="54"/>
        <v>229175.53533874839</v>
      </c>
      <c r="BS215" s="5">
        <f t="shared" si="55"/>
        <v>770758.45596761745</v>
      </c>
      <c r="BT215" s="5">
        <f t="shared" si="27"/>
        <v>468824.46466125175</v>
      </c>
      <c r="BU215" s="5">
        <f t="shared" si="28"/>
        <v>999933.99130636582</v>
      </c>
      <c r="BV215" s="150"/>
      <c r="BW215" s="2">
        <v>210</v>
      </c>
      <c r="BX215" s="118">
        <v>51227</v>
      </c>
      <c r="BY215" s="5">
        <f t="shared" si="56"/>
        <v>465310.40631134983</v>
      </c>
      <c r="BZ215" s="5">
        <f t="shared" si="57"/>
        <v>4643.8114163506943</v>
      </c>
      <c r="CA215" s="5">
        <f t="shared" si="29"/>
        <v>1929.5007128678203</v>
      </c>
      <c r="CB215" s="35">
        <f t="shared" si="30"/>
        <v>4.9760349737205251E-2</v>
      </c>
      <c r="CC215" s="5">
        <f t="shared" si="31"/>
        <v>2714.310703482874</v>
      </c>
      <c r="CD215" s="35">
        <f t="shared" si="32"/>
        <v>7.0000000000000007E-2</v>
      </c>
      <c r="CE215" s="5">
        <f t="shared" si="58"/>
        <v>234619.09440151768</v>
      </c>
      <c r="CF215" s="5">
        <f t="shared" si="59"/>
        <v>740581.30303212779</v>
      </c>
      <c r="CG215" s="5">
        <f t="shared" si="33"/>
        <v>463380.905598482</v>
      </c>
      <c r="CH215" s="5">
        <f t="shared" si="34"/>
        <v>975200.39743364544</v>
      </c>
    </row>
    <row r="216" spans="9:86" ht="14.25" customHeight="1">
      <c r="I216" s="150"/>
      <c r="J216" s="2">
        <v>211</v>
      </c>
      <c r="K216" s="118">
        <v>51257</v>
      </c>
      <c r="L216" s="5">
        <f t="shared" si="35"/>
        <v>489815.60694186989</v>
      </c>
      <c r="M216" s="5">
        <f t="shared" si="0"/>
        <v>5243.8408962754593</v>
      </c>
      <c r="N216" s="5">
        <f t="shared" si="1"/>
        <v>1876.3585985501036</v>
      </c>
      <c r="O216" s="35">
        <f t="shared" si="2"/>
        <v>4.5968937827808788E-2</v>
      </c>
      <c r="P216" s="5">
        <f t="shared" si="3"/>
        <v>3367.4822977253557</v>
      </c>
      <c r="Q216" s="35">
        <f t="shared" si="4"/>
        <v>8.2500000000000004E-2</v>
      </c>
      <c r="R216" s="5">
        <f t="shared" si="36"/>
        <v>210060.75165668051</v>
      </c>
      <c r="S216" s="5">
        <f t="shared" si="37"/>
        <v>896389.67745744088</v>
      </c>
      <c r="T216" s="5">
        <f t="shared" si="38"/>
        <v>487939.24834331981</v>
      </c>
      <c r="U216" s="5">
        <f t="shared" si="39"/>
        <v>1106450.4291141215</v>
      </c>
      <c r="V216" s="150"/>
      <c r="W216" s="2">
        <v>211</v>
      </c>
      <c r="X216" s="118">
        <v>51257</v>
      </c>
      <c r="Y216" s="5">
        <f t="shared" si="40"/>
        <v>484688.10150823265</v>
      </c>
      <c r="Z216" s="5">
        <f t="shared" si="41"/>
        <v>5121.6767256780549</v>
      </c>
      <c r="AA216" s="5">
        <f t="shared" si="5"/>
        <v>1890.4227156231705</v>
      </c>
      <c r="AB216" s="35">
        <f t="shared" si="6"/>
        <v>4.6803444352951029E-2</v>
      </c>
      <c r="AC216" s="5">
        <f t="shared" si="7"/>
        <v>3231.2540100548845</v>
      </c>
      <c r="AD216" s="35">
        <f t="shared" si="8"/>
        <v>0.08</v>
      </c>
      <c r="AE216" s="5">
        <f t="shared" si="42"/>
        <v>215202.32120739092</v>
      </c>
      <c r="AF216" s="5">
        <f t="shared" si="43"/>
        <v>865471.46791067836</v>
      </c>
      <c r="AG216" s="5">
        <f t="shared" si="9"/>
        <v>482797.67879260948</v>
      </c>
      <c r="AH216" s="5">
        <f t="shared" si="10"/>
        <v>1080673.7891180692</v>
      </c>
      <c r="AI216" s="150"/>
      <c r="AJ216" s="2">
        <v>211</v>
      </c>
      <c r="AK216" s="118">
        <v>51257</v>
      </c>
      <c r="AL216" s="5">
        <f t="shared" si="44"/>
        <v>479479.54727528151</v>
      </c>
      <c r="AM216" s="5">
        <f t="shared" si="45"/>
        <v>5000.557474002132</v>
      </c>
      <c r="AN216" s="5">
        <f t="shared" si="11"/>
        <v>1903.9187311826058</v>
      </c>
      <c r="AO216" s="35">
        <f t="shared" si="12"/>
        <v>4.7649633658042576E-2</v>
      </c>
      <c r="AP216" s="5">
        <f t="shared" si="13"/>
        <v>3096.6387428195262</v>
      </c>
      <c r="AQ216" s="35">
        <f t="shared" si="14"/>
        <v>7.7499999999999999E-2</v>
      </c>
      <c r="AR216" s="5">
        <f t="shared" si="46"/>
        <v>220424.37145590101</v>
      </c>
      <c r="AS216" s="5">
        <f t="shared" si="47"/>
        <v>834693.25555854884</v>
      </c>
      <c r="AT216" s="5">
        <f t="shared" si="15"/>
        <v>477575.62854409893</v>
      </c>
      <c r="AU216" s="5">
        <f t="shared" si="16"/>
        <v>1055117.6270144498</v>
      </c>
      <c r="AV216" s="150"/>
      <c r="AW216" s="2">
        <v>211</v>
      </c>
      <c r="AX216" s="118">
        <v>51257</v>
      </c>
      <c r="AY216" s="5">
        <f t="shared" si="48"/>
        <v>474191.19923176797</v>
      </c>
      <c r="AZ216" s="5">
        <f t="shared" si="49"/>
        <v>4880.5172696983873</v>
      </c>
      <c r="BA216" s="5">
        <f t="shared" si="17"/>
        <v>1916.8222744998379</v>
      </c>
      <c r="BB216" s="35">
        <f t="shared" si="18"/>
        <v>4.8507579498023437E-2</v>
      </c>
      <c r="BC216" s="5">
        <f t="shared" si="19"/>
        <v>2963.6949951985493</v>
      </c>
      <c r="BD216" s="35">
        <f t="shared" si="20"/>
        <v>7.4999999999999983E-2</v>
      </c>
      <c r="BE216" s="5">
        <f t="shared" si="50"/>
        <v>225725.62304273233</v>
      </c>
      <c r="BF216" s="5">
        <f t="shared" si="51"/>
        <v>804063.52086362662</v>
      </c>
      <c r="BG216" s="5">
        <f t="shared" si="21"/>
        <v>472274.3769572681</v>
      </c>
      <c r="BH216" s="5">
        <f t="shared" si="22"/>
        <v>1029789.143906359</v>
      </c>
      <c r="BI216" s="150"/>
      <c r="BJ216" s="2">
        <v>211</v>
      </c>
      <c r="BK216" s="118">
        <v>51257</v>
      </c>
      <c r="BL216" s="5">
        <f t="shared" si="52"/>
        <v>468824.46466125175</v>
      </c>
      <c r="BM216" s="5">
        <f t="shared" si="53"/>
        <v>4761.5904347922178</v>
      </c>
      <c r="BN216" s="5">
        <f t="shared" si="23"/>
        <v>1929.1092941304887</v>
      </c>
      <c r="BO216" s="35">
        <f t="shared" si="24"/>
        <v>4.9377353944812491E-2</v>
      </c>
      <c r="BP216" s="5">
        <f t="shared" si="25"/>
        <v>2832.4811406617291</v>
      </c>
      <c r="BQ216" s="35">
        <f t="shared" si="26"/>
        <v>7.2499999999999995E-2</v>
      </c>
      <c r="BR216" s="5">
        <f t="shared" si="54"/>
        <v>231104.64463287889</v>
      </c>
      <c r="BS216" s="5">
        <f t="shared" si="55"/>
        <v>773590.93710827921</v>
      </c>
      <c r="BT216" s="5">
        <f t="shared" si="27"/>
        <v>466895.35536712129</v>
      </c>
      <c r="BU216" s="5">
        <f t="shared" si="28"/>
        <v>1004695.5817411582</v>
      </c>
      <c r="BV216" s="150"/>
      <c r="BW216" s="2">
        <v>211</v>
      </c>
      <c r="BX216" s="118">
        <v>51257</v>
      </c>
      <c r="BY216" s="5">
        <f t="shared" si="56"/>
        <v>463380.905598482</v>
      </c>
      <c r="BZ216" s="5">
        <f t="shared" si="57"/>
        <v>4643.8114163506943</v>
      </c>
      <c r="CA216" s="5">
        <f t="shared" si="29"/>
        <v>1940.7561336928825</v>
      </c>
      <c r="CB216" s="35">
        <f t="shared" si="30"/>
        <v>5.0259027342172136E-2</v>
      </c>
      <c r="CC216" s="5">
        <f t="shared" si="31"/>
        <v>2703.0552826578119</v>
      </c>
      <c r="CD216" s="35">
        <f t="shared" si="32"/>
        <v>7.0000000000000007E-2</v>
      </c>
      <c r="CE216" s="5">
        <f t="shared" si="58"/>
        <v>236559.85053521057</v>
      </c>
      <c r="CF216" s="5">
        <f t="shared" si="59"/>
        <v>743284.35831478564</v>
      </c>
      <c r="CG216" s="5">
        <f t="shared" si="33"/>
        <v>461440.14946478914</v>
      </c>
      <c r="CH216" s="5">
        <f t="shared" si="34"/>
        <v>979844.20884999621</v>
      </c>
    </row>
    <row r="217" spans="9:86" ht="14.25" customHeight="1">
      <c r="I217" s="150"/>
      <c r="J217" s="2">
        <v>212</v>
      </c>
      <c r="K217" s="118">
        <v>51288</v>
      </c>
      <c r="L217" s="5">
        <f t="shared" si="35"/>
        <v>487939.24834331981</v>
      </c>
      <c r="M217" s="5">
        <f t="shared" si="0"/>
        <v>5243.8408962754593</v>
      </c>
      <c r="N217" s="5">
        <f t="shared" si="1"/>
        <v>1889.2585639151357</v>
      </c>
      <c r="O217" s="35">
        <f t="shared" si="2"/>
        <v>4.6462962026432381E-2</v>
      </c>
      <c r="P217" s="5">
        <f t="shared" si="3"/>
        <v>3354.5823323603236</v>
      </c>
      <c r="Q217" s="35">
        <f t="shared" si="4"/>
        <v>8.2500000000000004E-2</v>
      </c>
      <c r="R217" s="5">
        <f t="shared" si="36"/>
        <v>211950.01022059564</v>
      </c>
      <c r="S217" s="5">
        <f t="shared" si="37"/>
        <v>899744.2597898012</v>
      </c>
      <c r="T217" s="5">
        <f t="shared" si="38"/>
        <v>486049.98977940466</v>
      </c>
      <c r="U217" s="5">
        <f t="shared" si="39"/>
        <v>1111694.2700103968</v>
      </c>
      <c r="V217" s="150"/>
      <c r="W217" s="2">
        <v>212</v>
      </c>
      <c r="X217" s="118">
        <v>51288</v>
      </c>
      <c r="Y217" s="5">
        <f t="shared" si="40"/>
        <v>482797.67879260948</v>
      </c>
      <c r="Z217" s="5">
        <f t="shared" si="41"/>
        <v>5121.6767256780549</v>
      </c>
      <c r="AA217" s="5">
        <f t="shared" si="5"/>
        <v>1903.0255337273247</v>
      </c>
      <c r="AB217" s="35">
        <f t="shared" si="6"/>
        <v>4.729995069950918E-2</v>
      </c>
      <c r="AC217" s="5">
        <f t="shared" si="7"/>
        <v>3218.6511919507302</v>
      </c>
      <c r="AD217" s="35">
        <f t="shared" si="8"/>
        <v>0.08</v>
      </c>
      <c r="AE217" s="5">
        <f t="shared" si="42"/>
        <v>217105.34674111824</v>
      </c>
      <c r="AF217" s="5">
        <f t="shared" si="43"/>
        <v>868690.11910262913</v>
      </c>
      <c r="AG217" s="5">
        <f t="shared" si="9"/>
        <v>480894.65325888217</v>
      </c>
      <c r="AH217" s="5">
        <f t="shared" si="10"/>
        <v>1085795.4658437474</v>
      </c>
      <c r="AI217" s="150"/>
      <c r="AJ217" s="2">
        <v>212</v>
      </c>
      <c r="AK217" s="118">
        <v>51288</v>
      </c>
      <c r="AL217" s="5">
        <f t="shared" si="44"/>
        <v>477575.62854409893</v>
      </c>
      <c r="AM217" s="5">
        <f t="shared" si="45"/>
        <v>5000.557474002132</v>
      </c>
      <c r="AN217" s="5">
        <f t="shared" si="11"/>
        <v>1916.2148729881596</v>
      </c>
      <c r="AO217" s="35">
        <f t="shared" si="12"/>
        <v>4.814855930977352E-2</v>
      </c>
      <c r="AP217" s="5">
        <f t="shared" si="13"/>
        <v>3084.3426010139724</v>
      </c>
      <c r="AQ217" s="35">
        <f t="shared" si="14"/>
        <v>7.7499999999999999E-2</v>
      </c>
      <c r="AR217" s="5">
        <f t="shared" si="46"/>
        <v>222340.58632888919</v>
      </c>
      <c r="AS217" s="5">
        <f t="shared" si="47"/>
        <v>837777.5981595628</v>
      </c>
      <c r="AT217" s="5">
        <f t="shared" si="15"/>
        <v>475659.41367111076</v>
      </c>
      <c r="AU217" s="5">
        <f t="shared" si="16"/>
        <v>1060118.184488452</v>
      </c>
      <c r="AV217" s="150"/>
      <c r="AW217" s="2">
        <v>212</v>
      </c>
      <c r="AX217" s="118">
        <v>51288</v>
      </c>
      <c r="AY217" s="5">
        <f t="shared" si="48"/>
        <v>472274.3769572681</v>
      </c>
      <c r="AZ217" s="5">
        <f t="shared" si="49"/>
        <v>4880.5172696983873</v>
      </c>
      <c r="BA217" s="5">
        <f t="shared" si="17"/>
        <v>1928.8024137154621</v>
      </c>
      <c r="BB217" s="35">
        <f t="shared" si="18"/>
        <v>4.9008860302153942E-2</v>
      </c>
      <c r="BC217" s="5">
        <f t="shared" si="19"/>
        <v>2951.7148559829252</v>
      </c>
      <c r="BD217" s="35">
        <f t="shared" si="20"/>
        <v>7.4999999999999983E-2</v>
      </c>
      <c r="BE217" s="5">
        <f t="shared" si="50"/>
        <v>227654.42545644779</v>
      </c>
      <c r="BF217" s="5">
        <f t="shared" si="51"/>
        <v>807015.23571960954</v>
      </c>
      <c r="BG217" s="5">
        <f t="shared" si="21"/>
        <v>470345.57454355265</v>
      </c>
      <c r="BH217" s="5">
        <f t="shared" si="22"/>
        <v>1034669.6611760573</v>
      </c>
      <c r="BI217" s="150"/>
      <c r="BJ217" s="2">
        <v>212</v>
      </c>
      <c r="BK217" s="118">
        <v>51288</v>
      </c>
      <c r="BL217" s="5">
        <f t="shared" si="52"/>
        <v>466895.35536712129</v>
      </c>
      <c r="BM217" s="5">
        <f t="shared" si="53"/>
        <v>4761.5904347922178</v>
      </c>
      <c r="BN217" s="5">
        <f t="shared" si="23"/>
        <v>1940.7643294491936</v>
      </c>
      <c r="BO217" s="35">
        <f t="shared" si="24"/>
        <v>4.9880924463422807E-2</v>
      </c>
      <c r="BP217" s="5">
        <f t="shared" si="25"/>
        <v>2820.8261053430242</v>
      </c>
      <c r="BQ217" s="35">
        <f t="shared" si="26"/>
        <v>7.2499999999999995E-2</v>
      </c>
      <c r="BR217" s="5">
        <f t="shared" si="54"/>
        <v>233045.40896232807</v>
      </c>
      <c r="BS217" s="5">
        <f t="shared" si="55"/>
        <v>776411.76321362227</v>
      </c>
      <c r="BT217" s="5">
        <f t="shared" si="27"/>
        <v>464954.59103767207</v>
      </c>
      <c r="BU217" s="5">
        <f t="shared" si="28"/>
        <v>1009457.1721759504</v>
      </c>
      <c r="BV217" s="150"/>
      <c r="BW217" s="2">
        <v>212</v>
      </c>
      <c r="BX217" s="118">
        <v>51288</v>
      </c>
      <c r="BY217" s="5">
        <f t="shared" si="56"/>
        <v>461440.14946478914</v>
      </c>
      <c r="BZ217" s="5">
        <f t="shared" si="57"/>
        <v>4643.8114163506943</v>
      </c>
      <c r="CA217" s="5">
        <f t="shared" si="29"/>
        <v>1952.0772111394244</v>
      </c>
      <c r="CB217" s="35">
        <f t="shared" si="30"/>
        <v>5.0764820878380384E-2</v>
      </c>
      <c r="CC217" s="5">
        <f t="shared" si="31"/>
        <v>2691.7342052112699</v>
      </c>
      <c r="CD217" s="35">
        <f t="shared" si="32"/>
        <v>7.0000000000000007E-2</v>
      </c>
      <c r="CE217" s="5">
        <f t="shared" si="58"/>
        <v>238511.92774635</v>
      </c>
      <c r="CF217" s="5">
        <f t="shared" si="59"/>
        <v>745976.09251999692</v>
      </c>
      <c r="CG217" s="5">
        <f t="shared" si="33"/>
        <v>459488.07225364971</v>
      </c>
      <c r="CH217" s="5">
        <f t="shared" si="34"/>
        <v>984488.02026634687</v>
      </c>
    </row>
    <row r="218" spans="9:86" ht="14.25" customHeight="1">
      <c r="I218" s="150"/>
      <c r="J218" s="2">
        <v>213</v>
      </c>
      <c r="K218" s="118">
        <v>51318</v>
      </c>
      <c r="L218" s="5">
        <f t="shared" si="35"/>
        <v>486049.98977940466</v>
      </c>
      <c r="M218" s="5">
        <f t="shared" si="0"/>
        <v>5243.8408962754593</v>
      </c>
      <c r="N218" s="5">
        <f t="shared" si="1"/>
        <v>1902.2472165420522</v>
      </c>
      <c r="O218" s="35">
        <f t="shared" si="2"/>
        <v>4.696423635121301E-2</v>
      </c>
      <c r="P218" s="5">
        <f t="shared" si="3"/>
        <v>3341.593679733407</v>
      </c>
      <c r="Q218" s="35">
        <f t="shared" si="4"/>
        <v>8.2500000000000004E-2</v>
      </c>
      <c r="R218" s="5">
        <f t="shared" si="36"/>
        <v>213852.25743713768</v>
      </c>
      <c r="S218" s="5">
        <f t="shared" si="37"/>
        <v>903085.85346953466</v>
      </c>
      <c r="T218" s="5">
        <f t="shared" si="38"/>
        <v>484147.74256286258</v>
      </c>
      <c r="U218" s="5">
        <f t="shared" si="39"/>
        <v>1116938.1109066724</v>
      </c>
      <c r="V218" s="150"/>
      <c r="W218" s="2">
        <v>213</v>
      </c>
      <c r="X218" s="118">
        <v>51318</v>
      </c>
      <c r="Y218" s="5">
        <f t="shared" si="40"/>
        <v>480894.65325888217</v>
      </c>
      <c r="Z218" s="5">
        <f t="shared" si="41"/>
        <v>5121.6767256780549</v>
      </c>
      <c r="AA218" s="5">
        <f t="shared" si="5"/>
        <v>1915.7123706188404</v>
      </c>
      <c r="AB218" s="35">
        <f t="shared" si="6"/>
        <v>4.7803709797227791E-2</v>
      </c>
      <c r="AC218" s="5">
        <f t="shared" si="7"/>
        <v>3205.9643550592145</v>
      </c>
      <c r="AD218" s="35">
        <f t="shared" si="8"/>
        <v>0.08</v>
      </c>
      <c r="AE218" s="5">
        <f t="shared" si="42"/>
        <v>219021.05911173706</v>
      </c>
      <c r="AF218" s="5">
        <f t="shared" si="43"/>
        <v>871896.08345768834</v>
      </c>
      <c r="AG218" s="5">
        <f t="shared" si="9"/>
        <v>478978.94088826334</v>
      </c>
      <c r="AH218" s="5">
        <f t="shared" si="10"/>
        <v>1090917.1425694255</v>
      </c>
      <c r="AI218" s="150"/>
      <c r="AJ218" s="2">
        <v>213</v>
      </c>
      <c r="AK218" s="118">
        <v>51318</v>
      </c>
      <c r="AL218" s="5">
        <f t="shared" si="44"/>
        <v>475659.41367111076</v>
      </c>
      <c r="AM218" s="5">
        <f t="shared" si="45"/>
        <v>5000.557474002132</v>
      </c>
      <c r="AN218" s="5">
        <f t="shared" si="11"/>
        <v>1928.5904273762085</v>
      </c>
      <c r="AO218" s="35">
        <f t="shared" si="12"/>
        <v>4.8654740058432913E-2</v>
      </c>
      <c r="AP218" s="5">
        <f t="shared" si="13"/>
        <v>3071.9670466259236</v>
      </c>
      <c r="AQ218" s="35">
        <f t="shared" si="14"/>
        <v>7.7499999999999999E-2</v>
      </c>
      <c r="AR218" s="5">
        <f t="shared" si="46"/>
        <v>224269.1767562654</v>
      </c>
      <c r="AS218" s="5">
        <f t="shared" si="47"/>
        <v>840849.56520618871</v>
      </c>
      <c r="AT218" s="5">
        <f t="shared" si="15"/>
        <v>473730.82324373454</v>
      </c>
      <c r="AU218" s="5">
        <f t="shared" si="16"/>
        <v>1065118.741962454</v>
      </c>
      <c r="AV218" s="150"/>
      <c r="AW218" s="2">
        <v>213</v>
      </c>
      <c r="AX218" s="118">
        <v>51318</v>
      </c>
      <c r="AY218" s="5">
        <f t="shared" si="48"/>
        <v>470345.57454355265</v>
      </c>
      <c r="AZ218" s="5">
        <f t="shared" si="49"/>
        <v>4880.5172696983873</v>
      </c>
      <c r="BA218" s="5">
        <f t="shared" si="17"/>
        <v>1940.8574288011837</v>
      </c>
      <c r="BB218" s="35">
        <f t="shared" si="18"/>
        <v>4.9517398283626439E-2</v>
      </c>
      <c r="BC218" s="5">
        <f t="shared" si="19"/>
        <v>2939.6598408972036</v>
      </c>
      <c r="BD218" s="35">
        <f t="shared" si="20"/>
        <v>7.4999999999999983E-2</v>
      </c>
      <c r="BE218" s="5">
        <f t="shared" si="50"/>
        <v>229595.28288524898</v>
      </c>
      <c r="BF218" s="5">
        <f t="shared" si="51"/>
        <v>809954.89556050673</v>
      </c>
      <c r="BG218" s="5">
        <f t="shared" si="21"/>
        <v>468404.71711475146</v>
      </c>
      <c r="BH218" s="5">
        <f t="shared" si="22"/>
        <v>1039550.1784457557</v>
      </c>
      <c r="BI218" s="150"/>
      <c r="BJ218" s="2">
        <v>213</v>
      </c>
      <c r="BK218" s="118">
        <v>51318</v>
      </c>
      <c r="BL218" s="5">
        <f t="shared" si="52"/>
        <v>464954.59103767207</v>
      </c>
      <c r="BM218" s="5">
        <f t="shared" si="53"/>
        <v>4761.5904347922178</v>
      </c>
      <c r="BN218" s="5">
        <f t="shared" si="23"/>
        <v>1952.4897806062822</v>
      </c>
      <c r="BO218" s="35">
        <f t="shared" si="24"/>
        <v>5.03917539882449E-2</v>
      </c>
      <c r="BP218" s="5">
        <f t="shared" si="25"/>
        <v>2809.1006541859356</v>
      </c>
      <c r="BQ218" s="35">
        <f t="shared" si="26"/>
        <v>7.2500000000000009E-2</v>
      </c>
      <c r="BR218" s="5">
        <f t="shared" si="54"/>
        <v>234997.89874293437</v>
      </c>
      <c r="BS218" s="5">
        <f t="shared" si="55"/>
        <v>779220.86386780825</v>
      </c>
      <c r="BT218" s="5">
        <f t="shared" si="27"/>
        <v>463002.10125706578</v>
      </c>
      <c r="BU218" s="5">
        <f t="shared" si="28"/>
        <v>1014218.7626107426</v>
      </c>
      <c r="BV218" s="150"/>
      <c r="BW218" s="2">
        <v>213</v>
      </c>
      <c r="BX218" s="118">
        <v>51318</v>
      </c>
      <c r="BY218" s="5">
        <f t="shared" si="56"/>
        <v>459488.07225364971</v>
      </c>
      <c r="BZ218" s="5">
        <f t="shared" si="57"/>
        <v>4643.8114163506943</v>
      </c>
      <c r="CA218" s="5">
        <f t="shared" si="29"/>
        <v>1963.4643282044044</v>
      </c>
      <c r="CB218" s="35">
        <f t="shared" si="30"/>
        <v>5.1277875011837594E-2</v>
      </c>
      <c r="CC218" s="5">
        <f t="shared" si="31"/>
        <v>2680.3470881462899</v>
      </c>
      <c r="CD218" s="35">
        <f t="shared" si="32"/>
        <v>7.0000000000000007E-2</v>
      </c>
      <c r="CE218" s="5">
        <f t="shared" si="58"/>
        <v>240475.3920745544</v>
      </c>
      <c r="CF218" s="5">
        <f t="shared" si="59"/>
        <v>748656.43960814318</v>
      </c>
      <c r="CG218" s="5">
        <f t="shared" si="33"/>
        <v>457524.60792544531</v>
      </c>
      <c r="CH218" s="5">
        <f t="shared" si="34"/>
        <v>989131.83168269764</v>
      </c>
    </row>
    <row r="219" spans="9:86" ht="14.25" customHeight="1">
      <c r="I219" s="150"/>
      <c r="J219" s="2">
        <v>214</v>
      </c>
      <c r="K219" s="118">
        <v>51349</v>
      </c>
      <c r="L219" s="5">
        <f t="shared" si="35"/>
        <v>484147.74256286258</v>
      </c>
      <c r="M219" s="5">
        <f t="shared" si="0"/>
        <v>5243.8408962754593</v>
      </c>
      <c r="N219" s="5">
        <f t="shared" si="1"/>
        <v>1915.3251661557792</v>
      </c>
      <c r="O219" s="35">
        <f t="shared" si="2"/>
        <v>4.7472909554845399E-2</v>
      </c>
      <c r="P219" s="5">
        <f t="shared" si="3"/>
        <v>3328.51573011968</v>
      </c>
      <c r="Q219" s="35">
        <f t="shared" si="4"/>
        <v>8.249999999999999E-2</v>
      </c>
      <c r="R219" s="5">
        <f t="shared" si="36"/>
        <v>215767.58260329347</v>
      </c>
      <c r="S219" s="5">
        <f t="shared" si="37"/>
        <v>906414.36919965432</v>
      </c>
      <c r="T219" s="5">
        <f t="shared" si="38"/>
        <v>482232.41739670682</v>
      </c>
      <c r="U219" s="5">
        <f t="shared" si="39"/>
        <v>1122181.9518029478</v>
      </c>
      <c r="V219" s="150"/>
      <c r="W219" s="2">
        <v>214</v>
      </c>
      <c r="X219" s="118">
        <v>51349</v>
      </c>
      <c r="Y219" s="5">
        <f t="shared" si="40"/>
        <v>478978.94088826334</v>
      </c>
      <c r="Z219" s="5">
        <f t="shared" si="41"/>
        <v>5121.6767256780549</v>
      </c>
      <c r="AA219" s="5">
        <f t="shared" si="5"/>
        <v>1928.4837864229657</v>
      </c>
      <c r="AB219" s="35">
        <f t="shared" si="6"/>
        <v>4.8314870366031673E-2</v>
      </c>
      <c r="AC219" s="5">
        <f t="shared" si="7"/>
        <v>3193.1929392550892</v>
      </c>
      <c r="AD219" s="35">
        <f t="shared" si="8"/>
        <v>0.08</v>
      </c>
      <c r="AE219" s="5">
        <f t="shared" si="42"/>
        <v>220949.54289816003</v>
      </c>
      <c r="AF219" s="5">
        <f t="shared" si="43"/>
        <v>875089.27639694337</v>
      </c>
      <c r="AG219" s="5">
        <f t="shared" si="9"/>
        <v>477050.45710184035</v>
      </c>
      <c r="AH219" s="5">
        <f t="shared" si="10"/>
        <v>1096038.8192951034</v>
      </c>
      <c r="AI219" s="150"/>
      <c r="AJ219" s="2">
        <v>214</v>
      </c>
      <c r="AK219" s="118">
        <v>51349</v>
      </c>
      <c r="AL219" s="5">
        <f t="shared" si="44"/>
        <v>473730.82324373454</v>
      </c>
      <c r="AM219" s="5">
        <f t="shared" si="45"/>
        <v>5000.557474002132</v>
      </c>
      <c r="AN219" s="5">
        <f t="shared" si="11"/>
        <v>1941.04590721968</v>
      </c>
      <c r="AO219" s="35">
        <f t="shared" si="12"/>
        <v>4.9168324592322635E-2</v>
      </c>
      <c r="AP219" s="5">
        <f t="shared" si="13"/>
        <v>3059.5115667824521</v>
      </c>
      <c r="AQ219" s="35">
        <f t="shared" si="14"/>
        <v>7.7499999999999999E-2</v>
      </c>
      <c r="AR219" s="5">
        <f t="shared" si="46"/>
        <v>226210.22266348507</v>
      </c>
      <c r="AS219" s="5">
        <f t="shared" si="47"/>
        <v>843909.0767729712</v>
      </c>
      <c r="AT219" s="5">
        <f t="shared" si="15"/>
        <v>471789.77733651485</v>
      </c>
      <c r="AU219" s="5">
        <f t="shared" si="16"/>
        <v>1070119.2994364563</v>
      </c>
      <c r="AV219" s="150"/>
      <c r="AW219" s="2">
        <v>214</v>
      </c>
      <c r="AX219" s="118">
        <v>51349</v>
      </c>
      <c r="AY219" s="5">
        <f t="shared" si="48"/>
        <v>468404.71711475146</v>
      </c>
      <c r="AZ219" s="5">
        <f t="shared" si="49"/>
        <v>4880.5172696983873</v>
      </c>
      <c r="BA219" s="5">
        <f t="shared" si="17"/>
        <v>1952.987787731191</v>
      </c>
      <c r="BB219" s="35">
        <f t="shared" si="18"/>
        <v>5.003334210025237E-2</v>
      </c>
      <c r="BC219" s="5">
        <f t="shared" si="19"/>
        <v>2927.5294819671963</v>
      </c>
      <c r="BD219" s="35">
        <f t="shared" si="20"/>
        <v>7.4999999999999997E-2</v>
      </c>
      <c r="BE219" s="5">
        <f t="shared" si="50"/>
        <v>231548.27067298017</v>
      </c>
      <c r="BF219" s="5">
        <f t="shared" si="51"/>
        <v>812882.42504247394</v>
      </c>
      <c r="BG219" s="5">
        <f t="shared" si="21"/>
        <v>466451.72932702029</v>
      </c>
      <c r="BH219" s="5">
        <f t="shared" si="22"/>
        <v>1044430.6957154542</v>
      </c>
      <c r="BI219" s="150"/>
      <c r="BJ219" s="2">
        <v>214</v>
      </c>
      <c r="BK219" s="118">
        <v>51349</v>
      </c>
      <c r="BL219" s="5">
        <f t="shared" si="52"/>
        <v>463002.10125706578</v>
      </c>
      <c r="BM219" s="5">
        <f t="shared" si="53"/>
        <v>4761.5904347922178</v>
      </c>
      <c r="BN219" s="5">
        <f t="shared" si="23"/>
        <v>1964.2860730307789</v>
      </c>
      <c r="BO219" s="35">
        <f t="shared" si="24"/>
        <v>5.0909991147712157E-2</v>
      </c>
      <c r="BP219" s="5">
        <f t="shared" si="25"/>
        <v>2797.3043617614389</v>
      </c>
      <c r="BQ219" s="35">
        <f t="shared" si="26"/>
        <v>7.2499999999999995E-2</v>
      </c>
      <c r="BR219" s="5">
        <f t="shared" si="54"/>
        <v>236962.18481596516</v>
      </c>
      <c r="BS219" s="5">
        <f t="shared" si="55"/>
        <v>782018.16822956968</v>
      </c>
      <c r="BT219" s="5">
        <f t="shared" si="27"/>
        <v>461037.81518403499</v>
      </c>
      <c r="BU219" s="5">
        <f t="shared" si="28"/>
        <v>1018980.3530455348</v>
      </c>
      <c r="BV219" s="150"/>
      <c r="BW219" s="2">
        <v>214</v>
      </c>
      <c r="BX219" s="118">
        <v>51349</v>
      </c>
      <c r="BY219" s="5">
        <f t="shared" si="56"/>
        <v>457524.60792544531</v>
      </c>
      <c r="BZ219" s="5">
        <f t="shared" si="57"/>
        <v>4643.8114163506943</v>
      </c>
      <c r="CA219" s="5">
        <f t="shared" si="29"/>
        <v>1974.9178701189298</v>
      </c>
      <c r="CB219" s="35">
        <f t="shared" si="30"/>
        <v>5.1798338342686406E-2</v>
      </c>
      <c r="CC219" s="5">
        <f t="shared" si="31"/>
        <v>2668.8935462317645</v>
      </c>
      <c r="CD219" s="35">
        <f t="shared" si="32"/>
        <v>7.0000000000000007E-2</v>
      </c>
      <c r="CE219" s="5">
        <f t="shared" si="58"/>
        <v>242450.30994467332</v>
      </c>
      <c r="CF219" s="5">
        <f t="shared" si="59"/>
        <v>751325.33315437497</v>
      </c>
      <c r="CG219" s="5">
        <f t="shared" si="33"/>
        <v>455549.69005532638</v>
      </c>
      <c r="CH219" s="5">
        <f t="shared" si="34"/>
        <v>993775.64309904829</v>
      </c>
    </row>
    <row r="220" spans="9:86" ht="14.25" customHeight="1">
      <c r="I220" s="150"/>
      <c r="J220" s="2">
        <v>215</v>
      </c>
      <c r="K220" s="118">
        <v>51380</v>
      </c>
      <c r="L220" s="5">
        <f t="shared" si="35"/>
        <v>482232.41739670682</v>
      </c>
      <c r="M220" s="5">
        <f t="shared" si="0"/>
        <v>5243.8408962754593</v>
      </c>
      <c r="N220" s="5">
        <f t="shared" si="1"/>
        <v>1928.4930266730998</v>
      </c>
      <c r="O220" s="35">
        <f t="shared" si="2"/>
        <v>4.7989134461359904E-2</v>
      </c>
      <c r="P220" s="5">
        <f t="shared" si="3"/>
        <v>3315.3478696023594</v>
      </c>
      <c r="Q220" s="35">
        <f t="shared" si="4"/>
        <v>8.2500000000000004E-2</v>
      </c>
      <c r="R220" s="5">
        <f t="shared" si="36"/>
        <v>217696.07562996657</v>
      </c>
      <c r="S220" s="5">
        <f t="shared" si="37"/>
        <v>909729.7170692567</v>
      </c>
      <c r="T220" s="5">
        <f t="shared" si="38"/>
        <v>480303.92437003372</v>
      </c>
      <c r="U220" s="5">
        <f t="shared" si="39"/>
        <v>1127425.7926992234</v>
      </c>
      <c r="V220" s="150"/>
      <c r="W220" s="2">
        <v>215</v>
      </c>
      <c r="X220" s="118">
        <v>51380</v>
      </c>
      <c r="Y220" s="5">
        <f t="shared" si="40"/>
        <v>477050.45710184035</v>
      </c>
      <c r="Z220" s="5">
        <f t="shared" si="41"/>
        <v>5121.6767256780549</v>
      </c>
      <c r="AA220" s="5">
        <f t="shared" si="5"/>
        <v>1941.3403449991192</v>
      </c>
      <c r="AB220" s="35">
        <f t="shared" si="6"/>
        <v>4.8833585196662338E-2</v>
      </c>
      <c r="AC220" s="5">
        <f t="shared" si="7"/>
        <v>3180.3363806789357</v>
      </c>
      <c r="AD220" s="35">
        <f t="shared" si="8"/>
        <v>0.08</v>
      </c>
      <c r="AE220" s="5">
        <f t="shared" si="42"/>
        <v>222890.88324315916</v>
      </c>
      <c r="AF220" s="5">
        <f t="shared" si="43"/>
        <v>878269.6127776223</v>
      </c>
      <c r="AG220" s="5">
        <f t="shared" si="9"/>
        <v>475109.11675684125</v>
      </c>
      <c r="AH220" s="5">
        <f t="shared" si="10"/>
        <v>1101160.4960207813</v>
      </c>
      <c r="AI220" s="150"/>
      <c r="AJ220" s="2">
        <v>215</v>
      </c>
      <c r="AK220" s="118">
        <v>51380</v>
      </c>
      <c r="AL220" s="5">
        <f t="shared" si="44"/>
        <v>471789.77733651485</v>
      </c>
      <c r="AM220" s="5">
        <f t="shared" si="45"/>
        <v>5000.557474002132</v>
      </c>
      <c r="AN220" s="5">
        <f t="shared" si="11"/>
        <v>1953.5818287038069</v>
      </c>
      <c r="AO220" s="35">
        <f t="shared" si="12"/>
        <v>4.9689465670055069E-2</v>
      </c>
      <c r="AP220" s="5">
        <f t="shared" si="13"/>
        <v>3046.9756452983252</v>
      </c>
      <c r="AQ220" s="35">
        <f t="shared" si="14"/>
        <v>7.7499999999999999E-2</v>
      </c>
      <c r="AR220" s="5">
        <f t="shared" si="46"/>
        <v>228163.80449218888</v>
      </c>
      <c r="AS220" s="5">
        <f t="shared" si="47"/>
        <v>846956.05241826957</v>
      </c>
      <c r="AT220" s="5">
        <f t="shared" si="15"/>
        <v>469836.19550781103</v>
      </c>
      <c r="AU220" s="5">
        <f t="shared" si="16"/>
        <v>1075119.8569104585</v>
      </c>
      <c r="AV220" s="150"/>
      <c r="AW220" s="2">
        <v>215</v>
      </c>
      <c r="AX220" s="118">
        <v>51380</v>
      </c>
      <c r="AY220" s="5">
        <f t="shared" si="48"/>
        <v>466451.72932702029</v>
      </c>
      <c r="AZ220" s="5">
        <f t="shared" si="49"/>
        <v>4880.5172696983873</v>
      </c>
      <c r="BA220" s="5">
        <f t="shared" si="17"/>
        <v>1965.1939614045109</v>
      </c>
      <c r="BB220" s="35">
        <f t="shared" si="18"/>
        <v>5.0556844479658941E-2</v>
      </c>
      <c r="BC220" s="5">
        <f t="shared" si="19"/>
        <v>2915.3233082938764</v>
      </c>
      <c r="BD220" s="35">
        <f t="shared" si="20"/>
        <v>7.4999999999999983E-2</v>
      </c>
      <c r="BE220" s="5">
        <f t="shared" si="50"/>
        <v>233513.46463438467</v>
      </c>
      <c r="BF220" s="5">
        <f t="shared" si="51"/>
        <v>815797.74835076777</v>
      </c>
      <c r="BG220" s="5">
        <f t="shared" si="21"/>
        <v>464486.5353656158</v>
      </c>
      <c r="BH220" s="5">
        <f t="shared" si="22"/>
        <v>1049311.2129851524</v>
      </c>
      <c r="BI220" s="150"/>
      <c r="BJ220" s="2">
        <v>215</v>
      </c>
      <c r="BK220" s="118">
        <v>51380</v>
      </c>
      <c r="BL220" s="5">
        <f t="shared" si="52"/>
        <v>461037.81518403499</v>
      </c>
      <c r="BM220" s="5">
        <f t="shared" si="53"/>
        <v>4761.5904347922178</v>
      </c>
      <c r="BN220" s="5">
        <f t="shared" si="23"/>
        <v>1976.1536347220067</v>
      </c>
      <c r="BO220" s="35">
        <f t="shared" si="24"/>
        <v>5.143578863958935E-2</v>
      </c>
      <c r="BP220" s="5">
        <f t="shared" si="25"/>
        <v>2785.4368000702111</v>
      </c>
      <c r="BQ220" s="35">
        <f t="shared" si="26"/>
        <v>7.2499999999999981E-2</v>
      </c>
      <c r="BR220" s="5">
        <f t="shared" si="54"/>
        <v>238938.33845068715</v>
      </c>
      <c r="BS220" s="5">
        <f t="shared" si="55"/>
        <v>784803.6050296399</v>
      </c>
      <c r="BT220" s="5">
        <f t="shared" si="27"/>
        <v>459061.66154931299</v>
      </c>
      <c r="BU220" s="5">
        <f t="shared" si="28"/>
        <v>1023741.943480327</v>
      </c>
      <c r="BV220" s="150"/>
      <c r="BW220" s="2">
        <v>215</v>
      </c>
      <c r="BX220" s="118">
        <v>51380</v>
      </c>
      <c r="BY220" s="5">
        <f t="shared" si="56"/>
        <v>455549.69005532638</v>
      </c>
      <c r="BZ220" s="5">
        <f t="shared" si="57"/>
        <v>4643.8114163506943</v>
      </c>
      <c r="CA220" s="5">
        <f t="shared" si="29"/>
        <v>1986.4382243612904</v>
      </c>
      <c r="CB220" s="35">
        <f t="shared" si="30"/>
        <v>5.2326363539925702E-2</v>
      </c>
      <c r="CC220" s="5">
        <f t="shared" si="31"/>
        <v>2657.3731919894039</v>
      </c>
      <c r="CD220" s="35">
        <f t="shared" si="32"/>
        <v>7.0000000000000007E-2</v>
      </c>
      <c r="CE220" s="5">
        <f t="shared" si="58"/>
        <v>244436.7481690346</v>
      </c>
      <c r="CF220" s="5">
        <f t="shared" si="59"/>
        <v>753982.70634636434</v>
      </c>
      <c r="CG220" s="5">
        <f t="shared" si="33"/>
        <v>453563.25183096511</v>
      </c>
      <c r="CH220" s="5">
        <f t="shared" si="34"/>
        <v>998419.45451539895</v>
      </c>
    </row>
    <row r="221" spans="9:86" ht="14.25" customHeight="1">
      <c r="I221" s="150"/>
      <c r="J221" s="2">
        <v>216</v>
      </c>
      <c r="K221" s="118">
        <v>51410</v>
      </c>
      <c r="L221" s="5">
        <f t="shared" si="35"/>
        <v>480303.92437003372</v>
      </c>
      <c r="M221" s="5">
        <f t="shared" si="0"/>
        <v>5243.8408962754593</v>
      </c>
      <c r="N221" s="5">
        <f t="shared" si="1"/>
        <v>1941.7514162314774</v>
      </c>
      <c r="O221" s="35">
        <f t="shared" si="2"/>
        <v>4.8513068106489712E-2</v>
      </c>
      <c r="P221" s="5">
        <f t="shared" si="3"/>
        <v>3302.0894800439819</v>
      </c>
      <c r="Q221" s="35">
        <f t="shared" si="4"/>
        <v>8.2500000000000004E-2</v>
      </c>
      <c r="R221" s="5">
        <f t="shared" si="36"/>
        <v>219637.82704619804</v>
      </c>
      <c r="S221" s="5">
        <f t="shared" si="37"/>
        <v>913031.80654930067</v>
      </c>
      <c r="T221" s="5">
        <f t="shared" si="38"/>
        <v>478362.17295380222</v>
      </c>
      <c r="U221" s="5">
        <f t="shared" si="39"/>
        <v>1132669.6335954987</v>
      </c>
      <c r="V221" s="150"/>
      <c r="W221" s="2">
        <v>216</v>
      </c>
      <c r="X221" s="118">
        <v>51410</v>
      </c>
      <c r="Y221" s="5">
        <f t="shared" si="40"/>
        <v>475109.11675684125</v>
      </c>
      <c r="Z221" s="5">
        <f t="shared" si="41"/>
        <v>5121.6767256780549</v>
      </c>
      <c r="AA221" s="5">
        <f t="shared" si="5"/>
        <v>1954.2826139657795</v>
      </c>
      <c r="AB221" s="35">
        <f t="shared" si="6"/>
        <v>4.9360011291030799E-2</v>
      </c>
      <c r="AC221" s="5">
        <f t="shared" si="7"/>
        <v>3167.3941117122754</v>
      </c>
      <c r="AD221" s="35">
        <f t="shared" si="8"/>
        <v>0.08</v>
      </c>
      <c r="AE221" s="5">
        <f t="shared" si="42"/>
        <v>224845.16585712493</v>
      </c>
      <c r="AF221" s="5">
        <f t="shared" si="43"/>
        <v>881437.00688933453</v>
      </c>
      <c r="AG221" s="5">
        <f t="shared" si="9"/>
        <v>473154.83414287545</v>
      </c>
      <c r="AH221" s="5">
        <f t="shared" si="10"/>
        <v>1106282.1727464595</v>
      </c>
      <c r="AI221" s="150"/>
      <c r="AJ221" s="2">
        <v>216</v>
      </c>
      <c r="AK221" s="118">
        <v>51410</v>
      </c>
      <c r="AL221" s="5">
        <f t="shared" si="44"/>
        <v>469836.19550781103</v>
      </c>
      <c r="AM221" s="5">
        <f t="shared" si="45"/>
        <v>5000.557474002132</v>
      </c>
      <c r="AN221" s="5">
        <f t="shared" si="11"/>
        <v>1966.1987113475193</v>
      </c>
      <c r="AO221" s="35">
        <f t="shared" si="12"/>
        <v>5.0218320260891812E-2</v>
      </c>
      <c r="AP221" s="5">
        <f t="shared" si="13"/>
        <v>3034.3587626546127</v>
      </c>
      <c r="AQ221" s="35">
        <f t="shared" si="14"/>
        <v>7.7499999999999999E-2</v>
      </c>
      <c r="AR221" s="5">
        <f t="shared" si="46"/>
        <v>230130.00320353641</v>
      </c>
      <c r="AS221" s="5">
        <f t="shared" si="47"/>
        <v>849990.41118092416</v>
      </c>
      <c r="AT221" s="5">
        <f t="shared" si="15"/>
        <v>467869.9967964635</v>
      </c>
      <c r="AU221" s="5">
        <f t="shared" si="16"/>
        <v>1080120.4143844605</v>
      </c>
      <c r="AV221" s="150"/>
      <c r="AW221" s="2">
        <v>216</v>
      </c>
      <c r="AX221" s="118">
        <v>51410</v>
      </c>
      <c r="AY221" s="5">
        <f t="shared" si="48"/>
        <v>464486.5353656158</v>
      </c>
      <c r="AZ221" s="5">
        <f t="shared" si="49"/>
        <v>4880.5172696983873</v>
      </c>
      <c r="BA221" s="5">
        <f t="shared" si="17"/>
        <v>1977.4764236632886</v>
      </c>
      <c r="BB221" s="35">
        <f t="shared" si="18"/>
        <v>5.1088062359613634E-2</v>
      </c>
      <c r="BC221" s="5">
        <f t="shared" si="19"/>
        <v>2903.0408460350986</v>
      </c>
      <c r="BD221" s="35">
        <f t="shared" si="20"/>
        <v>7.4999999999999997E-2</v>
      </c>
      <c r="BE221" s="5">
        <f t="shared" si="50"/>
        <v>235490.94105804796</v>
      </c>
      <c r="BF221" s="5">
        <f t="shared" si="51"/>
        <v>818700.78919680289</v>
      </c>
      <c r="BG221" s="5">
        <f t="shared" si="21"/>
        <v>462509.05894195253</v>
      </c>
      <c r="BH221" s="5">
        <f t="shared" si="22"/>
        <v>1054191.7302548508</v>
      </c>
      <c r="BI221" s="150"/>
      <c r="BJ221" s="2">
        <v>216</v>
      </c>
      <c r="BK221" s="118">
        <v>51410</v>
      </c>
      <c r="BL221" s="5">
        <f t="shared" si="52"/>
        <v>459061.66154931299</v>
      </c>
      <c r="BM221" s="5">
        <f t="shared" si="53"/>
        <v>4761.5904347922178</v>
      </c>
      <c r="BN221" s="5">
        <f t="shared" si="23"/>
        <v>1988.0928962651187</v>
      </c>
      <c r="BO221" s="35">
        <f t="shared" si="24"/>
        <v>5.196930337128286E-2</v>
      </c>
      <c r="BP221" s="5">
        <f t="shared" si="25"/>
        <v>2773.4975385270991</v>
      </c>
      <c r="BQ221" s="35">
        <f t="shared" si="26"/>
        <v>7.2499999999999995E-2</v>
      </c>
      <c r="BR221" s="5">
        <f t="shared" si="54"/>
        <v>240926.43134695227</v>
      </c>
      <c r="BS221" s="5">
        <f t="shared" si="55"/>
        <v>787577.10256816703</v>
      </c>
      <c r="BT221" s="5">
        <f t="shared" si="27"/>
        <v>457073.5686530479</v>
      </c>
      <c r="BU221" s="5">
        <f t="shared" si="28"/>
        <v>1028503.5339151192</v>
      </c>
      <c r="BV221" s="150"/>
      <c r="BW221" s="2">
        <v>216</v>
      </c>
      <c r="BX221" s="118">
        <v>51410</v>
      </c>
      <c r="BY221" s="5">
        <f t="shared" si="56"/>
        <v>453563.25183096511</v>
      </c>
      <c r="BZ221" s="5">
        <f t="shared" si="57"/>
        <v>4643.8114163506943</v>
      </c>
      <c r="CA221" s="5">
        <f t="shared" si="29"/>
        <v>1998.0257806700643</v>
      </c>
      <c r="CB221" s="35">
        <f t="shared" si="30"/>
        <v>5.2862107481706458E-2</v>
      </c>
      <c r="CC221" s="5">
        <f t="shared" si="31"/>
        <v>2645.7856356806301</v>
      </c>
      <c r="CD221" s="35">
        <f t="shared" si="32"/>
        <v>7.0000000000000007E-2</v>
      </c>
      <c r="CE221" s="5">
        <f t="shared" si="58"/>
        <v>246434.77394970466</v>
      </c>
      <c r="CF221" s="5">
        <f t="shared" si="59"/>
        <v>756628.491982045</v>
      </c>
      <c r="CG221" s="5">
        <f t="shared" si="33"/>
        <v>451565.22605029505</v>
      </c>
      <c r="CH221" s="5">
        <f t="shared" si="34"/>
        <v>1003063.2659317497</v>
      </c>
    </row>
    <row r="222" spans="9:86" ht="14.25" customHeight="1">
      <c r="I222" s="150"/>
      <c r="J222" s="2">
        <v>217</v>
      </c>
      <c r="K222" s="118">
        <v>51441</v>
      </c>
      <c r="L222" s="5">
        <f t="shared" si="35"/>
        <v>478362.17295380222</v>
      </c>
      <c r="M222" s="5">
        <f t="shared" si="0"/>
        <v>5243.8408962754593</v>
      </c>
      <c r="N222" s="5">
        <f t="shared" si="1"/>
        <v>1955.1009572180692</v>
      </c>
      <c r="O222" s="35">
        <f t="shared" si="2"/>
        <v>4.9044871883886593E-2</v>
      </c>
      <c r="P222" s="5">
        <f t="shared" si="3"/>
        <v>3288.7399390573901</v>
      </c>
      <c r="Q222" s="35">
        <f t="shared" si="4"/>
        <v>8.2500000000000004E-2</v>
      </c>
      <c r="R222" s="5">
        <f t="shared" si="36"/>
        <v>221592.92800341611</v>
      </c>
      <c r="S222" s="5">
        <f t="shared" si="37"/>
        <v>916320.54648835806</v>
      </c>
      <c r="T222" s="5">
        <f t="shared" si="38"/>
        <v>476407.07199658413</v>
      </c>
      <c r="U222" s="5">
        <f t="shared" si="39"/>
        <v>1137913.4744917741</v>
      </c>
      <c r="V222" s="150"/>
      <c r="W222" s="2">
        <v>217</v>
      </c>
      <c r="X222" s="118">
        <v>51441</v>
      </c>
      <c r="Y222" s="5">
        <f t="shared" si="40"/>
        <v>473154.83414287545</v>
      </c>
      <c r="Z222" s="5">
        <f t="shared" si="41"/>
        <v>5121.6767256780549</v>
      </c>
      <c r="AA222" s="5">
        <f t="shared" si="5"/>
        <v>1967.3111647255519</v>
      </c>
      <c r="AB222" s="35">
        <f t="shared" si="6"/>
        <v>4.9894310008418825E-2</v>
      </c>
      <c r="AC222" s="5">
        <f t="shared" si="7"/>
        <v>3154.3655609525031</v>
      </c>
      <c r="AD222" s="35">
        <f t="shared" si="8"/>
        <v>0.08</v>
      </c>
      <c r="AE222" s="5">
        <f t="shared" si="42"/>
        <v>226812.47702185047</v>
      </c>
      <c r="AF222" s="5">
        <f t="shared" si="43"/>
        <v>884591.37245028699</v>
      </c>
      <c r="AG222" s="5">
        <f t="shared" si="9"/>
        <v>471187.52297814988</v>
      </c>
      <c r="AH222" s="5">
        <f t="shared" si="10"/>
        <v>1111403.8494721374</v>
      </c>
      <c r="AI222" s="150"/>
      <c r="AJ222" s="2">
        <v>217</v>
      </c>
      <c r="AK222" s="118">
        <v>51441</v>
      </c>
      <c r="AL222" s="5">
        <f t="shared" si="44"/>
        <v>467869.9967964635</v>
      </c>
      <c r="AM222" s="5">
        <f t="shared" si="45"/>
        <v>5000.557474002132</v>
      </c>
      <c r="AN222" s="5">
        <f t="shared" si="11"/>
        <v>1978.897078024972</v>
      </c>
      <c r="AO222" s="35">
        <f t="shared" si="12"/>
        <v>5.0755049690929782E-2</v>
      </c>
      <c r="AP222" s="5">
        <f t="shared" si="13"/>
        <v>3021.6603959771601</v>
      </c>
      <c r="AQ222" s="35">
        <f t="shared" si="14"/>
        <v>7.7499999999999999E-2</v>
      </c>
      <c r="AR222" s="5">
        <f t="shared" si="46"/>
        <v>232108.90028156139</v>
      </c>
      <c r="AS222" s="5">
        <f t="shared" si="47"/>
        <v>853012.07157690136</v>
      </c>
      <c r="AT222" s="5">
        <f t="shared" si="15"/>
        <v>465891.09971843852</v>
      </c>
      <c r="AU222" s="5">
        <f t="shared" si="16"/>
        <v>1085120.9718584628</v>
      </c>
      <c r="AV222" s="150"/>
      <c r="AW222" s="2">
        <v>217</v>
      </c>
      <c r="AX222" s="118">
        <v>51441</v>
      </c>
      <c r="AY222" s="5">
        <f t="shared" si="48"/>
        <v>462509.05894195253</v>
      </c>
      <c r="AZ222" s="5">
        <f t="shared" si="49"/>
        <v>4880.5172696983873</v>
      </c>
      <c r="BA222" s="5">
        <f t="shared" si="17"/>
        <v>1989.8356513111844</v>
      </c>
      <c r="BB222" s="35">
        <f t="shared" si="18"/>
        <v>5.1627157034195598E-2</v>
      </c>
      <c r="BC222" s="5">
        <f t="shared" si="19"/>
        <v>2890.6816183872029</v>
      </c>
      <c r="BD222" s="35">
        <f t="shared" si="20"/>
        <v>7.4999999999999983E-2</v>
      </c>
      <c r="BE222" s="5">
        <f t="shared" si="50"/>
        <v>237480.77670935914</v>
      </c>
      <c r="BF222" s="5">
        <f t="shared" si="51"/>
        <v>821591.47081519011</v>
      </c>
      <c r="BG222" s="5">
        <f t="shared" si="21"/>
        <v>460519.22329064133</v>
      </c>
      <c r="BH222" s="5">
        <f t="shared" si="22"/>
        <v>1059072.2475245493</v>
      </c>
      <c r="BI222" s="150"/>
      <c r="BJ222" s="2">
        <v>217</v>
      </c>
      <c r="BK222" s="118">
        <v>51441</v>
      </c>
      <c r="BL222" s="5">
        <f t="shared" si="52"/>
        <v>457073.5686530479</v>
      </c>
      <c r="BM222" s="5">
        <f t="shared" si="53"/>
        <v>4761.5904347922178</v>
      </c>
      <c r="BN222" s="5">
        <f t="shared" si="23"/>
        <v>2000.1042908467202</v>
      </c>
      <c r="BO222" s="35">
        <f t="shared" si="24"/>
        <v>5.2510696605997227E-2</v>
      </c>
      <c r="BP222" s="5">
        <f t="shared" si="25"/>
        <v>2761.4861439454976</v>
      </c>
      <c r="BQ222" s="35">
        <f t="shared" si="26"/>
        <v>7.2499999999999995E-2</v>
      </c>
      <c r="BR222" s="5">
        <f t="shared" si="54"/>
        <v>242926.53563779898</v>
      </c>
      <c r="BS222" s="5">
        <f t="shared" si="55"/>
        <v>790338.58871211251</v>
      </c>
      <c r="BT222" s="5">
        <f t="shared" si="27"/>
        <v>455073.46436220116</v>
      </c>
      <c r="BU222" s="5">
        <f t="shared" si="28"/>
        <v>1033265.1243499115</v>
      </c>
      <c r="BV222" s="150"/>
      <c r="BW222" s="2">
        <v>217</v>
      </c>
      <c r="BX222" s="118">
        <v>51441</v>
      </c>
      <c r="BY222" s="5">
        <f t="shared" si="56"/>
        <v>451565.22605029505</v>
      </c>
      <c r="BZ222" s="5">
        <f t="shared" si="57"/>
        <v>4643.8114163506943</v>
      </c>
      <c r="CA222" s="5">
        <f t="shared" si="29"/>
        <v>2009.6809310573062</v>
      </c>
      <c r="CB222" s="35">
        <f t="shared" si="30"/>
        <v>5.3405731401473394E-2</v>
      </c>
      <c r="CC222" s="5">
        <f t="shared" si="31"/>
        <v>2634.1304852933881</v>
      </c>
      <c r="CD222" s="35">
        <f t="shared" si="32"/>
        <v>7.0000000000000007E-2</v>
      </c>
      <c r="CE222" s="5">
        <f t="shared" si="58"/>
        <v>248444.45488076197</v>
      </c>
      <c r="CF222" s="5">
        <f t="shared" si="59"/>
        <v>759262.62246733834</v>
      </c>
      <c r="CG222" s="5">
        <f t="shared" si="33"/>
        <v>449555.54511923774</v>
      </c>
      <c r="CH222" s="5">
        <f t="shared" si="34"/>
        <v>1007707.0773481003</v>
      </c>
    </row>
    <row r="223" spans="9:86" ht="14.25" customHeight="1">
      <c r="I223" s="150"/>
      <c r="J223" s="2">
        <v>218</v>
      </c>
      <c r="K223" s="118">
        <v>51471</v>
      </c>
      <c r="L223" s="5">
        <f t="shared" si="35"/>
        <v>476407.07199658413</v>
      </c>
      <c r="M223" s="5">
        <f t="shared" si="0"/>
        <v>5243.8408962754593</v>
      </c>
      <c r="N223" s="5">
        <f t="shared" si="1"/>
        <v>1968.5422762989433</v>
      </c>
      <c r="O223" s="35">
        <f t="shared" si="2"/>
        <v>4.9584711697471813E-2</v>
      </c>
      <c r="P223" s="5">
        <f t="shared" si="3"/>
        <v>3275.298619976516</v>
      </c>
      <c r="Q223" s="35">
        <f t="shared" si="4"/>
        <v>8.2500000000000004E-2</v>
      </c>
      <c r="R223" s="5">
        <f t="shared" si="36"/>
        <v>223561.47027971505</v>
      </c>
      <c r="S223" s="5">
        <f t="shared" si="37"/>
        <v>919595.84510833456</v>
      </c>
      <c r="T223" s="5">
        <f t="shared" si="38"/>
        <v>474438.52972028521</v>
      </c>
      <c r="U223" s="5">
        <f t="shared" si="39"/>
        <v>1143157.3153880497</v>
      </c>
      <c r="V223" s="150"/>
      <c r="W223" s="2">
        <v>218</v>
      </c>
      <c r="X223" s="118">
        <v>51471</v>
      </c>
      <c r="Y223" s="5">
        <f t="shared" si="40"/>
        <v>471187.52297814988</v>
      </c>
      <c r="Z223" s="5">
        <f t="shared" si="41"/>
        <v>5121.6767256780549</v>
      </c>
      <c r="AA223" s="5">
        <f t="shared" si="5"/>
        <v>1980.4265724903889</v>
      </c>
      <c r="AB223" s="35">
        <f t="shared" si="6"/>
        <v>5.0436647217814198E-2</v>
      </c>
      <c r="AC223" s="5">
        <f t="shared" si="7"/>
        <v>3141.250153187666</v>
      </c>
      <c r="AD223" s="35">
        <f t="shared" si="8"/>
        <v>0.08</v>
      </c>
      <c r="AE223" s="5">
        <f t="shared" si="42"/>
        <v>228792.90359434087</v>
      </c>
      <c r="AF223" s="5">
        <f t="shared" si="43"/>
        <v>887732.62260347465</v>
      </c>
      <c r="AG223" s="5">
        <f t="shared" si="9"/>
        <v>469207.09640565951</v>
      </c>
      <c r="AH223" s="5">
        <f t="shared" si="10"/>
        <v>1116525.5261978155</v>
      </c>
      <c r="AI223" s="150"/>
      <c r="AJ223" s="2">
        <v>218</v>
      </c>
      <c r="AK223" s="118">
        <v>51471</v>
      </c>
      <c r="AL223" s="5">
        <f t="shared" si="44"/>
        <v>465891.09971843852</v>
      </c>
      <c r="AM223" s="5">
        <f t="shared" si="45"/>
        <v>5000.557474002132</v>
      </c>
      <c r="AN223" s="5">
        <f t="shared" si="11"/>
        <v>1991.6774549872166</v>
      </c>
      <c r="AO223" s="35">
        <f t="shared" si="12"/>
        <v>5.1299819795421399E-2</v>
      </c>
      <c r="AP223" s="5">
        <f t="shared" si="13"/>
        <v>3008.8800190149154</v>
      </c>
      <c r="AQ223" s="35">
        <f t="shared" si="14"/>
        <v>7.7499999999999999E-2</v>
      </c>
      <c r="AR223" s="5">
        <f t="shared" si="46"/>
        <v>234100.57773654861</v>
      </c>
      <c r="AS223" s="5">
        <f t="shared" si="47"/>
        <v>856020.9515959163</v>
      </c>
      <c r="AT223" s="5">
        <f t="shared" si="15"/>
        <v>463899.42226345133</v>
      </c>
      <c r="AU223" s="5">
        <f t="shared" si="16"/>
        <v>1090121.529332465</v>
      </c>
      <c r="AV223" s="150"/>
      <c r="AW223" s="2">
        <v>218</v>
      </c>
      <c r="AX223" s="118">
        <v>51471</v>
      </c>
      <c r="AY223" s="5">
        <f t="shared" si="48"/>
        <v>460519.22329064133</v>
      </c>
      <c r="AZ223" s="5">
        <f t="shared" si="49"/>
        <v>4880.5172696983873</v>
      </c>
      <c r="BA223" s="5">
        <f t="shared" si="17"/>
        <v>2002.2721241318791</v>
      </c>
      <c r="BB223" s="35">
        <f t="shared" si="18"/>
        <v>5.21742943061001E-2</v>
      </c>
      <c r="BC223" s="5">
        <f t="shared" si="19"/>
        <v>2878.2451455665082</v>
      </c>
      <c r="BD223" s="35">
        <f t="shared" si="20"/>
        <v>7.4999999999999997E-2</v>
      </c>
      <c r="BE223" s="5">
        <f t="shared" si="50"/>
        <v>239483.04883349102</v>
      </c>
      <c r="BF223" s="5">
        <f t="shared" si="51"/>
        <v>824469.71596075664</v>
      </c>
      <c r="BG223" s="5">
        <f t="shared" si="21"/>
        <v>458516.95116650948</v>
      </c>
      <c r="BH223" s="5">
        <f t="shared" si="22"/>
        <v>1063952.7647942477</v>
      </c>
      <c r="BI223" s="150"/>
      <c r="BJ223" s="2">
        <v>218</v>
      </c>
      <c r="BK223" s="118">
        <v>51471</v>
      </c>
      <c r="BL223" s="5">
        <f t="shared" si="52"/>
        <v>455073.46436220116</v>
      </c>
      <c r="BM223" s="5">
        <f t="shared" si="53"/>
        <v>4761.5904347922178</v>
      </c>
      <c r="BN223" s="5">
        <f t="shared" si="23"/>
        <v>2012.1882542705857</v>
      </c>
      <c r="BO223" s="35">
        <f t="shared" si="24"/>
        <v>5.3060134115024082E-2</v>
      </c>
      <c r="BP223" s="5">
        <f t="shared" si="25"/>
        <v>2749.4021805216321</v>
      </c>
      <c r="BQ223" s="35">
        <f t="shared" si="26"/>
        <v>7.2499999999999995E-2</v>
      </c>
      <c r="BR223" s="5">
        <f t="shared" si="54"/>
        <v>244938.72389206957</v>
      </c>
      <c r="BS223" s="5">
        <f t="shared" si="55"/>
        <v>793087.99089263414</v>
      </c>
      <c r="BT223" s="5">
        <f t="shared" si="27"/>
        <v>453061.27610793058</v>
      </c>
      <c r="BU223" s="5">
        <f t="shared" si="28"/>
        <v>1038026.7147847037</v>
      </c>
      <c r="BV223" s="150"/>
      <c r="BW223" s="2">
        <v>218</v>
      </c>
      <c r="BX223" s="118">
        <v>51471</v>
      </c>
      <c r="BY223" s="5">
        <f t="shared" si="56"/>
        <v>449555.54511923774</v>
      </c>
      <c r="BZ223" s="5">
        <f t="shared" si="57"/>
        <v>4643.8114163506943</v>
      </c>
      <c r="CA223" s="5">
        <f t="shared" si="29"/>
        <v>2021.4040698218073</v>
      </c>
      <c r="CB223" s="35">
        <f t="shared" si="30"/>
        <v>5.395740104023837E-2</v>
      </c>
      <c r="CC223" s="5">
        <f t="shared" si="31"/>
        <v>2622.407346528887</v>
      </c>
      <c r="CD223" s="35">
        <f t="shared" si="32"/>
        <v>7.0000000000000007E-2</v>
      </c>
      <c r="CE223" s="5">
        <f t="shared" si="58"/>
        <v>250465.85895058379</v>
      </c>
      <c r="CF223" s="5">
        <f t="shared" si="59"/>
        <v>761885.02981386718</v>
      </c>
      <c r="CG223" s="5">
        <f t="shared" si="33"/>
        <v>447534.14104941592</v>
      </c>
      <c r="CH223" s="5">
        <f t="shared" si="34"/>
        <v>1012350.888764451</v>
      </c>
    </row>
    <row r="224" spans="9:86" ht="14.25" customHeight="1">
      <c r="I224" s="150"/>
      <c r="J224" s="2">
        <v>219</v>
      </c>
      <c r="K224" s="118">
        <v>51502</v>
      </c>
      <c r="L224" s="5">
        <f t="shared" si="35"/>
        <v>474438.52972028521</v>
      </c>
      <c r="M224" s="5">
        <f t="shared" si="0"/>
        <v>5243.8408962754593</v>
      </c>
      <c r="N224" s="5">
        <f t="shared" si="1"/>
        <v>1982.0760044484982</v>
      </c>
      <c r="O224" s="35">
        <f t="shared" si="2"/>
        <v>5.0132758120224448E-2</v>
      </c>
      <c r="P224" s="5">
        <f t="shared" si="3"/>
        <v>3261.764891826961</v>
      </c>
      <c r="Q224" s="35">
        <f t="shared" si="4"/>
        <v>8.2500000000000018E-2</v>
      </c>
      <c r="R224" s="5">
        <f t="shared" si="36"/>
        <v>225543.54628416355</v>
      </c>
      <c r="S224" s="5">
        <f t="shared" si="37"/>
        <v>922857.61000016157</v>
      </c>
      <c r="T224" s="5">
        <f t="shared" si="38"/>
        <v>472456.45371583669</v>
      </c>
      <c r="U224" s="5">
        <f t="shared" si="39"/>
        <v>1148401.1562843251</v>
      </c>
      <c r="V224" s="150"/>
      <c r="W224" s="2">
        <v>219</v>
      </c>
      <c r="X224" s="118">
        <v>51502</v>
      </c>
      <c r="Y224" s="5">
        <f t="shared" si="40"/>
        <v>469207.09640565951</v>
      </c>
      <c r="Z224" s="5">
        <f t="shared" si="41"/>
        <v>5121.6767256780549</v>
      </c>
      <c r="AA224" s="5">
        <f t="shared" si="5"/>
        <v>1993.6294163069915</v>
      </c>
      <c r="AB224" s="35">
        <f t="shared" si="6"/>
        <v>5.0987193456683053E-2</v>
      </c>
      <c r="AC224" s="5">
        <f t="shared" si="7"/>
        <v>3128.0473093710634</v>
      </c>
      <c r="AD224" s="35">
        <f t="shared" si="8"/>
        <v>0.08</v>
      </c>
      <c r="AE224" s="5">
        <f t="shared" si="42"/>
        <v>230786.53301064787</v>
      </c>
      <c r="AF224" s="5">
        <f t="shared" si="43"/>
        <v>890860.66991284571</v>
      </c>
      <c r="AG224" s="5">
        <f t="shared" si="9"/>
        <v>467213.46698935254</v>
      </c>
      <c r="AH224" s="5">
        <f t="shared" si="10"/>
        <v>1121647.2029234935</v>
      </c>
      <c r="AI224" s="150"/>
      <c r="AJ224" s="2">
        <v>219</v>
      </c>
      <c r="AK224" s="118">
        <v>51502</v>
      </c>
      <c r="AL224" s="5">
        <f t="shared" si="44"/>
        <v>463899.42226345133</v>
      </c>
      <c r="AM224" s="5">
        <f t="shared" si="45"/>
        <v>5000.557474002132</v>
      </c>
      <c r="AN224" s="5">
        <f t="shared" si="11"/>
        <v>2004.5403718840089</v>
      </c>
      <c r="AO224" s="35">
        <f t="shared" si="12"/>
        <v>5.1852801077530597E-2</v>
      </c>
      <c r="AP224" s="5">
        <f t="shared" si="13"/>
        <v>2996.0171021181231</v>
      </c>
      <c r="AQ224" s="35">
        <f t="shared" si="14"/>
        <v>7.7499999999999999E-2</v>
      </c>
      <c r="AR224" s="5">
        <f t="shared" si="46"/>
        <v>236105.11810843262</v>
      </c>
      <c r="AS224" s="5">
        <f t="shared" si="47"/>
        <v>859016.96869803441</v>
      </c>
      <c r="AT224" s="5">
        <f t="shared" si="15"/>
        <v>461894.88189156732</v>
      </c>
      <c r="AU224" s="5">
        <f t="shared" si="16"/>
        <v>1095122.086806467</v>
      </c>
      <c r="AV224" s="150"/>
      <c r="AW224" s="2">
        <v>219</v>
      </c>
      <c r="AX224" s="118">
        <v>51502</v>
      </c>
      <c r="AY224" s="5">
        <f t="shared" si="48"/>
        <v>458516.95116650948</v>
      </c>
      <c r="AZ224" s="5">
        <f t="shared" si="49"/>
        <v>4880.5172696983873</v>
      </c>
      <c r="BA224" s="5">
        <f t="shared" si="17"/>
        <v>2014.7863249077031</v>
      </c>
      <c r="BB224" s="35">
        <f t="shared" si="18"/>
        <v>5.2729644645378555E-2</v>
      </c>
      <c r="BC224" s="5">
        <f t="shared" si="19"/>
        <v>2865.7309447906841</v>
      </c>
      <c r="BD224" s="35">
        <f t="shared" si="20"/>
        <v>7.4999999999999997E-2</v>
      </c>
      <c r="BE224" s="5">
        <f t="shared" si="50"/>
        <v>241497.83515839872</v>
      </c>
      <c r="BF224" s="5">
        <f t="shared" si="51"/>
        <v>827335.44690554729</v>
      </c>
      <c r="BG224" s="5">
        <f t="shared" si="21"/>
        <v>456502.1648416018</v>
      </c>
      <c r="BH224" s="5">
        <f t="shared" si="22"/>
        <v>1068833.2820639461</v>
      </c>
      <c r="BI224" s="150"/>
      <c r="BJ224" s="2">
        <v>219</v>
      </c>
      <c r="BK224" s="118">
        <v>51502</v>
      </c>
      <c r="BL224" s="5">
        <f t="shared" si="52"/>
        <v>453061.27610793058</v>
      </c>
      <c r="BM224" s="5">
        <f t="shared" si="53"/>
        <v>4761.5904347922178</v>
      </c>
      <c r="BN224" s="5">
        <f t="shared" si="23"/>
        <v>2024.3452249734705</v>
      </c>
      <c r="BO224" s="35">
        <f t="shared" si="24"/>
        <v>5.3617786336465995E-2</v>
      </c>
      <c r="BP224" s="5">
        <f t="shared" si="25"/>
        <v>2737.2452098187473</v>
      </c>
      <c r="BQ224" s="35">
        <f t="shared" si="26"/>
        <v>7.2499999999999995E-2</v>
      </c>
      <c r="BR224" s="5">
        <f t="shared" si="54"/>
        <v>246963.06911704305</v>
      </c>
      <c r="BS224" s="5">
        <f t="shared" si="55"/>
        <v>795825.23610245285</v>
      </c>
      <c r="BT224" s="5">
        <f t="shared" si="27"/>
        <v>451036.93088295712</v>
      </c>
      <c r="BU224" s="5">
        <f t="shared" si="28"/>
        <v>1042788.3052194959</v>
      </c>
      <c r="BV224" s="150"/>
      <c r="BW224" s="2">
        <v>219</v>
      </c>
      <c r="BX224" s="118">
        <v>51502</v>
      </c>
      <c r="BY224" s="5">
        <f t="shared" si="56"/>
        <v>447534.14104941592</v>
      </c>
      <c r="BZ224" s="5">
        <f t="shared" si="57"/>
        <v>4643.8114163506943</v>
      </c>
      <c r="CA224" s="5">
        <f t="shared" si="29"/>
        <v>2033.1955935624346</v>
      </c>
      <c r="CB224" s="35">
        <f t="shared" si="30"/>
        <v>5.4517286805287987E-2</v>
      </c>
      <c r="CC224" s="5">
        <f t="shared" si="31"/>
        <v>2610.6158227882597</v>
      </c>
      <c r="CD224" s="35">
        <f t="shared" si="32"/>
        <v>7.0000000000000007E-2</v>
      </c>
      <c r="CE224" s="5">
        <f t="shared" si="58"/>
        <v>252499.05454414623</v>
      </c>
      <c r="CF224" s="5">
        <f t="shared" si="59"/>
        <v>764495.64563665539</v>
      </c>
      <c r="CG224" s="5">
        <f t="shared" si="33"/>
        <v>445500.94545585348</v>
      </c>
      <c r="CH224" s="5">
        <f t="shared" si="34"/>
        <v>1016994.7001808016</v>
      </c>
    </row>
    <row r="225" spans="9:86" ht="14.25" customHeight="1">
      <c r="I225" s="150"/>
      <c r="J225" s="2">
        <v>220</v>
      </c>
      <c r="K225" s="118">
        <v>51533</v>
      </c>
      <c r="L225" s="5">
        <f t="shared" si="35"/>
        <v>472456.45371583669</v>
      </c>
      <c r="M225" s="5">
        <f t="shared" si="0"/>
        <v>5243.8408962754593</v>
      </c>
      <c r="N225" s="5">
        <f t="shared" si="1"/>
        <v>1995.702776979082</v>
      </c>
      <c r="O225" s="35">
        <f t="shared" si="2"/>
        <v>5.0689186559726818E-2</v>
      </c>
      <c r="P225" s="5">
        <f t="shared" si="3"/>
        <v>3248.1381192963772</v>
      </c>
      <c r="Q225" s="35">
        <f t="shared" si="4"/>
        <v>8.2500000000000004E-2</v>
      </c>
      <c r="R225" s="5">
        <f t="shared" si="36"/>
        <v>227539.24906114262</v>
      </c>
      <c r="S225" s="5">
        <f t="shared" si="37"/>
        <v>926105.74811945797</v>
      </c>
      <c r="T225" s="5">
        <f t="shared" si="38"/>
        <v>470460.75093885761</v>
      </c>
      <c r="U225" s="5">
        <f t="shared" si="39"/>
        <v>1153644.9971806007</v>
      </c>
      <c r="V225" s="150"/>
      <c r="W225" s="2">
        <v>220</v>
      </c>
      <c r="X225" s="118">
        <v>51533</v>
      </c>
      <c r="Y225" s="5">
        <f t="shared" si="40"/>
        <v>467213.46698935254</v>
      </c>
      <c r="Z225" s="5">
        <f t="shared" si="41"/>
        <v>5121.6767256780549</v>
      </c>
      <c r="AA225" s="5">
        <f t="shared" si="5"/>
        <v>2006.9202790823711</v>
      </c>
      <c r="AB225" s="35">
        <f t="shared" si="6"/>
        <v>5.1546124096498461E-2</v>
      </c>
      <c r="AC225" s="5">
        <f t="shared" si="7"/>
        <v>3114.7564465956839</v>
      </c>
      <c r="AD225" s="35">
        <f t="shared" si="8"/>
        <v>0.08</v>
      </c>
      <c r="AE225" s="5">
        <f t="shared" si="42"/>
        <v>232793.45328973024</v>
      </c>
      <c r="AF225" s="5">
        <f t="shared" si="43"/>
        <v>893975.42635944136</v>
      </c>
      <c r="AG225" s="5">
        <f t="shared" si="9"/>
        <v>465206.54671027017</v>
      </c>
      <c r="AH225" s="5">
        <f t="shared" si="10"/>
        <v>1126768.8796491716</v>
      </c>
      <c r="AI225" s="150"/>
      <c r="AJ225" s="2">
        <v>220</v>
      </c>
      <c r="AK225" s="118">
        <v>51533</v>
      </c>
      <c r="AL225" s="5">
        <f t="shared" si="44"/>
        <v>461894.88189156732</v>
      </c>
      <c r="AM225" s="5">
        <f t="shared" si="45"/>
        <v>5000.557474002132</v>
      </c>
      <c r="AN225" s="5">
        <f t="shared" si="11"/>
        <v>2017.48636178576</v>
      </c>
      <c r="AO225" s="35">
        <f t="shared" si="12"/>
        <v>5.2414168873844612E-2</v>
      </c>
      <c r="AP225" s="5">
        <f t="shared" si="13"/>
        <v>2983.0711122163721</v>
      </c>
      <c r="AQ225" s="35">
        <f t="shared" si="14"/>
        <v>7.7499999999999999E-2</v>
      </c>
      <c r="AR225" s="5">
        <f t="shared" si="46"/>
        <v>238122.60447021839</v>
      </c>
      <c r="AS225" s="5">
        <f t="shared" si="47"/>
        <v>862000.03981025075</v>
      </c>
      <c r="AT225" s="5">
        <f t="shared" si="15"/>
        <v>459877.39552978158</v>
      </c>
      <c r="AU225" s="5">
        <f t="shared" si="16"/>
        <v>1100122.644280469</v>
      </c>
      <c r="AV225" s="150"/>
      <c r="AW225" s="2">
        <v>220</v>
      </c>
      <c r="AX225" s="118">
        <v>51533</v>
      </c>
      <c r="AY225" s="5">
        <f t="shared" si="48"/>
        <v>456502.1648416018</v>
      </c>
      <c r="AZ225" s="5">
        <f t="shared" si="49"/>
        <v>4880.5172696983873</v>
      </c>
      <c r="BA225" s="5">
        <f t="shared" si="17"/>
        <v>2027.3787394383762</v>
      </c>
      <c r="BB225" s="35">
        <f t="shared" si="18"/>
        <v>5.3293383354933464E-2</v>
      </c>
      <c r="BC225" s="5">
        <f t="shared" si="19"/>
        <v>2853.1385302600111</v>
      </c>
      <c r="BD225" s="35">
        <f t="shared" si="20"/>
        <v>7.4999999999999997E-2</v>
      </c>
      <c r="BE225" s="5">
        <f t="shared" si="50"/>
        <v>243525.21389783709</v>
      </c>
      <c r="BF225" s="5">
        <f t="shared" si="51"/>
        <v>830188.58543580736</v>
      </c>
      <c r="BG225" s="5">
        <f t="shared" si="21"/>
        <v>454474.78610216343</v>
      </c>
      <c r="BH225" s="5">
        <f t="shared" si="22"/>
        <v>1073713.7993336446</v>
      </c>
      <c r="BI225" s="150"/>
      <c r="BJ225" s="2">
        <v>220</v>
      </c>
      <c r="BK225" s="118">
        <v>51533</v>
      </c>
      <c r="BL225" s="5">
        <f t="shared" si="52"/>
        <v>451036.93088295712</v>
      </c>
      <c r="BM225" s="5">
        <f t="shared" si="53"/>
        <v>4761.5904347922178</v>
      </c>
      <c r="BN225" s="5">
        <f t="shared" si="23"/>
        <v>2036.5756440410187</v>
      </c>
      <c r="BO225" s="35">
        <f t="shared" si="24"/>
        <v>5.4183828540714456E-2</v>
      </c>
      <c r="BP225" s="5">
        <f t="shared" si="25"/>
        <v>2725.0147907511991</v>
      </c>
      <c r="BQ225" s="35">
        <f t="shared" si="26"/>
        <v>7.2499999999999995E-2</v>
      </c>
      <c r="BR225" s="5">
        <f t="shared" si="54"/>
        <v>248999.64476108406</v>
      </c>
      <c r="BS225" s="5">
        <f t="shared" si="55"/>
        <v>798550.25089320401</v>
      </c>
      <c r="BT225" s="5">
        <f t="shared" si="27"/>
        <v>449000.35523891612</v>
      </c>
      <c r="BU225" s="5">
        <f t="shared" si="28"/>
        <v>1047549.8956542881</v>
      </c>
      <c r="BV225" s="150"/>
      <c r="BW225" s="2">
        <v>220</v>
      </c>
      <c r="BX225" s="118">
        <v>51533</v>
      </c>
      <c r="BY225" s="5">
        <f t="shared" si="56"/>
        <v>445500.94545585348</v>
      </c>
      <c r="BZ225" s="5">
        <f t="shared" si="57"/>
        <v>4643.8114163506943</v>
      </c>
      <c r="CA225" s="5">
        <f t="shared" si="29"/>
        <v>2045.0559011915489</v>
      </c>
      <c r="CB225" s="35">
        <f t="shared" si="30"/>
        <v>5.5085563935644719E-2</v>
      </c>
      <c r="CC225" s="5">
        <f t="shared" si="31"/>
        <v>2598.7555151591455</v>
      </c>
      <c r="CD225" s="35">
        <f t="shared" si="32"/>
        <v>7.0000000000000007E-2</v>
      </c>
      <c r="CE225" s="5">
        <f t="shared" si="58"/>
        <v>254544.11044533778</v>
      </c>
      <c r="CF225" s="5">
        <f t="shared" si="59"/>
        <v>767094.4011518145</v>
      </c>
      <c r="CG225" s="5">
        <f t="shared" si="33"/>
        <v>443455.88955466193</v>
      </c>
      <c r="CH225" s="5">
        <f t="shared" si="34"/>
        <v>1021638.5115971523</v>
      </c>
    </row>
    <row r="226" spans="9:86" ht="14.25" customHeight="1">
      <c r="I226" s="150"/>
      <c r="J226" s="2">
        <v>221</v>
      </c>
      <c r="K226" s="118">
        <v>51561</v>
      </c>
      <c r="L226" s="5">
        <f t="shared" si="35"/>
        <v>470460.75093885761</v>
      </c>
      <c r="M226" s="5">
        <f t="shared" si="0"/>
        <v>5243.8408962754593</v>
      </c>
      <c r="N226" s="5">
        <f t="shared" si="1"/>
        <v>2009.423233570813</v>
      </c>
      <c r="O226" s="35">
        <f t="shared" si="2"/>
        <v>5.1254177430804543E-2</v>
      </c>
      <c r="P226" s="5">
        <f t="shared" si="3"/>
        <v>3234.4176627046463</v>
      </c>
      <c r="Q226" s="35">
        <f t="shared" si="4"/>
        <v>8.2500000000000004E-2</v>
      </c>
      <c r="R226" s="5">
        <f t="shared" si="36"/>
        <v>229548.67229471344</v>
      </c>
      <c r="S226" s="5">
        <f t="shared" si="37"/>
        <v>929340.16578216257</v>
      </c>
      <c r="T226" s="5">
        <f t="shared" si="38"/>
        <v>468451.32770528679</v>
      </c>
      <c r="U226" s="5">
        <f t="shared" si="39"/>
        <v>1158888.838076876</v>
      </c>
      <c r="V226" s="150"/>
      <c r="W226" s="2">
        <v>221</v>
      </c>
      <c r="X226" s="118">
        <v>51561</v>
      </c>
      <c r="Y226" s="5">
        <f t="shared" si="40"/>
        <v>465206.54671027017</v>
      </c>
      <c r="Z226" s="5">
        <f t="shared" si="41"/>
        <v>5121.6767256780549</v>
      </c>
      <c r="AA226" s="5">
        <f t="shared" si="5"/>
        <v>2020.299747609587</v>
      </c>
      <c r="AB226" s="35">
        <f t="shared" si="6"/>
        <v>5.2113619515363169E-2</v>
      </c>
      <c r="AC226" s="5">
        <f t="shared" si="7"/>
        <v>3101.3769780684679</v>
      </c>
      <c r="AD226" s="35">
        <f t="shared" si="8"/>
        <v>0.08</v>
      </c>
      <c r="AE226" s="5">
        <f t="shared" si="42"/>
        <v>234813.75303733983</v>
      </c>
      <c r="AF226" s="5">
        <f t="shared" si="43"/>
        <v>897076.80333750986</v>
      </c>
      <c r="AG226" s="5">
        <f t="shared" si="9"/>
        <v>463186.24696266057</v>
      </c>
      <c r="AH226" s="5">
        <f t="shared" si="10"/>
        <v>1131890.5563748498</v>
      </c>
      <c r="AI226" s="150"/>
      <c r="AJ226" s="2">
        <v>221</v>
      </c>
      <c r="AK226" s="118">
        <v>51561</v>
      </c>
      <c r="AL226" s="5">
        <f t="shared" si="44"/>
        <v>459877.39552978158</v>
      </c>
      <c r="AM226" s="5">
        <f t="shared" si="45"/>
        <v>5000.557474002132</v>
      </c>
      <c r="AN226" s="5">
        <f t="shared" si="11"/>
        <v>2030.5159612056259</v>
      </c>
      <c r="AO226" s="35">
        <f t="shared" si="12"/>
        <v>5.2984103526979201E-2</v>
      </c>
      <c r="AP226" s="5">
        <f t="shared" si="13"/>
        <v>2970.0415127965061</v>
      </c>
      <c r="AQ226" s="35">
        <f t="shared" si="14"/>
        <v>7.7499999999999999E-2</v>
      </c>
      <c r="AR226" s="5">
        <f t="shared" si="46"/>
        <v>240153.120431424</v>
      </c>
      <c r="AS226" s="5">
        <f t="shared" si="47"/>
        <v>864970.08132304728</v>
      </c>
      <c r="AT226" s="5">
        <f t="shared" si="15"/>
        <v>457846.87956857594</v>
      </c>
      <c r="AU226" s="5">
        <f t="shared" si="16"/>
        <v>1105123.2017544713</v>
      </c>
      <c r="AV226" s="150"/>
      <c r="AW226" s="2">
        <v>221</v>
      </c>
      <c r="AX226" s="118">
        <v>51561</v>
      </c>
      <c r="AY226" s="5">
        <f t="shared" si="48"/>
        <v>454474.78610216343</v>
      </c>
      <c r="AZ226" s="5">
        <f t="shared" si="49"/>
        <v>4880.5172696983873</v>
      </c>
      <c r="BA226" s="5">
        <f t="shared" si="17"/>
        <v>2040.0498565598659</v>
      </c>
      <c r="BB226" s="35">
        <f t="shared" si="18"/>
        <v>5.3865690743106015E-2</v>
      </c>
      <c r="BC226" s="5">
        <f t="shared" si="19"/>
        <v>2840.4674131385214</v>
      </c>
      <c r="BD226" s="35">
        <f t="shared" si="20"/>
        <v>7.4999999999999997E-2</v>
      </c>
      <c r="BE226" s="5">
        <f t="shared" si="50"/>
        <v>245565.26375439696</v>
      </c>
      <c r="BF226" s="5">
        <f t="shared" si="51"/>
        <v>833029.05284894584</v>
      </c>
      <c r="BG226" s="5">
        <f t="shared" si="21"/>
        <v>452434.73624560359</v>
      </c>
      <c r="BH226" s="5">
        <f t="shared" si="22"/>
        <v>1078594.3166033428</v>
      </c>
      <c r="BI226" s="150"/>
      <c r="BJ226" s="2">
        <v>221</v>
      </c>
      <c r="BK226" s="118">
        <v>51561</v>
      </c>
      <c r="BL226" s="5">
        <f t="shared" si="52"/>
        <v>449000.35523891612</v>
      </c>
      <c r="BM226" s="5">
        <f t="shared" si="53"/>
        <v>4761.5904347922178</v>
      </c>
      <c r="BN226" s="5">
        <f t="shared" si="23"/>
        <v>2048.8799552237665</v>
      </c>
      <c r="BO226" s="35">
        <f t="shared" si="24"/>
        <v>5.4758441003019964E-2</v>
      </c>
      <c r="BP226" s="5">
        <f t="shared" si="25"/>
        <v>2712.7104795684513</v>
      </c>
      <c r="BQ226" s="35">
        <f t="shared" si="26"/>
        <v>7.2499999999999995E-2</v>
      </c>
      <c r="BR226" s="5">
        <f t="shared" si="54"/>
        <v>251048.52471630782</v>
      </c>
      <c r="BS226" s="5">
        <f t="shared" si="55"/>
        <v>801262.96137277246</v>
      </c>
      <c r="BT226" s="5">
        <f t="shared" si="27"/>
        <v>446951.47528369236</v>
      </c>
      <c r="BU226" s="5">
        <f t="shared" si="28"/>
        <v>1052311.4860890803</v>
      </c>
      <c r="BV226" s="150"/>
      <c r="BW226" s="2">
        <v>221</v>
      </c>
      <c r="BX226" s="118">
        <v>51561</v>
      </c>
      <c r="BY226" s="5">
        <f t="shared" si="56"/>
        <v>443455.88955466193</v>
      </c>
      <c r="BZ226" s="5">
        <f t="shared" si="57"/>
        <v>4643.8114163506943</v>
      </c>
      <c r="CA226" s="5">
        <f t="shared" si="29"/>
        <v>2056.9853939484997</v>
      </c>
      <c r="CB226" s="35">
        <f t="shared" si="30"/>
        <v>5.5662412674619313E-2</v>
      </c>
      <c r="CC226" s="5">
        <f t="shared" si="31"/>
        <v>2586.8260224021947</v>
      </c>
      <c r="CD226" s="35">
        <f t="shared" si="32"/>
        <v>7.0000000000000007E-2</v>
      </c>
      <c r="CE226" s="5">
        <f t="shared" si="58"/>
        <v>256601.09583928628</v>
      </c>
      <c r="CF226" s="5">
        <f t="shared" si="59"/>
        <v>769681.22717421665</v>
      </c>
      <c r="CG226" s="5">
        <f t="shared" si="33"/>
        <v>441398.90416071343</v>
      </c>
      <c r="CH226" s="5">
        <f t="shared" si="34"/>
        <v>1026282.3230135029</v>
      </c>
    </row>
    <row r="227" spans="9:86" ht="14.25" customHeight="1">
      <c r="I227" s="150"/>
      <c r="J227" s="2">
        <v>222</v>
      </c>
      <c r="K227" s="118">
        <v>51592</v>
      </c>
      <c r="L227" s="5">
        <f t="shared" si="35"/>
        <v>468451.32770528679</v>
      </c>
      <c r="M227" s="5">
        <f t="shared" si="0"/>
        <v>5243.8408962754593</v>
      </c>
      <c r="N227" s="5">
        <f t="shared" si="1"/>
        <v>2023.2380183016126</v>
      </c>
      <c r="O227" s="35">
        <f t="shared" si="2"/>
        <v>5.1827916335619229E-2</v>
      </c>
      <c r="P227" s="5">
        <f t="shared" si="3"/>
        <v>3220.6028779738467</v>
      </c>
      <c r="Q227" s="35">
        <f t="shared" si="4"/>
        <v>8.2500000000000004E-2</v>
      </c>
      <c r="R227" s="5">
        <f t="shared" si="36"/>
        <v>231571.91031301505</v>
      </c>
      <c r="S227" s="5">
        <f t="shared" si="37"/>
        <v>932560.76866013638</v>
      </c>
      <c r="T227" s="5">
        <f t="shared" si="38"/>
        <v>466428.08968698519</v>
      </c>
      <c r="U227" s="5">
        <f t="shared" si="39"/>
        <v>1164132.6789731514</v>
      </c>
      <c r="V227" s="150"/>
      <c r="W227" s="2">
        <v>222</v>
      </c>
      <c r="X227" s="118">
        <v>51592</v>
      </c>
      <c r="Y227" s="5">
        <f t="shared" si="40"/>
        <v>463186.24696266057</v>
      </c>
      <c r="Z227" s="5">
        <f t="shared" si="41"/>
        <v>5121.6767256780549</v>
      </c>
      <c r="AA227" s="5">
        <f t="shared" si="5"/>
        <v>2033.7684125936507</v>
      </c>
      <c r="AB227" s="35">
        <f t="shared" si="6"/>
        <v>5.2689865278083739E-2</v>
      </c>
      <c r="AC227" s="5">
        <f t="shared" si="7"/>
        <v>3087.9083130844042</v>
      </c>
      <c r="AD227" s="35">
        <f t="shared" si="8"/>
        <v>0.08</v>
      </c>
      <c r="AE227" s="5">
        <f t="shared" si="42"/>
        <v>236847.5214499335</v>
      </c>
      <c r="AF227" s="5">
        <f t="shared" si="43"/>
        <v>900164.71165059425</v>
      </c>
      <c r="AG227" s="5">
        <f t="shared" si="9"/>
        <v>461152.47855006694</v>
      </c>
      <c r="AH227" s="5">
        <f t="shared" si="10"/>
        <v>1137012.2331005277</v>
      </c>
      <c r="AI227" s="150"/>
      <c r="AJ227" s="2">
        <v>222</v>
      </c>
      <c r="AK227" s="118">
        <v>51592</v>
      </c>
      <c r="AL227" s="5">
        <f t="shared" si="44"/>
        <v>457846.87956857594</v>
      </c>
      <c r="AM227" s="5">
        <f t="shared" si="45"/>
        <v>5000.557474002132</v>
      </c>
      <c r="AN227" s="5">
        <f t="shared" si="11"/>
        <v>2043.6297101217456</v>
      </c>
      <c r="AO227" s="35">
        <f t="shared" si="12"/>
        <v>5.3562790565634566E-2</v>
      </c>
      <c r="AP227" s="5">
        <f t="shared" si="13"/>
        <v>2956.9277638803865</v>
      </c>
      <c r="AQ227" s="35">
        <f t="shared" si="14"/>
        <v>7.7500000000000013E-2</v>
      </c>
      <c r="AR227" s="5">
        <f t="shared" si="46"/>
        <v>242196.75014154575</v>
      </c>
      <c r="AS227" s="5">
        <f t="shared" si="47"/>
        <v>867927.00908692763</v>
      </c>
      <c r="AT227" s="5">
        <f t="shared" si="15"/>
        <v>455803.24985845422</v>
      </c>
      <c r="AU227" s="5">
        <f t="shared" si="16"/>
        <v>1110123.7592284733</v>
      </c>
      <c r="AV227" s="150"/>
      <c r="AW227" s="2">
        <v>222</v>
      </c>
      <c r="AX227" s="118">
        <v>51592</v>
      </c>
      <c r="AY227" s="5">
        <f t="shared" si="48"/>
        <v>452434.73624560359</v>
      </c>
      <c r="AZ227" s="5">
        <f t="shared" si="49"/>
        <v>4880.5172696983873</v>
      </c>
      <c r="BA227" s="5">
        <f t="shared" si="17"/>
        <v>2052.800168163365</v>
      </c>
      <c r="BB227" s="35">
        <f t="shared" si="18"/>
        <v>5.4446752303713618E-2</v>
      </c>
      <c r="BC227" s="5">
        <f t="shared" si="19"/>
        <v>2827.7171015350223</v>
      </c>
      <c r="BD227" s="35">
        <f t="shared" si="20"/>
        <v>7.4999999999999997E-2</v>
      </c>
      <c r="BE227" s="5">
        <f t="shared" si="50"/>
        <v>247618.06392256034</v>
      </c>
      <c r="BF227" s="5">
        <f t="shared" si="51"/>
        <v>835856.7699504809</v>
      </c>
      <c r="BG227" s="5">
        <f t="shared" si="21"/>
        <v>450381.93607744022</v>
      </c>
      <c r="BH227" s="5">
        <f t="shared" si="22"/>
        <v>1083474.8338730412</v>
      </c>
      <c r="BI227" s="150"/>
      <c r="BJ227" s="2">
        <v>222</v>
      </c>
      <c r="BK227" s="118">
        <v>51592</v>
      </c>
      <c r="BL227" s="5">
        <f t="shared" si="52"/>
        <v>446951.47528369236</v>
      </c>
      <c r="BM227" s="5">
        <f t="shared" si="53"/>
        <v>4761.5904347922178</v>
      </c>
      <c r="BN227" s="5">
        <f t="shared" si="23"/>
        <v>2061.2586049532433</v>
      </c>
      <c r="BO227" s="35">
        <f t="shared" si="24"/>
        <v>5.5341809183511191E-2</v>
      </c>
      <c r="BP227" s="5">
        <f t="shared" si="25"/>
        <v>2700.3318298389745</v>
      </c>
      <c r="BQ227" s="35">
        <f t="shared" si="26"/>
        <v>7.2499999999999995E-2</v>
      </c>
      <c r="BR227" s="5">
        <f t="shared" si="54"/>
        <v>253109.78332126106</v>
      </c>
      <c r="BS227" s="5">
        <f t="shared" si="55"/>
        <v>803963.29320261138</v>
      </c>
      <c r="BT227" s="5">
        <f t="shared" si="27"/>
        <v>444890.21667873912</v>
      </c>
      <c r="BU227" s="5">
        <f t="shared" si="28"/>
        <v>1057073.0765238726</v>
      </c>
      <c r="BV227" s="150"/>
      <c r="BW227" s="2">
        <v>222</v>
      </c>
      <c r="BX227" s="118">
        <v>51592</v>
      </c>
      <c r="BY227" s="5">
        <f t="shared" si="56"/>
        <v>441398.90416071343</v>
      </c>
      <c r="BZ227" s="5">
        <f t="shared" si="57"/>
        <v>4643.8114163506943</v>
      </c>
      <c r="CA227" s="5">
        <f t="shared" si="29"/>
        <v>2068.9844754131991</v>
      </c>
      <c r="CB227" s="35">
        <f t="shared" si="30"/>
        <v>5.6248018449811504E-2</v>
      </c>
      <c r="CC227" s="5">
        <f t="shared" si="31"/>
        <v>2574.8269409374952</v>
      </c>
      <c r="CD227" s="35">
        <f t="shared" si="32"/>
        <v>7.0000000000000007E-2</v>
      </c>
      <c r="CE227" s="5">
        <f t="shared" si="58"/>
        <v>258670.08031469947</v>
      </c>
      <c r="CF227" s="5">
        <f t="shared" si="59"/>
        <v>772256.0541151542</v>
      </c>
      <c r="CG227" s="5">
        <f t="shared" si="33"/>
        <v>439329.91968530021</v>
      </c>
      <c r="CH227" s="5">
        <f t="shared" si="34"/>
        <v>1030926.1344298536</v>
      </c>
    </row>
    <row r="228" spans="9:86" ht="14.25" customHeight="1">
      <c r="I228" s="150"/>
      <c r="J228" s="2">
        <v>223</v>
      </c>
      <c r="K228" s="118">
        <v>51622</v>
      </c>
      <c r="L228" s="5">
        <f t="shared" si="35"/>
        <v>466428.08968698519</v>
      </c>
      <c r="M228" s="5">
        <f t="shared" si="0"/>
        <v>5243.8408962754593</v>
      </c>
      <c r="N228" s="5">
        <f t="shared" si="1"/>
        <v>2037.1477796774361</v>
      </c>
      <c r="O228" s="35">
        <f t="shared" si="2"/>
        <v>5.2410594251590906E-2</v>
      </c>
      <c r="P228" s="5">
        <f t="shared" si="3"/>
        <v>3206.6931165980232</v>
      </c>
      <c r="Q228" s="35">
        <f t="shared" si="4"/>
        <v>8.2500000000000004E-2</v>
      </c>
      <c r="R228" s="5">
        <f t="shared" si="36"/>
        <v>233609.05809269249</v>
      </c>
      <c r="S228" s="5">
        <f t="shared" si="37"/>
        <v>935767.46177673445</v>
      </c>
      <c r="T228" s="5">
        <f t="shared" si="38"/>
        <v>464390.94190730777</v>
      </c>
      <c r="U228" s="5">
        <f t="shared" si="39"/>
        <v>1169376.519869427</v>
      </c>
      <c r="V228" s="150"/>
      <c r="W228" s="2">
        <v>223</v>
      </c>
      <c r="X228" s="118">
        <v>51622</v>
      </c>
      <c r="Y228" s="5">
        <f t="shared" si="40"/>
        <v>461152.47855006694</v>
      </c>
      <c r="Z228" s="5">
        <f t="shared" si="41"/>
        <v>5121.6767256780549</v>
      </c>
      <c r="AA228" s="5">
        <f t="shared" si="5"/>
        <v>2047.3268686776087</v>
      </c>
      <c r="AB228" s="35">
        <f t="shared" si="6"/>
        <v>5.327505232407416E-2</v>
      </c>
      <c r="AC228" s="5">
        <f t="shared" si="7"/>
        <v>3074.3498570004463</v>
      </c>
      <c r="AD228" s="35">
        <f t="shared" si="8"/>
        <v>0.08</v>
      </c>
      <c r="AE228" s="5">
        <f t="shared" si="42"/>
        <v>238894.8483186111</v>
      </c>
      <c r="AF228" s="5">
        <f t="shared" si="43"/>
        <v>903239.06150759466</v>
      </c>
      <c r="AG228" s="5">
        <f t="shared" si="9"/>
        <v>459105.15168138931</v>
      </c>
      <c r="AH228" s="5">
        <f t="shared" si="10"/>
        <v>1142133.9098262058</v>
      </c>
      <c r="AI228" s="150"/>
      <c r="AJ228" s="2">
        <v>223</v>
      </c>
      <c r="AK228" s="118">
        <v>51622</v>
      </c>
      <c r="AL228" s="5">
        <f t="shared" si="44"/>
        <v>455803.24985845422</v>
      </c>
      <c r="AM228" s="5">
        <f t="shared" si="45"/>
        <v>5000.557474002132</v>
      </c>
      <c r="AN228" s="5">
        <f t="shared" si="11"/>
        <v>2056.8281519996153</v>
      </c>
      <c r="AO228" s="35">
        <f t="shared" si="12"/>
        <v>5.4150420892479706E-2</v>
      </c>
      <c r="AP228" s="5">
        <f t="shared" si="13"/>
        <v>2943.7293220025167</v>
      </c>
      <c r="AQ228" s="35">
        <f t="shared" si="14"/>
        <v>7.7499999999999999E-2</v>
      </c>
      <c r="AR228" s="5">
        <f t="shared" si="46"/>
        <v>244253.57829354538</v>
      </c>
      <c r="AS228" s="5">
        <f t="shared" si="47"/>
        <v>870870.73840893013</v>
      </c>
      <c r="AT228" s="5">
        <f t="shared" si="15"/>
        <v>453746.4217064546</v>
      </c>
      <c r="AU228" s="5">
        <f t="shared" si="16"/>
        <v>1115124.3167024755</v>
      </c>
      <c r="AV228" s="150"/>
      <c r="AW228" s="2">
        <v>223</v>
      </c>
      <c r="AX228" s="118">
        <v>51622</v>
      </c>
      <c r="AY228" s="5">
        <f t="shared" si="48"/>
        <v>450381.93607744022</v>
      </c>
      <c r="AZ228" s="5">
        <f t="shared" si="49"/>
        <v>4880.5172696983873</v>
      </c>
      <c r="BA228" s="5">
        <f t="shared" si="17"/>
        <v>2065.6301692143861</v>
      </c>
      <c r="BB228" s="35">
        <f t="shared" si="18"/>
        <v>5.5036758903915212E-2</v>
      </c>
      <c r="BC228" s="5">
        <f t="shared" si="19"/>
        <v>2814.8871004840012</v>
      </c>
      <c r="BD228" s="35">
        <f t="shared" si="20"/>
        <v>7.4999999999999997E-2</v>
      </c>
      <c r="BE228" s="5">
        <f t="shared" si="50"/>
        <v>249683.69409177473</v>
      </c>
      <c r="BF228" s="5">
        <f t="shared" si="51"/>
        <v>838671.65705096489</v>
      </c>
      <c r="BG228" s="5">
        <f t="shared" si="21"/>
        <v>448316.30590822583</v>
      </c>
      <c r="BH228" s="5">
        <f t="shared" si="22"/>
        <v>1088355.3511427396</v>
      </c>
      <c r="BI228" s="150"/>
      <c r="BJ228" s="2">
        <v>223</v>
      </c>
      <c r="BK228" s="118">
        <v>51622</v>
      </c>
      <c r="BL228" s="5">
        <f t="shared" si="52"/>
        <v>444890.21667873912</v>
      </c>
      <c r="BM228" s="5">
        <f t="shared" si="53"/>
        <v>4761.5904347922178</v>
      </c>
      <c r="BN228" s="5">
        <f t="shared" si="23"/>
        <v>2073.7120423581691</v>
      </c>
      <c r="BO228" s="35">
        <f t="shared" si="24"/>
        <v>5.593412391504099E-2</v>
      </c>
      <c r="BP228" s="5">
        <f t="shared" si="25"/>
        <v>2687.8783924340487</v>
      </c>
      <c r="BQ228" s="35">
        <f t="shared" si="26"/>
        <v>7.2499999999999995E-2</v>
      </c>
      <c r="BR228" s="5">
        <f t="shared" si="54"/>
        <v>255183.49536361924</v>
      </c>
      <c r="BS228" s="5">
        <f t="shared" si="55"/>
        <v>806651.17159504548</v>
      </c>
      <c r="BT228" s="5">
        <f t="shared" si="27"/>
        <v>442816.50463638094</v>
      </c>
      <c r="BU228" s="5">
        <f t="shared" si="28"/>
        <v>1061834.6669586648</v>
      </c>
      <c r="BV228" s="150"/>
      <c r="BW228" s="2">
        <v>223</v>
      </c>
      <c r="BX228" s="118">
        <v>51622</v>
      </c>
      <c r="BY228" s="5">
        <f t="shared" si="56"/>
        <v>439329.91968530021</v>
      </c>
      <c r="BZ228" s="5">
        <f t="shared" si="57"/>
        <v>4643.8114163506943</v>
      </c>
      <c r="CA228" s="5">
        <f t="shared" si="29"/>
        <v>2081.0535515197762</v>
      </c>
      <c r="CB228" s="35">
        <f t="shared" si="30"/>
        <v>5.684257206093693E-2</v>
      </c>
      <c r="CC228" s="5">
        <f t="shared" si="31"/>
        <v>2562.7578648309182</v>
      </c>
      <c r="CD228" s="35">
        <f t="shared" si="32"/>
        <v>7.0000000000000007E-2</v>
      </c>
      <c r="CE228" s="5">
        <f t="shared" si="58"/>
        <v>260751.13386621926</v>
      </c>
      <c r="CF228" s="5">
        <f t="shared" si="59"/>
        <v>774818.8119799851</v>
      </c>
      <c r="CG228" s="5">
        <f t="shared" si="33"/>
        <v>437248.86613378045</v>
      </c>
      <c r="CH228" s="5">
        <f t="shared" si="34"/>
        <v>1035569.9458462044</v>
      </c>
    </row>
    <row r="229" spans="9:86" ht="14.25" customHeight="1">
      <c r="I229" s="150"/>
      <c r="J229" s="2">
        <v>224</v>
      </c>
      <c r="K229" s="118">
        <v>51653</v>
      </c>
      <c r="L229" s="5">
        <f t="shared" si="35"/>
        <v>464390.94190730777</v>
      </c>
      <c r="M229" s="5">
        <f t="shared" si="0"/>
        <v>5243.8408962754593</v>
      </c>
      <c r="N229" s="5">
        <f t="shared" si="1"/>
        <v>2051.1531706627184</v>
      </c>
      <c r="O229" s="35">
        <f t="shared" si="2"/>
        <v>5.3002407727551097E-2</v>
      </c>
      <c r="P229" s="5">
        <f t="shared" si="3"/>
        <v>3192.6877256127409</v>
      </c>
      <c r="Q229" s="35">
        <f t="shared" si="4"/>
        <v>8.2500000000000004E-2</v>
      </c>
      <c r="R229" s="5">
        <f t="shared" si="36"/>
        <v>235660.21126335522</v>
      </c>
      <c r="S229" s="5">
        <f t="shared" si="37"/>
        <v>938960.14950234722</v>
      </c>
      <c r="T229" s="5">
        <f t="shared" si="38"/>
        <v>462339.78873664507</v>
      </c>
      <c r="U229" s="5">
        <f t="shared" si="39"/>
        <v>1174620.3607657026</v>
      </c>
      <c r="V229" s="150"/>
      <c r="W229" s="2">
        <v>224</v>
      </c>
      <c r="X229" s="118">
        <v>51653</v>
      </c>
      <c r="Y229" s="5">
        <f t="shared" si="40"/>
        <v>459105.15168138931</v>
      </c>
      <c r="Z229" s="5">
        <f t="shared" si="41"/>
        <v>5121.6767256780549</v>
      </c>
      <c r="AA229" s="5">
        <f t="shared" si="5"/>
        <v>2060.9757144687928</v>
      </c>
      <c r="AB229" s="35">
        <f t="shared" si="6"/>
        <v>5.3869377163488844E-2</v>
      </c>
      <c r="AC229" s="5">
        <f t="shared" si="7"/>
        <v>3060.7010112092621</v>
      </c>
      <c r="AD229" s="35">
        <f t="shared" si="8"/>
        <v>0.08</v>
      </c>
      <c r="AE229" s="5">
        <f t="shared" si="42"/>
        <v>240955.8240330799</v>
      </c>
      <c r="AF229" s="5">
        <f t="shared" si="43"/>
        <v>906299.76251880394</v>
      </c>
      <c r="AG229" s="5">
        <f t="shared" si="9"/>
        <v>457044.17596692051</v>
      </c>
      <c r="AH229" s="5">
        <f t="shared" si="10"/>
        <v>1147255.5865518837</v>
      </c>
      <c r="AI229" s="150"/>
      <c r="AJ229" s="2">
        <v>224</v>
      </c>
      <c r="AK229" s="118">
        <v>51653</v>
      </c>
      <c r="AL229" s="5">
        <f t="shared" si="44"/>
        <v>453746.4217064546</v>
      </c>
      <c r="AM229" s="5">
        <f t="shared" si="45"/>
        <v>5000.557474002132</v>
      </c>
      <c r="AN229" s="5">
        <f t="shared" si="11"/>
        <v>2070.111833814613</v>
      </c>
      <c r="AO229" s="35">
        <f t="shared" si="12"/>
        <v>5.4747190980265502E-2</v>
      </c>
      <c r="AP229" s="5">
        <f t="shared" si="13"/>
        <v>2930.4456401875191</v>
      </c>
      <c r="AQ229" s="35">
        <f t="shared" si="14"/>
        <v>7.7499999999999999E-2</v>
      </c>
      <c r="AR229" s="5">
        <f t="shared" si="46"/>
        <v>246323.69012735999</v>
      </c>
      <c r="AS229" s="5">
        <f t="shared" si="47"/>
        <v>873801.18404911761</v>
      </c>
      <c r="AT229" s="5">
        <f t="shared" si="15"/>
        <v>451676.30987264001</v>
      </c>
      <c r="AU229" s="5">
        <f t="shared" si="16"/>
        <v>1120124.8741764775</v>
      </c>
      <c r="AV229" s="150"/>
      <c r="AW229" s="2">
        <v>224</v>
      </c>
      <c r="AX229" s="118">
        <v>51653</v>
      </c>
      <c r="AY229" s="5">
        <f t="shared" si="48"/>
        <v>448316.30590822583</v>
      </c>
      <c r="AZ229" s="5">
        <f t="shared" si="49"/>
        <v>4880.5172696983873</v>
      </c>
      <c r="BA229" s="5">
        <f t="shared" si="17"/>
        <v>2078.5403577719762</v>
      </c>
      <c r="BB229" s="35">
        <f t="shared" si="18"/>
        <v>5.5635906980304337E-2</v>
      </c>
      <c r="BC229" s="5">
        <f t="shared" si="19"/>
        <v>2801.976911926411</v>
      </c>
      <c r="BD229" s="35">
        <f t="shared" si="20"/>
        <v>7.4999999999999997E-2</v>
      </c>
      <c r="BE229" s="5">
        <f t="shared" si="50"/>
        <v>251762.2344495467</v>
      </c>
      <c r="BF229" s="5">
        <f t="shared" si="51"/>
        <v>841473.6339628913</v>
      </c>
      <c r="BG229" s="5">
        <f t="shared" si="21"/>
        <v>446237.76555045386</v>
      </c>
      <c r="BH229" s="5">
        <f t="shared" si="22"/>
        <v>1093235.8684124381</v>
      </c>
      <c r="BI229" s="150"/>
      <c r="BJ229" s="2">
        <v>224</v>
      </c>
      <c r="BK229" s="118">
        <v>51653</v>
      </c>
      <c r="BL229" s="5">
        <f t="shared" si="52"/>
        <v>442816.50463638094</v>
      </c>
      <c r="BM229" s="5">
        <f t="shared" si="53"/>
        <v>4761.5904347922178</v>
      </c>
      <c r="BN229" s="5">
        <f t="shared" si="23"/>
        <v>2086.2407192807495</v>
      </c>
      <c r="BO229" s="35">
        <f t="shared" si="24"/>
        <v>5.6535581599259518E-2</v>
      </c>
      <c r="BP229" s="5">
        <f t="shared" si="25"/>
        <v>2675.3497155114683</v>
      </c>
      <c r="BQ229" s="35">
        <f t="shared" si="26"/>
        <v>7.2499999999999995E-2</v>
      </c>
      <c r="BR229" s="5">
        <f t="shared" si="54"/>
        <v>257269.7360829</v>
      </c>
      <c r="BS229" s="5">
        <f t="shared" si="55"/>
        <v>809326.52131055691</v>
      </c>
      <c r="BT229" s="5">
        <f t="shared" si="27"/>
        <v>440730.26391710021</v>
      </c>
      <c r="BU229" s="5">
        <f t="shared" si="28"/>
        <v>1066596.257393457</v>
      </c>
      <c r="BV229" s="150"/>
      <c r="BW229" s="2">
        <v>224</v>
      </c>
      <c r="BX229" s="118">
        <v>51653</v>
      </c>
      <c r="BY229" s="5">
        <f t="shared" si="56"/>
        <v>437248.86613378045</v>
      </c>
      <c r="BZ229" s="5">
        <f t="shared" si="57"/>
        <v>4643.8114163506943</v>
      </c>
      <c r="CA229" s="5">
        <f t="shared" si="29"/>
        <v>2093.1930305703081</v>
      </c>
      <c r="CB229" s="35">
        <f t="shared" si="30"/>
        <v>5.7446269875880043E-2</v>
      </c>
      <c r="CC229" s="5">
        <f t="shared" si="31"/>
        <v>2550.6183857803862</v>
      </c>
      <c r="CD229" s="35">
        <f t="shared" si="32"/>
        <v>7.0000000000000007E-2</v>
      </c>
      <c r="CE229" s="5">
        <f t="shared" si="58"/>
        <v>262844.32689678954</v>
      </c>
      <c r="CF229" s="5">
        <f t="shared" si="59"/>
        <v>777369.43036576547</v>
      </c>
      <c r="CG229" s="5">
        <f t="shared" si="33"/>
        <v>435155.67310321017</v>
      </c>
      <c r="CH229" s="5">
        <f t="shared" si="34"/>
        <v>1040213.757262555</v>
      </c>
    </row>
    <row r="230" spans="9:86" ht="14.25" customHeight="1">
      <c r="I230" s="150"/>
      <c r="J230" s="2">
        <v>225</v>
      </c>
      <c r="K230" s="118">
        <v>51683</v>
      </c>
      <c r="L230" s="5">
        <f t="shared" si="35"/>
        <v>462339.78873664507</v>
      </c>
      <c r="M230" s="5">
        <f t="shared" si="0"/>
        <v>5243.8408962754593</v>
      </c>
      <c r="N230" s="5">
        <f t="shared" si="1"/>
        <v>2065.2548487110244</v>
      </c>
      <c r="O230" s="35">
        <f t="shared" si="2"/>
        <v>5.3603559088549593E-2</v>
      </c>
      <c r="P230" s="5">
        <f t="shared" si="3"/>
        <v>3178.5860475644349</v>
      </c>
      <c r="Q230" s="35">
        <f t="shared" si="4"/>
        <v>8.2500000000000004E-2</v>
      </c>
      <c r="R230" s="5">
        <f t="shared" si="36"/>
        <v>237725.46611206623</v>
      </c>
      <c r="S230" s="5">
        <f t="shared" si="37"/>
        <v>942138.73554991162</v>
      </c>
      <c r="T230" s="5">
        <f t="shared" si="38"/>
        <v>460274.53388793406</v>
      </c>
      <c r="U230" s="5">
        <f t="shared" si="39"/>
        <v>1179864.2016619779</v>
      </c>
      <c r="V230" s="150"/>
      <c r="W230" s="2">
        <v>225</v>
      </c>
      <c r="X230" s="118">
        <v>51683</v>
      </c>
      <c r="Y230" s="5">
        <f t="shared" si="40"/>
        <v>457044.17596692051</v>
      </c>
      <c r="Z230" s="5">
        <f t="shared" si="41"/>
        <v>5121.6767256780549</v>
      </c>
      <c r="AA230" s="5">
        <f t="shared" si="5"/>
        <v>2074.7155525652515</v>
      </c>
      <c r="AB230" s="35">
        <f t="shared" si="6"/>
        <v>5.4473042082008635E-2</v>
      </c>
      <c r="AC230" s="5">
        <f t="shared" si="7"/>
        <v>3046.9611731128034</v>
      </c>
      <c r="AD230" s="35">
        <f t="shared" si="8"/>
        <v>0.08</v>
      </c>
      <c r="AE230" s="5">
        <f t="shared" si="42"/>
        <v>243030.53958564517</v>
      </c>
      <c r="AF230" s="5">
        <f t="shared" si="43"/>
        <v>909346.72369191679</v>
      </c>
      <c r="AG230" s="5">
        <f t="shared" si="9"/>
        <v>454969.46041435527</v>
      </c>
      <c r="AH230" s="5">
        <f t="shared" si="10"/>
        <v>1152377.2632775619</v>
      </c>
      <c r="AI230" s="150"/>
      <c r="AJ230" s="2">
        <v>225</v>
      </c>
      <c r="AK230" s="118">
        <v>51683</v>
      </c>
      <c r="AL230" s="5">
        <f t="shared" si="44"/>
        <v>451676.30987264001</v>
      </c>
      <c r="AM230" s="5">
        <f t="shared" si="45"/>
        <v>5000.557474002132</v>
      </c>
      <c r="AN230" s="5">
        <f t="shared" si="11"/>
        <v>2083.4813060746656</v>
      </c>
      <c r="AO230" s="35">
        <f t="shared" si="12"/>
        <v>5.5353303076589921E-2</v>
      </c>
      <c r="AP230" s="5">
        <f t="shared" si="13"/>
        <v>2917.0761679274665</v>
      </c>
      <c r="AQ230" s="35">
        <f t="shared" si="14"/>
        <v>7.7499999999999986E-2</v>
      </c>
      <c r="AR230" s="5">
        <f t="shared" si="46"/>
        <v>248407.17143343465</v>
      </c>
      <c r="AS230" s="5">
        <f t="shared" si="47"/>
        <v>876718.26021704508</v>
      </c>
      <c r="AT230" s="5">
        <f t="shared" si="15"/>
        <v>449592.82856656535</v>
      </c>
      <c r="AU230" s="5">
        <f t="shared" si="16"/>
        <v>1125125.4316504798</v>
      </c>
      <c r="AV230" s="150"/>
      <c r="AW230" s="2">
        <v>225</v>
      </c>
      <c r="AX230" s="118">
        <v>51683</v>
      </c>
      <c r="AY230" s="5">
        <f t="shared" si="48"/>
        <v>446237.76555045386</v>
      </c>
      <c r="AZ230" s="5">
        <f t="shared" si="49"/>
        <v>4880.5172696983873</v>
      </c>
      <c r="BA230" s="5">
        <f t="shared" si="17"/>
        <v>2091.5312350080508</v>
      </c>
      <c r="BB230" s="35">
        <f t="shared" si="18"/>
        <v>5.624439874365332E-2</v>
      </c>
      <c r="BC230" s="5">
        <f t="shared" si="19"/>
        <v>2788.9860346903365</v>
      </c>
      <c r="BD230" s="35">
        <f t="shared" si="20"/>
        <v>7.4999999999999997E-2</v>
      </c>
      <c r="BE230" s="5">
        <f t="shared" si="50"/>
        <v>253853.76568455476</v>
      </c>
      <c r="BF230" s="5">
        <f t="shared" si="51"/>
        <v>844262.61999758158</v>
      </c>
      <c r="BG230" s="5">
        <f t="shared" si="21"/>
        <v>444146.23431544582</v>
      </c>
      <c r="BH230" s="5">
        <f t="shared" si="22"/>
        <v>1098116.3856821363</v>
      </c>
      <c r="BI230" s="150"/>
      <c r="BJ230" s="2">
        <v>225</v>
      </c>
      <c r="BK230" s="118">
        <v>51683</v>
      </c>
      <c r="BL230" s="5">
        <f t="shared" si="52"/>
        <v>440730.26391710021</v>
      </c>
      <c r="BM230" s="5">
        <f t="shared" si="53"/>
        <v>4761.5904347922178</v>
      </c>
      <c r="BN230" s="5">
        <f t="shared" si="23"/>
        <v>2098.8450902930708</v>
      </c>
      <c r="BO230" s="35">
        <f t="shared" si="24"/>
        <v>5.7146384411337528E-2</v>
      </c>
      <c r="BP230" s="5">
        <f t="shared" si="25"/>
        <v>2662.745344499147</v>
      </c>
      <c r="BQ230" s="35">
        <f t="shared" si="26"/>
        <v>7.2499999999999995E-2</v>
      </c>
      <c r="BR230" s="5">
        <f t="shared" si="54"/>
        <v>259368.58117319306</v>
      </c>
      <c r="BS230" s="5">
        <f t="shared" si="55"/>
        <v>811989.26665505604</v>
      </c>
      <c r="BT230" s="5">
        <f t="shared" si="27"/>
        <v>438631.41882680712</v>
      </c>
      <c r="BU230" s="5">
        <f t="shared" si="28"/>
        <v>1071357.847828249</v>
      </c>
      <c r="BV230" s="150"/>
      <c r="BW230" s="2">
        <v>225</v>
      </c>
      <c r="BX230" s="118">
        <v>51683</v>
      </c>
      <c r="BY230" s="5">
        <f t="shared" si="56"/>
        <v>435155.67310321017</v>
      </c>
      <c r="BZ230" s="5">
        <f t="shared" si="57"/>
        <v>4643.8114163506943</v>
      </c>
      <c r="CA230" s="5">
        <f t="shared" si="29"/>
        <v>2105.4033232486349</v>
      </c>
      <c r="CB230" s="35">
        <f t="shared" si="30"/>
        <v>5.8059314035396492E-2</v>
      </c>
      <c r="CC230" s="5">
        <f t="shared" si="31"/>
        <v>2538.4080931020594</v>
      </c>
      <c r="CD230" s="35">
        <f t="shared" si="32"/>
        <v>7.0000000000000007E-2</v>
      </c>
      <c r="CE230" s="5">
        <f t="shared" si="58"/>
        <v>264949.73022003815</v>
      </c>
      <c r="CF230" s="5">
        <f t="shared" si="59"/>
        <v>779907.83845886751</v>
      </c>
      <c r="CG230" s="5">
        <f t="shared" si="33"/>
        <v>433050.26977996156</v>
      </c>
      <c r="CH230" s="5">
        <f t="shared" si="34"/>
        <v>1044857.5686789057</v>
      </c>
    </row>
    <row r="231" spans="9:86" ht="14.25" customHeight="1">
      <c r="I231" s="150"/>
      <c r="J231" s="2">
        <v>226</v>
      </c>
      <c r="K231" s="118">
        <v>51714</v>
      </c>
      <c r="L231" s="5">
        <f t="shared" si="35"/>
        <v>460274.53388793406</v>
      </c>
      <c r="M231" s="5">
        <f t="shared" si="0"/>
        <v>5243.8408962754593</v>
      </c>
      <c r="N231" s="5">
        <f t="shared" si="1"/>
        <v>2079.4534757959127</v>
      </c>
      <c r="O231" s="35">
        <f t="shared" si="2"/>
        <v>5.4214256649763995E-2</v>
      </c>
      <c r="P231" s="5">
        <f t="shared" si="3"/>
        <v>3164.3874204795466</v>
      </c>
      <c r="Q231" s="35">
        <f t="shared" si="4"/>
        <v>8.2500000000000004E-2</v>
      </c>
      <c r="R231" s="5">
        <f t="shared" si="36"/>
        <v>239804.91958786215</v>
      </c>
      <c r="S231" s="5">
        <f t="shared" si="37"/>
        <v>945303.12297039118</v>
      </c>
      <c r="T231" s="5">
        <f t="shared" si="38"/>
        <v>458195.08041213814</v>
      </c>
      <c r="U231" s="5">
        <f t="shared" si="39"/>
        <v>1185108.0425582533</v>
      </c>
      <c r="V231" s="150"/>
      <c r="W231" s="2">
        <v>226</v>
      </c>
      <c r="X231" s="118">
        <v>51714</v>
      </c>
      <c r="Y231" s="5">
        <f t="shared" si="40"/>
        <v>454969.46041435527</v>
      </c>
      <c r="Z231" s="5">
        <f t="shared" si="41"/>
        <v>5121.6767256780549</v>
      </c>
      <c r="AA231" s="5">
        <f t="shared" si="5"/>
        <v>2088.546989582353</v>
      </c>
      <c r="AB231" s="35">
        <f t="shared" si="6"/>
        <v>5.5086255354728553E-2</v>
      </c>
      <c r="AC231" s="5">
        <f t="shared" si="7"/>
        <v>3033.1297360957019</v>
      </c>
      <c r="AD231" s="35">
        <f t="shared" si="8"/>
        <v>0.08</v>
      </c>
      <c r="AE231" s="5">
        <f t="shared" si="42"/>
        <v>245119.08657522753</v>
      </c>
      <c r="AF231" s="5">
        <f t="shared" si="43"/>
        <v>912379.85342801246</v>
      </c>
      <c r="AG231" s="5">
        <f t="shared" si="9"/>
        <v>452880.91342477291</v>
      </c>
      <c r="AH231" s="5">
        <f t="shared" si="10"/>
        <v>1157498.94000324</v>
      </c>
      <c r="AI231" s="150"/>
      <c r="AJ231" s="2">
        <v>226</v>
      </c>
      <c r="AK231" s="118">
        <v>51714</v>
      </c>
      <c r="AL231" s="5">
        <f t="shared" si="44"/>
        <v>449592.82856656535</v>
      </c>
      <c r="AM231" s="5">
        <f t="shared" si="45"/>
        <v>5000.557474002132</v>
      </c>
      <c r="AN231" s="5">
        <f t="shared" si="11"/>
        <v>2096.9371228430641</v>
      </c>
      <c r="AO231" s="35">
        <f t="shared" si="12"/>
        <v>5.5968965417763944E-2</v>
      </c>
      <c r="AP231" s="5">
        <f t="shared" si="13"/>
        <v>2903.6203511590679</v>
      </c>
      <c r="AQ231" s="35">
        <f t="shared" si="14"/>
        <v>7.7499999999999999E-2</v>
      </c>
      <c r="AR231" s="5">
        <f t="shared" si="46"/>
        <v>250504.1085562777</v>
      </c>
      <c r="AS231" s="5">
        <f t="shared" si="47"/>
        <v>879621.8805682041</v>
      </c>
      <c r="AT231" s="5">
        <f t="shared" si="15"/>
        <v>447495.8914437223</v>
      </c>
      <c r="AU231" s="5">
        <f t="shared" si="16"/>
        <v>1130125.9891244818</v>
      </c>
      <c r="AV231" s="150"/>
      <c r="AW231" s="2">
        <v>226</v>
      </c>
      <c r="AX231" s="118">
        <v>51714</v>
      </c>
      <c r="AY231" s="5">
        <f t="shared" si="48"/>
        <v>444146.23431544582</v>
      </c>
      <c r="AZ231" s="5">
        <f t="shared" si="49"/>
        <v>4880.5172696983873</v>
      </c>
      <c r="BA231" s="5">
        <f t="shared" si="17"/>
        <v>2104.6033052268513</v>
      </c>
      <c r="BB231" s="35">
        <f t="shared" si="18"/>
        <v>5.6862442392757506E-2</v>
      </c>
      <c r="BC231" s="5">
        <f t="shared" si="19"/>
        <v>2775.913964471536</v>
      </c>
      <c r="BD231" s="35">
        <f t="shared" si="20"/>
        <v>7.4999999999999997E-2</v>
      </c>
      <c r="BE231" s="5">
        <f t="shared" si="50"/>
        <v>255958.36898978162</v>
      </c>
      <c r="BF231" s="5">
        <f t="shared" si="51"/>
        <v>847038.53396205313</v>
      </c>
      <c r="BG231" s="5">
        <f t="shared" si="21"/>
        <v>442041.63101021899</v>
      </c>
      <c r="BH231" s="5">
        <f t="shared" si="22"/>
        <v>1102996.9029518347</v>
      </c>
      <c r="BI231" s="150"/>
      <c r="BJ231" s="2">
        <v>226</v>
      </c>
      <c r="BK231" s="118">
        <v>51714</v>
      </c>
      <c r="BL231" s="5">
        <f t="shared" si="52"/>
        <v>438631.41882680712</v>
      </c>
      <c r="BM231" s="5">
        <f t="shared" si="53"/>
        <v>4761.5904347922178</v>
      </c>
      <c r="BN231" s="5">
        <f t="shared" si="23"/>
        <v>2111.5256127135917</v>
      </c>
      <c r="BO231" s="35">
        <f t="shared" si="24"/>
        <v>5.776674051378862E-2</v>
      </c>
      <c r="BP231" s="5">
        <f t="shared" si="25"/>
        <v>2650.0648220786261</v>
      </c>
      <c r="BQ231" s="35">
        <f t="shared" si="26"/>
        <v>7.2499999999999995E-2</v>
      </c>
      <c r="BR231" s="5">
        <f t="shared" si="54"/>
        <v>261480.10678590665</v>
      </c>
      <c r="BS231" s="5">
        <f t="shared" si="55"/>
        <v>814639.33147713472</v>
      </c>
      <c r="BT231" s="5">
        <f t="shared" si="27"/>
        <v>436519.89321409352</v>
      </c>
      <c r="BU231" s="5">
        <f t="shared" si="28"/>
        <v>1076119.4382630414</v>
      </c>
      <c r="BV231" s="150"/>
      <c r="BW231" s="2">
        <v>226</v>
      </c>
      <c r="BX231" s="118">
        <v>51714</v>
      </c>
      <c r="BY231" s="5">
        <f t="shared" si="56"/>
        <v>433050.26977996156</v>
      </c>
      <c r="BZ231" s="5">
        <f t="shared" si="57"/>
        <v>4643.8114163506943</v>
      </c>
      <c r="CA231" s="5">
        <f t="shared" si="29"/>
        <v>2117.6848426342517</v>
      </c>
      <c r="CB231" s="35">
        <f t="shared" si="30"/>
        <v>5.8681912666913472E-2</v>
      </c>
      <c r="CC231" s="5">
        <f t="shared" si="31"/>
        <v>2526.1265737164426</v>
      </c>
      <c r="CD231" s="35">
        <f t="shared" si="32"/>
        <v>7.0000000000000007E-2</v>
      </c>
      <c r="CE231" s="5">
        <f t="shared" si="58"/>
        <v>267067.4150626724</v>
      </c>
      <c r="CF231" s="5">
        <f t="shared" si="59"/>
        <v>782433.96503258392</v>
      </c>
      <c r="CG231" s="5">
        <f t="shared" si="33"/>
        <v>430932.58493732731</v>
      </c>
      <c r="CH231" s="5">
        <f t="shared" si="34"/>
        <v>1049501.3800952563</v>
      </c>
    </row>
    <row r="232" spans="9:86" ht="14.25" customHeight="1">
      <c r="I232" s="150"/>
      <c r="J232" s="2">
        <v>227</v>
      </c>
      <c r="K232" s="118">
        <v>51745</v>
      </c>
      <c r="L232" s="5">
        <f t="shared" si="35"/>
        <v>458195.08041213814</v>
      </c>
      <c r="M232" s="5">
        <f t="shared" si="0"/>
        <v>5243.8408962754593</v>
      </c>
      <c r="N232" s="5">
        <f t="shared" si="1"/>
        <v>2093.7497184420095</v>
      </c>
      <c r="O232" s="35">
        <f t="shared" si="2"/>
        <v>5.4834714939987206E-2</v>
      </c>
      <c r="P232" s="5">
        <f t="shared" si="3"/>
        <v>3150.0911778334498</v>
      </c>
      <c r="Q232" s="35">
        <f t="shared" si="4"/>
        <v>8.2500000000000004E-2</v>
      </c>
      <c r="R232" s="5">
        <f t="shared" si="36"/>
        <v>241898.66930630416</v>
      </c>
      <c r="S232" s="5">
        <f t="shared" si="37"/>
        <v>948453.21414822468</v>
      </c>
      <c r="T232" s="5">
        <f t="shared" si="38"/>
        <v>456101.3306936961</v>
      </c>
      <c r="U232" s="5">
        <f t="shared" si="39"/>
        <v>1190351.8834545289</v>
      </c>
      <c r="V232" s="150"/>
      <c r="W232" s="2">
        <v>227</v>
      </c>
      <c r="X232" s="118">
        <v>51745</v>
      </c>
      <c r="Y232" s="5">
        <f t="shared" si="40"/>
        <v>452880.91342477291</v>
      </c>
      <c r="Z232" s="5">
        <f t="shared" si="41"/>
        <v>5121.6767256780549</v>
      </c>
      <c r="AA232" s="5">
        <f t="shared" si="5"/>
        <v>2102.4706361795688</v>
      </c>
      <c r="AB232" s="35">
        <f t="shared" si="6"/>
        <v>5.5709231469622686E-2</v>
      </c>
      <c r="AC232" s="5">
        <f t="shared" si="7"/>
        <v>3019.2060894984861</v>
      </c>
      <c r="AD232" s="35">
        <f t="shared" si="8"/>
        <v>0.08</v>
      </c>
      <c r="AE232" s="5">
        <f t="shared" si="42"/>
        <v>247221.55721140711</v>
      </c>
      <c r="AF232" s="5">
        <f t="shared" si="43"/>
        <v>915399.05951751093</v>
      </c>
      <c r="AG232" s="5">
        <f t="shared" si="9"/>
        <v>450778.44278859335</v>
      </c>
      <c r="AH232" s="5">
        <f t="shared" si="10"/>
        <v>1162620.6167289182</v>
      </c>
      <c r="AI232" s="150"/>
      <c r="AJ232" s="2">
        <v>227</v>
      </c>
      <c r="AK232" s="118">
        <v>51745</v>
      </c>
      <c r="AL232" s="5">
        <f t="shared" si="44"/>
        <v>447495.8914437223</v>
      </c>
      <c r="AM232" s="5">
        <f t="shared" si="45"/>
        <v>5000.557474002132</v>
      </c>
      <c r="AN232" s="5">
        <f t="shared" si="11"/>
        <v>2110.4798417614256</v>
      </c>
      <c r="AO232" s="35">
        <f t="shared" si="12"/>
        <v>5.6594392452253631E-2</v>
      </c>
      <c r="AP232" s="5">
        <f t="shared" si="13"/>
        <v>2890.0776322407064</v>
      </c>
      <c r="AQ232" s="35">
        <f t="shared" si="14"/>
        <v>7.7499999999999999E-2</v>
      </c>
      <c r="AR232" s="5">
        <f t="shared" si="46"/>
        <v>252614.58839803914</v>
      </c>
      <c r="AS232" s="5">
        <f t="shared" si="47"/>
        <v>882511.95820044482</v>
      </c>
      <c r="AT232" s="5">
        <f t="shared" si="15"/>
        <v>445385.41160196089</v>
      </c>
      <c r="AU232" s="5">
        <f t="shared" si="16"/>
        <v>1135126.546598484</v>
      </c>
      <c r="AV232" s="150"/>
      <c r="AW232" s="2">
        <v>227</v>
      </c>
      <c r="AX232" s="118">
        <v>51745</v>
      </c>
      <c r="AY232" s="5">
        <f t="shared" si="48"/>
        <v>442041.63101021899</v>
      </c>
      <c r="AZ232" s="5">
        <f t="shared" si="49"/>
        <v>4880.5172696983873</v>
      </c>
      <c r="BA232" s="5">
        <f t="shared" si="17"/>
        <v>2117.7570758845191</v>
      </c>
      <c r="BB232" s="35">
        <f t="shared" si="18"/>
        <v>5.7490252337854438E-2</v>
      </c>
      <c r="BC232" s="5">
        <f t="shared" si="19"/>
        <v>2762.7601938138682</v>
      </c>
      <c r="BD232" s="35">
        <f t="shared" si="20"/>
        <v>7.4999999999999983E-2</v>
      </c>
      <c r="BE232" s="5">
        <f t="shared" si="50"/>
        <v>258076.12606566615</v>
      </c>
      <c r="BF232" s="5">
        <f t="shared" si="51"/>
        <v>849801.29415586696</v>
      </c>
      <c r="BG232" s="5">
        <f t="shared" si="21"/>
        <v>439923.87393433449</v>
      </c>
      <c r="BH232" s="5">
        <f t="shared" si="22"/>
        <v>1107877.4202215332</v>
      </c>
      <c r="BI232" s="150"/>
      <c r="BJ232" s="2">
        <v>227</v>
      </c>
      <c r="BK232" s="118">
        <v>51745</v>
      </c>
      <c r="BL232" s="5">
        <f t="shared" si="52"/>
        <v>436519.89321409352</v>
      </c>
      <c r="BM232" s="5">
        <f t="shared" si="53"/>
        <v>4761.5904347922178</v>
      </c>
      <c r="BN232" s="5">
        <f t="shared" si="23"/>
        <v>2124.2827466237363</v>
      </c>
      <c r="BO232" s="35">
        <f t="shared" si="24"/>
        <v>5.8396864279865582E-2</v>
      </c>
      <c r="BP232" s="5">
        <f t="shared" si="25"/>
        <v>2637.3076881684815</v>
      </c>
      <c r="BQ232" s="35">
        <f t="shared" si="26"/>
        <v>7.2499999999999995E-2</v>
      </c>
      <c r="BR232" s="5">
        <f t="shared" si="54"/>
        <v>263604.38953253039</v>
      </c>
      <c r="BS232" s="5">
        <f t="shared" si="55"/>
        <v>817276.6391653032</v>
      </c>
      <c r="BT232" s="5">
        <f t="shared" si="27"/>
        <v>434395.61046746979</v>
      </c>
      <c r="BU232" s="5">
        <f t="shared" si="28"/>
        <v>1080881.0286978337</v>
      </c>
      <c r="BV232" s="150"/>
      <c r="BW232" s="2">
        <v>227</v>
      </c>
      <c r="BX232" s="118">
        <v>51745</v>
      </c>
      <c r="BY232" s="5">
        <f t="shared" si="56"/>
        <v>430932.58493732731</v>
      </c>
      <c r="BZ232" s="5">
        <f t="shared" si="57"/>
        <v>4643.8114163506943</v>
      </c>
      <c r="CA232" s="5">
        <f t="shared" si="29"/>
        <v>2130.0380042162851</v>
      </c>
      <c r="CB232" s="35">
        <f t="shared" si="30"/>
        <v>5.9314280107903197E-2</v>
      </c>
      <c r="CC232" s="5">
        <f t="shared" si="31"/>
        <v>2513.7734121344092</v>
      </c>
      <c r="CD232" s="35">
        <f t="shared" si="32"/>
        <v>6.9999999999999993E-2</v>
      </c>
      <c r="CE232" s="5">
        <f t="shared" si="58"/>
        <v>269197.45306688867</v>
      </c>
      <c r="CF232" s="5">
        <f t="shared" si="59"/>
        <v>784947.7384447183</v>
      </c>
      <c r="CG232" s="5">
        <f t="shared" si="33"/>
        <v>428802.54693311104</v>
      </c>
      <c r="CH232" s="5">
        <f t="shared" si="34"/>
        <v>1054145.191511607</v>
      </c>
    </row>
    <row r="233" spans="9:86" ht="14.25" customHeight="1">
      <c r="I233" s="150"/>
      <c r="J233" s="2">
        <v>228</v>
      </c>
      <c r="K233" s="118">
        <v>51775</v>
      </c>
      <c r="L233" s="5">
        <f t="shared" si="35"/>
        <v>456101.3306936961</v>
      </c>
      <c r="M233" s="5">
        <f t="shared" si="0"/>
        <v>5243.8408962754593</v>
      </c>
      <c r="N233" s="5">
        <f t="shared" si="1"/>
        <v>2108.1442477562987</v>
      </c>
      <c r="O233" s="35">
        <f t="shared" si="2"/>
        <v>5.546515493519745E-2</v>
      </c>
      <c r="P233" s="5">
        <f t="shared" si="3"/>
        <v>3135.6966485191606</v>
      </c>
      <c r="Q233" s="35">
        <f t="shared" si="4"/>
        <v>8.2500000000000004E-2</v>
      </c>
      <c r="R233" s="5">
        <f t="shared" si="36"/>
        <v>244006.81355406047</v>
      </c>
      <c r="S233" s="5">
        <f t="shared" si="37"/>
        <v>951588.91079674382</v>
      </c>
      <c r="T233" s="5">
        <f t="shared" si="38"/>
        <v>453993.18644593982</v>
      </c>
      <c r="U233" s="5">
        <f t="shared" si="39"/>
        <v>1195595.7243508042</v>
      </c>
      <c r="V233" s="150"/>
      <c r="W233" s="2">
        <v>228</v>
      </c>
      <c r="X233" s="118">
        <v>51775</v>
      </c>
      <c r="Y233" s="5">
        <f t="shared" si="40"/>
        <v>450778.44278859335</v>
      </c>
      <c r="Z233" s="5">
        <f t="shared" si="41"/>
        <v>5121.6767256780549</v>
      </c>
      <c r="AA233" s="5">
        <f t="shared" si="5"/>
        <v>2116.4871070874324</v>
      </c>
      <c r="AB233" s="35">
        <f t="shared" si="6"/>
        <v>5.6342191361090227E-2</v>
      </c>
      <c r="AC233" s="5">
        <f t="shared" si="7"/>
        <v>3005.1896185906226</v>
      </c>
      <c r="AD233" s="35">
        <f t="shared" si="8"/>
        <v>0.08</v>
      </c>
      <c r="AE233" s="5">
        <f t="shared" si="42"/>
        <v>249338.04431849453</v>
      </c>
      <c r="AF233" s="5">
        <f t="shared" si="43"/>
        <v>918404.24913610157</v>
      </c>
      <c r="AG233" s="5">
        <f t="shared" si="9"/>
        <v>448661.9556815059</v>
      </c>
      <c r="AH233" s="5">
        <f t="shared" si="10"/>
        <v>1167742.2934545961</v>
      </c>
      <c r="AI233" s="150"/>
      <c r="AJ233" s="2">
        <v>228</v>
      </c>
      <c r="AK233" s="118">
        <v>51775</v>
      </c>
      <c r="AL233" s="5">
        <f t="shared" si="44"/>
        <v>445385.41160196089</v>
      </c>
      <c r="AM233" s="5">
        <f t="shared" si="45"/>
        <v>5000.557474002132</v>
      </c>
      <c r="AN233" s="5">
        <f t="shared" si="11"/>
        <v>2124.1100240728015</v>
      </c>
      <c r="AO233" s="35">
        <f t="shared" si="12"/>
        <v>5.7229805074202375E-2</v>
      </c>
      <c r="AP233" s="5">
        <f t="shared" si="13"/>
        <v>2876.4474499293306</v>
      </c>
      <c r="AQ233" s="35">
        <f t="shared" si="14"/>
        <v>7.7499999999999999E-2</v>
      </c>
      <c r="AR233" s="5">
        <f t="shared" si="46"/>
        <v>254738.69842211195</v>
      </c>
      <c r="AS233" s="5">
        <f t="shared" si="47"/>
        <v>885388.40565037413</v>
      </c>
      <c r="AT233" s="5">
        <f t="shared" si="15"/>
        <v>443261.30157788808</v>
      </c>
      <c r="AU233" s="5">
        <f t="shared" si="16"/>
        <v>1140127.1040724861</v>
      </c>
      <c r="AV233" s="150"/>
      <c r="AW233" s="2">
        <v>228</v>
      </c>
      <c r="AX233" s="118">
        <v>51775</v>
      </c>
      <c r="AY233" s="5">
        <f t="shared" si="48"/>
        <v>439923.87393433449</v>
      </c>
      <c r="AZ233" s="5">
        <f t="shared" si="49"/>
        <v>4880.5172696983873</v>
      </c>
      <c r="BA233" s="5">
        <f t="shared" si="17"/>
        <v>2130.9930576087968</v>
      </c>
      <c r="BB233" s="35">
        <f t="shared" si="18"/>
        <v>5.8128049434122253E-2</v>
      </c>
      <c r="BC233" s="5">
        <f t="shared" si="19"/>
        <v>2749.5242120895905</v>
      </c>
      <c r="BD233" s="35">
        <f t="shared" si="20"/>
        <v>7.4999999999999997E-2</v>
      </c>
      <c r="BE233" s="5">
        <f t="shared" si="50"/>
        <v>260207.11912327496</v>
      </c>
      <c r="BF233" s="5">
        <f t="shared" si="51"/>
        <v>852550.81836795656</v>
      </c>
      <c r="BG233" s="5">
        <f t="shared" si="21"/>
        <v>437792.88087672571</v>
      </c>
      <c r="BH233" s="5">
        <f t="shared" si="22"/>
        <v>1112757.9374912316</v>
      </c>
      <c r="BI233" s="150"/>
      <c r="BJ233" s="2">
        <v>228</v>
      </c>
      <c r="BK233" s="118">
        <v>51775</v>
      </c>
      <c r="BL233" s="5">
        <f t="shared" si="52"/>
        <v>434395.61046746979</v>
      </c>
      <c r="BM233" s="5">
        <f t="shared" si="53"/>
        <v>4761.5904347922178</v>
      </c>
      <c r="BN233" s="5">
        <f t="shared" si="23"/>
        <v>2137.1169548845878</v>
      </c>
      <c r="BO233" s="35">
        <f t="shared" si="24"/>
        <v>5.9036976527034997E-2</v>
      </c>
      <c r="BP233" s="5">
        <f t="shared" si="25"/>
        <v>2624.47347990763</v>
      </c>
      <c r="BQ233" s="35">
        <f t="shared" si="26"/>
        <v>7.2499999999999995E-2</v>
      </c>
      <c r="BR233" s="5">
        <f t="shared" si="54"/>
        <v>265741.506487415</v>
      </c>
      <c r="BS233" s="5">
        <f t="shared" si="55"/>
        <v>819901.11264521081</v>
      </c>
      <c r="BT233" s="5">
        <f t="shared" si="27"/>
        <v>432258.49351258518</v>
      </c>
      <c r="BU233" s="5">
        <f t="shared" si="28"/>
        <v>1085642.6191326259</v>
      </c>
      <c r="BV233" s="150"/>
      <c r="BW233" s="2">
        <v>228</v>
      </c>
      <c r="BX233" s="118">
        <v>51775</v>
      </c>
      <c r="BY233" s="5">
        <f t="shared" si="56"/>
        <v>428802.54693311104</v>
      </c>
      <c r="BZ233" s="5">
        <f t="shared" si="57"/>
        <v>4643.8114163506943</v>
      </c>
      <c r="CA233" s="5">
        <f t="shared" si="29"/>
        <v>2142.4632259075465</v>
      </c>
      <c r="CB233" s="35">
        <f t="shared" si="30"/>
        <v>5.9956637139333496E-2</v>
      </c>
      <c r="CC233" s="5">
        <f t="shared" si="31"/>
        <v>2501.3481904431478</v>
      </c>
      <c r="CD233" s="35">
        <f t="shared" si="32"/>
        <v>7.0000000000000007E-2</v>
      </c>
      <c r="CE233" s="5">
        <f t="shared" si="58"/>
        <v>271339.9162927962</v>
      </c>
      <c r="CF233" s="5">
        <f t="shared" si="59"/>
        <v>787449.08663516142</v>
      </c>
      <c r="CG233" s="5">
        <f t="shared" si="33"/>
        <v>426660.08370720351</v>
      </c>
      <c r="CH233" s="5">
        <f t="shared" si="34"/>
        <v>1058789.0029279576</v>
      </c>
    </row>
    <row r="234" spans="9:86" ht="14.25" customHeight="1">
      <c r="I234" s="150"/>
      <c r="J234" s="2">
        <v>229</v>
      </c>
      <c r="K234" s="118">
        <v>51806</v>
      </c>
      <c r="L234" s="5">
        <f t="shared" si="35"/>
        <v>453993.18644593982</v>
      </c>
      <c r="M234" s="5">
        <f t="shared" si="0"/>
        <v>5243.8408962754593</v>
      </c>
      <c r="N234" s="5">
        <f t="shared" si="1"/>
        <v>2122.6377394596229</v>
      </c>
      <c r="O234" s="35">
        <f t="shared" si="2"/>
        <v>5.6105804302744894E-2</v>
      </c>
      <c r="P234" s="5">
        <f t="shared" si="3"/>
        <v>3121.2031568158363</v>
      </c>
      <c r="Q234" s="35">
        <f t="shared" si="4"/>
        <v>8.2500000000000004E-2</v>
      </c>
      <c r="R234" s="5">
        <f t="shared" si="36"/>
        <v>246129.45129352011</v>
      </c>
      <c r="S234" s="5">
        <f t="shared" si="37"/>
        <v>954710.11395355966</v>
      </c>
      <c r="T234" s="5">
        <f t="shared" si="38"/>
        <v>451870.54870648019</v>
      </c>
      <c r="U234" s="5">
        <f t="shared" si="39"/>
        <v>1200839.5652470798</v>
      </c>
      <c r="V234" s="150"/>
      <c r="W234" s="2">
        <v>229</v>
      </c>
      <c r="X234" s="118">
        <v>51806</v>
      </c>
      <c r="Y234" s="5">
        <f t="shared" si="40"/>
        <v>448661.9556815059</v>
      </c>
      <c r="Z234" s="5">
        <f t="shared" si="41"/>
        <v>5121.6767256780549</v>
      </c>
      <c r="AA234" s="5">
        <f t="shared" si="5"/>
        <v>2130.5970211346821</v>
      </c>
      <c r="AB234" s="35">
        <f t="shared" si="6"/>
        <v>5.6985362654117452E-2</v>
      </c>
      <c r="AC234" s="5">
        <f t="shared" si="7"/>
        <v>2991.0797045433728</v>
      </c>
      <c r="AD234" s="35">
        <f t="shared" si="8"/>
        <v>0.08</v>
      </c>
      <c r="AE234" s="5">
        <f t="shared" si="42"/>
        <v>251468.64133962922</v>
      </c>
      <c r="AF234" s="5">
        <f t="shared" si="43"/>
        <v>921395.32884064491</v>
      </c>
      <c r="AG234" s="5">
        <f t="shared" si="9"/>
        <v>446531.35866037122</v>
      </c>
      <c r="AH234" s="5">
        <f t="shared" si="10"/>
        <v>1172863.9701802742</v>
      </c>
      <c r="AI234" s="150"/>
      <c r="AJ234" s="2">
        <v>229</v>
      </c>
      <c r="AK234" s="118">
        <v>51806</v>
      </c>
      <c r="AL234" s="5">
        <f t="shared" si="44"/>
        <v>443261.30157788808</v>
      </c>
      <c r="AM234" s="5">
        <f t="shared" si="45"/>
        <v>5000.557474002132</v>
      </c>
      <c r="AN234" s="5">
        <f t="shared" si="11"/>
        <v>2137.8282346449382</v>
      </c>
      <c r="AO234" s="35">
        <f t="shared" si="12"/>
        <v>5.7875430867567974E-2</v>
      </c>
      <c r="AP234" s="5">
        <f t="shared" si="13"/>
        <v>2862.7292393571938</v>
      </c>
      <c r="AQ234" s="35">
        <f t="shared" si="14"/>
        <v>7.7499999999999999E-2</v>
      </c>
      <c r="AR234" s="5">
        <f t="shared" si="46"/>
        <v>256876.52665675688</v>
      </c>
      <c r="AS234" s="5">
        <f t="shared" si="47"/>
        <v>888251.1348897313</v>
      </c>
      <c r="AT234" s="5">
        <f t="shared" si="15"/>
        <v>441123.47334324312</v>
      </c>
      <c r="AU234" s="5">
        <f t="shared" si="16"/>
        <v>1145127.6615464883</v>
      </c>
      <c r="AV234" s="150"/>
      <c r="AW234" s="2">
        <v>229</v>
      </c>
      <c r="AX234" s="118">
        <v>51806</v>
      </c>
      <c r="AY234" s="5">
        <f t="shared" si="48"/>
        <v>437792.88087672571</v>
      </c>
      <c r="AZ234" s="5">
        <f t="shared" si="49"/>
        <v>4880.5172696983873</v>
      </c>
      <c r="BA234" s="5">
        <f t="shared" si="17"/>
        <v>2144.3117642188517</v>
      </c>
      <c r="BB234" s="35">
        <f t="shared" si="18"/>
        <v>5.8776061225791834E-2</v>
      </c>
      <c r="BC234" s="5">
        <f t="shared" si="19"/>
        <v>2736.2055054795355</v>
      </c>
      <c r="BD234" s="35">
        <f t="shared" si="20"/>
        <v>7.4999999999999997E-2</v>
      </c>
      <c r="BE234" s="5">
        <f t="shared" si="50"/>
        <v>262351.43088749383</v>
      </c>
      <c r="BF234" s="5">
        <f t="shared" si="51"/>
        <v>855287.02387343615</v>
      </c>
      <c r="BG234" s="5">
        <f t="shared" si="21"/>
        <v>435648.56911250687</v>
      </c>
      <c r="BH234" s="5">
        <f t="shared" si="22"/>
        <v>1117638.45476093</v>
      </c>
      <c r="BI234" s="150"/>
      <c r="BJ234" s="2">
        <v>229</v>
      </c>
      <c r="BK234" s="118">
        <v>51806</v>
      </c>
      <c r="BL234" s="5">
        <f t="shared" si="52"/>
        <v>432258.49351258518</v>
      </c>
      <c r="BM234" s="5">
        <f t="shared" si="53"/>
        <v>4761.5904347922178</v>
      </c>
      <c r="BN234" s="5">
        <f t="shared" si="23"/>
        <v>2150.0287031536823</v>
      </c>
      <c r="BO234" s="35">
        <f t="shared" si="24"/>
        <v>5.9687304761064257E-2</v>
      </c>
      <c r="BP234" s="5">
        <f t="shared" si="25"/>
        <v>2611.5617316385355</v>
      </c>
      <c r="BQ234" s="35">
        <f t="shared" si="26"/>
        <v>7.2499999999999995E-2</v>
      </c>
      <c r="BR234" s="5">
        <f t="shared" si="54"/>
        <v>267891.53519056865</v>
      </c>
      <c r="BS234" s="5">
        <f t="shared" si="55"/>
        <v>822512.67437684932</v>
      </c>
      <c r="BT234" s="5">
        <f t="shared" si="27"/>
        <v>430108.46480943152</v>
      </c>
      <c r="BU234" s="5">
        <f t="shared" si="28"/>
        <v>1090404.2095674179</v>
      </c>
      <c r="BV234" s="150"/>
      <c r="BW234" s="2">
        <v>229</v>
      </c>
      <c r="BX234" s="118">
        <v>51806</v>
      </c>
      <c r="BY234" s="5">
        <f t="shared" si="56"/>
        <v>426660.08370720351</v>
      </c>
      <c r="BZ234" s="5">
        <f t="shared" si="57"/>
        <v>4643.8114163506943</v>
      </c>
      <c r="CA234" s="5">
        <f t="shared" si="29"/>
        <v>2154.9609280586737</v>
      </c>
      <c r="CB234" s="35">
        <f t="shared" si="30"/>
        <v>6.0609211229729773E-2</v>
      </c>
      <c r="CC234" s="5">
        <f t="shared" si="31"/>
        <v>2488.8504882920206</v>
      </c>
      <c r="CD234" s="35">
        <f t="shared" si="32"/>
        <v>7.0000000000000007E-2</v>
      </c>
      <c r="CE234" s="5">
        <f t="shared" si="58"/>
        <v>273494.87722085486</v>
      </c>
      <c r="CF234" s="5">
        <f t="shared" si="59"/>
        <v>789937.93712345348</v>
      </c>
      <c r="CG234" s="5">
        <f t="shared" si="33"/>
        <v>424505.12277914485</v>
      </c>
      <c r="CH234" s="5">
        <f t="shared" si="34"/>
        <v>1063432.8143443083</v>
      </c>
    </row>
    <row r="235" spans="9:86" ht="14.25" customHeight="1">
      <c r="I235" s="150"/>
      <c r="J235" s="2">
        <v>230</v>
      </c>
      <c r="K235" s="118">
        <v>51836</v>
      </c>
      <c r="L235" s="5">
        <f t="shared" si="35"/>
        <v>451870.54870648019</v>
      </c>
      <c r="M235" s="5">
        <f t="shared" si="0"/>
        <v>5243.8408962754593</v>
      </c>
      <c r="N235" s="5">
        <f t="shared" si="1"/>
        <v>2137.2308739184082</v>
      </c>
      <c r="O235" s="35">
        <f t="shared" si="2"/>
        <v>5.6756897656722857E-2</v>
      </c>
      <c r="P235" s="5">
        <f t="shared" si="3"/>
        <v>3106.6100223570511</v>
      </c>
      <c r="Q235" s="35">
        <f t="shared" si="4"/>
        <v>8.249999999999999E-2</v>
      </c>
      <c r="R235" s="5">
        <f t="shared" si="36"/>
        <v>248266.6821674385</v>
      </c>
      <c r="S235" s="5">
        <f t="shared" si="37"/>
        <v>957816.72397591674</v>
      </c>
      <c r="T235" s="5">
        <f t="shared" si="38"/>
        <v>449733.31783256179</v>
      </c>
      <c r="U235" s="5">
        <f t="shared" si="39"/>
        <v>1206083.4061433552</v>
      </c>
      <c r="V235" s="150"/>
      <c r="W235" s="2">
        <v>230</v>
      </c>
      <c r="X235" s="118">
        <v>51836</v>
      </c>
      <c r="Y235" s="5">
        <f t="shared" si="40"/>
        <v>446531.35866037122</v>
      </c>
      <c r="Z235" s="5">
        <f t="shared" si="41"/>
        <v>5121.6767256780549</v>
      </c>
      <c r="AA235" s="5">
        <f t="shared" si="5"/>
        <v>2144.8010012755799</v>
      </c>
      <c r="AB235" s="35">
        <f t="shared" si="6"/>
        <v>5.7638979919622649E-2</v>
      </c>
      <c r="AC235" s="5">
        <f t="shared" si="7"/>
        <v>2976.875724402475</v>
      </c>
      <c r="AD235" s="35">
        <f t="shared" si="8"/>
        <v>0.08</v>
      </c>
      <c r="AE235" s="5">
        <f t="shared" si="42"/>
        <v>253613.44234090479</v>
      </c>
      <c r="AF235" s="5">
        <f t="shared" si="43"/>
        <v>924372.2045650474</v>
      </c>
      <c r="AG235" s="5">
        <f t="shared" si="9"/>
        <v>444386.55765909562</v>
      </c>
      <c r="AH235" s="5">
        <f t="shared" si="10"/>
        <v>1177985.6469059521</v>
      </c>
      <c r="AI235" s="150"/>
      <c r="AJ235" s="2">
        <v>230</v>
      </c>
      <c r="AK235" s="118">
        <v>51836</v>
      </c>
      <c r="AL235" s="5">
        <f t="shared" si="44"/>
        <v>441123.47334324312</v>
      </c>
      <c r="AM235" s="5">
        <f t="shared" si="45"/>
        <v>5000.557474002132</v>
      </c>
      <c r="AN235" s="5">
        <f t="shared" si="11"/>
        <v>2151.6350419936871</v>
      </c>
      <c r="AO235" s="35">
        <f t="shared" si="12"/>
        <v>5.8531504361441472E-2</v>
      </c>
      <c r="AP235" s="5">
        <f t="shared" si="13"/>
        <v>2848.922432008445</v>
      </c>
      <c r="AQ235" s="35">
        <f t="shared" si="14"/>
        <v>7.7499999999999986E-2</v>
      </c>
      <c r="AR235" s="5">
        <f t="shared" si="46"/>
        <v>259028.16169875057</v>
      </c>
      <c r="AS235" s="5">
        <f t="shared" si="47"/>
        <v>891100.05732173973</v>
      </c>
      <c r="AT235" s="5">
        <f t="shared" si="15"/>
        <v>438971.83830124943</v>
      </c>
      <c r="AU235" s="5">
        <f t="shared" si="16"/>
        <v>1150128.2190204903</v>
      </c>
      <c r="AV235" s="150"/>
      <c r="AW235" s="2">
        <v>230</v>
      </c>
      <c r="AX235" s="118">
        <v>51836</v>
      </c>
      <c r="AY235" s="5">
        <f t="shared" si="48"/>
        <v>435648.56911250687</v>
      </c>
      <c r="AZ235" s="5">
        <f t="shared" si="49"/>
        <v>4880.5172696983873</v>
      </c>
      <c r="BA235" s="5">
        <f t="shared" si="17"/>
        <v>2157.7137127452197</v>
      </c>
      <c r="BB235" s="35">
        <f t="shared" si="18"/>
        <v>5.9434522201439494E-2</v>
      </c>
      <c r="BC235" s="5">
        <f t="shared" si="19"/>
        <v>2722.8035569531676</v>
      </c>
      <c r="BD235" s="35">
        <f t="shared" si="20"/>
        <v>7.4999999999999997E-2</v>
      </c>
      <c r="BE235" s="5">
        <f t="shared" si="50"/>
        <v>264509.14460023906</v>
      </c>
      <c r="BF235" s="5">
        <f t="shared" si="51"/>
        <v>858009.82743038936</v>
      </c>
      <c r="BG235" s="5">
        <f t="shared" si="21"/>
        <v>433490.85539976164</v>
      </c>
      <c r="BH235" s="5">
        <f t="shared" si="22"/>
        <v>1122518.9720306285</v>
      </c>
      <c r="BI235" s="150"/>
      <c r="BJ235" s="2">
        <v>230</v>
      </c>
      <c r="BK235" s="118">
        <v>51836</v>
      </c>
      <c r="BL235" s="5">
        <f t="shared" si="52"/>
        <v>430108.46480943152</v>
      </c>
      <c r="BM235" s="5">
        <f t="shared" si="53"/>
        <v>4761.5904347922178</v>
      </c>
      <c r="BN235" s="5">
        <f t="shared" si="23"/>
        <v>2163.0184599019026</v>
      </c>
      <c r="BO235" s="35">
        <f t="shared" si="24"/>
        <v>6.0348083431288134E-2</v>
      </c>
      <c r="BP235" s="5">
        <f t="shared" si="25"/>
        <v>2598.5719748903152</v>
      </c>
      <c r="BQ235" s="35">
        <f t="shared" si="26"/>
        <v>7.2499999999999995E-2</v>
      </c>
      <c r="BR235" s="5">
        <f t="shared" si="54"/>
        <v>270054.55365047057</v>
      </c>
      <c r="BS235" s="5">
        <f t="shared" si="55"/>
        <v>825111.24635173962</v>
      </c>
      <c r="BT235" s="5">
        <f t="shared" si="27"/>
        <v>427945.44634952961</v>
      </c>
      <c r="BU235" s="5">
        <f t="shared" si="28"/>
        <v>1095165.8000022103</v>
      </c>
      <c r="BV235" s="150"/>
      <c r="BW235" s="2">
        <v>230</v>
      </c>
      <c r="BX235" s="118">
        <v>51836</v>
      </c>
      <c r="BY235" s="5">
        <f t="shared" si="56"/>
        <v>424505.12277914485</v>
      </c>
      <c r="BZ235" s="5">
        <f t="shared" si="57"/>
        <v>4643.8114163506943</v>
      </c>
      <c r="CA235" s="5">
        <f t="shared" si="29"/>
        <v>2167.5315334723491</v>
      </c>
      <c r="CB235" s="35">
        <f t="shared" si="30"/>
        <v>6.1272236790415546E-2</v>
      </c>
      <c r="CC235" s="5">
        <f t="shared" si="31"/>
        <v>2476.2798828783452</v>
      </c>
      <c r="CD235" s="35">
        <f t="shared" si="32"/>
        <v>7.0000000000000007E-2</v>
      </c>
      <c r="CE235" s="5">
        <f t="shared" si="58"/>
        <v>275662.40875432722</v>
      </c>
      <c r="CF235" s="5">
        <f t="shared" si="59"/>
        <v>792414.21700633178</v>
      </c>
      <c r="CG235" s="5">
        <f t="shared" si="33"/>
        <v>422337.59124567249</v>
      </c>
      <c r="CH235" s="5">
        <f t="shared" si="34"/>
        <v>1068076.6257606591</v>
      </c>
    </row>
    <row r="236" spans="9:86" ht="14.25" customHeight="1">
      <c r="I236" s="150"/>
      <c r="J236" s="2">
        <v>231</v>
      </c>
      <c r="K236" s="118">
        <v>51867</v>
      </c>
      <c r="L236" s="5">
        <f t="shared" si="35"/>
        <v>449733.31783256179</v>
      </c>
      <c r="M236" s="5">
        <f t="shared" si="0"/>
        <v>5243.8408962754593</v>
      </c>
      <c r="N236" s="5">
        <f t="shared" si="1"/>
        <v>2151.9243361765971</v>
      </c>
      <c r="O236" s="35">
        <f t="shared" si="2"/>
        <v>5.7418676825125164E-2</v>
      </c>
      <c r="P236" s="5">
        <f t="shared" si="3"/>
        <v>3091.9165600988622</v>
      </c>
      <c r="Q236" s="35">
        <f t="shared" si="4"/>
        <v>8.2500000000000004E-2</v>
      </c>
      <c r="R236" s="5">
        <f t="shared" si="36"/>
        <v>250418.6065036151</v>
      </c>
      <c r="S236" s="5">
        <f t="shared" si="37"/>
        <v>960908.64053601562</v>
      </c>
      <c r="T236" s="5">
        <f t="shared" si="38"/>
        <v>447581.39349638519</v>
      </c>
      <c r="U236" s="5">
        <f t="shared" si="39"/>
        <v>1211327.2470396308</v>
      </c>
      <c r="V236" s="150"/>
      <c r="W236" s="2">
        <v>231</v>
      </c>
      <c r="X236" s="118">
        <v>51867</v>
      </c>
      <c r="Y236" s="5">
        <f t="shared" si="40"/>
        <v>444386.55765909562</v>
      </c>
      <c r="Z236" s="5">
        <f t="shared" si="41"/>
        <v>5121.6767256780549</v>
      </c>
      <c r="AA236" s="5">
        <f t="shared" si="5"/>
        <v>2159.0996746174173</v>
      </c>
      <c r="AB236" s="35">
        <f t="shared" si="6"/>
        <v>5.83032849415865E-2</v>
      </c>
      <c r="AC236" s="5">
        <f t="shared" si="7"/>
        <v>2962.5770510606376</v>
      </c>
      <c r="AD236" s="35">
        <f t="shared" si="8"/>
        <v>0.08</v>
      </c>
      <c r="AE236" s="5">
        <f t="shared" si="42"/>
        <v>255772.54201552219</v>
      </c>
      <c r="AF236" s="5">
        <f t="shared" si="43"/>
        <v>927334.78161610803</v>
      </c>
      <c r="AG236" s="5">
        <f t="shared" si="9"/>
        <v>442227.45798447821</v>
      </c>
      <c r="AH236" s="5">
        <f t="shared" si="10"/>
        <v>1183107.3236316303</v>
      </c>
      <c r="AI236" s="150"/>
      <c r="AJ236" s="2">
        <v>231</v>
      </c>
      <c r="AK236" s="118">
        <v>51867</v>
      </c>
      <c r="AL236" s="5">
        <f t="shared" si="44"/>
        <v>438971.83830124943</v>
      </c>
      <c r="AM236" s="5">
        <f t="shared" si="45"/>
        <v>5000.557474002132</v>
      </c>
      <c r="AN236" s="5">
        <f t="shared" si="11"/>
        <v>2165.5310183065626</v>
      </c>
      <c r="AO236" s="35">
        <f t="shared" si="12"/>
        <v>5.9198267297150178E-2</v>
      </c>
      <c r="AP236" s="5">
        <f t="shared" si="13"/>
        <v>2835.0264556955694</v>
      </c>
      <c r="AQ236" s="35">
        <f t="shared" si="14"/>
        <v>7.7500000000000013E-2</v>
      </c>
      <c r="AR236" s="5">
        <f t="shared" si="46"/>
        <v>261193.69271705713</v>
      </c>
      <c r="AS236" s="5">
        <f t="shared" si="47"/>
        <v>893935.08377743536</v>
      </c>
      <c r="AT236" s="5">
        <f t="shared" si="15"/>
        <v>436806.30728294287</v>
      </c>
      <c r="AU236" s="5">
        <f t="shared" si="16"/>
        <v>1155128.7764944925</v>
      </c>
      <c r="AV236" s="150"/>
      <c r="AW236" s="2">
        <v>231</v>
      </c>
      <c r="AX236" s="118">
        <v>51867</v>
      </c>
      <c r="AY236" s="5">
        <f t="shared" si="48"/>
        <v>433490.85539976164</v>
      </c>
      <c r="AZ236" s="5">
        <f t="shared" si="49"/>
        <v>4880.5172696983873</v>
      </c>
      <c r="BA236" s="5">
        <f t="shared" si="17"/>
        <v>2171.199423449877</v>
      </c>
      <c r="BB236" s="35">
        <f t="shared" si="18"/>
        <v>6.0103674061062679E-2</v>
      </c>
      <c r="BC236" s="5">
        <f t="shared" si="19"/>
        <v>2709.3178462485103</v>
      </c>
      <c r="BD236" s="35">
        <f t="shared" si="20"/>
        <v>7.5000000000000011E-2</v>
      </c>
      <c r="BE236" s="5">
        <f t="shared" si="50"/>
        <v>266680.34402368893</v>
      </c>
      <c r="BF236" s="5">
        <f t="shared" si="51"/>
        <v>860719.14527663786</v>
      </c>
      <c r="BG236" s="5">
        <f t="shared" si="21"/>
        <v>431319.65597631177</v>
      </c>
      <c r="BH236" s="5">
        <f t="shared" si="22"/>
        <v>1127399.4893003269</v>
      </c>
      <c r="BI236" s="150"/>
      <c r="BJ236" s="2">
        <v>231</v>
      </c>
      <c r="BK236" s="118">
        <v>51867</v>
      </c>
      <c r="BL236" s="5">
        <f t="shared" si="52"/>
        <v>427945.44634952961</v>
      </c>
      <c r="BM236" s="5">
        <f t="shared" si="53"/>
        <v>4761.5904347922178</v>
      </c>
      <c r="BN236" s="5">
        <f t="shared" si="23"/>
        <v>2176.0866964304764</v>
      </c>
      <c r="BO236" s="35">
        <f t="shared" si="24"/>
        <v>6.1019554197657186E-2</v>
      </c>
      <c r="BP236" s="5">
        <f t="shared" si="25"/>
        <v>2585.5037383617414</v>
      </c>
      <c r="BQ236" s="35">
        <f t="shared" si="26"/>
        <v>7.2499999999999995E-2</v>
      </c>
      <c r="BR236" s="5">
        <f t="shared" si="54"/>
        <v>272230.64034690103</v>
      </c>
      <c r="BS236" s="5">
        <f t="shared" si="55"/>
        <v>827696.75009010138</v>
      </c>
      <c r="BT236" s="5">
        <f t="shared" si="27"/>
        <v>425769.35965309915</v>
      </c>
      <c r="BU236" s="5">
        <f t="shared" si="28"/>
        <v>1099927.3904370023</v>
      </c>
      <c r="BV236" s="150"/>
      <c r="BW236" s="2">
        <v>231</v>
      </c>
      <c r="BX236" s="118">
        <v>51867</v>
      </c>
      <c r="BY236" s="5">
        <f t="shared" si="56"/>
        <v>422337.59124567249</v>
      </c>
      <c r="BZ236" s="5">
        <f t="shared" si="57"/>
        <v>4643.8114163506943</v>
      </c>
      <c r="CA236" s="5">
        <f t="shared" si="29"/>
        <v>2180.1754674176045</v>
      </c>
      <c r="CB236" s="35">
        <f t="shared" si="30"/>
        <v>6.1945955442533257E-2</v>
      </c>
      <c r="CC236" s="5">
        <f t="shared" si="31"/>
        <v>2463.6359489330898</v>
      </c>
      <c r="CD236" s="35">
        <f t="shared" si="32"/>
        <v>7.0000000000000007E-2</v>
      </c>
      <c r="CE236" s="5">
        <f t="shared" si="58"/>
        <v>277842.58422174479</v>
      </c>
      <c r="CF236" s="5">
        <f t="shared" si="59"/>
        <v>794877.85295526485</v>
      </c>
      <c r="CG236" s="5">
        <f t="shared" si="33"/>
        <v>420157.41577825486</v>
      </c>
      <c r="CH236" s="5">
        <f t="shared" si="34"/>
        <v>1072720.4371770096</v>
      </c>
    </row>
    <row r="237" spans="9:86" ht="14.25" customHeight="1">
      <c r="I237" s="150"/>
      <c r="J237" s="2">
        <v>232</v>
      </c>
      <c r="K237" s="118">
        <v>51898</v>
      </c>
      <c r="L237" s="5">
        <f t="shared" si="35"/>
        <v>447581.39349638519</v>
      </c>
      <c r="M237" s="5">
        <f t="shared" si="0"/>
        <v>5243.8408962754593</v>
      </c>
      <c r="N237" s="5">
        <f t="shared" si="1"/>
        <v>2166.718815987811</v>
      </c>
      <c r="O237" s="35">
        <f t="shared" si="2"/>
        <v>5.8091391129429786E-2</v>
      </c>
      <c r="P237" s="5">
        <f t="shared" si="3"/>
        <v>3077.1220802876483</v>
      </c>
      <c r="Q237" s="35">
        <f t="shared" si="4"/>
        <v>8.2500000000000004E-2</v>
      </c>
      <c r="R237" s="5">
        <f t="shared" si="36"/>
        <v>252585.32531960291</v>
      </c>
      <c r="S237" s="5">
        <f t="shared" si="37"/>
        <v>963985.76261630328</v>
      </c>
      <c r="T237" s="5">
        <f t="shared" si="38"/>
        <v>445414.67468039738</v>
      </c>
      <c r="U237" s="5">
        <f t="shared" si="39"/>
        <v>1216571.0879359061</v>
      </c>
      <c r="V237" s="150"/>
      <c r="W237" s="2">
        <v>232</v>
      </c>
      <c r="X237" s="118">
        <v>51898</v>
      </c>
      <c r="Y237" s="5">
        <f t="shared" si="40"/>
        <v>442227.45798447821</v>
      </c>
      <c r="Z237" s="5">
        <f t="shared" si="41"/>
        <v>5121.6767256780549</v>
      </c>
      <c r="AA237" s="5">
        <f t="shared" si="5"/>
        <v>2173.4936724482</v>
      </c>
      <c r="AB237" s="35">
        <f t="shared" si="6"/>
        <v>5.8978526996606918E-2</v>
      </c>
      <c r="AC237" s="5">
        <f t="shared" si="7"/>
        <v>2948.183053229855</v>
      </c>
      <c r="AD237" s="35">
        <f t="shared" si="8"/>
        <v>0.08</v>
      </c>
      <c r="AE237" s="5">
        <f t="shared" si="42"/>
        <v>257946.0356879704</v>
      </c>
      <c r="AF237" s="5">
        <f t="shared" si="43"/>
        <v>930282.96466933785</v>
      </c>
      <c r="AG237" s="5">
        <f t="shared" si="9"/>
        <v>440053.96431203</v>
      </c>
      <c r="AH237" s="5">
        <f t="shared" si="10"/>
        <v>1188229.0003573082</v>
      </c>
      <c r="AI237" s="150"/>
      <c r="AJ237" s="2">
        <v>232</v>
      </c>
      <c r="AK237" s="118">
        <v>51898</v>
      </c>
      <c r="AL237" s="5">
        <f t="shared" si="44"/>
        <v>436806.30728294287</v>
      </c>
      <c r="AM237" s="5">
        <f t="shared" si="45"/>
        <v>5000.557474002132</v>
      </c>
      <c r="AN237" s="5">
        <f t="shared" si="11"/>
        <v>2179.5167394664595</v>
      </c>
      <c r="AO237" s="35">
        <f t="shared" si="12"/>
        <v>5.9875968907784183E-2</v>
      </c>
      <c r="AP237" s="5">
        <f t="shared" si="13"/>
        <v>2821.0407345356725</v>
      </c>
      <c r="AQ237" s="35">
        <f t="shared" si="14"/>
        <v>7.7499999999999999E-2</v>
      </c>
      <c r="AR237" s="5">
        <f t="shared" si="46"/>
        <v>263373.20945652359</v>
      </c>
      <c r="AS237" s="5">
        <f t="shared" si="47"/>
        <v>896756.12451197102</v>
      </c>
      <c r="AT237" s="5">
        <f t="shared" si="15"/>
        <v>434626.79054347641</v>
      </c>
      <c r="AU237" s="5">
        <f t="shared" si="16"/>
        <v>1160129.3339684946</v>
      </c>
      <c r="AV237" s="150"/>
      <c r="AW237" s="2">
        <v>232</v>
      </c>
      <c r="AX237" s="118">
        <v>51898</v>
      </c>
      <c r="AY237" s="5">
        <f t="shared" si="48"/>
        <v>431319.65597631177</v>
      </c>
      <c r="AZ237" s="5">
        <f t="shared" si="49"/>
        <v>4880.5172696983873</v>
      </c>
      <c r="BA237" s="5">
        <f t="shared" si="17"/>
        <v>2184.7694198464387</v>
      </c>
      <c r="BB237" s="35">
        <f t="shared" si="18"/>
        <v>6.0783765995577825E-2</v>
      </c>
      <c r="BC237" s="5">
        <f t="shared" si="19"/>
        <v>2695.7478498519486</v>
      </c>
      <c r="BD237" s="35">
        <f t="shared" si="20"/>
        <v>7.5000000000000011E-2</v>
      </c>
      <c r="BE237" s="5">
        <f t="shared" si="50"/>
        <v>268865.11344353535</v>
      </c>
      <c r="BF237" s="5">
        <f t="shared" si="51"/>
        <v>863414.89312648983</v>
      </c>
      <c r="BG237" s="5">
        <f t="shared" si="21"/>
        <v>429134.88655646535</v>
      </c>
      <c r="BH237" s="5">
        <f t="shared" si="22"/>
        <v>1132280.0065700251</v>
      </c>
      <c r="BI237" s="150"/>
      <c r="BJ237" s="2">
        <v>232</v>
      </c>
      <c r="BK237" s="118">
        <v>51898</v>
      </c>
      <c r="BL237" s="5">
        <f t="shared" si="52"/>
        <v>425769.35965309915</v>
      </c>
      <c r="BM237" s="5">
        <f t="shared" si="53"/>
        <v>4761.5904347922178</v>
      </c>
      <c r="BN237" s="5">
        <f t="shared" si="23"/>
        <v>2189.233886888077</v>
      </c>
      <c r="BO237" s="35">
        <f t="shared" si="24"/>
        <v>6.1701966210206828E-2</v>
      </c>
      <c r="BP237" s="5">
        <f t="shared" si="25"/>
        <v>2572.3565479041408</v>
      </c>
      <c r="BQ237" s="35">
        <f t="shared" si="26"/>
        <v>7.2500000000000009E-2</v>
      </c>
      <c r="BR237" s="5">
        <f t="shared" si="54"/>
        <v>274419.8742337891</v>
      </c>
      <c r="BS237" s="5">
        <f t="shared" si="55"/>
        <v>830269.10663800547</v>
      </c>
      <c r="BT237" s="5">
        <f t="shared" si="27"/>
        <v>423580.12576621107</v>
      </c>
      <c r="BU237" s="5">
        <f t="shared" si="28"/>
        <v>1104688.9808717945</v>
      </c>
      <c r="BV237" s="150"/>
      <c r="BW237" s="2">
        <v>232</v>
      </c>
      <c r="BX237" s="118">
        <v>51898</v>
      </c>
      <c r="BY237" s="5">
        <f t="shared" si="56"/>
        <v>420157.41577825486</v>
      </c>
      <c r="BZ237" s="5">
        <f t="shared" si="57"/>
        <v>4643.8114163506943</v>
      </c>
      <c r="CA237" s="5">
        <f t="shared" si="29"/>
        <v>2192.8931576442073</v>
      </c>
      <c r="CB237" s="35">
        <f t="shared" si="30"/>
        <v>6.2630616296484753E-2</v>
      </c>
      <c r="CC237" s="5">
        <f t="shared" si="31"/>
        <v>2450.918258706487</v>
      </c>
      <c r="CD237" s="35">
        <f t="shared" si="32"/>
        <v>7.0000000000000007E-2</v>
      </c>
      <c r="CE237" s="5">
        <f t="shared" si="58"/>
        <v>280035.47737938899</v>
      </c>
      <c r="CF237" s="5">
        <f t="shared" si="59"/>
        <v>797328.77121397131</v>
      </c>
      <c r="CG237" s="5">
        <f t="shared" si="33"/>
        <v>417964.52262061066</v>
      </c>
      <c r="CH237" s="5">
        <f t="shared" si="34"/>
        <v>1077364.2485933602</v>
      </c>
    </row>
    <row r="238" spans="9:86" ht="14.25" customHeight="1">
      <c r="I238" s="150"/>
      <c r="J238" s="2">
        <v>233</v>
      </c>
      <c r="K238" s="118">
        <v>51926</v>
      </c>
      <c r="L238" s="5">
        <f t="shared" si="35"/>
        <v>445414.67468039738</v>
      </c>
      <c r="M238" s="5">
        <f t="shared" si="0"/>
        <v>5243.8408962754593</v>
      </c>
      <c r="N238" s="5">
        <f t="shared" si="1"/>
        <v>2181.6150078477272</v>
      </c>
      <c r="O238" s="35">
        <f t="shared" si="2"/>
        <v>5.8775297677287945E-2</v>
      </c>
      <c r="P238" s="5">
        <f t="shared" si="3"/>
        <v>3062.2258884277321</v>
      </c>
      <c r="Q238" s="35">
        <f t="shared" si="4"/>
        <v>8.2500000000000004E-2</v>
      </c>
      <c r="R238" s="5">
        <f t="shared" si="36"/>
        <v>254766.94032745063</v>
      </c>
      <c r="S238" s="5">
        <f t="shared" si="37"/>
        <v>967047.98850473098</v>
      </c>
      <c r="T238" s="5">
        <f t="shared" si="38"/>
        <v>443233.05967254966</v>
      </c>
      <c r="U238" s="5">
        <f t="shared" si="39"/>
        <v>1221814.9288321817</v>
      </c>
      <c r="V238" s="150"/>
      <c r="W238" s="2">
        <v>233</v>
      </c>
      <c r="X238" s="118">
        <v>51926</v>
      </c>
      <c r="Y238" s="5">
        <f t="shared" si="40"/>
        <v>440053.96431203</v>
      </c>
      <c r="Z238" s="5">
        <f t="shared" si="41"/>
        <v>5121.6767256780549</v>
      </c>
      <c r="AA238" s="5">
        <f t="shared" si="5"/>
        <v>2187.9836302645213</v>
      </c>
      <c r="AB238" s="35">
        <f t="shared" si="6"/>
        <v>5.9664963146558538E-2</v>
      </c>
      <c r="AC238" s="5">
        <f t="shared" si="7"/>
        <v>2933.6930954135337</v>
      </c>
      <c r="AD238" s="35">
        <f t="shared" si="8"/>
        <v>0.08</v>
      </c>
      <c r="AE238" s="5">
        <f t="shared" si="42"/>
        <v>260134.01931823493</v>
      </c>
      <c r="AF238" s="5">
        <f t="shared" si="43"/>
        <v>933216.65776475135</v>
      </c>
      <c r="AG238" s="5">
        <f t="shared" si="9"/>
        <v>437865.98068176548</v>
      </c>
      <c r="AH238" s="5">
        <f t="shared" si="10"/>
        <v>1193350.6770829863</v>
      </c>
      <c r="AI238" s="150"/>
      <c r="AJ238" s="2">
        <v>233</v>
      </c>
      <c r="AK238" s="118">
        <v>51926</v>
      </c>
      <c r="AL238" s="5">
        <f t="shared" si="44"/>
        <v>434626.79054347641</v>
      </c>
      <c r="AM238" s="5">
        <f t="shared" si="45"/>
        <v>5000.557474002132</v>
      </c>
      <c r="AN238" s="5">
        <f t="shared" si="11"/>
        <v>2193.5927850755133</v>
      </c>
      <c r="AO238" s="35">
        <f t="shared" si="12"/>
        <v>6.0564866210825581E-2</v>
      </c>
      <c r="AP238" s="5">
        <f t="shared" si="13"/>
        <v>2806.9646889266187</v>
      </c>
      <c r="AQ238" s="35">
        <f t="shared" si="14"/>
        <v>7.7500000000000013E-2</v>
      </c>
      <c r="AR238" s="5">
        <f t="shared" si="46"/>
        <v>265566.80224159913</v>
      </c>
      <c r="AS238" s="5">
        <f t="shared" si="47"/>
        <v>899563.08920089761</v>
      </c>
      <c r="AT238" s="5">
        <f t="shared" si="15"/>
        <v>432433.19775840087</v>
      </c>
      <c r="AU238" s="5">
        <f t="shared" si="16"/>
        <v>1165129.8914424968</v>
      </c>
      <c r="AV238" s="150"/>
      <c r="AW238" s="2">
        <v>233</v>
      </c>
      <c r="AX238" s="118">
        <v>51926</v>
      </c>
      <c r="AY238" s="5">
        <f t="shared" si="48"/>
        <v>429134.88655646535</v>
      </c>
      <c r="AZ238" s="5">
        <f t="shared" si="49"/>
        <v>4880.5172696983873</v>
      </c>
      <c r="BA238" s="5">
        <f t="shared" si="17"/>
        <v>2198.4242287204788</v>
      </c>
      <c r="BB238" s="35">
        <f t="shared" si="18"/>
        <v>6.1475054979419713E-2</v>
      </c>
      <c r="BC238" s="5">
        <f t="shared" si="19"/>
        <v>2682.0930409779085</v>
      </c>
      <c r="BD238" s="35">
        <f t="shared" si="20"/>
        <v>7.5000000000000011E-2</v>
      </c>
      <c r="BE238" s="5">
        <f t="shared" si="50"/>
        <v>271063.53767225583</v>
      </c>
      <c r="BF238" s="5">
        <f t="shared" si="51"/>
        <v>866096.98616746778</v>
      </c>
      <c r="BG238" s="5">
        <f t="shared" si="21"/>
        <v>426936.46232774487</v>
      </c>
      <c r="BH238" s="5">
        <f t="shared" si="22"/>
        <v>1137160.5238397236</v>
      </c>
      <c r="BI238" s="150"/>
      <c r="BJ238" s="2">
        <v>233</v>
      </c>
      <c r="BK238" s="118">
        <v>51926</v>
      </c>
      <c r="BL238" s="5">
        <f t="shared" si="52"/>
        <v>423580.12576621107</v>
      </c>
      <c r="BM238" s="5">
        <f t="shared" si="53"/>
        <v>4761.5904347922178</v>
      </c>
      <c r="BN238" s="5">
        <f t="shared" si="23"/>
        <v>2202.4605082880262</v>
      </c>
      <c r="BO238" s="35">
        <f t="shared" si="24"/>
        <v>6.2395576401626809E-2</v>
      </c>
      <c r="BP238" s="5">
        <f t="shared" si="25"/>
        <v>2559.1299265041916</v>
      </c>
      <c r="BQ238" s="35">
        <f t="shared" si="26"/>
        <v>7.2499999999999981E-2</v>
      </c>
      <c r="BR238" s="5">
        <f t="shared" si="54"/>
        <v>276622.3347420771</v>
      </c>
      <c r="BS238" s="5">
        <f t="shared" si="55"/>
        <v>832828.23656450969</v>
      </c>
      <c r="BT238" s="5">
        <f t="shared" si="27"/>
        <v>421377.66525792307</v>
      </c>
      <c r="BU238" s="5">
        <f t="shared" si="28"/>
        <v>1109450.5713065867</v>
      </c>
      <c r="BV238" s="150"/>
      <c r="BW238" s="2">
        <v>233</v>
      </c>
      <c r="BX238" s="118">
        <v>51926</v>
      </c>
      <c r="BY238" s="5">
        <f t="shared" si="56"/>
        <v>417964.52262061066</v>
      </c>
      <c r="BZ238" s="5">
        <f t="shared" si="57"/>
        <v>4643.8114163506943</v>
      </c>
      <c r="CA238" s="5">
        <f t="shared" si="29"/>
        <v>2205.6850343971319</v>
      </c>
      <c r="CB238" s="35">
        <f t="shared" si="30"/>
        <v>6.3326476244470575E-2</v>
      </c>
      <c r="CC238" s="5">
        <f t="shared" si="31"/>
        <v>2438.1263819535625</v>
      </c>
      <c r="CD238" s="35">
        <f t="shared" si="32"/>
        <v>7.0000000000000007E-2</v>
      </c>
      <c r="CE238" s="5">
        <f t="shared" si="58"/>
        <v>282241.16241378611</v>
      </c>
      <c r="CF238" s="5">
        <f t="shared" si="59"/>
        <v>799766.89759592491</v>
      </c>
      <c r="CG238" s="5">
        <f t="shared" si="33"/>
        <v>415758.83758621354</v>
      </c>
      <c r="CH238" s="5">
        <f t="shared" si="34"/>
        <v>1082008.060009711</v>
      </c>
    </row>
    <row r="239" spans="9:86" ht="14.25" customHeight="1">
      <c r="I239" s="150"/>
      <c r="J239" s="2">
        <v>234</v>
      </c>
      <c r="K239" s="118">
        <v>51957</v>
      </c>
      <c r="L239" s="5">
        <f t="shared" si="35"/>
        <v>443233.05967254966</v>
      </c>
      <c r="M239" s="5">
        <f t="shared" si="0"/>
        <v>5243.8408962754593</v>
      </c>
      <c r="N239" s="5">
        <f t="shared" si="1"/>
        <v>2196.6136110266802</v>
      </c>
      <c r="O239" s="35">
        <f t="shared" si="2"/>
        <v>5.9470661669041233E-2</v>
      </c>
      <c r="P239" s="5">
        <f t="shared" si="3"/>
        <v>3047.227285248779</v>
      </c>
      <c r="Q239" s="35">
        <f t="shared" si="4"/>
        <v>8.2500000000000004E-2</v>
      </c>
      <c r="R239" s="5">
        <f t="shared" si="36"/>
        <v>256963.5539384773</v>
      </c>
      <c r="S239" s="5">
        <f t="shared" si="37"/>
        <v>970095.21578997979</v>
      </c>
      <c r="T239" s="5">
        <f t="shared" si="38"/>
        <v>441036.44606152299</v>
      </c>
      <c r="U239" s="5">
        <f t="shared" si="39"/>
        <v>1227058.7697284571</v>
      </c>
      <c r="V239" s="150"/>
      <c r="W239" s="2">
        <v>234</v>
      </c>
      <c r="X239" s="118">
        <v>51957</v>
      </c>
      <c r="Y239" s="5">
        <f t="shared" si="40"/>
        <v>437865.98068176548</v>
      </c>
      <c r="Z239" s="5">
        <f t="shared" si="41"/>
        <v>5121.6767256780549</v>
      </c>
      <c r="AA239" s="5">
        <f t="shared" si="5"/>
        <v>2202.5701877996185</v>
      </c>
      <c r="AB239" s="35">
        <f t="shared" si="6"/>
        <v>6.0362858545078363E-2</v>
      </c>
      <c r="AC239" s="5">
        <f t="shared" si="7"/>
        <v>2919.1065378784365</v>
      </c>
      <c r="AD239" s="35">
        <f t="shared" si="8"/>
        <v>7.9999999999999988E-2</v>
      </c>
      <c r="AE239" s="5">
        <f t="shared" si="42"/>
        <v>262336.58950603456</v>
      </c>
      <c r="AF239" s="5">
        <f t="shared" si="43"/>
        <v>936135.76430262974</v>
      </c>
      <c r="AG239" s="5">
        <f t="shared" si="9"/>
        <v>435663.41049396584</v>
      </c>
      <c r="AH239" s="5">
        <f t="shared" si="10"/>
        <v>1198472.3538086643</v>
      </c>
      <c r="AI239" s="150"/>
      <c r="AJ239" s="2">
        <v>234</v>
      </c>
      <c r="AK239" s="118">
        <v>51957</v>
      </c>
      <c r="AL239" s="5">
        <f t="shared" si="44"/>
        <v>432433.19775840087</v>
      </c>
      <c r="AM239" s="5">
        <f t="shared" si="45"/>
        <v>5000.557474002132</v>
      </c>
      <c r="AN239" s="5">
        <f t="shared" si="11"/>
        <v>2207.7597384791266</v>
      </c>
      <c r="AO239" s="35">
        <f t="shared" si="12"/>
        <v>6.1265224314603017E-2</v>
      </c>
      <c r="AP239" s="5">
        <f t="shared" si="13"/>
        <v>2792.7977355230055</v>
      </c>
      <c r="AQ239" s="35">
        <f t="shared" si="14"/>
        <v>7.7499999999999999E-2</v>
      </c>
      <c r="AR239" s="5">
        <f t="shared" si="46"/>
        <v>267774.56198007823</v>
      </c>
      <c r="AS239" s="5">
        <f t="shared" si="47"/>
        <v>902355.88693642057</v>
      </c>
      <c r="AT239" s="5">
        <f t="shared" si="15"/>
        <v>430225.43801992177</v>
      </c>
      <c r="AU239" s="5">
        <f t="shared" si="16"/>
        <v>1170130.4489164988</v>
      </c>
      <c r="AV239" s="150"/>
      <c r="AW239" s="2">
        <v>234</v>
      </c>
      <c r="AX239" s="118">
        <v>51957</v>
      </c>
      <c r="AY239" s="5">
        <f t="shared" si="48"/>
        <v>426936.46232774487</v>
      </c>
      <c r="AZ239" s="5">
        <f t="shared" si="49"/>
        <v>4880.5172696983873</v>
      </c>
      <c r="BA239" s="5">
        <f t="shared" si="17"/>
        <v>2212.1643801499822</v>
      </c>
      <c r="BB239" s="35">
        <f t="shared" si="18"/>
        <v>6.2177806076964506E-2</v>
      </c>
      <c r="BC239" s="5">
        <f t="shared" si="19"/>
        <v>2668.3528895484051</v>
      </c>
      <c r="BD239" s="35">
        <f t="shared" si="20"/>
        <v>7.4999999999999997E-2</v>
      </c>
      <c r="BE239" s="5">
        <f t="shared" si="50"/>
        <v>273275.7020524058</v>
      </c>
      <c r="BF239" s="5">
        <f t="shared" si="51"/>
        <v>868765.33905701619</v>
      </c>
      <c r="BG239" s="5">
        <f t="shared" si="21"/>
        <v>424724.2979475949</v>
      </c>
      <c r="BH239" s="5">
        <f t="shared" si="22"/>
        <v>1142041.041109422</v>
      </c>
      <c r="BI239" s="150"/>
      <c r="BJ239" s="2">
        <v>234</v>
      </c>
      <c r="BK239" s="118">
        <v>51957</v>
      </c>
      <c r="BL239" s="5">
        <f t="shared" si="52"/>
        <v>421377.66525792307</v>
      </c>
      <c r="BM239" s="5">
        <f t="shared" si="53"/>
        <v>4761.5904347922178</v>
      </c>
      <c r="BN239" s="5">
        <f t="shared" si="23"/>
        <v>2215.7670405255994</v>
      </c>
      <c r="BO239" s="35">
        <f t="shared" si="24"/>
        <v>6.3100649793652638E-2</v>
      </c>
      <c r="BP239" s="5">
        <f t="shared" si="25"/>
        <v>2545.8233942666184</v>
      </c>
      <c r="BQ239" s="35">
        <f t="shared" si="26"/>
        <v>7.2499999999999995E-2</v>
      </c>
      <c r="BR239" s="5">
        <f t="shared" si="54"/>
        <v>278838.10178260272</v>
      </c>
      <c r="BS239" s="5">
        <f t="shared" si="55"/>
        <v>835374.05995877634</v>
      </c>
      <c r="BT239" s="5">
        <f t="shared" si="27"/>
        <v>419161.89821739745</v>
      </c>
      <c r="BU239" s="5">
        <f t="shared" si="28"/>
        <v>1114212.1617413792</v>
      </c>
      <c r="BV239" s="150"/>
      <c r="BW239" s="2">
        <v>234</v>
      </c>
      <c r="BX239" s="118">
        <v>51957</v>
      </c>
      <c r="BY239" s="5">
        <f t="shared" si="56"/>
        <v>415758.83758621354</v>
      </c>
      <c r="BZ239" s="5">
        <f t="shared" si="57"/>
        <v>4643.8114163506943</v>
      </c>
      <c r="CA239" s="5">
        <f t="shared" si="29"/>
        <v>2218.5515304311152</v>
      </c>
      <c r="CB239" s="35">
        <f t="shared" si="30"/>
        <v>6.4033800266850127E-2</v>
      </c>
      <c r="CC239" s="5">
        <f t="shared" si="31"/>
        <v>2425.2598859195791</v>
      </c>
      <c r="CD239" s="35">
        <f t="shared" si="32"/>
        <v>7.0000000000000007E-2</v>
      </c>
      <c r="CE239" s="5">
        <f t="shared" si="58"/>
        <v>284459.71394421725</v>
      </c>
      <c r="CF239" s="5">
        <f t="shared" si="59"/>
        <v>802192.15748184454</v>
      </c>
      <c r="CG239" s="5">
        <f t="shared" si="33"/>
        <v>413540.2860557824</v>
      </c>
      <c r="CH239" s="5">
        <f t="shared" si="34"/>
        <v>1086651.8714260617</v>
      </c>
    </row>
    <row r="240" spans="9:86" ht="14.25" customHeight="1">
      <c r="I240" s="150"/>
      <c r="J240" s="2">
        <v>235</v>
      </c>
      <c r="K240" s="118">
        <v>51987</v>
      </c>
      <c r="L240" s="5">
        <f t="shared" si="35"/>
        <v>441036.44606152299</v>
      </c>
      <c r="M240" s="5">
        <f t="shared" si="0"/>
        <v>5243.8408962754593</v>
      </c>
      <c r="N240" s="5">
        <f t="shared" si="1"/>
        <v>2211.7153296024885</v>
      </c>
      <c r="O240" s="35">
        <f t="shared" si="2"/>
        <v>6.0177756718834852E-2</v>
      </c>
      <c r="P240" s="5">
        <f t="shared" si="3"/>
        <v>3032.1255666729708</v>
      </c>
      <c r="Q240" s="35">
        <f t="shared" si="4"/>
        <v>8.2500000000000004E-2</v>
      </c>
      <c r="R240" s="5">
        <f t="shared" si="36"/>
        <v>259175.26926807978</v>
      </c>
      <c r="S240" s="5">
        <f t="shared" si="37"/>
        <v>973127.34135665279</v>
      </c>
      <c r="T240" s="5">
        <f t="shared" si="38"/>
        <v>438824.73073192051</v>
      </c>
      <c r="U240" s="5">
        <f t="shared" si="39"/>
        <v>1232302.6106247324</v>
      </c>
      <c r="V240" s="150"/>
      <c r="W240" s="2">
        <v>235</v>
      </c>
      <c r="X240" s="118">
        <v>51987</v>
      </c>
      <c r="Y240" s="5">
        <f t="shared" si="40"/>
        <v>435663.41049396584</v>
      </c>
      <c r="Z240" s="5">
        <f t="shared" si="41"/>
        <v>5121.6767256780549</v>
      </c>
      <c r="AA240" s="5">
        <f t="shared" si="5"/>
        <v>2217.2539890516159</v>
      </c>
      <c r="AB240" s="35">
        <f t="shared" si="6"/>
        <v>6.1072486758646238E-2</v>
      </c>
      <c r="AC240" s="5">
        <f t="shared" si="7"/>
        <v>2904.422736626439</v>
      </c>
      <c r="AD240" s="35">
        <f t="shared" si="8"/>
        <v>0.08</v>
      </c>
      <c r="AE240" s="5">
        <f t="shared" si="42"/>
        <v>264553.84349508618</v>
      </c>
      <c r="AF240" s="5">
        <f t="shared" si="43"/>
        <v>939040.18703925621</v>
      </c>
      <c r="AG240" s="5">
        <f t="shared" si="9"/>
        <v>433446.15650491422</v>
      </c>
      <c r="AH240" s="5">
        <f t="shared" si="10"/>
        <v>1203594.0305343424</v>
      </c>
      <c r="AI240" s="150"/>
      <c r="AJ240" s="2">
        <v>235</v>
      </c>
      <c r="AK240" s="118">
        <v>51987</v>
      </c>
      <c r="AL240" s="5">
        <f t="shared" si="44"/>
        <v>430225.43801992177</v>
      </c>
      <c r="AM240" s="5">
        <f t="shared" si="45"/>
        <v>5000.557474002132</v>
      </c>
      <c r="AN240" s="5">
        <f t="shared" si="11"/>
        <v>2222.0181867901374</v>
      </c>
      <c r="AO240" s="35">
        <f t="shared" si="12"/>
        <v>6.1977316739339226E-2</v>
      </c>
      <c r="AP240" s="5">
        <f t="shared" si="13"/>
        <v>2778.5392872119946</v>
      </c>
      <c r="AQ240" s="35">
        <f t="shared" si="14"/>
        <v>7.7499999999999999E-2</v>
      </c>
      <c r="AR240" s="5">
        <f t="shared" si="46"/>
        <v>269996.58016686834</v>
      </c>
      <c r="AS240" s="5">
        <f t="shared" si="47"/>
        <v>905134.42622363253</v>
      </c>
      <c r="AT240" s="5">
        <f t="shared" si="15"/>
        <v>428003.41983313166</v>
      </c>
      <c r="AU240" s="5">
        <f t="shared" si="16"/>
        <v>1175131.0063905008</v>
      </c>
      <c r="AV240" s="150"/>
      <c r="AW240" s="2">
        <v>235</v>
      </c>
      <c r="AX240" s="118">
        <v>51987</v>
      </c>
      <c r="AY240" s="5">
        <f t="shared" si="48"/>
        <v>424724.2979475949</v>
      </c>
      <c r="AZ240" s="5">
        <f t="shared" si="49"/>
        <v>4880.5172696983873</v>
      </c>
      <c r="BA240" s="5">
        <f t="shared" si="17"/>
        <v>2225.9904075259192</v>
      </c>
      <c r="BB240" s="35">
        <f t="shared" si="18"/>
        <v>6.289229276354448E-2</v>
      </c>
      <c r="BC240" s="5">
        <f t="shared" si="19"/>
        <v>2654.5268621724681</v>
      </c>
      <c r="BD240" s="35">
        <f t="shared" si="20"/>
        <v>7.5000000000000011E-2</v>
      </c>
      <c r="BE240" s="5">
        <f t="shared" si="50"/>
        <v>275501.69245993171</v>
      </c>
      <c r="BF240" s="5">
        <f t="shared" si="51"/>
        <v>871419.8659191886</v>
      </c>
      <c r="BG240" s="5">
        <f t="shared" si="21"/>
        <v>422498.30754006898</v>
      </c>
      <c r="BH240" s="5">
        <f t="shared" si="22"/>
        <v>1146921.5583791202</v>
      </c>
      <c r="BI240" s="150"/>
      <c r="BJ240" s="2">
        <v>235</v>
      </c>
      <c r="BK240" s="118">
        <v>51987</v>
      </c>
      <c r="BL240" s="5">
        <f t="shared" si="52"/>
        <v>419161.89821739745</v>
      </c>
      <c r="BM240" s="5">
        <f t="shared" si="53"/>
        <v>4761.5904347922178</v>
      </c>
      <c r="BN240" s="5">
        <f t="shared" si="23"/>
        <v>2229.1539663954418</v>
      </c>
      <c r="BO240" s="35">
        <f t="shared" si="24"/>
        <v>6.3817459818047553E-2</v>
      </c>
      <c r="BP240" s="5">
        <f t="shared" si="25"/>
        <v>2532.436468396776</v>
      </c>
      <c r="BQ240" s="35">
        <f t="shared" si="26"/>
        <v>7.2499999999999995E-2</v>
      </c>
      <c r="BR240" s="5">
        <f t="shared" si="54"/>
        <v>281067.25574899814</v>
      </c>
      <c r="BS240" s="5">
        <f t="shared" si="55"/>
        <v>837906.49642717314</v>
      </c>
      <c r="BT240" s="5">
        <f t="shared" si="27"/>
        <v>416932.74425100203</v>
      </c>
      <c r="BU240" s="5">
        <f t="shared" si="28"/>
        <v>1118973.7521761712</v>
      </c>
      <c r="BV240" s="150"/>
      <c r="BW240" s="2">
        <v>235</v>
      </c>
      <c r="BX240" s="118">
        <v>51987</v>
      </c>
      <c r="BY240" s="5">
        <f t="shared" si="56"/>
        <v>413540.2860557824</v>
      </c>
      <c r="BZ240" s="5">
        <f t="shared" si="57"/>
        <v>4643.8114163506943</v>
      </c>
      <c r="CA240" s="5">
        <f t="shared" si="29"/>
        <v>2231.4930810252968</v>
      </c>
      <c r="CB240" s="35">
        <f t="shared" si="30"/>
        <v>6.4752861753090474E-2</v>
      </c>
      <c r="CC240" s="5">
        <f t="shared" si="31"/>
        <v>2412.3183353253976</v>
      </c>
      <c r="CD240" s="35">
        <f t="shared" si="32"/>
        <v>7.0000000000000007E-2</v>
      </c>
      <c r="CE240" s="5">
        <f t="shared" si="58"/>
        <v>286691.20702524256</v>
      </c>
      <c r="CF240" s="5">
        <f t="shared" si="59"/>
        <v>804604.47581716988</v>
      </c>
      <c r="CG240" s="5">
        <f t="shared" si="33"/>
        <v>411308.79297475709</v>
      </c>
      <c r="CH240" s="5">
        <f t="shared" si="34"/>
        <v>1091295.6828424125</v>
      </c>
    </row>
    <row r="241" spans="9:86" ht="14.25" customHeight="1">
      <c r="I241" s="150"/>
      <c r="J241" s="2">
        <v>236</v>
      </c>
      <c r="K241" s="118">
        <v>52018</v>
      </c>
      <c r="L241" s="5">
        <f t="shared" si="35"/>
        <v>438824.73073192051</v>
      </c>
      <c r="M241" s="5">
        <f t="shared" si="0"/>
        <v>5243.8408962754593</v>
      </c>
      <c r="N241" s="5">
        <f t="shared" si="1"/>
        <v>2226.9208724935056</v>
      </c>
      <c r="O241" s="35">
        <f t="shared" si="2"/>
        <v>6.0896865191144539E-2</v>
      </c>
      <c r="P241" s="5">
        <f t="shared" si="3"/>
        <v>3016.9200237819537</v>
      </c>
      <c r="Q241" s="35">
        <f t="shared" si="4"/>
        <v>8.2500000000000004E-2</v>
      </c>
      <c r="R241" s="5">
        <f t="shared" si="36"/>
        <v>261402.19014057328</v>
      </c>
      <c r="S241" s="5">
        <f t="shared" si="37"/>
        <v>976144.26138043473</v>
      </c>
      <c r="T241" s="5">
        <f t="shared" si="38"/>
        <v>436597.80985942698</v>
      </c>
      <c r="U241" s="5">
        <f t="shared" si="39"/>
        <v>1237546.451521008</v>
      </c>
      <c r="V241" s="150"/>
      <c r="W241" s="2">
        <v>236</v>
      </c>
      <c r="X241" s="118">
        <v>52018</v>
      </c>
      <c r="Y241" s="5">
        <f t="shared" si="40"/>
        <v>433446.15650491422</v>
      </c>
      <c r="Z241" s="5">
        <f t="shared" si="41"/>
        <v>5121.6767256780549</v>
      </c>
      <c r="AA241" s="5">
        <f t="shared" si="5"/>
        <v>2232.03568231196</v>
      </c>
      <c r="AB241" s="35">
        <f t="shared" si="6"/>
        <v>6.179413010307741E-2</v>
      </c>
      <c r="AC241" s="5">
        <f t="shared" si="7"/>
        <v>2889.6410433660949</v>
      </c>
      <c r="AD241" s="35">
        <f t="shared" si="8"/>
        <v>0.08</v>
      </c>
      <c r="AE241" s="5">
        <f t="shared" si="42"/>
        <v>266785.87917739816</v>
      </c>
      <c r="AF241" s="5">
        <f t="shared" si="43"/>
        <v>941929.82808262226</v>
      </c>
      <c r="AG241" s="5">
        <f t="shared" si="9"/>
        <v>431214.12082260224</v>
      </c>
      <c r="AH241" s="5">
        <f t="shared" si="10"/>
        <v>1208715.7072600205</v>
      </c>
      <c r="AI241" s="150"/>
      <c r="AJ241" s="2">
        <v>236</v>
      </c>
      <c r="AK241" s="118">
        <v>52018</v>
      </c>
      <c r="AL241" s="5">
        <f t="shared" si="44"/>
        <v>428003.41983313166</v>
      </c>
      <c r="AM241" s="5">
        <f t="shared" si="45"/>
        <v>5000.557474002132</v>
      </c>
      <c r="AN241" s="5">
        <f t="shared" si="11"/>
        <v>2236.3687209131567</v>
      </c>
      <c r="AO241" s="35">
        <f t="shared" si="12"/>
        <v>6.2701425753609069E-2</v>
      </c>
      <c r="AP241" s="5">
        <f t="shared" si="13"/>
        <v>2764.1887530889753</v>
      </c>
      <c r="AQ241" s="35">
        <f t="shared" si="14"/>
        <v>7.7499999999999999E-2</v>
      </c>
      <c r="AR241" s="5">
        <f t="shared" si="46"/>
        <v>272232.94888778147</v>
      </c>
      <c r="AS241" s="5">
        <f t="shared" si="47"/>
        <v>907898.61497672147</v>
      </c>
      <c r="AT241" s="5">
        <f t="shared" si="15"/>
        <v>425767.05111221853</v>
      </c>
      <c r="AU241" s="5">
        <f t="shared" si="16"/>
        <v>1180131.5638645031</v>
      </c>
      <c r="AV241" s="150"/>
      <c r="AW241" s="2">
        <v>236</v>
      </c>
      <c r="AX241" s="118">
        <v>52018</v>
      </c>
      <c r="AY241" s="5">
        <f t="shared" si="48"/>
        <v>422498.30754006898</v>
      </c>
      <c r="AZ241" s="5">
        <f t="shared" si="49"/>
        <v>4880.5172696983873</v>
      </c>
      <c r="BA241" s="5">
        <f t="shared" si="17"/>
        <v>2239.9028475729565</v>
      </c>
      <c r="BB241" s="35">
        <f t="shared" si="18"/>
        <v>6.3618797261871488E-2</v>
      </c>
      <c r="BC241" s="5">
        <f t="shared" si="19"/>
        <v>2640.6144221254308</v>
      </c>
      <c r="BD241" s="35">
        <f t="shared" si="20"/>
        <v>7.4999999999999997E-2</v>
      </c>
      <c r="BE241" s="5">
        <f t="shared" si="50"/>
        <v>277741.59530750464</v>
      </c>
      <c r="BF241" s="5">
        <f t="shared" si="51"/>
        <v>874060.48034131399</v>
      </c>
      <c r="BG241" s="5">
        <f t="shared" si="21"/>
        <v>420258.40469249606</v>
      </c>
      <c r="BH241" s="5">
        <f t="shared" si="22"/>
        <v>1151802.0756488186</v>
      </c>
      <c r="BI241" s="150"/>
      <c r="BJ241" s="2">
        <v>236</v>
      </c>
      <c r="BK241" s="118">
        <v>52018</v>
      </c>
      <c r="BL241" s="5">
        <f t="shared" si="52"/>
        <v>416932.74425100203</v>
      </c>
      <c r="BM241" s="5">
        <f t="shared" si="53"/>
        <v>4761.5904347922178</v>
      </c>
      <c r="BN241" s="5">
        <f t="shared" si="23"/>
        <v>2242.6217716090805</v>
      </c>
      <c r="BO241" s="35">
        <f t="shared" si="24"/>
        <v>6.4546288652991279E-2</v>
      </c>
      <c r="BP241" s="5">
        <f t="shared" si="25"/>
        <v>2518.9686631831373</v>
      </c>
      <c r="BQ241" s="35">
        <f t="shared" si="26"/>
        <v>7.2499999999999995E-2</v>
      </c>
      <c r="BR241" s="5">
        <f t="shared" si="54"/>
        <v>283309.8775206072</v>
      </c>
      <c r="BS241" s="5">
        <f t="shared" si="55"/>
        <v>840425.4650903563</v>
      </c>
      <c r="BT241" s="5">
        <f t="shared" si="27"/>
        <v>414690.12247939297</v>
      </c>
      <c r="BU241" s="5">
        <f t="shared" si="28"/>
        <v>1123735.3426109636</v>
      </c>
      <c r="BV241" s="150"/>
      <c r="BW241" s="2">
        <v>236</v>
      </c>
      <c r="BX241" s="118">
        <v>52018</v>
      </c>
      <c r="BY241" s="5">
        <f t="shared" si="56"/>
        <v>411308.79297475709</v>
      </c>
      <c r="BZ241" s="5">
        <f t="shared" si="57"/>
        <v>4643.8114163506943</v>
      </c>
      <c r="CA241" s="5">
        <f t="shared" si="29"/>
        <v>2244.5101239979444</v>
      </c>
      <c r="CB241" s="35">
        <f t="shared" si="30"/>
        <v>6.5483942838120507E-2</v>
      </c>
      <c r="CC241" s="5">
        <f t="shared" si="31"/>
        <v>2399.3012923527499</v>
      </c>
      <c r="CD241" s="35">
        <f t="shared" si="32"/>
        <v>7.0000000000000007E-2</v>
      </c>
      <c r="CE241" s="5">
        <f t="shared" si="58"/>
        <v>288935.71714924049</v>
      </c>
      <c r="CF241" s="5">
        <f t="shared" si="59"/>
        <v>807003.77710952261</v>
      </c>
      <c r="CG241" s="5">
        <f t="shared" si="33"/>
        <v>409064.28285075916</v>
      </c>
      <c r="CH241" s="5">
        <f t="shared" si="34"/>
        <v>1095939.494258763</v>
      </c>
    </row>
    <row r="242" spans="9:86" ht="14.25" customHeight="1">
      <c r="I242" s="150"/>
      <c r="J242" s="2">
        <v>237</v>
      </c>
      <c r="K242" s="118">
        <v>52048</v>
      </c>
      <c r="L242" s="5">
        <f t="shared" si="35"/>
        <v>436597.80985942698</v>
      </c>
      <c r="M242" s="5">
        <f t="shared" si="0"/>
        <v>5243.8408962754593</v>
      </c>
      <c r="N242" s="5">
        <f t="shared" si="1"/>
        <v>2242.2309534918986</v>
      </c>
      <c r="O242" s="35">
        <f t="shared" si="2"/>
        <v>6.1628278553587011E-2</v>
      </c>
      <c r="P242" s="5">
        <f t="shared" si="3"/>
        <v>3001.6099427835607</v>
      </c>
      <c r="Q242" s="35">
        <f t="shared" si="4"/>
        <v>8.2500000000000004E-2</v>
      </c>
      <c r="R242" s="5">
        <f t="shared" si="36"/>
        <v>263644.42109406518</v>
      </c>
      <c r="S242" s="5">
        <f t="shared" si="37"/>
        <v>979145.87132321834</v>
      </c>
      <c r="T242" s="5">
        <f t="shared" si="38"/>
        <v>434355.57890593511</v>
      </c>
      <c r="U242" s="5">
        <f t="shared" si="39"/>
        <v>1242790.2924172836</v>
      </c>
      <c r="V242" s="150"/>
      <c r="W242" s="2">
        <v>237</v>
      </c>
      <c r="X242" s="118">
        <v>52048</v>
      </c>
      <c r="Y242" s="5">
        <f t="shared" si="40"/>
        <v>431214.12082260224</v>
      </c>
      <c r="Z242" s="5">
        <f t="shared" si="41"/>
        <v>5121.6767256780549</v>
      </c>
      <c r="AA242" s="5">
        <f t="shared" si="5"/>
        <v>2246.9159201940397</v>
      </c>
      <c r="AB242" s="35">
        <f t="shared" si="6"/>
        <v>6.2528079996296823E-2</v>
      </c>
      <c r="AC242" s="5">
        <f t="shared" si="7"/>
        <v>2874.7608054840152</v>
      </c>
      <c r="AD242" s="35">
        <f t="shared" si="8"/>
        <v>0.08</v>
      </c>
      <c r="AE242" s="5">
        <f t="shared" si="42"/>
        <v>269032.79509759223</v>
      </c>
      <c r="AF242" s="5">
        <f t="shared" si="43"/>
        <v>944804.58888810629</v>
      </c>
      <c r="AG242" s="5">
        <f t="shared" si="9"/>
        <v>428967.20490240818</v>
      </c>
      <c r="AH242" s="5">
        <f t="shared" si="10"/>
        <v>1213837.3839856985</v>
      </c>
      <c r="AI242" s="150"/>
      <c r="AJ242" s="2">
        <v>237</v>
      </c>
      <c r="AK242" s="118">
        <v>52048</v>
      </c>
      <c r="AL242" s="5">
        <f t="shared" si="44"/>
        <v>425767.05111221853</v>
      </c>
      <c r="AM242" s="5">
        <f t="shared" si="45"/>
        <v>5000.557474002132</v>
      </c>
      <c r="AN242" s="5">
        <f t="shared" si="11"/>
        <v>2250.8119355690542</v>
      </c>
      <c r="AO242" s="35">
        <f t="shared" si="12"/>
        <v>6.3437842727077878E-2</v>
      </c>
      <c r="AP242" s="5">
        <f t="shared" si="13"/>
        <v>2749.7455384330779</v>
      </c>
      <c r="AQ242" s="35">
        <f t="shared" si="14"/>
        <v>7.7499999999999999E-2</v>
      </c>
      <c r="AR242" s="5">
        <f t="shared" si="46"/>
        <v>274483.76082335052</v>
      </c>
      <c r="AS242" s="5">
        <f t="shared" si="47"/>
        <v>910648.36051515455</v>
      </c>
      <c r="AT242" s="5">
        <f t="shared" si="15"/>
        <v>423516.23917664948</v>
      </c>
      <c r="AU242" s="5">
        <f t="shared" si="16"/>
        <v>1185132.1213385051</v>
      </c>
      <c r="AV242" s="150"/>
      <c r="AW242" s="2">
        <v>237</v>
      </c>
      <c r="AX242" s="118">
        <v>52048</v>
      </c>
      <c r="AY242" s="5">
        <f t="shared" si="48"/>
        <v>420258.40469249606</v>
      </c>
      <c r="AZ242" s="5">
        <f t="shared" si="49"/>
        <v>4880.5172696983873</v>
      </c>
      <c r="BA242" s="5">
        <f t="shared" si="17"/>
        <v>2253.902240370287</v>
      </c>
      <c r="BB242" s="35">
        <f t="shared" si="18"/>
        <v>6.435761089473907E-2</v>
      </c>
      <c r="BC242" s="5">
        <f t="shared" si="19"/>
        <v>2626.6150293281003</v>
      </c>
      <c r="BD242" s="35">
        <f t="shared" si="20"/>
        <v>7.4999999999999997E-2</v>
      </c>
      <c r="BE242" s="5">
        <f t="shared" si="50"/>
        <v>279995.49754787493</v>
      </c>
      <c r="BF242" s="5">
        <f t="shared" si="51"/>
        <v>876687.09537064214</v>
      </c>
      <c r="BG242" s="5">
        <f t="shared" si="21"/>
        <v>418004.50245212577</v>
      </c>
      <c r="BH242" s="5">
        <f t="shared" si="22"/>
        <v>1156682.5929185171</v>
      </c>
      <c r="BI242" s="150"/>
      <c r="BJ242" s="2">
        <v>237</v>
      </c>
      <c r="BK242" s="118">
        <v>52048</v>
      </c>
      <c r="BL242" s="5">
        <f t="shared" si="52"/>
        <v>414690.12247939297</v>
      </c>
      <c r="BM242" s="5">
        <f t="shared" si="53"/>
        <v>4761.5904347922178</v>
      </c>
      <c r="BN242" s="5">
        <f t="shared" si="23"/>
        <v>2256.1709448125521</v>
      </c>
      <c r="BO242" s="35">
        <f t="shared" si="24"/>
        <v>6.5287427575746043E-2</v>
      </c>
      <c r="BP242" s="5">
        <f t="shared" si="25"/>
        <v>2505.4194899796657</v>
      </c>
      <c r="BQ242" s="35">
        <f t="shared" si="26"/>
        <v>7.2499999999999995E-2</v>
      </c>
      <c r="BR242" s="5">
        <f t="shared" si="54"/>
        <v>285566.04846541974</v>
      </c>
      <c r="BS242" s="5">
        <f t="shared" si="55"/>
        <v>842930.88458033593</v>
      </c>
      <c r="BT242" s="5">
        <f t="shared" si="27"/>
        <v>412433.95153458044</v>
      </c>
      <c r="BU242" s="5">
        <f t="shared" si="28"/>
        <v>1128496.9330457556</v>
      </c>
      <c r="BV242" s="150"/>
      <c r="BW242" s="2">
        <v>237</v>
      </c>
      <c r="BX242" s="118">
        <v>52048</v>
      </c>
      <c r="BY242" s="5">
        <f t="shared" si="56"/>
        <v>409064.28285075916</v>
      </c>
      <c r="BZ242" s="5">
        <f t="shared" si="57"/>
        <v>4643.8114163506943</v>
      </c>
      <c r="CA242" s="5">
        <f t="shared" si="29"/>
        <v>2257.6030997212656</v>
      </c>
      <c r="CB242" s="35">
        <f t="shared" si="30"/>
        <v>6.6227334754960773E-2</v>
      </c>
      <c r="CC242" s="5">
        <f t="shared" si="31"/>
        <v>2386.2083166294287</v>
      </c>
      <c r="CD242" s="35">
        <f t="shared" si="32"/>
        <v>7.0000000000000007E-2</v>
      </c>
      <c r="CE242" s="5">
        <f t="shared" si="58"/>
        <v>291193.32024896174</v>
      </c>
      <c r="CF242" s="5">
        <f t="shared" si="59"/>
        <v>809389.98542615201</v>
      </c>
      <c r="CG242" s="5">
        <f t="shared" si="33"/>
        <v>406806.67975103791</v>
      </c>
      <c r="CH242" s="5">
        <f t="shared" si="34"/>
        <v>1100583.3056751138</v>
      </c>
    </row>
    <row r="243" spans="9:86" ht="14.25" customHeight="1">
      <c r="I243" s="150"/>
      <c r="J243" s="2">
        <v>238</v>
      </c>
      <c r="K243" s="118">
        <v>52079</v>
      </c>
      <c r="L243" s="5">
        <f t="shared" si="35"/>
        <v>434355.57890593511</v>
      </c>
      <c r="M243" s="5">
        <f t="shared" si="0"/>
        <v>5243.8408962754593</v>
      </c>
      <c r="N243" s="5">
        <f t="shared" si="1"/>
        <v>2257.6462912971556</v>
      </c>
      <c r="O243" s="35">
        <f t="shared" si="2"/>
        <v>6.2372297746940905E-2</v>
      </c>
      <c r="P243" s="5">
        <f t="shared" si="3"/>
        <v>2986.1946049783037</v>
      </c>
      <c r="Q243" s="35">
        <f t="shared" si="4"/>
        <v>8.249999999999999E-2</v>
      </c>
      <c r="R243" s="5">
        <f t="shared" si="36"/>
        <v>265902.06738536234</v>
      </c>
      <c r="S243" s="5">
        <f t="shared" si="37"/>
        <v>982132.06592819665</v>
      </c>
      <c r="T243" s="5">
        <f t="shared" si="38"/>
        <v>432097.93261463795</v>
      </c>
      <c r="U243" s="5">
        <f t="shared" si="39"/>
        <v>1248034.133313559</v>
      </c>
      <c r="V243" s="150"/>
      <c r="W243" s="2">
        <v>238</v>
      </c>
      <c r="X243" s="118">
        <v>52079</v>
      </c>
      <c r="Y243" s="5">
        <f t="shared" si="40"/>
        <v>428967.20490240818</v>
      </c>
      <c r="Z243" s="5">
        <f t="shared" si="41"/>
        <v>5121.6767256780549</v>
      </c>
      <c r="AA243" s="5">
        <f t="shared" si="5"/>
        <v>2261.8953596620004</v>
      </c>
      <c r="AB243" s="35">
        <f t="shared" si="6"/>
        <v>6.3274637328322308E-2</v>
      </c>
      <c r="AC243" s="5">
        <f t="shared" si="7"/>
        <v>2859.7813660160546</v>
      </c>
      <c r="AD243" s="35">
        <f t="shared" si="8"/>
        <v>0.08</v>
      </c>
      <c r="AE243" s="5">
        <f t="shared" si="42"/>
        <v>271294.69045725424</v>
      </c>
      <c r="AF243" s="5">
        <f t="shared" si="43"/>
        <v>947664.3702541223</v>
      </c>
      <c r="AG243" s="5">
        <f t="shared" si="9"/>
        <v>426705.30954274617</v>
      </c>
      <c r="AH243" s="5">
        <f t="shared" si="10"/>
        <v>1218959.0607113766</v>
      </c>
      <c r="AI243" s="150"/>
      <c r="AJ243" s="2">
        <v>238</v>
      </c>
      <c r="AK243" s="118">
        <v>52079</v>
      </c>
      <c r="AL243" s="5">
        <f t="shared" si="44"/>
        <v>423516.23917664948</v>
      </c>
      <c r="AM243" s="5">
        <f t="shared" si="45"/>
        <v>5000.557474002132</v>
      </c>
      <c r="AN243" s="5">
        <f t="shared" si="11"/>
        <v>2265.3484293196043</v>
      </c>
      <c r="AO243" s="35">
        <f t="shared" si="12"/>
        <v>6.4186868500446498E-2</v>
      </c>
      <c r="AP243" s="5">
        <f t="shared" si="13"/>
        <v>2735.2090446825277</v>
      </c>
      <c r="AQ243" s="35">
        <f t="shared" si="14"/>
        <v>7.7499999999999999E-2</v>
      </c>
      <c r="AR243" s="5">
        <f t="shared" si="46"/>
        <v>276749.10925267014</v>
      </c>
      <c r="AS243" s="5">
        <f t="shared" si="47"/>
        <v>913383.56955983711</v>
      </c>
      <c r="AT243" s="5">
        <f t="shared" si="15"/>
        <v>421250.89074732986</v>
      </c>
      <c r="AU243" s="5">
        <f t="shared" si="16"/>
        <v>1190132.6788125073</v>
      </c>
      <c r="AV243" s="150"/>
      <c r="AW243" s="2">
        <v>238</v>
      </c>
      <c r="AX243" s="118">
        <v>52079</v>
      </c>
      <c r="AY243" s="5">
        <f t="shared" si="48"/>
        <v>418004.50245212577</v>
      </c>
      <c r="AZ243" s="5">
        <f t="shared" si="49"/>
        <v>4880.5172696983873</v>
      </c>
      <c r="BA243" s="5">
        <f t="shared" si="17"/>
        <v>2267.9891293726014</v>
      </c>
      <c r="BB243" s="35">
        <f t="shared" si="18"/>
        <v>6.5109034454929729E-2</v>
      </c>
      <c r="BC243" s="5">
        <f t="shared" si="19"/>
        <v>2612.5281403257859</v>
      </c>
      <c r="BD243" s="35">
        <f t="shared" si="20"/>
        <v>7.4999999999999997E-2</v>
      </c>
      <c r="BE243" s="5">
        <f t="shared" si="50"/>
        <v>282263.48667724751</v>
      </c>
      <c r="BF243" s="5">
        <f t="shared" si="51"/>
        <v>879299.62351096794</v>
      </c>
      <c r="BG243" s="5">
        <f t="shared" si="21"/>
        <v>415736.51332275319</v>
      </c>
      <c r="BH243" s="5">
        <f t="shared" si="22"/>
        <v>1161563.1101882155</v>
      </c>
      <c r="BI243" s="150"/>
      <c r="BJ243" s="2">
        <v>238</v>
      </c>
      <c r="BK243" s="118">
        <v>52079</v>
      </c>
      <c r="BL243" s="5">
        <f t="shared" si="52"/>
        <v>412433.95153458044</v>
      </c>
      <c r="BM243" s="5">
        <f t="shared" si="53"/>
        <v>4761.5904347922178</v>
      </c>
      <c r="BN243" s="5">
        <f t="shared" si="23"/>
        <v>2269.8019776041278</v>
      </c>
      <c r="BO243" s="35">
        <f t="shared" si="24"/>
        <v>6.6041177332525694E-2</v>
      </c>
      <c r="BP243" s="5">
        <f t="shared" si="25"/>
        <v>2491.78845718809</v>
      </c>
      <c r="BQ243" s="35">
        <f t="shared" si="26"/>
        <v>7.2499999999999995E-2</v>
      </c>
      <c r="BR243" s="5">
        <f t="shared" si="54"/>
        <v>287835.85044302384</v>
      </c>
      <c r="BS243" s="5">
        <f t="shared" si="55"/>
        <v>845422.67303752399</v>
      </c>
      <c r="BT243" s="5">
        <f t="shared" si="27"/>
        <v>410164.14955697634</v>
      </c>
      <c r="BU243" s="5">
        <f t="shared" si="28"/>
        <v>1133258.5234805478</v>
      </c>
      <c r="BV243" s="150"/>
      <c r="BW243" s="2">
        <v>238</v>
      </c>
      <c r="BX243" s="118">
        <v>52079</v>
      </c>
      <c r="BY243" s="5">
        <f t="shared" si="56"/>
        <v>406806.67975103791</v>
      </c>
      <c r="BZ243" s="5">
        <f t="shared" si="57"/>
        <v>4643.8114163506943</v>
      </c>
      <c r="CA243" s="5">
        <f t="shared" si="29"/>
        <v>2270.7724511363062</v>
      </c>
      <c r="CB243" s="35">
        <f t="shared" si="30"/>
        <v>6.6983338204554529E-2</v>
      </c>
      <c r="CC243" s="5">
        <f t="shared" si="31"/>
        <v>2373.0389652143881</v>
      </c>
      <c r="CD243" s="35">
        <f t="shared" si="32"/>
        <v>7.0000000000000007E-2</v>
      </c>
      <c r="CE243" s="5">
        <f t="shared" si="58"/>
        <v>293464.09270009806</v>
      </c>
      <c r="CF243" s="5">
        <f t="shared" si="59"/>
        <v>811763.0243913664</v>
      </c>
      <c r="CG243" s="5">
        <f t="shared" si="33"/>
        <v>404535.90729990159</v>
      </c>
      <c r="CH243" s="5">
        <f t="shared" si="34"/>
        <v>1105227.1170914643</v>
      </c>
    </row>
    <row r="244" spans="9:86" ht="14.25" customHeight="1">
      <c r="I244" s="150"/>
      <c r="J244" s="2">
        <v>239</v>
      </c>
      <c r="K244" s="118">
        <v>52110</v>
      </c>
      <c r="L244" s="5">
        <f t="shared" si="35"/>
        <v>432097.93261463795</v>
      </c>
      <c r="M244" s="5">
        <f t="shared" si="0"/>
        <v>5243.8408962754593</v>
      </c>
      <c r="N244" s="5">
        <f t="shared" si="1"/>
        <v>2273.1676095498233</v>
      </c>
      <c r="O244" s="35">
        <f t="shared" si="2"/>
        <v>6.3129233573365626E-2</v>
      </c>
      <c r="P244" s="5">
        <f t="shared" si="3"/>
        <v>2970.673286725636</v>
      </c>
      <c r="Q244" s="35">
        <f t="shared" si="4"/>
        <v>8.2500000000000004E-2</v>
      </c>
      <c r="R244" s="5">
        <f t="shared" si="36"/>
        <v>268175.23499491217</v>
      </c>
      <c r="S244" s="5">
        <f t="shared" si="37"/>
        <v>985102.7392149223</v>
      </c>
      <c r="T244" s="5">
        <f t="shared" si="38"/>
        <v>429824.76500508812</v>
      </c>
      <c r="U244" s="5">
        <f t="shared" si="39"/>
        <v>1253277.9742098344</v>
      </c>
      <c r="V244" s="150"/>
      <c r="W244" s="2">
        <v>239</v>
      </c>
      <c r="X244" s="118">
        <v>52110</v>
      </c>
      <c r="Y244" s="5">
        <f t="shared" si="40"/>
        <v>426705.30954274617</v>
      </c>
      <c r="Z244" s="5">
        <f t="shared" si="41"/>
        <v>5121.6767256780549</v>
      </c>
      <c r="AA244" s="5">
        <f t="shared" si="5"/>
        <v>2276.9746620597471</v>
      </c>
      <c r="AB244" s="35">
        <f t="shared" si="6"/>
        <v>6.4034112849443589E-2</v>
      </c>
      <c r="AC244" s="5">
        <f t="shared" si="7"/>
        <v>2844.7020636183079</v>
      </c>
      <c r="AD244" s="35">
        <f t="shared" si="8"/>
        <v>0.08</v>
      </c>
      <c r="AE244" s="5">
        <f t="shared" si="42"/>
        <v>273571.66511931398</v>
      </c>
      <c r="AF244" s="5">
        <f t="shared" si="43"/>
        <v>950509.07231774065</v>
      </c>
      <c r="AG244" s="5">
        <f t="shared" si="9"/>
        <v>424428.33488068642</v>
      </c>
      <c r="AH244" s="5">
        <f t="shared" si="10"/>
        <v>1224080.7374370545</v>
      </c>
      <c r="AI244" s="150"/>
      <c r="AJ244" s="2">
        <v>239</v>
      </c>
      <c r="AK244" s="118">
        <v>52110</v>
      </c>
      <c r="AL244" s="5">
        <f t="shared" si="44"/>
        <v>421250.89074732986</v>
      </c>
      <c r="AM244" s="5">
        <f t="shared" si="45"/>
        <v>5000.557474002132</v>
      </c>
      <c r="AN244" s="5">
        <f t="shared" si="11"/>
        <v>2279.9788045922933</v>
      </c>
      <c r="AO244" s="35">
        <f t="shared" si="12"/>
        <v>6.4948813773590686E-2</v>
      </c>
      <c r="AP244" s="5">
        <f t="shared" si="13"/>
        <v>2720.5786694098388</v>
      </c>
      <c r="AQ244" s="35">
        <f t="shared" si="14"/>
        <v>7.7499999999999999E-2</v>
      </c>
      <c r="AR244" s="5">
        <f t="shared" si="46"/>
        <v>279029.08805726242</v>
      </c>
      <c r="AS244" s="5">
        <f t="shared" si="47"/>
        <v>916104.14822924696</v>
      </c>
      <c r="AT244" s="5">
        <f t="shared" si="15"/>
        <v>418970.91194273758</v>
      </c>
      <c r="AU244" s="5">
        <f t="shared" si="16"/>
        <v>1195133.2362865093</v>
      </c>
      <c r="AV244" s="150"/>
      <c r="AW244" s="2">
        <v>239</v>
      </c>
      <c r="AX244" s="118">
        <v>52110</v>
      </c>
      <c r="AY244" s="5">
        <f t="shared" si="48"/>
        <v>415736.51332275319</v>
      </c>
      <c r="AZ244" s="5">
        <f t="shared" si="49"/>
        <v>4880.5172696983873</v>
      </c>
      <c r="BA244" s="5">
        <f t="shared" si="17"/>
        <v>2282.16406143118</v>
      </c>
      <c r="BB244" s="35">
        <f t="shared" si="18"/>
        <v>6.5873378593314269E-2</v>
      </c>
      <c r="BC244" s="5">
        <f t="shared" si="19"/>
        <v>2598.3532082672073</v>
      </c>
      <c r="BD244" s="35">
        <f t="shared" si="20"/>
        <v>7.4999999999999997E-2</v>
      </c>
      <c r="BE244" s="5">
        <f t="shared" si="50"/>
        <v>284545.6507386787</v>
      </c>
      <c r="BF244" s="5">
        <f t="shared" si="51"/>
        <v>881897.97671923519</v>
      </c>
      <c r="BG244" s="5">
        <f t="shared" si="21"/>
        <v>413454.349261322</v>
      </c>
      <c r="BH244" s="5">
        <f t="shared" si="22"/>
        <v>1166443.6274579139</v>
      </c>
      <c r="BI244" s="150"/>
      <c r="BJ244" s="2">
        <v>239</v>
      </c>
      <c r="BK244" s="118">
        <v>52110</v>
      </c>
      <c r="BL244" s="5">
        <f t="shared" si="52"/>
        <v>410164.14955697634</v>
      </c>
      <c r="BM244" s="5">
        <f t="shared" si="53"/>
        <v>4761.5904347922178</v>
      </c>
      <c r="BN244" s="5">
        <f t="shared" si="23"/>
        <v>2283.5153645521527</v>
      </c>
      <c r="BO244" s="35">
        <f t="shared" si="24"/>
        <v>6.6807848526555261E-2</v>
      </c>
      <c r="BP244" s="5">
        <f t="shared" si="25"/>
        <v>2478.0750702400651</v>
      </c>
      <c r="BQ244" s="35">
        <f t="shared" si="26"/>
        <v>7.2499999999999981E-2</v>
      </c>
      <c r="BR244" s="5">
        <f t="shared" si="54"/>
        <v>290119.36580757599</v>
      </c>
      <c r="BS244" s="5">
        <f t="shared" si="55"/>
        <v>847900.74810776406</v>
      </c>
      <c r="BT244" s="5">
        <f t="shared" si="27"/>
        <v>407880.63419242419</v>
      </c>
      <c r="BU244" s="5">
        <f t="shared" si="28"/>
        <v>1138020.11391534</v>
      </c>
      <c r="BV244" s="150"/>
      <c r="BW244" s="2">
        <v>239</v>
      </c>
      <c r="BX244" s="118">
        <v>52110</v>
      </c>
      <c r="BY244" s="5">
        <f t="shared" si="56"/>
        <v>404535.90729990159</v>
      </c>
      <c r="BZ244" s="5">
        <f t="shared" si="57"/>
        <v>4643.8114163506943</v>
      </c>
      <c r="CA244" s="5">
        <f t="shared" si="29"/>
        <v>2284.018623767935</v>
      </c>
      <c r="CB244" s="35">
        <f t="shared" si="30"/>
        <v>6.7752263743787289E-2</v>
      </c>
      <c r="CC244" s="5">
        <f t="shared" si="31"/>
        <v>2359.7927925827594</v>
      </c>
      <c r="CD244" s="35">
        <f t="shared" si="32"/>
        <v>7.0000000000000007E-2</v>
      </c>
      <c r="CE244" s="5">
        <f t="shared" si="58"/>
        <v>295748.111323866</v>
      </c>
      <c r="CF244" s="5">
        <f t="shared" si="59"/>
        <v>814122.81718394917</v>
      </c>
      <c r="CG244" s="5">
        <f t="shared" si="33"/>
        <v>402251.88867613365</v>
      </c>
      <c r="CH244" s="5">
        <f t="shared" si="34"/>
        <v>1109870.9285078151</v>
      </c>
    </row>
    <row r="245" spans="9:86" ht="14.25" customHeight="1">
      <c r="I245" s="150"/>
      <c r="J245" s="2">
        <v>240</v>
      </c>
      <c r="K245" s="118">
        <v>52140</v>
      </c>
      <c r="L245" s="5">
        <f t="shared" si="35"/>
        <v>429824.76500508812</v>
      </c>
      <c r="M245" s="5">
        <f t="shared" si="0"/>
        <v>5243.8408962754593</v>
      </c>
      <c r="N245" s="5">
        <f t="shared" si="1"/>
        <v>2288.7956368654786</v>
      </c>
      <c r="O245" s="35">
        <f t="shared" si="2"/>
        <v>6.3899407103870848E-2</v>
      </c>
      <c r="P245" s="5">
        <f t="shared" si="3"/>
        <v>2955.0452594099806</v>
      </c>
      <c r="Q245" s="35">
        <f t="shared" si="4"/>
        <v>8.249999999999999E-2</v>
      </c>
      <c r="R245" s="5">
        <f t="shared" si="36"/>
        <v>270464.03063177766</v>
      </c>
      <c r="S245" s="5">
        <f t="shared" si="37"/>
        <v>988057.78447433223</v>
      </c>
      <c r="T245" s="5">
        <f t="shared" si="38"/>
        <v>427535.96936822264</v>
      </c>
      <c r="U245" s="5">
        <f t="shared" si="39"/>
        <v>1258521.8151061099</v>
      </c>
      <c r="V245" s="150"/>
      <c r="W245" s="2">
        <v>240</v>
      </c>
      <c r="X245" s="118">
        <v>52140</v>
      </c>
      <c r="Y245" s="5">
        <f t="shared" si="40"/>
        <v>424428.33488068642</v>
      </c>
      <c r="Z245" s="5">
        <f t="shared" si="41"/>
        <v>5121.6767256780549</v>
      </c>
      <c r="AA245" s="5">
        <f t="shared" si="5"/>
        <v>2292.1544931401454</v>
      </c>
      <c r="AB245" s="35">
        <f t="shared" si="6"/>
        <v>6.4806827577650009E-2</v>
      </c>
      <c r="AC245" s="5">
        <f t="shared" si="7"/>
        <v>2829.5222325379095</v>
      </c>
      <c r="AD245" s="35">
        <f t="shared" si="8"/>
        <v>0.08</v>
      </c>
      <c r="AE245" s="5">
        <f t="shared" si="42"/>
        <v>275863.81961245416</v>
      </c>
      <c r="AF245" s="5">
        <f t="shared" si="43"/>
        <v>953338.5945502785</v>
      </c>
      <c r="AG245" s="5">
        <f t="shared" si="9"/>
        <v>422136.18038754625</v>
      </c>
      <c r="AH245" s="5">
        <f t="shared" si="10"/>
        <v>1229202.4141627327</v>
      </c>
      <c r="AI245" s="150"/>
      <c r="AJ245" s="2">
        <v>240</v>
      </c>
      <c r="AK245" s="118">
        <v>52140</v>
      </c>
      <c r="AL245" s="5">
        <f t="shared" si="44"/>
        <v>418970.91194273758</v>
      </c>
      <c r="AM245" s="5">
        <f t="shared" si="45"/>
        <v>5000.557474002132</v>
      </c>
      <c r="AN245" s="5">
        <f t="shared" si="11"/>
        <v>2294.7036677052852</v>
      </c>
      <c r="AO245" s="35">
        <f t="shared" si="12"/>
        <v>6.572399951294694E-2</v>
      </c>
      <c r="AP245" s="5">
        <f t="shared" si="13"/>
        <v>2705.8538062968469</v>
      </c>
      <c r="AQ245" s="35">
        <f t="shared" si="14"/>
        <v>7.7499999999999999E-2</v>
      </c>
      <c r="AR245" s="5">
        <f t="shared" si="46"/>
        <v>281323.79172496771</v>
      </c>
      <c r="AS245" s="5">
        <f t="shared" si="47"/>
        <v>918810.00203554379</v>
      </c>
      <c r="AT245" s="5">
        <f t="shared" si="15"/>
        <v>416676.20827503229</v>
      </c>
      <c r="AU245" s="5">
        <f t="shared" si="16"/>
        <v>1200133.7937605116</v>
      </c>
      <c r="AV245" s="150"/>
      <c r="AW245" s="2">
        <v>240</v>
      </c>
      <c r="AX245" s="118">
        <v>52140</v>
      </c>
      <c r="AY245" s="5">
        <f t="shared" si="48"/>
        <v>413454.349261322</v>
      </c>
      <c r="AZ245" s="5">
        <f t="shared" si="49"/>
        <v>4880.5172696983873</v>
      </c>
      <c r="BA245" s="5">
        <f t="shared" si="17"/>
        <v>2296.4275868151249</v>
      </c>
      <c r="BB245" s="35">
        <f t="shared" si="18"/>
        <v>6.6650964226195944E-2</v>
      </c>
      <c r="BC245" s="5">
        <f t="shared" si="19"/>
        <v>2584.0896828832624</v>
      </c>
      <c r="BD245" s="35">
        <f t="shared" si="20"/>
        <v>7.4999999999999997E-2</v>
      </c>
      <c r="BE245" s="5">
        <f t="shared" si="50"/>
        <v>286842.07832549384</v>
      </c>
      <c r="BF245" s="5">
        <f t="shared" si="51"/>
        <v>884482.06640211842</v>
      </c>
      <c r="BG245" s="5">
        <f t="shared" si="21"/>
        <v>411157.92167450686</v>
      </c>
      <c r="BH245" s="5">
        <f t="shared" si="22"/>
        <v>1171324.1447276124</v>
      </c>
      <c r="BI245" s="150"/>
      <c r="BJ245" s="2">
        <v>240</v>
      </c>
      <c r="BK245" s="118">
        <v>52140</v>
      </c>
      <c r="BL245" s="5">
        <f t="shared" si="52"/>
        <v>407880.63419242419</v>
      </c>
      <c r="BM245" s="5">
        <f t="shared" si="53"/>
        <v>4761.5904347922178</v>
      </c>
      <c r="BN245" s="5">
        <f t="shared" si="23"/>
        <v>2297.3116032129883</v>
      </c>
      <c r="BO245" s="35">
        <f t="shared" si="24"/>
        <v>6.7587762025373185E-2</v>
      </c>
      <c r="BP245" s="5">
        <f t="shared" si="25"/>
        <v>2464.2788315792295</v>
      </c>
      <c r="BQ245" s="35">
        <f t="shared" si="26"/>
        <v>7.2499999999999995E-2</v>
      </c>
      <c r="BR245" s="5">
        <f t="shared" si="54"/>
        <v>292416.67741078895</v>
      </c>
      <c r="BS245" s="5">
        <f t="shared" si="55"/>
        <v>850365.02693934331</v>
      </c>
      <c r="BT245" s="5">
        <f t="shared" si="27"/>
        <v>405583.32258921122</v>
      </c>
      <c r="BU245" s="5">
        <f t="shared" si="28"/>
        <v>1142781.7043501323</v>
      </c>
      <c r="BV245" s="150"/>
      <c r="BW245" s="2">
        <v>240</v>
      </c>
      <c r="BX245" s="118">
        <v>52140</v>
      </c>
      <c r="BY245" s="5">
        <f t="shared" si="56"/>
        <v>402251.88867613365</v>
      </c>
      <c r="BZ245" s="5">
        <f t="shared" si="57"/>
        <v>4643.8114163506943</v>
      </c>
      <c r="CA245" s="5">
        <f t="shared" si="29"/>
        <v>2297.3420657399147</v>
      </c>
      <c r="CB245" s="35">
        <f t="shared" si="30"/>
        <v>6.8534432192747199E-2</v>
      </c>
      <c r="CC245" s="5">
        <f t="shared" si="31"/>
        <v>2346.4693506107797</v>
      </c>
      <c r="CD245" s="35">
        <f t="shared" si="32"/>
        <v>7.0000000000000007E-2</v>
      </c>
      <c r="CE245" s="5">
        <f t="shared" si="58"/>
        <v>298045.45338960591</v>
      </c>
      <c r="CF245" s="5">
        <f t="shared" si="59"/>
        <v>816469.28653455991</v>
      </c>
      <c r="CG245" s="5">
        <f t="shared" si="33"/>
        <v>399954.54661039374</v>
      </c>
      <c r="CH245" s="5">
        <f t="shared" si="34"/>
        <v>1114514.7399241659</v>
      </c>
    </row>
    <row r="246" spans="9:86" ht="14.25" customHeight="1">
      <c r="I246" s="150"/>
      <c r="J246" s="2">
        <v>241</v>
      </c>
      <c r="K246" s="118">
        <v>52171</v>
      </c>
      <c r="L246" s="5">
        <f t="shared" si="35"/>
        <v>427535.96936822264</v>
      </c>
      <c r="M246" s="5">
        <f t="shared" si="0"/>
        <v>5243.8408962754593</v>
      </c>
      <c r="N246" s="5">
        <f t="shared" si="1"/>
        <v>2304.5311068689284</v>
      </c>
      <c r="O246" s="35">
        <f t="shared" si="2"/>
        <v>6.4683150106159465E-2</v>
      </c>
      <c r="P246" s="5">
        <f t="shared" si="3"/>
        <v>2939.3097894065309</v>
      </c>
      <c r="Q246" s="35">
        <f t="shared" si="4"/>
        <v>8.2500000000000018E-2</v>
      </c>
      <c r="R246" s="5">
        <f t="shared" si="36"/>
        <v>272768.56173864659</v>
      </c>
      <c r="S246" s="5">
        <f t="shared" si="37"/>
        <v>990997.09426373872</v>
      </c>
      <c r="T246" s="5">
        <f t="shared" si="38"/>
        <v>425231.4382613537</v>
      </c>
      <c r="U246" s="5">
        <f t="shared" si="39"/>
        <v>1263765.6560023853</v>
      </c>
      <c r="V246" s="150"/>
      <c r="W246" s="2">
        <v>241</v>
      </c>
      <c r="X246" s="118">
        <v>52171</v>
      </c>
      <c r="Y246" s="5">
        <f t="shared" si="40"/>
        <v>422136.18038754625</v>
      </c>
      <c r="Z246" s="5">
        <f t="shared" si="41"/>
        <v>5121.6767256780549</v>
      </c>
      <c r="AA246" s="5">
        <f t="shared" si="5"/>
        <v>2307.4355230944129</v>
      </c>
      <c r="AB246" s="35">
        <f t="shared" si="6"/>
        <v>6.5593113226429897E-2</v>
      </c>
      <c r="AC246" s="5">
        <f t="shared" si="7"/>
        <v>2814.241202583642</v>
      </c>
      <c r="AD246" s="35">
        <f t="shared" si="8"/>
        <v>0.08</v>
      </c>
      <c r="AE246" s="5">
        <f t="shared" si="42"/>
        <v>278171.25513554859</v>
      </c>
      <c r="AF246" s="5">
        <f t="shared" si="43"/>
        <v>956152.83575286216</v>
      </c>
      <c r="AG246" s="5">
        <f t="shared" si="9"/>
        <v>419828.74486445182</v>
      </c>
      <c r="AH246" s="5">
        <f t="shared" si="10"/>
        <v>1234324.0908884108</v>
      </c>
      <c r="AI246" s="150"/>
      <c r="AJ246" s="2">
        <v>241</v>
      </c>
      <c r="AK246" s="118">
        <v>52171</v>
      </c>
      <c r="AL246" s="5">
        <f t="shared" si="44"/>
        <v>416676.20827503229</v>
      </c>
      <c r="AM246" s="5">
        <f t="shared" si="45"/>
        <v>5000.557474002132</v>
      </c>
      <c r="AN246" s="5">
        <f t="shared" si="11"/>
        <v>2309.5236288925485</v>
      </c>
      <c r="AO246" s="35">
        <f t="shared" si="12"/>
        <v>6.6512757379268039E-2</v>
      </c>
      <c r="AP246" s="5">
        <f t="shared" si="13"/>
        <v>2691.0338451095836</v>
      </c>
      <c r="AQ246" s="35">
        <f t="shared" si="14"/>
        <v>7.7499999999999999E-2</v>
      </c>
      <c r="AR246" s="5">
        <f t="shared" si="46"/>
        <v>283633.31535386026</v>
      </c>
      <c r="AS246" s="5">
        <f t="shared" si="47"/>
        <v>921501.03588065342</v>
      </c>
      <c r="AT246" s="5">
        <f t="shared" si="15"/>
        <v>414366.68464613974</v>
      </c>
      <c r="AU246" s="5">
        <f t="shared" si="16"/>
        <v>1205134.3512345138</v>
      </c>
      <c r="AV246" s="150"/>
      <c r="AW246" s="2">
        <v>241</v>
      </c>
      <c r="AX246" s="118">
        <v>52171</v>
      </c>
      <c r="AY246" s="5">
        <f t="shared" si="48"/>
        <v>411157.92167450686</v>
      </c>
      <c r="AZ246" s="5">
        <f t="shared" si="49"/>
        <v>4880.5172696983873</v>
      </c>
      <c r="BA246" s="5">
        <f t="shared" si="17"/>
        <v>2310.7802592327198</v>
      </c>
      <c r="BB246" s="35">
        <f t="shared" si="18"/>
        <v>6.7442122963021947E-2</v>
      </c>
      <c r="BC246" s="5">
        <f t="shared" si="19"/>
        <v>2569.7370104656675</v>
      </c>
      <c r="BD246" s="35">
        <f t="shared" si="20"/>
        <v>7.4999999999999997E-2</v>
      </c>
      <c r="BE246" s="5">
        <f t="shared" si="50"/>
        <v>289152.85858472658</v>
      </c>
      <c r="BF246" s="5">
        <f t="shared" si="51"/>
        <v>887051.80341258412</v>
      </c>
      <c r="BG246" s="5">
        <f t="shared" si="21"/>
        <v>408847.14141527412</v>
      </c>
      <c r="BH246" s="5">
        <f t="shared" si="22"/>
        <v>1176204.6619973108</v>
      </c>
      <c r="BI246" s="150"/>
      <c r="BJ246" s="2">
        <v>241</v>
      </c>
      <c r="BK246" s="118">
        <v>52171</v>
      </c>
      <c r="BL246" s="5">
        <f t="shared" si="52"/>
        <v>405583.32258921122</v>
      </c>
      <c r="BM246" s="5">
        <f t="shared" si="53"/>
        <v>4761.5904347922178</v>
      </c>
      <c r="BN246" s="5">
        <f t="shared" si="23"/>
        <v>2311.1911941490666</v>
      </c>
      <c r="BO246" s="35">
        <f t="shared" si="24"/>
        <v>6.8381249388498766E-2</v>
      </c>
      <c r="BP246" s="5">
        <f t="shared" si="25"/>
        <v>2450.3992406431512</v>
      </c>
      <c r="BQ246" s="35">
        <f t="shared" si="26"/>
        <v>7.2499999999999995E-2</v>
      </c>
      <c r="BR246" s="5">
        <f t="shared" si="54"/>
        <v>294727.86860493803</v>
      </c>
      <c r="BS246" s="5">
        <f t="shared" si="55"/>
        <v>852815.42617998645</v>
      </c>
      <c r="BT246" s="5">
        <f t="shared" si="27"/>
        <v>403272.13139506214</v>
      </c>
      <c r="BU246" s="5">
        <f t="shared" si="28"/>
        <v>1147543.2947849245</v>
      </c>
      <c r="BV246" s="150"/>
      <c r="BW246" s="2">
        <v>241</v>
      </c>
      <c r="BX246" s="118">
        <v>52171</v>
      </c>
      <c r="BY246" s="5">
        <f t="shared" si="56"/>
        <v>399954.54661039374</v>
      </c>
      <c r="BZ246" s="5">
        <f t="shared" si="57"/>
        <v>4643.8114163506943</v>
      </c>
      <c r="CA246" s="5">
        <f t="shared" si="29"/>
        <v>2310.7432277900639</v>
      </c>
      <c r="CB246" s="35">
        <f t="shared" si="30"/>
        <v>6.933017506234837E-2</v>
      </c>
      <c r="CC246" s="5">
        <f t="shared" si="31"/>
        <v>2333.0681885606305</v>
      </c>
      <c r="CD246" s="35">
        <f t="shared" si="32"/>
        <v>7.0000000000000007E-2</v>
      </c>
      <c r="CE246" s="5">
        <f t="shared" si="58"/>
        <v>300356.19661739597</v>
      </c>
      <c r="CF246" s="5">
        <f t="shared" si="59"/>
        <v>818802.35472312057</v>
      </c>
      <c r="CG246" s="5">
        <f t="shared" si="33"/>
        <v>397643.80338260368</v>
      </c>
      <c r="CH246" s="5">
        <f t="shared" si="34"/>
        <v>1119158.5513405167</v>
      </c>
    </row>
    <row r="247" spans="9:86" ht="14.25" customHeight="1">
      <c r="I247" s="150"/>
      <c r="J247" s="2">
        <v>242</v>
      </c>
      <c r="K247" s="118">
        <v>52201</v>
      </c>
      <c r="L247" s="5">
        <f t="shared" si="35"/>
        <v>425231.4382613537</v>
      </c>
      <c r="M247" s="5">
        <f t="shared" si="0"/>
        <v>5243.8408962754593</v>
      </c>
      <c r="N247" s="5">
        <f t="shared" si="1"/>
        <v>2320.3747582286524</v>
      </c>
      <c r="O247" s="35">
        <f t="shared" si="2"/>
        <v>6.5480805494042935E-2</v>
      </c>
      <c r="P247" s="5">
        <f t="shared" si="3"/>
        <v>2923.4661380468069</v>
      </c>
      <c r="Q247" s="35">
        <f t="shared" si="4"/>
        <v>8.2500000000000018E-2</v>
      </c>
      <c r="R247" s="5">
        <f t="shared" si="36"/>
        <v>275088.93649687525</v>
      </c>
      <c r="S247" s="5">
        <f t="shared" si="37"/>
        <v>993920.56040178554</v>
      </c>
      <c r="T247" s="5">
        <f t="shared" si="38"/>
        <v>422911.06350312504</v>
      </c>
      <c r="U247" s="5">
        <f t="shared" si="39"/>
        <v>1269009.4968986609</v>
      </c>
      <c r="V247" s="150"/>
      <c r="W247" s="2">
        <v>242</v>
      </c>
      <c r="X247" s="118">
        <v>52201</v>
      </c>
      <c r="Y247" s="5">
        <f t="shared" si="40"/>
        <v>419828.74486445182</v>
      </c>
      <c r="Z247" s="5">
        <f t="shared" si="41"/>
        <v>5121.6767256780549</v>
      </c>
      <c r="AA247" s="5">
        <f t="shared" si="5"/>
        <v>2322.8184265817094</v>
      </c>
      <c r="AB247" s="35">
        <f t="shared" si="6"/>
        <v>6.6393312654139502E-2</v>
      </c>
      <c r="AC247" s="5">
        <f t="shared" si="7"/>
        <v>2798.8582990963455</v>
      </c>
      <c r="AD247" s="35">
        <f t="shared" si="8"/>
        <v>0.08</v>
      </c>
      <c r="AE247" s="5">
        <f t="shared" si="42"/>
        <v>280494.07356213027</v>
      </c>
      <c r="AF247" s="5">
        <f t="shared" si="43"/>
        <v>958951.6940519585</v>
      </c>
      <c r="AG247" s="5">
        <f t="shared" si="9"/>
        <v>417505.92643787013</v>
      </c>
      <c r="AH247" s="5">
        <f t="shared" si="10"/>
        <v>1239445.7676140887</v>
      </c>
      <c r="AI247" s="150"/>
      <c r="AJ247" s="2">
        <v>242</v>
      </c>
      <c r="AK247" s="118">
        <v>52201</v>
      </c>
      <c r="AL247" s="5">
        <f t="shared" si="44"/>
        <v>414366.68464613974</v>
      </c>
      <c r="AM247" s="5">
        <f t="shared" si="45"/>
        <v>5000.557474002132</v>
      </c>
      <c r="AN247" s="5">
        <f t="shared" si="11"/>
        <v>2324.4393023291464</v>
      </c>
      <c r="AO247" s="35">
        <f t="shared" si="12"/>
        <v>6.7315430176945842E-2</v>
      </c>
      <c r="AP247" s="5">
        <f t="shared" si="13"/>
        <v>2676.1181716729857</v>
      </c>
      <c r="AQ247" s="35">
        <f t="shared" si="14"/>
        <v>7.7499999999999999E-2</v>
      </c>
      <c r="AR247" s="5">
        <f t="shared" si="46"/>
        <v>285957.75465618941</v>
      </c>
      <c r="AS247" s="5">
        <f t="shared" si="47"/>
        <v>924177.15405232646</v>
      </c>
      <c r="AT247" s="5">
        <f t="shared" si="15"/>
        <v>412042.24534381059</v>
      </c>
      <c r="AU247" s="5">
        <f t="shared" si="16"/>
        <v>1210134.9087085158</v>
      </c>
      <c r="AV247" s="150"/>
      <c r="AW247" s="2">
        <v>242</v>
      </c>
      <c r="AX247" s="118">
        <v>52201</v>
      </c>
      <c r="AY247" s="5">
        <f t="shared" si="48"/>
        <v>408847.14141527412</v>
      </c>
      <c r="AZ247" s="5">
        <f t="shared" si="49"/>
        <v>4880.5172696983873</v>
      </c>
      <c r="BA247" s="5">
        <f t="shared" si="17"/>
        <v>2325.2226358529242</v>
      </c>
      <c r="BB247" s="35">
        <f t="shared" si="18"/>
        <v>6.8247197555660041E-2</v>
      </c>
      <c r="BC247" s="5">
        <f t="shared" si="19"/>
        <v>2555.2946338454631</v>
      </c>
      <c r="BD247" s="35">
        <f t="shared" si="20"/>
        <v>7.4999999999999997E-2</v>
      </c>
      <c r="BE247" s="5">
        <f t="shared" si="50"/>
        <v>291478.08122057951</v>
      </c>
      <c r="BF247" s="5">
        <f t="shared" si="51"/>
        <v>889607.09804642957</v>
      </c>
      <c r="BG247" s="5">
        <f t="shared" si="21"/>
        <v>406521.91877942119</v>
      </c>
      <c r="BH247" s="5">
        <f t="shared" si="22"/>
        <v>1181085.179267009</v>
      </c>
      <c r="BI247" s="150"/>
      <c r="BJ247" s="2">
        <v>242</v>
      </c>
      <c r="BK247" s="118">
        <v>52201</v>
      </c>
      <c r="BL247" s="5">
        <f t="shared" si="52"/>
        <v>403272.13139506214</v>
      </c>
      <c r="BM247" s="5">
        <f t="shared" si="53"/>
        <v>4761.5904347922178</v>
      </c>
      <c r="BN247" s="5">
        <f t="shared" si="23"/>
        <v>2325.1546409470507</v>
      </c>
      <c r="BO247" s="35">
        <f t="shared" si="24"/>
        <v>6.9188653316662713E-2</v>
      </c>
      <c r="BP247" s="5">
        <f t="shared" si="25"/>
        <v>2436.4357938451672</v>
      </c>
      <c r="BQ247" s="35">
        <f t="shared" si="26"/>
        <v>7.2499999999999995E-2</v>
      </c>
      <c r="BR247" s="5">
        <f t="shared" si="54"/>
        <v>297053.0232458851</v>
      </c>
      <c r="BS247" s="5">
        <f t="shared" si="55"/>
        <v>855251.86197383166</v>
      </c>
      <c r="BT247" s="5">
        <f t="shared" si="27"/>
        <v>400946.97675411508</v>
      </c>
      <c r="BU247" s="5">
        <f t="shared" si="28"/>
        <v>1152304.8852197167</v>
      </c>
      <c r="BV247" s="150"/>
      <c r="BW247" s="2">
        <v>242</v>
      </c>
      <c r="BX247" s="118">
        <v>52201</v>
      </c>
      <c r="BY247" s="5">
        <f t="shared" si="56"/>
        <v>397643.80338260368</v>
      </c>
      <c r="BZ247" s="5">
        <f t="shared" si="57"/>
        <v>4643.8114163506943</v>
      </c>
      <c r="CA247" s="5">
        <f t="shared" si="29"/>
        <v>2324.2225632855061</v>
      </c>
      <c r="CB247" s="35">
        <f t="shared" si="30"/>
        <v>7.0139835003515227E-2</v>
      </c>
      <c r="CC247" s="5">
        <f t="shared" si="31"/>
        <v>2319.5888530651882</v>
      </c>
      <c r="CD247" s="35">
        <f t="shared" si="32"/>
        <v>7.0000000000000007E-2</v>
      </c>
      <c r="CE247" s="5">
        <f t="shared" si="58"/>
        <v>302680.41918068146</v>
      </c>
      <c r="CF247" s="5">
        <f t="shared" si="59"/>
        <v>821121.94357618573</v>
      </c>
      <c r="CG247" s="5">
        <f t="shared" si="33"/>
        <v>395319.58081931819</v>
      </c>
      <c r="CH247" s="5">
        <f t="shared" si="34"/>
        <v>1123802.3627568672</v>
      </c>
    </row>
    <row r="248" spans="9:86" ht="14.25" customHeight="1">
      <c r="I248" s="150"/>
      <c r="J248" s="2">
        <v>243</v>
      </c>
      <c r="K248" s="118">
        <v>52232</v>
      </c>
      <c r="L248" s="5">
        <f t="shared" si="35"/>
        <v>422911.06350312504</v>
      </c>
      <c r="M248" s="5">
        <f t="shared" si="0"/>
        <v>5243.8408962754593</v>
      </c>
      <c r="N248" s="5">
        <f t="shared" si="1"/>
        <v>2336.3273346914748</v>
      </c>
      <c r="O248" s="35">
        <f t="shared" si="2"/>
        <v>6.6292727799708018E-2</v>
      </c>
      <c r="P248" s="5">
        <f t="shared" si="3"/>
        <v>2907.5135615839845</v>
      </c>
      <c r="Q248" s="35">
        <f t="shared" si="4"/>
        <v>8.249999999999999E-2</v>
      </c>
      <c r="R248" s="5">
        <f t="shared" si="36"/>
        <v>277425.26383156673</v>
      </c>
      <c r="S248" s="5">
        <f t="shared" si="37"/>
        <v>996828.07396336948</v>
      </c>
      <c r="T248" s="5">
        <f t="shared" si="38"/>
        <v>420574.73616843356</v>
      </c>
      <c r="U248" s="5">
        <f t="shared" si="39"/>
        <v>1274253.3377949363</v>
      </c>
      <c r="V248" s="150"/>
      <c r="W248" s="2">
        <v>243</v>
      </c>
      <c r="X248" s="118">
        <v>52232</v>
      </c>
      <c r="Y248" s="5">
        <f t="shared" si="40"/>
        <v>417505.92643787013</v>
      </c>
      <c r="Z248" s="5">
        <f t="shared" si="41"/>
        <v>5121.6767256780549</v>
      </c>
      <c r="AA248" s="5">
        <f t="shared" si="5"/>
        <v>2338.3038827589207</v>
      </c>
      <c r="AB248" s="35">
        <f t="shared" si="6"/>
        <v>6.7207780336221545E-2</v>
      </c>
      <c r="AC248" s="5">
        <f t="shared" si="7"/>
        <v>2783.3728429191342</v>
      </c>
      <c r="AD248" s="35">
        <f t="shared" si="8"/>
        <v>7.9999999999999988E-2</v>
      </c>
      <c r="AE248" s="5">
        <f t="shared" si="42"/>
        <v>282832.37744488922</v>
      </c>
      <c r="AF248" s="5">
        <f t="shared" si="43"/>
        <v>961735.06689487759</v>
      </c>
      <c r="AG248" s="5">
        <f t="shared" si="9"/>
        <v>415167.62255511119</v>
      </c>
      <c r="AH248" s="5">
        <f t="shared" si="10"/>
        <v>1244567.4443397669</v>
      </c>
      <c r="AI248" s="150"/>
      <c r="AJ248" s="2">
        <v>243</v>
      </c>
      <c r="AK248" s="118">
        <v>52232</v>
      </c>
      <c r="AL248" s="5">
        <f t="shared" si="44"/>
        <v>412042.24534381059</v>
      </c>
      <c r="AM248" s="5">
        <f t="shared" si="45"/>
        <v>5000.557474002132</v>
      </c>
      <c r="AN248" s="5">
        <f t="shared" si="11"/>
        <v>2339.4513061566886</v>
      </c>
      <c r="AO248" s="35">
        <f t="shared" si="12"/>
        <v>6.8132372326181342E-2</v>
      </c>
      <c r="AP248" s="5">
        <f t="shared" si="13"/>
        <v>2661.1061678454435</v>
      </c>
      <c r="AQ248" s="35">
        <f t="shared" si="14"/>
        <v>7.7499999999999999E-2</v>
      </c>
      <c r="AR248" s="5">
        <f t="shared" si="46"/>
        <v>288297.20596234611</v>
      </c>
      <c r="AS248" s="5">
        <f t="shared" si="47"/>
        <v>926838.26022017188</v>
      </c>
      <c r="AT248" s="5">
        <f t="shared" si="15"/>
        <v>409702.79403765389</v>
      </c>
      <c r="AU248" s="5">
        <f t="shared" si="16"/>
        <v>1215135.4661825181</v>
      </c>
      <c r="AV248" s="150"/>
      <c r="AW248" s="2">
        <v>243</v>
      </c>
      <c r="AX248" s="118">
        <v>52232</v>
      </c>
      <c r="AY248" s="5">
        <f t="shared" si="48"/>
        <v>406521.91877942119</v>
      </c>
      <c r="AZ248" s="5">
        <f t="shared" si="49"/>
        <v>4880.5172696983873</v>
      </c>
      <c r="BA248" s="5">
        <f t="shared" si="17"/>
        <v>2339.7552773270049</v>
      </c>
      <c r="BB248" s="35">
        <f t="shared" si="18"/>
        <v>6.9066542370520179E-2</v>
      </c>
      <c r="BC248" s="5">
        <f t="shared" si="19"/>
        <v>2540.7619923713823</v>
      </c>
      <c r="BD248" s="35">
        <f t="shared" si="20"/>
        <v>7.4999999999999997E-2</v>
      </c>
      <c r="BE248" s="5">
        <f t="shared" si="50"/>
        <v>293817.83649790654</v>
      </c>
      <c r="BF248" s="5">
        <f t="shared" si="51"/>
        <v>892147.86003880098</v>
      </c>
      <c r="BG248" s="5">
        <f t="shared" si="21"/>
        <v>404182.16350209416</v>
      </c>
      <c r="BH248" s="5">
        <f t="shared" si="22"/>
        <v>1185965.6965367075</v>
      </c>
      <c r="BI248" s="150"/>
      <c r="BJ248" s="2">
        <v>243</v>
      </c>
      <c r="BK248" s="118">
        <v>52232</v>
      </c>
      <c r="BL248" s="5">
        <f t="shared" si="52"/>
        <v>400946.97675411508</v>
      </c>
      <c r="BM248" s="5">
        <f t="shared" si="53"/>
        <v>4761.5904347922178</v>
      </c>
      <c r="BN248" s="5">
        <f t="shared" si="23"/>
        <v>2339.202450236106</v>
      </c>
      <c r="BO248" s="35">
        <f t="shared" si="24"/>
        <v>7.0010328123879972E-2</v>
      </c>
      <c r="BP248" s="5">
        <f t="shared" si="25"/>
        <v>2422.3879845561119</v>
      </c>
      <c r="BQ248" s="35">
        <f t="shared" si="26"/>
        <v>7.2499999999999995E-2</v>
      </c>
      <c r="BR248" s="5">
        <f t="shared" si="54"/>
        <v>299392.22569612123</v>
      </c>
      <c r="BS248" s="5">
        <f t="shared" si="55"/>
        <v>857674.24995838781</v>
      </c>
      <c r="BT248" s="5">
        <f t="shared" si="27"/>
        <v>398607.77430387895</v>
      </c>
      <c r="BU248" s="5">
        <f t="shared" si="28"/>
        <v>1157066.4756545089</v>
      </c>
      <c r="BV248" s="150"/>
      <c r="BW248" s="2">
        <v>243</v>
      </c>
      <c r="BX248" s="118">
        <v>52232</v>
      </c>
      <c r="BY248" s="5">
        <f t="shared" si="56"/>
        <v>395319.58081931819</v>
      </c>
      <c r="BZ248" s="5">
        <f t="shared" si="57"/>
        <v>4643.8114163506943</v>
      </c>
      <c r="CA248" s="5">
        <f t="shared" si="29"/>
        <v>2337.780528238005</v>
      </c>
      <c r="CB248" s="35">
        <f t="shared" si="30"/>
        <v>7.0963766279206697E-2</v>
      </c>
      <c r="CC248" s="5">
        <f t="shared" si="31"/>
        <v>2306.0308881126894</v>
      </c>
      <c r="CD248" s="35">
        <f t="shared" si="32"/>
        <v>6.9999999999999993E-2</v>
      </c>
      <c r="CE248" s="5">
        <f t="shared" si="58"/>
        <v>305018.19970891945</v>
      </c>
      <c r="CF248" s="5">
        <f t="shared" si="59"/>
        <v>823427.97446429846</v>
      </c>
      <c r="CG248" s="5">
        <f t="shared" si="33"/>
        <v>392981.8002910802</v>
      </c>
      <c r="CH248" s="5">
        <f t="shared" si="34"/>
        <v>1128446.174173218</v>
      </c>
    </row>
    <row r="249" spans="9:86" ht="14.25" customHeight="1">
      <c r="I249" s="150"/>
      <c r="J249" s="2">
        <v>244</v>
      </c>
      <c r="K249" s="118">
        <v>52263</v>
      </c>
      <c r="L249" s="5">
        <f t="shared" si="35"/>
        <v>420574.73616843356</v>
      </c>
      <c r="M249" s="5">
        <f t="shared" si="0"/>
        <v>5243.8408962754593</v>
      </c>
      <c r="N249" s="5">
        <f t="shared" si="1"/>
        <v>2352.3895851174784</v>
      </c>
      <c r="O249" s="35">
        <f t="shared" si="2"/>
        <v>6.7119283670202673E-2</v>
      </c>
      <c r="P249" s="5">
        <f t="shared" si="3"/>
        <v>2891.4513111579809</v>
      </c>
      <c r="Q249" s="35">
        <f t="shared" si="4"/>
        <v>8.2500000000000004E-2</v>
      </c>
      <c r="R249" s="5">
        <f t="shared" si="36"/>
        <v>279777.65341668419</v>
      </c>
      <c r="S249" s="5">
        <f t="shared" si="37"/>
        <v>999719.52527452749</v>
      </c>
      <c r="T249" s="5">
        <f t="shared" si="38"/>
        <v>418222.3465833161</v>
      </c>
      <c r="U249" s="5">
        <f t="shared" si="39"/>
        <v>1279497.1786912116</v>
      </c>
      <c r="V249" s="150"/>
      <c r="W249" s="2">
        <v>244</v>
      </c>
      <c r="X249" s="118">
        <v>52263</v>
      </c>
      <c r="Y249" s="5">
        <f t="shared" si="40"/>
        <v>415167.62255511119</v>
      </c>
      <c r="Z249" s="5">
        <f t="shared" si="41"/>
        <v>5121.6767256780549</v>
      </c>
      <c r="AA249" s="5">
        <f t="shared" si="5"/>
        <v>2353.8925753106469</v>
      </c>
      <c r="AB249" s="35">
        <f t="shared" si="6"/>
        <v>6.8036882861640224E-2</v>
      </c>
      <c r="AC249" s="5">
        <f t="shared" si="7"/>
        <v>2767.7841503674081</v>
      </c>
      <c r="AD249" s="35">
        <f t="shared" si="8"/>
        <v>0.08</v>
      </c>
      <c r="AE249" s="5">
        <f t="shared" si="42"/>
        <v>285186.27002019988</v>
      </c>
      <c r="AF249" s="5">
        <f t="shared" si="43"/>
        <v>964502.85104524496</v>
      </c>
      <c r="AG249" s="5">
        <f t="shared" si="9"/>
        <v>412813.72997980053</v>
      </c>
      <c r="AH249" s="5">
        <f t="shared" si="10"/>
        <v>1249689.1210654448</v>
      </c>
      <c r="AI249" s="150"/>
      <c r="AJ249" s="2">
        <v>244</v>
      </c>
      <c r="AK249" s="118">
        <v>52263</v>
      </c>
      <c r="AL249" s="5">
        <f t="shared" si="44"/>
        <v>409702.79403765389</v>
      </c>
      <c r="AM249" s="5">
        <f t="shared" si="45"/>
        <v>5000.557474002132</v>
      </c>
      <c r="AN249" s="5">
        <f t="shared" si="11"/>
        <v>2354.5602625089505</v>
      </c>
      <c r="AO249" s="35">
        <f t="shared" si="12"/>
        <v>6.8963950359368656E-2</v>
      </c>
      <c r="AP249" s="5">
        <f t="shared" si="13"/>
        <v>2645.9972114931816</v>
      </c>
      <c r="AQ249" s="35">
        <f t="shared" si="14"/>
        <v>7.7500000000000013E-2</v>
      </c>
      <c r="AR249" s="5">
        <f t="shared" si="46"/>
        <v>290651.76622485503</v>
      </c>
      <c r="AS249" s="5">
        <f t="shared" si="47"/>
        <v>929484.25743166509</v>
      </c>
      <c r="AT249" s="5">
        <f t="shared" si="15"/>
        <v>407348.23377514497</v>
      </c>
      <c r="AU249" s="5">
        <f t="shared" si="16"/>
        <v>1220136.0236565201</v>
      </c>
      <c r="AV249" s="150"/>
      <c r="AW249" s="2">
        <v>244</v>
      </c>
      <c r="AX249" s="118">
        <v>52263</v>
      </c>
      <c r="AY249" s="5">
        <f t="shared" si="48"/>
        <v>404182.16350209416</v>
      </c>
      <c r="AZ249" s="5">
        <f t="shared" si="49"/>
        <v>4880.5172696983873</v>
      </c>
      <c r="BA249" s="5">
        <f t="shared" si="17"/>
        <v>2354.378747810299</v>
      </c>
      <c r="BB249" s="35">
        <f t="shared" si="18"/>
        <v>6.9900523884887378E-2</v>
      </c>
      <c r="BC249" s="5">
        <f t="shared" si="19"/>
        <v>2526.1385218880882</v>
      </c>
      <c r="BD249" s="35">
        <f t="shared" si="20"/>
        <v>7.4999999999999997E-2</v>
      </c>
      <c r="BE249" s="5">
        <f t="shared" si="50"/>
        <v>296172.21524571686</v>
      </c>
      <c r="BF249" s="5">
        <f t="shared" si="51"/>
        <v>894673.99856068904</v>
      </c>
      <c r="BG249" s="5">
        <f t="shared" si="21"/>
        <v>401827.78475428384</v>
      </c>
      <c r="BH249" s="5">
        <f t="shared" si="22"/>
        <v>1190846.2138064059</v>
      </c>
      <c r="BI249" s="150"/>
      <c r="BJ249" s="2">
        <v>244</v>
      </c>
      <c r="BK249" s="118">
        <v>52263</v>
      </c>
      <c r="BL249" s="5">
        <f t="shared" si="52"/>
        <v>398607.77430387895</v>
      </c>
      <c r="BM249" s="5">
        <f t="shared" si="53"/>
        <v>4761.5904347922178</v>
      </c>
      <c r="BN249" s="5">
        <f t="shared" si="23"/>
        <v>2353.3351317062825</v>
      </c>
      <c r="BO249" s="35">
        <f t="shared" si="24"/>
        <v>7.0846640233731592E-2</v>
      </c>
      <c r="BP249" s="5">
        <f t="shared" si="25"/>
        <v>2408.2553030859353</v>
      </c>
      <c r="BQ249" s="35">
        <f t="shared" si="26"/>
        <v>7.2499999999999995E-2</v>
      </c>
      <c r="BR249" s="5">
        <f t="shared" si="54"/>
        <v>301745.56082782749</v>
      </c>
      <c r="BS249" s="5">
        <f t="shared" si="55"/>
        <v>860082.50526147371</v>
      </c>
      <c r="BT249" s="5">
        <f t="shared" si="27"/>
        <v>396254.43917217269</v>
      </c>
      <c r="BU249" s="5">
        <f t="shared" si="28"/>
        <v>1161828.0660893011</v>
      </c>
      <c r="BV249" s="150"/>
      <c r="BW249" s="2">
        <v>244</v>
      </c>
      <c r="BX249" s="118">
        <v>52263</v>
      </c>
      <c r="BY249" s="5">
        <f t="shared" si="56"/>
        <v>392981.8002910802</v>
      </c>
      <c r="BZ249" s="5">
        <f t="shared" si="57"/>
        <v>4643.8114163506943</v>
      </c>
      <c r="CA249" s="5">
        <f t="shared" si="29"/>
        <v>2351.4175813193929</v>
      </c>
      <c r="CB249" s="35">
        <f t="shared" si="30"/>
        <v>7.1802335260646874E-2</v>
      </c>
      <c r="CC249" s="5">
        <f t="shared" si="31"/>
        <v>2292.3938350313015</v>
      </c>
      <c r="CD249" s="35">
        <f t="shared" si="32"/>
        <v>7.0000000000000007E-2</v>
      </c>
      <c r="CE249" s="5">
        <f t="shared" si="58"/>
        <v>307369.61729023885</v>
      </c>
      <c r="CF249" s="5">
        <f t="shared" si="59"/>
        <v>825720.36829932977</v>
      </c>
      <c r="CG249" s="5">
        <f t="shared" si="33"/>
        <v>390630.3827097608</v>
      </c>
      <c r="CH249" s="5">
        <f t="shared" si="34"/>
        <v>1133089.9855895685</v>
      </c>
    </row>
    <row r="250" spans="9:86" ht="14.25" customHeight="1">
      <c r="I250" s="150"/>
      <c r="J250" s="2">
        <v>245</v>
      </c>
      <c r="K250" s="118">
        <v>52291</v>
      </c>
      <c r="L250" s="5">
        <f t="shared" si="35"/>
        <v>418222.3465833161</v>
      </c>
      <c r="M250" s="5">
        <f t="shared" si="0"/>
        <v>5243.8408962754593</v>
      </c>
      <c r="N250" s="5">
        <f t="shared" si="1"/>
        <v>2368.5622635151612</v>
      </c>
      <c r="O250" s="35">
        <f t="shared" si="2"/>
        <v>6.7960852389602533E-2</v>
      </c>
      <c r="P250" s="5">
        <f t="shared" si="3"/>
        <v>2875.278632760298</v>
      </c>
      <c r="Q250" s="35">
        <f t="shared" si="4"/>
        <v>8.249999999999999E-2</v>
      </c>
      <c r="R250" s="5">
        <f t="shared" si="36"/>
        <v>282146.21568019933</v>
      </c>
      <c r="S250" s="5">
        <f t="shared" si="37"/>
        <v>1002594.8039072878</v>
      </c>
      <c r="T250" s="5">
        <f t="shared" si="38"/>
        <v>415853.78431980097</v>
      </c>
      <c r="U250" s="5">
        <f t="shared" si="39"/>
        <v>1284741.019587487</v>
      </c>
      <c r="V250" s="150"/>
      <c r="W250" s="2">
        <v>245</v>
      </c>
      <c r="X250" s="118">
        <v>52291</v>
      </c>
      <c r="Y250" s="5">
        <f t="shared" si="40"/>
        <v>412813.72997980053</v>
      </c>
      <c r="Z250" s="5">
        <f t="shared" si="41"/>
        <v>5121.6767256780549</v>
      </c>
      <c r="AA250" s="5">
        <f t="shared" si="5"/>
        <v>2369.5851924793847</v>
      </c>
      <c r="AB250" s="35">
        <f t="shared" si="6"/>
        <v>6.8880999454993846E-2</v>
      </c>
      <c r="AC250" s="5">
        <f t="shared" si="7"/>
        <v>2752.0915331986703</v>
      </c>
      <c r="AD250" s="35">
        <f t="shared" si="8"/>
        <v>0.08</v>
      </c>
      <c r="AE250" s="5">
        <f t="shared" si="42"/>
        <v>287555.85521267925</v>
      </c>
      <c r="AF250" s="5">
        <f t="shared" si="43"/>
        <v>967254.94257844368</v>
      </c>
      <c r="AG250" s="5">
        <f t="shared" si="9"/>
        <v>410444.14478732116</v>
      </c>
      <c r="AH250" s="5">
        <f t="shared" si="10"/>
        <v>1254810.7977911229</v>
      </c>
      <c r="AI250" s="150"/>
      <c r="AJ250" s="2">
        <v>245</v>
      </c>
      <c r="AK250" s="118">
        <v>52291</v>
      </c>
      <c r="AL250" s="5">
        <f t="shared" si="44"/>
        <v>407348.23377514497</v>
      </c>
      <c r="AM250" s="5">
        <f t="shared" si="45"/>
        <v>5000.557474002132</v>
      </c>
      <c r="AN250" s="5">
        <f t="shared" si="11"/>
        <v>2369.7667975376539</v>
      </c>
      <c r="AO250" s="35">
        <f t="shared" si="12"/>
        <v>6.9810543443154086E-2</v>
      </c>
      <c r="AP250" s="5">
        <f t="shared" si="13"/>
        <v>2630.7906764644781</v>
      </c>
      <c r="AQ250" s="35">
        <f t="shared" si="14"/>
        <v>7.7500000000000013E-2</v>
      </c>
      <c r="AR250" s="5">
        <f t="shared" si="46"/>
        <v>293021.53302239272</v>
      </c>
      <c r="AS250" s="5">
        <f t="shared" si="47"/>
        <v>932115.04810812953</v>
      </c>
      <c r="AT250" s="5">
        <f t="shared" si="15"/>
        <v>404978.46697760728</v>
      </c>
      <c r="AU250" s="5">
        <f t="shared" si="16"/>
        <v>1225136.5811305223</v>
      </c>
      <c r="AV250" s="150"/>
      <c r="AW250" s="2">
        <v>245</v>
      </c>
      <c r="AX250" s="118">
        <v>52291</v>
      </c>
      <c r="AY250" s="5">
        <f t="shared" si="48"/>
        <v>401827.78475428384</v>
      </c>
      <c r="AZ250" s="5">
        <f t="shared" si="49"/>
        <v>4880.5172696983873</v>
      </c>
      <c r="BA250" s="5">
        <f t="shared" si="17"/>
        <v>2369.0936149841136</v>
      </c>
      <c r="BB250" s="35">
        <f t="shared" si="18"/>
        <v>7.0749521208927024E-2</v>
      </c>
      <c r="BC250" s="5">
        <f t="shared" si="19"/>
        <v>2511.4236547142737</v>
      </c>
      <c r="BD250" s="35">
        <f t="shared" si="20"/>
        <v>7.4999999999999997E-2</v>
      </c>
      <c r="BE250" s="5">
        <f t="shared" si="50"/>
        <v>298541.30886070098</v>
      </c>
      <c r="BF250" s="5">
        <f t="shared" si="51"/>
        <v>897185.42221540329</v>
      </c>
      <c r="BG250" s="5">
        <f t="shared" si="21"/>
        <v>399458.69113929971</v>
      </c>
      <c r="BH250" s="5">
        <f t="shared" si="22"/>
        <v>1195726.7310761043</v>
      </c>
      <c r="BI250" s="150"/>
      <c r="BJ250" s="2">
        <v>245</v>
      </c>
      <c r="BK250" s="118">
        <v>52291</v>
      </c>
      <c r="BL250" s="5">
        <f t="shared" si="52"/>
        <v>396254.43917217269</v>
      </c>
      <c r="BM250" s="5">
        <f t="shared" si="53"/>
        <v>4761.5904347922178</v>
      </c>
      <c r="BN250" s="5">
        <f t="shared" si="23"/>
        <v>2367.5531981270078</v>
      </c>
      <c r="BO250" s="35">
        <f t="shared" si="24"/>
        <v>7.1697968701316325E-2</v>
      </c>
      <c r="BP250" s="5">
        <f t="shared" si="25"/>
        <v>2394.03723666521</v>
      </c>
      <c r="BQ250" s="35">
        <f t="shared" si="26"/>
        <v>7.2499999999999995E-2</v>
      </c>
      <c r="BR250" s="5">
        <f t="shared" si="54"/>
        <v>304113.11402595451</v>
      </c>
      <c r="BS250" s="5">
        <f t="shared" si="55"/>
        <v>862476.54249813897</v>
      </c>
      <c r="BT250" s="5">
        <f t="shared" si="27"/>
        <v>393886.88597404567</v>
      </c>
      <c r="BU250" s="5">
        <f t="shared" si="28"/>
        <v>1166589.6565240934</v>
      </c>
      <c r="BV250" s="150"/>
      <c r="BW250" s="2">
        <v>245</v>
      </c>
      <c r="BX250" s="118">
        <v>52291</v>
      </c>
      <c r="BY250" s="5">
        <f t="shared" si="56"/>
        <v>390630.3827097608</v>
      </c>
      <c r="BZ250" s="5">
        <f t="shared" si="57"/>
        <v>4643.8114163506943</v>
      </c>
      <c r="CA250" s="5">
        <f t="shared" si="29"/>
        <v>2365.1341838770895</v>
      </c>
      <c r="CB250" s="35">
        <f t="shared" si="30"/>
        <v>7.2655920949222921E-2</v>
      </c>
      <c r="CC250" s="5">
        <f t="shared" si="31"/>
        <v>2278.6772324736048</v>
      </c>
      <c r="CD250" s="35">
        <f t="shared" si="32"/>
        <v>7.0000000000000007E-2</v>
      </c>
      <c r="CE250" s="5">
        <f t="shared" si="58"/>
        <v>309734.75147411594</v>
      </c>
      <c r="CF250" s="5">
        <f t="shared" si="59"/>
        <v>827999.04553180339</v>
      </c>
      <c r="CG250" s="5">
        <f t="shared" si="33"/>
        <v>388265.24852588371</v>
      </c>
      <c r="CH250" s="5">
        <f t="shared" si="34"/>
        <v>1137733.7970059193</v>
      </c>
    </row>
    <row r="251" spans="9:86" ht="14.25" customHeight="1">
      <c r="I251" s="150"/>
      <c r="J251" s="2">
        <v>246</v>
      </c>
      <c r="K251" s="118">
        <v>52322</v>
      </c>
      <c r="L251" s="5">
        <f t="shared" si="35"/>
        <v>415853.78431980097</v>
      </c>
      <c r="M251" s="5">
        <f t="shared" si="0"/>
        <v>5243.8408962754593</v>
      </c>
      <c r="N251" s="5">
        <f t="shared" si="1"/>
        <v>2384.8461290768278</v>
      </c>
      <c r="O251" s="35">
        <f t="shared" si="2"/>
        <v>6.8817826428420631E-2</v>
      </c>
      <c r="P251" s="5">
        <f t="shared" si="3"/>
        <v>2858.9947671986315</v>
      </c>
      <c r="Q251" s="35">
        <f t="shared" si="4"/>
        <v>8.2500000000000004E-2</v>
      </c>
      <c r="R251" s="5">
        <f t="shared" si="36"/>
        <v>284531.06180927617</v>
      </c>
      <c r="S251" s="5">
        <f t="shared" si="37"/>
        <v>1005453.7986744865</v>
      </c>
      <c r="T251" s="5">
        <f t="shared" si="38"/>
        <v>413468.93819072412</v>
      </c>
      <c r="U251" s="5">
        <f t="shared" si="39"/>
        <v>1289984.8604837626</v>
      </c>
      <c r="V251" s="150"/>
      <c r="W251" s="2">
        <v>246</v>
      </c>
      <c r="X251" s="118">
        <v>52322</v>
      </c>
      <c r="Y251" s="5">
        <f t="shared" si="40"/>
        <v>410444.14478732116</v>
      </c>
      <c r="Z251" s="5">
        <f t="shared" si="41"/>
        <v>5121.6767256780549</v>
      </c>
      <c r="AA251" s="5">
        <f t="shared" si="5"/>
        <v>2385.3824270959135</v>
      </c>
      <c r="AB251" s="35">
        <f t="shared" si="6"/>
        <v>6.9740522525868404E-2</v>
      </c>
      <c r="AC251" s="5">
        <f t="shared" si="7"/>
        <v>2736.2942985821414</v>
      </c>
      <c r="AD251" s="35">
        <f t="shared" si="8"/>
        <v>8.0000000000000016E-2</v>
      </c>
      <c r="AE251" s="5">
        <f t="shared" si="42"/>
        <v>289941.23763977515</v>
      </c>
      <c r="AF251" s="5">
        <f t="shared" si="43"/>
        <v>969991.2368770258</v>
      </c>
      <c r="AG251" s="5">
        <f t="shared" si="9"/>
        <v>408058.76236022526</v>
      </c>
      <c r="AH251" s="5">
        <f t="shared" si="10"/>
        <v>1259932.4745168011</v>
      </c>
      <c r="AI251" s="150"/>
      <c r="AJ251" s="2">
        <v>246</v>
      </c>
      <c r="AK251" s="118">
        <v>52322</v>
      </c>
      <c r="AL251" s="5">
        <f t="shared" si="44"/>
        <v>404978.46697760728</v>
      </c>
      <c r="AM251" s="5">
        <f t="shared" si="45"/>
        <v>5000.557474002132</v>
      </c>
      <c r="AN251" s="5">
        <f t="shared" si="11"/>
        <v>2385.0715414384185</v>
      </c>
      <c r="AO251" s="35">
        <f t="shared" si="12"/>
        <v>7.0672543927733256E-2</v>
      </c>
      <c r="AP251" s="5">
        <f t="shared" si="13"/>
        <v>2615.4859325637135</v>
      </c>
      <c r="AQ251" s="35">
        <f t="shared" si="14"/>
        <v>7.7499999999999986E-2</v>
      </c>
      <c r="AR251" s="5">
        <f t="shared" si="46"/>
        <v>295406.60456383112</v>
      </c>
      <c r="AS251" s="5">
        <f t="shared" si="47"/>
        <v>934730.53404069319</v>
      </c>
      <c r="AT251" s="5">
        <f t="shared" si="15"/>
        <v>402593.39543616888</v>
      </c>
      <c r="AU251" s="5">
        <f t="shared" si="16"/>
        <v>1230137.1386045243</v>
      </c>
      <c r="AV251" s="150"/>
      <c r="AW251" s="2">
        <v>246</v>
      </c>
      <c r="AX251" s="118">
        <v>52322</v>
      </c>
      <c r="AY251" s="5">
        <f t="shared" si="48"/>
        <v>399458.69113929971</v>
      </c>
      <c r="AZ251" s="5">
        <f t="shared" si="49"/>
        <v>4880.5172696983873</v>
      </c>
      <c r="BA251" s="5">
        <f t="shared" si="17"/>
        <v>2383.9004500777642</v>
      </c>
      <c r="BB251" s="35">
        <f t="shared" si="18"/>
        <v>7.1613926634925495E-2</v>
      </c>
      <c r="BC251" s="5">
        <f t="shared" si="19"/>
        <v>2496.6168196206231</v>
      </c>
      <c r="BD251" s="35">
        <f t="shared" si="20"/>
        <v>7.4999999999999997E-2</v>
      </c>
      <c r="BE251" s="5">
        <f t="shared" si="50"/>
        <v>300925.20931077877</v>
      </c>
      <c r="BF251" s="5">
        <f t="shared" si="51"/>
        <v>899682.03903502389</v>
      </c>
      <c r="BG251" s="5">
        <f t="shared" si="21"/>
        <v>397074.79068922193</v>
      </c>
      <c r="BH251" s="5">
        <f t="shared" si="22"/>
        <v>1200607.2483458025</v>
      </c>
      <c r="BI251" s="150"/>
      <c r="BJ251" s="2">
        <v>246</v>
      </c>
      <c r="BK251" s="118">
        <v>52322</v>
      </c>
      <c r="BL251" s="5">
        <f t="shared" si="52"/>
        <v>393886.88597404567</v>
      </c>
      <c r="BM251" s="5">
        <f t="shared" si="53"/>
        <v>4761.5904347922178</v>
      </c>
      <c r="BN251" s="5">
        <f t="shared" si="23"/>
        <v>2381.8571653656918</v>
      </c>
      <c r="BO251" s="35">
        <f t="shared" si="24"/>
        <v>7.2564705762434734E-2</v>
      </c>
      <c r="BP251" s="5">
        <f t="shared" si="25"/>
        <v>2379.733269426526</v>
      </c>
      <c r="BQ251" s="35">
        <f t="shared" si="26"/>
        <v>7.2499999999999995E-2</v>
      </c>
      <c r="BR251" s="5">
        <f t="shared" si="54"/>
        <v>306494.97119132022</v>
      </c>
      <c r="BS251" s="5">
        <f t="shared" si="55"/>
        <v>864856.27576756547</v>
      </c>
      <c r="BT251" s="5">
        <f t="shared" si="27"/>
        <v>391505.02880867996</v>
      </c>
      <c r="BU251" s="5">
        <f t="shared" si="28"/>
        <v>1171351.2469588858</v>
      </c>
      <c r="BV251" s="150"/>
      <c r="BW251" s="2">
        <v>246</v>
      </c>
      <c r="BX251" s="118">
        <v>52322</v>
      </c>
      <c r="BY251" s="5">
        <f t="shared" si="56"/>
        <v>388265.24852588371</v>
      </c>
      <c r="BZ251" s="5">
        <f t="shared" si="57"/>
        <v>4643.8114163506943</v>
      </c>
      <c r="CA251" s="5">
        <f t="shared" si="29"/>
        <v>2378.9307999497059</v>
      </c>
      <c r="CB251" s="35">
        <f t="shared" si="30"/>
        <v>7.3524915525612314E-2</v>
      </c>
      <c r="CC251" s="5">
        <f t="shared" si="31"/>
        <v>2264.8806164009884</v>
      </c>
      <c r="CD251" s="35">
        <f t="shared" si="32"/>
        <v>7.0000000000000007E-2</v>
      </c>
      <c r="CE251" s="5">
        <f t="shared" si="58"/>
        <v>312113.68227406562</v>
      </c>
      <c r="CF251" s="5">
        <f t="shared" si="59"/>
        <v>830263.92614820437</v>
      </c>
      <c r="CG251" s="5">
        <f t="shared" si="33"/>
        <v>385886.31772593403</v>
      </c>
      <c r="CH251" s="5">
        <f t="shared" si="34"/>
        <v>1142377.60842227</v>
      </c>
    </row>
    <row r="252" spans="9:86" ht="14.25" customHeight="1">
      <c r="I252" s="150"/>
      <c r="J252" s="2">
        <v>247</v>
      </c>
      <c r="K252" s="118">
        <v>52352</v>
      </c>
      <c r="L252" s="5">
        <f t="shared" si="35"/>
        <v>413468.93819072412</v>
      </c>
      <c r="M252" s="5">
        <f t="shared" si="0"/>
        <v>5243.8408962754593</v>
      </c>
      <c r="N252" s="5">
        <f t="shared" si="1"/>
        <v>2401.2419462142311</v>
      </c>
      <c r="O252" s="35">
        <f t="shared" si="2"/>
        <v>6.9690612021934023E-2</v>
      </c>
      <c r="P252" s="5">
        <f t="shared" si="3"/>
        <v>2842.5989500612282</v>
      </c>
      <c r="Q252" s="35">
        <f t="shared" si="4"/>
        <v>8.2500000000000004E-2</v>
      </c>
      <c r="R252" s="5">
        <f t="shared" si="36"/>
        <v>286932.3037554904</v>
      </c>
      <c r="S252" s="5">
        <f t="shared" si="37"/>
        <v>1008296.3976245477</v>
      </c>
      <c r="T252" s="5">
        <f t="shared" si="38"/>
        <v>411067.69624450989</v>
      </c>
      <c r="U252" s="5">
        <f t="shared" si="39"/>
        <v>1295228.7013800382</v>
      </c>
      <c r="V252" s="150"/>
      <c r="W252" s="2">
        <v>247</v>
      </c>
      <c r="X252" s="118">
        <v>52352</v>
      </c>
      <c r="Y252" s="5">
        <f t="shared" si="40"/>
        <v>408058.76236022526</v>
      </c>
      <c r="Z252" s="5">
        <f t="shared" si="41"/>
        <v>5121.6767256780549</v>
      </c>
      <c r="AA252" s="5">
        <f t="shared" si="5"/>
        <v>2401.2849766098866</v>
      </c>
      <c r="AB252" s="35">
        <f t="shared" si="6"/>
        <v>7.0615858247104674E-2</v>
      </c>
      <c r="AC252" s="5">
        <f t="shared" si="7"/>
        <v>2720.3917490681683</v>
      </c>
      <c r="AD252" s="35">
        <f t="shared" si="8"/>
        <v>7.9999999999999988E-2</v>
      </c>
      <c r="AE252" s="5">
        <f t="shared" si="42"/>
        <v>292342.52261638502</v>
      </c>
      <c r="AF252" s="5">
        <f t="shared" si="43"/>
        <v>972711.62862609397</v>
      </c>
      <c r="AG252" s="5">
        <f t="shared" si="9"/>
        <v>405657.47738361539</v>
      </c>
      <c r="AH252" s="5">
        <f t="shared" si="10"/>
        <v>1265054.151242479</v>
      </c>
      <c r="AI252" s="150"/>
      <c r="AJ252" s="2">
        <v>247</v>
      </c>
      <c r="AK252" s="118">
        <v>52352</v>
      </c>
      <c r="AL252" s="5">
        <f t="shared" si="44"/>
        <v>402593.39543616888</v>
      </c>
      <c r="AM252" s="5">
        <f t="shared" si="45"/>
        <v>5000.557474002132</v>
      </c>
      <c r="AN252" s="5">
        <f t="shared" si="11"/>
        <v>2400.4751284768745</v>
      </c>
      <c r="AO252" s="35">
        <f t="shared" si="12"/>
        <v>7.1550357925058497E-2</v>
      </c>
      <c r="AP252" s="5">
        <f t="shared" si="13"/>
        <v>2600.0823455252576</v>
      </c>
      <c r="AQ252" s="35">
        <f t="shared" si="14"/>
        <v>7.7500000000000013E-2</v>
      </c>
      <c r="AR252" s="5">
        <f t="shared" si="46"/>
        <v>297807.07969230798</v>
      </c>
      <c r="AS252" s="5">
        <f t="shared" si="47"/>
        <v>937330.61638621846</v>
      </c>
      <c r="AT252" s="5">
        <f t="shared" si="15"/>
        <v>400192.92030769202</v>
      </c>
      <c r="AU252" s="5">
        <f t="shared" si="16"/>
        <v>1235137.6960785263</v>
      </c>
      <c r="AV252" s="150"/>
      <c r="AW252" s="2">
        <v>247</v>
      </c>
      <c r="AX252" s="118">
        <v>52352</v>
      </c>
      <c r="AY252" s="5">
        <f t="shared" si="48"/>
        <v>397074.79068922193</v>
      </c>
      <c r="AZ252" s="5">
        <f t="shared" si="49"/>
        <v>4880.5172696983873</v>
      </c>
      <c r="BA252" s="5">
        <f t="shared" si="17"/>
        <v>2398.7998278907503</v>
      </c>
      <c r="BB252" s="35">
        <f t="shared" si="18"/>
        <v>7.2494146215438274E-2</v>
      </c>
      <c r="BC252" s="5">
        <f t="shared" si="19"/>
        <v>2481.717441807637</v>
      </c>
      <c r="BD252" s="35">
        <f t="shared" si="20"/>
        <v>7.4999999999999997E-2</v>
      </c>
      <c r="BE252" s="5">
        <f t="shared" si="50"/>
        <v>303324.00913866953</v>
      </c>
      <c r="BF252" s="5">
        <f t="shared" si="51"/>
        <v>902163.75647683151</v>
      </c>
      <c r="BG252" s="5">
        <f t="shared" si="21"/>
        <v>394675.99086133117</v>
      </c>
      <c r="BH252" s="5">
        <f t="shared" si="22"/>
        <v>1205487.765615501</v>
      </c>
      <c r="BI252" s="150"/>
      <c r="BJ252" s="2">
        <v>247</v>
      </c>
      <c r="BK252" s="118">
        <v>52352</v>
      </c>
      <c r="BL252" s="5">
        <f t="shared" si="52"/>
        <v>391505.02880867996</v>
      </c>
      <c r="BM252" s="5">
        <f t="shared" si="53"/>
        <v>4761.5904347922178</v>
      </c>
      <c r="BN252" s="5">
        <f t="shared" si="23"/>
        <v>2396.247552406443</v>
      </c>
      <c r="BO252" s="35">
        <f t="shared" si="24"/>
        <v>7.3447257411677458E-2</v>
      </c>
      <c r="BP252" s="5">
        <f t="shared" si="25"/>
        <v>2365.3428823857748</v>
      </c>
      <c r="BQ252" s="35">
        <f t="shared" si="26"/>
        <v>7.2499999999999995E-2</v>
      </c>
      <c r="BR252" s="5">
        <f t="shared" si="54"/>
        <v>308891.21874372667</v>
      </c>
      <c r="BS252" s="5">
        <f t="shared" si="55"/>
        <v>867221.6186499513</v>
      </c>
      <c r="BT252" s="5">
        <f t="shared" si="27"/>
        <v>389108.78125627351</v>
      </c>
      <c r="BU252" s="5">
        <f t="shared" si="28"/>
        <v>1176112.837393678</v>
      </c>
      <c r="BV252" s="150"/>
      <c r="BW252" s="2">
        <v>247</v>
      </c>
      <c r="BX252" s="118">
        <v>52352</v>
      </c>
      <c r="BY252" s="5">
        <f t="shared" si="56"/>
        <v>385886.31772593403</v>
      </c>
      <c r="BZ252" s="5">
        <f t="shared" si="57"/>
        <v>4643.8114163506943</v>
      </c>
      <c r="CA252" s="5">
        <f t="shared" si="29"/>
        <v>2392.8078962827458</v>
      </c>
      <c r="CB252" s="35">
        <f t="shared" si="30"/>
        <v>7.4409724927811824E-2</v>
      </c>
      <c r="CC252" s="5">
        <f t="shared" si="31"/>
        <v>2251.0035200679486</v>
      </c>
      <c r="CD252" s="35">
        <f t="shared" si="32"/>
        <v>7.0000000000000007E-2</v>
      </c>
      <c r="CE252" s="5">
        <f t="shared" si="58"/>
        <v>314506.49017034838</v>
      </c>
      <c r="CF252" s="5">
        <f t="shared" si="59"/>
        <v>832514.92966827226</v>
      </c>
      <c r="CG252" s="5">
        <f t="shared" si="33"/>
        <v>383493.50982965127</v>
      </c>
      <c r="CH252" s="5">
        <f t="shared" si="34"/>
        <v>1147021.4198386206</v>
      </c>
    </row>
    <row r="253" spans="9:86" ht="14.25" customHeight="1">
      <c r="I253" s="150"/>
      <c r="J253" s="2">
        <v>248</v>
      </c>
      <c r="K253" s="118">
        <v>52383</v>
      </c>
      <c r="L253" s="5">
        <f t="shared" si="35"/>
        <v>411067.69624450989</v>
      </c>
      <c r="M253" s="5">
        <f t="shared" si="0"/>
        <v>5243.8408962754593</v>
      </c>
      <c r="N253" s="5">
        <f t="shared" si="1"/>
        <v>2417.7504845944536</v>
      </c>
      <c r="O253" s="35">
        <f t="shared" si="2"/>
        <v>7.0579629779217751E-2</v>
      </c>
      <c r="P253" s="5">
        <f t="shared" si="3"/>
        <v>2826.0904116810057</v>
      </c>
      <c r="Q253" s="35">
        <f t="shared" si="4"/>
        <v>8.2500000000000004E-2</v>
      </c>
      <c r="R253" s="5">
        <f t="shared" si="36"/>
        <v>289350.05424008484</v>
      </c>
      <c r="S253" s="5">
        <f t="shared" si="37"/>
        <v>1011122.4880362287</v>
      </c>
      <c r="T253" s="5">
        <f t="shared" si="38"/>
        <v>408649.94575991546</v>
      </c>
      <c r="U253" s="5">
        <f t="shared" si="39"/>
        <v>1300472.5422763135</v>
      </c>
      <c r="V253" s="150"/>
      <c r="W253" s="2">
        <v>248</v>
      </c>
      <c r="X253" s="118">
        <v>52383</v>
      </c>
      <c r="Y253" s="5">
        <f t="shared" si="40"/>
        <v>405657.47738361539</v>
      </c>
      <c r="Z253" s="5">
        <f t="shared" si="41"/>
        <v>5121.6767256780549</v>
      </c>
      <c r="AA253" s="5">
        <f t="shared" si="5"/>
        <v>2417.2935431206188</v>
      </c>
      <c r="AB253" s="35">
        <f t="shared" si="6"/>
        <v>7.1507427163769677E-2</v>
      </c>
      <c r="AC253" s="5">
        <f t="shared" si="7"/>
        <v>2704.3831825574362</v>
      </c>
      <c r="AD253" s="35">
        <f t="shared" si="8"/>
        <v>0.08</v>
      </c>
      <c r="AE253" s="5">
        <f t="shared" si="42"/>
        <v>294759.81615950563</v>
      </c>
      <c r="AF253" s="5">
        <f t="shared" si="43"/>
        <v>975416.01180865138</v>
      </c>
      <c r="AG253" s="5">
        <f t="shared" si="9"/>
        <v>403240.18384049478</v>
      </c>
      <c r="AH253" s="5">
        <f t="shared" si="10"/>
        <v>1270175.8279681569</v>
      </c>
      <c r="AI253" s="150"/>
      <c r="AJ253" s="2">
        <v>248</v>
      </c>
      <c r="AK253" s="118">
        <v>52383</v>
      </c>
      <c r="AL253" s="5">
        <f t="shared" si="44"/>
        <v>400192.92030769202</v>
      </c>
      <c r="AM253" s="5">
        <f t="shared" si="45"/>
        <v>5000.557474002132</v>
      </c>
      <c r="AN253" s="5">
        <f t="shared" si="11"/>
        <v>2415.9781970149543</v>
      </c>
      <c r="AO253" s="35">
        <f t="shared" si="12"/>
        <v>7.2444405917748075E-2</v>
      </c>
      <c r="AP253" s="5">
        <f t="shared" si="13"/>
        <v>2584.5792769871778</v>
      </c>
      <c r="AQ253" s="35">
        <f t="shared" si="14"/>
        <v>7.7499999999999999E-2</v>
      </c>
      <c r="AR253" s="5">
        <f t="shared" si="46"/>
        <v>300223.05788932292</v>
      </c>
      <c r="AS253" s="5">
        <f t="shared" si="47"/>
        <v>939915.1956632057</v>
      </c>
      <c r="AT253" s="5">
        <f t="shared" si="15"/>
        <v>397776.94211067708</v>
      </c>
      <c r="AU253" s="5">
        <f t="shared" si="16"/>
        <v>1240138.2535525286</v>
      </c>
      <c r="AV253" s="150"/>
      <c r="AW253" s="2">
        <v>248</v>
      </c>
      <c r="AX253" s="118">
        <v>52383</v>
      </c>
      <c r="AY253" s="5">
        <f t="shared" si="48"/>
        <v>394675.99086133117</v>
      </c>
      <c r="AZ253" s="5">
        <f t="shared" si="49"/>
        <v>4880.5172696983873</v>
      </c>
      <c r="BA253" s="5">
        <f t="shared" si="17"/>
        <v>2413.7923268150676</v>
      </c>
      <c r="BB253" s="35">
        <f t="shared" si="18"/>
        <v>7.3390600372136142E-2</v>
      </c>
      <c r="BC253" s="5">
        <f t="shared" si="19"/>
        <v>2466.7249428833197</v>
      </c>
      <c r="BD253" s="35">
        <f t="shared" si="20"/>
        <v>7.4999999999999997E-2</v>
      </c>
      <c r="BE253" s="5">
        <f t="shared" si="50"/>
        <v>305737.8014654846</v>
      </c>
      <c r="BF253" s="5">
        <f t="shared" si="51"/>
        <v>904630.48141971487</v>
      </c>
      <c r="BG253" s="5">
        <f t="shared" si="21"/>
        <v>392262.19853451609</v>
      </c>
      <c r="BH253" s="5">
        <f t="shared" si="22"/>
        <v>1210368.2828851994</v>
      </c>
      <c r="BI253" s="150"/>
      <c r="BJ253" s="2">
        <v>248</v>
      </c>
      <c r="BK253" s="118">
        <v>52383</v>
      </c>
      <c r="BL253" s="5">
        <f t="shared" si="52"/>
        <v>389108.78125627351</v>
      </c>
      <c r="BM253" s="5">
        <f t="shared" si="53"/>
        <v>4761.5904347922178</v>
      </c>
      <c r="BN253" s="5">
        <f t="shared" si="23"/>
        <v>2410.7248813688989</v>
      </c>
      <c r="BO253" s="35">
        <f t="shared" si="24"/>
        <v>7.434604401120895E-2</v>
      </c>
      <c r="BP253" s="5">
        <f t="shared" si="25"/>
        <v>2350.8655534233189</v>
      </c>
      <c r="BQ253" s="35">
        <f t="shared" si="26"/>
        <v>7.2499999999999995E-2</v>
      </c>
      <c r="BR253" s="5">
        <f t="shared" si="54"/>
        <v>311301.94362509559</v>
      </c>
      <c r="BS253" s="5">
        <f t="shared" si="55"/>
        <v>869572.4842033746</v>
      </c>
      <c r="BT253" s="5">
        <f t="shared" si="27"/>
        <v>386698.05637490458</v>
      </c>
      <c r="BU253" s="5">
        <f t="shared" si="28"/>
        <v>1180874.4278284702</v>
      </c>
      <c r="BV253" s="150"/>
      <c r="BW253" s="2">
        <v>248</v>
      </c>
      <c r="BX253" s="118">
        <v>52383</v>
      </c>
      <c r="BY253" s="5">
        <f t="shared" si="56"/>
        <v>383493.50982965127</v>
      </c>
      <c r="BZ253" s="5">
        <f t="shared" si="57"/>
        <v>4643.8114163506943</v>
      </c>
      <c r="CA253" s="5">
        <f t="shared" si="29"/>
        <v>2406.7659423443952</v>
      </c>
      <c r="CB253" s="35">
        <f t="shared" si="30"/>
        <v>7.5310769459858234E-2</v>
      </c>
      <c r="CC253" s="5">
        <f t="shared" si="31"/>
        <v>2237.0454740062992</v>
      </c>
      <c r="CD253" s="35">
        <f t="shared" si="32"/>
        <v>7.0000000000000007E-2</v>
      </c>
      <c r="CE253" s="5">
        <f t="shared" si="58"/>
        <v>316913.25611269276</v>
      </c>
      <c r="CF253" s="5">
        <f t="shared" si="59"/>
        <v>834751.97514227859</v>
      </c>
      <c r="CG253" s="5">
        <f t="shared" si="33"/>
        <v>381086.74388730689</v>
      </c>
      <c r="CH253" s="5">
        <f t="shared" si="34"/>
        <v>1151665.2312549714</v>
      </c>
    </row>
    <row r="254" spans="9:86" ht="14.25" customHeight="1">
      <c r="I254" s="150"/>
      <c r="J254" s="2">
        <v>249</v>
      </c>
      <c r="K254" s="118">
        <v>52413</v>
      </c>
      <c r="L254" s="5">
        <f t="shared" si="35"/>
        <v>408649.94575991546</v>
      </c>
      <c r="M254" s="5">
        <f t="shared" si="0"/>
        <v>5243.8408962754593</v>
      </c>
      <c r="N254" s="5">
        <f t="shared" si="1"/>
        <v>2434.3725191760404</v>
      </c>
      <c r="O254" s="35">
        <f t="shared" si="2"/>
        <v>7.1485315324806148E-2</v>
      </c>
      <c r="P254" s="5">
        <f t="shared" si="3"/>
        <v>2809.4683770994188</v>
      </c>
      <c r="Q254" s="35">
        <f t="shared" si="4"/>
        <v>8.2500000000000004E-2</v>
      </c>
      <c r="R254" s="5">
        <f t="shared" si="36"/>
        <v>291784.42675926088</v>
      </c>
      <c r="S254" s="5">
        <f t="shared" si="37"/>
        <v>1013931.9564133281</v>
      </c>
      <c r="T254" s="5">
        <f t="shared" si="38"/>
        <v>406215.57324073941</v>
      </c>
      <c r="U254" s="5">
        <f t="shared" si="39"/>
        <v>1305716.3831725889</v>
      </c>
      <c r="V254" s="150"/>
      <c r="W254" s="2">
        <v>249</v>
      </c>
      <c r="X254" s="118">
        <v>52413</v>
      </c>
      <c r="Y254" s="5">
        <f t="shared" si="40"/>
        <v>403240.18384049478</v>
      </c>
      <c r="Z254" s="5">
        <f t="shared" si="41"/>
        <v>5121.6767256780549</v>
      </c>
      <c r="AA254" s="5">
        <f t="shared" si="5"/>
        <v>2433.4088334080898</v>
      </c>
      <c r="AB254" s="35">
        <f t="shared" si="6"/>
        <v>7.2415664834752064E-2</v>
      </c>
      <c r="AC254" s="5">
        <f t="shared" si="7"/>
        <v>2688.2678922699652</v>
      </c>
      <c r="AD254" s="35">
        <f t="shared" si="8"/>
        <v>7.9999999999999988E-2</v>
      </c>
      <c r="AE254" s="5">
        <f t="shared" si="42"/>
        <v>297193.22499291372</v>
      </c>
      <c r="AF254" s="5">
        <f t="shared" si="43"/>
        <v>978104.27970092138</v>
      </c>
      <c r="AG254" s="5">
        <f t="shared" si="9"/>
        <v>400806.77500708669</v>
      </c>
      <c r="AH254" s="5">
        <f t="shared" si="10"/>
        <v>1275297.504693835</v>
      </c>
      <c r="AI254" s="150"/>
      <c r="AJ254" s="2">
        <v>249</v>
      </c>
      <c r="AK254" s="118">
        <v>52413</v>
      </c>
      <c r="AL254" s="5">
        <f t="shared" si="44"/>
        <v>397776.94211067708</v>
      </c>
      <c r="AM254" s="5">
        <f t="shared" si="45"/>
        <v>5000.557474002132</v>
      </c>
      <c r="AN254" s="5">
        <f t="shared" si="11"/>
        <v>2431.5813895373426</v>
      </c>
      <c r="AO254" s="35">
        <f t="shared" si="12"/>
        <v>7.3355123400615271E-2</v>
      </c>
      <c r="AP254" s="5">
        <f t="shared" si="13"/>
        <v>2568.9760844647894</v>
      </c>
      <c r="AQ254" s="35">
        <f t="shared" si="14"/>
        <v>7.7499999999999999E-2</v>
      </c>
      <c r="AR254" s="5">
        <f t="shared" si="46"/>
        <v>302654.63927886024</v>
      </c>
      <c r="AS254" s="5">
        <f t="shared" si="47"/>
        <v>942484.17174767051</v>
      </c>
      <c r="AT254" s="5">
        <f t="shared" si="15"/>
        <v>395345.36072113976</v>
      </c>
      <c r="AU254" s="5">
        <f t="shared" si="16"/>
        <v>1245138.8110265308</v>
      </c>
      <c r="AV254" s="150"/>
      <c r="AW254" s="2">
        <v>249</v>
      </c>
      <c r="AX254" s="118">
        <v>52413</v>
      </c>
      <c r="AY254" s="5">
        <f t="shared" si="48"/>
        <v>392262.19853451609</v>
      </c>
      <c r="AZ254" s="5">
        <f t="shared" si="49"/>
        <v>4880.5172696983873</v>
      </c>
      <c r="BA254" s="5">
        <f t="shared" si="17"/>
        <v>2428.8785288576619</v>
      </c>
      <c r="BB254" s="35">
        <f t="shared" si="18"/>
        <v>7.4303724537268329E-2</v>
      </c>
      <c r="BC254" s="5">
        <f t="shared" si="19"/>
        <v>2451.6387408407254</v>
      </c>
      <c r="BD254" s="35">
        <f t="shared" si="20"/>
        <v>7.4999999999999997E-2</v>
      </c>
      <c r="BE254" s="5">
        <f t="shared" si="50"/>
        <v>308166.67999434227</v>
      </c>
      <c r="BF254" s="5">
        <f t="shared" si="51"/>
        <v>907082.12016055558</v>
      </c>
      <c r="BG254" s="5">
        <f t="shared" si="21"/>
        <v>389833.32000565843</v>
      </c>
      <c r="BH254" s="5">
        <f t="shared" si="22"/>
        <v>1215248.8001548979</v>
      </c>
      <c r="BI254" s="150"/>
      <c r="BJ254" s="2">
        <v>249</v>
      </c>
      <c r="BK254" s="118">
        <v>52413</v>
      </c>
      <c r="BL254" s="5">
        <f t="shared" si="52"/>
        <v>386698.05637490458</v>
      </c>
      <c r="BM254" s="5">
        <f t="shared" si="53"/>
        <v>4761.5904347922178</v>
      </c>
      <c r="BN254" s="5">
        <f t="shared" si="23"/>
        <v>2425.2896775271693</v>
      </c>
      <c r="BO254" s="35">
        <f t="shared" si="24"/>
        <v>7.5261500932164369E-2</v>
      </c>
      <c r="BP254" s="5">
        <f t="shared" si="25"/>
        <v>2336.3007572650486</v>
      </c>
      <c r="BQ254" s="35">
        <f t="shared" si="26"/>
        <v>7.2499999999999995E-2</v>
      </c>
      <c r="BR254" s="5">
        <f t="shared" si="54"/>
        <v>313727.23330262274</v>
      </c>
      <c r="BS254" s="5">
        <f t="shared" si="55"/>
        <v>871908.78496063966</v>
      </c>
      <c r="BT254" s="5">
        <f t="shared" si="27"/>
        <v>384272.76669737743</v>
      </c>
      <c r="BU254" s="5">
        <f t="shared" si="28"/>
        <v>1185636.0182632625</v>
      </c>
      <c r="BV254" s="150"/>
      <c r="BW254" s="2">
        <v>249</v>
      </c>
      <c r="BX254" s="118">
        <v>52413</v>
      </c>
      <c r="BY254" s="5">
        <f t="shared" si="56"/>
        <v>381086.74388730689</v>
      </c>
      <c r="BZ254" s="5">
        <f t="shared" si="57"/>
        <v>4643.8114163506943</v>
      </c>
      <c r="CA254" s="5">
        <f t="shared" si="29"/>
        <v>2420.8054103414042</v>
      </c>
      <c r="CB254" s="35">
        <f t="shared" si="30"/>
        <v>7.6228484433159077E-2</v>
      </c>
      <c r="CC254" s="5">
        <f t="shared" si="31"/>
        <v>2223.0060060092901</v>
      </c>
      <c r="CD254" s="35">
        <f t="shared" si="32"/>
        <v>6.9999999999999993E-2</v>
      </c>
      <c r="CE254" s="5">
        <f t="shared" si="58"/>
        <v>319334.06152303418</v>
      </c>
      <c r="CF254" s="5">
        <f t="shared" si="59"/>
        <v>836974.98114828789</v>
      </c>
      <c r="CG254" s="5">
        <f t="shared" si="33"/>
        <v>378665.93847696547</v>
      </c>
      <c r="CH254" s="5">
        <f t="shared" si="34"/>
        <v>1156309.0426713221</v>
      </c>
    </row>
    <row r="255" spans="9:86" ht="14.25" customHeight="1">
      <c r="I255" s="150"/>
      <c r="J255" s="2">
        <v>250</v>
      </c>
      <c r="K255" s="118">
        <v>52444</v>
      </c>
      <c r="L255" s="5">
        <f t="shared" si="35"/>
        <v>406215.57324073941</v>
      </c>
      <c r="M255" s="5">
        <f t="shared" si="0"/>
        <v>5243.8408962754593</v>
      </c>
      <c r="N255" s="5">
        <f t="shared" si="1"/>
        <v>2451.1088302453759</v>
      </c>
      <c r="O255" s="35">
        <f t="shared" si="2"/>
        <v>7.2408119975038529E-2</v>
      </c>
      <c r="P255" s="5">
        <f t="shared" si="3"/>
        <v>2792.7320660300834</v>
      </c>
      <c r="Q255" s="35">
        <f t="shared" si="4"/>
        <v>8.2500000000000004E-2</v>
      </c>
      <c r="R255" s="5">
        <f t="shared" si="36"/>
        <v>294235.53558950627</v>
      </c>
      <c r="S255" s="5">
        <f t="shared" si="37"/>
        <v>1016724.6884793581</v>
      </c>
      <c r="T255" s="5">
        <f t="shared" si="38"/>
        <v>403764.46441049402</v>
      </c>
      <c r="U255" s="5">
        <f t="shared" si="39"/>
        <v>1310960.2240688642</v>
      </c>
      <c r="V255" s="150"/>
      <c r="W255" s="2">
        <v>250</v>
      </c>
      <c r="X255" s="118">
        <v>52444</v>
      </c>
      <c r="Y255" s="5">
        <f t="shared" si="40"/>
        <v>400806.77500708669</v>
      </c>
      <c r="Z255" s="5">
        <f t="shared" si="41"/>
        <v>5121.6767256780549</v>
      </c>
      <c r="AA255" s="5">
        <f t="shared" si="5"/>
        <v>2449.6315589641436</v>
      </c>
      <c r="AB255" s="35">
        <f t="shared" si="6"/>
        <v>7.3341022509038123E-2</v>
      </c>
      <c r="AC255" s="5">
        <f t="shared" si="7"/>
        <v>2672.0451667139114</v>
      </c>
      <c r="AD255" s="35">
        <f t="shared" si="8"/>
        <v>0.08</v>
      </c>
      <c r="AE255" s="5">
        <f t="shared" si="42"/>
        <v>299642.85655187786</v>
      </c>
      <c r="AF255" s="5">
        <f t="shared" si="43"/>
        <v>980776.32486763527</v>
      </c>
      <c r="AG255" s="5">
        <f t="shared" si="9"/>
        <v>398357.14344812254</v>
      </c>
      <c r="AH255" s="5">
        <f t="shared" si="10"/>
        <v>1280419.1814195132</v>
      </c>
      <c r="AI255" s="150"/>
      <c r="AJ255" s="2">
        <v>250</v>
      </c>
      <c r="AK255" s="118">
        <v>52444</v>
      </c>
      <c r="AL255" s="5">
        <f t="shared" si="44"/>
        <v>395345.36072113976</v>
      </c>
      <c r="AM255" s="5">
        <f t="shared" si="45"/>
        <v>5000.557474002132</v>
      </c>
      <c r="AN255" s="5">
        <f t="shared" si="11"/>
        <v>2447.2853526781046</v>
      </c>
      <c r="AO255" s="35">
        <f t="shared" si="12"/>
        <v>7.4282961556874874E-2</v>
      </c>
      <c r="AP255" s="5">
        <f t="shared" si="13"/>
        <v>2553.2721213240275</v>
      </c>
      <c r="AQ255" s="35">
        <f t="shared" si="14"/>
        <v>7.7499999999999999E-2</v>
      </c>
      <c r="AR255" s="5">
        <f t="shared" si="46"/>
        <v>305101.92463153834</v>
      </c>
      <c r="AS255" s="5">
        <f t="shared" si="47"/>
        <v>945037.44386899448</v>
      </c>
      <c r="AT255" s="5">
        <f t="shared" si="15"/>
        <v>392898.07536846166</v>
      </c>
      <c r="AU255" s="5">
        <f t="shared" si="16"/>
        <v>1250139.3685005328</v>
      </c>
      <c r="AV255" s="150"/>
      <c r="AW255" s="2">
        <v>250</v>
      </c>
      <c r="AX255" s="118">
        <v>52444</v>
      </c>
      <c r="AY255" s="5">
        <f t="shared" si="48"/>
        <v>389833.32000565843</v>
      </c>
      <c r="AZ255" s="5">
        <f t="shared" si="49"/>
        <v>4880.5172696983873</v>
      </c>
      <c r="BA255" s="5">
        <f t="shared" si="17"/>
        <v>2444.0590196630224</v>
      </c>
      <c r="BB255" s="35">
        <f t="shared" si="18"/>
        <v>7.5233969829799477E-2</v>
      </c>
      <c r="BC255" s="5">
        <f t="shared" si="19"/>
        <v>2436.4582500353649</v>
      </c>
      <c r="BD255" s="35">
        <f t="shared" si="20"/>
        <v>7.4999999999999997E-2</v>
      </c>
      <c r="BE255" s="5">
        <f t="shared" si="50"/>
        <v>310610.73901400529</v>
      </c>
      <c r="BF255" s="5">
        <f t="shared" si="51"/>
        <v>909518.578410591</v>
      </c>
      <c r="BG255" s="5">
        <f t="shared" si="21"/>
        <v>387389.26098599541</v>
      </c>
      <c r="BH255" s="5">
        <f t="shared" si="22"/>
        <v>1220129.3174245963</v>
      </c>
      <c r="BI255" s="150"/>
      <c r="BJ255" s="2">
        <v>250</v>
      </c>
      <c r="BK255" s="118">
        <v>52444</v>
      </c>
      <c r="BL255" s="5">
        <f t="shared" si="52"/>
        <v>384272.76669737743</v>
      </c>
      <c r="BM255" s="5">
        <f t="shared" si="53"/>
        <v>4761.5904347922178</v>
      </c>
      <c r="BN255" s="5">
        <f t="shared" si="23"/>
        <v>2439.9424693288961</v>
      </c>
      <c r="BO255" s="35">
        <f t="shared" si="24"/>
        <v>7.619407923071686E-2</v>
      </c>
      <c r="BP255" s="5">
        <f t="shared" si="25"/>
        <v>2321.6479654633217</v>
      </c>
      <c r="BQ255" s="35">
        <f t="shared" si="26"/>
        <v>7.2499999999999981E-2</v>
      </c>
      <c r="BR255" s="5">
        <f t="shared" si="54"/>
        <v>316167.17577195162</v>
      </c>
      <c r="BS255" s="5">
        <f t="shared" si="55"/>
        <v>874230.43292610301</v>
      </c>
      <c r="BT255" s="5">
        <f t="shared" si="27"/>
        <v>381832.82422804856</v>
      </c>
      <c r="BU255" s="5">
        <f t="shared" si="28"/>
        <v>1190397.6086980547</v>
      </c>
      <c r="BV255" s="150"/>
      <c r="BW255" s="2">
        <v>250</v>
      </c>
      <c r="BX255" s="118">
        <v>52444</v>
      </c>
      <c r="BY255" s="5">
        <f t="shared" si="56"/>
        <v>378665.93847696547</v>
      </c>
      <c r="BZ255" s="5">
        <f t="shared" si="57"/>
        <v>4643.8114163506943</v>
      </c>
      <c r="CA255" s="5">
        <f t="shared" si="29"/>
        <v>2434.9267752350625</v>
      </c>
      <c r="CB255" s="35">
        <f t="shared" si="30"/>
        <v>7.7163320842490224E-2</v>
      </c>
      <c r="CC255" s="5">
        <f t="shared" si="31"/>
        <v>2208.8846411156319</v>
      </c>
      <c r="CD255" s="35">
        <f t="shared" si="32"/>
        <v>7.0000000000000007E-2</v>
      </c>
      <c r="CE255" s="5">
        <f t="shared" si="58"/>
        <v>321768.98829826922</v>
      </c>
      <c r="CF255" s="5">
        <f t="shared" si="59"/>
        <v>839183.86578940356</v>
      </c>
      <c r="CG255" s="5">
        <f t="shared" si="33"/>
        <v>376231.01170173043</v>
      </c>
      <c r="CH255" s="5">
        <f t="shared" si="34"/>
        <v>1160952.8540876727</v>
      </c>
    </row>
    <row r="256" spans="9:86" ht="14.25" customHeight="1">
      <c r="I256" s="150"/>
      <c r="J256" s="2">
        <v>251</v>
      </c>
      <c r="K256" s="118">
        <v>52475</v>
      </c>
      <c r="L256" s="5">
        <f t="shared" si="35"/>
        <v>403764.46441049402</v>
      </c>
      <c r="M256" s="5">
        <f t="shared" si="0"/>
        <v>5243.8408962754593</v>
      </c>
      <c r="N256" s="5">
        <f t="shared" si="1"/>
        <v>2467.9602034533127</v>
      </c>
      <c r="O256" s="35">
        <f t="shared" si="2"/>
        <v>7.3348511451296589E-2</v>
      </c>
      <c r="P256" s="5">
        <f t="shared" si="3"/>
        <v>2775.8806928221466</v>
      </c>
      <c r="Q256" s="35">
        <f t="shared" si="4"/>
        <v>8.2500000000000004E-2</v>
      </c>
      <c r="R256" s="5">
        <f t="shared" si="36"/>
        <v>296703.49579295958</v>
      </c>
      <c r="S256" s="5">
        <f t="shared" si="37"/>
        <v>1019500.5691721803</v>
      </c>
      <c r="T256" s="5">
        <f t="shared" si="38"/>
        <v>401296.50420704071</v>
      </c>
      <c r="U256" s="5">
        <f t="shared" si="39"/>
        <v>1316204.0649651398</v>
      </c>
      <c r="V256" s="150"/>
      <c r="W256" s="2">
        <v>251</v>
      </c>
      <c r="X256" s="118">
        <v>52475</v>
      </c>
      <c r="Y256" s="5">
        <f t="shared" si="40"/>
        <v>398357.14344812254</v>
      </c>
      <c r="Z256" s="5">
        <f t="shared" si="41"/>
        <v>5121.6767256780549</v>
      </c>
      <c r="AA256" s="5">
        <f t="shared" si="5"/>
        <v>2465.9624360239045</v>
      </c>
      <c r="AB256" s="35">
        <f t="shared" si="6"/>
        <v>7.4283967838876017E-2</v>
      </c>
      <c r="AC256" s="5">
        <f t="shared" si="7"/>
        <v>2655.7142896541504</v>
      </c>
      <c r="AD256" s="35">
        <f t="shared" si="8"/>
        <v>0.08</v>
      </c>
      <c r="AE256" s="5">
        <f t="shared" si="42"/>
        <v>302108.81898790179</v>
      </c>
      <c r="AF256" s="5">
        <f t="shared" si="43"/>
        <v>983432.03915728943</v>
      </c>
      <c r="AG256" s="5">
        <f t="shared" si="9"/>
        <v>395891.18101209862</v>
      </c>
      <c r="AH256" s="5">
        <f t="shared" si="10"/>
        <v>1285540.8581451913</v>
      </c>
      <c r="AI256" s="150"/>
      <c r="AJ256" s="2">
        <v>251</v>
      </c>
      <c r="AK256" s="118">
        <v>52475</v>
      </c>
      <c r="AL256" s="5">
        <f t="shared" si="44"/>
        <v>392898.07536846166</v>
      </c>
      <c r="AM256" s="5">
        <f t="shared" si="45"/>
        <v>5000.557474002132</v>
      </c>
      <c r="AN256" s="5">
        <f t="shared" si="11"/>
        <v>2463.090737247484</v>
      </c>
      <c r="AO256" s="35">
        <f t="shared" si="12"/>
        <v>7.5228387971234087E-2</v>
      </c>
      <c r="AP256" s="5">
        <f t="shared" si="13"/>
        <v>2537.4667367546481</v>
      </c>
      <c r="AQ256" s="35">
        <f t="shared" si="14"/>
        <v>7.7499999999999999E-2</v>
      </c>
      <c r="AR256" s="5">
        <f t="shared" si="46"/>
        <v>307565.01536878583</v>
      </c>
      <c r="AS256" s="5">
        <f t="shared" si="47"/>
        <v>947574.91060574912</v>
      </c>
      <c r="AT256" s="5">
        <f t="shared" si="15"/>
        <v>390434.98463121417</v>
      </c>
      <c r="AU256" s="5">
        <f t="shared" si="16"/>
        <v>1255139.9259745348</v>
      </c>
      <c r="AV256" s="150"/>
      <c r="AW256" s="2">
        <v>251</v>
      </c>
      <c r="AX256" s="118">
        <v>52475</v>
      </c>
      <c r="AY256" s="5">
        <f t="shared" si="48"/>
        <v>387389.26098599541</v>
      </c>
      <c r="AZ256" s="5">
        <f t="shared" si="49"/>
        <v>4880.5172696983873</v>
      </c>
      <c r="BA256" s="5">
        <f t="shared" si="17"/>
        <v>2459.3343885359163</v>
      </c>
      <c r="BB256" s="35">
        <f t="shared" si="18"/>
        <v>7.6181803768426842E-2</v>
      </c>
      <c r="BC256" s="5">
        <f t="shared" si="19"/>
        <v>2421.1828811624709</v>
      </c>
      <c r="BD256" s="35">
        <f t="shared" si="20"/>
        <v>7.4999999999999997E-2</v>
      </c>
      <c r="BE256" s="5">
        <f t="shared" si="50"/>
        <v>313070.07340254122</v>
      </c>
      <c r="BF256" s="5">
        <f t="shared" si="51"/>
        <v>911939.7612917535</v>
      </c>
      <c r="BG256" s="5">
        <f t="shared" si="21"/>
        <v>384929.92659745947</v>
      </c>
      <c r="BH256" s="5">
        <f t="shared" si="22"/>
        <v>1225009.8346942947</v>
      </c>
      <c r="BI256" s="150"/>
      <c r="BJ256" s="2">
        <v>251</v>
      </c>
      <c r="BK256" s="118">
        <v>52475</v>
      </c>
      <c r="BL256" s="5">
        <f t="shared" si="52"/>
        <v>381832.82422804856</v>
      </c>
      <c r="BM256" s="5">
        <f t="shared" si="53"/>
        <v>4761.5904347922178</v>
      </c>
      <c r="BN256" s="5">
        <f t="shared" si="23"/>
        <v>2454.6837884144247</v>
      </c>
      <c r="BO256" s="35">
        <f t="shared" si="24"/>
        <v>7.714424636102124E-2</v>
      </c>
      <c r="BP256" s="5">
        <f t="shared" si="25"/>
        <v>2306.9066463777931</v>
      </c>
      <c r="BQ256" s="35">
        <f t="shared" si="26"/>
        <v>7.2499999999999981E-2</v>
      </c>
      <c r="BR256" s="5">
        <f t="shared" si="54"/>
        <v>318621.85956036602</v>
      </c>
      <c r="BS256" s="5">
        <f t="shared" si="55"/>
        <v>876537.33957248076</v>
      </c>
      <c r="BT256" s="5">
        <f t="shared" si="27"/>
        <v>379378.14043963415</v>
      </c>
      <c r="BU256" s="5">
        <f t="shared" si="28"/>
        <v>1195159.1991328467</v>
      </c>
      <c r="BV256" s="150"/>
      <c r="BW256" s="2">
        <v>251</v>
      </c>
      <c r="BX256" s="118">
        <v>52475</v>
      </c>
      <c r="BY256" s="5">
        <f t="shared" si="56"/>
        <v>376231.01170173043</v>
      </c>
      <c r="BZ256" s="5">
        <f t="shared" si="57"/>
        <v>4643.8114163506943</v>
      </c>
      <c r="CA256" s="5">
        <f t="shared" si="29"/>
        <v>2449.1305147572666</v>
      </c>
      <c r="CB256" s="35">
        <f t="shared" si="30"/>
        <v>7.81157460788659E-2</v>
      </c>
      <c r="CC256" s="5">
        <f t="shared" si="31"/>
        <v>2194.6809015934277</v>
      </c>
      <c r="CD256" s="35">
        <f t="shared" si="32"/>
        <v>7.0000000000000007E-2</v>
      </c>
      <c r="CE256" s="5">
        <f t="shared" si="58"/>
        <v>324218.11881302646</v>
      </c>
      <c r="CF256" s="5">
        <f t="shared" si="59"/>
        <v>841378.54669099697</v>
      </c>
      <c r="CG256" s="5">
        <f t="shared" si="33"/>
        <v>373781.88118697319</v>
      </c>
      <c r="CH256" s="5">
        <f t="shared" si="34"/>
        <v>1165596.6655040234</v>
      </c>
    </row>
    <row r="257" spans="9:86" ht="14.25" customHeight="1">
      <c r="I257" s="150"/>
      <c r="J257" s="2">
        <v>252</v>
      </c>
      <c r="K257" s="118">
        <v>52505</v>
      </c>
      <c r="L257" s="5">
        <f t="shared" si="35"/>
        <v>401296.50420704071</v>
      </c>
      <c r="M257" s="5">
        <f t="shared" si="0"/>
        <v>5243.8408962754593</v>
      </c>
      <c r="N257" s="5">
        <f t="shared" si="1"/>
        <v>2484.9274298520545</v>
      </c>
      <c r="O257" s="35">
        <f t="shared" si="2"/>
        <v>7.4306974632502867E-2</v>
      </c>
      <c r="P257" s="5">
        <f t="shared" si="3"/>
        <v>2758.9134664234048</v>
      </c>
      <c r="Q257" s="35">
        <f t="shared" si="4"/>
        <v>8.2500000000000004E-2</v>
      </c>
      <c r="R257" s="5">
        <f t="shared" si="36"/>
        <v>299188.42322281166</v>
      </c>
      <c r="S257" s="5">
        <f t="shared" si="37"/>
        <v>1022259.4826386037</v>
      </c>
      <c r="T257" s="5">
        <f t="shared" si="38"/>
        <v>398811.57677718863</v>
      </c>
      <c r="U257" s="5">
        <f t="shared" si="39"/>
        <v>1321447.9058614154</v>
      </c>
      <c r="V257" s="150"/>
      <c r="W257" s="2">
        <v>252</v>
      </c>
      <c r="X257" s="118">
        <v>52505</v>
      </c>
      <c r="Y257" s="5">
        <f t="shared" si="40"/>
        <v>395891.18101209862</v>
      </c>
      <c r="Z257" s="5">
        <f t="shared" si="41"/>
        <v>5121.6767256780549</v>
      </c>
      <c r="AA257" s="5">
        <f t="shared" si="5"/>
        <v>2482.4021855973974</v>
      </c>
      <c r="AB257" s="35">
        <f t="shared" si="6"/>
        <v>7.5244985632196767E-2</v>
      </c>
      <c r="AC257" s="5">
        <f t="shared" si="7"/>
        <v>2639.2745400806575</v>
      </c>
      <c r="AD257" s="35">
        <f t="shared" si="8"/>
        <v>0.08</v>
      </c>
      <c r="AE257" s="5">
        <f t="shared" si="42"/>
        <v>304591.22117349919</v>
      </c>
      <c r="AF257" s="5">
        <f t="shared" si="43"/>
        <v>986071.31369737012</v>
      </c>
      <c r="AG257" s="5">
        <f t="shared" si="9"/>
        <v>393408.77882650122</v>
      </c>
      <c r="AH257" s="5">
        <f t="shared" si="10"/>
        <v>1290662.5348708692</v>
      </c>
      <c r="AI257" s="150"/>
      <c r="AJ257" s="2">
        <v>252</v>
      </c>
      <c r="AK257" s="118">
        <v>52505</v>
      </c>
      <c r="AL257" s="5">
        <f t="shared" si="44"/>
        <v>390434.98463121417</v>
      </c>
      <c r="AM257" s="5">
        <f t="shared" si="45"/>
        <v>5000.557474002132</v>
      </c>
      <c r="AN257" s="5">
        <f t="shared" si="11"/>
        <v>2478.9981982588738</v>
      </c>
      <c r="AO257" s="35">
        <f t="shared" si="12"/>
        <v>7.6191887382235923E-2</v>
      </c>
      <c r="AP257" s="5">
        <f t="shared" si="13"/>
        <v>2521.5592757432582</v>
      </c>
      <c r="AQ257" s="35">
        <f t="shared" si="14"/>
        <v>7.7499999999999999E-2</v>
      </c>
      <c r="AR257" s="5">
        <f t="shared" si="46"/>
        <v>310044.01356704469</v>
      </c>
      <c r="AS257" s="5">
        <f t="shared" si="47"/>
        <v>950096.46988149232</v>
      </c>
      <c r="AT257" s="5">
        <f t="shared" si="15"/>
        <v>387955.98643295531</v>
      </c>
      <c r="AU257" s="5">
        <f t="shared" si="16"/>
        <v>1260140.4834485371</v>
      </c>
      <c r="AV257" s="150"/>
      <c r="AW257" s="2">
        <v>252</v>
      </c>
      <c r="AX257" s="118">
        <v>52505</v>
      </c>
      <c r="AY257" s="5">
        <f t="shared" si="48"/>
        <v>384929.92659745947</v>
      </c>
      <c r="AZ257" s="5">
        <f t="shared" si="49"/>
        <v>4880.5172696983873</v>
      </c>
      <c r="BA257" s="5">
        <f t="shared" si="17"/>
        <v>2474.7052284642659</v>
      </c>
      <c r="BB257" s="35">
        <f t="shared" si="18"/>
        <v>7.7147711023846349E-2</v>
      </c>
      <c r="BC257" s="5">
        <f t="shared" si="19"/>
        <v>2405.8120412341214</v>
      </c>
      <c r="BD257" s="35">
        <f t="shared" si="20"/>
        <v>7.4999999999999997E-2</v>
      </c>
      <c r="BE257" s="5">
        <f t="shared" si="50"/>
        <v>315544.77863100549</v>
      </c>
      <c r="BF257" s="5">
        <f t="shared" si="51"/>
        <v>914345.57333298761</v>
      </c>
      <c r="BG257" s="5">
        <f t="shared" si="21"/>
        <v>382455.2213689952</v>
      </c>
      <c r="BH257" s="5">
        <f t="shared" si="22"/>
        <v>1229890.3519639932</v>
      </c>
      <c r="BI257" s="150"/>
      <c r="BJ257" s="2">
        <v>252</v>
      </c>
      <c r="BK257" s="118">
        <v>52505</v>
      </c>
      <c r="BL257" s="5">
        <f t="shared" si="52"/>
        <v>379378.14043963415</v>
      </c>
      <c r="BM257" s="5">
        <f t="shared" si="53"/>
        <v>4761.5904347922178</v>
      </c>
      <c r="BN257" s="5">
        <f t="shared" si="23"/>
        <v>2469.5141696360947</v>
      </c>
      <c r="BO257" s="35">
        <f t="shared" si="24"/>
        <v>7.8112486927402358E-2</v>
      </c>
      <c r="BP257" s="5">
        <f t="shared" si="25"/>
        <v>2292.0762651561231</v>
      </c>
      <c r="BQ257" s="35">
        <f t="shared" si="26"/>
        <v>7.2499999999999995E-2</v>
      </c>
      <c r="BR257" s="5">
        <f t="shared" si="54"/>
        <v>321091.37373000209</v>
      </c>
      <c r="BS257" s="5">
        <f t="shared" si="55"/>
        <v>878829.41583763692</v>
      </c>
      <c r="BT257" s="5">
        <f t="shared" si="27"/>
        <v>376908.62626999809</v>
      </c>
      <c r="BU257" s="5">
        <f t="shared" si="28"/>
        <v>1199920.7895676391</v>
      </c>
      <c r="BV257" s="150"/>
      <c r="BW257" s="2">
        <v>252</v>
      </c>
      <c r="BX257" s="118">
        <v>52505</v>
      </c>
      <c r="BY257" s="5">
        <f t="shared" si="56"/>
        <v>373781.88118697319</v>
      </c>
      <c r="BZ257" s="5">
        <f t="shared" si="57"/>
        <v>4643.8114163506943</v>
      </c>
      <c r="CA257" s="5">
        <f t="shared" si="29"/>
        <v>2463.417109426684</v>
      </c>
      <c r="CB257" s="35">
        <f t="shared" si="30"/>
        <v>7.9086244681649515E-2</v>
      </c>
      <c r="CC257" s="5">
        <f t="shared" si="31"/>
        <v>2180.3943069240104</v>
      </c>
      <c r="CD257" s="35">
        <f t="shared" si="32"/>
        <v>7.0000000000000007E-2</v>
      </c>
      <c r="CE257" s="5">
        <f t="shared" si="58"/>
        <v>326681.53592245316</v>
      </c>
      <c r="CF257" s="5">
        <f t="shared" si="59"/>
        <v>843558.94099792093</v>
      </c>
      <c r="CG257" s="5">
        <f t="shared" si="33"/>
        <v>371318.46407754649</v>
      </c>
      <c r="CH257" s="5">
        <f t="shared" si="34"/>
        <v>1170240.4769203742</v>
      </c>
    </row>
    <row r="258" spans="9:86" ht="14.25" customHeight="1">
      <c r="I258" s="150"/>
      <c r="J258" s="2">
        <v>253</v>
      </c>
      <c r="K258" s="118">
        <v>52536</v>
      </c>
      <c r="L258" s="5">
        <f t="shared" si="35"/>
        <v>398811.57677718863</v>
      </c>
      <c r="M258" s="5">
        <f t="shared" si="0"/>
        <v>5243.8408962754593</v>
      </c>
      <c r="N258" s="5">
        <f t="shared" si="1"/>
        <v>2502.0113059322875</v>
      </c>
      <c r="O258" s="35">
        <f t="shared" si="2"/>
        <v>7.5284012349424806E-2</v>
      </c>
      <c r="P258" s="5">
        <f t="shared" si="3"/>
        <v>2741.8295903431717</v>
      </c>
      <c r="Q258" s="35">
        <f t="shared" si="4"/>
        <v>8.2500000000000004E-2</v>
      </c>
      <c r="R258" s="5">
        <f t="shared" si="36"/>
        <v>301690.43452874396</v>
      </c>
      <c r="S258" s="5">
        <f t="shared" si="37"/>
        <v>1025001.3122289468</v>
      </c>
      <c r="T258" s="5">
        <f t="shared" si="38"/>
        <v>396309.56547125633</v>
      </c>
      <c r="U258" s="5">
        <f t="shared" si="39"/>
        <v>1326691.7467576908</v>
      </c>
      <c r="V258" s="150"/>
      <c r="W258" s="2">
        <v>253</v>
      </c>
      <c r="X258" s="118">
        <v>52536</v>
      </c>
      <c r="Y258" s="5">
        <f t="shared" si="40"/>
        <v>393408.77882650122</v>
      </c>
      <c r="Z258" s="5">
        <f t="shared" si="41"/>
        <v>5121.6767256780549</v>
      </c>
      <c r="AA258" s="5">
        <f t="shared" si="5"/>
        <v>2498.9515335013798</v>
      </c>
      <c r="AB258" s="35">
        <f t="shared" si="6"/>
        <v>7.6224578646836516E-2</v>
      </c>
      <c r="AC258" s="5">
        <f t="shared" si="7"/>
        <v>2622.7251921766751</v>
      </c>
      <c r="AD258" s="35">
        <f t="shared" si="8"/>
        <v>0.08</v>
      </c>
      <c r="AE258" s="5">
        <f t="shared" si="42"/>
        <v>307090.17270700057</v>
      </c>
      <c r="AF258" s="5">
        <f t="shared" si="43"/>
        <v>988694.03888954676</v>
      </c>
      <c r="AG258" s="5">
        <f t="shared" si="9"/>
        <v>390909.82729299983</v>
      </c>
      <c r="AH258" s="5">
        <f t="shared" si="10"/>
        <v>1295784.2115965474</v>
      </c>
      <c r="AI258" s="150"/>
      <c r="AJ258" s="2">
        <v>253</v>
      </c>
      <c r="AK258" s="118">
        <v>52536</v>
      </c>
      <c r="AL258" s="5">
        <f t="shared" si="44"/>
        <v>387955.98643295531</v>
      </c>
      <c r="AM258" s="5">
        <f t="shared" si="45"/>
        <v>5000.557474002132</v>
      </c>
      <c r="AN258" s="5">
        <f t="shared" si="11"/>
        <v>2495.0083949559626</v>
      </c>
      <c r="AO258" s="35">
        <f t="shared" si="12"/>
        <v>7.7173962476399766E-2</v>
      </c>
      <c r="AP258" s="5">
        <f t="shared" si="13"/>
        <v>2505.5490790461695</v>
      </c>
      <c r="AQ258" s="35">
        <f t="shared" si="14"/>
        <v>7.7499999999999986E-2</v>
      </c>
      <c r="AR258" s="5">
        <f t="shared" si="46"/>
        <v>312539.02196200064</v>
      </c>
      <c r="AS258" s="5">
        <f t="shared" si="47"/>
        <v>952602.01896053844</v>
      </c>
      <c r="AT258" s="5">
        <f t="shared" si="15"/>
        <v>385460.97803799936</v>
      </c>
      <c r="AU258" s="5">
        <f t="shared" si="16"/>
        <v>1265141.0409225391</v>
      </c>
      <c r="AV258" s="150"/>
      <c r="AW258" s="2">
        <v>253</v>
      </c>
      <c r="AX258" s="118">
        <v>52536</v>
      </c>
      <c r="AY258" s="5">
        <f t="shared" si="48"/>
        <v>382455.2213689952</v>
      </c>
      <c r="AZ258" s="5">
        <f t="shared" si="49"/>
        <v>4880.5172696983873</v>
      </c>
      <c r="BA258" s="5">
        <f t="shared" si="17"/>
        <v>2490.1721361421673</v>
      </c>
      <c r="BB258" s="35">
        <f t="shared" si="18"/>
        <v>7.8132194212811146E-2</v>
      </c>
      <c r="BC258" s="5">
        <f t="shared" si="19"/>
        <v>2390.3451335562199</v>
      </c>
      <c r="BD258" s="35">
        <f t="shared" si="20"/>
        <v>7.4999999999999997E-2</v>
      </c>
      <c r="BE258" s="5">
        <f t="shared" si="50"/>
        <v>318034.95076714765</v>
      </c>
      <c r="BF258" s="5">
        <f t="shared" si="51"/>
        <v>916735.91846654378</v>
      </c>
      <c r="BG258" s="5">
        <f t="shared" si="21"/>
        <v>379965.04923285305</v>
      </c>
      <c r="BH258" s="5">
        <f t="shared" si="22"/>
        <v>1234770.8692336914</v>
      </c>
      <c r="BI258" s="150"/>
      <c r="BJ258" s="2">
        <v>253</v>
      </c>
      <c r="BK258" s="118">
        <v>52536</v>
      </c>
      <c r="BL258" s="5">
        <f t="shared" si="52"/>
        <v>376908.62626999809</v>
      </c>
      <c r="BM258" s="5">
        <f t="shared" si="53"/>
        <v>4761.5904347922178</v>
      </c>
      <c r="BN258" s="5">
        <f t="shared" si="23"/>
        <v>2484.4341510776462</v>
      </c>
      <c r="BO258" s="35">
        <f t="shared" si="24"/>
        <v>7.9099303478331884E-2</v>
      </c>
      <c r="BP258" s="5">
        <f t="shared" si="25"/>
        <v>2277.1562837145716</v>
      </c>
      <c r="BQ258" s="35">
        <f t="shared" si="26"/>
        <v>7.2499999999999995E-2</v>
      </c>
      <c r="BR258" s="5">
        <f t="shared" si="54"/>
        <v>323575.80788107973</v>
      </c>
      <c r="BS258" s="5">
        <f t="shared" si="55"/>
        <v>881106.57212135149</v>
      </c>
      <c r="BT258" s="5">
        <f t="shared" si="27"/>
        <v>374424.19211892044</v>
      </c>
      <c r="BU258" s="5">
        <f t="shared" si="28"/>
        <v>1204682.3800024311</v>
      </c>
      <c r="BV258" s="150"/>
      <c r="BW258" s="2">
        <v>253</v>
      </c>
      <c r="BX258" s="118">
        <v>52536</v>
      </c>
      <c r="BY258" s="5">
        <f t="shared" si="56"/>
        <v>371318.46407754649</v>
      </c>
      <c r="BZ258" s="5">
        <f t="shared" si="57"/>
        <v>4643.8114163506943</v>
      </c>
      <c r="CA258" s="5">
        <f t="shared" si="29"/>
        <v>2477.7870425650062</v>
      </c>
      <c r="CB258" s="35">
        <f t="shared" si="30"/>
        <v>8.0075319132448294E-2</v>
      </c>
      <c r="CC258" s="5">
        <f t="shared" si="31"/>
        <v>2166.0243737856881</v>
      </c>
      <c r="CD258" s="35">
        <f t="shared" si="32"/>
        <v>7.0000000000000007E-2</v>
      </c>
      <c r="CE258" s="5">
        <f t="shared" si="58"/>
        <v>329159.32296501816</v>
      </c>
      <c r="CF258" s="5">
        <f t="shared" si="59"/>
        <v>845724.96537170664</v>
      </c>
      <c r="CG258" s="5">
        <f t="shared" si="33"/>
        <v>368840.67703498149</v>
      </c>
      <c r="CH258" s="5">
        <f t="shared" si="34"/>
        <v>1174884.2883367247</v>
      </c>
    </row>
    <row r="259" spans="9:86" ht="14.25" customHeight="1">
      <c r="I259" s="150"/>
      <c r="J259" s="2">
        <v>254</v>
      </c>
      <c r="K259" s="118">
        <v>52566</v>
      </c>
      <c r="L259" s="5">
        <f t="shared" si="35"/>
        <v>396309.56547125633</v>
      </c>
      <c r="M259" s="5">
        <f t="shared" si="0"/>
        <v>5243.8408962754593</v>
      </c>
      <c r="N259" s="5">
        <f t="shared" si="1"/>
        <v>2519.212633660572</v>
      </c>
      <c r="O259" s="35">
        <f t="shared" si="2"/>
        <v>7.6280146223519391E-2</v>
      </c>
      <c r="P259" s="5">
        <f t="shared" si="3"/>
        <v>2724.6282626148873</v>
      </c>
      <c r="Q259" s="35">
        <f t="shared" si="4"/>
        <v>8.2500000000000004E-2</v>
      </c>
      <c r="R259" s="5">
        <f t="shared" si="36"/>
        <v>304209.64716240455</v>
      </c>
      <c r="S259" s="5">
        <f t="shared" si="37"/>
        <v>1027725.9404915617</v>
      </c>
      <c r="T259" s="5">
        <f t="shared" si="38"/>
        <v>393790.35283759574</v>
      </c>
      <c r="U259" s="5">
        <f t="shared" si="39"/>
        <v>1331935.5876539662</v>
      </c>
      <c r="V259" s="150"/>
      <c r="W259" s="2">
        <v>254</v>
      </c>
      <c r="X259" s="118">
        <v>52566</v>
      </c>
      <c r="Y259" s="5">
        <f t="shared" si="40"/>
        <v>390909.82729299983</v>
      </c>
      <c r="Z259" s="5">
        <f t="shared" si="41"/>
        <v>5121.6767256780549</v>
      </c>
      <c r="AA259" s="5">
        <f t="shared" si="5"/>
        <v>2515.6112103913892</v>
      </c>
      <c r="AB259" s="35">
        <f t="shared" si="6"/>
        <v>7.7223268429294986E-2</v>
      </c>
      <c r="AC259" s="5">
        <f t="shared" si="7"/>
        <v>2606.0655152866657</v>
      </c>
      <c r="AD259" s="35">
        <f t="shared" si="8"/>
        <v>0.08</v>
      </c>
      <c r="AE259" s="5">
        <f t="shared" si="42"/>
        <v>309605.78391739196</v>
      </c>
      <c r="AF259" s="5">
        <f t="shared" si="43"/>
        <v>991300.1044048334</v>
      </c>
      <c r="AG259" s="5">
        <f t="shared" si="9"/>
        <v>388394.21608260844</v>
      </c>
      <c r="AH259" s="5">
        <f t="shared" si="10"/>
        <v>1300905.8883222253</v>
      </c>
      <c r="AI259" s="150"/>
      <c r="AJ259" s="2">
        <v>254</v>
      </c>
      <c r="AK259" s="118">
        <v>52566</v>
      </c>
      <c r="AL259" s="5">
        <f t="shared" si="44"/>
        <v>385460.97803799936</v>
      </c>
      <c r="AM259" s="5">
        <f t="shared" si="45"/>
        <v>5000.557474002132</v>
      </c>
      <c r="AN259" s="5">
        <f t="shared" si="11"/>
        <v>2511.1219908400531</v>
      </c>
      <c r="AO259" s="35">
        <f t="shared" si="12"/>
        <v>7.8175134726893247E-2</v>
      </c>
      <c r="AP259" s="5">
        <f t="shared" si="13"/>
        <v>2489.435483162079</v>
      </c>
      <c r="AQ259" s="35">
        <f t="shared" si="14"/>
        <v>7.7499999999999986E-2</v>
      </c>
      <c r="AR259" s="5">
        <f t="shared" si="46"/>
        <v>315050.14395284071</v>
      </c>
      <c r="AS259" s="5">
        <f t="shared" si="47"/>
        <v>955091.4544437005</v>
      </c>
      <c r="AT259" s="5">
        <f t="shared" si="15"/>
        <v>382949.85604715929</v>
      </c>
      <c r="AU259" s="5">
        <f t="shared" si="16"/>
        <v>1270141.5983965411</v>
      </c>
      <c r="AV259" s="150"/>
      <c r="AW259" s="2">
        <v>254</v>
      </c>
      <c r="AX259" s="118">
        <v>52566</v>
      </c>
      <c r="AY259" s="5">
        <f t="shared" si="48"/>
        <v>379965.04923285305</v>
      </c>
      <c r="AZ259" s="5">
        <f t="shared" si="49"/>
        <v>4880.5172696983873</v>
      </c>
      <c r="BA259" s="5">
        <f t="shared" si="17"/>
        <v>2505.7357119930557</v>
      </c>
      <c r="BB259" s="35">
        <f t="shared" si="18"/>
        <v>7.9135774736717068E-2</v>
      </c>
      <c r="BC259" s="5">
        <f t="shared" si="19"/>
        <v>2374.7815577053316</v>
      </c>
      <c r="BD259" s="35">
        <f t="shared" si="20"/>
        <v>7.5000000000000011E-2</v>
      </c>
      <c r="BE259" s="5">
        <f t="shared" si="50"/>
        <v>320540.68647914071</v>
      </c>
      <c r="BF259" s="5">
        <f t="shared" si="51"/>
        <v>919110.70002424915</v>
      </c>
      <c r="BG259" s="5">
        <f t="shared" si="21"/>
        <v>377459.31352085999</v>
      </c>
      <c r="BH259" s="5">
        <f t="shared" si="22"/>
        <v>1239651.3865033898</v>
      </c>
      <c r="BI259" s="150"/>
      <c r="BJ259" s="2">
        <v>254</v>
      </c>
      <c r="BK259" s="118">
        <v>52566</v>
      </c>
      <c r="BL259" s="5">
        <f t="shared" si="52"/>
        <v>374424.19211892044</v>
      </c>
      <c r="BM259" s="5">
        <f t="shared" si="53"/>
        <v>4761.5904347922178</v>
      </c>
      <c r="BN259" s="5">
        <f t="shared" si="23"/>
        <v>2499.44427407374</v>
      </c>
      <c r="BO259" s="35">
        <f t="shared" si="24"/>
        <v>8.0105217344927149E-2</v>
      </c>
      <c r="BP259" s="5">
        <f t="shared" si="25"/>
        <v>2262.1461607184779</v>
      </c>
      <c r="BQ259" s="35">
        <f t="shared" si="26"/>
        <v>7.2500000000000009E-2</v>
      </c>
      <c r="BR259" s="5">
        <f t="shared" si="54"/>
        <v>326075.25215515349</v>
      </c>
      <c r="BS259" s="5">
        <f t="shared" si="55"/>
        <v>883368.71828207001</v>
      </c>
      <c r="BT259" s="5">
        <f t="shared" si="27"/>
        <v>371924.74784484669</v>
      </c>
      <c r="BU259" s="5">
        <f t="shared" si="28"/>
        <v>1209443.9704372236</v>
      </c>
      <c r="BV259" s="150"/>
      <c r="BW259" s="2">
        <v>254</v>
      </c>
      <c r="BX259" s="118">
        <v>52566</v>
      </c>
      <c r="BY259" s="5">
        <f t="shared" si="56"/>
        <v>368840.67703498149</v>
      </c>
      <c r="BZ259" s="5">
        <f t="shared" si="57"/>
        <v>4643.8114163506943</v>
      </c>
      <c r="CA259" s="5">
        <f t="shared" si="29"/>
        <v>2492.2408003133023</v>
      </c>
      <c r="CB259" s="35">
        <f t="shared" si="30"/>
        <v>8.1083490693525662E-2</v>
      </c>
      <c r="CC259" s="5">
        <f t="shared" si="31"/>
        <v>2151.570616037392</v>
      </c>
      <c r="CD259" s="35">
        <f t="shared" si="32"/>
        <v>7.0000000000000007E-2</v>
      </c>
      <c r="CE259" s="5">
        <f t="shared" si="58"/>
        <v>331651.56376533146</v>
      </c>
      <c r="CF259" s="5">
        <f t="shared" si="59"/>
        <v>847876.53598774399</v>
      </c>
      <c r="CG259" s="5">
        <f t="shared" si="33"/>
        <v>366348.43623466819</v>
      </c>
      <c r="CH259" s="5">
        <f t="shared" si="34"/>
        <v>1179528.0997530755</v>
      </c>
    </row>
    <row r="260" spans="9:86" ht="14.25" customHeight="1">
      <c r="I260" s="150"/>
      <c r="J260" s="2">
        <v>255</v>
      </c>
      <c r="K260" s="118">
        <v>52597</v>
      </c>
      <c r="L260" s="5">
        <f t="shared" si="35"/>
        <v>393790.35283759574</v>
      </c>
      <c r="M260" s="5">
        <f t="shared" si="0"/>
        <v>5243.8408962754593</v>
      </c>
      <c r="N260" s="5">
        <f t="shared" si="1"/>
        <v>2536.5322205169887</v>
      </c>
      <c r="O260" s="35">
        <f t="shared" si="2"/>
        <v>7.7295917553259749E-2</v>
      </c>
      <c r="P260" s="5">
        <f t="shared" si="3"/>
        <v>2707.3086757584706</v>
      </c>
      <c r="Q260" s="35">
        <f t="shared" si="4"/>
        <v>8.2500000000000004E-2</v>
      </c>
      <c r="R260" s="5">
        <f t="shared" si="36"/>
        <v>306746.17938292155</v>
      </c>
      <c r="S260" s="5">
        <f t="shared" si="37"/>
        <v>1030433.2491673201</v>
      </c>
      <c r="T260" s="5">
        <f t="shared" si="38"/>
        <v>391253.82061707875</v>
      </c>
      <c r="U260" s="5">
        <f t="shared" si="39"/>
        <v>1337179.4285502415</v>
      </c>
      <c r="V260" s="150"/>
      <c r="W260" s="2">
        <v>255</v>
      </c>
      <c r="X260" s="118">
        <v>52597</v>
      </c>
      <c r="Y260" s="5">
        <f t="shared" si="40"/>
        <v>388394.21608260844</v>
      </c>
      <c r="Z260" s="5">
        <f t="shared" si="41"/>
        <v>5121.6767256780549</v>
      </c>
      <c r="AA260" s="5">
        <f t="shared" si="5"/>
        <v>2532.3819517939983</v>
      </c>
      <c r="AB260" s="35">
        <f t="shared" si="6"/>
        <v>7.8241596200970626E-2</v>
      </c>
      <c r="AC260" s="5">
        <f t="shared" si="7"/>
        <v>2589.2947738840567</v>
      </c>
      <c r="AD260" s="35">
        <f t="shared" si="8"/>
        <v>8.0000000000000016E-2</v>
      </c>
      <c r="AE260" s="5">
        <f t="shared" si="42"/>
        <v>312138.16586918593</v>
      </c>
      <c r="AF260" s="5">
        <f t="shared" si="43"/>
        <v>993889.3991787174</v>
      </c>
      <c r="AG260" s="5">
        <f t="shared" si="9"/>
        <v>385861.83413081447</v>
      </c>
      <c r="AH260" s="5">
        <f t="shared" si="10"/>
        <v>1306027.5650479035</v>
      </c>
      <c r="AI260" s="150"/>
      <c r="AJ260" s="2">
        <v>255</v>
      </c>
      <c r="AK260" s="118">
        <v>52597</v>
      </c>
      <c r="AL260" s="5">
        <f t="shared" si="44"/>
        <v>382949.85604715929</v>
      </c>
      <c r="AM260" s="5">
        <f t="shared" si="45"/>
        <v>5000.557474002132</v>
      </c>
      <c r="AN260" s="5">
        <f t="shared" si="11"/>
        <v>2527.3396536975615</v>
      </c>
      <c r="AO260" s="35">
        <f t="shared" si="12"/>
        <v>7.9195945279676286E-2</v>
      </c>
      <c r="AP260" s="5">
        <f t="shared" si="13"/>
        <v>2473.2178203045705</v>
      </c>
      <c r="AQ260" s="35">
        <f t="shared" si="14"/>
        <v>7.7499999999999999E-2</v>
      </c>
      <c r="AR260" s="5">
        <f t="shared" si="46"/>
        <v>317577.48360653827</v>
      </c>
      <c r="AS260" s="5">
        <f t="shared" si="47"/>
        <v>957564.67226400506</v>
      </c>
      <c r="AT260" s="5">
        <f t="shared" si="15"/>
        <v>380422.51639346173</v>
      </c>
      <c r="AU260" s="5">
        <f t="shared" si="16"/>
        <v>1275142.1558705433</v>
      </c>
      <c r="AV260" s="150"/>
      <c r="AW260" s="2">
        <v>255</v>
      </c>
      <c r="AX260" s="118">
        <v>52597</v>
      </c>
      <c r="AY260" s="5">
        <f t="shared" si="48"/>
        <v>377459.31352085999</v>
      </c>
      <c r="AZ260" s="5">
        <f t="shared" si="49"/>
        <v>4880.5172696983873</v>
      </c>
      <c r="BA260" s="5">
        <f t="shared" si="17"/>
        <v>2521.3965601930126</v>
      </c>
      <c r="BB260" s="35">
        <f t="shared" si="18"/>
        <v>8.0158993667655346E-2</v>
      </c>
      <c r="BC260" s="5">
        <f t="shared" si="19"/>
        <v>2359.1207095053746</v>
      </c>
      <c r="BD260" s="35">
        <f t="shared" si="20"/>
        <v>7.4999999999999997E-2</v>
      </c>
      <c r="BE260" s="5">
        <f t="shared" si="50"/>
        <v>323062.08303933375</v>
      </c>
      <c r="BF260" s="5">
        <f t="shared" si="51"/>
        <v>921469.82073375455</v>
      </c>
      <c r="BG260" s="5">
        <f t="shared" si="21"/>
        <v>374937.91696066695</v>
      </c>
      <c r="BH260" s="5">
        <f t="shared" si="22"/>
        <v>1244531.9037730882</v>
      </c>
      <c r="BI260" s="150"/>
      <c r="BJ260" s="2">
        <v>255</v>
      </c>
      <c r="BK260" s="118">
        <v>52597</v>
      </c>
      <c r="BL260" s="5">
        <f t="shared" si="52"/>
        <v>371924.74784484669</v>
      </c>
      <c r="BM260" s="5">
        <f t="shared" si="53"/>
        <v>4761.5904347922178</v>
      </c>
      <c r="BN260" s="5">
        <f t="shared" si="23"/>
        <v>2514.5450832296024</v>
      </c>
      <c r="BO260" s="35">
        <f t="shared" si="24"/>
        <v>8.1130769526912311E-2</v>
      </c>
      <c r="BP260" s="5">
        <f t="shared" si="25"/>
        <v>2247.0453515626155</v>
      </c>
      <c r="BQ260" s="35">
        <f t="shared" si="26"/>
        <v>7.2499999999999995E-2</v>
      </c>
      <c r="BR260" s="5">
        <f t="shared" si="54"/>
        <v>328589.79723838309</v>
      </c>
      <c r="BS260" s="5">
        <f t="shared" si="55"/>
        <v>885615.76363363268</v>
      </c>
      <c r="BT260" s="5">
        <f t="shared" si="27"/>
        <v>369410.20276161708</v>
      </c>
      <c r="BU260" s="5">
        <f t="shared" si="28"/>
        <v>1214205.5608720158</v>
      </c>
      <c r="BV260" s="150"/>
      <c r="BW260" s="2">
        <v>255</v>
      </c>
      <c r="BX260" s="118">
        <v>52597</v>
      </c>
      <c r="BY260" s="5">
        <f t="shared" si="56"/>
        <v>366348.43623466819</v>
      </c>
      <c r="BZ260" s="5">
        <f t="shared" si="57"/>
        <v>4643.8114163506943</v>
      </c>
      <c r="CA260" s="5">
        <f t="shared" si="29"/>
        <v>2506.7788716484633</v>
      </c>
      <c r="CB260" s="35">
        <f t="shared" si="30"/>
        <v>8.2111300293670836E-2</v>
      </c>
      <c r="CC260" s="5">
        <f t="shared" si="31"/>
        <v>2137.032544702231</v>
      </c>
      <c r="CD260" s="35">
        <f t="shared" si="32"/>
        <v>6.9999999999999993E-2</v>
      </c>
      <c r="CE260" s="5">
        <f t="shared" si="58"/>
        <v>334158.34263697994</v>
      </c>
      <c r="CF260" s="5">
        <f t="shared" si="59"/>
        <v>850013.56853244617</v>
      </c>
      <c r="CG260" s="5">
        <f t="shared" si="33"/>
        <v>363841.65736301971</v>
      </c>
      <c r="CH260" s="5">
        <f t="shared" si="34"/>
        <v>1184171.9111694261</v>
      </c>
    </row>
    <row r="261" spans="9:86" ht="14.25" customHeight="1">
      <c r="I261" s="150"/>
      <c r="J261" s="2">
        <v>256</v>
      </c>
      <c r="K261" s="118">
        <v>52628</v>
      </c>
      <c r="L261" s="5">
        <f t="shared" si="35"/>
        <v>391253.82061707875</v>
      </c>
      <c r="M261" s="5">
        <f t="shared" ref="M261:M365" si="67">$L$6/((($N$2)-1)/($N$1*$N$2))</f>
        <v>5243.8408962754593</v>
      </c>
      <c r="N261" s="5">
        <f t="shared" ref="N261:N365" si="68">M261-P261</f>
        <v>2553.970879533043</v>
      </c>
      <c r="O261" s="35">
        <f t="shared" ref="O261:O365" si="69">(N261/L261)*12</f>
        <v>7.833188825110915E-2</v>
      </c>
      <c r="P261" s="5">
        <f t="shared" ref="P261:P365" si="70">L261*($K$1/12)</f>
        <v>2689.8700167424163</v>
      </c>
      <c r="Q261" s="35">
        <f t="shared" ref="Q261:Q365" si="71">(P261/L261)*12</f>
        <v>8.2500000000000004E-2</v>
      </c>
      <c r="R261" s="5">
        <f t="shared" si="36"/>
        <v>309300.15026245458</v>
      </c>
      <c r="S261" s="5">
        <f t="shared" si="37"/>
        <v>1033123.1191840625</v>
      </c>
      <c r="T261" s="5">
        <f t="shared" ref="T261:T365" si="72">L261-N261</f>
        <v>388699.84973754571</v>
      </c>
      <c r="U261" s="5">
        <f t="shared" ref="U261:U365" si="73">R261+S261</f>
        <v>1342423.2694465171</v>
      </c>
      <c r="V261" s="150"/>
      <c r="W261" s="2">
        <v>256</v>
      </c>
      <c r="X261" s="118">
        <v>52628</v>
      </c>
      <c r="Y261" s="5">
        <f t="shared" si="40"/>
        <v>385861.83413081447</v>
      </c>
      <c r="Z261" s="5">
        <f t="shared" si="41"/>
        <v>5121.6767256780549</v>
      </c>
      <c r="AA261" s="5">
        <f t="shared" ref="AA261:AA365" si="74">Z261-AC261</f>
        <v>2549.2644981392914</v>
      </c>
      <c r="AB261" s="35">
        <f t="shared" ref="AB261:AB365" si="75">(AA261/Y261)*12</f>
        <v>7.9280123795038279E-2</v>
      </c>
      <c r="AC261" s="5">
        <f t="shared" ref="AC261:AC365" si="76">Y261*($X$1/12)</f>
        <v>2572.4122275387635</v>
      </c>
      <c r="AD261" s="35">
        <f t="shared" ref="AD261:AD365" si="77">(AC261/Y261)*12</f>
        <v>8.0000000000000016E-2</v>
      </c>
      <c r="AE261" s="5">
        <f t="shared" si="42"/>
        <v>314687.4303673252</v>
      </c>
      <c r="AF261" s="5">
        <f t="shared" si="43"/>
        <v>996461.81140625617</v>
      </c>
      <c r="AG261" s="5">
        <f t="shared" ref="AG261:AG365" si="78">Y261-AA261</f>
        <v>383312.56963267521</v>
      </c>
      <c r="AH261" s="5">
        <f t="shared" ref="AH261:AH365" si="79">AE261+AF261</f>
        <v>1311149.2417735814</v>
      </c>
      <c r="AI261" s="150"/>
      <c r="AJ261" s="2">
        <v>256</v>
      </c>
      <c r="AK261" s="118">
        <v>52628</v>
      </c>
      <c r="AL261" s="5">
        <f t="shared" si="44"/>
        <v>380422.51639346173</v>
      </c>
      <c r="AM261" s="5">
        <f t="shared" si="45"/>
        <v>5000.557474002132</v>
      </c>
      <c r="AN261" s="5">
        <f t="shared" ref="AN261:AN365" si="80">AM261-AP261</f>
        <v>2543.6620556276916</v>
      </c>
      <c r="AO261" s="35">
        <f t="shared" ref="AO261:AO365" si="81">(AN261/AL261)*12</f>
        <v>8.0236955890282083E-2</v>
      </c>
      <c r="AP261" s="5">
        <f t="shared" ref="AP261:AP365" si="82">AL261*($AK$1/12)</f>
        <v>2456.8954183744404</v>
      </c>
      <c r="AQ261" s="35">
        <f t="shared" ref="AQ261:AQ365" si="83">(AP261/AL261)*12</f>
        <v>7.7499999999999999E-2</v>
      </c>
      <c r="AR261" s="5">
        <f t="shared" si="46"/>
        <v>320121.14566216595</v>
      </c>
      <c r="AS261" s="5">
        <f t="shared" si="47"/>
        <v>960021.56768237951</v>
      </c>
      <c r="AT261" s="5">
        <f t="shared" ref="AT261:AT365" si="84">AL261-AN261</f>
        <v>377878.85433783405</v>
      </c>
      <c r="AU261" s="5">
        <f t="shared" ref="AU261:AU365" si="85">AR261+AS261</f>
        <v>1280142.7133445456</v>
      </c>
      <c r="AV261" s="150"/>
      <c r="AW261" s="2">
        <v>256</v>
      </c>
      <c r="AX261" s="118">
        <v>52628</v>
      </c>
      <c r="AY261" s="5">
        <f t="shared" si="48"/>
        <v>374937.91696066695</v>
      </c>
      <c r="AZ261" s="5">
        <f t="shared" si="49"/>
        <v>4880.5172696983873</v>
      </c>
      <c r="BA261" s="5">
        <f t="shared" ref="BA261:BA365" si="86">AZ261-BC261</f>
        <v>2537.1552886942191</v>
      </c>
      <c r="BB261" s="35">
        <f t="shared" ref="BB261:BB365" si="87">(BA261/AY261)*12</f>
        <v>8.1202412685096786E-2</v>
      </c>
      <c r="BC261" s="5">
        <f t="shared" ref="BC261:BC365" si="88">AY261*($AX$1/12)</f>
        <v>2343.3619810041682</v>
      </c>
      <c r="BD261" s="35">
        <f t="shared" ref="BD261:BD365" si="89">(BC261/AY261)*12</f>
        <v>7.4999999999999997E-2</v>
      </c>
      <c r="BE261" s="5">
        <f t="shared" si="50"/>
        <v>325599.23832802795</v>
      </c>
      <c r="BF261" s="5">
        <f t="shared" si="51"/>
        <v>923813.18271475867</v>
      </c>
      <c r="BG261" s="5">
        <f t="shared" ref="BG261:BG365" si="90">AY261-BA261</f>
        <v>372400.76167197275</v>
      </c>
      <c r="BH261" s="5">
        <f t="shared" ref="BH261:BH365" si="91">BE261+BF261</f>
        <v>1249412.4210427867</v>
      </c>
      <c r="BI261" s="150"/>
      <c r="BJ261" s="2">
        <v>256</v>
      </c>
      <c r="BK261" s="118">
        <v>52628</v>
      </c>
      <c r="BL261" s="5">
        <f t="shared" si="52"/>
        <v>369410.20276161708</v>
      </c>
      <c r="BM261" s="5">
        <f t="shared" si="53"/>
        <v>4761.5904347922178</v>
      </c>
      <c r="BN261" s="5">
        <f t="shared" ref="BN261:BN365" si="92">BM261-BP261</f>
        <v>2529.7371264407811</v>
      </c>
      <c r="BO261" s="35">
        <f t="shared" ref="BO261:BO365" si="93">(BN261/BL261)*12</f>
        <v>8.217652162920594E-2</v>
      </c>
      <c r="BP261" s="5">
        <f t="shared" ref="BP261:BP365" si="94">BL261*($BK$1/12)</f>
        <v>2231.8533083514367</v>
      </c>
      <c r="BQ261" s="35">
        <f t="shared" ref="BQ261:BQ365" si="95">(BP261/BL261)*12</f>
        <v>7.2500000000000009E-2</v>
      </c>
      <c r="BR261" s="5">
        <f t="shared" si="54"/>
        <v>331119.53436482389</v>
      </c>
      <c r="BS261" s="5">
        <f t="shared" si="55"/>
        <v>887847.61694198416</v>
      </c>
      <c r="BT261" s="5">
        <f t="shared" ref="BT261:BT365" si="96">BL261-BN261</f>
        <v>366880.46563517628</v>
      </c>
      <c r="BU261" s="5">
        <f t="shared" ref="BU261:BU365" si="97">BR261+BS261</f>
        <v>1218967.151306808</v>
      </c>
      <c r="BV261" s="150"/>
      <c r="BW261" s="2">
        <v>256</v>
      </c>
      <c r="BX261" s="118">
        <v>52628</v>
      </c>
      <c r="BY261" s="5">
        <f t="shared" si="56"/>
        <v>363841.65736301971</v>
      </c>
      <c r="BZ261" s="5">
        <f t="shared" si="57"/>
        <v>4643.8114163506943</v>
      </c>
      <c r="CA261" s="5">
        <f t="shared" ref="CA261:CA365" si="98">BZ261-CC261</f>
        <v>2521.4017483997459</v>
      </c>
      <c r="CB261" s="35">
        <f t="shared" ref="CB261:CB365" si="99">(CA261/BY261)*12</f>
        <v>8.315930946468969E-2</v>
      </c>
      <c r="CC261" s="5">
        <f t="shared" ref="CC261:CC365" si="100">BY261*($BX$1/12)</f>
        <v>2122.4096679509485</v>
      </c>
      <c r="CD261" s="35">
        <f t="shared" ref="CD261:CD365" si="101">(CC261/BY261)*12</f>
        <v>7.0000000000000007E-2</v>
      </c>
      <c r="CE261" s="5">
        <f t="shared" si="58"/>
        <v>336679.74438537972</v>
      </c>
      <c r="CF261" s="5">
        <f t="shared" si="59"/>
        <v>852135.9782003971</v>
      </c>
      <c r="CG261" s="5">
        <f t="shared" ref="CG261:CG365" si="102">BY261-CA261</f>
        <v>361320.25561461993</v>
      </c>
      <c r="CH261" s="5">
        <f t="shared" ref="CH261:CH365" si="103">CE261+CF261</f>
        <v>1188815.7225857768</v>
      </c>
    </row>
    <row r="262" spans="9:86" ht="14.25" customHeight="1">
      <c r="I262" s="150"/>
      <c r="J262" s="2">
        <v>257</v>
      </c>
      <c r="K262" s="118">
        <v>52657</v>
      </c>
      <c r="L262" s="5">
        <f t="shared" ref="L262:L365" si="104">T261</f>
        <v>388699.84973754571</v>
      </c>
      <c r="M262" s="5">
        <f t="shared" si="67"/>
        <v>5243.8408962754593</v>
      </c>
      <c r="N262" s="5">
        <f t="shared" si="68"/>
        <v>2571.5294293298325</v>
      </c>
      <c r="O262" s="35">
        <f t="shared" si="69"/>
        <v>7.9388641834551466E-2</v>
      </c>
      <c r="P262" s="5">
        <f t="shared" si="70"/>
        <v>2672.3114669456268</v>
      </c>
      <c r="Q262" s="35">
        <f t="shared" si="71"/>
        <v>8.2500000000000004E-2</v>
      </c>
      <c r="R262" s="5">
        <f t="shared" ref="R262:R365" si="105">R261+N262</f>
        <v>311871.67969178443</v>
      </c>
      <c r="S262" s="5">
        <f t="shared" ref="S262:S365" si="106">S261+P262</f>
        <v>1035795.4306510082</v>
      </c>
      <c r="T262" s="5">
        <f t="shared" si="72"/>
        <v>386128.32030821586</v>
      </c>
      <c r="U262" s="5">
        <f t="shared" si="73"/>
        <v>1347667.1103427927</v>
      </c>
      <c r="V262" s="150"/>
      <c r="W262" s="2">
        <v>257</v>
      </c>
      <c r="X262" s="118">
        <v>52657</v>
      </c>
      <c r="Y262" s="5">
        <f t="shared" ref="Y262:Y365" si="107">AG261</f>
        <v>383312.56963267521</v>
      </c>
      <c r="Z262" s="5">
        <f t="shared" ref="Z262:Z365" si="108">Z261</f>
        <v>5121.6767256780549</v>
      </c>
      <c r="AA262" s="5">
        <f t="shared" si="74"/>
        <v>2566.2595947935533</v>
      </c>
      <c r="AB262" s="35">
        <f t="shared" si="75"/>
        <v>8.0339434647377486E-2</v>
      </c>
      <c r="AC262" s="5">
        <f t="shared" si="76"/>
        <v>2555.4171308845016</v>
      </c>
      <c r="AD262" s="35">
        <f t="shared" si="77"/>
        <v>0.08</v>
      </c>
      <c r="AE262" s="5">
        <f t="shared" ref="AE262:AE365" si="109">AE261+AA262</f>
        <v>317253.68996211875</v>
      </c>
      <c r="AF262" s="5">
        <f t="shared" ref="AF262:AF365" si="110">AF261+AC262</f>
        <v>999017.22853714065</v>
      </c>
      <c r="AG262" s="5">
        <f t="shared" si="78"/>
        <v>380746.31003788166</v>
      </c>
      <c r="AH262" s="5">
        <f t="shared" si="79"/>
        <v>1316270.9184992593</v>
      </c>
      <c r="AI262" s="150"/>
      <c r="AJ262" s="2">
        <v>257</v>
      </c>
      <c r="AK262" s="118">
        <v>52657</v>
      </c>
      <c r="AL262" s="5">
        <f t="shared" ref="AL262:AL365" si="111">AT261</f>
        <v>377878.85433783405</v>
      </c>
      <c r="AM262" s="5">
        <f t="shared" ref="AM262:AM365" si="112">AM261</f>
        <v>5000.557474002132</v>
      </c>
      <c r="AN262" s="5">
        <f t="shared" si="80"/>
        <v>2560.089873070287</v>
      </c>
      <c r="AO262" s="35">
        <f t="shared" si="81"/>
        <v>8.129874991464317E-2</v>
      </c>
      <c r="AP262" s="5">
        <f t="shared" si="82"/>
        <v>2440.467600931845</v>
      </c>
      <c r="AQ262" s="35">
        <f t="shared" si="83"/>
        <v>7.7499999999999999E-2</v>
      </c>
      <c r="AR262" s="5">
        <f t="shared" ref="AR262:AR365" si="113">AR261+AN262</f>
        <v>322681.23553523625</v>
      </c>
      <c r="AS262" s="5">
        <f t="shared" ref="AS262:AS365" si="114">AS261+AP262</f>
        <v>962462.03528331139</v>
      </c>
      <c r="AT262" s="5">
        <f t="shared" si="84"/>
        <v>375318.76446476375</v>
      </c>
      <c r="AU262" s="5">
        <f t="shared" si="85"/>
        <v>1285143.2708185476</v>
      </c>
      <c r="AV262" s="150"/>
      <c r="AW262" s="2">
        <v>257</v>
      </c>
      <c r="AX262" s="118">
        <v>52657</v>
      </c>
      <c r="AY262" s="5">
        <f t="shared" ref="AY262:AY365" si="115">BG261</f>
        <v>372400.76167197275</v>
      </c>
      <c r="AZ262" s="5">
        <f t="shared" ref="AZ262:AZ365" si="116">AZ261</f>
        <v>4880.5172696983873</v>
      </c>
      <c r="BA262" s="5">
        <f t="shared" si="86"/>
        <v>2553.0125092485578</v>
      </c>
      <c r="BB262" s="35">
        <f t="shared" si="87"/>
        <v>8.2266615066615756E-2</v>
      </c>
      <c r="BC262" s="5">
        <f t="shared" si="88"/>
        <v>2327.5047604498295</v>
      </c>
      <c r="BD262" s="35">
        <f t="shared" si="89"/>
        <v>7.4999999999999997E-2</v>
      </c>
      <c r="BE262" s="5">
        <f t="shared" ref="BE262:BE365" si="117">BE261+BA262</f>
        <v>328152.25083727652</v>
      </c>
      <c r="BF262" s="5">
        <f t="shared" ref="BF262:BF365" si="118">BF261+BC262</f>
        <v>926140.68747520854</v>
      </c>
      <c r="BG262" s="5">
        <f t="shared" si="90"/>
        <v>369847.74916272418</v>
      </c>
      <c r="BH262" s="5">
        <f t="shared" si="91"/>
        <v>1254292.9383124851</v>
      </c>
      <c r="BI262" s="150"/>
      <c r="BJ262" s="2">
        <v>257</v>
      </c>
      <c r="BK262" s="118">
        <v>52657</v>
      </c>
      <c r="BL262" s="5">
        <f t="shared" ref="BL262:BL365" si="119">BT261</f>
        <v>366880.46563517628</v>
      </c>
      <c r="BM262" s="5">
        <f t="shared" ref="BM262:BM365" si="120">BM261</f>
        <v>4761.5904347922178</v>
      </c>
      <c r="BN262" s="5">
        <f t="shared" si="92"/>
        <v>2545.0209549130277</v>
      </c>
      <c r="BO262" s="35">
        <f t="shared" si="93"/>
        <v>8.3243056852542741E-2</v>
      </c>
      <c r="BP262" s="5">
        <f t="shared" si="94"/>
        <v>2216.5694798791901</v>
      </c>
      <c r="BQ262" s="35">
        <f t="shared" si="95"/>
        <v>7.2499999999999995E-2</v>
      </c>
      <c r="BR262" s="5">
        <f t="shared" ref="BR262:BR365" si="121">BR261+BN262</f>
        <v>333664.55531973694</v>
      </c>
      <c r="BS262" s="5">
        <f t="shared" ref="BS262:BS365" si="122">BS261+BP262</f>
        <v>890064.18642186339</v>
      </c>
      <c r="BT262" s="5">
        <f t="shared" si="96"/>
        <v>364335.44468026323</v>
      </c>
      <c r="BU262" s="5">
        <f t="shared" si="97"/>
        <v>1223728.7417416004</v>
      </c>
      <c r="BV262" s="150"/>
      <c r="BW262" s="2">
        <v>257</v>
      </c>
      <c r="BX262" s="118">
        <v>52657</v>
      </c>
      <c r="BY262" s="5">
        <f t="shared" ref="BY262:BY365" si="123">CG261</f>
        <v>361320.25561461993</v>
      </c>
      <c r="BZ262" s="5">
        <f t="shared" ref="BZ262:BZ365" si="124">BZ261</f>
        <v>4643.8114163506943</v>
      </c>
      <c r="CA262" s="5">
        <f t="shared" si="98"/>
        <v>2536.1099252654112</v>
      </c>
      <c r="CB262" s="35">
        <f t="shared" si="99"/>
        <v>8.4228101331924127E-2</v>
      </c>
      <c r="CC262" s="5">
        <f t="shared" si="100"/>
        <v>2107.7014910852831</v>
      </c>
      <c r="CD262" s="35">
        <f t="shared" si="101"/>
        <v>7.0000000000000007E-2</v>
      </c>
      <c r="CE262" s="5">
        <f t="shared" ref="CE262:CE365" si="125">CE261+CA262</f>
        <v>339215.85431064514</v>
      </c>
      <c r="CF262" s="5">
        <f t="shared" ref="CF262:CF365" si="126">CF261+CC262</f>
        <v>854243.67969148234</v>
      </c>
      <c r="CG262" s="5">
        <f t="shared" si="102"/>
        <v>358784.14568935451</v>
      </c>
      <c r="CH262" s="5">
        <f t="shared" si="103"/>
        <v>1193459.5340021276</v>
      </c>
    </row>
    <row r="263" spans="9:86" ht="14.25" customHeight="1">
      <c r="I263" s="150"/>
      <c r="J263" s="2">
        <v>258</v>
      </c>
      <c r="K263" s="118">
        <v>52688</v>
      </c>
      <c r="L263" s="5">
        <f t="shared" si="104"/>
        <v>386128.32030821586</v>
      </c>
      <c r="M263" s="5">
        <f t="shared" si="67"/>
        <v>5243.8408962754593</v>
      </c>
      <c r="N263" s="5">
        <f t="shared" si="68"/>
        <v>2589.2086941564753</v>
      </c>
      <c r="O263" s="35">
        <f t="shared" si="69"/>
        <v>8.0466784474851685E-2</v>
      </c>
      <c r="P263" s="5">
        <f t="shared" si="70"/>
        <v>2654.632202118984</v>
      </c>
      <c r="Q263" s="35">
        <f t="shared" si="71"/>
        <v>8.2500000000000004E-2</v>
      </c>
      <c r="R263" s="5">
        <f t="shared" si="105"/>
        <v>314460.88838594093</v>
      </c>
      <c r="S263" s="5">
        <f t="shared" si="106"/>
        <v>1038450.0628531271</v>
      </c>
      <c r="T263" s="5">
        <f t="shared" si="72"/>
        <v>383539.11161405937</v>
      </c>
      <c r="U263" s="5">
        <f t="shared" si="73"/>
        <v>1352910.9512390681</v>
      </c>
      <c r="V263" s="150"/>
      <c r="W263" s="2">
        <v>258</v>
      </c>
      <c r="X263" s="118">
        <v>52688</v>
      </c>
      <c r="Y263" s="5">
        <f t="shared" si="107"/>
        <v>380746.31003788166</v>
      </c>
      <c r="Z263" s="5">
        <f t="shared" si="108"/>
        <v>5121.6767256780549</v>
      </c>
      <c r="AA263" s="5">
        <f t="shared" si="74"/>
        <v>2583.3679920921772</v>
      </c>
      <c r="AB263" s="35">
        <f t="shared" si="75"/>
        <v>8.1420134845224881E-2</v>
      </c>
      <c r="AC263" s="5">
        <f t="shared" si="76"/>
        <v>2538.3087335858777</v>
      </c>
      <c r="AD263" s="35">
        <f t="shared" si="77"/>
        <v>7.9999999999999988E-2</v>
      </c>
      <c r="AE263" s="5">
        <f t="shared" si="109"/>
        <v>319837.0579542109</v>
      </c>
      <c r="AF263" s="5">
        <f t="shared" si="110"/>
        <v>1001555.5372707265</v>
      </c>
      <c r="AG263" s="5">
        <f t="shared" si="78"/>
        <v>378162.9420457895</v>
      </c>
      <c r="AH263" s="5">
        <f t="shared" si="79"/>
        <v>1321392.5952249374</v>
      </c>
      <c r="AI263" s="150"/>
      <c r="AJ263" s="2">
        <v>258</v>
      </c>
      <c r="AK263" s="118">
        <v>52688</v>
      </c>
      <c r="AL263" s="5">
        <f t="shared" si="111"/>
        <v>375318.76446476375</v>
      </c>
      <c r="AM263" s="5">
        <f t="shared" si="112"/>
        <v>5000.557474002132</v>
      </c>
      <c r="AN263" s="5">
        <f t="shared" si="80"/>
        <v>2576.6237868338662</v>
      </c>
      <c r="AO263" s="35">
        <f t="shared" si="81"/>
        <v>8.2381933357635856E-2</v>
      </c>
      <c r="AP263" s="5">
        <f t="shared" si="82"/>
        <v>2423.9336871682658</v>
      </c>
      <c r="AQ263" s="35">
        <f t="shared" si="83"/>
        <v>7.7499999999999999E-2</v>
      </c>
      <c r="AR263" s="5">
        <f t="shared" si="113"/>
        <v>325257.85932207014</v>
      </c>
      <c r="AS263" s="5">
        <f t="shared" si="114"/>
        <v>964885.96897047968</v>
      </c>
      <c r="AT263" s="5">
        <f t="shared" si="84"/>
        <v>372742.14067792986</v>
      </c>
      <c r="AU263" s="5">
        <f t="shared" si="85"/>
        <v>1290143.8282925498</v>
      </c>
      <c r="AV263" s="150"/>
      <c r="AW263" s="2">
        <v>258</v>
      </c>
      <c r="AX263" s="118">
        <v>52688</v>
      </c>
      <c r="AY263" s="5">
        <f t="shared" si="115"/>
        <v>369847.74916272418</v>
      </c>
      <c r="AZ263" s="5">
        <f t="shared" si="116"/>
        <v>4880.5172696983873</v>
      </c>
      <c r="BA263" s="5">
        <f t="shared" si="86"/>
        <v>2568.9688374313614</v>
      </c>
      <c r="BB263" s="35">
        <f t="shared" si="87"/>
        <v>8.335220673632629E-2</v>
      </c>
      <c r="BC263" s="5">
        <f t="shared" si="88"/>
        <v>2311.5484322670259</v>
      </c>
      <c r="BD263" s="35">
        <f t="shared" si="89"/>
        <v>7.4999999999999997E-2</v>
      </c>
      <c r="BE263" s="5">
        <f t="shared" si="117"/>
        <v>330721.21967470786</v>
      </c>
      <c r="BF263" s="5">
        <f t="shared" si="118"/>
        <v>928452.23590747558</v>
      </c>
      <c r="BG263" s="5">
        <f t="shared" si="90"/>
        <v>367278.78032529284</v>
      </c>
      <c r="BH263" s="5">
        <f t="shared" si="91"/>
        <v>1259173.4555821833</v>
      </c>
      <c r="BI263" s="150"/>
      <c r="BJ263" s="2">
        <v>258</v>
      </c>
      <c r="BK263" s="118">
        <v>52688</v>
      </c>
      <c r="BL263" s="5">
        <f t="shared" si="119"/>
        <v>364335.44468026323</v>
      </c>
      <c r="BM263" s="5">
        <f t="shared" si="120"/>
        <v>4761.5904347922178</v>
      </c>
      <c r="BN263" s="5">
        <f t="shared" si="92"/>
        <v>2560.3971231822943</v>
      </c>
      <c r="BO263" s="35">
        <f t="shared" si="93"/>
        <v>8.4330981041801312E-2</v>
      </c>
      <c r="BP263" s="5">
        <f t="shared" si="94"/>
        <v>2201.1933116099235</v>
      </c>
      <c r="BQ263" s="35">
        <f t="shared" si="95"/>
        <v>7.2499999999999995E-2</v>
      </c>
      <c r="BR263" s="5">
        <f t="shared" si="121"/>
        <v>336224.95244291925</v>
      </c>
      <c r="BS263" s="5">
        <f t="shared" si="122"/>
        <v>892265.3797334733</v>
      </c>
      <c r="BT263" s="5">
        <f t="shared" si="96"/>
        <v>361775.04755708092</v>
      </c>
      <c r="BU263" s="5">
        <f t="shared" si="97"/>
        <v>1228490.3321763924</v>
      </c>
      <c r="BV263" s="150"/>
      <c r="BW263" s="2">
        <v>258</v>
      </c>
      <c r="BX263" s="118">
        <v>52688</v>
      </c>
      <c r="BY263" s="5">
        <f t="shared" si="123"/>
        <v>358784.14568935451</v>
      </c>
      <c r="BZ263" s="5">
        <f t="shared" si="124"/>
        <v>4643.8114163506943</v>
      </c>
      <c r="CA263" s="5">
        <f t="shared" si="98"/>
        <v>2550.9038998294595</v>
      </c>
      <c r="CB263" s="35">
        <f t="shared" si="99"/>
        <v>8.5318281662471379E-2</v>
      </c>
      <c r="CC263" s="5">
        <f t="shared" si="100"/>
        <v>2092.9075165212348</v>
      </c>
      <c r="CD263" s="35">
        <f t="shared" si="101"/>
        <v>7.0000000000000007E-2</v>
      </c>
      <c r="CE263" s="5">
        <f t="shared" si="125"/>
        <v>341766.75821047463</v>
      </c>
      <c r="CF263" s="5">
        <f t="shared" si="126"/>
        <v>856336.58720800362</v>
      </c>
      <c r="CG263" s="5">
        <f t="shared" si="102"/>
        <v>356233.24178952503</v>
      </c>
      <c r="CH263" s="5">
        <f t="shared" si="103"/>
        <v>1198103.3454184784</v>
      </c>
    </row>
    <row r="264" spans="9:86" ht="14.25" customHeight="1">
      <c r="I264" s="150"/>
      <c r="J264" s="2">
        <v>259</v>
      </c>
      <c r="K264" s="118">
        <v>52718</v>
      </c>
      <c r="L264" s="5">
        <f t="shared" si="104"/>
        <v>383539.11161405937</v>
      </c>
      <c r="M264" s="5">
        <f t="shared" si="67"/>
        <v>5243.8408962754593</v>
      </c>
      <c r="N264" s="5">
        <f t="shared" si="68"/>
        <v>2607.0095039288012</v>
      </c>
      <c r="O264" s="35">
        <f t="shared" si="69"/>
        <v>8.1566946107508365E-2</v>
      </c>
      <c r="P264" s="5">
        <f t="shared" si="70"/>
        <v>2636.831392346658</v>
      </c>
      <c r="Q264" s="35">
        <f t="shared" si="71"/>
        <v>8.2500000000000004E-2</v>
      </c>
      <c r="R264" s="5">
        <f t="shared" si="105"/>
        <v>317067.89788986975</v>
      </c>
      <c r="S264" s="5">
        <f t="shared" si="106"/>
        <v>1041086.8942454738</v>
      </c>
      <c r="T264" s="5">
        <f t="shared" si="72"/>
        <v>380932.10211013054</v>
      </c>
      <c r="U264" s="5">
        <f t="shared" si="73"/>
        <v>1358154.7921353434</v>
      </c>
      <c r="V264" s="150"/>
      <c r="W264" s="2">
        <v>259</v>
      </c>
      <c r="X264" s="118">
        <v>52718</v>
      </c>
      <c r="Y264" s="5">
        <f t="shared" si="107"/>
        <v>378162.9420457895</v>
      </c>
      <c r="Z264" s="5">
        <f t="shared" si="108"/>
        <v>5121.6767256780549</v>
      </c>
      <c r="AA264" s="5">
        <f t="shared" si="74"/>
        <v>2600.5904453727912</v>
      </c>
      <c r="AB264" s="35">
        <f t="shared" si="75"/>
        <v>8.2522854237512294E-2</v>
      </c>
      <c r="AC264" s="5">
        <f t="shared" si="76"/>
        <v>2521.0862803052637</v>
      </c>
      <c r="AD264" s="35">
        <f t="shared" si="77"/>
        <v>8.0000000000000016E-2</v>
      </c>
      <c r="AE264" s="5">
        <f t="shared" si="109"/>
        <v>322437.6483995837</v>
      </c>
      <c r="AF264" s="5">
        <f t="shared" si="110"/>
        <v>1004076.6235510318</v>
      </c>
      <c r="AG264" s="5">
        <f t="shared" si="78"/>
        <v>375562.3516004167</v>
      </c>
      <c r="AH264" s="5">
        <f t="shared" si="79"/>
        <v>1326514.2719506156</v>
      </c>
      <c r="AI264" s="150"/>
      <c r="AJ264" s="2">
        <v>259</v>
      </c>
      <c r="AK264" s="118">
        <v>52718</v>
      </c>
      <c r="AL264" s="5">
        <f t="shared" si="111"/>
        <v>372742.14067792986</v>
      </c>
      <c r="AM264" s="5">
        <f t="shared" si="112"/>
        <v>5000.557474002132</v>
      </c>
      <c r="AN264" s="5">
        <f t="shared" si="80"/>
        <v>2593.264482123835</v>
      </c>
      <c r="AO264" s="35">
        <f t="shared" si="81"/>
        <v>8.3487135983303623E-2</v>
      </c>
      <c r="AP264" s="5">
        <f t="shared" si="82"/>
        <v>2407.292991878297</v>
      </c>
      <c r="AQ264" s="35">
        <f t="shared" si="83"/>
        <v>7.7499999999999999E-2</v>
      </c>
      <c r="AR264" s="5">
        <f t="shared" si="113"/>
        <v>327851.12380419398</v>
      </c>
      <c r="AS264" s="5">
        <f t="shared" si="114"/>
        <v>967293.26196235802</v>
      </c>
      <c r="AT264" s="5">
        <f t="shared" si="84"/>
        <v>370148.87619580602</v>
      </c>
      <c r="AU264" s="5">
        <f t="shared" si="85"/>
        <v>1295144.3857665521</v>
      </c>
      <c r="AV264" s="150"/>
      <c r="AW264" s="2">
        <v>259</v>
      </c>
      <c r="AX264" s="118">
        <v>52718</v>
      </c>
      <c r="AY264" s="5">
        <f t="shared" si="115"/>
        <v>367278.78032529284</v>
      </c>
      <c r="AZ264" s="5">
        <f t="shared" si="116"/>
        <v>4880.5172696983873</v>
      </c>
      <c r="BA264" s="5">
        <f t="shared" si="86"/>
        <v>2585.0248926653071</v>
      </c>
      <c r="BB264" s="35">
        <f t="shared" si="87"/>
        <v>8.4459817374991031E-2</v>
      </c>
      <c r="BC264" s="5">
        <f t="shared" si="88"/>
        <v>2295.4923770330802</v>
      </c>
      <c r="BD264" s="35">
        <f t="shared" si="89"/>
        <v>7.4999999999999997E-2</v>
      </c>
      <c r="BE264" s="5">
        <f t="shared" si="117"/>
        <v>333306.24456737319</v>
      </c>
      <c r="BF264" s="5">
        <f t="shared" si="118"/>
        <v>930747.72828450869</v>
      </c>
      <c r="BG264" s="5">
        <f t="shared" si="90"/>
        <v>364693.75543262751</v>
      </c>
      <c r="BH264" s="5">
        <f t="shared" si="91"/>
        <v>1264053.9728518818</v>
      </c>
      <c r="BI264" s="150"/>
      <c r="BJ264" s="2">
        <v>259</v>
      </c>
      <c r="BK264" s="118">
        <v>52718</v>
      </c>
      <c r="BL264" s="5">
        <f t="shared" si="119"/>
        <v>361775.04755708092</v>
      </c>
      <c r="BM264" s="5">
        <f t="shared" si="120"/>
        <v>4761.5904347922178</v>
      </c>
      <c r="BN264" s="5">
        <f t="shared" si="92"/>
        <v>2575.8661891348538</v>
      </c>
      <c r="BO264" s="35">
        <f t="shared" si="93"/>
        <v>8.5440923795998394E-2</v>
      </c>
      <c r="BP264" s="5">
        <f t="shared" si="94"/>
        <v>2185.724245657364</v>
      </c>
      <c r="BQ264" s="35">
        <f t="shared" si="95"/>
        <v>7.2499999999999995E-2</v>
      </c>
      <c r="BR264" s="5">
        <f t="shared" si="121"/>
        <v>338800.81863205408</v>
      </c>
      <c r="BS264" s="5">
        <f t="shared" si="122"/>
        <v>894451.10397913062</v>
      </c>
      <c r="BT264" s="5">
        <f t="shared" si="96"/>
        <v>359199.18136794609</v>
      </c>
      <c r="BU264" s="5">
        <f t="shared" si="97"/>
        <v>1233251.9226111847</v>
      </c>
      <c r="BV264" s="150"/>
      <c r="BW264" s="2">
        <v>259</v>
      </c>
      <c r="BX264" s="118">
        <v>52718</v>
      </c>
      <c r="BY264" s="5">
        <f t="shared" si="123"/>
        <v>356233.24178952503</v>
      </c>
      <c r="BZ264" s="5">
        <f t="shared" si="124"/>
        <v>4643.8114163506943</v>
      </c>
      <c r="CA264" s="5">
        <f t="shared" si="98"/>
        <v>2565.7841725784651</v>
      </c>
      <c r="CB264" s="35">
        <f t="shared" si="99"/>
        <v>8.6430479975063743E-2</v>
      </c>
      <c r="CC264" s="5">
        <f t="shared" si="100"/>
        <v>2078.0272437722292</v>
      </c>
      <c r="CD264" s="35">
        <f t="shared" si="101"/>
        <v>6.9999999999999993E-2</v>
      </c>
      <c r="CE264" s="5">
        <f t="shared" si="125"/>
        <v>344332.54238305311</v>
      </c>
      <c r="CF264" s="5">
        <f t="shared" si="126"/>
        <v>858414.61445177579</v>
      </c>
      <c r="CG264" s="5">
        <f t="shared" si="102"/>
        <v>353667.45761694654</v>
      </c>
      <c r="CH264" s="5">
        <f t="shared" si="103"/>
        <v>1202747.1568348289</v>
      </c>
    </row>
    <row r="265" spans="9:86" ht="14.25" customHeight="1">
      <c r="I265" s="150"/>
      <c r="J265" s="2">
        <v>260</v>
      </c>
      <c r="K265" s="118">
        <v>52749</v>
      </c>
      <c r="L265" s="5">
        <f t="shared" si="104"/>
        <v>380932.10211013054</v>
      </c>
      <c r="M265" s="5">
        <f t="shared" si="67"/>
        <v>5243.8408962754593</v>
      </c>
      <c r="N265" s="5">
        <f t="shared" si="68"/>
        <v>2624.9326942683119</v>
      </c>
      <c r="O265" s="35">
        <f t="shared" si="69"/>
        <v>8.2689781608673851E-2</v>
      </c>
      <c r="P265" s="5">
        <f t="shared" si="70"/>
        <v>2618.9082020071473</v>
      </c>
      <c r="Q265" s="35">
        <f t="shared" si="71"/>
        <v>8.2500000000000004E-2</v>
      </c>
      <c r="R265" s="5">
        <f t="shared" si="105"/>
        <v>319692.83058413805</v>
      </c>
      <c r="S265" s="5">
        <f t="shared" si="106"/>
        <v>1043705.802447481</v>
      </c>
      <c r="T265" s="5">
        <f t="shared" si="72"/>
        <v>378307.16941586224</v>
      </c>
      <c r="U265" s="5">
        <f t="shared" si="73"/>
        <v>1363398.633031619</v>
      </c>
      <c r="V265" s="150"/>
      <c r="W265" s="2">
        <v>260</v>
      </c>
      <c r="X265" s="118">
        <v>52749</v>
      </c>
      <c r="Y265" s="5">
        <f t="shared" si="107"/>
        <v>375562.3516004167</v>
      </c>
      <c r="Z265" s="5">
        <f t="shared" si="108"/>
        <v>5121.6767256780549</v>
      </c>
      <c r="AA265" s="5">
        <f t="shared" si="74"/>
        <v>2617.92771500861</v>
      </c>
      <c r="AB265" s="35">
        <f t="shared" si="75"/>
        <v>8.3648247611165683E-2</v>
      </c>
      <c r="AC265" s="5">
        <f t="shared" si="76"/>
        <v>2503.7490106694449</v>
      </c>
      <c r="AD265" s="35">
        <f t="shared" si="77"/>
        <v>0.08</v>
      </c>
      <c r="AE265" s="5">
        <f t="shared" si="109"/>
        <v>325055.57611459232</v>
      </c>
      <c r="AF265" s="5">
        <f t="shared" si="110"/>
        <v>1006580.3725617012</v>
      </c>
      <c r="AG265" s="5">
        <f t="shared" si="78"/>
        <v>372944.42388540809</v>
      </c>
      <c r="AH265" s="5">
        <f t="shared" si="79"/>
        <v>1331635.9486762935</v>
      </c>
      <c r="AI265" s="150"/>
      <c r="AJ265" s="2">
        <v>260</v>
      </c>
      <c r="AK265" s="118">
        <v>52749</v>
      </c>
      <c r="AL265" s="5">
        <f t="shared" si="111"/>
        <v>370148.87619580602</v>
      </c>
      <c r="AM265" s="5">
        <f t="shared" si="112"/>
        <v>5000.557474002132</v>
      </c>
      <c r="AN265" s="5">
        <f t="shared" si="80"/>
        <v>2610.0126485708847</v>
      </c>
      <c r="AO265" s="35">
        <f t="shared" si="81"/>
        <v>8.4615012491034786E-2</v>
      </c>
      <c r="AP265" s="5">
        <f t="shared" si="82"/>
        <v>2390.5448254312473</v>
      </c>
      <c r="AQ265" s="35">
        <f t="shared" si="83"/>
        <v>7.7499999999999999E-2</v>
      </c>
      <c r="AR265" s="5">
        <f t="shared" si="113"/>
        <v>330461.13645276485</v>
      </c>
      <c r="AS265" s="5">
        <f t="shared" si="114"/>
        <v>969683.80678778922</v>
      </c>
      <c r="AT265" s="5">
        <f t="shared" si="84"/>
        <v>367538.86354723515</v>
      </c>
      <c r="AU265" s="5">
        <f t="shared" si="85"/>
        <v>1300144.9432405541</v>
      </c>
      <c r="AV265" s="150"/>
      <c r="AW265" s="2">
        <v>260</v>
      </c>
      <c r="AX265" s="118">
        <v>52749</v>
      </c>
      <c r="AY265" s="5">
        <f t="shared" si="115"/>
        <v>364693.75543262751</v>
      </c>
      <c r="AZ265" s="5">
        <f t="shared" si="116"/>
        <v>4880.5172696983873</v>
      </c>
      <c r="BA265" s="5">
        <f t="shared" si="86"/>
        <v>2601.1812982444653</v>
      </c>
      <c r="BB265" s="35">
        <f t="shared" si="87"/>
        <v>8.559010159607737E-2</v>
      </c>
      <c r="BC265" s="5">
        <f t="shared" si="88"/>
        <v>2279.335971453922</v>
      </c>
      <c r="BD265" s="35">
        <f t="shared" si="89"/>
        <v>7.5000000000000011E-2</v>
      </c>
      <c r="BE265" s="5">
        <f t="shared" si="117"/>
        <v>335907.42586561764</v>
      </c>
      <c r="BF265" s="5">
        <f t="shared" si="118"/>
        <v>933027.06425596261</v>
      </c>
      <c r="BG265" s="5">
        <f t="shared" si="90"/>
        <v>362092.57413438306</v>
      </c>
      <c r="BH265" s="5">
        <f t="shared" si="91"/>
        <v>1268934.4901215802</v>
      </c>
      <c r="BI265" s="150"/>
      <c r="BJ265" s="2">
        <v>260</v>
      </c>
      <c r="BK265" s="118">
        <v>52749</v>
      </c>
      <c r="BL265" s="5">
        <f t="shared" si="119"/>
        <v>359199.18136794609</v>
      </c>
      <c r="BM265" s="5">
        <f t="shared" si="120"/>
        <v>4761.5904347922178</v>
      </c>
      <c r="BN265" s="5">
        <f t="shared" si="92"/>
        <v>2591.4287140275437</v>
      </c>
      <c r="BO265" s="35">
        <f t="shared" si="93"/>
        <v>8.6573539644223541E-2</v>
      </c>
      <c r="BP265" s="5">
        <f t="shared" si="94"/>
        <v>2170.1617207646741</v>
      </c>
      <c r="BQ265" s="35">
        <f t="shared" si="95"/>
        <v>7.2499999999999995E-2</v>
      </c>
      <c r="BR265" s="5">
        <f t="shared" si="121"/>
        <v>341392.24734608165</v>
      </c>
      <c r="BS265" s="5">
        <f t="shared" si="122"/>
        <v>896621.26569989533</v>
      </c>
      <c r="BT265" s="5">
        <f t="shared" si="96"/>
        <v>356607.75265391852</v>
      </c>
      <c r="BU265" s="5">
        <f t="shared" si="97"/>
        <v>1238013.5130459769</v>
      </c>
      <c r="BV265" s="150"/>
      <c r="BW265" s="2">
        <v>260</v>
      </c>
      <c r="BX265" s="118">
        <v>52749</v>
      </c>
      <c r="BY265" s="5">
        <f t="shared" si="123"/>
        <v>353667.45761694654</v>
      </c>
      <c r="BZ265" s="5">
        <f t="shared" si="124"/>
        <v>4643.8114163506943</v>
      </c>
      <c r="CA265" s="5">
        <f t="shared" si="98"/>
        <v>2580.7512469185062</v>
      </c>
      <c r="CB265" s="35">
        <f t="shared" si="99"/>
        <v>8.7565350715881479E-2</v>
      </c>
      <c r="CC265" s="5">
        <f t="shared" si="100"/>
        <v>2063.0601694321881</v>
      </c>
      <c r="CD265" s="35">
        <f t="shared" si="101"/>
        <v>6.9999999999999993E-2</v>
      </c>
      <c r="CE265" s="5">
        <f t="shared" si="125"/>
        <v>346913.29362997162</v>
      </c>
      <c r="CF265" s="5">
        <f t="shared" si="126"/>
        <v>860477.67462120799</v>
      </c>
      <c r="CG265" s="5">
        <f t="shared" si="102"/>
        <v>351086.70637002803</v>
      </c>
      <c r="CH265" s="5">
        <f t="shared" si="103"/>
        <v>1207390.9682511797</v>
      </c>
    </row>
    <row r="266" spans="9:86" ht="14.25" customHeight="1">
      <c r="I266" s="150"/>
      <c r="J266" s="2">
        <v>261</v>
      </c>
      <c r="K266" s="118">
        <v>52779</v>
      </c>
      <c r="L266" s="5">
        <f t="shared" si="104"/>
        <v>378307.16941586224</v>
      </c>
      <c r="M266" s="5">
        <f t="shared" si="67"/>
        <v>5243.8408962754593</v>
      </c>
      <c r="N266" s="5">
        <f t="shared" si="68"/>
        <v>2642.9791065414065</v>
      </c>
      <c r="O266" s="35">
        <f t="shared" si="69"/>
        <v>8.3835972042159895E-2</v>
      </c>
      <c r="P266" s="5">
        <f t="shared" si="70"/>
        <v>2600.8617897340528</v>
      </c>
      <c r="Q266" s="35">
        <f t="shared" si="71"/>
        <v>8.2500000000000004E-2</v>
      </c>
      <c r="R266" s="5">
        <f t="shared" si="105"/>
        <v>322335.80969067948</v>
      </c>
      <c r="S266" s="5">
        <f t="shared" si="106"/>
        <v>1046306.6642372151</v>
      </c>
      <c r="T266" s="5">
        <f t="shared" si="72"/>
        <v>375664.19030932081</v>
      </c>
      <c r="U266" s="5">
        <f t="shared" si="73"/>
        <v>1368642.4739278946</v>
      </c>
      <c r="V266" s="150"/>
      <c r="W266" s="2">
        <v>261</v>
      </c>
      <c r="X266" s="118">
        <v>52779</v>
      </c>
      <c r="Y266" s="5">
        <f t="shared" si="107"/>
        <v>372944.42388540809</v>
      </c>
      <c r="Z266" s="5">
        <f t="shared" si="108"/>
        <v>5121.6767256780549</v>
      </c>
      <c r="AA266" s="5">
        <f t="shared" si="74"/>
        <v>2635.3805664420011</v>
      </c>
      <c r="AB266" s="35">
        <f t="shared" si="75"/>
        <v>8.4796995937982067E-2</v>
      </c>
      <c r="AC266" s="5">
        <f t="shared" si="76"/>
        <v>2486.2961592360539</v>
      </c>
      <c r="AD266" s="35">
        <f t="shared" si="77"/>
        <v>7.9999999999999988E-2</v>
      </c>
      <c r="AE266" s="5">
        <f t="shared" si="109"/>
        <v>327690.95668103429</v>
      </c>
      <c r="AF266" s="5">
        <f t="shared" si="110"/>
        <v>1009066.6687209373</v>
      </c>
      <c r="AG266" s="5">
        <f t="shared" si="78"/>
        <v>370309.04331896611</v>
      </c>
      <c r="AH266" s="5">
        <f t="shared" si="79"/>
        <v>1336757.6254019716</v>
      </c>
      <c r="AI266" s="150"/>
      <c r="AJ266" s="2">
        <v>261</v>
      </c>
      <c r="AK266" s="118">
        <v>52779</v>
      </c>
      <c r="AL266" s="5">
        <f t="shared" si="111"/>
        <v>367538.86354723515</v>
      </c>
      <c r="AM266" s="5">
        <f t="shared" si="112"/>
        <v>5000.557474002132</v>
      </c>
      <c r="AN266" s="5">
        <f t="shared" si="80"/>
        <v>2626.8689802595718</v>
      </c>
      <c r="AO266" s="35">
        <f t="shared" si="81"/>
        <v>8.5766243762310818E-2</v>
      </c>
      <c r="AP266" s="5">
        <f t="shared" si="82"/>
        <v>2373.6884937425602</v>
      </c>
      <c r="AQ266" s="35">
        <f t="shared" si="83"/>
        <v>7.7499999999999999E-2</v>
      </c>
      <c r="AR266" s="5">
        <f t="shared" si="113"/>
        <v>333088.00543302443</v>
      </c>
      <c r="AS266" s="5">
        <f t="shared" si="114"/>
        <v>972057.49528153182</v>
      </c>
      <c r="AT266" s="5">
        <f t="shared" si="84"/>
        <v>364911.99456697557</v>
      </c>
      <c r="AU266" s="5">
        <f t="shared" si="85"/>
        <v>1305145.5007145563</v>
      </c>
      <c r="AV266" s="150"/>
      <c r="AW266" s="2">
        <v>261</v>
      </c>
      <c r="AX266" s="118">
        <v>52779</v>
      </c>
      <c r="AY266" s="5">
        <f t="shared" si="115"/>
        <v>362092.57413438306</v>
      </c>
      <c r="AZ266" s="5">
        <f t="shared" si="116"/>
        <v>4880.5172696983873</v>
      </c>
      <c r="BA266" s="5">
        <f t="shared" si="86"/>
        <v>2617.4386813584933</v>
      </c>
      <c r="BB266" s="35">
        <f t="shared" si="87"/>
        <v>8.6743740192376961E-2</v>
      </c>
      <c r="BC266" s="5">
        <f t="shared" si="88"/>
        <v>2263.0785883398939</v>
      </c>
      <c r="BD266" s="35">
        <f t="shared" si="89"/>
        <v>7.4999999999999997E-2</v>
      </c>
      <c r="BE266" s="5">
        <f t="shared" si="117"/>
        <v>338524.86454697611</v>
      </c>
      <c r="BF266" s="5">
        <f t="shared" si="118"/>
        <v>935290.14284430246</v>
      </c>
      <c r="BG266" s="5">
        <f t="shared" si="90"/>
        <v>359475.13545302459</v>
      </c>
      <c r="BH266" s="5">
        <f t="shared" si="91"/>
        <v>1273815.0073912786</v>
      </c>
      <c r="BI266" s="150"/>
      <c r="BJ266" s="2">
        <v>261</v>
      </c>
      <c r="BK266" s="118">
        <v>52779</v>
      </c>
      <c r="BL266" s="5">
        <f t="shared" si="119"/>
        <v>356607.75265391852</v>
      </c>
      <c r="BM266" s="5">
        <f t="shared" si="120"/>
        <v>4761.5904347922178</v>
      </c>
      <c r="BN266" s="5">
        <f t="shared" si="92"/>
        <v>2607.085262508127</v>
      </c>
      <c r="BO266" s="35">
        <f t="shared" si="93"/>
        <v>8.7729509292129956E-2</v>
      </c>
      <c r="BP266" s="5">
        <f t="shared" si="94"/>
        <v>2154.5051722840908</v>
      </c>
      <c r="BQ266" s="35">
        <f t="shared" si="95"/>
        <v>7.2499999999999981E-2</v>
      </c>
      <c r="BR266" s="5">
        <f t="shared" si="121"/>
        <v>343999.33260858979</v>
      </c>
      <c r="BS266" s="5">
        <f t="shared" si="122"/>
        <v>898775.77087217942</v>
      </c>
      <c r="BT266" s="5">
        <f t="shared" si="96"/>
        <v>354000.66739141039</v>
      </c>
      <c r="BU266" s="5">
        <f t="shared" si="97"/>
        <v>1242775.1034807693</v>
      </c>
      <c r="BV266" s="150"/>
      <c r="BW266" s="2">
        <v>261</v>
      </c>
      <c r="BX266" s="118">
        <v>52779</v>
      </c>
      <c r="BY266" s="5">
        <f t="shared" si="123"/>
        <v>351086.70637002803</v>
      </c>
      <c r="BZ266" s="5">
        <f t="shared" si="124"/>
        <v>4643.8114163506943</v>
      </c>
      <c r="CA266" s="5">
        <f t="shared" si="98"/>
        <v>2595.8056291921976</v>
      </c>
      <c r="CB266" s="35">
        <f t="shared" si="99"/>
        <v>8.8723574504914929E-2</v>
      </c>
      <c r="CC266" s="5">
        <f t="shared" si="100"/>
        <v>2048.0057871584968</v>
      </c>
      <c r="CD266" s="35">
        <f t="shared" si="101"/>
        <v>7.0000000000000007E-2</v>
      </c>
      <c r="CE266" s="5">
        <f t="shared" si="125"/>
        <v>349509.09925916384</v>
      </c>
      <c r="CF266" s="5">
        <f t="shared" si="126"/>
        <v>862525.68040836649</v>
      </c>
      <c r="CG266" s="5">
        <f t="shared" si="102"/>
        <v>348490.90074083582</v>
      </c>
      <c r="CH266" s="5">
        <f t="shared" si="103"/>
        <v>1212034.7796675302</v>
      </c>
    </row>
    <row r="267" spans="9:86" ht="14.25" customHeight="1">
      <c r="I267" s="150"/>
      <c r="J267" s="2">
        <v>262</v>
      </c>
      <c r="K267" s="118">
        <v>52810</v>
      </c>
      <c r="L267" s="5">
        <f t="shared" si="104"/>
        <v>375664.19030932081</v>
      </c>
      <c r="M267" s="5">
        <f t="shared" si="67"/>
        <v>5243.8408962754593</v>
      </c>
      <c r="N267" s="5">
        <f t="shared" si="68"/>
        <v>2661.1495878988785</v>
      </c>
      <c r="O267" s="35">
        <f t="shared" si="69"/>
        <v>8.5006225982019595E-2</v>
      </c>
      <c r="P267" s="5">
        <f t="shared" si="70"/>
        <v>2582.6913083765808</v>
      </c>
      <c r="Q267" s="35">
        <f t="shared" si="71"/>
        <v>8.2500000000000018E-2</v>
      </c>
      <c r="R267" s="5">
        <f t="shared" si="105"/>
        <v>324996.95927857835</v>
      </c>
      <c r="S267" s="5">
        <f t="shared" si="106"/>
        <v>1048889.3555455916</v>
      </c>
      <c r="T267" s="5">
        <f t="shared" si="72"/>
        <v>373003.04072142194</v>
      </c>
      <c r="U267" s="5">
        <f t="shared" si="73"/>
        <v>1373886.31482417</v>
      </c>
      <c r="V267" s="150"/>
      <c r="W267" s="2">
        <v>262</v>
      </c>
      <c r="X267" s="118">
        <v>52810</v>
      </c>
      <c r="Y267" s="5">
        <f t="shared" si="107"/>
        <v>370309.04331896611</v>
      </c>
      <c r="Z267" s="5">
        <f t="shared" si="108"/>
        <v>5121.6767256780549</v>
      </c>
      <c r="AA267" s="5">
        <f t="shared" si="74"/>
        <v>2652.9497702182807</v>
      </c>
      <c r="AB267" s="35">
        <f t="shared" si="75"/>
        <v>8.5969807697075101E-2</v>
      </c>
      <c r="AC267" s="5">
        <f t="shared" si="76"/>
        <v>2468.7269554597742</v>
      </c>
      <c r="AD267" s="35">
        <f t="shared" si="77"/>
        <v>0.08</v>
      </c>
      <c r="AE267" s="5">
        <f t="shared" si="109"/>
        <v>330343.90645125258</v>
      </c>
      <c r="AF267" s="5">
        <f t="shared" si="110"/>
        <v>1011535.3956763971</v>
      </c>
      <c r="AG267" s="5">
        <f t="shared" si="78"/>
        <v>367656.09354874783</v>
      </c>
      <c r="AH267" s="5">
        <f t="shared" si="79"/>
        <v>1341879.3021276498</v>
      </c>
      <c r="AI267" s="150"/>
      <c r="AJ267" s="2">
        <v>262</v>
      </c>
      <c r="AK267" s="118">
        <v>52810</v>
      </c>
      <c r="AL267" s="5">
        <f t="shared" si="111"/>
        <v>364911.99456697557</v>
      </c>
      <c r="AM267" s="5">
        <f t="shared" si="112"/>
        <v>5000.557474002132</v>
      </c>
      <c r="AN267" s="5">
        <f t="shared" si="80"/>
        <v>2643.8341757570815</v>
      </c>
      <c r="AO267" s="35">
        <f t="shared" si="81"/>
        <v>8.6941538183015296E-2</v>
      </c>
      <c r="AP267" s="5">
        <f t="shared" si="82"/>
        <v>2356.7232982450505</v>
      </c>
      <c r="AQ267" s="35">
        <f t="shared" si="83"/>
        <v>7.7499999999999999E-2</v>
      </c>
      <c r="AR267" s="5">
        <f t="shared" si="113"/>
        <v>335731.83960878151</v>
      </c>
      <c r="AS267" s="5">
        <f t="shared" si="114"/>
        <v>974414.21857977682</v>
      </c>
      <c r="AT267" s="5">
        <f t="shared" si="84"/>
        <v>362268.16039121849</v>
      </c>
      <c r="AU267" s="5">
        <f t="shared" si="85"/>
        <v>1310146.0581885583</v>
      </c>
      <c r="AV267" s="150"/>
      <c r="AW267" s="2">
        <v>262</v>
      </c>
      <c r="AX267" s="118">
        <v>52810</v>
      </c>
      <c r="AY267" s="5">
        <f t="shared" si="115"/>
        <v>359475.13545302459</v>
      </c>
      <c r="AZ267" s="5">
        <f t="shared" si="116"/>
        <v>4880.5172696983873</v>
      </c>
      <c r="BA267" s="5">
        <f t="shared" si="86"/>
        <v>2633.7976731169838</v>
      </c>
      <c r="BB267" s="35">
        <f t="shared" si="87"/>
        <v>8.7921441458178276E-2</v>
      </c>
      <c r="BC267" s="5">
        <f t="shared" si="88"/>
        <v>2246.7195965814035</v>
      </c>
      <c r="BD267" s="35">
        <f t="shared" si="89"/>
        <v>7.4999999999999997E-2</v>
      </c>
      <c r="BE267" s="5">
        <f t="shared" si="117"/>
        <v>341158.66222009307</v>
      </c>
      <c r="BF267" s="5">
        <f t="shared" si="118"/>
        <v>937536.86244088388</v>
      </c>
      <c r="BG267" s="5">
        <f t="shared" si="90"/>
        <v>356841.33777990763</v>
      </c>
      <c r="BH267" s="5">
        <f t="shared" si="91"/>
        <v>1278695.5246609771</v>
      </c>
      <c r="BI267" s="150"/>
      <c r="BJ267" s="2">
        <v>262</v>
      </c>
      <c r="BK267" s="118">
        <v>52810</v>
      </c>
      <c r="BL267" s="5">
        <f t="shared" si="119"/>
        <v>354000.66739141039</v>
      </c>
      <c r="BM267" s="5">
        <f t="shared" si="120"/>
        <v>4761.5904347922178</v>
      </c>
      <c r="BN267" s="5">
        <f t="shared" si="92"/>
        <v>2622.8364026357799</v>
      </c>
      <c r="BO267" s="35">
        <f t="shared" si="93"/>
        <v>8.8909540943970133E-2</v>
      </c>
      <c r="BP267" s="5">
        <f t="shared" si="94"/>
        <v>2138.7540321564379</v>
      </c>
      <c r="BQ267" s="35">
        <f t="shared" si="95"/>
        <v>7.2500000000000009E-2</v>
      </c>
      <c r="BR267" s="5">
        <f t="shared" si="121"/>
        <v>346622.16901122557</v>
      </c>
      <c r="BS267" s="5">
        <f t="shared" si="122"/>
        <v>900914.52490433585</v>
      </c>
      <c r="BT267" s="5">
        <f t="shared" si="96"/>
        <v>351377.8309887746</v>
      </c>
      <c r="BU267" s="5">
        <f t="shared" si="97"/>
        <v>1247536.6939155613</v>
      </c>
      <c r="BV267" s="150"/>
      <c r="BW267" s="2">
        <v>262</v>
      </c>
      <c r="BX267" s="118">
        <v>52810</v>
      </c>
      <c r="BY267" s="5">
        <f t="shared" si="123"/>
        <v>348490.90074083582</v>
      </c>
      <c r="BZ267" s="5">
        <f t="shared" si="124"/>
        <v>4643.8114163506943</v>
      </c>
      <c r="CA267" s="5">
        <f t="shared" si="98"/>
        <v>2610.9478286958188</v>
      </c>
      <c r="CB267" s="35">
        <f t="shared" si="99"/>
        <v>8.9905859457863446E-2</v>
      </c>
      <c r="CC267" s="5">
        <f t="shared" si="100"/>
        <v>2032.8635876548756</v>
      </c>
      <c r="CD267" s="35">
        <f t="shared" si="101"/>
        <v>7.0000000000000007E-2</v>
      </c>
      <c r="CE267" s="5">
        <f t="shared" si="125"/>
        <v>352120.04708785965</v>
      </c>
      <c r="CF267" s="5">
        <f t="shared" si="126"/>
        <v>864558.54399602138</v>
      </c>
      <c r="CG267" s="5">
        <f t="shared" si="102"/>
        <v>345879.95291214</v>
      </c>
      <c r="CH267" s="5">
        <f t="shared" si="103"/>
        <v>1216678.591083881</v>
      </c>
    </row>
    <row r="268" spans="9:86" ht="14.25" customHeight="1">
      <c r="I268" s="150"/>
      <c r="J268" s="2">
        <v>263</v>
      </c>
      <c r="K268" s="118">
        <v>52841</v>
      </c>
      <c r="L268" s="5">
        <f t="shared" si="104"/>
        <v>373003.04072142194</v>
      </c>
      <c r="M268" s="5">
        <f t="shared" si="67"/>
        <v>5243.8408962754593</v>
      </c>
      <c r="N268" s="5">
        <f t="shared" si="68"/>
        <v>2679.4449913156832</v>
      </c>
      <c r="O268" s="35">
        <f t="shared" si="69"/>
        <v>8.6201280916103795E-2</v>
      </c>
      <c r="P268" s="5">
        <f t="shared" si="70"/>
        <v>2564.3959049597761</v>
      </c>
      <c r="Q268" s="35">
        <f t="shared" si="71"/>
        <v>8.2500000000000018E-2</v>
      </c>
      <c r="R268" s="5">
        <f t="shared" si="105"/>
        <v>327676.404269894</v>
      </c>
      <c r="S268" s="5">
        <f t="shared" si="106"/>
        <v>1051453.7514505514</v>
      </c>
      <c r="T268" s="5">
        <f t="shared" si="72"/>
        <v>370323.59573010629</v>
      </c>
      <c r="U268" s="5">
        <f t="shared" si="73"/>
        <v>1379130.1557204453</v>
      </c>
      <c r="V268" s="150"/>
      <c r="W268" s="2">
        <v>263</v>
      </c>
      <c r="X268" s="118">
        <v>52841</v>
      </c>
      <c r="Y268" s="5">
        <f t="shared" si="107"/>
        <v>367656.09354874783</v>
      </c>
      <c r="Z268" s="5">
        <f t="shared" si="108"/>
        <v>5121.6767256780549</v>
      </c>
      <c r="AA268" s="5">
        <f t="shared" si="74"/>
        <v>2670.636102019736</v>
      </c>
      <c r="AB268" s="35">
        <f t="shared" si="75"/>
        <v>8.7167420278286806E-2</v>
      </c>
      <c r="AC268" s="5">
        <f t="shared" si="76"/>
        <v>2451.040623658319</v>
      </c>
      <c r="AD268" s="35">
        <f t="shared" si="77"/>
        <v>0.08</v>
      </c>
      <c r="AE268" s="5">
        <f t="shared" si="109"/>
        <v>333014.54255327233</v>
      </c>
      <c r="AF268" s="5">
        <f t="shared" si="110"/>
        <v>1013986.4363000555</v>
      </c>
      <c r="AG268" s="5">
        <f t="shared" si="78"/>
        <v>364985.45744672808</v>
      </c>
      <c r="AH268" s="5">
        <f t="shared" si="79"/>
        <v>1347000.9788533277</v>
      </c>
      <c r="AI268" s="150"/>
      <c r="AJ268" s="2">
        <v>263</v>
      </c>
      <c r="AK268" s="118">
        <v>52841</v>
      </c>
      <c r="AL268" s="5">
        <f t="shared" si="111"/>
        <v>362268.16039121849</v>
      </c>
      <c r="AM268" s="5">
        <f t="shared" si="112"/>
        <v>5000.557474002132</v>
      </c>
      <c r="AN268" s="5">
        <f t="shared" si="80"/>
        <v>2660.9089381421791</v>
      </c>
      <c r="AO268" s="35">
        <f t="shared" si="81"/>
        <v>8.8141633046700862E-2</v>
      </c>
      <c r="AP268" s="5">
        <f t="shared" si="82"/>
        <v>2339.648535859953</v>
      </c>
      <c r="AQ268" s="35">
        <f t="shared" si="83"/>
        <v>7.7500000000000013E-2</v>
      </c>
      <c r="AR268" s="5">
        <f t="shared" si="113"/>
        <v>338392.74854692369</v>
      </c>
      <c r="AS268" s="5">
        <f t="shared" si="114"/>
        <v>976753.86711563682</v>
      </c>
      <c r="AT268" s="5">
        <f t="shared" si="84"/>
        <v>359607.25145307631</v>
      </c>
      <c r="AU268" s="5">
        <f t="shared" si="85"/>
        <v>1315146.6156625606</v>
      </c>
      <c r="AV268" s="150"/>
      <c r="AW268" s="2">
        <v>263</v>
      </c>
      <c r="AX268" s="118">
        <v>52841</v>
      </c>
      <c r="AY268" s="5">
        <f t="shared" si="115"/>
        <v>356841.33777990763</v>
      </c>
      <c r="AZ268" s="5">
        <f t="shared" si="116"/>
        <v>4880.5172696983873</v>
      </c>
      <c r="BA268" s="5">
        <f t="shared" si="86"/>
        <v>2650.2589085739646</v>
      </c>
      <c r="BB268" s="35">
        <f t="shared" si="87"/>
        <v>8.9123942592388428E-2</v>
      </c>
      <c r="BC268" s="5">
        <f t="shared" si="88"/>
        <v>2230.2583611244227</v>
      </c>
      <c r="BD268" s="35">
        <f t="shared" si="89"/>
        <v>7.5000000000000011E-2</v>
      </c>
      <c r="BE268" s="5">
        <f t="shared" si="117"/>
        <v>343808.92112866702</v>
      </c>
      <c r="BF268" s="5">
        <f t="shared" si="118"/>
        <v>939767.12080200831</v>
      </c>
      <c r="BG268" s="5">
        <f t="shared" si="90"/>
        <v>354191.07887133368</v>
      </c>
      <c r="BH268" s="5">
        <f t="shared" si="91"/>
        <v>1283576.0419306753</v>
      </c>
      <c r="BI268" s="150"/>
      <c r="BJ268" s="2">
        <v>263</v>
      </c>
      <c r="BK268" s="118">
        <v>52841</v>
      </c>
      <c r="BL268" s="5">
        <f t="shared" si="119"/>
        <v>351377.8309887746</v>
      </c>
      <c r="BM268" s="5">
        <f t="shared" si="120"/>
        <v>4761.5904347922178</v>
      </c>
      <c r="BN268" s="5">
        <f t="shared" si="92"/>
        <v>2638.6827059017046</v>
      </c>
      <c r="BO268" s="35">
        <f t="shared" si="93"/>
        <v>9.0114371705573043E-2</v>
      </c>
      <c r="BP268" s="5">
        <f t="shared" si="94"/>
        <v>2122.9077288905132</v>
      </c>
      <c r="BQ268" s="35">
        <f t="shared" si="95"/>
        <v>7.2499999999999995E-2</v>
      </c>
      <c r="BR268" s="5">
        <f t="shared" si="121"/>
        <v>349260.85171712725</v>
      </c>
      <c r="BS268" s="5">
        <f t="shared" si="122"/>
        <v>903037.43263322639</v>
      </c>
      <c r="BT268" s="5">
        <f t="shared" si="96"/>
        <v>348739.14828287292</v>
      </c>
      <c r="BU268" s="5">
        <f t="shared" si="97"/>
        <v>1252298.2843503538</v>
      </c>
      <c r="BV268" s="150"/>
      <c r="BW268" s="2">
        <v>263</v>
      </c>
      <c r="BX268" s="118">
        <v>52841</v>
      </c>
      <c r="BY268" s="5">
        <f t="shared" si="123"/>
        <v>345879.95291214</v>
      </c>
      <c r="BZ268" s="5">
        <f t="shared" si="124"/>
        <v>4643.8114163506943</v>
      </c>
      <c r="CA268" s="5">
        <f t="shared" si="98"/>
        <v>2626.1783576965445</v>
      </c>
      <c r="CB268" s="35">
        <f t="shared" si="99"/>
        <v>9.1112942588967322E-2</v>
      </c>
      <c r="CC268" s="5">
        <f t="shared" si="100"/>
        <v>2017.6330586541501</v>
      </c>
      <c r="CD268" s="35">
        <f t="shared" si="101"/>
        <v>7.0000000000000007E-2</v>
      </c>
      <c r="CE268" s="5">
        <f t="shared" si="125"/>
        <v>354746.22544555622</v>
      </c>
      <c r="CF268" s="5">
        <f t="shared" si="126"/>
        <v>866576.17705467553</v>
      </c>
      <c r="CG268" s="5">
        <f t="shared" si="102"/>
        <v>343253.77455444343</v>
      </c>
      <c r="CH268" s="5">
        <f t="shared" si="103"/>
        <v>1221322.4025002318</v>
      </c>
    </row>
    <row r="269" spans="9:86" ht="14.25" customHeight="1">
      <c r="I269" s="150"/>
      <c r="J269" s="2">
        <v>264</v>
      </c>
      <c r="K269" s="118">
        <v>52871</v>
      </c>
      <c r="L269" s="5">
        <f t="shared" si="104"/>
        <v>370323.59573010629</v>
      </c>
      <c r="M269" s="5">
        <f t="shared" si="67"/>
        <v>5243.8408962754593</v>
      </c>
      <c r="N269" s="5">
        <f t="shared" si="68"/>
        <v>2697.8661756309784</v>
      </c>
      <c r="O269" s="35">
        <f t="shared" si="69"/>
        <v>8.7421904736435865E-2</v>
      </c>
      <c r="P269" s="5">
        <f t="shared" si="70"/>
        <v>2545.9747206444808</v>
      </c>
      <c r="Q269" s="35">
        <f t="shared" si="71"/>
        <v>8.2500000000000004E-2</v>
      </c>
      <c r="R269" s="5">
        <f t="shared" si="105"/>
        <v>330374.27044552501</v>
      </c>
      <c r="S269" s="5">
        <f t="shared" si="106"/>
        <v>1053999.726171196</v>
      </c>
      <c r="T269" s="5">
        <f t="shared" si="72"/>
        <v>367625.72955447529</v>
      </c>
      <c r="U269" s="5">
        <f t="shared" si="73"/>
        <v>1384373.9966167209</v>
      </c>
      <c r="V269" s="150"/>
      <c r="W269" s="2">
        <v>264</v>
      </c>
      <c r="X269" s="118">
        <v>52871</v>
      </c>
      <c r="Y269" s="5">
        <f t="shared" si="107"/>
        <v>364985.45744672808</v>
      </c>
      <c r="Z269" s="5">
        <f t="shared" si="108"/>
        <v>5121.6767256780549</v>
      </c>
      <c r="AA269" s="5">
        <f t="shared" si="74"/>
        <v>2688.4403426998674</v>
      </c>
      <c r="AB269" s="35">
        <f t="shared" si="75"/>
        <v>8.8390601472408376E-2</v>
      </c>
      <c r="AC269" s="5">
        <f t="shared" si="76"/>
        <v>2433.2363829781875</v>
      </c>
      <c r="AD269" s="35">
        <f t="shared" si="77"/>
        <v>8.0000000000000016E-2</v>
      </c>
      <c r="AE269" s="5">
        <f t="shared" si="109"/>
        <v>335702.98289597221</v>
      </c>
      <c r="AF269" s="5">
        <f t="shared" si="110"/>
        <v>1016419.6726830336</v>
      </c>
      <c r="AG269" s="5">
        <f t="shared" si="78"/>
        <v>362297.0171040282</v>
      </c>
      <c r="AH269" s="5">
        <f t="shared" si="79"/>
        <v>1352122.6555790058</v>
      </c>
      <c r="AI269" s="150"/>
      <c r="AJ269" s="2">
        <v>264</v>
      </c>
      <c r="AK269" s="118">
        <v>52871</v>
      </c>
      <c r="AL269" s="5">
        <f t="shared" si="111"/>
        <v>359607.25145307631</v>
      </c>
      <c r="AM269" s="5">
        <f t="shared" si="112"/>
        <v>5000.557474002132</v>
      </c>
      <c r="AN269" s="5">
        <f t="shared" si="80"/>
        <v>2678.0939750343477</v>
      </c>
      <c r="AO269" s="35">
        <f t="shared" si="81"/>
        <v>8.9367296044656139E-2</v>
      </c>
      <c r="AP269" s="5">
        <f t="shared" si="82"/>
        <v>2322.4634989677843</v>
      </c>
      <c r="AQ269" s="35">
        <f t="shared" si="83"/>
        <v>7.7499999999999986E-2</v>
      </c>
      <c r="AR269" s="5">
        <f t="shared" si="113"/>
        <v>341070.84252195805</v>
      </c>
      <c r="AS269" s="5">
        <f t="shared" si="114"/>
        <v>979076.33061460464</v>
      </c>
      <c r="AT269" s="5">
        <f t="shared" si="84"/>
        <v>356929.15747804195</v>
      </c>
      <c r="AU269" s="5">
        <f t="shared" si="85"/>
        <v>1320147.1731365626</v>
      </c>
      <c r="AV269" s="150"/>
      <c r="AW269" s="2">
        <v>264</v>
      </c>
      <c r="AX269" s="118">
        <v>52871</v>
      </c>
      <c r="AY269" s="5">
        <f t="shared" si="115"/>
        <v>354191.07887133368</v>
      </c>
      <c r="AZ269" s="5">
        <f t="shared" si="116"/>
        <v>4880.5172696983873</v>
      </c>
      <c r="BA269" s="5">
        <f t="shared" si="86"/>
        <v>2666.8230267525519</v>
      </c>
      <c r="BB269" s="35">
        <f t="shared" si="87"/>
        <v>9.0352011188446352E-2</v>
      </c>
      <c r="BC269" s="5">
        <f t="shared" si="88"/>
        <v>2213.6942429458354</v>
      </c>
      <c r="BD269" s="35">
        <f t="shared" si="89"/>
        <v>7.4999999999999997E-2</v>
      </c>
      <c r="BE269" s="5">
        <f t="shared" si="117"/>
        <v>346475.74415541958</v>
      </c>
      <c r="BF269" s="5">
        <f t="shared" si="118"/>
        <v>941980.81504495419</v>
      </c>
      <c r="BG269" s="5">
        <f t="shared" si="90"/>
        <v>351524.25584458112</v>
      </c>
      <c r="BH269" s="5">
        <f t="shared" si="91"/>
        <v>1288456.5592003737</v>
      </c>
      <c r="BI269" s="150"/>
      <c r="BJ269" s="2">
        <v>264</v>
      </c>
      <c r="BK269" s="118">
        <v>52871</v>
      </c>
      <c r="BL269" s="5">
        <f t="shared" si="119"/>
        <v>348739.14828287292</v>
      </c>
      <c r="BM269" s="5">
        <f t="shared" si="120"/>
        <v>4761.5904347922178</v>
      </c>
      <c r="BN269" s="5">
        <f t="shared" si="92"/>
        <v>2654.6247472498608</v>
      </c>
      <c r="BO269" s="35">
        <f t="shared" si="93"/>
        <v>9.1344769074102827E-2</v>
      </c>
      <c r="BP269" s="5">
        <f t="shared" si="94"/>
        <v>2106.965687542357</v>
      </c>
      <c r="BQ269" s="35">
        <f t="shared" si="95"/>
        <v>7.2499999999999995E-2</v>
      </c>
      <c r="BR269" s="5">
        <f t="shared" si="121"/>
        <v>351915.47646437713</v>
      </c>
      <c r="BS269" s="5">
        <f t="shared" si="122"/>
        <v>905144.39832076873</v>
      </c>
      <c r="BT269" s="5">
        <f t="shared" si="96"/>
        <v>346084.52353562304</v>
      </c>
      <c r="BU269" s="5">
        <f t="shared" si="97"/>
        <v>1257059.8747851457</v>
      </c>
      <c r="BV269" s="150"/>
      <c r="BW269" s="2">
        <v>264</v>
      </c>
      <c r="BX269" s="118">
        <v>52871</v>
      </c>
      <c r="BY269" s="5">
        <f t="shared" si="123"/>
        <v>343253.77455444343</v>
      </c>
      <c r="BZ269" s="5">
        <f t="shared" si="124"/>
        <v>4643.8114163506943</v>
      </c>
      <c r="CA269" s="5">
        <f t="shared" si="98"/>
        <v>2641.4977314497742</v>
      </c>
      <c r="CB269" s="35">
        <f t="shared" si="99"/>
        <v>9.234559130061272E-2</v>
      </c>
      <c r="CC269" s="5">
        <f t="shared" si="100"/>
        <v>2002.3136849009202</v>
      </c>
      <c r="CD269" s="35">
        <f t="shared" si="101"/>
        <v>7.0000000000000007E-2</v>
      </c>
      <c r="CE269" s="5">
        <f t="shared" si="125"/>
        <v>357387.723177006</v>
      </c>
      <c r="CF269" s="5">
        <f t="shared" si="126"/>
        <v>868578.4907395764</v>
      </c>
      <c r="CG269" s="5">
        <f t="shared" si="102"/>
        <v>340612.27682299365</v>
      </c>
      <c r="CH269" s="5">
        <f t="shared" si="103"/>
        <v>1225966.2139165825</v>
      </c>
    </row>
    <row r="270" spans="9:86" ht="14.25" customHeight="1">
      <c r="I270" s="150"/>
      <c r="J270" s="2">
        <v>265</v>
      </c>
      <c r="K270" s="118">
        <v>52902</v>
      </c>
      <c r="L270" s="5">
        <f t="shared" si="104"/>
        <v>367625.72955447529</v>
      </c>
      <c r="M270" s="5">
        <f t="shared" si="67"/>
        <v>5243.8408962754593</v>
      </c>
      <c r="N270" s="5">
        <f t="shared" si="68"/>
        <v>2716.4140055884418</v>
      </c>
      <c r="O270" s="35">
        <f t="shared" si="69"/>
        <v>8.8668897322734974E-2</v>
      </c>
      <c r="P270" s="5">
        <f t="shared" si="70"/>
        <v>2527.4268906870175</v>
      </c>
      <c r="Q270" s="35">
        <f t="shared" si="71"/>
        <v>8.2500000000000004E-2</v>
      </c>
      <c r="R270" s="5">
        <f t="shared" si="105"/>
        <v>333090.68445111345</v>
      </c>
      <c r="S270" s="5">
        <f t="shared" si="106"/>
        <v>1056527.1530618831</v>
      </c>
      <c r="T270" s="5">
        <f t="shared" si="72"/>
        <v>364909.31554888684</v>
      </c>
      <c r="U270" s="5">
        <f t="shared" si="73"/>
        <v>1389617.8375129965</v>
      </c>
      <c r="V270" s="150"/>
      <c r="W270" s="2">
        <v>265</v>
      </c>
      <c r="X270" s="118">
        <v>52902</v>
      </c>
      <c r="Y270" s="5">
        <f t="shared" si="107"/>
        <v>362297.0171040282</v>
      </c>
      <c r="Z270" s="5">
        <f t="shared" si="108"/>
        <v>5121.6767256780549</v>
      </c>
      <c r="AA270" s="5">
        <f t="shared" si="74"/>
        <v>2706.3632783178668</v>
      </c>
      <c r="AB270" s="35">
        <f t="shared" si="75"/>
        <v>8.9640151054540151E-2</v>
      </c>
      <c r="AC270" s="5">
        <f t="shared" si="76"/>
        <v>2415.3134473601881</v>
      </c>
      <c r="AD270" s="35">
        <f t="shared" si="77"/>
        <v>0.08</v>
      </c>
      <c r="AE270" s="5">
        <f t="shared" si="109"/>
        <v>338409.34617429005</v>
      </c>
      <c r="AF270" s="5">
        <f t="shared" si="110"/>
        <v>1018834.9861303938</v>
      </c>
      <c r="AG270" s="5">
        <f t="shared" si="78"/>
        <v>359590.65382571035</v>
      </c>
      <c r="AH270" s="5">
        <f t="shared" si="79"/>
        <v>1357244.332304684</v>
      </c>
      <c r="AI270" s="150"/>
      <c r="AJ270" s="2">
        <v>265</v>
      </c>
      <c r="AK270" s="118">
        <v>52902</v>
      </c>
      <c r="AL270" s="5">
        <f t="shared" si="111"/>
        <v>356929.15747804195</v>
      </c>
      <c r="AM270" s="5">
        <f t="shared" si="112"/>
        <v>5000.557474002132</v>
      </c>
      <c r="AN270" s="5">
        <f t="shared" si="80"/>
        <v>2695.3899986231113</v>
      </c>
      <c r="AO270" s="35">
        <f t="shared" si="81"/>
        <v>9.061932684910215E-2</v>
      </c>
      <c r="AP270" s="5">
        <f t="shared" si="82"/>
        <v>2305.1674753790207</v>
      </c>
      <c r="AQ270" s="35">
        <f t="shared" si="83"/>
        <v>7.7499999999999999E-2</v>
      </c>
      <c r="AR270" s="5">
        <f t="shared" si="113"/>
        <v>343766.23252058116</v>
      </c>
      <c r="AS270" s="5">
        <f t="shared" si="114"/>
        <v>981381.49808998371</v>
      </c>
      <c r="AT270" s="5">
        <f t="shared" si="84"/>
        <v>354233.76747941884</v>
      </c>
      <c r="AU270" s="5">
        <f t="shared" si="85"/>
        <v>1325147.7306105648</v>
      </c>
      <c r="AV270" s="150"/>
      <c r="AW270" s="2">
        <v>265</v>
      </c>
      <c r="AX270" s="118">
        <v>52902</v>
      </c>
      <c r="AY270" s="5">
        <f t="shared" si="115"/>
        <v>351524.25584458112</v>
      </c>
      <c r="AZ270" s="5">
        <f t="shared" si="116"/>
        <v>4880.5172696983873</v>
      </c>
      <c r="BA270" s="5">
        <f t="shared" si="86"/>
        <v>2683.4906706697557</v>
      </c>
      <c r="BB270" s="35">
        <f t="shared" si="87"/>
        <v>9.1606446817355441E-2</v>
      </c>
      <c r="BC270" s="5">
        <f t="shared" si="88"/>
        <v>2197.0265990286316</v>
      </c>
      <c r="BD270" s="35">
        <f t="shared" si="89"/>
        <v>7.4999999999999983E-2</v>
      </c>
      <c r="BE270" s="5">
        <f t="shared" si="117"/>
        <v>349159.23482608935</v>
      </c>
      <c r="BF270" s="5">
        <f t="shared" si="118"/>
        <v>944177.8416439828</v>
      </c>
      <c r="BG270" s="5">
        <f t="shared" si="90"/>
        <v>348840.76517391135</v>
      </c>
      <c r="BH270" s="5">
        <f t="shared" si="91"/>
        <v>1293337.0764700721</v>
      </c>
      <c r="BI270" s="150"/>
      <c r="BJ270" s="2">
        <v>265</v>
      </c>
      <c r="BK270" s="118">
        <v>52902</v>
      </c>
      <c r="BL270" s="5">
        <f t="shared" si="119"/>
        <v>346084.52353562304</v>
      </c>
      <c r="BM270" s="5">
        <f t="shared" si="120"/>
        <v>4761.5904347922178</v>
      </c>
      <c r="BN270" s="5">
        <f t="shared" si="92"/>
        <v>2670.6631050978285</v>
      </c>
      <c r="BO270" s="35">
        <f t="shared" si="93"/>
        <v>9.2601532520928218E-2</v>
      </c>
      <c r="BP270" s="5">
        <f t="shared" si="94"/>
        <v>2090.9273296943893</v>
      </c>
      <c r="BQ270" s="35">
        <f t="shared" si="95"/>
        <v>7.2499999999999995E-2</v>
      </c>
      <c r="BR270" s="5">
        <f t="shared" si="121"/>
        <v>354586.13956947497</v>
      </c>
      <c r="BS270" s="5">
        <f t="shared" si="122"/>
        <v>907235.32565046311</v>
      </c>
      <c r="BT270" s="5">
        <f t="shared" si="96"/>
        <v>343413.86043052521</v>
      </c>
      <c r="BU270" s="5">
        <f t="shared" si="97"/>
        <v>1261821.4652199382</v>
      </c>
      <c r="BV270" s="150"/>
      <c r="BW270" s="2">
        <v>265</v>
      </c>
      <c r="BX270" s="118">
        <v>52902</v>
      </c>
      <c r="BY270" s="5">
        <f t="shared" si="123"/>
        <v>340612.27682299365</v>
      </c>
      <c r="BZ270" s="5">
        <f t="shared" si="124"/>
        <v>4643.8114163506943</v>
      </c>
      <c r="CA270" s="5">
        <f t="shared" si="98"/>
        <v>2656.9064682165645</v>
      </c>
      <c r="CB270" s="35">
        <f t="shared" si="99"/>
        <v>9.3604604966037036E-2</v>
      </c>
      <c r="CC270" s="5">
        <f t="shared" si="100"/>
        <v>1986.9049481341297</v>
      </c>
      <c r="CD270" s="35">
        <f t="shared" si="101"/>
        <v>7.0000000000000007E-2</v>
      </c>
      <c r="CE270" s="5">
        <f t="shared" si="125"/>
        <v>360044.62964522257</v>
      </c>
      <c r="CF270" s="5">
        <f t="shared" si="126"/>
        <v>870565.39568771049</v>
      </c>
      <c r="CG270" s="5">
        <f t="shared" si="102"/>
        <v>337955.37035477709</v>
      </c>
      <c r="CH270" s="5">
        <f t="shared" si="103"/>
        <v>1230610.0253329331</v>
      </c>
    </row>
    <row r="271" spans="9:86" ht="14.25" customHeight="1">
      <c r="I271" s="150"/>
      <c r="J271" s="2">
        <v>266</v>
      </c>
      <c r="K271" s="118">
        <v>52932</v>
      </c>
      <c r="L271" s="5">
        <f t="shared" si="104"/>
        <v>364909.31554888684</v>
      </c>
      <c r="M271" s="5">
        <f t="shared" si="67"/>
        <v>5243.8408962754593</v>
      </c>
      <c r="N271" s="5">
        <f t="shared" si="68"/>
        <v>2735.0893518768621</v>
      </c>
      <c r="O271" s="35">
        <f t="shared" si="69"/>
        <v>8.994309222595144E-2</v>
      </c>
      <c r="P271" s="5">
        <f t="shared" si="70"/>
        <v>2508.7515443985972</v>
      </c>
      <c r="Q271" s="35">
        <f t="shared" si="71"/>
        <v>8.2500000000000004E-2</v>
      </c>
      <c r="R271" s="5">
        <f t="shared" si="105"/>
        <v>335825.77380299033</v>
      </c>
      <c r="S271" s="5">
        <f t="shared" si="106"/>
        <v>1059035.9046062815</v>
      </c>
      <c r="T271" s="5">
        <f t="shared" si="72"/>
        <v>362174.22619700996</v>
      </c>
      <c r="U271" s="5">
        <f t="shared" si="73"/>
        <v>1394861.6784092719</v>
      </c>
      <c r="V271" s="150"/>
      <c r="W271" s="2">
        <v>266</v>
      </c>
      <c r="X271" s="118">
        <v>52932</v>
      </c>
      <c r="Y271" s="5">
        <f t="shared" si="107"/>
        <v>359590.65382571035</v>
      </c>
      <c r="Z271" s="5">
        <f t="shared" si="108"/>
        <v>5121.6767256780549</v>
      </c>
      <c r="AA271" s="5">
        <f t="shared" si="74"/>
        <v>2724.405700173319</v>
      </c>
      <c r="AB271" s="35">
        <f t="shared" si="75"/>
        <v>9.0916902467453181E-2</v>
      </c>
      <c r="AC271" s="5">
        <f t="shared" si="76"/>
        <v>2397.2710255047359</v>
      </c>
      <c r="AD271" s="35">
        <f t="shared" si="77"/>
        <v>0.08</v>
      </c>
      <c r="AE271" s="5">
        <f t="shared" si="109"/>
        <v>341133.7518744634</v>
      </c>
      <c r="AF271" s="5">
        <f t="shared" si="110"/>
        <v>1021232.2571558985</v>
      </c>
      <c r="AG271" s="5">
        <f t="shared" si="78"/>
        <v>356866.24812553701</v>
      </c>
      <c r="AH271" s="5">
        <f t="shared" si="79"/>
        <v>1362366.0090303619</v>
      </c>
      <c r="AI271" s="150"/>
      <c r="AJ271" s="2">
        <v>266</v>
      </c>
      <c r="AK271" s="118">
        <v>52932</v>
      </c>
      <c r="AL271" s="5">
        <f t="shared" si="111"/>
        <v>354233.76747941884</v>
      </c>
      <c r="AM271" s="5">
        <f t="shared" si="112"/>
        <v>5000.557474002132</v>
      </c>
      <c r="AN271" s="5">
        <f t="shared" si="80"/>
        <v>2712.7977256975519</v>
      </c>
      <c r="AO271" s="35">
        <f t="shared" si="81"/>
        <v>9.1898558796380134E-2</v>
      </c>
      <c r="AP271" s="5">
        <f t="shared" si="82"/>
        <v>2287.7597483045802</v>
      </c>
      <c r="AQ271" s="35">
        <f t="shared" si="83"/>
        <v>7.7500000000000013E-2</v>
      </c>
      <c r="AR271" s="5">
        <f t="shared" si="113"/>
        <v>346479.03024627874</v>
      </c>
      <c r="AS271" s="5">
        <f t="shared" si="114"/>
        <v>983669.25783828832</v>
      </c>
      <c r="AT271" s="5">
        <f t="shared" si="84"/>
        <v>351520.96975372126</v>
      </c>
      <c r="AU271" s="5">
        <f t="shared" si="85"/>
        <v>1330148.2880845671</v>
      </c>
      <c r="AV271" s="150"/>
      <c r="AW271" s="2">
        <v>266</v>
      </c>
      <c r="AX271" s="118">
        <v>52932</v>
      </c>
      <c r="AY271" s="5">
        <f t="shared" si="115"/>
        <v>348840.76517391135</v>
      </c>
      <c r="AZ271" s="5">
        <f t="shared" si="116"/>
        <v>4880.5172696983873</v>
      </c>
      <c r="BA271" s="5">
        <f t="shared" si="86"/>
        <v>2700.2624873614413</v>
      </c>
      <c r="BB271" s="35">
        <f t="shared" si="87"/>
        <v>9.2888082710697539E-2</v>
      </c>
      <c r="BC271" s="5">
        <f t="shared" si="88"/>
        <v>2180.2547823369459</v>
      </c>
      <c r="BD271" s="35">
        <f t="shared" si="89"/>
        <v>7.5000000000000011E-2</v>
      </c>
      <c r="BE271" s="5">
        <f t="shared" si="117"/>
        <v>351859.49731345079</v>
      </c>
      <c r="BF271" s="5">
        <f t="shared" si="118"/>
        <v>946358.0964263198</v>
      </c>
      <c r="BG271" s="5">
        <f t="shared" si="90"/>
        <v>346140.50268654991</v>
      </c>
      <c r="BH271" s="5">
        <f t="shared" si="91"/>
        <v>1298217.5937397706</v>
      </c>
      <c r="BI271" s="150"/>
      <c r="BJ271" s="2">
        <v>266</v>
      </c>
      <c r="BK271" s="118">
        <v>52932</v>
      </c>
      <c r="BL271" s="5">
        <f t="shared" si="119"/>
        <v>343413.86043052521</v>
      </c>
      <c r="BM271" s="5">
        <f t="shared" si="120"/>
        <v>4761.5904347922178</v>
      </c>
      <c r="BN271" s="5">
        <f t="shared" si="92"/>
        <v>2686.7983613577949</v>
      </c>
      <c r="BO271" s="35">
        <f t="shared" si="93"/>
        <v>9.3885495174462277E-2</v>
      </c>
      <c r="BP271" s="5">
        <f t="shared" si="94"/>
        <v>2074.7920734344229</v>
      </c>
      <c r="BQ271" s="35">
        <f t="shared" si="95"/>
        <v>7.2499999999999995E-2</v>
      </c>
      <c r="BR271" s="5">
        <f t="shared" si="121"/>
        <v>357272.93793083273</v>
      </c>
      <c r="BS271" s="5">
        <f t="shared" si="122"/>
        <v>909310.11772389757</v>
      </c>
      <c r="BT271" s="5">
        <f t="shared" si="96"/>
        <v>340727.06206916744</v>
      </c>
      <c r="BU271" s="5">
        <f t="shared" si="97"/>
        <v>1266583.0556547302</v>
      </c>
      <c r="BV271" s="150"/>
      <c r="BW271" s="2">
        <v>266</v>
      </c>
      <c r="BX271" s="118">
        <v>52932</v>
      </c>
      <c r="BY271" s="5">
        <f t="shared" si="123"/>
        <v>337955.37035477709</v>
      </c>
      <c r="BZ271" s="5">
        <f t="shared" si="124"/>
        <v>4643.8114163506943</v>
      </c>
      <c r="CA271" s="5">
        <f t="shared" si="98"/>
        <v>2672.4050892811611</v>
      </c>
      <c r="CB271" s="35">
        <f t="shared" si="99"/>
        <v>9.4890816611994791E-2</v>
      </c>
      <c r="CC271" s="5">
        <f t="shared" si="100"/>
        <v>1971.4063270695331</v>
      </c>
      <c r="CD271" s="35">
        <f t="shared" si="101"/>
        <v>7.0000000000000007E-2</v>
      </c>
      <c r="CE271" s="5">
        <f t="shared" si="125"/>
        <v>362717.03473450372</v>
      </c>
      <c r="CF271" s="5">
        <f t="shared" si="126"/>
        <v>872536.80201478</v>
      </c>
      <c r="CG271" s="5">
        <f t="shared" si="102"/>
        <v>335282.96526549594</v>
      </c>
      <c r="CH271" s="5">
        <f t="shared" si="103"/>
        <v>1235253.8367492836</v>
      </c>
    </row>
    <row r="272" spans="9:86" ht="14.25" customHeight="1">
      <c r="I272" s="150"/>
      <c r="J272" s="2">
        <v>267</v>
      </c>
      <c r="K272" s="118">
        <v>52963</v>
      </c>
      <c r="L272" s="5">
        <f t="shared" si="104"/>
        <v>362174.22619700996</v>
      </c>
      <c r="M272" s="5">
        <f t="shared" si="67"/>
        <v>5243.8408962754593</v>
      </c>
      <c r="N272" s="5">
        <f t="shared" si="68"/>
        <v>2753.8930911710158</v>
      </c>
      <c r="O272" s="35">
        <f t="shared" si="69"/>
        <v>9.1245358459262488E-2</v>
      </c>
      <c r="P272" s="5">
        <f t="shared" si="70"/>
        <v>2489.9478051044434</v>
      </c>
      <c r="Q272" s="35">
        <f t="shared" si="71"/>
        <v>8.2500000000000004E-2</v>
      </c>
      <c r="R272" s="5">
        <f t="shared" si="105"/>
        <v>338579.66689416132</v>
      </c>
      <c r="S272" s="5">
        <f t="shared" si="106"/>
        <v>1061525.8524113861</v>
      </c>
      <c r="T272" s="5">
        <f t="shared" si="72"/>
        <v>359420.33310583897</v>
      </c>
      <c r="U272" s="5">
        <f t="shared" si="73"/>
        <v>1400105.5193055475</v>
      </c>
      <c r="V272" s="150"/>
      <c r="W272" s="2">
        <v>267</v>
      </c>
      <c r="X272" s="118">
        <v>52963</v>
      </c>
      <c r="Y272" s="5">
        <f t="shared" si="107"/>
        <v>356866.24812553701</v>
      </c>
      <c r="Z272" s="5">
        <f t="shared" si="108"/>
        <v>5121.6767256780549</v>
      </c>
      <c r="AA272" s="5">
        <f t="shared" si="74"/>
        <v>2742.5684048411413</v>
      </c>
      <c r="AB272" s="35">
        <f t="shared" si="75"/>
        <v>9.2221724612400038E-2</v>
      </c>
      <c r="AC272" s="5">
        <f t="shared" si="76"/>
        <v>2379.1083208369137</v>
      </c>
      <c r="AD272" s="35">
        <f t="shared" si="77"/>
        <v>0.08</v>
      </c>
      <c r="AE272" s="5">
        <f t="shared" si="109"/>
        <v>343876.32027930452</v>
      </c>
      <c r="AF272" s="5">
        <f t="shared" si="110"/>
        <v>1023611.3654767354</v>
      </c>
      <c r="AG272" s="5">
        <f t="shared" si="78"/>
        <v>354123.67972069589</v>
      </c>
      <c r="AH272" s="5">
        <f t="shared" si="79"/>
        <v>1367487.6857560398</v>
      </c>
      <c r="AI272" s="150"/>
      <c r="AJ272" s="2">
        <v>267</v>
      </c>
      <c r="AK272" s="118">
        <v>52963</v>
      </c>
      <c r="AL272" s="5">
        <f t="shared" si="111"/>
        <v>351520.96975372126</v>
      </c>
      <c r="AM272" s="5">
        <f t="shared" si="112"/>
        <v>5000.557474002132</v>
      </c>
      <c r="AN272" s="5">
        <f t="shared" si="80"/>
        <v>2730.3178776760155</v>
      </c>
      <c r="AO272" s="35">
        <f t="shared" si="81"/>
        <v>9.3205860677577246E-2</v>
      </c>
      <c r="AP272" s="5">
        <f t="shared" si="82"/>
        <v>2270.2395963261165</v>
      </c>
      <c r="AQ272" s="35">
        <f t="shared" si="83"/>
        <v>7.7499999999999999E-2</v>
      </c>
      <c r="AR272" s="5">
        <f t="shared" si="113"/>
        <v>349209.34812395473</v>
      </c>
      <c r="AS272" s="5">
        <f t="shared" si="114"/>
        <v>985939.49743461446</v>
      </c>
      <c r="AT272" s="5">
        <f t="shared" si="84"/>
        <v>348790.65187604527</v>
      </c>
      <c r="AU272" s="5">
        <f t="shared" si="85"/>
        <v>1335148.8455585693</v>
      </c>
      <c r="AV272" s="150"/>
      <c r="AW272" s="2">
        <v>267</v>
      </c>
      <c r="AX272" s="118">
        <v>52963</v>
      </c>
      <c r="AY272" s="5">
        <f t="shared" si="115"/>
        <v>346140.50268654991</v>
      </c>
      <c r="AZ272" s="5">
        <f t="shared" si="116"/>
        <v>4880.5172696983873</v>
      </c>
      <c r="BA272" s="5">
        <f t="shared" si="86"/>
        <v>2717.1391279074505</v>
      </c>
      <c r="BB272" s="35">
        <f t="shared" si="87"/>
        <v>9.419778755107347E-2</v>
      </c>
      <c r="BC272" s="5">
        <f t="shared" si="88"/>
        <v>2163.3781417909368</v>
      </c>
      <c r="BD272" s="35">
        <f t="shared" si="89"/>
        <v>7.4999999999999997E-2</v>
      </c>
      <c r="BE272" s="5">
        <f t="shared" si="117"/>
        <v>354576.63644135825</v>
      </c>
      <c r="BF272" s="5">
        <f t="shared" si="118"/>
        <v>948521.47456811077</v>
      </c>
      <c r="BG272" s="5">
        <f t="shared" si="90"/>
        <v>343423.36355864245</v>
      </c>
      <c r="BH272" s="5">
        <f t="shared" si="91"/>
        <v>1303098.111009469</v>
      </c>
      <c r="BI272" s="150"/>
      <c r="BJ272" s="2">
        <v>267</v>
      </c>
      <c r="BK272" s="118">
        <v>52963</v>
      </c>
      <c r="BL272" s="5">
        <f t="shared" si="119"/>
        <v>340727.06206916744</v>
      </c>
      <c r="BM272" s="5">
        <f t="shared" si="120"/>
        <v>4761.5904347922178</v>
      </c>
      <c r="BN272" s="5">
        <f t="shared" si="92"/>
        <v>2703.0311014576646</v>
      </c>
      <c r="BO272" s="35">
        <f t="shared" si="93"/>
        <v>9.5197525610417777E-2</v>
      </c>
      <c r="BP272" s="5">
        <f t="shared" si="94"/>
        <v>2058.5593333345532</v>
      </c>
      <c r="BQ272" s="35">
        <f t="shared" si="95"/>
        <v>7.2499999999999995E-2</v>
      </c>
      <c r="BR272" s="5">
        <f t="shared" si="121"/>
        <v>359975.96903229039</v>
      </c>
      <c r="BS272" s="5">
        <f t="shared" si="122"/>
        <v>911368.67705723213</v>
      </c>
      <c r="BT272" s="5">
        <f t="shared" si="96"/>
        <v>338024.03096770978</v>
      </c>
      <c r="BU272" s="5">
        <f t="shared" si="97"/>
        <v>1271344.6460895226</v>
      </c>
      <c r="BV272" s="150"/>
      <c r="BW272" s="2">
        <v>267</v>
      </c>
      <c r="BX272" s="118">
        <v>52963</v>
      </c>
      <c r="BY272" s="5">
        <f t="shared" si="123"/>
        <v>335282.96526549594</v>
      </c>
      <c r="BZ272" s="5">
        <f t="shared" si="124"/>
        <v>4643.8114163506943</v>
      </c>
      <c r="CA272" s="5">
        <f t="shared" si="98"/>
        <v>2687.9941189686347</v>
      </c>
      <c r="CB272" s="35">
        <f t="shared" si="99"/>
        <v>9.6205094708827668E-2</v>
      </c>
      <c r="CC272" s="5">
        <f t="shared" si="100"/>
        <v>1955.8172973820597</v>
      </c>
      <c r="CD272" s="35">
        <f t="shared" si="101"/>
        <v>7.0000000000000007E-2</v>
      </c>
      <c r="CE272" s="5">
        <f t="shared" si="125"/>
        <v>365405.02885347232</v>
      </c>
      <c r="CF272" s="5">
        <f t="shared" si="126"/>
        <v>874492.61931216205</v>
      </c>
      <c r="CG272" s="5">
        <f t="shared" si="102"/>
        <v>332594.97114652733</v>
      </c>
      <c r="CH272" s="5">
        <f t="shared" si="103"/>
        <v>1239897.6481656344</v>
      </c>
    </row>
    <row r="273" spans="9:86" ht="14.25" customHeight="1">
      <c r="I273" s="150"/>
      <c r="J273" s="2">
        <v>268</v>
      </c>
      <c r="K273" s="118">
        <v>52994</v>
      </c>
      <c r="L273" s="5">
        <f t="shared" si="104"/>
        <v>359420.33310583897</v>
      </c>
      <c r="M273" s="5">
        <f t="shared" si="67"/>
        <v>5243.8408962754593</v>
      </c>
      <c r="N273" s="5">
        <f t="shared" si="68"/>
        <v>2772.8261061728163</v>
      </c>
      <c r="O273" s="35">
        <f t="shared" si="69"/>
        <v>9.2576602404615724E-2</v>
      </c>
      <c r="P273" s="5">
        <f t="shared" si="70"/>
        <v>2471.014790102643</v>
      </c>
      <c r="Q273" s="35">
        <f t="shared" si="71"/>
        <v>8.2500000000000004E-2</v>
      </c>
      <c r="R273" s="5">
        <f t="shared" si="105"/>
        <v>341352.49300033413</v>
      </c>
      <c r="S273" s="5">
        <f t="shared" si="106"/>
        <v>1063996.8672014887</v>
      </c>
      <c r="T273" s="5">
        <f t="shared" si="72"/>
        <v>356647.50699966616</v>
      </c>
      <c r="U273" s="5">
        <f t="shared" si="73"/>
        <v>1405349.3602018228</v>
      </c>
      <c r="V273" s="150"/>
      <c r="W273" s="2">
        <v>268</v>
      </c>
      <c r="X273" s="118">
        <v>52994</v>
      </c>
      <c r="Y273" s="5">
        <f t="shared" si="107"/>
        <v>354123.67972069589</v>
      </c>
      <c r="Z273" s="5">
        <f t="shared" si="108"/>
        <v>5121.6767256780549</v>
      </c>
      <c r="AA273" s="5">
        <f t="shared" si="74"/>
        <v>2760.8521942067487</v>
      </c>
      <c r="AB273" s="35">
        <f t="shared" si="75"/>
        <v>9.3555523755461445E-2</v>
      </c>
      <c r="AC273" s="5">
        <f t="shared" si="76"/>
        <v>2360.8245314713063</v>
      </c>
      <c r="AD273" s="35">
        <f t="shared" si="77"/>
        <v>8.0000000000000016E-2</v>
      </c>
      <c r="AE273" s="5">
        <f t="shared" si="109"/>
        <v>346637.17247351125</v>
      </c>
      <c r="AF273" s="5">
        <f t="shared" si="110"/>
        <v>1025972.1900082068</v>
      </c>
      <c r="AG273" s="5">
        <f t="shared" si="78"/>
        <v>351362.82752648916</v>
      </c>
      <c r="AH273" s="5">
        <f t="shared" si="79"/>
        <v>1372609.362481718</v>
      </c>
      <c r="AI273" s="150"/>
      <c r="AJ273" s="2">
        <v>268</v>
      </c>
      <c r="AK273" s="118">
        <v>52994</v>
      </c>
      <c r="AL273" s="5">
        <f t="shared" si="111"/>
        <v>348790.65187604527</v>
      </c>
      <c r="AM273" s="5">
        <f t="shared" si="112"/>
        <v>5000.557474002132</v>
      </c>
      <c r="AN273" s="5">
        <f t="shared" si="80"/>
        <v>2747.9511806360065</v>
      </c>
      <c r="AO273" s="35">
        <f t="shared" si="81"/>
        <v>9.4542138644676241E-2</v>
      </c>
      <c r="AP273" s="5">
        <f t="shared" si="82"/>
        <v>2252.6062933661256</v>
      </c>
      <c r="AQ273" s="35">
        <f t="shared" si="83"/>
        <v>7.7499999999999986E-2</v>
      </c>
      <c r="AR273" s="5">
        <f t="shared" si="113"/>
        <v>351957.29930459074</v>
      </c>
      <c r="AS273" s="5">
        <f t="shared" si="114"/>
        <v>988192.10372798063</v>
      </c>
      <c r="AT273" s="5">
        <f t="shared" si="84"/>
        <v>346042.70069540926</v>
      </c>
      <c r="AU273" s="5">
        <f t="shared" si="85"/>
        <v>1340149.4030325713</v>
      </c>
      <c r="AV273" s="150"/>
      <c r="AW273" s="2">
        <v>268</v>
      </c>
      <c r="AX273" s="118">
        <v>52994</v>
      </c>
      <c r="AY273" s="5">
        <f t="shared" si="115"/>
        <v>343423.36355864245</v>
      </c>
      <c r="AZ273" s="5">
        <f t="shared" si="116"/>
        <v>4880.5172696983873</v>
      </c>
      <c r="BA273" s="5">
        <f t="shared" si="86"/>
        <v>2734.121247456872</v>
      </c>
      <c r="BB273" s="35">
        <f t="shared" si="87"/>
        <v>9.5536467378055878E-2</v>
      </c>
      <c r="BC273" s="5">
        <f t="shared" si="88"/>
        <v>2146.3960222415153</v>
      </c>
      <c r="BD273" s="35">
        <f t="shared" si="89"/>
        <v>7.5000000000000011E-2</v>
      </c>
      <c r="BE273" s="5">
        <f t="shared" si="117"/>
        <v>357310.75768881512</v>
      </c>
      <c r="BF273" s="5">
        <f t="shared" si="118"/>
        <v>950667.87059035234</v>
      </c>
      <c r="BG273" s="5">
        <f t="shared" si="90"/>
        <v>340689.24231118558</v>
      </c>
      <c r="BH273" s="5">
        <f t="shared" si="91"/>
        <v>1307978.6282791675</v>
      </c>
      <c r="BI273" s="150"/>
      <c r="BJ273" s="2">
        <v>268</v>
      </c>
      <c r="BK273" s="118">
        <v>52994</v>
      </c>
      <c r="BL273" s="5">
        <f t="shared" si="119"/>
        <v>338024.03096770978</v>
      </c>
      <c r="BM273" s="5">
        <f t="shared" si="120"/>
        <v>4761.5904347922178</v>
      </c>
      <c r="BN273" s="5">
        <f t="shared" si="92"/>
        <v>2719.3619143623046</v>
      </c>
      <c r="BO273" s="35">
        <f t="shared" si="93"/>
        <v>9.6538529757563024E-2</v>
      </c>
      <c r="BP273" s="5">
        <f t="shared" si="94"/>
        <v>2042.2285204299133</v>
      </c>
      <c r="BQ273" s="35">
        <f t="shared" si="95"/>
        <v>7.2499999999999995E-2</v>
      </c>
      <c r="BR273" s="5">
        <f t="shared" si="121"/>
        <v>362695.33094665268</v>
      </c>
      <c r="BS273" s="5">
        <f t="shared" si="122"/>
        <v>913410.90557766205</v>
      </c>
      <c r="BT273" s="5">
        <f t="shared" si="96"/>
        <v>335304.66905334749</v>
      </c>
      <c r="BU273" s="5">
        <f t="shared" si="97"/>
        <v>1276106.2365243146</v>
      </c>
      <c r="BV273" s="150"/>
      <c r="BW273" s="2">
        <v>268</v>
      </c>
      <c r="BX273" s="118">
        <v>52994</v>
      </c>
      <c r="BY273" s="5">
        <f t="shared" si="123"/>
        <v>332594.97114652733</v>
      </c>
      <c r="BZ273" s="5">
        <f t="shared" si="124"/>
        <v>4643.8114163506943</v>
      </c>
      <c r="CA273" s="5">
        <f t="shared" si="98"/>
        <v>2703.674084662618</v>
      </c>
      <c r="CB273" s="35">
        <f t="shared" si="99"/>
        <v>9.7548345076023169E-2</v>
      </c>
      <c r="CC273" s="5">
        <f t="shared" si="100"/>
        <v>1940.1373316880761</v>
      </c>
      <c r="CD273" s="35">
        <f t="shared" si="101"/>
        <v>7.0000000000000007E-2</v>
      </c>
      <c r="CE273" s="5">
        <f t="shared" si="125"/>
        <v>368108.70293813496</v>
      </c>
      <c r="CF273" s="5">
        <f t="shared" si="126"/>
        <v>876432.75664385012</v>
      </c>
      <c r="CG273" s="5">
        <f t="shared" si="102"/>
        <v>329891.29706186469</v>
      </c>
      <c r="CH273" s="5">
        <f t="shared" si="103"/>
        <v>1244541.4595819851</v>
      </c>
    </row>
    <row r="274" spans="9:86" ht="14.25" customHeight="1">
      <c r="I274" s="150"/>
      <c r="J274" s="2">
        <v>269</v>
      </c>
      <c r="K274" s="118">
        <v>53022</v>
      </c>
      <c r="L274" s="5">
        <f t="shared" si="104"/>
        <v>356647.50699966616</v>
      </c>
      <c r="M274" s="5">
        <f t="shared" si="67"/>
        <v>5243.8408962754593</v>
      </c>
      <c r="N274" s="5">
        <f t="shared" si="68"/>
        <v>2791.8892856527546</v>
      </c>
      <c r="O274" s="35">
        <f t="shared" si="69"/>
        <v>9.3937769843613156E-2</v>
      </c>
      <c r="P274" s="5">
        <f t="shared" si="70"/>
        <v>2451.9516106227047</v>
      </c>
      <c r="Q274" s="35">
        <f t="shared" si="71"/>
        <v>8.249999999999999E-2</v>
      </c>
      <c r="R274" s="5">
        <f t="shared" si="105"/>
        <v>344144.38228598691</v>
      </c>
      <c r="S274" s="5">
        <f t="shared" si="106"/>
        <v>1066448.8188121114</v>
      </c>
      <c r="T274" s="5">
        <f t="shared" si="72"/>
        <v>353855.61771401338</v>
      </c>
      <c r="U274" s="5">
        <f t="shared" si="73"/>
        <v>1410593.2010980984</v>
      </c>
      <c r="V274" s="150"/>
      <c r="W274" s="2">
        <v>269</v>
      </c>
      <c r="X274" s="118">
        <v>53022</v>
      </c>
      <c r="Y274" s="5">
        <f t="shared" si="107"/>
        <v>351362.82752648916</v>
      </c>
      <c r="Z274" s="5">
        <f t="shared" si="108"/>
        <v>5121.6767256780549</v>
      </c>
      <c r="AA274" s="5">
        <f t="shared" si="74"/>
        <v>2779.2578755014606</v>
      </c>
      <c r="AB274" s="35">
        <f t="shared" si="75"/>
        <v>9.491924555822058E-2</v>
      </c>
      <c r="AC274" s="5">
        <f t="shared" si="76"/>
        <v>2342.4188501765943</v>
      </c>
      <c r="AD274" s="35">
        <f t="shared" si="77"/>
        <v>7.9999999999999988E-2</v>
      </c>
      <c r="AE274" s="5">
        <f t="shared" si="109"/>
        <v>349416.43034901272</v>
      </c>
      <c r="AF274" s="5">
        <f t="shared" si="110"/>
        <v>1028314.6088583834</v>
      </c>
      <c r="AG274" s="5">
        <f t="shared" si="78"/>
        <v>348583.56965098769</v>
      </c>
      <c r="AH274" s="5">
        <f t="shared" si="79"/>
        <v>1377731.0392073961</v>
      </c>
      <c r="AI274" s="150"/>
      <c r="AJ274" s="2">
        <v>269</v>
      </c>
      <c r="AK274" s="118">
        <v>53022</v>
      </c>
      <c r="AL274" s="5">
        <f t="shared" si="111"/>
        <v>346042.70069540926</v>
      </c>
      <c r="AM274" s="5">
        <f t="shared" si="112"/>
        <v>5000.557474002132</v>
      </c>
      <c r="AN274" s="5">
        <f t="shared" si="80"/>
        <v>2765.6983653442808</v>
      </c>
      <c r="AO274" s="35">
        <f t="shared" si="81"/>
        <v>9.5908338241020033E-2</v>
      </c>
      <c r="AP274" s="5">
        <f t="shared" si="82"/>
        <v>2234.8591086578513</v>
      </c>
      <c r="AQ274" s="35">
        <f t="shared" si="83"/>
        <v>7.7499999999999986E-2</v>
      </c>
      <c r="AR274" s="5">
        <f t="shared" si="113"/>
        <v>354722.99766993499</v>
      </c>
      <c r="AS274" s="5">
        <f t="shared" si="114"/>
        <v>990426.96283663844</v>
      </c>
      <c r="AT274" s="5">
        <f t="shared" si="84"/>
        <v>343277.00233006501</v>
      </c>
      <c r="AU274" s="5">
        <f t="shared" si="85"/>
        <v>1345149.9605065733</v>
      </c>
      <c r="AV274" s="150"/>
      <c r="AW274" s="2">
        <v>269</v>
      </c>
      <c r="AX274" s="118">
        <v>53022</v>
      </c>
      <c r="AY274" s="5">
        <f t="shared" si="115"/>
        <v>340689.24231118558</v>
      </c>
      <c r="AZ274" s="5">
        <f t="shared" si="116"/>
        <v>4880.5172696983873</v>
      </c>
      <c r="BA274" s="5">
        <f t="shared" si="86"/>
        <v>2751.2095052534778</v>
      </c>
      <c r="BB274" s="35">
        <f t="shared" si="87"/>
        <v>9.690506761844353E-2</v>
      </c>
      <c r="BC274" s="5">
        <f t="shared" si="88"/>
        <v>2129.3077644449095</v>
      </c>
      <c r="BD274" s="35">
        <f t="shared" si="89"/>
        <v>7.4999999999999983E-2</v>
      </c>
      <c r="BE274" s="5">
        <f t="shared" si="117"/>
        <v>360061.96719406859</v>
      </c>
      <c r="BF274" s="5">
        <f t="shared" si="118"/>
        <v>952797.1783547973</v>
      </c>
      <c r="BG274" s="5">
        <f t="shared" si="90"/>
        <v>337938.0328059321</v>
      </c>
      <c r="BH274" s="5">
        <f t="shared" si="91"/>
        <v>1312859.1455488659</v>
      </c>
      <c r="BI274" s="150"/>
      <c r="BJ274" s="2">
        <v>269</v>
      </c>
      <c r="BK274" s="118">
        <v>53022</v>
      </c>
      <c r="BL274" s="5">
        <f t="shared" si="119"/>
        <v>335304.66905334749</v>
      </c>
      <c r="BM274" s="5">
        <f t="shared" si="120"/>
        <v>4761.5904347922178</v>
      </c>
      <c r="BN274" s="5">
        <f t="shared" si="92"/>
        <v>2735.7913925949101</v>
      </c>
      <c r="BO274" s="35">
        <f t="shared" si="93"/>
        <v>9.7909452927766122E-2</v>
      </c>
      <c r="BP274" s="5">
        <f t="shared" si="94"/>
        <v>2025.7990421973077</v>
      </c>
      <c r="BQ274" s="35">
        <f t="shared" si="95"/>
        <v>7.2499999999999995E-2</v>
      </c>
      <c r="BR274" s="5">
        <f t="shared" si="121"/>
        <v>365431.12233924761</v>
      </c>
      <c r="BS274" s="5">
        <f t="shared" si="122"/>
        <v>915436.70461985935</v>
      </c>
      <c r="BT274" s="5">
        <f t="shared" si="96"/>
        <v>332568.87766075257</v>
      </c>
      <c r="BU274" s="5">
        <f t="shared" si="97"/>
        <v>1280867.8269591071</v>
      </c>
      <c r="BV274" s="150"/>
      <c r="BW274" s="2">
        <v>269</v>
      </c>
      <c r="BX274" s="118">
        <v>53022</v>
      </c>
      <c r="BY274" s="5">
        <f t="shared" si="123"/>
        <v>329891.29706186469</v>
      </c>
      <c r="BZ274" s="5">
        <f t="shared" si="124"/>
        <v>4643.8114163506943</v>
      </c>
      <c r="CA274" s="5">
        <f t="shared" si="98"/>
        <v>2719.4455168231502</v>
      </c>
      <c r="CB274" s="35">
        <f t="shared" si="99"/>
        <v>9.8921512912048898E-2</v>
      </c>
      <c r="CC274" s="5">
        <f t="shared" si="100"/>
        <v>1924.3658995275441</v>
      </c>
      <c r="CD274" s="35">
        <f t="shared" si="101"/>
        <v>7.0000000000000007E-2</v>
      </c>
      <c r="CE274" s="5">
        <f t="shared" si="125"/>
        <v>370828.14845495811</v>
      </c>
      <c r="CF274" s="5">
        <f t="shared" si="126"/>
        <v>878357.12254337769</v>
      </c>
      <c r="CG274" s="5">
        <f t="shared" si="102"/>
        <v>327171.85154504154</v>
      </c>
      <c r="CH274" s="5">
        <f t="shared" si="103"/>
        <v>1249185.2709983359</v>
      </c>
    </row>
    <row r="275" spans="9:86" ht="14.25" customHeight="1">
      <c r="I275" s="150"/>
      <c r="J275" s="2">
        <v>270</v>
      </c>
      <c r="K275" s="118">
        <v>53053</v>
      </c>
      <c r="L275" s="5">
        <f t="shared" si="104"/>
        <v>353855.61771401338</v>
      </c>
      <c r="M275" s="5">
        <f t="shared" si="67"/>
        <v>5243.8408962754593</v>
      </c>
      <c r="N275" s="5">
        <f t="shared" si="68"/>
        <v>2811.0835244916175</v>
      </c>
      <c r="O275" s="35">
        <f t="shared" si="69"/>
        <v>9.532984812229961E-2</v>
      </c>
      <c r="P275" s="5">
        <f t="shared" si="70"/>
        <v>2432.7573717838418</v>
      </c>
      <c r="Q275" s="35">
        <f t="shared" si="71"/>
        <v>8.249999999999999E-2</v>
      </c>
      <c r="R275" s="5">
        <f t="shared" si="105"/>
        <v>346955.46581047855</v>
      </c>
      <c r="S275" s="5">
        <f t="shared" si="106"/>
        <v>1068881.5761838953</v>
      </c>
      <c r="T275" s="5">
        <f t="shared" si="72"/>
        <v>351044.53418952174</v>
      </c>
      <c r="U275" s="5">
        <f t="shared" si="73"/>
        <v>1415837.0419943738</v>
      </c>
      <c r="V275" s="150"/>
      <c r="W275" s="2">
        <v>270</v>
      </c>
      <c r="X275" s="118">
        <v>53053</v>
      </c>
      <c r="Y275" s="5">
        <f t="shared" si="107"/>
        <v>348583.56965098769</v>
      </c>
      <c r="Z275" s="5">
        <f t="shared" si="108"/>
        <v>5121.6767256780549</v>
      </c>
      <c r="AA275" s="5">
        <f t="shared" si="74"/>
        <v>2797.7862613381367</v>
      </c>
      <c r="AB275" s="35">
        <f t="shared" si="75"/>
        <v>9.6313877242327775E-2</v>
      </c>
      <c r="AC275" s="5">
        <f t="shared" si="76"/>
        <v>2323.8904643399183</v>
      </c>
      <c r="AD275" s="35">
        <f t="shared" si="77"/>
        <v>8.0000000000000016E-2</v>
      </c>
      <c r="AE275" s="5">
        <f t="shared" si="109"/>
        <v>352214.21661035088</v>
      </c>
      <c r="AF275" s="5">
        <f t="shared" si="110"/>
        <v>1030638.4993227232</v>
      </c>
      <c r="AG275" s="5">
        <f t="shared" si="78"/>
        <v>345785.78338964953</v>
      </c>
      <c r="AH275" s="5">
        <f t="shared" si="79"/>
        <v>1382852.7159330742</v>
      </c>
      <c r="AI275" s="150"/>
      <c r="AJ275" s="2">
        <v>270</v>
      </c>
      <c r="AK275" s="118">
        <v>53053</v>
      </c>
      <c r="AL275" s="5">
        <f t="shared" si="111"/>
        <v>343277.00233006501</v>
      </c>
      <c r="AM275" s="5">
        <f t="shared" si="112"/>
        <v>5000.557474002132</v>
      </c>
      <c r="AN275" s="5">
        <f t="shared" si="80"/>
        <v>2783.5601672871289</v>
      </c>
      <c r="AO275" s="35">
        <f t="shared" si="81"/>
        <v>9.7305446565652626E-2</v>
      </c>
      <c r="AP275" s="5">
        <f t="shared" si="82"/>
        <v>2216.9973067150031</v>
      </c>
      <c r="AQ275" s="35">
        <f t="shared" si="83"/>
        <v>7.7499999999999999E-2</v>
      </c>
      <c r="AR275" s="5">
        <f t="shared" si="113"/>
        <v>357506.55783722212</v>
      </c>
      <c r="AS275" s="5">
        <f t="shared" si="114"/>
        <v>992643.96014335344</v>
      </c>
      <c r="AT275" s="5">
        <f t="shared" si="84"/>
        <v>340493.44216277788</v>
      </c>
      <c r="AU275" s="5">
        <f t="shared" si="85"/>
        <v>1350150.5179805756</v>
      </c>
      <c r="AV275" s="150"/>
      <c r="AW275" s="2">
        <v>270</v>
      </c>
      <c r="AX275" s="118">
        <v>53053</v>
      </c>
      <c r="AY275" s="5">
        <f t="shared" si="115"/>
        <v>337938.0328059321</v>
      </c>
      <c r="AZ275" s="5">
        <f t="shared" si="116"/>
        <v>4880.5172696983873</v>
      </c>
      <c r="BA275" s="5">
        <f t="shared" si="86"/>
        <v>2768.4045646613117</v>
      </c>
      <c r="BB275" s="35">
        <f t="shared" si="87"/>
        <v>9.8304575250378834E-2</v>
      </c>
      <c r="BC275" s="5">
        <f t="shared" si="88"/>
        <v>2112.1127050370756</v>
      </c>
      <c r="BD275" s="35">
        <f t="shared" si="89"/>
        <v>7.4999999999999997E-2</v>
      </c>
      <c r="BE275" s="5">
        <f t="shared" si="117"/>
        <v>362830.37175872992</v>
      </c>
      <c r="BF275" s="5">
        <f t="shared" si="118"/>
        <v>954909.29105983442</v>
      </c>
      <c r="BG275" s="5">
        <f t="shared" si="90"/>
        <v>335169.62824127078</v>
      </c>
      <c r="BH275" s="5">
        <f t="shared" si="91"/>
        <v>1317739.6628185643</v>
      </c>
      <c r="BI275" s="150"/>
      <c r="BJ275" s="2">
        <v>270</v>
      </c>
      <c r="BK275" s="118">
        <v>53053</v>
      </c>
      <c r="BL275" s="5">
        <f t="shared" si="119"/>
        <v>332568.87766075257</v>
      </c>
      <c r="BM275" s="5">
        <f t="shared" si="120"/>
        <v>4761.5904347922178</v>
      </c>
      <c r="BN275" s="5">
        <f t="shared" si="92"/>
        <v>2752.3201322585046</v>
      </c>
      <c r="BO275" s="35">
        <f t="shared" si="93"/>
        <v>9.931128197988856E-2</v>
      </c>
      <c r="BP275" s="5">
        <f t="shared" si="94"/>
        <v>2009.2703025337134</v>
      </c>
      <c r="BQ275" s="35">
        <f t="shared" si="95"/>
        <v>7.2499999999999995E-2</v>
      </c>
      <c r="BR275" s="5">
        <f t="shared" si="121"/>
        <v>368183.44247150613</v>
      </c>
      <c r="BS275" s="5">
        <f t="shared" si="122"/>
        <v>917445.9749223931</v>
      </c>
      <c r="BT275" s="5">
        <f t="shared" si="96"/>
        <v>329816.55752849404</v>
      </c>
      <c r="BU275" s="5">
        <f t="shared" si="97"/>
        <v>1285629.4173938993</v>
      </c>
      <c r="BV275" s="150"/>
      <c r="BW275" s="2">
        <v>270</v>
      </c>
      <c r="BX275" s="118">
        <v>53053</v>
      </c>
      <c r="BY275" s="5">
        <f t="shared" si="123"/>
        <v>327171.85154504154</v>
      </c>
      <c r="BZ275" s="5">
        <f t="shared" si="124"/>
        <v>4643.8114163506943</v>
      </c>
      <c r="CA275" s="5">
        <f t="shared" si="98"/>
        <v>2735.3089490046186</v>
      </c>
      <c r="CB275" s="35">
        <f t="shared" si="99"/>
        <v>0.10032558495802199</v>
      </c>
      <c r="CC275" s="5">
        <f t="shared" si="100"/>
        <v>1908.5024673460757</v>
      </c>
      <c r="CD275" s="35">
        <f t="shared" si="101"/>
        <v>7.0000000000000007E-2</v>
      </c>
      <c r="CE275" s="5">
        <f t="shared" si="125"/>
        <v>373563.45740396273</v>
      </c>
      <c r="CF275" s="5">
        <f t="shared" si="126"/>
        <v>880265.62501072371</v>
      </c>
      <c r="CG275" s="5">
        <f t="shared" si="102"/>
        <v>324436.54259603692</v>
      </c>
      <c r="CH275" s="5">
        <f t="shared" si="103"/>
        <v>1253829.0824146864</v>
      </c>
    </row>
    <row r="276" spans="9:86" ht="14.25" customHeight="1">
      <c r="I276" s="150"/>
      <c r="J276" s="2">
        <v>271</v>
      </c>
      <c r="K276" s="118">
        <v>53083</v>
      </c>
      <c r="L276" s="5">
        <f t="shared" si="104"/>
        <v>351044.53418952174</v>
      </c>
      <c r="M276" s="5">
        <f t="shared" si="67"/>
        <v>5243.8408962754593</v>
      </c>
      <c r="N276" s="5">
        <f t="shared" si="68"/>
        <v>2830.4097237224973</v>
      </c>
      <c r="O276" s="35">
        <f t="shared" si="69"/>
        <v>9.6753868460270648E-2</v>
      </c>
      <c r="P276" s="5">
        <f t="shared" si="70"/>
        <v>2413.4311725529619</v>
      </c>
      <c r="Q276" s="35">
        <f t="shared" si="71"/>
        <v>8.2500000000000004E-2</v>
      </c>
      <c r="R276" s="5">
        <f t="shared" si="105"/>
        <v>349785.87553420104</v>
      </c>
      <c r="S276" s="5">
        <f t="shared" si="106"/>
        <v>1071295.0073564483</v>
      </c>
      <c r="T276" s="5">
        <f t="shared" si="72"/>
        <v>348214.12446579925</v>
      </c>
      <c r="U276" s="5">
        <f t="shared" si="73"/>
        <v>1421080.8828906494</v>
      </c>
      <c r="V276" s="150"/>
      <c r="W276" s="2">
        <v>271</v>
      </c>
      <c r="X276" s="118">
        <v>53083</v>
      </c>
      <c r="Y276" s="5">
        <f t="shared" si="107"/>
        <v>345785.78338964953</v>
      </c>
      <c r="Z276" s="5">
        <f t="shared" si="108"/>
        <v>5121.6767256780549</v>
      </c>
      <c r="AA276" s="5">
        <f t="shared" si="74"/>
        <v>2816.4381697470581</v>
      </c>
      <c r="AB276" s="35">
        <f t="shared" si="75"/>
        <v>9.7740449898370094E-2</v>
      </c>
      <c r="AC276" s="5">
        <f t="shared" si="76"/>
        <v>2305.2385559309969</v>
      </c>
      <c r="AD276" s="35">
        <f t="shared" si="77"/>
        <v>0.08</v>
      </c>
      <c r="AE276" s="5">
        <f t="shared" si="109"/>
        <v>355030.65478009795</v>
      </c>
      <c r="AF276" s="5">
        <f t="shared" si="110"/>
        <v>1032943.7378786543</v>
      </c>
      <c r="AG276" s="5">
        <f t="shared" si="78"/>
        <v>342969.34521990246</v>
      </c>
      <c r="AH276" s="5">
        <f t="shared" si="79"/>
        <v>1387974.3926587522</v>
      </c>
      <c r="AI276" s="150"/>
      <c r="AJ276" s="2">
        <v>271</v>
      </c>
      <c r="AK276" s="118">
        <v>53083</v>
      </c>
      <c r="AL276" s="5">
        <f t="shared" si="111"/>
        <v>340493.44216277788</v>
      </c>
      <c r="AM276" s="5">
        <f t="shared" si="112"/>
        <v>5000.557474002132</v>
      </c>
      <c r="AN276" s="5">
        <f t="shared" si="80"/>
        <v>2801.5373267008581</v>
      </c>
      <c r="AO276" s="35">
        <f t="shared" si="81"/>
        <v>9.8734494581949994E-2</v>
      </c>
      <c r="AP276" s="5">
        <f t="shared" si="82"/>
        <v>2199.0201473012739</v>
      </c>
      <c r="AQ276" s="35">
        <f t="shared" si="83"/>
        <v>7.7500000000000013E-2</v>
      </c>
      <c r="AR276" s="5">
        <f t="shared" si="113"/>
        <v>360308.09516392299</v>
      </c>
      <c r="AS276" s="5">
        <f t="shared" si="114"/>
        <v>994842.9802906547</v>
      </c>
      <c r="AT276" s="5">
        <f t="shared" si="84"/>
        <v>337691.90483607701</v>
      </c>
      <c r="AU276" s="5">
        <f t="shared" si="85"/>
        <v>1355151.0754545778</v>
      </c>
      <c r="AV276" s="150"/>
      <c r="AW276" s="2">
        <v>271</v>
      </c>
      <c r="AX276" s="118">
        <v>53083</v>
      </c>
      <c r="AY276" s="5">
        <f t="shared" si="115"/>
        <v>335169.62824127078</v>
      </c>
      <c r="AZ276" s="5">
        <f t="shared" si="116"/>
        <v>4880.5172696983873</v>
      </c>
      <c r="BA276" s="5">
        <f t="shared" si="86"/>
        <v>2785.707093190445</v>
      </c>
      <c r="BB276" s="35">
        <f t="shared" si="87"/>
        <v>9.9736021111739737E-2</v>
      </c>
      <c r="BC276" s="5">
        <f t="shared" si="88"/>
        <v>2094.8101765079423</v>
      </c>
      <c r="BD276" s="35">
        <f t="shared" si="89"/>
        <v>7.4999999999999997E-2</v>
      </c>
      <c r="BE276" s="5">
        <f t="shared" si="117"/>
        <v>365616.07885192038</v>
      </c>
      <c r="BF276" s="5">
        <f t="shared" si="118"/>
        <v>957004.10123634234</v>
      </c>
      <c r="BG276" s="5">
        <f t="shared" si="90"/>
        <v>332383.92114808032</v>
      </c>
      <c r="BH276" s="5">
        <f t="shared" si="91"/>
        <v>1322620.1800882628</v>
      </c>
      <c r="BI276" s="150"/>
      <c r="BJ276" s="2">
        <v>271</v>
      </c>
      <c r="BK276" s="118">
        <v>53083</v>
      </c>
      <c r="BL276" s="5">
        <f t="shared" si="119"/>
        <v>329816.55752849404</v>
      </c>
      <c r="BM276" s="5">
        <f t="shared" si="120"/>
        <v>4761.5904347922178</v>
      </c>
      <c r="BN276" s="5">
        <f t="shared" si="92"/>
        <v>2768.9487330575666</v>
      </c>
      <c r="BO276" s="35">
        <f t="shared" si="93"/>
        <v>0.10074504762793834</v>
      </c>
      <c r="BP276" s="5">
        <f t="shared" si="94"/>
        <v>1992.6417017346514</v>
      </c>
      <c r="BQ276" s="35">
        <f t="shared" si="95"/>
        <v>7.2499999999999995E-2</v>
      </c>
      <c r="BR276" s="5">
        <f t="shared" si="121"/>
        <v>370952.39120456373</v>
      </c>
      <c r="BS276" s="5">
        <f t="shared" si="122"/>
        <v>919438.61662412772</v>
      </c>
      <c r="BT276" s="5">
        <f t="shared" si="96"/>
        <v>327047.60879543645</v>
      </c>
      <c r="BU276" s="5">
        <f t="shared" si="97"/>
        <v>1290391.0078286915</v>
      </c>
      <c r="BV276" s="150"/>
      <c r="BW276" s="2">
        <v>271</v>
      </c>
      <c r="BX276" s="118">
        <v>53083</v>
      </c>
      <c r="BY276" s="5">
        <f t="shared" si="123"/>
        <v>324436.54259603692</v>
      </c>
      <c r="BZ276" s="5">
        <f t="shared" si="124"/>
        <v>4643.8114163506943</v>
      </c>
      <c r="CA276" s="5">
        <f t="shared" si="98"/>
        <v>2751.264917873812</v>
      </c>
      <c r="CB276" s="35">
        <f t="shared" si="99"/>
        <v>0.10176159180562366</v>
      </c>
      <c r="CC276" s="5">
        <f t="shared" si="100"/>
        <v>1892.5464984768821</v>
      </c>
      <c r="CD276" s="35">
        <f t="shared" si="101"/>
        <v>7.0000000000000007E-2</v>
      </c>
      <c r="CE276" s="5">
        <f t="shared" si="125"/>
        <v>376314.72232183657</v>
      </c>
      <c r="CF276" s="5">
        <f t="shared" si="126"/>
        <v>882158.17150920059</v>
      </c>
      <c r="CG276" s="5">
        <f t="shared" si="102"/>
        <v>321685.27767816308</v>
      </c>
      <c r="CH276" s="5">
        <f t="shared" si="103"/>
        <v>1258472.8938310372</v>
      </c>
    </row>
    <row r="277" spans="9:86" ht="14.25" customHeight="1">
      <c r="I277" s="150"/>
      <c r="J277" s="2">
        <v>272</v>
      </c>
      <c r="K277" s="118">
        <v>53114</v>
      </c>
      <c r="L277" s="5">
        <f t="shared" si="104"/>
        <v>348214.12446579925</v>
      </c>
      <c r="M277" s="5">
        <f t="shared" si="67"/>
        <v>5243.8408962754593</v>
      </c>
      <c r="N277" s="5">
        <f t="shared" si="68"/>
        <v>2849.8687905730894</v>
      </c>
      <c r="O277" s="35">
        <f t="shared" si="69"/>
        <v>9.821090841545102E-2</v>
      </c>
      <c r="P277" s="5">
        <f t="shared" si="70"/>
        <v>2393.9721057023698</v>
      </c>
      <c r="Q277" s="35">
        <f t="shared" si="71"/>
        <v>8.2500000000000004E-2</v>
      </c>
      <c r="R277" s="5">
        <f t="shared" si="105"/>
        <v>352635.74432477413</v>
      </c>
      <c r="S277" s="5">
        <f t="shared" si="106"/>
        <v>1073688.9794621507</v>
      </c>
      <c r="T277" s="5">
        <f t="shared" si="72"/>
        <v>345364.25567522616</v>
      </c>
      <c r="U277" s="5">
        <f t="shared" si="73"/>
        <v>1426324.723786925</v>
      </c>
      <c r="V277" s="150"/>
      <c r="W277" s="2">
        <v>272</v>
      </c>
      <c r="X277" s="118">
        <v>53114</v>
      </c>
      <c r="Y277" s="5">
        <f t="shared" si="107"/>
        <v>342969.34521990246</v>
      </c>
      <c r="Z277" s="5">
        <f t="shared" si="108"/>
        <v>5121.6767256780549</v>
      </c>
      <c r="AA277" s="5">
        <f t="shared" si="74"/>
        <v>2835.2144242120385</v>
      </c>
      <c r="AB277" s="35">
        <f t="shared" si="75"/>
        <v>9.9200040950394933E-2</v>
      </c>
      <c r="AC277" s="5">
        <f t="shared" si="76"/>
        <v>2286.4623014660165</v>
      </c>
      <c r="AD277" s="35">
        <f t="shared" si="77"/>
        <v>0.08</v>
      </c>
      <c r="AE277" s="5">
        <f t="shared" si="109"/>
        <v>357865.86920431</v>
      </c>
      <c r="AF277" s="5">
        <f t="shared" si="110"/>
        <v>1035230.2001801203</v>
      </c>
      <c r="AG277" s="5">
        <f t="shared" si="78"/>
        <v>340134.13079569041</v>
      </c>
      <c r="AH277" s="5">
        <f t="shared" si="79"/>
        <v>1393096.0693844303</v>
      </c>
      <c r="AI277" s="150"/>
      <c r="AJ277" s="2">
        <v>272</v>
      </c>
      <c r="AK277" s="118">
        <v>53114</v>
      </c>
      <c r="AL277" s="5">
        <f t="shared" si="111"/>
        <v>337691.90483607701</v>
      </c>
      <c r="AM277" s="5">
        <f t="shared" si="112"/>
        <v>5000.557474002132</v>
      </c>
      <c r="AN277" s="5">
        <f t="shared" si="80"/>
        <v>2819.6305886024679</v>
      </c>
      <c r="AO277" s="35">
        <f t="shared" si="81"/>
        <v>0.1001965595818891</v>
      </c>
      <c r="AP277" s="5">
        <f t="shared" si="82"/>
        <v>2180.9268853996641</v>
      </c>
      <c r="AQ277" s="35">
        <f t="shared" si="83"/>
        <v>7.7499999999999999E-2</v>
      </c>
      <c r="AR277" s="5">
        <f t="shared" si="113"/>
        <v>363127.72575252544</v>
      </c>
      <c r="AS277" s="5">
        <f t="shared" si="114"/>
        <v>997023.90717605432</v>
      </c>
      <c r="AT277" s="5">
        <f t="shared" si="84"/>
        <v>334872.27424747456</v>
      </c>
      <c r="AU277" s="5">
        <f t="shared" si="85"/>
        <v>1360151.6329285798</v>
      </c>
      <c r="AV277" s="150"/>
      <c r="AW277" s="2">
        <v>272</v>
      </c>
      <c r="AX277" s="118">
        <v>53114</v>
      </c>
      <c r="AY277" s="5">
        <f t="shared" si="115"/>
        <v>332383.92114808032</v>
      </c>
      <c r="AZ277" s="5">
        <f t="shared" si="116"/>
        <v>4880.5172696983873</v>
      </c>
      <c r="BA277" s="5">
        <f t="shared" si="86"/>
        <v>2803.1177625228856</v>
      </c>
      <c r="BB277" s="35">
        <f t="shared" si="87"/>
        <v>0.10120048236415392</v>
      </c>
      <c r="BC277" s="5">
        <f t="shared" si="88"/>
        <v>2077.3995071755016</v>
      </c>
      <c r="BD277" s="35">
        <f t="shared" si="89"/>
        <v>7.4999999999999983E-2</v>
      </c>
      <c r="BE277" s="5">
        <f t="shared" si="117"/>
        <v>368419.19661444327</v>
      </c>
      <c r="BF277" s="5">
        <f t="shared" si="118"/>
        <v>959081.50074351788</v>
      </c>
      <c r="BG277" s="5">
        <f t="shared" si="90"/>
        <v>329580.80338555743</v>
      </c>
      <c r="BH277" s="5">
        <f t="shared" si="91"/>
        <v>1327500.6973579612</v>
      </c>
      <c r="BI277" s="150"/>
      <c r="BJ277" s="2">
        <v>272</v>
      </c>
      <c r="BK277" s="118">
        <v>53114</v>
      </c>
      <c r="BL277" s="5">
        <f t="shared" si="119"/>
        <v>327047.60879543645</v>
      </c>
      <c r="BM277" s="5">
        <f t="shared" si="120"/>
        <v>4761.5904347922178</v>
      </c>
      <c r="BN277" s="5">
        <f t="shared" si="92"/>
        <v>2785.6777983197894</v>
      </c>
      <c r="BO277" s="35">
        <f t="shared" si="93"/>
        <v>0.10221182690482927</v>
      </c>
      <c r="BP277" s="5">
        <f t="shared" si="94"/>
        <v>1975.9126364724284</v>
      </c>
      <c r="BQ277" s="35">
        <f t="shared" si="95"/>
        <v>7.2499999999999995E-2</v>
      </c>
      <c r="BR277" s="5">
        <f t="shared" si="121"/>
        <v>373738.06900288351</v>
      </c>
      <c r="BS277" s="5">
        <f t="shared" si="122"/>
        <v>921414.5292606001</v>
      </c>
      <c r="BT277" s="5">
        <f t="shared" si="96"/>
        <v>324261.93099711667</v>
      </c>
      <c r="BU277" s="5">
        <f t="shared" si="97"/>
        <v>1295152.5982634835</v>
      </c>
      <c r="BV277" s="150"/>
      <c r="BW277" s="2">
        <v>272</v>
      </c>
      <c r="BX277" s="118">
        <v>53114</v>
      </c>
      <c r="BY277" s="5">
        <f t="shared" si="123"/>
        <v>321685.27767816308</v>
      </c>
      <c r="BZ277" s="5">
        <f t="shared" si="124"/>
        <v>4643.8114163506943</v>
      </c>
      <c r="CA277" s="5">
        <f t="shared" si="98"/>
        <v>2767.3139632280763</v>
      </c>
      <c r="CB277" s="35">
        <f t="shared" si="99"/>
        <v>0.10323061036060326</v>
      </c>
      <c r="CC277" s="5">
        <f t="shared" si="100"/>
        <v>1876.497453122618</v>
      </c>
      <c r="CD277" s="35">
        <f t="shared" si="101"/>
        <v>7.0000000000000007E-2</v>
      </c>
      <c r="CE277" s="5">
        <f t="shared" si="125"/>
        <v>379082.03628506465</v>
      </c>
      <c r="CF277" s="5">
        <f t="shared" si="126"/>
        <v>884034.66896232322</v>
      </c>
      <c r="CG277" s="5">
        <f t="shared" si="102"/>
        <v>318917.963714935</v>
      </c>
      <c r="CH277" s="5">
        <f t="shared" si="103"/>
        <v>1263116.7052473878</v>
      </c>
    </row>
    <row r="278" spans="9:86" ht="14.25" customHeight="1">
      <c r="I278" s="150"/>
      <c r="J278" s="2">
        <v>273</v>
      </c>
      <c r="K278" s="118">
        <v>53144</v>
      </c>
      <c r="L278" s="5">
        <f t="shared" si="104"/>
        <v>345364.25567522616</v>
      </c>
      <c r="M278" s="5">
        <f t="shared" si="67"/>
        <v>5243.8408962754593</v>
      </c>
      <c r="N278" s="5">
        <f t="shared" si="68"/>
        <v>2869.4616385082795</v>
      </c>
      <c r="O278" s="35">
        <f t="shared" si="69"/>
        <v>9.9702094516926451E-2</v>
      </c>
      <c r="P278" s="5">
        <f t="shared" si="70"/>
        <v>2374.3792577671798</v>
      </c>
      <c r="Q278" s="35">
        <f t="shared" si="71"/>
        <v>8.2500000000000004E-2</v>
      </c>
      <c r="R278" s="5">
        <f t="shared" si="105"/>
        <v>355505.20596328244</v>
      </c>
      <c r="S278" s="5">
        <f t="shared" si="106"/>
        <v>1076063.3587199179</v>
      </c>
      <c r="T278" s="5">
        <f t="shared" si="72"/>
        <v>342494.79403671785</v>
      </c>
      <c r="U278" s="5">
        <f t="shared" si="73"/>
        <v>1431568.5646832003</v>
      </c>
      <c r="V278" s="150"/>
      <c r="W278" s="2">
        <v>273</v>
      </c>
      <c r="X278" s="118">
        <v>53144</v>
      </c>
      <c r="Y278" s="5">
        <f t="shared" si="107"/>
        <v>340134.13079569041</v>
      </c>
      <c r="Z278" s="5">
        <f t="shared" si="108"/>
        <v>5121.6767256780549</v>
      </c>
      <c r="AA278" s="5">
        <f t="shared" si="74"/>
        <v>2854.1158537067854</v>
      </c>
      <c r="AB278" s="35">
        <f t="shared" si="75"/>
        <v>0.10069377678846976</v>
      </c>
      <c r="AC278" s="5">
        <f t="shared" si="76"/>
        <v>2267.5608719712695</v>
      </c>
      <c r="AD278" s="35">
        <f t="shared" si="77"/>
        <v>0.08</v>
      </c>
      <c r="AE278" s="5">
        <f t="shared" si="109"/>
        <v>360719.98505801678</v>
      </c>
      <c r="AF278" s="5">
        <f t="shared" si="110"/>
        <v>1037497.7610520916</v>
      </c>
      <c r="AG278" s="5">
        <f t="shared" si="78"/>
        <v>337280.01494198362</v>
      </c>
      <c r="AH278" s="5">
        <f t="shared" si="79"/>
        <v>1398217.7461101084</v>
      </c>
      <c r="AI278" s="150"/>
      <c r="AJ278" s="2">
        <v>273</v>
      </c>
      <c r="AK278" s="118">
        <v>53144</v>
      </c>
      <c r="AL278" s="5">
        <f t="shared" si="111"/>
        <v>334872.27424747456</v>
      </c>
      <c r="AM278" s="5">
        <f t="shared" si="112"/>
        <v>5000.557474002132</v>
      </c>
      <c r="AN278" s="5">
        <f t="shared" si="80"/>
        <v>2837.8407028205256</v>
      </c>
      <c r="AO278" s="35">
        <f t="shared" si="81"/>
        <v>0.10169276781833522</v>
      </c>
      <c r="AP278" s="5">
        <f t="shared" si="82"/>
        <v>2162.7167711816064</v>
      </c>
      <c r="AQ278" s="35">
        <f t="shared" si="83"/>
        <v>7.7499999999999999E-2</v>
      </c>
      <c r="AR278" s="5">
        <f t="shared" si="113"/>
        <v>365965.56645534595</v>
      </c>
      <c r="AS278" s="5">
        <f t="shared" si="114"/>
        <v>999186.62394723587</v>
      </c>
      <c r="AT278" s="5">
        <f t="shared" si="84"/>
        <v>332034.43354465405</v>
      </c>
      <c r="AU278" s="5">
        <f t="shared" si="85"/>
        <v>1365152.1904025818</v>
      </c>
      <c r="AV278" s="150"/>
      <c r="AW278" s="2">
        <v>273</v>
      </c>
      <c r="AX278" s="118">
        <v>53144</v>
      </c>
      <c r="AY278" s="5">
        <f t="shared" si="115"/>
        <v>329580.80338555743</v>
      </c>
      <c r="AZ278" s="5">
        <f t="shared" si="116"/>
        <v>4880.5172696983873</v>
      </c>
      <c r="BA278" s="5">
        <f t="shared" si="86"/>
        <v>2820.6372485386537</v>
      </c>
      <c r="BB278" s="35">
        <f t="shared" si="87"/>
        <v>0.10269908512501394</v>
      </c>
      <c r="BC278" s="5">
        <f t="shared" si="88"/>
        <v>2059.8800211597336</v>
      </c>
      <c r="BD278" s="35">
        <f t="shared" si="89"/>
        <v>7.4999999999999983E-2</v>
      </c>
      <c r="BE278" s="5">
        <f t="shared" si="117"/>
        <v>371239.83386298193</v>
      </c>
      <c r="BF278" s="5">
        <f t="shared" si="118"/>
        <v>961141.38076467765</v>
      </c>
      <c r="BG278" s="5">
        <f t="shared" si="90"/>
        <v>326760.16613701876</v>
      </c>
      <c r="BH278" s="5">
        <f t="shared" si="91"/>
        <v>1332381.2146276596</v>
      </c>
      <c r="BI278" s="150"/>
      <c r="BJ278" s="2">
        <v>273</v>
      </c>
      <c r="BK278" s="118">
        <v>53144</v>
      </c>
      <c r="BL278" s="5">
        <f t="shared" si="119"/>
        <v>324261.93099711667</v>
      </c>
      <c r="BM278" s="5">
        <f t="shared" si="120"/>
        <v>4761.5904347922178</v>
      </c>
      <c r="BN278" s="5">
        <f t="shared" si="92"/>
        <v>2802.5079350179712</v>
      </c>
      <c r="BO278" s="35">
        <f t="shared" si="93"/>
        <v>0.10371274579412375</v>
      </c>
      <c r="BP278" s="5">
        <f t="shared" si="94"/>
        <v>1959.0824997742466</v>
      </c>
      <c r="BQ278" s="35">
        <f t="shared" si="95"/>
        <v>7.2499999999999995E-2</v>
      </c>
      <c r="BR278" s="5">
        <f t="shared" si="121"/>
        <v>376540.5769379015</v>
      </c>
      <c r="BS278" s="5">
        <f t="shared" si="122"/>
        <v>923373.61176037439</v>
      </c>
      <c r="BT278" s="5">
        <f t="shared" si="96"/>
        <v>321459.42306209868</v>
      </c>
      <c r="BU278" s="5">
        <f t="shared" si="97"/>
        <v>1299914.1886982759</v>
      </c>
      <c r="BV278" s="150"/>
      <c r="BW278" s="2">
        <v>273</v>
      </c>
      <c r="BX278" s="118">
        <v>53144</v>
      </c>
      <c r="BY278" s="5">
        <f t="shared" si="123"/>
        <v>318917.963714935</v>
      </c>
      <c r="BZ278" s="5">
        <f t="shared" si="124"/>
        <v>4643.8114163506943</v>
      </c>
      <c r="CA278" s="5">
        <f t="shared" si="98"/>
        <v>2783.4566280135732</v>
      </c>
      <c r="CB278" s="35">
        <f t="shared" si="99"/>
        <v>0.10473376647424856</v>
      </c>
      <c r="CC278" s="5">
        <f t="shared" si="100"/>
        <v>1860.3547883371209</v>
      </c>
      <c r="CD278" s="35">
        <f t="shared" si="101"/>
        <v>7.0000000000000007E-2</v>
      </c>
      <c r="CE278" s="5">
        <f t="shared" si="125"/>
        <v>381865.49291307823</v>
      </c>
      <c r="CF278" s="5">
        <f t="shared" si="126"/>
        <v>885895.02375066036</v>
      </c>
      <c r="CG278" s="5">
        <f t="shared" si="102"/>
        <v>316134.50708692143</v>
      </c>
      <c r="CH278" s="5">
        <f t="shared" si="103"/>
        <v>1267760.5166637385</v>
      </c>
    </row>
    <row r="279" spans="9:86" ht="14.25" customHeight="1">
      <c r="I279" s="150"/>
      <c r="J279" s="2">
        <v>274</v>
      </c>
      <c r="K279" s="118">
        <v>53175</v>
      </c>
      <c r="L279" s="5">
        <f t="shared" si="104"/>
        <v>342494.79403671785</v>
      </c>
      <c r="M279" s="5">
        <f t="shared" si="67"/>
        <v>5243.8408962754593</v>
      </c>
      <c r="N279" s="5">
        <f t="shared" si="68"/>
        <v>2889.1891872730239</v>
      </c>
      <c r="O279" s="35">
        <f t="shared" si="69"/>
        <v>0.10122860507935018</v>
      </c>
      <c r="P279" s="5">
        <f t="shared" si="70"/>
        <v>2354.6517090024354</v>
      </c>
      <c r="Q279" s="35">
        <f t="shared" si="71"/>
        <v>8.2500000000000004E-2</v>
      </c>
      <c r="R279" s="5">
        <f t="shared" si="105"/>
        <v>358394.39515055547</v>
      </c>
      <c r="S279" s="5">
        <f t="shared" si="106"/>
        <v>1078418.0104289204</v>
      </c>
      <c r="T279" s="5">
        <f t="shared" si="72"/>
        <v>339605.60484944482</v>
      </c>
      <c r="U279" s="5">
        <f t="shared" si="73"/>
        <v>1436812.4055794759</v>
      </c>
      <c r="V279" s="150"/>
      <c r="W279" s="2">
        <v>274</v>
      </c>
      <c r="X279" s="118">
        <v>53175</v>
      </c>
      <c r="Y279" s="5">
        <f t="shared" si="107"/>
        <v>337280.01494198362</v>
      </c>
      <c r="Z279" s="5">
        <f t="shared" si="108"/>
        <v>5121.6767256780549</v>
      </c>
      <c r="AA279" s="5">
        <f t="shared" si="74"/>
        <v>2873.1432927314972</v>
      </c>
      <c r="AB279" s="35">
        <f t="shared" si="75"/>
        <v>0.10222283558279777</v>
      </c>
      <c r="AC279" s="5">
        <f t="shared" si="76"/>
        <v>2248.5334329465577</v>
      </c>
      <c r="AD279" s="35">
        <f t="shared" si="77"/>
        <v>0.08</v>
      </c>
      <c r="AE279" s="5">
        <f t="shared" si="109"/>
        <v>363593.12835074827</v>
      </c>
      <c r="AF279" s="5">
        <f t="shared" si="110"/>
        <v>1039746.2944850381</v>
      </c>
      <c r="AG279" s="5">
        <f t="shared" si="78"/>
        <v>334406.87164925213</v>
      </c>
      <c r="AH279" s="5">
        <f t="shared" si="79"/>
        <v>1403339.4228357864</v>
      </c>
      <c r="AI279" s="150"/>
      <c r="AJ279" s="2">
        <v>274</v>
      </c>
      <c r="AK279" s="118">
        <v>53175</v>
      </c>
      <c r="AL279" s="5">
        <f t="shared" si="111"/>
        <v>332034.43354465405</v>
      </c>
      <c r="AM279" s="5">
        <f t="shared" si="112"/>
        <v>5000.557474002132</v>
      </c>
      <c r="AN279" s="5">
        <f t="shared" si="80"/>
        <v>2856.1684240262412</v>
      </c>
      <c r="AO279" s="35">
        <f t="shared" si="81"/>
        <v>0.10322429731886681</v>
      </c>
      <c r="AP279" s="5">
        <f t="shared" si="82"/>
        <v>2144.3890499758909</v>
      </c>
      <c r="AQ279" s="35">
        <f t="shared" si="83"/>
        <v>7.7500000000000013E-2</v>
      </c>
      <c r="AR279" s="5">
        <f t="shared" si="113"/>
        <v>368821.73487937218</v>
      </c>
      <c r="AS279" s="5">
        <f t="shared" si="114"/>
        <v>1001331.0129972118</v>
      </c>
      <c r="AT279" s="5">
        <f t="shared" si="84"/>
        <v>329178.26512062782</v>
      </c>
      <c r="AU279" s="5">
        <f t="shared" si="85"/>
        <v>1370152.7478765841</v>
      </c>
      <c r="AV279" s="150"/>
      <c r="AW279" s="2">
        <v>274</v>
      </c>
      <c r="AX279" s="118">
        <v>53175</v>
      </c>
      <c r="AY279" s="5">
        <f t="shared" si="115"/>
        <v>326760.16613701876</v>
      </c>
      <c r="AZ279" s="5">
        <f t="shared" si="116"/>
        <v>4880.5172696983873</v>
      </c>
      <c r="BA279" s="5">
        <f t="shared" si="86"/>
        <v>2838.2662313420201</v>
      </c>
      <c r="BB279" s="35">
        <f t="shared" si="87"/>
        <v>0.10423300728101101</v>
      </c>
      <c r="BC279" s="5">
        <f t="shared" si="88"/>
        <v>2042.2510383563672</v>
      </c>
      <c r="BD279" s="35">
        <f t="shared" si="89"/>
        <v>7.4999999999999997E-2</v>
      </c>
      <c r="BE279" s="5">
        <f t="shared" si="117"/>
        <v>374078.10009432398</v>
      </c>
      <c r="BF279" s="5">
        <f t="shared" si="118"/>
        <v>963183.63180303399</v>
      </c>
      <c r="BG279" s="5">
        <f t="shared" si="90"/>
        <v>323921.89990567672</v>
      </c>
      <c r="BH279" s="5">
        <f t="shared" si="91"/>
        <v>1337261.7318973579</v>
      </c>
      <c r="BI279" s="150"/>
      <c r="BJ279" s="2">
        <v>274</v>
      </c>
      <c r="BK279" s="118">
        <v>53175</v>
      </c>
      <c r="BL279" s="5">
        <f t="shared" si="119"/>
        <v>321459.42306209868</v>
      </c>
      <c r="BM279" s="5">
        <f t="shared" si="120"/>
        <v>4761.5904347922178</v>
      </c>
      <c r="BN279" s="5">
        <f t="shared" si="92"/>
        <v>2819.4397537920386</v>
      </c>
      <c r="BO279" s="35">
        <f t="shared" si="93"/>
        <v>0.10524898204327529</v>
      </c>
      <c r="BP279" s="5">
        <f t="shared" si="94"/>
        <v>1942.1506810001795</v>
      </c>
      <c r="BQ279" s="35">
        <f t="shared" si="95"/>
        <v>7.2499999999999995E-2</v>
      </c>
      <c r="BR279" s="5">
        <f t="shared" si="121"/>
        <v>379360.01669169351</v>
      </c>
      <c r="BS279" s="5">
        <f t="shared" si="122"/>
        <v>925315.76244137459</v>
      </c>
      <c r="BT279" s="5">
        <f t="shared" si="96"/>
        <v>318639.98330830666</v>
      </c>
      <c r="BU279" s="5">
        <f t="shared" si="97"/>
        <v>1304675.7791330682</v>
      </c>
      <c r="BV279" s="150"/>
      <c r="BW279" s="2">
        <v>274</v>
      </c>
      <c r="BX279" s="118">
        <v>53175</v>
      </c>
      <c r="BY279" s="5">
        <f t="shared" si="123"/>
        <v>316134.50708692143</v>
      </c>
      <c r="BZ279" s="5">
        <f t="shared" si="124"/>
        <v>4643.8114163506943</v>
      </c>
      <c r="CA279" s="5">
        <f t="shared" si="98"/>
        <v>2799.6934583436523</v>
      </c>
      <c r="CB279" s="35">
        <f t="shared" si="99"/>
        <v>0.10627223775633735</v>
      </c>
      <c r="CC279" s="5">
        <f t="shared" si="100"/>
        <v>1844.1179580070418</v>
      </c>
      <c r="CD279" s="35">
        <f t="shared" si="101"/>
        <v>7.0000000000000007E-2</v>
      </c>
      <c r="CE279" s="5">
        <f t="shared" si="125"/>
        <v>384665.18637142191</v>
      </c>
      <c r="CF279" s="5">
        <f t="shared" si="126"/>
        <v>887739.14170866739</v>
      </c>
      <c r="CG279" s="5">
        <f t="shared" si="102"/>
        <v>313334.81362857774</v>
      </c>
      <c r="CH279" s="5">
        <f t="shared" si="103"/>
        <v>1272404.3280800893</v>
      </c>
    </row>
    <row r="280" spans="9:86" ht="14.25" customHeight="1">
      <c r="I280" s="150"/>
      <c r="J280" s="2">
        <v>275</v>
      </c>
      <c r="K280" s="118">
        <v>53206</v>
      </c>
      <c r="L280" s="5">
        <f t="shared" si="104"/>
        <v>339605.60484944482</v>
      </c>
      <c r="M280" s="5">
        <f t="shared" si="67"/>
        <v>5243.8408962754593</v>
      </c>
      <c r="N280" s="5">
        <f t="shared" si="68"/>
        <v>2909.0523629355262</v>
      </c>
      <c r="O280" s="35">
        <f t="shared" si="69"/>
        <v>0.10279167321370367</v>
      </c>
      <c r="P280" s="5">
        <f t="shared" si="70"/>
        <v>2334.7885333399331</v>
      </c>
      <c r="Q280" s="35">
        <f t="shared" si="71"/>
        <v>8.2500000000000004E-2</v>
      </c>
      <c r="R280" s="5">
        <f t="shared" si="105"/>
        <v>361303.44751349097</v>
      </c>
      <c r="S280" s="5">
        <f t="shared" si="106"/>
        <v>1080752.7989622604</v>
      </c>
      <c r="T280" s="5">
        <f t="shared" si="72"/>
        <v>336696.55248650932</v>
      </c>
      <c r="U280" s="5">
        <f t="shared" si="73"/>
        <v>1442056.2464757513</v>
      </c>
      <c r="V280" s="150"/>
      <c r="W280" s="2">
        <v>275</v>
      </c>
      <c r="X280" s="118">
        <v>53206</v>
      </c>
      <c r="Y280" s="5">
        <f t="shared" si="107"/>
        <v>334406.87164925213</v>
      </c>
      <c r="Z280" s="5">
        <f t="shared" si="108"/>
        <v>5121.6767256780549</v>
      </c>
      <c r="AA280" s="5">
        <f t="shared" si="74"/>
        <v>2892.2975813497073</v>
      </c>
      <c r="AB280" s="35">
        <f t="shared" si="75"/>
        <v>0.10378845029416761</v>
      </c>
      <c r="AC280" s="5">
        <f t="shared" si="76"/>
        <v>2229.3791443283476</v>
      </c>
      <c r="AD280" s="35">
        <f t="shared" si="77"/>
        <v>0.08</v>
      </c>
      <c r="AE280" s="5">
        <f t="shared" si="109"/>
        <v>366485.42593209801</v>
      </c>
      <c r="AF280" s="5">
        <f t="shared" si="110"/>
        <v>1041975.6736293664</v>
      </c>
      <c r="AG280" s="5">
        <f t="shared" si="78"/>
        <v>331514.5740679024</v>
      </c>
      <c r="AH280" s="5">
        <f t="shared" si="79"/>
        <v>1408461.0995614645</v>
      </c>
      <c r="AI280" s="150"/>
      <c r="AJ280" s="2">
        <v>275</v>
      </c>
      <c r="AK280" s="118">
        <v>53206</v>
      </c>
      <c r="AL280" s="5">
        <f t="shared" si="111"/>
        <v>329178.26512062782</v>
      </c>
      <c r="AM280" s="5">
        <f t="shared" si="112"/>
        <v>5000.557474002132</v>
      </c>
      <c r="AN280" s="5">
        <f t="shared" si="80"/>
        <v>2874.6145117647438</v>
      </c>
      <c r="AO280" s="35">
        <f t="shared" si="81"/>
        <v>0.10479238089591381</v>
      </c>
      <c r="AP280" s="5">
        <f t="shared" si="82"/>
        <v>2125.9429622373882</v>
      </c>
      <c r="AQ280" s="35">
        <f t="shared" si="83"/>
        <v>7.7500000000000013E-2</v>
      </c>
      <c r="AR280" s="5">
        <f t="shared" si="113"/>
        <v>371696.3493911369</v>
      </c>
      <c r="AS280" s="5">
        <f t="shared" si="114"/>
        <v>1003456.9559594492</v>
      </c>
      <c r="AT280" s="5">
        <f t="shared" si="84"/>
        <v>326303.6506088631</v>
      </c>
      <c r="AU280" s="5">
        <f t="shared" si="85"/>
        <v>1375153.3053505861</v>
      </c>
      <c r="AV280" s="150"/>
      <c r="AW280" s="2">
        <v>275</v>
      </c>
      <c r="AX280" s="118">
        <v>53206</v>
      </c>
      <c r="AY280" s="5">
        <f t="shared" si="115"/>
        <v>323921.89990567672</v>
      </c>
      <c r="AZ280" s="5">
        <f t="shared" si="116"/>
        <v>4880.5172696983873</v>
      </c>
      <c r="BA280" s="5">
        <f t="shared" si="86"/>
        <v>2856.005395287908</v>
      </c>
      <c r="BB280" s="35">
        <f t="shared" si="87"/>
        <v>0.10580348149796179</v>
      </c>
      <c r="BC280" s="5">
        <f t="shared" si="88"/>
        <v>2024.5118744104793</v>
      </c>
      <c r="BD280" s="35">
        <f t="shared" si="89"/>
        <v>7.4999999999999997E-2</v>
      </c>
      <c r="BE280" s="5">
        <f t="shared" si="117"/>
        <v>376934.10548961186</v>
      </c>
      <c r="BF280" s="5">
        <f t="shared" si="118"/>
        <v>965208.14367744443</v>
      </c>
      <c r="BG280" s="5">
        <f t="shared" si="90"/>
        <v>321065.89451038884</v>
      </c>
      <c r="BH280" s="5">
        <f t="shared" si="91"/>
        <v>1342142.2491670563</v>
      </c>
      <c r="BI280" s="150"/>
      <c r="BJ280" s="2">
        <v>275</v>
      </c>
      <c r="BK280" s="118">
        <v>53206</v>
      </c>
      <c r="BL280" s="5">
        <f t="shared" si="119"/>
        <v>318639.98330830666</v>
      </c>
      <c r="BM280" s="5">
        <f t="shared" si="120"/>
        <v>4761.5904347922178</v>
      </c>
      <c r="BN280" s="5">
        <f t="shared" si="92"/>
        <v>2836.4738689711985</v>
      </c>
      <c r="BO280" s="35">
        <f t="shared" si="93"/>
        <v>0.10682176817314393</v>
      </c>
      <c r="BP280" s="5">
        <f t="shared" si="94"/>
        <v>1925.1165658210193</v>
      </c>
      <c r="BQ280" s="35">
        <f t="shared" si="95"/>
        <v>7.2499999999999995E-2</v>
      </c>
      <c r="BR280" s="5">
        <f t="shared" si="121"/>
        <v>382196.49056066474</v>
      </c>
      <c r="BS280" s="5">
        <f t="shared" si="122"/>
        <v>927240.87900719559</v>
      </c>
      <c r="BT280" s="5">
        <f t="shared" si="96"/>
        <v>315803.50943933544</v>
      </c>
      <c r="BU280" s="5">
        <f t="shared" si="97"/>
        <v>1309437.3695678604</v>
      </c>
      <c r="BV280" s="150"/>
      <c r="BW280" s="2">
        <v>275</v>
      </c>
      <c r="BX280" s="118">
        <v>53206</v>
      </c>
      <c r="BY280" s="5">
        <f t="shared" si="123"/>
        <v>313334.81362857774</v>
      </c>
      <c r="BZ280" s="5">
        <f t="shared" si="124"/>
        <v>4643.8114163506943</v>
      </c>
      <c r="CA280" s="5">
        <f t="shared" si="98"/>
        <v>2816.025003517324</v>
      </c>
      <c r="CB280" s="35">
        <f t="shared" si="99"/>
        <v>0.10784725658434099</v>
      </c>
      <c r="CC280" s="5">
        <f t="shared" si="100"/>
        <v>1827.7864128333702</v>
      </c>
      <c r="CD280" s="35">
        <f t="shared" si="101"/>
        <v>7.0000000000000007E-2</v>
      </c>
      <c r="CE280" s="5">
        <f t="shared" si="125"/>
        <v>387481.21137493924</v>
      </c>
      <c r="CF280" s="5">
        <f t="shared" si="126"/>
        <v>889566.92812150076</v>
      </c>
      <c r="CG280" s="5">
        <f t="shared" si="102"/>
        <v>310518.78862506041</v>
      </c>
      <c r="CH280" s="5">
        <f t="shared" si="103"/>
        <v>1277048.1394964401</v>
      </c>
    </row>
    <row r="281" spans="9:86" ht="14.25" customHeight="1">
      <c r="I281" s="150"/>
      <c r="J281" s="2">
        <v>276</v>
      </c>
      <c r="K281" s="118">
        <v>53236</v>
      </c>
      <c r="L281" s="5">
        <f t="shared" si="104"/>
        <v>336696.55248650932</v>
      </c>
      <c r="M281" s="5">
        <f t="shared" si="67"/>
        <v>5243.8408962754593</v>
      </c>
      <c r="N281" s="5">
        <f t="shared" si="68"/>
        <v>2929.0520979307075</v>
      </c>
      <c r="O281" s="35">
        <f t="shared" si="69"/>
        <v>0.10439259005058216</v>
      </c>
      <c r="P281" s="5">
        <f t="shared" si="70"/>
        <v>2314.7887983447517</v>
      </c>
      <c r="Q281" s="35">
        <f t="shared" si="71"/>
        <v>8.2500000000000018E-2</v>
      </c>
      <c r="R281" s="5">
        <f t="shared" si="105"/>
        <v>364232.49961142166</v>
      </c>
      <c r="S281" s="5">
        <f t="shared" si="106"/>
        <v>1083067.5877606052</v>
      </c>
      <c r="T281" s="5">
        <f t="shared" si="72"/>
        <v>333767.50038857863</v>
      </c>
      <c r="U281" s="5">
        <f t="shared" si="73"/>
        <v>1447300.0873720269</v>
      </c>
      <c r="V281" s="150"/>
      <c r="W281" s="2">
        <v>276</v>
      </c>
      <c r="X281" s="118">
        <v>53236</v>
      </c>
      <c r="Y281" s="5">
        <f t="shared" si="107"/>
        <v>331514.5740679024</v>
      </c>
      <c r="Z281" s="5">
        <f t="shared" si="108"/>
        <v>5121.6767256780549</v>
      </c>
      <c r="AA281" s="5">
        <f t="shared" si="74"/>
        <v>2911.5795652253723</v>
      </c>
      <c r="AB281" s="35">
        <f t="shared" si="75"/>
        <v>0.10539191189690533</v>
      </c>
      <c r="AC281" s="5">
        <f t="shared" si="76"/>
        <v>2210.0971604526826</v>
      </c>
      <c r="AD281" s="35">
        <f t="shared" si="77"/>
        <v>7.9999999999999988E-2</v>
      </c>
      <c r="AE281" s="5">
        <f t="shared" si="109"/>
        <v>369397.00549732335</v>
      </c>
      <c r="AF281" s="5">
        <f t="shared" si="110"/>
        <v>1044185.7707898191</v>
      </c>
      <c r="AG281" s="5">
        <f t="shared" si="78"/>
        <v>328602.99450267706</v>
      </c>
      <c r="AH281" s="5">
        <f t="shared" si="79"/>
        <v>1413582.7762871424</v>
      </c>
      <c r="AI281" s="150"/>
      <c r="AJ281" s="2">
        <v>276</v>
      </c>
      <c r="AK281" s="118">
        <v>53236</v>
      </c>
      <c r="AL281" s="5">
        <f t="shared" si="111"/>
        <v>326303.6506088631</v>
      </c>
      <c r="AM281" s="5">
        <f t="shared" si="112"/>
        <v>5000.557474002132</v>
      </c>
      <c r="AN281" s="5">
        <f t="shared" si="80"/>
        <v>2893.1797304865577</v>
      </c>
      <c r="AO281" s="35">
        <f t="shared" si="81"/>
        <v>0.10639830936937632</v>
      </c>
      <c r="AP281" s="5">
        <f t="shared" si="82"/>
        <v>2107.3777435155744</v>
      </c>
      <c r="AQ281" s="35">
        <f t="shared" si="83"/>
        <v>7.7500000000000013E-2</v>
      </c>
      <c r="AR281" s="5">
        <f t="shared" si="113"/>
        <v>374589.52912162343</v>
      </c>
      <c r="AS281" s="5">
        <f t="shared" si="114"/>
        <v>1005564.3337029647</v>
      </c>
      <c r="AT281" s="5">
        <f t="shared" si="84"/>
        <v>323410.47087837657</v>
      </c>
      <c r="AU281" s="5">
        <f t="shared" si="85"/>
        <v>1380153.8628245881</v>
      </c>
      <c r="AV281" s="150"/>
      <c r="AW281" s="2">
        <v>276</v>
      </c>
      <c r="AX281" s="118">
        <v>53236</v>
      </c>
      <c r="AY281" s="5">
        <f t="shared" si="115"/>
        <v>321065.89451038884</v>
      </c>
      <c r="AZ281" s="5">
        <f t="shared" si="116"/>
        <v>4880.5172696983873</v>
      </c>
      <c r="BA281" s="5">
        <f t="shared" si="86"/>
        <v>2873.8554290084571</v>
      </c>
      <c r="BB281" s="35">
        <f t="shared" si="87"/>
        <v>0.10741179844309373</v>
      </c>
      <c r="BC281" s="5">
        <f t="shared" si="88"/>
        <v>2006.6618406899302</v>
      </c>
      <c r="BD281" s="35">
        <f t="shared" si="89"/>
        <v>7.4999999999999997E-2</v>
      </c>
      <c r="BE281" s="5">
        <f t="shared" si="117"/>
        <v>379807.96091862029</v>
      </c>
      <c r="BF281" s="5">
        <f t="shared" si="118"/>
        <v>967214.80551813438</v>
      </c>
      <c r="BG281" s="5">
        <f t="shared" si="90"/>
        <v>318192.03908138041</v>
      </c>
      <c r="BH281" s="5">
        <f t="shared" si="91"/>
        <v>1347022.7664367547</v>
      </c>
      <c r="BI281" s="150"/>
      <c r="BJ281" s="2">
        <v>276</v>
      </c>
      <c r="BK281" s="118">
        <v>53236</v>
      </c>
      <c r="BL281" s="5">
        <f t="shared" si="119"/>
        <v>315803.50943933544</v>
      </c>
      <c r="BM281" s="5">
        <f t="shared" si="120"/>
        <v>4761.5904347922178</v>
      </c>
      <c r="BN281" s="5">
        <f t="shared" si="92"/>
        <v>2853.6108985962328</v>
      </c>
      <c r="BO281" s="35">
        <f t="shared" si="93"/>
        <v>0.10843239469994806</v>
      </c>
      <c r="BP281" s="5">
        <f t="shared" si="94"/>
        <v>1907.9795361959848</v>
      </c>
      <c r="BQ281" s="35">
        <f t="shared" si="95"/>
        <v>7.2499999999999995E-2</v>
      </c>
      <c r="BR281" s="5">
        <f t="shared" si="121"/>
        <v>385050.10145926097</v>
      </c>
      <c r="BS281" s="5">
        <f t="shared" si="122"/>
        <v>929148.85854339157</v>
      </c>
      <c r="BT281" s="5">
        <f t="shared" si="96"/>
        <v>312949.8985407392</v>
      </c>
      <c r="BU281" s="5">
        <f t="shared" si="97"/>
        <v>1314198.9600026526</v>
      </c>
      <c r="BV281" s="150"/>
      <c r="BW281" s="2">
        <v>276</v>
      </c>
      <c r="BX281" s="118">
        <v>53236</v>
      </c>
      <c r="BY281" s="5">
        <f t="shared" si="123"/>
        <v>310518.78862506041</v>
      </c>
      <c r="BZ281" s="5">
        <f t="shared" si="124"/>
        <v>4643.8114163506943</v>
      </c>
      <c r="CA281" s="5">
        <f t="shared" si="98"/>
        <v>2832.451816037842</v>
      </c>
      <c r="CB281" s="35">
        <f t="shared" si="99"/>
        <v>0.10946011332504274</v>
      </c>
      <c r="CC281" s="5">
        <f t="shared" si="100"/>
        <v>1811.3596003128525</v>
      </c>
      <c r="CD281" s="35">
        <f t="shared" si="101"/>
        <v>7.0000000000000007E-2</v>
      </c>
      <c r="CE281" s="5">
        <f t="shared" si="125"/>
        <v>390313.66319097707</v>
      </c>
      <c r="CF281" s="5">
        <f t="shared" si="126"/>
        <v>891378.28772181366</v>
      </c>
      <c r="CG281" s="5">
        <f t="shared" si="102"/>
        <v>307686.33680902258</v>
      </c>
      <c r="CH281" s="5">
        <f t="shared" si="103"/>
        <v>1281691.9509127908</v>
      </c>
    </row>
    <row r="282" spans="9:86" ht="14.25" customHeight="1">
      <c r="I282" s="150"/>
      <c r="J282" s="2">
        <v>277</v>
      </c>
      <c r="K282" s="118">
        <v>53267</v>
      </c>
      <c r="L282" s="5">
        <f t="shared" si="104"/>
        <v>333767.50038857863</v>
      </c>
      <c r="M282" s="5">
        <f t="shared" si="67"/>
        <v>5243.8408962754593</v>
      </c>
      <c r="N282" s="5">
        <f t="shared" si="68"/>
        <v>2949.1893311039812</v>
      </c>
      <c r="O282" s="35">
        <f t="shared" si="69"/>
        <v>0.10603270819371488</v>
      </c>
      <c r="P282" s="5">
        <f t="shared" si="70"/>
        <v>2294.6515651714781</v>
      </c>
      <c r="Q282" s="35">
        <f t="shared" si="71"/>
        <v>8.2500000000000004E-2</v>
      </c>
      <c r="R282" s="5">
        <f t="shared" si="105"/>
        <v>367181.68894252565</v>
      </c>
      <c r="S282" s="5">
        <f t="shared" si="106"/>
        <v>1085362.2393257767</v>
      </c>
      <c r="T282" s="5">
        <f t="shared" si="72"/>
        <v>330818.31105747464</v>
      </c>
      <c r="U282" s="5">
        <f t="shared" si="73"/>
        <v>1452543.9282683022</v>
      </c>
      <c r="V282" s="150"/>
      <c r="W282" s="2">
        <v>277</v>
      </c>
      <c r="X282" s="118">
        <v>53267</v>
      </c>
      <c r="Y282" s="5">
        <f t="shared" si="107"/>
        <v>328602.99450267706</v>
      </c>
      <c r="Z282" s="5">
        <f t="shared" si="108"/>
        <v>5121.6767256780549</v>
      </c>
      <c r="AA282" s="5">
        <f t="shared" si="74"/>
        <v>2930.9900956602078</v>
      </c>
      <c r="AB282" s="35">
        <f t="shared" si="75"/>
        <v>0.10703457283203777</v>
      </c>
      <c r="AC282" s="5">
        <f t="shared" si="76"/>
        <v>2190.6866300178472</v>
      </c>
      <c r="AD282" s="35">
        <f t="shared" si="77"/>
        <v>0.08</v>
      </c>
      <c r="AE282" s="5">
        <f t="shared" si="109"/>
        <v>372327.99559298356</v>
      </c>
      <c r="AF282" s="5">
        <f t="shared" si="110"/>
        <v>1046376.4574198369</v>
      </c>
      <c r="AG282" s="5">
        <f t="shared" si="78"/>
        <v>325672.00440701685</v>
      </c>
      <c r="AH282" s="5">
        <f t="shared" si="79"/>
        <v>1418704.4530128203</v>
      </c>
      <c r="AI282" s="150"/>
      <c r="AJ282" s="2">
        <v>277</v>
      </c>
      <c r="AK282" s="118">
        <v>53267</v>
      </c>
      <c r="AL282" s="5">
        <f t="shared" si="111"/>
        <v>323410.47087837657</v>
      </c>
      <c r="AM282" s="5">
        <f t="shared" si="112"/>
        <v>5000.557474002132</v>
      </c>
      <c r="AN282" s="5">
        <f t="shared" si="80"/>
        <v>2911.8648495792836</v>
      </c>
      <c r="AO282" s="35">
        <f t="shared" si="81"/>
        <v>0.10804343501943081</v>
      </c>
      <c r="AP282" s="5">
        <f t="shared" si="82"/>
        <v>2088.6926244228484</v>
      </c>
      <c r="AQ282" s="35">
        <f t="shared" si="83"/>
        <v>7.7499999999999986E-2</v>
      </c>
      <c r="AR282" s="5">
        <f t="shared" si="113"/>
        <v>377501.39397120272</v>
      </c>
      <c r="AS282" s="5">
        <f t="shared" si="114"/>
        <v>1007653.0263273875</v>
      </c>
      <c r="AT282" s="5">
        <f t="shared" si="84"/>
        <v>320498.60602879728</v>
      </c>
      <c r="AU282" s="5">
        <f t="shared" si="85"/>
        <v>1385154.4202985903</v>
      </c>
      <c r="AV282" s="150"/>
      <c r="AW282" s="2">
        <v>277</v>
      </c>
      <c r="AX282" s="118">
        <v>53267</v>
      </c>
      <c r="AY282" s="5">
        <f t="shared" si="115"/>
        <v>318192.03908138041</v>
      </c>
      <c r="AZ282" s="5">
        <f t="shared" si="116"/>
        <v>4880.5172696983873</v>
      </c>
      <c r="BA282" s="5">
        <f t="shared" si="86"/>
        <v>2891.8170254397601</v>
      </c>
      <c r="BB282" s="35">
        <f t="shared" si="87"/>
        <v>0.10905931023749413</v>
      </c>
      <c r="BC282" s="5">
        <f t="shared" si="88"/>
        <v>1988.7002442586274</v>
      </c>
      <c r="BD282" s="35">
        <f t="shared" si="89"/>
        <v>7.4999999999999997E-2</v>
      </c>
      <c r="BE282" s="5">
        <f t="shared" si="117"/>
        <v>382699.77794406004</v>
      </c>
      <c r="BF282" s="5">
        <f t="shared" si="118"/>
        <v>969203.505762393</v>
      </c>
      <c r="BG282" s="5">
        <f t="shared" si="90"/>
        <v>315300.22205594066</v>
      </c>
      <c r="BH282" s="5">
        <f t="shared" si="91"/>
        <v>1351903.2837064532</v>
      </c>
      <c r="BI282" s="150"/>
      <c r="BJ282" s="2">
        <v>277</v>
      </c>
      <c r="BK282" s="118">
        <v>53267</v>
      </c>
      <c r="BL282" s="5">
        <f t="shared" si="119"/>
        <v>312949.8985407392</v>
      </c>
      <c r="BM282" s="5">
        <f t="shared" si="120"/>
        <v>4761.5904347922178</v>
      </c>
      <c r="BN282" s="5">
        <f t="shared" si="92"/>
        <v>2870.8514644419183</v>
      </c>
      <c r="BO282" s="35">
        <f t="shared" si="93"/>
        <v>0.11008221358735593</v>
      </c>
      <c r="BP282" s="5">
        <f t="shared" si="94"/>
        <v>1890.7389703502993</v>
      </c>
      <c r="BQ282" s="35">
        <f t="shared" si="95"/>
        <v>7.2499999999999995E-2</v>
      </c>
      <c r="BR282" s="5">
        <f t="shared" si="121"/>
        <v>387920.95292370289</v>
      </c>
      <c r="BS282" s="5">
        <f t="shared" si="122"/>
        <v>931039.59751374181</v>
      </c>
      <c r="BT282" s="5">
        <f t="shared" si="96"/>
        <v>310079.04707629728</v>
      </c>
      <c r="BU282" s="5">
        <f t="shared" si="97"/>
        <v>1318960.5504374448</v>
      </c>
      <c r="BV282" s="150"/>
      <c r="BW282" s="2">
        <v>277</v>
      </c>
      <c r="BX282" s="118">
        <v>53267</v>
      </c>
      <c r="BY282" s="5">
        <f t="shared" si="123"/>
        <v>307686.33680902258</v>
      </c>
      <c r="BZ282" s="5">
        <f t="shared" si="124"/>
        <v>4643.8114163506943</v>
      </c>
      <c r="CA282" s="5">
        <f t="shared" si="98"/>
        <v>2848.9744516313958</v>
      </c>
      <c r="CB282" s="35">
        <f t="shared" si="99"/>
        <v>0.11111215978627177</v>
      </c>
      <c r="CC282" s="5">
        <f t="shared" si="100"/>
        <v>1794.8369647192985</v>
      </c>
      <c r="CD282" s="35">
        <f t="shared" si="101"/>
        <v>7.0000000000000007E-2</v>
      </c>
      <c r="CE282" s="5">
        <f t="shared" si="125"/>
        <v>393162.63764260849</v>
      </c>
      <c r="CF282" s="5">
        <f t="shared" si="126"/>
        <v>893173.124686533</v>
      </c>
      <c r="CG282" s="5">
        <f t="shared" si="102"/>
        <v>304837.36235739116</v>
      </c>
      <c r="CH282" s="5">
        <f t="shared" si="103"/>
        <v>1286335.7623291416</v>
      </c>
    </row>
    <row r="283" spans="9:86" ht="14.25" customHeight="1">
      <c r="I283" s="150"/>
      <c r="J283" s="2">
        <v>278</v>
      </c>
      <c r="K283" s="118">
        <v>53297</v>
      </c>
      <c r="L283" s="5">
        <f t="shared" si="104"/>
        <v>330818.31105747464</v>
      </c>
      <c r="M283" s="5">
        <f t="shared" si="67"/>
        <v>5243.8408962754593</v>
      </c>
      <c r="N283" s="5">
        <f t="shared" si="68"/>
        <v>2969.465007755321</v>
      </c>
      <c r="O283" s="35">
        <f t="shared" si="69"/>
        <v>0.1077134454231376</v>
      </c>
      <c r="P283" s="5">
        <f t="shared" si="70"/>
        <v>2274.3758885201382</v>
      </c>
      <c r="Q283" s="35">
        <f t="shared" si="71"/>
        <v>8.2500000000000004E-2</v>
      </c>
      <c r="R283" s="5">
        <f t="shared" si="105"/>
        <v>370151.15395028098</v>
      </c>
      <c r="S283" s="5">
        <f t="shared" si="106"/>
        <v>1087636.6152142968</v>
      </c>
      <c r="T283" s="5">
        <f t="shared" si="72"/>
        <v>327848.84604971932</v>
      </c>
      <c r="U283" s="5">
        <f t="shared" si="73"/>
        <v>1457787.7691645778</v>
      </c>
      <c r="V283" s="150"/>
      <c r="W283" s="2">
        <v>278</v>
      </c>
      <c r="X283" s="118">
        <v>53297</v>
      </c>
      <c r="Y283" s="5">
        <f t="shared" si="107"/>
        <v>325672.00440701685</v>
      </c>
      <c r="Z283" s="5">
        <f t="shared" si="108"/>
        <v>5121.6767256780549</v>
      </c>
      <c r="AA283" s="5">
        <f t="shared" si="74"/>
        <v>2950.5300296312757</v>
      </c>
      <c r="AB283" s="35">
        <f t="shared" si="75"/>
        <v>0.10871785071008225</v>
      </c>
      <c r="AC283" s="5">
        <f t="shared" si="76"/>
        <v>2171.1466960467792</v>
      </c>
      <c r="AD283" s="35">
        <f t="shared" si="77"/>
        <v>0.08</v>
      </c>
      <c r="AE283" s="5">
        <f t="shared" si="109"/>
        <v>375278.52562261483</v>
      </c>
      <c r="AF283" s="5">
        <f t="shared" si="110"/>
        <v>1048547.6041158837</v>
      </c>
      <c r="AG283" s="5">
        <f t="shared" si="78"/>
        <v>322721.47437738557</v>
      </c>
      <c r="AH283" s="5">
        <f t="shared" si="79"/>
        <v>1423826.1297384985</v>
      </c>
      <c r="AI283" s="150"/>
      <c r="AJ283" s="2">
        <v>278</v>
      </c>
      <c r="AK283" s="118">
        <v>53297</v>
      </c>
      <c r="AL283" s="5">
        <f t="shared" si="111"/>
        <v>320498.60602879728</v>
      </c>
      <c r="AM283" s="5">
        <f t="shared" si="112"/>
        <v>5000.557474002132</v>
      </c>
      <c r="AN283" s="5">
        <f t="shared" si="80"/>
        <v>2930.6706433994827</v>
      </c>
      <c r="AO283" s="35">
        <f t="shared" si="81"/>
        <v>0.10972917528893679</v>
      </c>
      <c r="AP283" s="5">
        <f t="shared" si="82"/>
        <v>2069.8868306026493</v>
      </c>
      <c r="AQ283" s="35">
        <f t="shared" si="83"/>
        <v>7.7500000000000013E-2</v>
      </c>
      <c r="AR283" s="5">
        <f t="shared" si="113"/>
        <v>380432.06461460219</v>
      </c>
      <c r="AS283" s="5">
        <f t="shared" si="114"/>
        <v>1009722.9131579902</v>
      </c>
      <c r="AT283" s="5">
        <f t="shared" si="84"/>
        <v>317567.93538539781</v>
      </c>
      <c r="AU283" s="5">
        <f t="shared" si="85"/>
        <v>1390154.9777725923</v>
      </c>
      <c r="AV283" s="150"/>
      <c r="AW283" s="2">
        <v>278</v>
      </c>
      <c r="AX283" s="118">
        <v>53297</v>
      </c>
      <c r="AY283" s="5">
        <f t="shared" si="115"/>
        <v>315300.22205594066</v>
      </c>
      <c r="AZ283" s="5">
        <f t="shared" si="116"/>
        <v>4880.5172696983873</v>
      </c>
      <c r="BA283" s="5">
        <f t="shared" si="86"/>
        <v>2909.8908818487585</v>
      </c>
      <c r="BB283" s="35">
        <f t="shared" si="87"/>
        <v>0.11074743415813332</v>
      </c>
      <c r="BC283" s="5">
        <f t="shared" si="88"/>
        <v>1970.6263878496288</v>
      </c>
      <c r="BD283" s="35">
        <f t="shared" si="89"/>
        <v>7.4999999999999997E-2</v>
      </c>
      <c r="BE283" s="5">
        <f t="shared" si="117"/>
        <v>385609.6688259088</v>
      </c>
      <c r="BF283" s="5">
        <f t="shared" si="118"/>
        <v>971174.13215024269</v>
      </c>
      <c r="BG283" s="5">
        <f t="shared" si="90"/>
        <v>312390.3311740919</v>
      </c>
      <c r="BH283" s="5">
        <f t="shared" si="91"/>
        <v>1356783.8009761516</v>
      </c>
      <c r="BI283" s="150"/>
      <c r="BJ283" s="2">
        <v>278</v>
      </c>
      <c r="BK283" s="118">
        <v>53297</v>
      </c>
      <c r="BL283" s="5">
        <f t="shared" si="119"/>
        <v>310079.04707629728</v>
      </c>
      <c r="BM283" s="5">
        <f t="shared" si="120"/>
        <v>4761.5904347922178</v>
      </c>
      <c r="BN283" s="5">
        <f t="shared" si="92"/>
        <v>2888.1961920395884</v>
      </c>
      <c r="BO283" s="35">
        <f t="shared" si="93"/>
        <v>0.11177264194812594</v>
      </c>
      <c r="BP283" s="5">
        <f t="shared" si="94"/>
        <v>1873.3942427526295</v>
      </c>
      <c r="BQ283" s="35">
        <f t="shared" si="95"/>
        <v>7.2499999999999995E-2</v>
      </c>
      <c r="BR283" s="5">
        <f t="shared" si="121"/>
        <v>390809.14911574248</v>
      </c>
      <c r="BS283" s="5">
        <f t="shared" si="122"/>
        <v>932912.99175649439</v>
      </c>
      <c r="BT283" s="5">
        <f t="shared" si="96"/>
        <v>307190.8508842577</v>
      </c>
      <c r="BU283" s="5">
        <f t="shared" si="97"/>
        <v>1323722.1408722368</v>
      </c>
      <c r="BV283" s="150"/>
      <c r="BW283" s="2">
        <v>278</v>
      </c>
      <c r="BX283" s="118">
        <v>53297</v>
      </c>
      <c r="BY283" s="5">
        <f t="shared" si="123"/>
        <v>304837.36235739116</v>
      </c>
      <c r="BZ283" s="5">
        <f t="shared" si="124"/>
        <v>4643.8114163506943</v>
      </c>
      <c r="CA283" s="5">
        <f t="shared" si="98"/>
        <v>2865.5934692659125</v>
      </c>
      <c r="CB283" s="35">
        <f t="shared" si="99"/>
        <v>0.11280481291816029</v>
      </c>
      <c r="CC283" s="5">
        <f t="shared" si="100"/>
        <v>1778.2179470847818</v>
      </c>
      <c r="CD283" s="35">
        <f t="shared" si="101"/>
        <v>7.0000000000000007E-2</v>
      </c>
      <c r="CE283" s="5">
        <f t="shared" si="125"/>
        <v>396028.2311118744</v>
      </c>
      <c r="CF283" s="5">
        <f t="shared" si="126"/>
        <v>894951.34263361781</v>
      </c>
      <c r="CG283" s="5">
        <f t="shared" si="102"/>
        <v>301971.76888812525</v>
      </c>
      <c r="CH283" s="5">
        <f t="shared" si="103"/>
        <v>1290979.5737454921</v>
      </c>
    </row>
    <row r="284" spans="9:86" ht="14.25" customHeight="1">
      <c r="I284" s="150"/>
      <c r="J284" s="2">
        <v>279</v>
      </c>
      <c r="K284" s="118">
        <v>53328</v>
      </c>
      <c r="L284" s="5">
        <f t="shared" si="104"/>
        <v>327848.84604971932</v>
      </c>
      <c r="M284" s="5">
        <f t="shared" si="67"/>
        <v>5243.8408962754593</v>
      </c>
      <c r="N284" s="5">
        <f t="shared" si="68"/>
        <v>2989.880079683639</v>
      </c>
      <c r="O284" s="35">
        <f t="shared" si="69"/>
        <v>0.10943628866932956</v>
      </c>
      <c r="P284" s="5">
        <f t="shared" si="70"/>
        <v>2253.9608165918203</v>
      </c>
      <c r="Q284" s="35">
        <f t="shared" si="71"/>
        <v>8.2500000000000004E-2</v>
      </c>
      <c r="R284" s="5">
        <f t="shared" si="105"/>
        <v>373141.03402996459</v>
      </c>
      <c r="S284" s="5">
        <f t="shared" si="106"/>
        <v>1089890.5760308886</v>
      </c>
      <c r="T284" s="5">
        <f t="shared" si="72"/>
        <v>324858.9659700357</v>
      </c>
      <c r="U284" s="5">
        <f t="shared" si="73"/>
        <v>1463031.6100608532</v>
      </c>
      <c r="V284" s="150"/>
      <c r="W284" s="2">
        <v>279</v>
      </c>
      <c r="X284" s="118">
        <v>53328</v>
      </c>
      <c r="Y284" s="5">
        <f t="shared" si="107"/>
        <v>322721.47437738557</v>
      </c>
      <c r="Z284" s="5">
        <f t="shared" si="108"/>
        <v>5121.6767256780549</v>
      </c>
      <c r="AA284" s="5">
        <f t="shared" si="74"/>
        <v>2970.2002298288176</v>
      </c>
      <c r="AB284" s="35">
        <f t="shared" si="75"/>
        <v>0.11044323228477237</v>
      </c>
      <c r="AC284" s="5">
        <f t="shared" si="76"/>
        <v>2151.4764958492374</v>
      </c>
      <c r="AD284" s="35">
        <f t="shared" si="77"/>
        <v>0.08</v>
      </c>
      <c r="AE284" s="5">
        <f t="shared" si="109"/>
        <v>378248.72585244366</v>
      </c>
      <c r="AF284" s="5">
        <f t="shared" si="110"/>
        <v>1050699.080611733</v>
      </c>
      <c r="AG284" s="5">
        <f t="shared" si="78"/>
        <v>319751.27414755675</v>
      </c>
      <c r="AH284" s="5">
        <f t="shared" si="79"/>
        <v>1428947.8064641766</v>
      </c>
      <c r="AI284" s="150"/>
      <c r="AJ284" s="2">
        <v>279</v>
      </c>
      <c r="AK284" s="118">
        <v>53328</v>
      </c>
      <c r="AL284" s="5">
        <f t="shared" si="111"/>
        <v>317567.93538539781</v>
      </c>
      <c r="AM284" s="5">
        <f t="shared" si="112"/>
        <v>5000.557474002132</v>
      </c>
      <c r="AN284" s="5">
        <f t="shared" si="80"/>
        <v>2949.5978913047711</v>
      </c>
      <c r="AO284" s="35">
        <f t="shared" si="81"/>
        <v>0.11145701675675147</v>
      </c>
      <c r="AP284" s="5">
        <f t="shared" si="82"/>
        <v>2050.9595826973609</v>
      </c>
      <c r="AQ284" s="35">
        <f t="shared" si="83"/>
        <v>7.7499999999999999E-2</v>
      </c>
      <c r="AR284" s="5">
        <f t="shared" si="113"/>
        <v>383381.66250590695</v>
      </c>
      <c r="AS284" s="5">
        <f t="shared" si="114"/>
        <v>1011773.8727406876</v>
      </c>
      <c r="AT284" s="5">
        <f t="shared" si="84"/>
        <v>314618.33749409305</v>
      </c>
      <c r="AU284" s="5">
        <f t="shared" si="85"/>
        <v>1395155.5352465946</v>
      </c>
      <c r="AV284" s="150"/>
      <c r="AW284" s="2">
        <v>279</v>
      </c>
      <c r="AX284" s="118">
        <v>53328</v>
      </c>
      <c r="AY284" s="5">
        <f t="shared" si="115"/>
        <v>312390.3311740919</v>
      </c>
      <c r="AZ284" s="5">
        <f t="shared" si="116"/>
        <v>4880.5172696983873</v>
      </c>
      <c r="BA284" s="5">
        <f t="shared" si="86"/>
        <v>2928.0776998603133</v>
      </c>
      <c r="BB284" s="35">
        <f t="shared" si="87"/>
        <v>0.1124776566107685</v>
      </c>
      <c r="BC284" s="5">
        <f t="shared" si="88"/>
        <v>1952.4395698380742</v>
      </c>
      <c r="BD284" s="35">
        <f t="shared" si="89"/>
        <v>7.4999999999999997E-2</v>
      </c>
      <c r="BE284" s="5">
        <f t="shared" si="117"/>
        <v>388537.74652576912</v>
      </c>
      <c r="BF284" s="5">
        <f t="shared" si="118"/>
        <v>973126.5717200808</v>
      </c>
      <c r="BG284" s="5">
        <f t="shared" si="90"/>
        <v>309462.25347423158</v>
      </c>
      <c r="BH284" s="5">
        <f t="shared" si="91"/>
        <v>1361664.31824585</v>
      </c>
      <c r="BI284" s="150"/>
      <c r="BJ284" s="2">
        <v>279</v>
      </c>
      <c r="BK284" s="118">
        <v>53328</v>
      </c>
      <c r="BL284" s="5">
        <f t="shared" si="119"/>
        <v>307190.8508842577</v>
      </c>
      <c r="BM284" s="5">
        <f t="shared" si="120"/>
        <v>4761.5904347922178</v>
      </c>
      <c r="BN284" s="5">
        <f t="shared" si="92"/>
        <v>2905.6457106998278</v>
      </c>
      <c r="BO284" s="35">
        <f t="shared" si="93"/>
        <v>0.11350516601659885</v>
      </c>
      <c r="BP284" s="5">
        <f t="shared" si="94"/>
        <v>1855.9447240923903</v>
      </c>
      <c r="BQ284" s="35">
        <f t="shared" si="95"/>
        <v>7.2499999999999995E-2</v>
      </c>
      <c r="BR284" s="5">
        <f t="shared" si="121"/>
        <v>393714.79482644232</v>
      </c>
      <c r="BS284" s="5">
        <f t="shared" si="122"/>
        <v>934768.93648058677</v>
      </c>
      <c r="BT284" s="5">
        <f t="shared" si="96"/>
        <v>304285.20517355786</v>
      </c>
      <c r="BU284" s="5">
        <f t="shared" si="97"/>
        <v>1328483.731307029</v>
      </c>
      <c r="BV284" s="150"/>
      <c r="BW284" s="2">
        <v>279</v>
      </c>
      <c r="BX284" s="118">
        <v>53328</v>
      </c>
      <c r="BY284" s="5">
        <f t="shared" si="123"/>
        <v>301971.76888812525</v>
      </c>
      <c r="BZ284" s="5">
        <f t="shared" si="124"/>
        <v>4643.8114163506943</v>
      </c>
      <c r="CA284" s="5">
        <f t="shared" si="98"/>
        <v>2882.3094311699633</v>
      </c>
      <c r="CB284" s="35">
        <f t="shared" si="99"/>
        <v>0.1145395587852242</v>
      </c>
      <c r="CC284" s="5">
        <f t="shared" si="100"/>
        <v>1761.5019851807308</v>
      </c>
      <c r="CD284" s="35">
        <f t="shared" si="101"/>
        <v>7.0000000000000007E-2</v>
      </c>
      <c r="CE284" s="5">
        <f t="shared" si="125"/>
        <v>398910.54054304434</v>
      </c>
      <c r="CF284" s="5">
        <f t="shared" si="126"/>
        <v>896712.84461879858</v>
      </c>
      <c r="CG284" s="5">
        <f t="shared" si="102"/>
        <v>299089.45945695532</v>
      </c>
      <c r="CH284" s="5">
        <f t="shared" si="103"/>
        <v>1295623.3851618429</v>
      </c>
    </row>
    <row r="285" spans="9:86" ht="14.25" customHeight="1">
      <c r="I285" s="150"/>
      <c r="J285" s="2">
        <v>280</v>
      </c>
      <c r="K285" s="118">
        <v>53359</v>
      </c>
      <c r="L285" s="5">
        <f t="shared" si="104"/>
        <v>324858.9659700357</v>
      </c>
      <c r="M285" s="5">
        <f t="shared" si="67"/>
        <v>5243.8408962754593</v>
      </c>
      <c r="N285" s="5">
        <f t="shared" si="68"/>
        <v>3010.4355052314636</v>
      </c>
      <c r="O285" s="35">
        <f t="shared" si="69"/>
        <v>0.11120279828173091</v>
      </c>
      <c r="P285" s="5">
        <f t="shared" si="70"/>
        <v>2233.4053910439957</v>
      </c>
      <c r="Q285" s="35">
        <f t="shared" si="71"/>
        <v>8.2500000000000018E-2</v>
      </c>
      <c r="R285" s="5">
        <f t="shared" si="105"/>
        <v>376151.46953519603</v>
      </c>
      <c r="S285" s="5">
        <f t="shared" si="106"/>
        <v>1092123.9814219326</v>
      </c>
      <c r="T285" s="5">
        <f t="shared" si="72"/>
        <v>321848.53046480427</v>
      </c>
      <c r="U285" s="5">
        <f t="shared" si="73"/>
        <v>1468275.4509571285</v>
      </c>
      <c r="V285" s="150"/>
      <c r="W285" s="2">
        <v>280</v>
      </c>
      <c r="X285" s="118">
        <v>53359</v>
      </c>
      <c r="Y285" s="5">
        <f t="shared" si="107"/>
        <v>319751.27414755675</v>
      </c>
      <c r="Z285" s="5">
        <f t="shared" si="108"/>
        <v>5121.6767256780549</v>
      </c>
      <c r="AA285" s="5">
        <f t="shared" si="74"/>
        <v>2990.001564694343</v>
      </c>
      <c r="AB285" s="35">
        <f t="shared" si="75"/>
        <v>0.11221227772113407</v>
      </c>
      <c r="AC285" s="5">
        <f t="shared" si="76"/>
        <v>2131.675160983712</v>
      </c>
      <c r="AD285" s="35">
        <f t="shared" si="77"/>
        <v>8.0000000000000016E-2</v>
      </c>
      <c r="AE285" s="5">
        <f t="shared" si="109"/>
        <v>381238.727417138</v>
      </c>
      <c r="AF285" s="5">
        <f t="shared" si="110"/>
        <v>1052830.7557727168</v>
      </c>
      <c r="AG285" s="5">
        <f t="shared" si="78"/>
        <v>316761.27258286241</v>
      </c>
      <c r="AH285" s="5">
        <f t="shared" si="79"/>
        <v>1434069.4831898548</v>
      </c>
      <c r="AI285" s="150"/>
      <c r="AJ285" s="2">
        <v>280</v>
      </c>
      <c r="AK285" s="118">
        <v>53359</v>
      </c>
      <c r="AL285" s="5">
        <f t="shared" si="111"/>
        <v>314618.33749409305</v>
      </c>
      <c r="AM285" s="5">
        <f t="shared" si="112"/>
        <v>5000.557474002132</v>
      </c>
      <c r="AN285" s="5">
        <f t="shared" si="80"/>
        <v>2968.6473776861144</v>
      </c>
      <c r="AO285" s="35">
        <f t="shared" si="81"/>
        <v>0.1132285194053643</v>
      </c>
      <c r="AP285" s="5">
        <f t="shared" si="82"/>
        <v>2031.9100963160176</v>
      </c>
      <c r="AQ285" s="35">
        <f t="shared" si="83"/>
        <v>7.7499999999999999E-2</v>
      </c>
      <c r="AR285" s="5">
        <f t="shared" si="113"/>
        <v>386350.30988359306</v>
      </c>
      <c r="AS285" s="5">
        <f t="shared" si="114"/>
        <v>1013805.7828370036</v>
      </c>
      <c r="AT285" s="5">
        <f t="shared" si="84"/>
        <v>311649.69011640694</v>
      </c>
      <c r="AU285" s="5">
        <f t="shared" si="85"/>
        <v>1400156.0927205966</v>
      </c>
      <c r="AV285" s="150"/>
      <c r="AW285" s="2">
        <v>280</v>
      </c>
      <c r="AX285" s="118">
        <v>53359</v>
      </c>
      <c r="AY285" s="5">
        <f t="shared" si="115"/>
        <v>309462.25347423158</v>
      </c>
      <c r="AZ285" s="5">
        <f t="shared" si="116"/>
        <v>4880.5172696983873</v>
      </c>
      <c r="BA285" s="5">
        <f t="shared" si="86"/>
        <v>2946.3781854844401</v>
      </c>
      <c r="BB285" s="35">
        <f t="shared" si="87"/>
        <v>0.11425153739713642</v>
      </c>
      <c r="BC285" s="5">
        <f t="shared" si="88"/>
        <v>1934.1390842139472</v>
      </c>
      <c r="BD285" s="35">
        <f t="shared" si="89"/>
        <v>7.4999999999999997E-2</v>
      </c>
      <c r="BE285" s="5">
        <f t="shared" si="117"/>
        <v>391484.12471125356</v>
      </c>
      <c r="BF285" s="5">
        <f t="shared" si="118"/>
        <v>975060.71080429479</v>
      </c>
      <c r="BG285" s="5">
        <f t="shared" si="90"/>
        <v>306515.87528874713</v>
      </c>
      <c r="BH285" s="5">
        <f t="shared" si="91"/>
        <v>1366544.8355155485</v>
      </c>
      <c r="BI285" s="150"/>
      <c r="BJ285" s="2">
        <v>280</v>
      </c>
      <c r="BK285" s="118">
        <v>53359</v>
      </c>
      <c r="BL285" s="5">
        <f t="shared" si="119"/>
        <v>304285.20517355786</v>
      </c>
      <c r="BM285" s="5">
        <f t="shared" si="120"/>
        <v>4761.5904347922178</v>
      </c>
      <c r="BN285" s="5">
        <f t="shared" si="92"/>
        <v>2923.2006535353057</v>
      </c>
      <c r="BO285" s="35">
        <f t="shared" si="93"/>
        <v>0.11528134541544892</v>
      </c>
      <c r="BP285" s="5">
        <f t="shared" si="94"/>
        <v>1838.3897812569121</v>
      </c>
      <c r="BQ285" s="35">
        <f t="shared" si="95"/>
        <v>7.2499999999999995E-2</v>
      </c>
      <c r="BR285" s="5">
        <f t="shared" si="121"/>
        <v>396637.99547997763</v>
      </c>
      <c r="BS285" s="5">
        <f t="shared" si="122"/>
        <v>936607.32626184367</v>
      </c>
      <c r="BT285" s="5">
        <f t="shared" si="96"/>
        <v>301362.00452002254</v>
      </c>
      <c r="BU285" s="5">
        <f t="shared" si="97"/>
        <v>1333245.3217418212</v>
      </c>
      <c r="BV285" s="150"/>
      <c r="BW285" s="2">
        <v>280</v>
      </c>
      <c r="BX285" s="118">
        <v>53359</v>
      </c>
      <c r="BY285" s="5">
        <f t="shared" si="123"/>
        <v>299089.45945695532</v>
      </c>
      <c r="BZ285" s="5">
        <f t="shared" si="124"/>
        <v>4643.8114163506943</v>
      </c>
      <c r="CA285" s="5">
        <f t="shared" si="98"/>
        <v>2899.1229028517882</v>
      </c>
      <c r="CB285" s="35">
        <f t="shared" si="99"/>
        <v>0.11631795683267243</v>
      </c>
      <c r="CC285" s="5">
        <f t="shared" si="100"/>
        <v>1744.6885134989061</v>
      </c>
      <c r="CD285" s="35">
        <f t="shared" si="101"/>
        <v>7.0000000000000007E-2</v>
      </c>
      <c r="CE285" s="5">
        <f t="shared" si="125"/>
        <v>401809.66344589612</v>
      </c>
      <c r="CF285" s="5">
        <f t="shared" si="126"/>
        <v>898457.53313229745</v>
      </c>
      <c r="CG285" s="5">
        <f t="shared" si="102"/>
        <v>296190.33655410353</v>
      </c>
      <c r="CH285" s="5">
        <f t="shared" si="103"/>
        <v>1300267.1965781935</v>
      </c>
    </row>
    <row r="286" spans="9:86" ht="14.25" customHeight="1">
      <c r="I286" s="150"/>
      <c r="J286" s="2">
        <v>281</v>
      </c>
      <c r="K286" s="118">
        <v>53387</v>
      </c>
      <c r="L286" s="5">
        <f t="shared" si="104"/>
        <v>321848.53046480427</v>
      </c>
      <c r="M286" s="5">
        <f t="shared" si="67"/>
        <v>5243.8408962754593</v>
      </c>
      <c r="N286" s="5">
        <f t="shared" si="68"/>
        <v>3031.1322493299299</v>
      </c>
      <c r="O286" s="35">
        <f t="shared" si="69"/>
        <v>0.11301461261739951</v>
      </c>
      <c r="P286" s="5">
        <f t="shared" si="70"/>
        <v>2212.7086469455294</v>
      </c>
      <c r="Q286" s="35">
        <f t="shared" si="71"/>
        <v>8.2500000000000004E-2</v>
      </c>
      <c r="R286" s="5">
        <f t="shared" si="105"/>
        <v>379182.60178452596</v>
      </c>
      <c r="S286" s="5">
        <f t="shared" si="106"/>
        <v>1094336.690068878</v>
      </c>
      <c r="T286" s="5">
        <f t="shared" si="72"/>
        <v>318817.39821547433</v>
      </c>
      <c r="U286" s="5">
        <f t="shared" si="73"/>
        <v>1473519.2918534039</v>
      </c>
      <c r="V286" s="150"/>
      <c r="W286" s="2">
        <v>281</v>
      </c>
      <c r="X286" s="118">
        <v>53387</v>
      </c>
      <c r="Y286" s="5">
        <f t="shared" si="107"/>
        <v>316761.27258286241</v>
      </c>
      <c r="Z286" s="5">
        <f t="shared" si="108"/>
        <v>5121.6767256780549</v>
      </c>
      <c r="AA286" s="5">
        <f t="shared" si="74"/>
        <v>3009.9349084589721</v>
      </c>
      <c r="AB286" s="35">
        <f t="shared" si="75"/>
        <v>0.11402662518366777</v>
      </c>
      <c r="AC286" s="5">
        <f t="shared" si="76"/>
        <v>2111.7418172190828</v>
      </c>
      <c r="AD286" s="35">
        <f t="shared" si="77"/>
        <v>0.08</v>
      </c>
      <c r="AE286" s="5">
        <f t="shared" si="109"/>
        <v>384248.66232559696</v>
      </c>
      <c r="AF286" s="5">
        <f t="shared" si="110"/>
        <v>1054942.497589936</v>
      </c>
      <c r="AG286" s="5">
        <f t="shared" si="78"/>
        <v>313751.33767440345</v>
      </c>
      <c r="AH286" s="5">
        <f t="shared" si="79"/>
        <v>1439191.1599155329</v>
      </c>
      <c r="AI286" s="150"/>
      <c r="AJ286" s="2">
        <v>281</v>
      </c>
      <c r="AK286" s="118">
        <v>53387</v>
      </c>
      <c r="AL286" s="5">
        <f t="shared" si="111"/>
        <v>311649.69011640694</v>
      </c>
      <c r="AM286" s="5">
        <f t="shared" si="112"/>
        <v>5000.557474002132</v>
      </c>
      <c r="AN286" s="5">
        <f t="shared" si="80"/>
        <v>2987.8198920003369</v>
      </c>
      <c r="AO286" s="35">
        <f t="shared" si="81"/>
        <v>0.11504532120860436</v>
      </c>
      <c r="AP286" s="5">
        <f t="shared" si="82"/>
        <v>2012.7375820017949</v>
      </c>
      <c r="AQ286" s="35">
        <f t="shared" si="83"/>
        <v>7.7499999999999999E-2</v>
      </c>
      <c r="AR286" s="5">
        <f t="shared" si="113"/>
        <v>389338.12977559341</v>
      </c>
      <c r="AS286" s="5">
        <f t="shared" si="114"/>
        <v>1015818.5204190054</v>
      </c>
      <c r="AT286" s="5">
        <f t="shared" si="84"/>
        <v>308661.87022440659</v>
      </c>
      <c r="AU286" s="5">
        <f t="shared" si="85"/>
        <v>1405156.6501945988</v>
      </c>
      <c r="AV286" s="150"/>
      <c r="AW286" s="2">
        <v>281</v>
      </c>
      <c r="AX286" s="118">
        <v>53387</v>
      </c>
      <c r="AY286" s="5">
        <f t="shared" si="115"/>
        <v>306515.87528874713</v>
      </c>
      <c r="AZ286" s="5">
        <f t="shared" si="116"/>
        <v>4880.5172696983873</v>
      </c>
      <c r="BA286" s="5">
        <f t="shared" si="86"/>
        <v>2964.7930491437178</v>
      </c>
      <c r="BB286" s="35">
        <f t="shared" si="87"/>
        <v>0.11607071430218591</v>
      </c>
      <c r="BC286" s="5">
        <f t="shared" si="88"/>
        <v>1915.7242205546695</v>
      </c>
      <c r="BD286" s="35">
        <f t="shared" si="89"/>
        <v>7.4999999999999997E-2</v>
      </c>
      <c r="BE286" s="5">
        <f t="shared" si="117"/>
        <v>394448.91776039731</v>
      </c>
      <c r="BF286" s="5">
        <f t="shared" si="118"/>
        <v>976976.43502484949</v>
      </c>
      <c r="BG286" s="5">
        <f t="shared" si="90"/>
        <v>303551.08223960339</v>
      </c>
      <c r="BH286" s="5">
        <f t="shared" si="91"/>
        <v>1371425.3527852469</v>
      </c>
      <c r="BI286" s="150"/>
      <c r="BJ286" s="2">
        <v>281</v>
      </c>
      <c r="BK286" s="118">
        <v>53387</v>
      </c>
      <c r="BL286" s="5">
        <f t="shared" si="119"/>
        <v>301362.00452002254</v>
      </c>
      <c r="BM286" s="5">
        <f t="shared" si="120"/>
        <v>4761.5904347922178</v>
      </c>
      <c r="BN286" s="5">
        <f t="shared" si="92"/>
        <v>2940.8616574837483</v>
      </c>
      <c r="BO286" s="35">
        <f t="shared" si="93"/>
        <v>0.11710281774244133</v>
      </c>
      <c r="BP286" s="5">
        <f t="shared" si="94"/>
        <v>1820.7287773084695</v>
      </c>
      <c r="BQ286" s="35">
        <f t="shared" si="95"/>
        <v>7.2499999999999995E-2</v>
      </c>
      <c r="BR286" s="5">
        <f t="shared" si="121"/>
        <v>399578.85713746137</v>
      </c>
      <c r="BS286" s="5">
        <f t="shared" si="122"/>
        <v>938428.05503915215</v>
      </c>
      <c r="BT286" s="5">
        <f t="shared" si="96"/>
        <v>298421.14286253881</v>
      </c>
      <c r="BU286" s="5">
        <f t="shared" si="97"/>
        <v>1338006.9121766135</v>
      </c>
      <c r="BV286" s="150"/>
      <c r="BW286" s="2">
        <v>281</v>
      </c>
      <c r="BX286" s="118">
        <v>53387</v>
      </c>
      <c r="BY286" s="5">
        <f t="shared" si="123"/>
        <v>296190.33655410353</v>
      </c>
      <c r="BZ286" s="5">
        <f t="shared" si="124"/>
        <v>4643.8114163506943</v>
      </c>
      <c r="CA286" s="5">
        <f t="shared" si="98"/>
        <v>2916.0344531184237</v>
      </c>
      <c r="CB286" s="35">
        <f t="shared" si="99"/>
        <v>0.11814164447268929</v>
      </c>
      <c r="CC286" s="5">
        <f t="shared" si="100"/>
        <v>1727.7769632322706</v>
      </c>
      <c r="CD286" s="35">
        <f t="shared" si="101"/>
        <v>7.0000000000000007E-2</v>
      </c>
      <c r="CE286" s="5">
        <f t="shared" si="125"/>
        <v>404725.69789901457</v>
      </c>
      <c r="CF286" s="5">
        <f t="shared" si="126"/>
        <v>900185.31009552977</v>
      </c>
      <c r="CG286" s="5">
        <f t="shared" si="102"/>
        <v>293274.30210098508</v>
      </c>
      <c r="CH286" s="5">
        <f t="shared" si="103"/>
        <v>1304911.0079945442</v>
      </c>
    </row>
    <row r="287" spans="9:86" ht="14.25" customHeight="1">
      <c r="I287" s="150"/>
      <c r="J287" s="2">
        <v>282</v>
      </c>
      <c r="K287" s="118">
        <v>53418</v>
      </c>
      <c r="L287" s="5">
        <f t="shared" si="104"/>
        <v>318817.39821547433</v>
      </c>
      <c r="M287" s="5">
        <f t="shared" si="67"/>
        <v>5243.8408962754593</v>
      </c>
      <c r="N287" s="5">
        <f t="shared" si="68"/>
        <v>3051.9712835440732</v>
      </c>
      <c r="O287" s="35">
        <f t="shared" si="69"/>
        <v>0.1148734529781734</v>
      </c>
      <c r="P287" s="5">
        <f t="shared" si="70"/>
        <v>2191.869612731386</v>
      </c>
      <c r="Q287" s="35">
        <f t="shared" si="71"/>
        <v>8.2500000000000004E-2</v>
      </c>
      <c r="R287" s="5">
        <f t="shared" si="105"/>
        <v>382234.57306807005</v>
      </c>
      <c r="S287" s="5">
        <f t="shared" si="106"/>
        <v>1096528.5596816093</v>
      </c>
      <c r="T287" s="5">
        <f t="shared" si="72"/>
        <v>315765.42693193024</v>
      </c>
      <c r="U287" s="5">
        <f t="shared" si="73"/>
        <v>1478763.1327496793</v>
      </c>
      <c r="V287" s="150"/>
      <c r="W287" s="2">
        <v>282</v>
      </c>
      <c r="X287" s="118">
        <v>53418</v>
      </c>
      <c r="Y287" s="5">
        <f t="shared" si="107"/>
        <v>313751.33767440345</v>
      </c>
      <c r="Z287" s="5">
        <f t="shared" si="108"/>
        <v>5121.6767256780549</v>
      </c>
      <c r="AA287" s="5">
        <f t="shared" si="74"/>
        <v>3030.0011411820319</v>
      </c>
      <c r="AB287" s="35">
        <f t="shared" si="75"/>
        <v>0.11588799577300007</v>
      </c>
      <c r="AC287" s="5">
        <f t="shared" si="76"/>
        <v>2091.675584496023</v>
      </c>
      <c r="AD287" s="35">
        <f t="shared" si="77"/>
        <v>0.08</v>
      </c>
      <c r="AE287" s="5">
        <f t="shared" si="109"/>
        <v>387278.66346677899</v>
      </c>
      <c r="AF287" s="5">
        <f t="shared" si="110"/>
        <v>1057034.173174432</v>
      </c>
      <c r="AG287" s="5">
        <f t="shared" si="78"/>
        <v>310721.33653322142</v>
      </c>
      <c r="AH287" s="5">
        <f t="shared" si="79"/>
        <v>1444312.8366412111</v>
      </c>
      <c r="AI287" s="150"/>
      <c r="AJ287" s="2">
        <v>282</v>
      </c>
      <c r="AK287" s="118">
        <v>53418</v>
      </c>
      <c r="AL287" s="5">
        <f t="shared" si="111"/>
        <v>308661.87022440659</v>
      </c>
      <c r="AM287" s="5">
        <f t="shared" si="112"/>
        <v>5000.557474002132</v>
      </c>
      <c r="AN287" s="5">
        <f t="shared" si="80"/>
        <v>3007.1162288028395</v>
      </c>
      <c r="AO287" s="35">
        <f t="shared" si="81"/>
        <v>0.11690914306778122</v>
      </c>
      <c r="AP287" s="5">
        <f t="shared" si="82"/>
        <v>1993.4412451992926</v>
      </c>
      <c r="AQ287" s="35">
        <f t="shared" si="83"/>
        <v>7.7499999999999999E-2</v>
      </c>
      <c r="AR287" s="5">
        <f t="shared" si="113"/>
        <v>392345.24600439623</v>
      </c>
      <c r="AS287" s="5">
        <f t="shared" si="114"/>
        <v>1017811.9616642047</v>
      </c>
      <c r="AT287" s="5">
        <f t="shared" si="84"/>
        <v>305654.75399560377</v>
      </c>
      <c r="AU287" s="5">
        <f t="shared" si="85"/>
        <v>1410157.2076686011</v>
      </c>
      <c r="AV287" s="150"/>
      <c r="AW287" s="2">
        <v>282</v>
      </c>
      <c r="AX287" s="118">
        <v>53418</v>
      </c>
      <c r="AY287" s="5">
        <f t="shared" si="115"/>
        <v>303551.08223960339</v>
      </c>
      <c r="AZ287" s="5">
        <f t="shared" si="116"/>
        <v>4880.5172696983873</v>
      </c>
      <c r="BA287" s="5">
        <f t="shared" si="86"/>
        <v>2983.3230057008659</v>
      </c>
      <c r="BB287" s="35">
        <f t="shared" si="87"/>
        <v>0.11793690802970785</v>
      </c>
      <c r="BC287" s="5">
        <f t="shared" si="88"/>
        <v>1897.1942639975211</v>
      </c>
      <c r="BD287" s="35">
        <f t="shared" si="89"/>
        <v>7.4999999999999997E-2</v>
      </c>
      <c r="BE287" s="5">
        <f t="shared" si="117"/>
        <v>397432.2407660982</v>
      </c>
      <c r="BF287" s="5">
        <f t="shared" si="118"/>
        <v>978873.62928884698</v>
      </c>
      <c r="BG287" s="5">
        <f t="shared" si="90"/>
        <v>300567.7592339025</v>
      </c>
      <c r="BH287" s="5">
        <f t="shared" si="91"/>
        <v>1376305.8700549451</v>
      </c>
      <c r="BI287" s="150"/>
      <c r="BJ287" s="2">
        <v>282</v>
      </c>
      <c r="BK287" s="118">
        <v>53418</v>
      </c>
      <c r="BL287" s="5">
        <f t="shared" si="119"/>
        <v>298421.14286253881</v>
      </c>
      <c r="BM287" s="5">
        <f t="shared" si="120"/>
        <v>4761.5904347922178</v>
      </c>
      <c r="BN287" s="5">
        <f t="shared" si="92"/>
        <v>2958.6293633310461</v>
      </c>
      <c r="BO287" s="35">
        <f t="shared" si="93"/>
        <v>0.11897130350555118</v>
      </c>
      <c r="BP287" s="5">
        <f t="shared" si="94"/>
        <v>1802.961071461172</v>
      </c>
      <c r="BQ287" s="35">
        <f t="shared" si="95"/>
        <v>7.2499999999999995E-2</v>
      </c>
      <c r="BR287" s="5">
        <f t="shared" si="121"/>
        <v>402537.48650079244</v>
      </c>
      <c r="BS287" s="5">
        <f t="shared" si="122"/>
        <v>940231.01611061336</v>
      </c>
      <c r="BT287" s="5">
        <f t="shared" si="96"/>
        <v>295462.51349920774</v>
      </c>
      <c r="BU287" s="5">
        <f t="shared" si="97"/>
        <v>1342768.5026114057</v>
      </c>
      <c r="BV287" s="150"/>
      <c r="BW287" s="2">
        <v>282</v>
      </c>
      <c r="BX287" s="118">
        <v>53418</v>
      </c>
      <c r="BY287" s="5">
        <f t="shared" si="123"/>
        <v>293274.30210098508</v>
      </c>
      <c r="BZ287" s="5">
        <f t="shared" si="124"/>
        <v>4643.8114163506943</v>
      </c>
      <c r="CA287" s="5">
        <f t="shared" si="98"/>
        <v>2933.0446540949479</v>
      </c>
      <c r="CB287" s="35">
        <f t="shared" si="99"/>
        <v>0.12001234201904235</v>
      </c>
      <c r="CC287" s="5">
        <f t="shared" si="100"/>
        <v>1710.7667622557465</v>
      </c>
      <c r="CD287" s="35">
        <f t="shared" si="101"/>
        <v>7.0000000000000007E-2</v>
      </c>
      <c r="CE287" s="5">
        <f t="shared" si="125"/>
        <v>407658.74255310954</v>
      </c>
      <c r="CF287" s="5">
        <f t="shared" si="126"/>
        <v>901896.07685778546</v>
      </c>
      <c r="CG287" s="5">
        <f t="shared" si="102"/>
        <v>290341.25744689011</v>
      </c>
      <c r="CH287" s="5">
        <f t="shared" si="103"/>
        <v>1309554.819410895</v>
      </c>
    </row>
    <row r="288" spans="9:86" ht="14.25" customHeight="1">
      <c r="I288" s="150"/>
      <c r="J288" s="2">
        <v>283</v>
      </c>
      <c r="K288" s="118">
        <v>53448</v>
      </c>
      <c r="L288" s="5">
        <f t="shared" si="104"/>
        <v>315765.42693193024</v>
      </c>
      <c r="M288" s="5">
        <f t="shared" si="67"/>
        <v>5243.8408962754593</v>
      </c>
      <c r="N288" s="5">
        <f t="shared" si="68"/>
        <v>3072.953586118439</v>
      </c>
      <c r="O288" s="35">
        <f t="shared" si="69"/>
        <v>0.11678112892761541</v>
      </c>
      <c r="P288" s="5">
        <f t="shared" si="70"/>
        <v>2170.8873101570202</v>
      </c>
      <c r="Q288" s="35">
        <f t="shared" si="71"/>
        <v>8.249999999999999E-2</v>
      </c>
      <c r="R288" s="5">
        <f t="shared" si="105"/>
        <v>385307.52665418846</v>
      </c>
      <c r="S288" s="5">
        <f t="shared" si="106"/>
        <v>1098699.4469917663</v>
      </c>
      <c r="T288" s="5">
        <f t="shared" si="72"/>
        <v>312692.47334581183</v>
      </c>
      <c r="U288" s="5">
        <f t="shared" si="73"/>
        <v>1484006.9736459549</v>
      </c>
      <c r="V288" s="150"/>
      <c r="W288" s="2">
        <v>283</v>
      </c>
      <c r="X288" s="118">
        <v>53448</v>
      </c>
      <c r="Y288" s="5">
        <f t="shared" si="107"/>
        <v>310721.33653322142</v>
      </c>
      <c r="Z288" s="5">
        <f t="shared" si="108"/>
        <v>5121.6767256780549</v>
      </c>
      <c r="AA288" s="5">
        <f t="shared" si="74"/>
        <v>3050.2011487899122</v>
      </c>
      <c r="AB288" s="35">
        <f t="shared" si="75"/>
        <v>0.11779819884227849</v>
      </c>
      <c r="AC288" s="5">
        <f t="shared" si="76"/>
        <v>2071.4755768881428</v>
      </c>
      <c r="AD288" s="35">
        <f t="shared" si="77"/>
        <v>7.9999999999999988E-2</v>
      </c>
      <c r="AE288" s="5">
        <f t="shared" si="109"/>
        <v>390328.86461556889</v>
      </c>
      <c r="AF288" s="5">
        <f t="shared" si="110"/>
        <v>1059105.6487513201</v>
      </c>
      <c r="AG288" s="5">
        <f t="shared" si="78"/>
        <v>307671.13538443152</v>
      </c>
      <c r="AH288" s="5">
        <f t="shared" si="79"/>
        <v>1449434.513366889</v>
      </c>
      <c r="AI288" s="150"/>
      <c r="AJ288" s="2">
        <v>283</v>
      </c>
      <c r="AK288" s="118">
        <v>53448</v>
      </c>
      <c r="AL288" s="5">
        <f t="shared" si="111"/>
        <v>305654.75399560377</v>
      </c>
      <c r="AM288" s="5">
        <f t="shared" si="112"/>
        <v>5000.557474002132</v>
      </c>
      <c r="AN288" s="5">
        <f t="shared" si="80"/>
        <v>3026.5371877805246</v>
      </c>
      <c r="AO288" s="35">
        <f t="shared" si="81"/>
        <v>0.11882179412752947</v>
      </c>
      <c r="AP288" s="5">
        <f t="shared" si="82"/>
        <v>1974.0202862216076</v>
      </c>
      <c r="AQ288" s="35">
        <f t="shared" si="83"/>
        <v>7.7499999999999999E-2</v>
      </c>
      <c r="AR288" s="5">
        <f t="shared" si="113"/>
        <v>395371.78319217678</v>
      </c>
      <c r="AS288" s="5">
        <f t="shared" si="114"/>
        <v>1019785.9819504264</v>
      </c>
      <c r="AT288" s="5">
        <f t="shared" si="84"/>
        <v>302628.21680782322</v>
      </c>
      <c r="AU288" s="5">
        <f t="shared" si="85"/>
        <v>1415157.7651426031</v>
      </c>
      <c r="AV288" s="150"/>
      <c r="AW288" s="2">
        <v>283</v>
      </c>
      <c r="AX288" s="118">
        <v>53448</v>
      </c>
      <c r="AY288" s="5">
        <f t="shared" si="115"/>
        <v>300567.7592339025</v>
      </c>
      <c r="AZ288" s="5">
        <f t="shared" si="116"/>
        <v>4880.5172696983873</v>
      </c>
      <c r="BA288" s="5">
        <f t="shared" si="86"/>
        <v>3001.9687744864968</v>
      </c>
      <c r="BB288" s="35">
        <f t="shared" si="87"/>
        <v>0.11985192751762938</v>
      </c>
      <c r="BC288" s="5">
        <f t="shared" si="88"/>
        <v>1878.5484952118904</v>
      </c>
      <c r="BD288" s="35">
        <f t="shared" si="89"/>
        <v>7.4999999999999997E-2</v>
      </c>
      <c r="BE288" s="5">
        <f t="shared" si="117"/>
        <v>400434.20954058471</v>
      </c>
      <c r="BF288" s="5">
        <f t="shared" si="118"/>
        <v>980752.17778405885</v>
      </c>
      <c r="BG288" s="5">
        <f t="shared" si="90"/>
        <v>297565.79045941599</v>
      </c>
      <c r="BH288" s="5">
        <f t="shared" si="91"/>
        <v>1381186.3873246436</v>
      </c>
      <c r="BI288" s="150"/>
      <c r="BJ288" s="2">
        <v>283</v>
      </c>
      <c r="BK288" s="118">
        <v>53448</v>
      </c>
      <c r="BL288" s="5">
        <f t="shared" si="119"/>
        <v>295462.51349920774</v>
      </c>
      <c r="BM288" s="5">
        <f t="shared" si="120"/>
        <v>4761.5904347922178</v>
      </c>
      <c r="BN288" s="5">
        <f t="shared" si="92"/>
        <v>2976.5044157345046</v>
      </c>
      <c r="BO288" s="35">
        <f t="shared" si="93"/>
        <v>0.12088861143770725</v>
      </c>
      <c r="BP288" s="5">
        <f t="shared" si="94"/>
        <v>1785.0860190577134</v>
      </c>
      <c r="BQ288" s="35">
        <f t="shared" si="95"/>
        <v>7.2499999999999995E-2</v>
      </c>
      <c r="BR288" s="5">
        <f t="shared" si="121"/>
        <v>405513.99091652693</v>
      </c>
      <c r="BS288" s="5">
        <f t="shared" si="122"/>
        <v>942016.10212967102</v>
      </c>
      <c r="BT288" s="5">
        <f t="shared" si="96"/>
        <v>292486.00908347324</v>
      </c>
      <c r="BU288" s="5">
        <f t="shared" si="97"/>
        <v>1347530.0930461979</v>
      </c>
      <c r="BV288" s="150"/>
      <c r="BW288" s="2">
        <v>283</v>
      </c>
      <c r="BX288" s="118">
        <v>53448</v>
      </c>
      <c r="BY288" s="5">
        <f t="shared" si="123"/>
        <v>290341.25744689011</v>
      </c>
      <c r="BZ288" s="5">
        <f t="shared" si="124"/>
        <v>4643.8114163506943</v>
      </c>
      <c r="CA288" s="5">
        <f t="shared" si="98"/>
        <v>2950.1540812438352</v>
      </c>
      <c r="CB288" s="35">
        <f t="shared" si="99"/>
        <v>0.12193185800127565</v>
      </c>
      <c r="CC288" s="5">
        <f t="shared" si="100"/>
        <v>1693.6573351068591</v>
      </c>
      <c r="CD288" s="35">
        <f t="shared" si="101"/>
        <v>7.0000000000000007E-2</v>
      </c>
      <c r="CE288" s="5">
        <f t="shared" si="125"/>
        <v>410608.89663435338</v>
      </c>
      <c r="CF288" s="5">
        <f t="shared" si="126"/>
        <v>903589.73419289233</v>
      </c>
      <c r="CG288" s="5">
        <f t="shared" si="102"/>
        <v>287391.10336564627</v>
      </c>
      <c r="CH288" s="5">
        <f t="shared" si="103"/>
        <v>1314198.6308272458</v>
      </c>
    </row>
    <row r="289" spans="9:86" ht="14.25" customHeight="1">
      <c r="I289" s="150"/>
      <c r="J289" s="2">
        <v>284</v>
      </c>
      <c r="K289" s="118">
        <v>53479</v>
      </c>
      <c r="L289" s="5">
        <f t="shared" si="104"/>
        <v>312692.47334581183</v>
      </c>
      <c r="M289" s="5">
        <f t="shared" si="67"/>
        <v>5243.8408962754593</v>
      </c>
      <c r="N289" s="5">
        <f t="shared" si="68"/>
        <v>3094.0801420230027</v>
      </c>
      <c r="O289" s="35">
        <f t="shared" si="69"/>
        <v>0.11873954402226528</v>
      </c>
      <c r="P289" s="5">
        <f t="shared" si="70"/>
        <v>2149.7607542524565</v>
      </c>
      <c r="Q289" s="35">
        <f t="shared" si="71"/>
        <v>8.2500000000000018E-2</v>
      </c>
      <c r="R289" s="5">
        <f t="shared" si="105"/>
        <v>388401.60679621145</v>
      </c>
      <c r="S289" s="5">
        <f t="shared" si="106"/>
        <v>1100849.2077460189</v>
      </c>
      <c r="T289" s="5">
        <f t="shared" si="72"/>
        <v>309598.39320378884</v>
      </c>
      <c r="U289" s="5">
        <f t="shared" si="73"/>
        <v>1489250.8145422302</v>
      </c>
      <c r="V289" s="150"/>
      <c r="W289" s="2">
        <v>284</v>
      </c>
      <c r="X289" s="118">
        <v>53479</v>
      </c>
      <c r="Y289" s="5">
        <f t="shared" si="107"/>
        <v>307671.13538443152</v>
      </c>
      <c r="Z289" s="5">
        <f t="shared" si="108"/>
        <v>5121.6767256780549</v>
      </c>
      <c r="AA289" s="5">
        <f t="shared" si="74"/>
        <v>3070.5358231151781</v>
      </c>
      <c r="AB289" s="35">
        <f t="shared" si="75"/>
        <v>0.11975913772783056</v>
      </c>
      <c r="AC289" s="5">
        <f t="shared" si="76"/>
        <v>2051.1409025628768</v>
      </c>
      <c r="AD289" s="35">
        <f t="shared" si="77"/>
        <v>0.08</v>
      </c>
      <c r="AE289" s="5">
        <f t="shared" si="109"/>
        <v>393399.4004386841</v>
      </c>
      <c r="AF289" s="5">
        <f t="shared" si="110"/>
        <v>1061156.7896538828</v>
      </c>
      <c r="AG289" s="5">
        <f t="shared" si="78"/>
        <v>304600.59956131631</v>
      </c>
      <c r="AH289" s="5">
        <f t="shared" si="79"/>
        <v>1454556.1900925669</v>
      </c>
      <c r="AI289" s="150"/>
      <c r="AJ289" s="2">
        <v>284</v>
      </c>
      <c r="AK289" s="118">
        <v>53479</v>
      </c>
      <c r="AL289" s="5">
        <f t="shared" si="111"/>
        <v>302628.21680782322</v>
      </c>
      <c r="AM289" s="5">
        <f t="shared" si="112"/>
        <v>5000.557474002132</v>
      </c>
      <c r="AN289" s="5">
        <f t="shared" si="80"/>
        <v>3046.0835737849402</v>
      </c>
      <c r="AO289" s="35">
        <f t="shared" si="81"/>
        <v>0.12078517750587478</v>
      </c>
      <c r="AP289" s="5">
        <f t="shared" si="82"/>
        <v>1954.4739002171916</v>
      </c>
      <c r="AQ289" s="35">
        <f t="shared" si="83"/>
        <v>7.7499999999999999E-2</v>
      </c>
      <c r="AR289" s="5">
        <f t="shared" si="113"/>
        <v>398417.86676596169</v>
      </c>
      <c r="AS289" s="5">
        <f t="shared" si="114"/>
        <v>1021740.4558506436</v>
      </c>
      <c r="AT289" s="5">
        <f t="shared" si="84"/>
        <v>299582.13323403831</v>
      </c>
      <c r="AU289" s="5">
        <f t="shared" si="85"/>
        <v>1420158.3226166053</v>
      </c>
      <c r="AV289" s="150"/>
      <c r="AW289" s="2">
        <v>284</v>
      </c>
      <c r="AX289" s="118">
        <v>53479</v>
      </c>
      <c r="AY289" s="5">
        <f t="shared" si="115"/>
        <v>297565.79045941599</v>
      </c>
      <c r="AZ289" s="5">
        <f t="shared" si="116"/>
        <v>4880.5172696983873</v>
      </c>
      <c r="BA289" s="5">
        <f t="shared" si="86"/>
        <v>3020.7310793270372</v>
      </c>
      <c r="BB289" s="35">
        <f t="shared" si="87"/>
        <v>0.12181767566748671</v>
      </c>
      <c r="BC289" s="5">
        <f t="shared" si="88"/>
        <v>1859.7861903713499</v>
      </c>
      <c r="BD289" s="35">
        <f t="shared" si="89"/>
        <v>7.4999999999999997E-2</v>
      </c>
      <c r="BE289" s="5">
        <f t="shared" si="117"/>
        <v>403454.94061991177</v>
      </c>
      <c r="BF289" s="5">
        <f t="shared" si="118"/>
        <v>982611.96397443023</v>
      </c>
      <c r="BG289" s="5">
        <f t="shared" si="90"/>
        <v>294545.05938008893</v>
      </c>
      <c r="BH289" s="5">
        <f t="shared" si="91"/>
        <v>1386066.904594342</v>
      </c>
      <c r="BI289" s="150"/>
      <c r="BJ289" s="2">
        <v>284</v>
      </c>
      <c r="BK289" s="118">
        <v>53479</v>
      </c>
      <c r="BL289" s="5">
        <f t="shared" si="119"/>
        <v>292486.00908347324</v>
      </c>
      <c r="BM289" s="5">
        <f t="shared" si="120"/>
        <v>4761.5904347922178</v>
      </c>
      <c r="BN289" s="5">
        <f t="shared" si="92"/>
        <v>2994.4874632462338</v>
      </c>
      <c r="BO289" s="35">
        <f t="shared" si="93"/>
        <v>0.12285664422567155</v>
      </c>
      <c r="BP289" s="5">
        <f t="shared" si="94"/>
        <v>1767.102971545984</v>
      </c>
      <c r="BQ289" s="35">
        <f t="shared" si="95"/>
        <v>7.2499999999999995E-2</v>
      </c>
      <c r="BR289" s="5">
        <f t="shared" si="121"/>
        <v>408508.47837977315</v>
      </c>
      <c r="BS289" s="5">
        <f t="shared" si="122"/>
        <v>943783.20510121703</v>
      </c>
      <c r="BT289" s="5">
        <f t="shared" si="96"/>
        <v>289491.52162022702</v>
      </c>
      <c r="BU289" s="5">
        <f t="shared" si="97"/>
        <v>1352291.6834809901</v>
      </c>
      <c r="BV289" s="150"/>
      <c r="BW289" s="2">
        <v>284</v>
      </c>
      <c r="BX289" s="118">
        <v>53479</v>
      </c>
      <c r="BY289" s="5">
        <f t="shared" si="123"/>
        <v>287391.10336564627</v>
      </c>
      <c r="BZ289" s="5">
        <f t="shared" si="124"/>
        <v>4643.8114163506943</v>
      </c>
      <c r="CA289" s="5">
        <f t="shared" si="98"/>
        <v>2967.3633133844241</v>
      </c>
      <c r="CB289" s="35">
        <f t="shared" si="99"/>
        <v>0.12390209489299588</v>
      </c>
      <c r="CC289" s="5">
        <f t="shared" si="100"/>
        <v>1676.44810296627</v>
      </c>
      <c r="CD289" s="35">
        <f t="shared" si="101"/>
        <v>7.0000000000000007E-2</v>
      </c>
      <c r="CE289" s="5">
        <f t="shared" si="125"/>
        <v>413576.2599477378</v>
      </c>
      <c r="CF289" s="5">
        <f t="shared" si="126"/>
        <v>905266.18229585863</v>
      </c>
      <c r="CG289" s="5">
        <f t="shared" si="102"/>
        <v>284423.74005226186</v>
      </c>
      <c r="CH289" s="5">
        <f t="shared" si="103"/>
        <v>1318842.4422435965</v>
      </c>
    </row>
    <row r="290" spans="9:86" ht="14.25" customHeight="1">
      <c r="I290" s="150"/>
      <c r="J290" s="2">
        <v>285</v>
      </c>
      <c r="K290" s="118">
        <v>53509</v>
      </c>
      <c r="L290" s="5">
        <f t="shared" si="104"/>
        <v>309598.39320378884</v>
      </c>
      <c r="M290" s="5">
        <f t="shared" si="67"/>
        <v>5243.8408962754593</v>
      </c>
      <c r="N290" s="5">
        <f t="shared" si="68"/>
        <v>3115.3519429994108</v>
      </c>
      <c r="O290" s="35">
        <f t="shared" si="69"/>
        <v>0.12075070199535978</v>
      </c>
      <c r="P290" s="5">
        <f t="shared" si="70"/>
        <v>2128.4889532760485</v>
      </c>
      <c r="Q290" s="35">
        <f t="shared" si="71"/>
        <v>8.2500000000000018E-2</v>
      </c>
      <c r="R290" s="5">
        <f t="shared" si="105"/>
        <v>391516.95873921085</v>
      </c>
      <c r="S290" s="5">
        <f t="shared" si="106"/>
        <v>1102977.696699295</v>
      </c>
      <c r="T290" s="5">
        <f t="shared" si="72"/>
        <v>306483.04126078944</v>
      </c>
      <c r="U290" s="5">
        <f t="shared" si="73"/>
        <v>1494494.6554385058</v>
      </c>
      <c r="V290" s="150"/>
      <c r="W290" s="2">
        <v>285</v>
      </c>
      <c r="X290" s="118">
        <v>53509</v>
      </c>
      <c r="Y290" s="5">
        <f t="shared" si="107"/>
        <v>304600.59956131631</v>
      </c>
      <c r="Z290" s="5">
        <f t="shared" si="108"/>
        <v>5121.6767256780549</v>
      </c>
      <c r="AA290" s="5">
        <f t="shared" si="74"/>
        <v>3091.006061935946</v>
      </c>
      <c r="AB290" s="35">
        <f t="shared" si="75"/>
        <v>0.12177281593224405</v>
      </c>
      <c r="AC290" s="5">
        <f t="shared" si="76"/>
        <v>2030.6706637421089</v>
      </c>
      <c r="AD290" s="35">
        <f t="shared" si="77"/>
        <v>0.08</v>
      </c>
      <c r="AE290" s="5">
        <f t="shared" si="109"/>
        <v>396490.40650062007</v>
      </c>
      <c r="AF290" s="5">
        <f t="shared" si="110"/>
        <v>1063187.460317625</v>
      </c>
      <c r="AG290" s="5">
        <f t="shared" si="78"/>
        <v>301509.59349938034</v>
      </c>
      <c r="AH290" s="5">
        <f t="shared" si="79"/>
        <v>1459677.866818245</v>
      </c>
      <c r="AI290" s="150"/>
      <c r="AJ290" s="2">
        <v>285</v>
      </c>
      <c r="AK290" s="118">
        <v>53509</v>
      </c>
      <c r="AL290" s="5">
        <f t="shared" si="111"/>
        <v>299582.13323403831</v>
      </c>
      <c r="AM290" s="5">
        <f t="shared" si="112"/>
        <v>5000.557474002132</v>
      </c>
      <c r="AN290" s="5">
        <f t="shared" si="80"/>
        <v>3065.7561968656346</v>
      </c>
      <c r="AO290" s="35">
        <f t="shared" si="81"/>
        <v>0.12280129647667409</v>
      </c>
      <c r="AP290" s="5">
        <f t="shared" si="82"/>
        <v>1934.8012771364974</v>
      </c>
      <c r="AQ290" s="35">
        <f t="shared" si="83"/>
        <v>7.7499999999999999E-2</v>
      </c>
      <c r="AR290" s="5">
        <f t="shared" si="113"/>
        <v>401483.62296282733</v>
      </c>
      <c r="AS290" s="5">
        <f t="shared" si="114"/>
        <v>1023675.2571277801</v>
      </c>
      <c r="AT290" s="5">
        <f t="shared" si="84"/>
        <v>296516.37703717267</v>
      </c>
      <c r="AU290" s="5">
        <f t="shared" si="85"/>
        <v>1425158.8800906073</v>
      </c>
      <c r="AV290" s="150"/>
      <c r="AW290" s="2">
        <v>285</v>
      </c>
      <c r="AX290" s="118">
        <v>53509</v>
      </c>
      <c r="AY290" s="5">
        <f t="shared" si="115"/>
        <v>294545.05938008893</v>
      </c>
      <c r="AZ290" s="5">
        <f t="shared" si="116"/>
        <v>4880.5172696983873</v>
      </c>
      <c r="BA290" s="5">
        <f t="shared" si="86"/>
        <v>3039.6106485728315</v>
      </c>
      <c r="BB290" s="35">
        <f t="shared" si="87"/>
        <v>0.12383615552622534</v>
      </c>
      <c r="BC290" s="5">
        <f t="shared" si="88"/>
        <v>1840.9066211255556</v>
      </c>
      <c r="BD290" s="35">
        <f t="shared" si="89"/>
        <v>7.4999999999999997E-2</v>
      </c>
      <c r="BE290" s="5">
        <f t="shared" si="117"/>
        <v>406494.55126848462</v>
      </c>
      <c r="BF290" s="5">
        <f t="shared" si="118"/>
        <v>984452.87059555575</v>
      </c>
      <c r="BG290" s="5">
        <f t="shared" si="90"/>
        <v>291505.44873151608</v>
      </c>
      <c r="BH290" s="5">
        <f t="shared" si="91"/>
        <v>1390947.4218640404</v>
      </c>
      <c r="BI290" s="150"/>
      <c r="BJ290" s="2">
        <v>285</v>
      </c>
      <c r="BK290" s="118">
        <v>53509</v>
      </c>
      <c r="BL290" s="5">
        <f t="shared" si="119"/>
        <v>289491.52162022702</v>
      </c>
      <c r="BM290" s="5">
        <f t="shared" si="120"/>
        <v>4761.5904347922178</v>
      </c>
      <c r="BN290" s="5">
        <f t="shared" si="92"/>
        <v>3012.5791583366795</v>
      </c>
      <c r="BO290" s="35">
        <f t="shared" si="93"/>
        <v>0.12487740469119928</v>
      </c>
      <c r="BP290" s="5">
        <f t="shared" si="94"/>
        <v>1749.0112764555383</v>
      </c>
      <c r="BQ290" s="35">
        <f t="shared" si="95"/>
        <v>7.2499999999999995E-2</v>
      </c>
      <c r="BR290" s="5">
        <f t="shared" si="121"/>
        <v>411521.05753810983</v>
      </c>
      <c r="BS290" s="5">
        <f t="shared" si="122"/>
        <v>945532.21637767262</v>
      </c>
      <c r="BT290" s="5">
        <f t="shared" si="96"/>
        <v>286478.94246189034</v>
      </c>
      <c r="BU290" s="5">
        <f t="shared" si="97"/>
        <v>1357053.2739157826</v>
      </c>
      <c r="BV290" s="150"/>
      <c r="BW290" s="2">
        <v>285</v>
      </c>
      <c r="BX290" s="118">
        <v>53509</v>
      </c>
      <c r="BY290" s="5">
        <f t="shared" si="123"/>
        <v>284423.74005226186</v>
      </c>
      <c r="BZ290" s="5">
        <f t="shared" si="124"/>
        <v>4643.8114163506943</v>
      </c>
      <c r="CA290" s="5">
        <f t="shared" si="98"/>
        <v>2984.6729327125004</v>
      </c>
      <c r="CB290" s="35">
        <f t="shared" si="99"/>
        <v>0.12592505529239201</v>
      </c>
      <c r="CC290" s="5">
        <f t="shared" si="100"/>
        <v>1659.1384836381942</v>
      </c>
      <c r="CD290" s="35">
        <f t="shared" si="101"/>
        <v>7.0000000000000007E-2</v>
      </c>
      <c r="CE290" s="5">
        <f t="shared" si="125"/>
        <v>416560.93288045027</v>
      </c>
      <c r="CF290" s="5">
        <f t="shared" si="126"/>
        <v>906925.3207794968</v>
      </c>
      <c r="CG290" s="5">
        <f t="shared" si="102"/>
        <v>281439.06711954938</v>
      </c>
      <c r="CH290" s="5">
        <f t="shared" si="103"/>
        <v>1323486.2536599471</v>
      </c>
    </row>
    <row r="291" spans="9:86" ht="14.25" customHeight="1">
      <c r="I291" s="150"/>
      <c r="J291" s="2">
        <v>286</v>
      </c>
      <c r="K291" s="118">
        <v>53540</v>
      </c>
      <c r="L291" s="5">
        <f t="shared" si="104"/>
        <v>306483.04126078944</v>
      </c>
      <c r="M291" s="5">
        <f t="shared" si="67"/>
        <v>5243.8408962754593</v>
      </c>
      <c r="N291" s="5">
        <f t="shared" si="68"/>
        <v>3136.7699876075317</v>
      </c>
      <c r="O291" s="35">
        <f t="shared" si="69"/>
        <v>0.12281671343525033</v>
      </c>
      <c r="P291" s="5">
        <f t="shared" si="70"/>
        <v>2107.0709086679276</v>
      </c>
      <c r="Q291" s="35">
        <f t="shared" si="71"/>
        <v>8.2500000000000018E-2</v>
      </c>
      <c r="R291" s="5">
        <f t="shared" si="105"/>
        <v>394653.7287268184</v>
      </c>
      <c r="S291" s="5">
        <f t="shared" si="106"/>
        <v>1105084.7676079629</v>
      </c>
      <c r="T291" s="5">
        <f t="shared" si="72"/>
        <v>303346.27127318189</v>
      </c>
      <c r="U291" s="5">
        <f t="shared" si="73"/>
        <v>1499738.4963347814</v>
      </c>
      <c r="V291" s="150"/>
      <c r="W291" s="2">
        <v>286</v>
      </c>
      <c r="X291" s="118">
        <v>53540</v>
      </c>
      <c r="Y291" s="5">
        <f t="shared" si="107"/>
        <v>301509.59349938034</v>
      </c>
      <c r="Z291" s="5">
        <f t="shared" si="108"/>
        <v>5121.6767256780549</v>
      </c>
      <c r="AA291" s="5">
        <f t="shared" si="74"/>
        <v>3111.612769015519</v>
      </c>
      <c r="AB291" s="35">
        <f t="shared" si="75"/>
        <v>0.12384134380209352</v>
      </c>
      <c r="AC291" s="5">
        <f t="shared" si="76"/>
        <v>2010.0639566625357</v>
      </c>
      <c r="AD291" s="35">
        <f t="shared" si="77"/>
        <v>0.08</v>
      </c>
      <c r="AE291" s="5">
        <f t="shared" si="109"/>
        <v>399602.01926963561</v>
      </c>
      <c r="AF291" s="5">
        <f t="shared" si="110"/>
        <v>1065197.5242742875</v>
      </c>
      <c r="AG291" s="5">
        <f t="shared" si="78"/>
        <v>298397.9807303648</v>
      </c>
      <c r="AH291" s="5">
        <f t="shared" si="79"/>
        <v>1464799.5435439232</v>
      </c>
      <c r="AI291" s="150"/>
      <c r="AJ291" s="2">
        <v>286</v>
      </c>
      <c r="AK291" s="118">
        <v>53540</v>
      </c>
      <c r="AL291" s="5">
        <f t="shared" si="111"/>
        <v>296516.37703717267</v>
      </c>
      <c r="AM291" s="5">
        <f t="shared" si="112"/>
        <v>5000.557474002132</v>
      </c>
      <c r="AN291" s="5">
        <f t="shared" si="80"/>
        <v>3085.5558723037252</v>
      </c>
      <c r="AO291" s="35">
        <f t="shared" si="81"/>
        <v>0.12487226114665116</v>
      </c>
      <c r="AP291" s="5">
        <f t="shared" si="82"/>
        <v>1915.0016016984068</v>
      </c>
      <c r="AQ291" s="35">
        <f t="shared" si="83"/>
        <v>7.7499999999999999E-2</v>
      </c>
      <c r="AR291" s="5">
        <f t="shared" si="113"/>
        <v>404569.17883513105</v>
      </c>
      <c r="AS291" s="5">
        <f t="shared" si="114"/>
        <v>1025590.2587294786</v>
      </c>
      <c r="AT291" s="5">
        <f t="shared" si="84"/>
        <v>293430.82116486895</v>
      </c>
      <c r="AU291" s="5">
        <f t="shared" si="85"/>
        <v>1430159.4375646096</v>
      </c>
      <c r="AV291" s="150"/>
      <c r="AW291" s="2">
        <v>286</v>
      </c>
      <c r="AX291" s="118">
        <v>53540</v>
      </c>
      <c r="AY291" s="5">
        <f t="shared" si="115"/>
        <v>291505.44873151608</v>
      </c>
      <c r="AZ291" s="5">
        <f t="shared" si="116"/>
        <v>4880.5172696983873</v>
      </c>
      <c r="BA291" s="5">
        <f t="shared" si="86"/>
        <v>3058.6082151264118</v>
      </c>
      <c r="BB291" s="35">
        <f t="shared" si="87"/>
        <v>0.12590947696254423</v>
      </c>
      <c r="BC291" s="5">
        <f t="shared" si="88"/>
        <v>1821.9090545719753</v>
      </c>
      <c r="BD291" s="35">
        <f t="shared" si="89"/>
        <v>7.4999999999999997E-2</v>
      </c>
      <c r="BE291" s="5">
        <f t="shared" si="117"/>
        <v>409553.159483611</v>
      </c>
      <c r="BF291" s="5">
        <f t="shared" si="118"/>
        <v>986274.77965012775</v>
      </c>
      <c r="BG291" s="5">
        <f t="shared" si="90"/>
        <v>288446.8405163897</v>
      </c>
      <c r="BH291" s="5">
        <f t="shared" si="91"/>
        <v>1395827.9391337386</v>
      </c>
      <c r="BI291" s="150"/>
      <c r="BJ291" s="2">
        <v>286</v>
      </c>
      <c r="BK291" s="118">
        <v>53540</v>
      </c>
      <c r="BL291" s="5">
        <f t="shared" si="119"/>
        <v>286478.94246189034</v>
      </c>
      <c r="BM291" s="5">
        <f t="shared" si="120"/>
        <v>4761.5904347922178</v>
      </c>
      <c r="BN291" s="5">
        <f t="shared" si="92"/>
        <v>3030.7801574182968</v>
      </c>
      <c r="BO291" s="35">
        <f t="shared" si="93"/>
        <v>0.12695300246669158</v>
      </c>
      <c r="BP291" s="5">
        <f t="shared" si="94"/>
        <v>1730.8102773739208</v>
      </c>
      <c r="BQ291" s="35">
        <f t="shared" si="95"/>
        <v>7.2499999999999995E-2</v>
      </c>
      <c r="BR291" s="5">
        <f t="shared" si="121"/>
        <v>414551.83769552811</v>
      </c>
      <c r="BS291" s="5">
        <f t="shared" si="122"/>
        <v>947263.0266550465</v>
      </c>
      <c r="BT291" s="5">
        <f t="shared" si="96"/>
        <v>283448.16230447206</v>
      </c>
      <c r="BU291" s="5">
        <f t="shared" si="97"/>
        <v>1361814.8643505746</v>
      </c>
      <c r="BV291" s="150"/>
      <c r="BW291" s="2">
        <v>286</v>
      </c>
      <c r="BX291" s="118">
        <v>53540</v>
      </c>
      <c r="BY291" s="5">
        <f t="shared" si="123"/>
        <v>281439.06711954938</v>
      </c>
      <c r="BZ291" s="5">
        <f t="shared" si="124"/>
        <v>4643.8114163506943</v>
      </c>
      <c r="CA291" s="5">
        <f t="shared" si="98"/>
        <v>3002.0835248199896</v>
      </c>
      <c r="CB291" s="35">
        <f t="shared" si="99"/>
        <v>0.12800284859719641</v>
      </c>
      <c r="CC291" s="5">
        <f t="shared" si="100"/>
        <v>1641.7278915307047</v>
      </c>
      <c r="CD291" s="35">
        <f t="shared" si="101"/>
        <v>7.0000000000000007E-2</v>
      </c>
      <c r="CE291" s="5">
        <f t="shared" si="125"/>
        <v>419563.01640527026</v>
      </c>
      <c r="CF291" s="5">
        <f t="shared" si="126"/>
        <v>908567.04867102753</v>
      </c>
      <c r="CG291" s="5">
        <f t="shared" si="102"/>
        <v>278436.98359472939</v>
      </c>
      <c r="CH291" s="5">
        <f t="shared" si="103"/>
        <v>1328130.0650762978</v>
      </c>
    </row>
    <row r="292" spans="9:86" ht="14.25" customHeight="1">
      <c r="I292" s="150"/>
      <c r="J292" s="2">
        <v>287</v>
      </c>
      <c r="K292" s="118">
        <v>53571</v>
      </c>
      <c r="L292" s="5">
        <f t="shared" si="104"/>
        <v>303346.27127318189</v>
      </c>
      <c r="M292" s="5">
        <f t="shared" si="67"/>
        <v>5243.8408962754593</v>
      </c>
      <c r="N292" s="5">
        <f t="shared" si="68"/>
        <v>3158.3352812723338</v>
      </c>
      <c r="O292" s="35">
        <f t="shared" si="69"/>
        <v>0.12493980300531439</v>
      </c>
      <c r="P292" s="5">
        <f t="shared" si="70"/>
        <v>2085.5056150031255</v>
      </c>
      <c r="Q292" s="35">
        <f t="shared" si="71"/>
        <v>8.2500000000000004E-2</v>
      </c>
      <c r="R292" s="5">
        <f t="shared" si="105"/>
        <v>397812.06400809076</v>
      </c>
      <c r="S292" s="5">
        <f t="shared" si="106"/>
        <v>1107170.2732229661</v>
      </c>
      <c r="T292" s="5">
        <f t="shared" si="72"/>
        <v>300187.93599190953</v>
      </c>
      <c r="U292" s="5">
        <f t="shared" si="73"/>
        <v>1504982.3372310568</v>
      </c>
      <c r="V292" s="150"/>
      <c r="W292" s="2">
        <v>287</v>
      </c>
      <c r="X292" s="118">
        <v>53571</v>
      </c>
      <c r="Y292" s="5">
        <f t="shared" si="107"/>
        <v>298397.9807303648</v>
      </c>
      <c r="Z292" s="5">
        <f t="shared" si="108"/>
        <v>5121.6767256780549</v>
      </c>
      <c r="AA292" s="5">
        <f t="shared" si="74"/>
        <v>3132.3568541422892</v>
      </c>
      <c r="AB292" s="35">
        <f t="shared" si="75"/>
        <v>0.12596694574710476</v>
      </c>
      <c r="AC292" s="5">
        <f t="shared" si="76"/>
        <v>1989.3198715357655</v>
      </c>
      <c r="AD292" s="35">
        <f t="shared" si="77"/>
        <v>0.08</v>
      </c>
      <c r="AE292" s="5">
        <f t="shared" si="109"/>
        <v>402734.37612377788</v>
      </c>
      <c r="AF292" s="5">
        <f t="shared" si="110"/>
        <v>1067186.8441458233</v>
      </c>
      <c r="AG292" s="5">
        <f t="shared" si="78"/>
        <v>295265.62387622253</v>
      </c>
      <c r="AH292" s="5">
        <f t="shared" si="79"/>
        <v>1469921.2202696011</v>
      </c>
      <c r="AI292" s="150"/>
      <c r="AJ292" s="2">
        <v>287</v>
      </c>
      <c r="AK292" s="118">
        <v>53571</v>
      </c>
      <c r="AL292" s="5">
        <f t="shared" si="111"/>
        <v>293430.82116486895</v>
      </c>
      <c r="AM292" s="5">
        <f t="shared" si="112"/>
        <v>5000.557474002132</v>
      </c>
      <c r="AN292" s="5">
        <f t="shared" si="80"/>
        <v>3105.4834206456867</v>
      </c>
      <c r="AO292" s="35">
        <f t="shared" si="81"/>
        <v>0.12700029567381349</v>
      </c>
      <c r="AP292" s="5">
        <f t="shared" si="82"/>
        <v>1895.0740533564453</v>
      </c>
      <c r="AQ292" s="35">
        <f t="shared" si="83"/>
        <v>7.7499999999999999E-2</v>
      </c>
      <c r="AR292" s="5">
        <f t="shared" si="113"/>
        <v>407674.66225577676</v>
      </c>
      <c r="AS292" s="5">
        <f t="shared" si="114"/>
        <v>1027485.332782835</v>
      </c>
      <c r="AT292" s="5">
        <f t="shared" si="84"/>
        <v>290325.33774422324</v>
      </c>
      <c r="AU292" s="5">
        <f t="shared" si="85"/>
        <v>1435159.9950386118</v>
      </c>
      <c r="AV292" s="150"/>
      <c r="AW292" s="2">
        <v>287</v>
      </c>
      <c r="AX292" s="118">
        <v>53571</v>
      </c>
      <c r="AY292" s="5">
        <f t="shared" si="115"/>
        <v>288446.8405163897</v>
      </c>
      <c r="AZ292" s="5">
        <f t="shared" si="116"/>
        <v>4880.5172696983873</v>
      </c>
      <c r="BA292" s="5">
        <f t="shared" si="86"/>
        <v>3077.724516470952</v>
      </c>
      <c r="BB292" s="35">
        <f t="shared" si="87"/>
        <v>0.1280398638845652</v>
      </c>
      <c r="BC292" s="5">
        <f t="shared" si="88"/>
        <v>1802.7927532274355</v>
      </c>
      <c r="BD292" s="35">
        <f t="shared" si="89"/>
        <v>7.4999999999999997E-2</v>
      </c>
      <c r="BE292" s="5">
        <f t="shared" si="117"/>
        <v>412630.88400008198</v>
      </c>
      <c r="BF292" s="5">
        <f t="shared" si="118"/>
        <v>988077.57240335515</v>
      </c>
      <c r="BG292" s="5">
        <f t="shared" si="90"/>
        <v>285369.11599991872</v>
      </c>
      <c r="BH292" s="5">
        <f t="shared" si="91"/>
        <v>1400708.4564034371</v>
      </c>
      <c r="BI292" s="150"/>
      <c r="BJ292" s="2">
        <v>287</v>
      </c>
      <c r="BK292" s="118">
        <v>53571</v>
      </c>
      <c r="BL292" s="5">
        <f t="shared" si="119"/>
        <v>283448.16230447206</v>
      </c>
      <c r="BM292" s="5">
        <f t="shared" si="120"/>
        <v>4761.5904347922178</v>
      </c>
      <c r="BN292" s="5">
        <f t="shared" si="92"/>
        <v>3049.091120869366</v>
      </c>
      <c r="BO292" s="35">
        <f t="shared" si="93"/>
        <v>0.12908566121211756</v>
      </c>
      <c r="BP292" s="5">
        <f t="shared" si="94"/>
        <v>1712.499313922852</v>
      </c>
      <c r="BQ292" s="35">
        <f t="shared" si="95"/>
        <v>7.2499999999999995E-2</v>
      </c>
      <c r="BR292" s="5">
        <f t="shared" si="121"/>
        <v>417600.9288163975</v>
      </c>
      <c r="BS292" s="5">
        <f t="shared" si="122"/>
        <v>948975.52596896933</v>
      </c>
      <c r="BT292" s="5">
        <f t="shared" si="96"/>
        <v>280399.07118360267</v>
      </c>
      <c r="BU292" s="5">
        <f t="shared" si="97"/>
        <v>1366576.4547853668</v>
      </c>
      <c r="BV292" s="150"/>
      <c r="BW292" s="2">
        <v>287</v>
      </c>
      <c r="BX292" s="118">
        <v>53571</v>
      </c>
      <c r="BY292" s="5">
        <f t="shared" si="123"/>
        <v>278436.98359472939</v>
      </c>
      <c r="BZ292" s="5">
        <f t="shared" si="124"/>
        <v>4643.8114163506943</v>
      </c>
      <c r="CA292" s="5">
        <f t="shared" si="98"/>
        <v>3019.5956787147729</v>
      </c>
      <c r="CB292" s="35">
        <f t="shared" si="99"/>
        <v>0.13013769822085941</v>
      </c>
      <c r="CC292" s="5">
        <f t="shared" si="100"/>
        <v>1624.2157376359214</v>
      </c>
      <c r="CD292" s="35">
        <f t="shared" si="101"/>
        <v>7.0000000000000007E-2</v>
      </c>
      <c r="CE292" s="5">
        <f t="shared" si="125"/>
        <v>422582.612083985</v>
      </c>
      <c r="CF292" s="5">
        <f t="shared" si="126"/>
        <v>910191.2644086635</v>
      </c>
      <c r="CG292" s="5">
        <f t="shared" si="102"/>
        <v>275417.38791601465</v>
      </c>
      <c r="CH292" s="5">
        <f t="shared" si="103"/>
        <v>1332773.8764926484</v>
      </c>
    </row>
    <row r="293" spans="9:86" ht="14.25" customHeight="1">
      <c r="I293" s="150"/>
      <c r="J293" s="2">
        <v>288</v>
      </c>
      <c r="K293" s="118">
        <v>53601</v>
      </c>
      <c r="L293" s="5">
        <f t="shared" si="104"/>
        <v>300187.93599190953</v>
      </c>
      <c r="M293" s="5">
        <f t="shared" si="67"/>
        <v>5243.8408962754593</v>
      </c>
      <c r="N293" s="5">
        <f t="shared" si="68"/>
        <v>3180.048836331081</v>
      </c>
      <c r="O293" s="35">
        <f t="shared" si="69"/>
        <v>0.12712231725728462</v>
      </c>
      <c r="P293" s="5">
        <f t="shared" si="70"/>
        <v>2063.7920599443783</v>
      </c>
      <c r="Q293" s="35">
        <f t="shared" si="71"/>
        <v>8.2500000000000018E-2</v>
      </c>
      <c r="R293" s="5">
        <f t="shared" si="105"/>
        <v>400992.11284442182</v>
      </c>
      <c r="S293" s="5">
        <f t="shared" si="106"/>
        <v>1109234.0652829106</v>
      </c>
      <c r="T293" s="5">
        <f t="shared" si="72"/>
        <v>297007.88715557847</v>
      </c>
      <c r="U293" s="5">
        <f t="shared" si="73"/>
        <v>1510226.1781273324</v>
      </c>
      <c r="V293" s="150"/>
      <c r="W293" s="2">
        <v>288</v>
      </c>
      <c r="X293" s="118">
        <v>53601</v>
      </c>
      <c r="Y293" s="5">
        <f t="shared" si="107"/>
        <v>295265.62387622253</v>
      </c>
      <c r="Z293" s="5">
        <f t="shared" si="108"/>
        <v>5121.6767256780549</v>
      </c>
      <c r="AA293" s="5">
        <f t="shared" si="74"/>
        <v>3153.2392331699048</v>
      </c>
      <c r="AB293" s="35">
        <f t="shared" si="75"/>
        <v>0.12815196805267512</v>
      </c>
      <c r="AC293" s="5">
        <f t="shared" si="76"/>
        <v>1968.4374925081504</v>
      </c>
      <c r="AD293" s="35">
        <f t="shared" si="77"/>
        <v>0.08</v>
      </c>
      <c r="AE293" s="5">
        <f t="shared" si="109"/>
        <v>405887.61535694776</v>
      </c>
      <c r="AF293" s="5">
        <f t="shared" si="110"/>
        <v>1069155.2816383315</v>
      </c>
      <c r="AG293" s="5">
        <f t="shared" si="78"/>
        <v>292112.38464305265</v>
      </c>
      <c r="AH293" s="5">
        <f t="shared" si="79"/>
        <v>1475042.8969952792</v>
      </c>
      <c r="AI293" s="150"/>
      <c r="AJ293" s="2">
        <v>288</v>
      </c>
      <c r="AK293" s="118">
        <v>53601</v>
      </c>
      <c r="AL293" s="5">
        <f t="shared" si="111"/>
        <v>290325.33774422324</v>
      </c>
      <c r="AM293" s="5">
        <f t="shared" si="112"/>
        <v>5000.557474002132</v>
      </c>
      <c r="AN293" s="5">
        <f t="shared" si="80"/>
        <v>3125.5396677373569</v>
      </c>
      <c r="AO293" s="35">
        <f t="shared" si="81"/>
        <v>0.12918774607916414</v>
      </c>
      <c r="AP293" s="5">
        <f t="shared" si="82"/>
        <v>1875.0178062647751</v>
      </c>
      <c r="AQ293" s="35">
        <f t="shared" si="83"/>
        <v>7.7499999999999999E-2</v>
      </c>
      <c r="AR293" s="5">
        <f t="shared" si="113"/>
        <v>410800.20192351413</v>
      </c>
      <c r="AS293" s="5">
        <f t="shared" si="114"/>
        <v>1029360.3505890998</v>
      </c>
      <c r="AT293" s="5">
        <f t="shared" si="84"/>
        <v>287199.79807648587</v>
      </c>
      <c r="AU293" s="5">
        <f t="shared" si="85"/>
        <v>1440160.5525126141</v>
      </c>
      <c r="AV293" s="150"/>
      <c r="AW293" s="2">
        <v>288</v>
      </c>
      <c r="AX293" s="118">
        <v>53601</v>
      </c>
      <c r="AY293" s="5">
        <f t="shared" si="115"/>
        <v>285369.11599991872</v>
      </c>
      <c r="AZ293" s="5">
        <f t="shared" si="116"/>
        <v>4880.5172696983873</v>
      </c>
      <c r="BA293" s="5">
        <f t="shared" si="86"/>
        <v>3096.9602946988953</v>
      </c>
      <c r="BB293" s="35">
        <f t="shared" si="87"/>
        <v>0.13022966205073616</v>
      </c>
      <c r="BC293" s="5">
        <f t="shared" si="88"/>
        <v>1783.5569749994918</v>
      </c>
      <c r="BD293" s="35">
        <f t="shared" si="89"/>
        <v>7.4999999999999997E-2</v>
      </c>
      <c r="BE293" s="5">
        <f t="shared" si="117"/>
        <v>415727.84429478087</v>
      </c>
      <c r="BF293" s="5">
        <f t="shared" si="118"/>
        <v>989861.12937835464</v>
      </c>
      <c r="BG293" s="5">
        <f t="shared" si="90"/>
        <v>282272.15570521983</v>
      </c>
      <c r="BH293" s="5">
        <f t="shared" si="91"/>
        <v>1405588.9736731355</v>
      </c>
      <c r="BI293" s="150"/>
      <c r="BJ293" s="2">
        <v>288</v>
      </c>
      <c r="BK293" s="118">
        <v>53601</v>
      </c>
      <c r="BL293" s="5">
        <f t="shared" si="119"/>
        <v>280399.07118360267</v>
      </c>
      <c r="BM293" s="5">
        <f t="shared" si="120"/>
        <v>4761.5904347922178</v>
      </c>
      <c r="BN293" s="5">
        <f t="shared" si="92"/>
        <v>3067.5127130579517</v>
      </c>
      <c r="BO293" s="35">
        <f t="shared" si="93"/>
        <v>0.13127772642510815</v>
      </c>
      <c r="BP293" s="5">
        <f t="shared" si="94"/>
        <v>1694.0777217342661</v>
      </c>
      <c r="BQ293" s="35">
        <f t="shared" si="95"/>
        <v>7.2499999999999995E-2</v>
      </c>
      <c r="BR293" s="5">
        <f t="shared" si="121"/>
        <v>420668.44152945548</v>
      </c>
      <c r="BS293" s="5">
        <f t="shared" si="122"/>
        <v>950669.60369070363</v>
      </c>
      <c r="BT293" s="5">
        <f t="shared" si="96"/>
        <v>277331.5584705447</v>
      </c>
      <c r="BU293" s="5">
        <f t="shared" si="97"/>
        <v>1371338.045220159</v>
      </c>
      <c r="BV293" s="150"/>
      <c r="BW293" s="2">
        <v>288</v>
      </c>
      <c r="BX293" s="118">
        <v>53601</v>
      </c>
      <c r="BY293" s="5">
        <f t="shared" si="123"/>
        <v>275417.38791601465</v>
      </c>
      <c r="BZ293" s="5">
        <f t="shared" si="124"/>
        <v>4643.8114163506943</v>
      </c>
      <c r="CA293" s="5">
        <f t="shared" si="98"/>
        <v>3037.2099868406085</v>
      </c>
      <c r="CB293" s="35">
        <f t="shared" si="99"/>
        <v>0.13233194940183388</v>
      </c>
      <c r="CC293" s="5">
        <f t="shared" si="100"/>
        <v>1606.6014295100856</v>
      </c>
      <c r="CD293" s="35">
        <f t="shared" si="101"/>
        <v>7.0000000000000007E-2</v>
      </c>
      <c r="CE293" s="5">
        <f t="shared" si="125"/>
        <v>425619.82207082561</v>
      </c>
      <c r="CF293" s="5">
        <f t="shared" si="126"/>
        <v>911797.86583817354</v>
      </c>
      <c r="CG293" s="5">
        <f t="shared" si="102"/>
        <v>272380.17792917404</v>
      </c>
      <c r="CH293" s="5">
        <f t="shared" si="103"/>
        <v>1337417.6879089992</v>
      </c>
    </row>
    <row r="294" spans="9:86" ht="14.25" customHeight="1">
      <c r="I294" s="150"/>
      <c r="J294" s="2">
        <v>289</v>
      </c>
      <c r="K294" s="118">
        <v>53632</v>
      </c>
      <c r="L294" s="5">
        <f t="shared" si="104"/>
        <v>297007.88715557847</v>
      </c>
      <c r="M294" s="5">
        <f t="shared" si="67"/>
        <v>5243.8408962754593</v>
      </c>
      <c r="N294" s="5">
        <f t="shared" si="68"/>
        <v>3201.911672080857</v>
      </c>
      <c r="O294" s="35">
        <f t="shared" si="69"/>
        <v>0.12936673309568916</v>
      </c>
      <c r="P294" s="5">
        <f t="shared" si="70"/>
        <v>2041.9292241946021</v>
      </c>
      <c r="Q294" s="35">
        <f t="shared" si="71"/>
        <v>8.2500000000000004E-2</v>
      </c>
      <c r="R294" s="5">
        <f t="shared" si="105"/>
        <v>404194.02451650269</v>
      </c>
      <c r="S294" s="5">
        <f t="shared" si="106"/>
        <v>1111275.9945071051</v>
      </c>
      <c r="T294" s="5">
        <f t="shared" si="72"/>
        <v>293805.9754834976</v>
      </c>
      <c r="U294" s="5">
        <f t="shared" si="73"/>
        <v>1515470.0190236077</v>
      </c>
      <c r="V294" s="150"/>
      <c r="W294" s="2">
        <v>289</v>
      </c>
      <c r="X294" s="118">
        <v>53632</v>
      </c>
      <c r="Y294" s="5">
        <f t="shared" si="107"/>
        <v>292112.38464305265</v>
      </c>
      <c r="Z294" s="5">
        <f t="shared" si="108"/>
        <v>5121.6767256780549</v>
      </c>
      <c r="AA294" s="5">
        <f t="shared" si="74"/>
        <v>3174.2608280577037</v>
      </c>
      <c r="AB294" s="35">
        <f t="shared" si="75"/>
        <v>0.13039888734343799</v>
      </c>
      <c r="AC294" s="5">
        <f t="shared" si="76"/>
        <v>1947.4158976203512</v>
      </c>
      <c r="AD294" s="35">
        <f t="shared" si="77"/>
        <v>0.08</v>
      </c>
      <c r="AE294" s="5">
        <f t="shared" si="109"/>
        <v>409061.87618500547</v>
      </c>
      <c r="AF294" s="5">
        <f t="shared" si="110"/>
        <v>1071102.6975359519</v>
      </c>
      <c r="AG294" s="5">
        <f t="shared" si="78"/>
        <v>288938.12381499493</v>
      </c>
      <c r="AH294" s="5">
        <f t="shared" si="79"/>
        <v>1480164.5737209574</v>
      </c>
      <c r="AI294" s="150"/>
      <c r="AJ294" s="2">
        <v>289</v>
      </c>
      <c r="AK294" s="118">
        <v>53632</v>
      </c>
      <c r="AL294" s="5">
        <f t="shared" si="111"/>
        <v>287199.79807648587</v>
      </c>
      <c r="AM294" s="5">
        <f t="shared" si="112"/>
        <v>5000.557474002132</v>
      </c>
      <c r="AN294" s="5">
        <f t="shared" si="80"/>
        <v>3145.7254447581608</v>
      </c>
      <c r="AO294" s="35">
        <f t="shared" si="81"/>
        <v>0.13143708870938986</v>
      </c>
      <c r="AP294" s="5">
        <f t="shared" si="82"/>
        <v>1854.8320292439712</v>
      </c>
      <c r="AQ294" s="35">
        <f t="shared" si="83"/>
        <v>7.7499999999999999E-2</v>
      </c>
      <c r="AR294" s="5">
        <f t="shared" si="113"/>
        <v>413945.92736827227</v>
      </c>
      <c r="AS294" s="5">
        <f t="shared" si="114"/>
        <v>1031215.1826183437</v>
      </c>
      <c r="AT294" s="5">
        <f t="shared" si="84"/>
        <v>284054.07263172773</v>
      </c>
      <c r="AU294" s="5">
        <f t="shared" si="85"/>
        <v>1445161.1099866161</v>
      </c>
      <c r="AV294" s="150"/>
      <c r="AW294" s="2">
        <v>289</v>
      </c>
      <c r="AX294" s="118">
        <v>53632</v>
      </c>
      <c r="AY294" s="5">
        <f t="shared" si="115"/>
        <v>282272.15570521983</v>
      </c>
      <c r="AZ294" s="5">
        <f t="shared" si="116"/>
        <v>4880.5172696983873</v>
      </c>
      <c r="BA294" s="5">
        <f t="shared" si="86"/>
        <v>3116.3162965407637</v>
      </c>
      <c r="BB294" s="35">
        <f t="shared" si="87"/>
        <v>0.13248134753164262</v>
      </c>
      <c r="BC294" s="5">
        <f t="shared" si="88"/>
        <v>1764.2009731576238</v>
      </c>
      <c r="BD294" s="35">
        <f t="shared" si="89"/>
        <v>7.4999999999999997E-2</v>
      </c>
      <c r="BE294" s="5">
        <f t="shared" si="117"/>
        <v>418844.16059132165</v>
      </c>
      <c r="BF294" s="5">
        <f t="shared" si="118"/>
        <v>991625.3303515123</v>
      </c>
      <c r="BG294" s="5">
        <f t="shared" si="90"/>
        <v>279155.83940867905</v>
      </c>
      <c r="BH294" s="5">
        <f t="shared" si="91"/>
        <v>1410469.4909428339</v>
      </c>
      <c r="BI294" s="150"/>
      <c r="BJ294" s="2">
        <v>289</v>
      </c>
      <c r="BK294" s="118">
        <v>53632</v>
      </c>
      <c r="BL294" s="5">
        <f t="shared" si="119"/>
        <v>277331.5584705447</v>
      </c>
      <c r="BM294" s="5">
        <f t="shared" si="120"/>
        <v>4761.5904347922178</v>
      </c>
      <c r="BN294" s="5">
        <f t="shared" si="92"/>
        <v>3086.0456023660104</v>
      </c>
      <c r="BO294" s="35">
        <f t="shared" si="93"/>
        <v>0.13353167390189147</v>
      </c>
      <c r="BP294" s="5">
        <f t="shared" si="94"/>
        <v>1675.5448324262074</v>
      </c>
      <c r="BQ294" s="35">
        <f t="shared" si="95"/>
        <v>7.2499999999999995E-2</v>
      </c>
      <c r="BR294" s="5">
        <f t="shared" si="121"/>
        <v>423754.48713182152</v>
      </c>
      <c r="BS294" s="5">
        <f t="shared" si="122"/>
        <v>952345.14852312987</v>
      </c>
      <c r="BT294" s="5">
        <f t="shared" si="96"/>
        <v>274245.51286817866</v>
      </c>
      <c r="BU294" s="5">
        <f t="shared" si="97"/>
        <v>1376099.6356549514</v>
      </c>
      <c r="BV294" s="150"/>
      <c r="BW294" s="2">
        <v>289</v>
      </c>
      <c r="BX294" s="118">
        <v>53632</v>
      </c>
      <c r="BY294" s="5">
        <f t="shared" si="123"/>
        <v>272380.17792917404</v>
      </c>
      <c r="BZ294" s="5">
        <f t="shared" si="124"/>
        <v>4643.8114163506943</v>
      </c>
      <c r="CA294" s="5">
        <f t="shared" si="98"/>
        <v>3054.927045097179</v>
      </c>
      <c r="CB294" s="35">
        <f t="shared" si="99"/>
        <v>0.13458807766363409</v>
      </c>
      <c r="CC294" s="5">
        <f t="shared" si="100"/>
        <v>1588.8843712535154</v>
      </c>
      <c r="CD294" s="35">
        <f t="shared" si="101"/>
        <v>7.0000000000000007E-2</v>
      </c>
      <c r="CE294" s="5">
        <f t="shared" si="125"/>
        <v>428674.74911592278</v>
      </c>
      <c r="CF294" s="5">
        <f t="shared" si="126"/>
        <v>913386.75020942709</v>
      </c>
      <c r="CG294" s="5">
        <f t="shared" si="102"/>
        <v>269325.25088407687</v>
      </c>
      <c r="CH294" s="5">
        <f t="shared" si="103"/>
        <v>1342061.4993253499</v>
      </c>
    </row>
    <row r="295" spans="9:86" ht="14.25" customHeight="1">
      <c r="I295" s="150"/>
      <c r="J295" s="2">
        <v>290</v>
      </c>
      <c r="K295" s="118">
        <v>53662</v>
      </c>
      <c r="L295" s="5">
        <f t="shared" si="104"/>
        <v>293805.9754834976</v>
      </c>
      <c r="M295" s="5">
        <f t="shared" si="67"/>
        <v>5243.8408962754593</v>
      </c>
      <c r="N295" s="5">
        <f t="shared" si="68"/>
        <v>3223.9248148264132</v>
      </c>
      <c r="O295" s="35">
        <f t="shared" si="69"/>
        <v>0.13167566695759708</v>
      </c>
      <c r="P295" s="5">
        <f t="shared" si="70"/>
        <v>2019.916081449046</v>
      </c>
      <c r="Q295" s="35">
        <f t="shared" si="71"/>
        <v>8.2500000000000004E-2</v>
      </c>
      <c r="R295" s="5">
        <f t="shared" si="105"/>
        <v>407417.94933132909</v>
      </c>
      <c r="S295" s="5">
        <f t="shared" si="106"/>
        <v>1113295.9105885541</v>
      </c>
      <c r="T295" s="5">
        <f t="shared" si="72"/>
        <v>290582.0506686712</v>
      </c>
      <c r="U295" s="5">
        <f t="shared" si="73"/>
        <v>1520713.8599198833</v>
      </c>
      <c r="V295" s="150"/>
      <c r="W295" s="2">
        <v>290</v>
      </c>
      <c r="X295" s="118">
        <v>53662</v>
      </c>
      <c r="Y295" s="5">
        <f t="shared" si="107"/>
        <v>288938.12381499493</v>
      </c>
      <c r="Z295" s="5">
        <f t="shared" si="108"/>
        <v>5121.6767256780549</v>
      </c>
      <c r="AA295" s="5">
        <f t="shared" si="74"/>
        <v>3195.4225669114221</v>
      </c>
      <c r="AB295" s="35">
        <f t="shared" si="75"/>
        <v>0.13271031976205794</v>
      </c>
      <c r="AC295" s="5">
        <f t="shared" si="76"/>
        <v>1926.2541587666331</v>
      </c>
      <c r="AD295" s="35">
        <f t="shared" si="77"/>
        <v>0.08</v>
      </c>
      <c r="AE295" s="5">
        <f t="shared" si="109"/>
        <v>412257.29875191691</v>
      </c>
      <c r="AF295" s="5">
        <f t="shared" si="110"/>
        <v>1073028.9516947186</v>
      </c>
      <c r="AG295" s="5">
        <f t="shared" si="78"/>
        <v>285742.7012480835</v>
      </c>
      <c r="AH295" s="5">
        <f t="shared" si="79"/>
        <v>1485286.2504466355</v>
      </c>
      <c r="AI295" s="150"/>
      <c r="AJ295" s="2">
        <v>290</v>
      </c>
      <c r="AK295" s="118">
        <v>53662</v>
      </c>
      <c r="AL295" s="5">
        <f t="shared" si="111"/>
        <v>284054.07263172773</v>
      </c>
      <c r="AM295" s="5">
        <f t="shared" si="112"/>
        <v>5000.557474002132</v>
      </c>
      <c r="AN295" s="5">
        <f t="shared" si="80"/>
        <v>3166.0415882555571</v>
      </c>
      <c r="AO295" s="35">
        <f t="shared" si="81"/>
        <v>0.13375093941470589</v>
      </c>
      <c r="AP295" s="5">
        <f t="shared" si="82"/>
        <v>1834.5158857465749</v>
      </c>
      <c r="AQ295" s="35">
        <f t="shared" si="83"/>
        <v>7.7499999999999999E-2</v>
      </c>
      <c r="AR295" s="5">
        <f t="shared" si="113"/>
        <v>417111.96895652782</v>
      </c>
      <c r="AS295" s="5">
        <f t="shared" si="114"/>
        <v>1033049.6985040903</v>
      </c>
      <c r="AT295" s="5">
        <f t="shared" si="84"/>
        <v>280888.03104347218</v>
      </c>
      <c r="AU295" s="5">
        <f t="shared" si="85"/>
        <v>1450161.6674606181</v>
      </c>
      <c r="AV295" s="150"/>
      <c r="AW295" s="2">
        <v>290</v>
      </c>
      <c r="AX295" s="118">
        <v>53662</v>
      </c>
      <c r="AY295" s="5">
        <f t="shared" si="115"/>
        <v>279155.83940867905</v>
      </c>
      <c r="AZ295" s="5">
        <f t="shared" si="116"/>
        <v>4880.5172696983873</v>
      </c>
      <c r="BA295" s="5">
        <f t="shared" si="86"/>
        <v>3135.7932733941434</v>
      </c>
      <c r="BB295" s="35">
        <f t="shared" si="87"/>
        <v>0.13479753588690219</v>
      </c>
      <c r="BC295" s="5">
        <f t="shared" si="88"/>
        <v>1744.7239963042439</v>
      </c>
      <c r="BD295" s="35">
        <f t="shared" si="89"/>
        <v>7.4999999999999997E-2</v>
      </c>
      <c r="BE295" s="5">
        <f t="shared" si="117"/>
        <v>421979.95386471582</v>
      </c>
      <c r="BF295" s="5">
        <f t="shared" si="118"/>
        <v>993370.05434781651</v>
      </c>
      <c r="BG295" s="5">
        <f t="shared" si="90"/>
        <v>276020.04613528488</v>
      </c>
      <c r="BH295" s="5">
        <f t="shared" si="91"/>
        <v>1415350.0082125324</v>
      </c>
      <c r="BI295" s="150"/>
      <c r="BJ295" s="2">
        <v>290</v>
      </c>
      <c r="BK295" s="118">
        <v>53662</v>
      </c>
      <c r="BL295" s="5">
        <f t="shared" si="119"/>
        <v>274245.51286817866</v>
      </c>
      <c r="BM295" s="5">
        <f t="shared" si="120"/>
        <v>4761.5904347922178</v>
      </c>
      <c r="BN295" s="5">
        <f t="shared" si="92"/>
        <v>3104.6904612136386</v>
      </c>
      <c r="BO295" s="35">
        <f t="shared" si="93"/>
        <v>0.13585011891323673</v>
      </c>
      <c r="BP295" s="5">
        <f t="shared" si="94"/>
        <v>1656.8999735785794</v>
      </c>
      <c r="BQ295" s="35">
        <f t="shared" si="95"/>
        <v>7.2499999999999995E-2</v>
      </c>
      <c r="BR295" s="5">
        <f t="shared" si="121"/>
        <v>426859.17759303516</v>
      </c>
      <c r="BS295" s="5">
        <f t="shared" si="122"/>
        <v>954002.04849670851</v>
      </c>
      <c r="BT295" s="5">
        <f t="shared" si="96"/>
        <v>271140.82240696502</v>
      </c>
      <c r="BU295" s="5">
        <f t="shared" si="97"/>
        <v>1380861.2260897437</v>
      </c>
      <c r="BV295" s="150"/>
      <c r="BW295" s="2">
        <v>290</v>
      </c>
      <c r="BX295" s="118">
        <v>53662</v>
      </c>
      <c r="BY295" s="5">
        <f t="shared" si="123"/>
        <v>269325.25088407687</v>
      </c>
      <c r="BZ295" s="5">
        <f t="shared" si="124"/>
        <v>4643.8114163506943</v>
      </c>
      <c r="CA295" s="5">
        <f t="shared" si="98"/>
        <v>3072.7474528602461</v>
      </c>
      <c r="CB295" s="35">
        <f t="shared" si="99"/>
        <v>0.1369086979898288</v>
      </c>
      <c r="CC295" s="5">
        <f t="shared" si="100"/>
        <v>1571.0639634904485</v>
      </c>
      <c r="CD295" s="35">
        <f t="shared" si="101"/>
        <v>7.0000000000000007E-2</v>
      </c>
      <c r="CE295" s="5">
        <f t="shared" si="125"/>
        <v>431747.49656878301</v>
      </c>
      <c r="CF295" s="5">
        <f t="shared" si="126"/>
        <v>914957.81417291751</v>
      </c>
      <c r="CG295" s="5">
        <f t="shared" si="102"/>
        <v>266252.50343121664</v>
      </c>
      <c r="CH295" s="5">
        <f t="shared" si="103"/>
        <v>1346705.3107417005</v>
      </c>
    </row>
    <row r="296" spans="9:86" ht="14.25" customHeight="1">
      <c r="I296" s="150"/>
      <c r="J296" s="2">
        <v>291</v>
      </c>
      <c r="K296" s="118">
        <v>53693</v>
      </c>
      <c r="L296" s="5">
        <f t="shared" si="104"/>
        <v>290582.0506686712</v>
      </c>
      <c r="M296" s="5">
        <f t="shared" si="67"/>
        <v>5243.8408962754593</v>
      </c>
      <c r="N296" s="5">
        <f t="shared" si="68"/>
        <v>3246.0892979283444</v>
      </c>
      <c r="O296" s="35">
        <f t="shared" si="69"/>
        <v>0.13405188477919919</v>
      </c>
      <c r="P296" s="5">
        <f t="shared" si="70"/>
        <v>1997.7515983471146</v>
      </c>
      <c r="Q296" s="35">
        <f t="shared" si="71"/>
        <v>8.2500000000000004E-2</v>
      </c>
      <c r="R296" s="5">
        <f t="shared" si="105"/>
        <v>410664.03862925741</v>
      </c>
      <c r="S296" s="5">
        <f t="shared" si="106"/>
        <v>1115293.6621869013</v>
      </c>
      <c r="T296" s="5">
        <f t="shared" si="72"/>
        <v>287335.96137074288</v>
      </c>
      <c r="U296" s="5">
        <f t="shared" si="73"/>
        <v>1525957.7008161587</v>
      </c>
      <c r="V296" s="150"/>
      <c r="W296" s="2">
        <v>291</v>
      </c>
      <c r="X296" s="118">
        <v>53693</v>
      </c>
      <c r="Y296" s="5">
        <f t="shared" si="107"/>
        <v>285742.7012480835</v>
      </c>
      <c r="Z296" s="5">
        <f t="shared" si="108"/>
        <v>5121.6767256780549</v>
      </c>
      <c r="AA296" s="5">
        <f t="shared" si="74"/>
        <v>3216.7253840241647</v>
      </c>
      <c r="AB296" s="35">
        <f t="shared" si="75"/>
        <v>0.13508903093478009</v>
      </c>
      <c r="AC296" s="5">
        <f t="shared" si="76"/>
        <v>1904.95134165389</v>
      </c>
      <c r="AD296" s="35">
        <f t="shared" si="77"/>
        <v>0.08</v>
      </c>
      <c r="AE296" s="5">
        <f t="shared" si="109"/>
        <v>415474.02413594106</v>
      </c>
      <c r="AF296" s="5">
        <f t="shared" si="110"/>
        <v>1074933.9030363725</v>
      </c>
      <c r="AG296" s="5">
        <f t="shared" si="78"/>
        <v>282525.97586405935</v>
      </c>
      <c r="AH296" s="5">
        <f t="shared" si="79"/>
        <v>1490407.9271723134</v>
      </c>
      <c r="AI296" s="150"/>
      <c r="AJ296" s="2">
        <v>291</v>
      </c>
      <c r="AK296" s="118">
        <v>53693</v>
      </c>
      <c r="AL296" s="5">
        <f t="shared" si="111"/>
        <v>280888.03104347218</v>
      </c>
      <c r="AM296" s="5">
        <f t="shared" si="112"/>
        <v>5000.557474002132</v>
      </c>
      <c r="AN296" s="5">
        <f t="shared" si="80"/>
        <v>3186.4889401797072</v>
      </c>
      <c r="AO296" s="35">
        <f t="shared" si="81"/>
        <v>0.13613206351337387</v>
      </c>
      <c r="AP296" s="5">
        <f t="shared" si="82"/>
        <v>1814.0685338224246</v>
      </c>
      <c r="AQ296" s="35">
        <f t="shared" si="83"/>
        <v>7.7499999999999999E-2</v>
      </c>
      <c r="AR296" s="5">
        <f t="shared" si="113"/>
        <v>420298.45789670752</v>
      </c>
      <c r="AS296" s="5">
        <f t="shared" si="114"/>
        <v>1034863.7670379127</v>
      </c>
      <c r="AT296" s="5">
        <f t="shared" si="84"/>
        <v>277701.54210329248</v>
      </c>
      <c r="AU296" s="5">
        <f t="shared" si="85"/>
        <v>1455162.2249346203</v>
      </c>
      <c r="AV296" s="150"/>
      <c r="AW296" s="2">
        <v>291</v>
      </c>
      <c r="AX296" s="118">
        <v>53693</v>
      </c>
      <c r="AY296" s="5">
        <f t="shared" si="115"/>
        <v>276020.04613528488</v>
      </c>
      <c r="AZ296" s="5">
        <f t="shared" si="116"/>
        <v>4880.5172696983873</v>
      </c>
      <c r="BA296" s="5">
        <f t="shared" si="86"/>
        <v>3155.3919813528569</v>
      </c>
      <c r="BB296" s="35">
        <f t="shared" si="87"/>
        <v>0.13718099212865056</v>
      </c>
      <c r="BC296" s="5">
        <f t="shared" si="88"/>
        <v>1725.1252883455304</v>
      </c>
      <c r="BD296" s="35">
        <f t="shared" si="89"/>
        <v>7.4999999999999997E-2</v>
      </c>
      <c r="BE296" s="5">
        <f t="shared" si="117"/>
        <v>425135.3458460687</v>
      </c>
      <c r="BF296" s="5">
        <f t="shared" si="118"/>
        <v>995095.17963616201</v>
      </c>
      <c r="BG296" s="5">
        <f t="shared" si="90"/>
        <v>272864.654153932</v>
      </c>
      <c r="BH296" s="5">
        <f t="shared" si="91"/>
        <v>1420230.5254822308</v>
      </c>
      <c r="BI296" s="150"/>
      <c r="BJ296" s="2">
        <v>291</v>
      </c>
      <c r="BK296" s="118">
        <v>53693</v>
      </c>
      <c r="BL296" s="5">
        <f t="shared" si="119"/>
        <v>271140.82240696502</v>
      </c>
      <c r="BM296" s="5">
        <f t="shared" si="120"/>
        <v>4761.5904347922178</v>
      </c>
      <c r="BN296" s="5">
        <f t="shared" si="92"/>
        <v>3123.4479660834709</v>
      </c>
      <c r="BO296" s="35">
        <f t="shared" si="93"/>
        <v>0.13823582616690785</v>
      </c>
      <c r="BP296" s="5">
        <f t="shared" si="94"/>
        <v>1638.1424687087469</v>
      </c>
      <c r="BQ296" s="35">
        <f t="shared" si="95"/>
        <v>7.2499999999999995E-2</v>
      </c>
      <c r="BR296" s="5">
        <f t="shared" si="121"/>
        <v>429982.62555911863</v>
      </c>
      <c r="BS296" s="5">
        <f t="shared" si="122"/>
        <v>955640.19096541731</v>
      </c>
      <c r="BT296" s="5">
        <f t="shared" si="96"/>
        <v>268017.37444088154</v>
      </c>
      <c r="BU296" s="5">
        <f t="shared" si="97"/>
        <v>1385622.8165245359</v>
      </c>
      <c r="BV296" s="150"/>
      <c r="BW296" s="2">
        <v>291</v>
      </c>
      <c r="BX296" s="118">
        <v>53693</v>
      </c>
      <c r="BY296" s="5">
        <f t="shared" si="123"/>
        <v>266252.50343121664</v>
      </c>
      <c r="BZ296" s="5">
        <f t="shared" si="124"/>
        <v>4643.8114163506943</v>
      </c>
      <c r="CA296" s="5">
        <f t="shared" si="98"/>
        <v>3090.6718130019308</v>
      </c>
      <c r="CB296" s="35">
        <f t="shared" si="99"/>
        <v>0.13929657478546284</v>
      </c>
      <c r="CC296" s="5">
        <f t="shared" si="100"/>
        <v>1553.1396033487638</v>
      </c>
      <c r="CD296" s="35">
        <f t="shared" si="101"/>
        <v>7.0000000000000007E-2</v>
      </c>
      <c r="CE296" s="5">
        <f t="shared" si="125"/>
        <v>434838.16838178493</v>
      </c>
      <c r="CF296" s="5">
        <f t="shared" si="126"/>
        <v>916510.95377626631</v>
      </c>
      <c r="CG296" s="5">
        <f t="shared" si="102"/>
        <v>263161.83161821472</v>
      </c>
      <c r="CH296" s="5">
        <f t="shared" si="103"/>
        <v>1351349.1221580512</v>
      </c>
    </row>
    <row r="297" spans="9:86" ht="14.25" customHeight="1">
      <c r="I297" s="150"/>
      <c r="J297" s="2">
        <v>292</v>
      </c>
      <c r="K297" s="118">
        <v>53724</v>
      </c>
      <c r="L297" s="5">
        <f t="shared" si="104"/>
        <v>287335.96137074288</v>
      </c>
      <c r="M297" s="5">
        <f t="shared" si="67"/>
        <v>5243.8408962754593</v>
      </c>
      <c r="N297" s="5">
        <f t="shared" si="68"/>
        <v>3268.4061618516021</v>
      </c>
      <c r="O297" s="35">
        <f t="shared" si="69"/>
        <v>0.13649831282904909</v>
      </c>
      <c r="P297" s="5">
        <f t="shared" si="70"/>
        <v>1975.4347344238572</v>
      </c>
      <c r="Q297" s="35">
        <f t="shared" si="71"/>
        <v>8.2500000000000004E-2</v>
      </c>
      <c r="R297" s="5">
        <f t="shared" si="105"/>
        <v>413932.44479110901</v>
      </c>
      <c r="S297" s="5">
        <f t="shared" si="106"/>
        <v>1117269.0969213252</v>
      </c>
      <c r="T297" s="5">
        <f t="shared" si="72"/>
        <v>284067.55520889128</v>
      </c>
      <c r="U297" s="5">
        <f t="shared" si="73"/>
        <v>1531201.5417124343</v>
      </c>
      <c r="V297" s="150"/>
      <c r="W297" s="2">
        <v>292</v>
      </c>
      <c r="X297" s="118">
        <v>53724</v>
      </c>
      <c r="Y297" s="5">
        <f t="shared" si="107"/>
        <v>282525.97586405935</v>
      </c>
      <c r="Z297" s="5">
        <f t="shared" si="108"/>
        <v>5121.6767256780549</v>
      </c>
      <c r="AA297" s="5">
        <f t="shared" si="74"/>
        <v>3238.1702199176589</v>
      </c>
      <c r="AB297" s="35">
        <f t="shared" si="75"/>
        <v>0.1375379468035495</v>
      </c>
      <c r="AC297" s="5">
        <f t="shared" si="76"/>
        <v>1883.5065057603958</v>
      </c>
      <c r="AD297" s="35">
        <f t="shared" si="77"/>
        <v>0.08</v>
      </c>
      <c r="AE297" s="5">
        <f t="shared" si="109"/>
        <v>418712.19435585872</v>
      </c>
      <c r="AF297" s="5">
        <f t="shared" si="110"/>
        <v>1076817.4095421329</v>
      </c>
      <c r="AG297" s="5">
        <f t="shared" si="78"/>
        <v>279287.80564414168</v>
      </c>
      <c r="AH297" s="5">
        <f t="shared" si="79"/>
        <v>1495529.6038979916</v>
      </c>
      <c r="AI297" s="150"/>
      <c r="AJ297" s="2">
        <v>292</v>
      </c>
      <c r="AK297" s="118">
        <v>53724</v>
      </c>
      <c r="AL297" s="5">
        <f t="shared" si="111"/>
        <v>277701.54210329248</v>
      </c>
      <c r="AM297" s="5">
        <f t="shared" si="112"/>
        <v>5000.557474002132</v>
      </c>
      <c r="AN297" s="5">
        <f t="shared" si="80"/>
        <v>3207.0683479183681</v>
      </c>
      <c r="AO297" s="35">
        <f t="shared" si="81"/>
        <v>0.13858338662269942</v>
      </c>
      <c r="AP297" s="5">
        <f t="shared" si="82"/>
        <v>1793.4891260837639</v>
      </c>
      <c r="AQ297" s="35">
        <f t="shared" si="83"/>
        <v>7.7499999999999999E-2</v>
      </c>
      <c r="AR297" s="5">
        <f t="shared" si="113"/>
        <v>423505.52624462591</v>
      </c>
      <c r="AS297" s="5">
        <f t="shared" si="114"/>
        <v>1036657.2561639965</v>
      </c>
      <c r="AT297" s="5">
        <f t="shared" si="84"/>
        <v>274494.47375537409</v>
      </c>
      <c r="AU297" s="5">
        <f t="shared" si="85"/>
        <v>1460162.7824086226</v>
      </c>
      <c r="AV297" s="150"/>
      <c r="AW297" s="2">
        <v>292</v>
      </c>
      <c r="AX297" s="118">
        <v>53724</v>
      </c>
      <c r="AY297" s="5">
        <f t="shared" si="115"/>
        <v>272864.654153932</v>
      </c>
      <c r="AZ297" s="5">
        <f t="shared" si="116"/>
        <v>4880.5172696983873</v>
      </c>
      <c r="BA297" s="5">
        <f t="shared" si="86"/>
        <v>3175.1131812363124</v>
      </c>
      <c r="BB297" s="35">
        <f t="shared" si="87"/>
        <v>0.1396346415514173</v>
      </c>
      <c r="BC297" s="5">
        <f t="shared" si="88"/>
        <v>1705.4040884620749</v>
      </c>
      <c r="BD297" s="35">
        <f t="shared" si="89"/>
        <v>7.4999999999999997E-2</v>
      </c>
      <c r="BE297" s="5">
        <f t="shared" si="117"/>
        <v>428310.45902730501</v>
      </c>
      <c r="BF297" s="5">
        <f t="shared" si="118"/>
        <v>996800.58372462413</v>
      </c>
      <c r="BG297" s="5">
        <f t="shared" si="90"/>
        <v>269689.54097269569</v>
      </c>
      <c r="BH297" s="5">
        <f t="shared" si="91"/>
        <v>1425111.0427519293</v>
      </c>
      <c r="BI297" s="150"/>
      <c r="BJ297" s="2">
        <v>292</v>
      </c>
      <c r="BK297" s="118">
        <v>53724</v>
      </c>
      <c r="BL297" s="5">
        <f t="shared" si="119"/>
        <v>268017.37444088154</v>
      </c>
      <c r="BM297" s="5">
        <f t="shared" si="120"/>
        <v>4761.5904347922178</v>
      </c>
      <c r="BN297" s="5">
        <f t="shared" si="92"/>
        <v>3142.3187975452252</v>
      </c>
      <c r="BO297" s="35">
        <f t="shared" si="93"/>
        <v>0.14069172063641783</v>
      </c>
      <c r="BP297" s="5">
        <f t="shared" si="94"/>
        <v>1619.2716372469927</v>
      </c>
      <c r="BQ297" s="35">
        <f t="shared" si="95"/>
        <v>7.2499999999999995E-2</v>
      </c>
      <c r="BR297" s="5">
        <f t="shared" si="121"/>
        <v>433124.94435666385</v>
      </c>
      <c r="BS297" s="5">
        <f t="shared" si="122"/>
        <v>957259.46260266425</v>
      </c>
      <c r="BT297" s="5">
        <f t="shared" si="96"/>
        <v>264875.05564333632</v>
      </c>
      <c r="BU297" s="5">
        <f t="shared" si="97"/>
        <v>1390384.4069593281</v>
      </c>
      <c r="BV297" s="150"/>
      <c r="BW297" s="2">
        <v>292</v>
      </c>
      <c r="BX297" s="118">
        <v>53724</v>
      </c>
      <c r="BY297" s="5">
        <f t="shared" si="123"/>
        <v>263161.83161821472</v>
      </c>
      <c r="BZ297" s="5">
        <f t="shared" si="124"/>
        <v>4643.8114163506943</v>
      </c>
      <c r="CA297" s="5">
        <f t="shared" si="98"/>
        <v>3108.7007319111081</v>
      </c>
      <c r="CB297" s="35">
        <f t="shared" si="99"/>
        <v>0.14175463270468922</v>
      </c>
      <c r="CC297" s="5">
        <f t="shared" si="100"/>
        <v>1535.1106844395861</v>
      </c>
      <c r="CD297" s="35">
        <f t="shared" si="101"/>
        <v>7.0000000000000007E-2</v>
      </c>
      <c r="CE297" s="5">
        <f t="shared" si="125"/>
        <v>437946.86911369604</v>
      </c>
      <c r="CF297" s="5">
        <f t="shared" si="126"/>
        <v>918046.06446070585</v>
      </c>
      <c r="CG297" s="5">
        <f t="shared" si="102"/>
        <v>260053.13088630361</v>
      </c>
      <c r="CH297" s="5">
        <f t="shared" si="103"/>
        <v>1355992.9335744018</v>
      </c>
    </row>
    <row r="298" spans="9:86" ht="14.25" customHeight="1">
      <c r="I298" s="150"/>
      <c r="J298" s="2">
        <v>293</v>
      </c>
      <c r="K298" s="118">
        <v>53752</v>
      </c>
      <c r="L298" s="5">
        <f t="shared" si="104"/>
        <v>284067.55520889128</v>
      </c>
      <c r="M298" s="5">
        <f t="shared" si="67"/>
        <v>5243.8408962754593</v>
      </c>
      <c r="N298" s="5">
        <f t="shared" si="68"/>
        <v>3290.8764542143317</v>
      </c>
      <c r="O298" s="35">
        <f t="shared" si="69"/>
        <v>0.13901804949717794</v>
      </c>
      <c r="P298" s="5">
        <f t="shared" si="70"/>
        <v>1952.9644420611276</v>
      </c>
      <c r="Q298" s="35">
        <f t="shared" si="71"/>
        <v>8.2500000000000004E-2</v>
      </c>
      <c r="R298" s="5">
        <f t="shared" si="105"/>
        <v>417223.32124532334</v>
      </c>
      <c r="S298" s="5">
        <f t="shared" si="106"/>
        <v>1119222.0613633862</v>
      </c>
      <c r="T298" s="5">
        <f t="shared" si="72"/>
        <v>280776.67875467695</v>
      </c>
      <c r="U298" s="5">
        <f t="shared" si="73"/>
        <v>1536445.3826087096</v>
      </c>
      <c r="V298" s="150"/>
      <c r="W298" s="2">
        <v>293</v>
      </c>
      <c r="X298" s="118">
        <v>53752</v>
      </c>
      <c r="Y298" s="5">
        <f t="shared" si="107"/>
        <v>279287.80564414168</v>
      </c>
      <c r="Z298" s="5">
        <f t="shared" si="108"/>
        <v>5121.6767256780549</v>
      </c>
      <c r="AA298" s="5">
        <f t="shared" si="74"/>
        <v>3259.7580213837768</v>
      </c>
      <c r="AB298" s="35">
        <f t="shared" si="75"/>
        <v>0.14006016541390603</v>
      </c>
      <c r="AC298" s="5">
        <f t="shared" si="76"/>
        <v>1861.9187042942781</v>
      </c>
      <c r="AD298" s="35">
        <f t="shared" si="77"/>
        <v>0.08</v>
      </c>
      <c r="AE298" s="5">
        <f t="shared" si="109"/>
        <v>421971.9523772425</v>
      </c>
      <c r="AF298" s="5">
        <f t="shared" si="110"/>
        <v>1078679.3282464272</v>
      </c>
      <c r="AG298" s="5">
        <f t="shared" si="78"/>
        <v>276028.04762275791</v>
      </c>
      <c r="AH298" s="5">
        <f t="shared" si="79"/>
        <v>1500651.2806236697</v>
      </c>
      <c r="AI298" s="150"/>
      <c r="AJ298" s="2">
        <v>293</v>
      </c>
      <c r="AK298" s="118">
        <v>53752</v>
      </c>
      <c r="AL298" s="5">
        <f t="shared" si="111"/>
        <v>274494.47375537409</v>
      </c>
      <c r="AM298" s="5">
        <f t="shared" si="112"/>
        <v>5000.557474002132</v>
      </c>
      <c r="AN298" s="5">
        <f t="shared" si="80"/>
        <v>3227.7806643320077</v>
      </c>
      <c r="AO298" s="35">
        <f t="shared" si="81"/>
        <v>0.14110800644570631</v>
      </c>
      <c r="AP298" s="5">
        <f t="shared" si="82"/>
        <v>1772.7768096701243</v>
      </c>
      <c r="AQ298" s="35">
        <f t="shared" si="83"/>
        <v>7.7499999999999999E-2</v>
      </c>
      <c r="AR298" s="5">
        <f t="shared" si="113"/>
        <v>426733.30690895795</v>
      </c>
      <c r="AS298" s="5">
        <f t="shared" si="114"/>
        <v>1038430.0329736667</v>
      </c>
      <c r="AT298" s="5">
        <f t="shared" si="84"/>
        <v>271266.69309104205</v>
      </c>
      <c r="AU298" s="5">
        <f t="shared" si="85"/>
        <v>1465163.3398826246</v>
      </c>
      <c r="AV298" s="150"/>
      <c r="AW298" s="2">
        <v>293</v>
      </c>
      <c r="AX298" s="118">
        <v>53752</v>
      </c>
      <c r="AY298" s="5">
        <f t="shared" si="115"/>
        <v>269689.54097269569</v>
      </c>
      <c r="AZ298" s="5">
        <f t="shared" si="116"/>
        <v>4880.5172696983873</v>
      </c>
      <c r="BA298" s="5">
        <f t="shared" si="86"/>
        <v>3194.9576386190392</v>
      </c>
      <c r="BB298" s="35">
        <f t="shared" si="87"/>
        <v>0.14216158151757949</v>
      </c>
      <c r="BC298" s="5">
        <f t="shared" si="88"/>
        <v>1685.5596310793478</v>
      </c>
      <c r="BD298" s="35">
        <f t="shared" si="89"/>
        <v>7.4999999999999997E-2</v>
      </c>
      <c r="BE298" s="5">
        <f t="shared" si="117"/>
        <v>431505.41666592407</v>
      </c>
      <c r="BF298" s="5">
        <f t="shared" si="118"/>
        <v>998486.14335570345</v>
      </c>
      <c r="BG298" s="5">
        <f t="shared" si="90"/>
        <v>266494.58333407663</v>
      </c>
      <c r="BH298" s="5">
        <f t="shared" si="91"/>
        <v>1429991.5600216275</v>
      </c>
      <c r="BI298" s="150"/>
      <c r="BJ298" s="2">
        <v>293</v>
      </c>
      <c r="BK298" s="118">
        <v>53752</v>
      </c>
      <c r="BL298" s="5">
        <f t="shared" si="119"/>
        <v>264875.05564333632</v>
      </c>
      <c r="BM298" s="5">
        <f t="shared" si="120"/>
        <v>4761.5904347922178</v>
      </c>
      <c r="BN298" s="5">
        <f t="shared" si="92"/>
        <v>3161.3036402803941</v>
      </c>
      <c r="BO298" s="35">
        <f t="shared" si="93"/>
        <v>0.14322089934526119</v>
      </c>
      <c r="BP298" s="5">
        <f t="shared" si="94"/>
        <v>1600.2867945118237</v>
      </c>
      <c r="BQ298" s="35">
        <f t="shared" si="95"/>
        <v>7.2499999999999995E-2</v>
      </c>
      <c r="BR298" s="5">
        <f t="shared" si="121"/>
        <v>436286.24799694424</v>
      </c>
      <c r="BS298" s="5">
        <f t="shared" si="122"/>
        <v>958859.74939717609</v>
      </c>
      <c r="BT298" s="5">
        <f t="shared" si="96"/>
        <v>261713.75200305594</v>
      </c>
      <c r="BU298" s="5">
        <f t="shared" si="97"/>
        <v>1395145.9973941203</v>
      </c>
      <c r="BV298" s="150"/>
      <c r="BW298" s="2">
        <v>293</v>
      </c>
      <c r="BX298" s="118">
        <v>53752</v>
      </c>
      <c r="BY298" s="5">
        <f t="shared" si="123"/>
        <v>260053.13088630361</v>
      </c>
      <c r="BZ298" s="5">
        <f t="shared" si="124"/>
        <v>4643.8114163506943</v>
      </c>
      <c r="CA298" s="5">
        <f t="shared" si="98"/>
        <v>3126.8348195139233</v>
      </c>
      <c r="CB298" s="35">
        <f t="shared" si="99"/>
        <v>0.14428596843378083</v>
      </c>
      <c r="CC298" s="5">
        <f t="shared" si="100"/>
        <v>1516.976596836771</v>
      </c>
      <c r="CD298" s="35">
        <f t="shared" si="101"/>
        <v>7.0000000000000007E-2</v>
      </c>
      <c r="CE298" s="5">
        <f t="shared" si="125"/>
        <v>441073.70393320994</v>
      </c>
      <c r="CF298" s="5">
        <f t="shared" si="126"/>
        <v>919563.04105754266</v>
      </c>
      <c r="CG298" s="5">
        <f t="shared" si="102"/>
        <v>256926.29606678968</v>
      </c>
      <c r="CH298" s="5">
        <f t="shared" si="103"/>
        <v>1360636.7449907525</v>
      </c>
    </row>
    <row r="299" spans="9:86" ht="14.25" customHeight="1">
      <c r="I299" s="150"/>
      <c r="J299" s="2">
        <v>294</v>
      </c>
      <c r="K299" s="118">
        <v>53783</v>
      </c>
      <c r="L299" s="5">
        <f t="shared" si="104"/>
        <v>280776.67875467695</v>
      </c>
      <c r="M299" s="5">
        <f t="shared" si="67"/>
        <v>5243.8408962754593</v>
      </c>
      <c r="N299" s="5">
        <f t="shared" si="68"/>
        <v>3313.5012298370552</v>
      </c>
      <c r="O299" s="35">
        <f t="shared" si="69"/>
        <v>0.14161437813995206</v>
      </c>
      <c r="P299" s="5">
        <f t="shared" si="70"/>
        <v>1930.339666438404</v>
      </c>
      <c r="Q299" s="35">
        <f t="shared" si="71"/>
        <v>8.2500000000000004E-2</v>
      </c>
      <c r="R299" s="5">
        <f t="shared" si="105"/>
        <v>420536.82247516041</v>
      </c>
      <c r="S299" s="5">
        <f t="shared" si="106"/>
        <v>1121152.4010298245</v>
      </c>
      <c r="T299" s="5">
        <f t="shared" si="72"/>
        <v>277463.17752483988</v>
      </c>
      <c r="U299" s="5">
        <f t="shared" si="73"/>
        <v>1541689.223504985</v>
      </c>
      <c r="V299" s="150"/>
      <c r="W299" s="2">
        <v>294</v>
      </c>
      <c r="X299" s="118">
        <v>53783</v>
      </c>
      <c r="Y299" s="5">
        <f t="shared" si="107"/>
        <v>276028.04762275791</v>
      </c>
      <c r="Z299" s="5">
        <f t="shared" si="108"/>
        <v>5121.6767256780549</v>
      </c>
      <c r="AA299" s="5">
        <f t="shared" si="74"/>
        <v>3281.4897415263354</v>
      </c>
      <c r="AB299" s="35">
        <f t="shared" si="75"/>
        <v>0.14265896975851161</v>
      </c>
      <c r="AC299" s="5">
        <f t="shared" si="76"/>
        <v>1840.1869841517196</v>
      </c>
      <c r="AD299" s="35">
        <f t="shared" si="77"/>
        <v>0.08</v>
      </c>
      <c r="AE299" s="5">
        <f t="shared" si="109"/>
        <v>425253.44211876881</v>
      </c>
      <c r="AF299" s="5">
        <f t="shared" si="110"/>
        <v>1080519.5152305791</v>
      </c>
      <c r="AG299" s="5">
        <f t="shared" si="78"/>
        <v>272746.55788123159</v>
      </c>
      <c r="AH299" s="5">
        <f t="shared" si="79"/>
        <v>1505772.9573493479</v>
      </c>
      <c r="AI299" s="150"/>
      <c r="AJ299" s="2">
        <v>294</v>
      </c>
      <c r="AK299" s="118">
        <v>53783</v>
      </c>
      <c r="AL299" s="5">
        <f t="shared" si="111"/>
        <v>271266.69309104205</v>
      </c>
      <c r="AM299" s="5">
        <f t="shared" si="112"/>
        <v>5000.557474002132</v>
      </c>
      <c r="AN299" s="5">
        <f t="shared" si="80"/>
        <v>3248.6267477891524</v>
      </c>
      <c r="AO299" s="35">
        <f t="shared" si="81"/>
        <v>0.14370920561333436</v>
      </c>
      <c r="AP299" s="5">
        <f t="shared" si="82"/>
        <v>1751.9307262129798</v>
      </c>
      <c r="AQ299" s="35">
        <f t="shared" si="83"/>
        <v>7.7499999999999999E-2</v>
      </c>
      <c r="AR299" s="5">
        <f t="shared" si="113"/>
        <v>429981.9336567471</v>
      </c>
      <c r="AS299" s="5">
        <f t="shared" si="114"/>
        <v>1040181.9636998797</v>
      </c>
      <c r="AT299" s="5">
        <f t="shared" si="84"/>
        <v>268018.0663432529</v>
      </c>
      <c r="AU299" s="5">
        <f t="shared" si="85"/>
        <v>1470163.8973566268</v>
      </c>
      <c r="AV299" s="150"/>
      <c r="AW299" s="2">
        <v>294</v>
      </c>
      <c r="AX299" s="118">
        <v>53783</v>
      </c>
      <c r="AY299" s="5">
        <f t="shared" si="115"/>
        <v>266494.58333407663</v>
      </c>
      <c r="AZ299" s="5">
        <f t="shared" si="116"/>
        <v>4880.5172696983873</v>
      </c>
      <c r="BA299" s="5">
        <f t="shared" si="86"/>
        <v>3214.9261238604086</v>
      </c>
      <c r="BB299" s="35">
        <f t="shared" si="87"/>
        <v>0.1447650942982292</v>
      </c>
      <c r="BC299" s="5">
        <f t="shared" si="88"/>
        <v>1665.5911458379787</v>
      </c>
      <c r="BD299" s="35">
        <f t="shared" si="89"/>
        <v>7.4999999999999997E-2</v>
      </c>
      <c r="BE299" s="5">
        <f t="shared" si="117"/>
        <v>434720.34278978448</v>
      </c>
      <c r="BF299" s="5">
        <f t="shared" si="118"/>
        <v>1000151.7345015415</v>
      </c>
      <c r="BG299" s="5">
        <f t="shared" si="90"/>
        <v>263279.65721021622</v>
      </c>
      <c r="BH299" s="5">
        <f t="shared" si="91"/>
        <v>1434872.0772913259</v>
      </c>
      <c r="BI299" s="150"/>
      <c r="BJ299" s="2">
        <v>294</v>
      </c>
      <c r="BK299" s="118">
        <v>53783</v>
      </c>
      <c r="BL299" s="5">
        <f t="shared" si="119"/>
        <v>261713.75200305594</v>
      </c>
      <c r="BM299" s="5">
        <f t="shared" si="120"/>
        <v>4761.5904347922178</v>
      </c>
      <c r="BN299" s="5">
        <f t="shared" si="92"/>
        <v>3180.4031831070879</v>
      </c>
      <c r="BO299" s="35">
        <f t="shared" si="93"/>
        <v>0.14582664420645125</v>
      </c>
      <c r="BP299" s="5">
        <f t="shared" si="94"/>
        <v>1581.1872516851297</v>
      </c>
      <c r="BQ299" s="35">
        <f t="shared" si="95"/>
        <v>7.2499999999999995E-2</v>
      </c>
      <c r="BR299" s="5">
        <f t="shared" si="121"/>
        <v>439466.65118005133</v>
      </c>
      <c r="BS299" s="5">
        <f t="shared" si="122"/>
        <v>960440.93664886127</v>
      </c>
      <c r="BT299" s="5">
        <f t="shared" si="96"/>
        <v>258533.34881994885</v>
      </c>
      <c r="BU299" s="5">
        <f t="shared" si="97"/>
        <v>1399907.5878289125</v>
      </c>
      <c r="BV299" s="150"/>
      <c r="BW299" s="2">
        <v>294</v>
      </c>
      <c r="BX299" s="118">
        <v>53783</v>
      </c>
      <c r="BY299" s="5">
        <f t="shared" si="123"/>
        <v>256926.29606678968</v>
      </c>
      <c r="BZ299" s="5">
        <f t="shared" si="124"/>
        <v>4643.8114163506943</v>
      </c>
      <c r="CA299" s="5">
        <f t="shared" si="98"/>
        <v>3145.0746892944212</v>
      </c>
      <c r="CB299" s="35">
        <f t="shared" si="99"/>
        <v>0.14689386352933709</v>
      </c>
      <c r="CC299" s="5">
        <f t="shared" si="100"/>
        <v>1498.7367270562731</v>
      </c>
      <c r="CD299" s="35">
        <f t="shared" si="101"/>
        <v>7.0000000000000007E-2</v>
      </c>
      <c r="CE299" s="5">
        <f t="shared" si="125"/>
        <v>444218.77862250438</v>
      </c>
      <c r="CF299" s="5">
        <f t="shared" si="126"/>
        <v>921061.77778459899</v>
      </c>
      <c r="CG299" s="5">
        <f t="shared" si="102"/>
        <v>253781.22137749527</v>
      </c>
      <c r="CH299" s="5">
        <f t="shared" si="103"/>
        <v>1365280.5564071033</v>
      </c>
    </row>
    <row r="300" spans="9:86" ht="14.25" customHeight="1">
      <c r="I300" s="150"/>
      <c r="J300" s="2">
        <v>295</v>
      </c>
      <c r="K300" s="118">
        <v>53813</v>
      </c>
      <c r="L300" s="5">
        <f t="shared" si="104"/>
        <v>277463.17752483988</v>
      </c>
      <c r="M300" s="5">
        <f t="shared" si="67"/>
        <v>5243.8408962754593</v>
      </c>
      <c r="N300" s="5">
        <f t="shared" si="68"/>
        <v>3336.281550792185</v>
      </c>
      <c r="O300" s="35">
        <f t="shared" si="69"/>
        <v>0.14429078109264448</v>
      </c>
      <c r="P300" s="5">
        <f t="shared" si="70"/>
        <v>1907.5593454832742</v>
      </c>
      <c r="Q300" s="35">
        <f t="shared" si="71"/>
        <v>8.2500000000000004E-2</v>
      </c>
      <c r="R300" s="5">
        <f t="shared" si="105"/>
        <v>423873.10402595258</v>
      </c>
      <c r="S300" s="5">
        <f t="shared" si="106"/>
        <v>1123059.9603753078</v>
      </c>
      <c r="T300" s="5">
        <f t="shared" si="72"/>
        <v>274126.89597404771</v>
      </c>
      <c r="U300" s="5">
        <f t="shared" si="73"/>
        <v>1546933.0644012603</v>
      </c>
      <c r="V300" s="150"/>
      <c r="W300" s="2">
        <v>295</v>
      </c>
      <c r="X300" s="118">
        <v>53813</v>
      </c>
      <c r="Y300" s="5">
        <f t="shared" si="107"/>
        <v>272746.55788123159</v>
      </c>
      <c r="Z300" s="5">
        <f t="shared" si="108"/>
        <v>5121.6767256780549</v>
      </c>
      <c r="AA300" s="5">
        <f t="shared" si="74"/>
        <v>3303.3663398031777</v>
      </c>
      <c r="AB300" s="35">
        <f t="shared" si="75"/>
        <v>0.14533784178827169</v>
      </c>
      <c r="AC300" s="5">
        <f t="shared" si="76"/>
        <v>1818.3103858748775</v>
      </c>
      <c r="AD300" s="35">
        <f t="shared" si="77"/>
        <v>0.08</v>
      </c>
      <c r="AE300" s="5">
        <f t="shared" si="109"/>
        <v>428556.80845857196</v>
      </c>
      <c r="AF300" s="5">
        <f t="shared" si="110"/>
        <v>1082337.825616454</v>
      </c>
      <c r="AG300" s="5">
        <f t="shared" si="78"/>
        <v>269443.19154142844</v>
      </c>
      <c r="AH300" s="5">
        <f t="shared" si="79"/>
        <v>1510894.634075026</v>
      </c>
      <c r="AI300" s="150"/>
      <c r="AJ300" s="2">
        <v>295</v>
      </c>
      <c r="AK300" s="118">
        <v>53813</v>
      </c>
      <c r="AL300" s="5">
        <f t="shared" si="111"/>
        <v>268018.0663432529</v>
      </c>
      <c r="AM300" s="5">
        <f t="shared" si="112"/>
        <v>5000.557474002132</v>
      </c>
      <c r="AN300" s="5">
        <f t="shared" si="80"/>
        <v>3269.6074622019569</v>
      </c>
      <c r="AO300" s="35">
        <f t="shared" si="81"/>
        <v>0.14639046569410935</v>
      </c>
      <c r="AP300" s="5">
        <f t="shared" si="82"/>
        <v>1730.9500118001749</v>
      </c>
      <c r="AQ300" s="35">
        <f t="shared" si="83"/>
        <v>7.7499999999999999E-2</v>
      </c>
      <c r="AR300" s="5">
        <f t="shared" si="113"/>
        <v>433251.54111894907</v>
      </c>
      <c r="AS300" s="5">
        <f t="shared" si="114"/>
        <v>1041912.9137116799</v>
      </c>
      <c r="AT300" s="5">
        <f t="shared" si="84"/>
        <v>264748.45888105093</v>
      </c>
      <c r="AU300" s="5">
        <f t="shared" si="85"/>
        <v>1475164.4548306288</v>
      </c>
      <c r="AV300" s="150"/>
      <c r="AW300" s="2">
        <v>295</v>
      </c>
      <c r="AX300" s="118">
        <v>53813</v>
      </c>
      <c r="AY300" s="5">
        <f t="shared" si="115"/>
        <v>263279.65721021622</v>
      </c>
      <c r="AZ300" s="5">
        <f t="shared" si="116"/>
        <v>4880.5172696983873</v>
      </c>
      <c r="BA300" s="5">
        <f t="shared" si="86"/>
        <v>3235.0194121345357</v>
      </c>
      <c r="BB300" s="35">
        <f t="shared" si="87"/>
        <v>0.14744866108139273</v>
      </c>
      <c r="BC300" s="5">
        <f t="shared" si="88"/>
        <v>1645.4978575638513</v>
      </c>
      <c r="BD300" s="35">
        <f t="shared" si="89"/>
        <v>7.4999999999999997E-2</v>
      </c>
      <c r="BE300" s="5">
        <f t="shared" si="117"/>
        <v>437955.36220191902</v>
      </c>
      <c r="BF300" s="5">
        <f t="shared" si="118"/>
        <v>1001797.2323591054</v>
      </c>
      <c r="BG300" s="5">
        <f t="shared" si="90"/>
        <v>260044.63779808168</v>
      </c>
      <c r="BH300" s="5">
        <f t="shared" si="91"/>
        <v>1439752.5945610243</v>
      </c>
      <c r="BI300" s="150"/>
      <c r="BJ300" s="2">
        <v>295</v>
      </c>
      <c r="BK300" s="118">
        <v>53813</v>
      </c>
      <c r="BL300" s="5">
        <f t="shared" si="119"/>
        <v>258533.34881994885</v>
      </c>
      <c r="BM300" s="5">
        <f t="shared" si="120"/>
        <v>4761.5904347922178</v>
      </c>
      <c r="BN300" s="5">
        <f t="shared" si="92"/>
        <v>3199.618119005027</v>
      </c>
      <c r="BO300" s="35">
        <f t="shared" si="93"/>
        <v>0.14851243602928826</v>
      </c>
      <c r="BP300" s="5">
        <f t="shared" si="94"/>
        <v>1561.9723157871908</v>
      </c>
      <c r="BQ300" s="35">
        <f t="shared" si="95"/>
        <v>7.2499999999999995E-2</v>
      </c>
      <c r="BR300" s="5">
        <f t="shared" si="121"/>
        <v>442666.26929905638</v>
      </c>
      <c r="BS300" s="5">
        <f t="shared" si="122"/>
        <v>962002.90896464849</v>
      </c>
      <c r="BT300" s="5">
        <f t="shared" si="96"/>
        <v>255333.73070094382</v>
      </c>
      <c r="BU300" s="5">
        <f t="shared" si="97"/>
        <v>1404669.1782637048</v>
      </c>
      <c r="BV300" s="150"/>
      <c r="BW300" s="2">
        <v>295</v>
      </c>
      <c r="BX300" s="118">
        <v>53813</v>
      </c>
      <c r="BY300" s="5">
        <f t="shared" si="123"/>
        <v>253781.22137749527</v>
      </c>
      <c r="BZ300" s="5">
        <f t="shared" si="124"/>
        <v>4643.8114163506943</v>
      </c>
      <c r="CA300" s="5">
        <f t="shared" si="98"/>
        <v>3163.4209583153051</v>
      </c>
      <c r="CB300" s="35">
        <f t="shared" si="99"/>
        <v>0.14958179842360064</v>
      </c>
      <c r="CC300" s="5">
        <f t="shared" si="100"/>
        <v>1480.3904580353892</v>
      </c>
      <c r="CD300" s="35">
        <f t="shared" si="101"/>
        <v>7.0000000000000007E-2</v>
      </c>
      <c r="CE300" s="5">
        <f t="shared" si="125"/>
        <v>447382.1995808197</v>
      </c>
      <c r="CF300" s="5">
        <f t="shared" si="126"/>
        <v>922542.16824263439</v>
      </c>
      <c r="CG300" s="5">
        <f t="shared" si="102"/>
        <v>250617.80041917996</v>
      </c>
      <c r="CH300" s="5">
        <f t="shared" si="103"/>
        <v>1369924.3678234541</v>
      </c>
    </row>
    <row r="301" spans="9:86" ht="14.25" customHeight="1">
      <c r="I301" s="150"/>
      <c r="J301" s="2">
        <v>296</v>
      </c>
      <c r="K301" s="118">
        <v>53844</v>
      </c>
      <c r="L301" s="5">
        <f t="shared" si="104"/>
        <v>274126.89597404771</v>
      </c>
      <c r="M301" s="5">
        <f t="shared" si="67"/>
        <v>5243.8408962754593</v>
      </c>
      <c r="N301" s="5">
        <f t="shared" si="68"/>
        <v>3359.2184864538813</v>
      </c>
      <c r="O301" s="35">
        <f t="shared" si="69"/>
        <v>0.1470509549754756</v>
      </c>
      <c r="P301" s="5">
        <f t="shared" si="70"/>
        <v>1884.622409821578</v>
      </c>
      <c r="Q301" s="35">
        <f t="shared" si="71"/>
        <v>8.2500000000000004E-2</v>
      </c>
      <c r="R301" s="5">
        <f t="shared" si="105"/>
        <v>427232.32251240645</v>
      </c>
      <c r="S301" s="5">
        <f t="shared" si="106"/>
        <v>1124944.5827851293</v>
      </c>
      <c r="T301" s="5">
        <f t="shared" si="72"/>
        <v>270767.67748759384</v>
      </c>
      <c r="U301" s="5">
        <f t="shared" si="73"/>
        <v>1552176.9052975357</v>
      </c>
      <c r="V301" s="150"/>
      <c r="W301" s="2">
        <v>296</v>
      </c>
      <c r="X301" s="118">
        <v>53844</v>
      </c>
      <c r="Y301" s="5">
        <f t="shared" si="107"/>
        <v>269443.19154142844</v>
      </c>
      <c r="Z301" s="5">
        <f t="shared" si="108"/>
        <v>5121.6767256780549</v>
      </c>
      <c r="AA301" s="5">
        <f t="shared" si="74"/>
        <v>3325.3887820685318</v>
      </c>
      <c r="AB301" s="35">
        <f t="shared" si="75"/>
        <v>0.14810047771679102</v>
      </c>
      <c r="AC301" s="5">
        <f t="shared" si="76"/>
        <v>1796.2879436095232</v>
      </c>
      <c r="AD301" s="35">
        <f t="shared" si="77"/>
        <v>0.08</v>
      </c>
      <c r="AE301" s="5">
        <f t="shared" si="109"/>
        <v>431882.19724064047</v>
      </c>
      <c r="AF301" s="5">
        <f t="shared" si="110"/>
        <v>1084134.1135600635</v>
      </c>
      <c r="AG301" s="5">
        <f t="shared" si="78"/>
        <v>266117.80275935994</v>
      </c>
      <c r="AH301" s="5">
        <f t="shared" si="79"/>
        <v>1516016.3108007039</v>
      </c>
      <c r="AI301" s="150"/>
      <c r="AJ301" s="2">
        <v>296</v>
      </c>
      <c r="AK301" s="118">
        <v>53844</v>
      </c>
      <c r="AL301" s="5">
        <f t="shared" si="111"/>
        <v>264748.45888105093</v>
      </c>
      <c r="AM301" s="5">
        <f t="shared" si="112"/>
        <v>5000.557474002132</v>
      </c>
      <c r="AN301" s="5">
        <f t="shared" si="80"/>
        <v>3290.7236770620111</v>
      </c>
      <c r="AO301" s="35">
        <f t="shared" si="81"/>
        <v>0.14915548249701441</v>
      </c>
      <c r="AP301" s="5">
        <f t="shared" si="82"/>
        <v>1709.8337969401207</v>
      </c>
      <c r="AQ301" s="35">
        <f t="shared" si="83"/>
        <v>7.7499999999999999E-2</v>
      </c>
      <c r="AR301" s="5">
        <f t="shared" si="113"/>
        <v>436542.26479601109</v>
      </c>
      <c r="AS301" s="5">
        <f t="shared" si="114"/>
        <v>1043622.74750862</v>
      </c>
      <c r="AT301" s="5">
        <f t="shared" si="84"/>
        <v>261457.73520398891</v>
      </c>
      <c r="AU301" s="5">
        <f t="shared" si="85"/>
        <v>1480165.0123046311</v>
      </c>
      <c r="AV301" s="150"/>
      <c r="AW301" s="2">
        <v>296</v>
      </c>
      <c r="AX301" s="118">
        <v>53844</v>
      </c>
      <c r="AY301" s="5">
        <f t="shared" si="115"/>
        <v>260044.63779808168</v>
      </c>
      <c r="AZ301" s="5">
        <f t="shared" si="116"/>
        <v>4880.5172696983873</v>
      </c>
      <c r="BA301" s="5">
        <f t="shared" si="86"/>
        <v>3255.2382834603768</v>
      </c>
      <c r="BB301" s="35">
        <f t="shared" si="87"/>
        <v>0.15021597727331676</v>
      </c>
      <c r="BC301" s="5">
        <f t="shared" si="88"/>
        <v>1625.2789862380102</v>
      </c>
      <c r="BD301" s="35">
        <f t="shared" si="89"/>
        <v>7.4999999999999997E-2</v>
      </c>
      <c r="BE301" s="5">
        <f t="shared" si="117"/>
        <v>441210.6004853794</v>
      </c>
      <c r="BF301" s="5">
        <f t="shared" si="118"/>
        <v>1003422.5113453434</v>
      </c>
      <c r="BG301" s="5">
        <f t="shared" si="90"/>
        <v>256789.3995146213</v>
      </c>
      <c r="BH301" s="5">
        <f t="shared" si="91"/>
        <v>1444633.1118307228</v>
      </c>
      <c r="BI301" s="150"/>
      <c r="BJ301" s="2">
        <v>296</v>
      </c>
      <c r="BK301" s="118">
        <v>53844</v>
      </c>
      <c r="BL301" s="5">
        <f t="shared" si="119"/>
        <v>255333.73070094382</v>
      </c>
      <c r="BM301" s="5">
        <f t="shared" si="120"/>
        <v>4761.5904347922178</v>
      </c>
      <c r="BN301" s="5">
        <f t="shared" si="92"/>
        <v>3218.949145140682</v>
      </c>
      <c r="BO301" s="35">
        <f t="shared" si="93"/>
        <v>0.15128196981906003</v>
      </c>
      <c r="BP301" s="5">
        <f t="shared" si="94"/>
        <v>1542.6412896515355</v>
      </c>
      <c r="BQ301" s="35">
        <f t="shared" si="95"/>
        <v>7.2499999999999995E-2</v>
      </c>
      <c r="BR301" s="5">
        <f t="shared" si="121"/>
        <v>445885.21844419709</v>
      </c>
      <c r="BS301" s="5">
        <f t="shared" si="122"/>
        <v>963545.5502543</v>
      </c>
      <c r="BT301" s="5">
        <f t="shared" si="96"/>
        <v>252114.78155580314</v>
      </c>
      <c r="BU301" s="5">
        <f t="shared" si="97"/>
        <v>1409430.7686984972</v>
      </c>
      <c r="BV301" s="150"/>
      <c r="BW301" s="2">
        <v>296</v>
      </c>
      <c r="BX301" s="118">
        <v>53844</v>
      </c>
      <c r="BY301" s="5">
        <f t="shared" si="123"/>
        <v>250617.80041917996</v>
      </c>
      <c r="BZ301" s="5">
        <f t="shared" si="124"/>
        <v>4643.8114163506943</v>
      </c>
      <c r="CA301" s="5">
        <f t="shared" si="98"/>
        <v>3181.8742472388112</v>
      </c>
      <c r="CB301" s="35">
        <f t="shared" si="99"/>
        <v>0.15235346772257286</v>
      </c>
      <c r="CC301" s="5">
        <f t="shared" si="100"/>
        <v>1461.9371691118831</v>
      </c>
      <c r="CD301" s="35">
        <f t="shared" si="101"/>
        <v>7.0000000000000007E-2</v>
      </c>
      <c r="CE301" s="5">
        <f t="shared" si="125"/>
        <v>450564.07382805849</v>
      </c>
      <c r="CF301" s="5">
        <f t="shared" si="126"/>
        <v>924004.10541174631</v>
      </c>
      <c r="CG301" s="5">
        <f t="shared" si="102"/>
        <v>247435.92617194116</v>
      </c>
      <c r="CH301" s="5">
        <f t="shared" si="103"/>
        <v>1374568.1792398049</v>
      </c>
    </row>
    <row r="302" spans="9:86" ht="14.25" customHeight="1">
      <c r="I302" s="150"/>
      <c r="J302" s="2">
        <v>297</v>
      </c>
      <c r="K302" s="118">
        <v>53874</v>
      </c>
      <c r="L302" s="5">
        <f t="shared" si="104"/>
        <v>270767.67748759384</v>
      </c>
      <c r="M302" s="5">
        <f t="shared" si="67"/>
        <v>5243.8408962754593</v>
      </c>
      <c r="N302" s="5">
        <f t="shared" si="68"/>
        <v>3382.3131135482517</v>
      </c>
      <c r="O302" s="35">
        <f t="shared" si="69"/>
        <v>0.14989882743459543</v>
      </c>
      <c r="P302" s="5">
        <f t="shared" si="70"/>
        <v>1861.5277827272078</v>
      </c>
      <c r="Q302" s="35">
        <f t="shared" si="71"/>
        <v>8.2500000000000004E-2</v>
      </c>
      <c r="R302" s="5">
        <f t="shared" si="105"/>
        <v>430614.63562595472</v>
      </c>
      <c r="S302" s="5">
        <f t="shared" si="106"/>
        <v>1126806.1105678566</v>
      </c>
      <c r="T302" s="5">
        <f t="shared" si="72"/>
        <v>267385.36437404557</v>
      </c>
      <c r="U302" s="5">
        <f t="shared" si="73"/>
        <v>1557420.7461938113</v>
      </c>
      <c r="V302" s="150"/>
      <c r="W302" s="2">
        <v>297</v>
      </c>
      <c r="X302" s="118">
        <v>53874</v>
      </c>
      <c r="Y302" s="5">
        <f t="shared" si="107"/>
        <v>266117.80275935994</v>
      </c>
      <c r="Z302" s="5">
        <f t="shared" si="108"/>
        <v>5121.6767256780549</v>
      </c>
      <c r="AA302" s="5">
        <f t="shared" si="74"/>
        <v>3347.558040615655</v>
      </c>
      <c r="AB302" s="35">
        <f t="shared" si="75"/>
        <v>0.15095080475962244</v>
      </c>
      <c r="AC302" s="5">
        <f t="shared" si="76"/>
        <v>1774.1186850623997</v>
      </c>
      <c r="AD302" s="35">
        <f t="shared" si="77"/>
        <v>0.08</v>
      </c>
      <c r="AE302" s="5">
        <f t="shared" si="109"/>
        <v>435229.7552812561</v>
      </c>
      <c r="AF302" s="5">
        <f t="shared" si="110"/>
        <v>1085908.232245126</v>
      </c>
      <c r="AG302" s="5">
        <f t="shared" si="78"/>
        <v>262770.2447187443</v>
      </c>
      <c r="AH302" s="5">
        <f t="shared" si="79"/>
        <v>1521137.9875263821</v>
      </c>
      <c r="AI302" s="150"/>
      <c r="AJ302" s="2">
        <v>297</v>
      </c>
      <c r="AK302" s="118">
        <v>53874</v>
      </c>
      <c r="AL302" s="5">
        <f t="shared" si="111"/>
        <v>261457.73520398891</v>
      </c>
      <c r="AM302" s="5">
        <f t="shared" si="112"/>
        <v>5000.557474002132</v>
      </c>
      <c r="AN302" s="5">
        <f t="shared" si="80"/>
        <v>3311.9762674763706</v>
      </c>
      <c r="AO302" s="35">
        <f t="shared" si="81"/>
        <v>0.1520081828090053</v>
      </c>
      <c r="AP302" s="5">
        <f t="shared" si="82"/>
        <v>1688.5812065257617</v>
      </c>
      <c r="AQ302" s="35">
        <f t="shared" si="83"/>
        <v>7.7499999999999999E-2</v>
      </c>
      <c r="AR302" s="5">
        <f t="shared" si="113"/>
        <v>439854.24106348748</v>
      </c>
      <c r="AS302" s="5">
        <f t="shared" si="114"/>
        <v>1045311.3287151458</v>
      </c>
      <c r="AT302" s="5">
        <f t="shared" si="84"/>
        <v>258145.75893651255</v>
      </c>
      <c r="AU302" s="5">
        <f t="shared" si="85"/>
        <v>1485165.5697786333</v>
      </c>
      <c r="AV302" s="150"/>
      <c r="AW302" s="2">
        <v>297</v>
      </c>
      <c r="AX302" s="118">
        <v>53874</v>
      </c>
      <c r="AY302" s="5">
        <f t="shared" si="115"/>
        <v>256789.3995146213</v>
      </c>
      <c r="AZ302" s="5">
        <f t="shared" si="116"/>
        <v>4880.5172696983873</v>
      </c>
      <c r="BA302" s="5">
        <f t="shared" si="86"/>
        <v>3275.583522732004</v>
      </c>
      <c r="BB302" s="35">
        <f t="shared" si="87"/>
        <v>0.15307096923424968</v>
      </c>
      <c r="BC302" s="5">
        <f t="shared" si="88"/>
        <v>1604.9337469663831</v>
      </c>
      <c r="BD302" s="35">
        <f t="shared" si="89"/>
        <v>7.4999999999999997E-2</v>
      </c>
      <c r="BE302" s="5">
        <f t="shared" si="117"/>
        <v>444486.18400811142</v>
      </c>
      <c r="BF302" s="5">
        <f t="shared" si="118"/>
        <v>1005027.4450923098</v>
      </c>
      <c r="BG302" s="5">
        <f t="shared" si="90"/>
        <v>253513.81599188931</v>
      </c>
      <c r="BH302" s="5">
        <f t="shared" si="91"/>
        <v>1449513.6291004212</v>
      </c>
      <c r="BI302" s="150"/>
      <c r="BJ302" s="2">
        <v>297</v>
      </c>
      <c r="BK302" s="118">
        <v>53874</v>
      </c>
      <c r="BL302" s="5">
        <f t="shared" si="119"/>
        <v>252114.78155580314</v>
      </c>
      <c r="BM302" s="5">
        <f t="shared" si="120"/>
        <v>4761.5904347922178</v>
      </c>
      <c r="BN302" s="5">
        <f t="shared" si="92"/>
        <v>3238.3969628925738</v>
      </c>
      <c r="BO302" s="35">
        <f t="shared" si="93"/>
        <v>0.15413917151108983</v>
      </c>
      <c r="BP302" s="5">
        <f t="shared" si="94"/>
        <v>1523.193471899644</v>
      </c>
      <c r="BQ302" s="35">
        <f t="shared" si="95"/>
        <v>7.2499999999999995E-2</v>
      </c>
      <c r="BR302" s="5">
        <f t="shared" si="121"/>
        <v>449123.61540708964</v>
      </c>
      <c r="BS302" s="5">
        <f t="shared" si="122"/>
        <v>965068.74372619961</v>
      </c>
      <c r="BT302" s="5">
        <f t="shared" si="96"/>
        <v>248876.38459291056</v>
      </c>
      <c r="BU302" s="5">
        <f t="shared" si="97"/>
        <v>1414192.3591332892</v>
      </c>
      <c r="BV302" s="150"/>
      <c r="BW302" s="2">
        <v>297</v>
      </c>
      <c r="BX302" s="118">
        <v>53874</v>
      </c>
      <c r="BY302" s="5">
        <f t="shared" si="123"/>
        <v>247435.92617194116</v>
      </c>
      <c r="BZ302" s="5">
        <f t="shared" si="124"/>
        <v>4643.8114163506943</v>
      </c>
      <c r="CA302" s="5">
        <f t="shared" si="98"/>
        <v>3200.4351803477039</v>
      </c>
      <c r="CB302" s="35">
        <f t="shared" si="99"/>
        <v>0.15521279693832729</v>
      </c>
      <c r="CC302" s="5">
        <f t="shared" si="100"/>
        <v>1443.3762360029903</v>
      </c>
      <c r="CD302" s="35">
        <f t="shared" si="101"/>
        <v>7.0000000000000007E-2</v>
      </c>
      <c r="CE302" s="5">
        <f t="shared" si="125"/>
        <v>453764.5090084062</v>
      </c>
      <c r="CF302" s="5">
        <f t="shared" si="126"/>
        <v>925447.48164774932</v>
      </c>
      <c r="CG302" s="5">
        <f t="shared" si="102"/>
        <v>244235.49099159345</v>
      </c>
      <c r="CH302" s="5">
        <f t="shared" si="103"/>
        <v>1379211.9906561556</v>
      </c>
    </row>
    <row r="303" spans="9:86" ht="14.25" customHeight="1">
      <c r="I303" s="150"/>
      <c r="J303" s="2">
        <v>298</v>
      </c>
      <c r="K303" s="118">
        <v>53905</v>
      </c>
      <c r="L303" s="5">
        <f t="shared" si="104"/>
        <v>267385.36437404557</v>
      </c>
      <c r="M303" s="5">
        <f t="shared" si="67"/>
        <v>5243.8408962754593</v>
      </c>
      <c r="N303" s="5">
        <f t="shared" si="68"/>
        <v>3405.5665162038958</v>
      </c>
      <c r="O303" s="35">
        <f t="shared" si="69"/>
        <v>0.1528385754774452</v>
      </c>
      <c r="P303" s="5">
        <f t="shared" si="70"/>
        <v>1838.2743800715634</v>
      </c>
      <c r="Q303" s="35">
        <f t="shared" si="71"/>
        <v>8.2500000000000004E-2</v>
      </c>
      <c r="R303" s="5">
        <f t="shared" si="105"/>
        <v>434020.20214215864</v>
      </c>
      <c r="S303" s="5">
        <f t="shared" si="106"/>
        <v>1128644.3849479281</v>
      </c>
      <c r="T303" s="5">
        <f t="shared" si="72"/>
        <v>263979.79785784165</v>
      </c>
      <c r="U303" s="5">
        <f t="shared" si="73"/>
        <v>1562664.5870900867</v>
      </c>
      <c r="V303" s="150"/>
      <c r="W303" s="2">
        <v>298</v>
      </c>
      <c r="X303" s="118">
        <v>53905</v>
      </c>
      <c r="Y303" s="5">
        <f t="shared" si="107"/>
        <v>262770.2447187443</v>
      </c>
      <c r="Z303" s="5">
        <f t="shared" si="108"/>
        <v>5121.6767256780549</v>
      </c>
      <c r="AA303" s="5">
        <f t="shared" si="74"/>
        <v>3369.8750942197594</v>
      </c>
      <c r="AB303" s="35">
        <f t="shared" si="75"/>
        <v>0.15389299946773044</v>
      </c>
      <c r="AC303" s="5">
        <f t="shared" si="76"/>
        <v>1751.8016314582956</v>
      </c>
      <c r="AD303" s="35">
        <f t="shared" si="77"/>
        <v>0.08</v>
      </c>
      <c r="AE303" s="5">
        <f t="shared" si="109"/>
        <v>438599.63037547586</v>
      </c>
      <c r="AF303" s="5">
        <f t="shared" si="110"/>
        <v>1087660.0338765844</v>
      </c>
      <c r="AG303" s="5">
        <f t="shared" si="78"/>
        <v>259400.36962452455</v>
      </c>
      <c r="AH303" s="5">
        <f t="shared" si="79"/>
        <v>1526259.6642520602</v>
      </c>
      <c r="AI303" s="150"/>
      <c r="AJ303" s="2">
        <v>298</v>
      </c>
      <c r="AK303" s="118">
        <v>53905</v>
      </c>
      <c r="AL303" s="5">
        <f t="shared" si="111"/>
        <v>258145.75893651255</v>
      </c>
      <c r="AM303" s="5">
        <f t="shared" si="112"/>
        <v>5000.557474002132</v>
      </c>
      <c r="AN303" s="5">
        <f t="shared" si="80"/>
        <v>3333.3661142038218</v>
      </c>
      <c r="AO303" s="35">
        <f t="shared" si="81"/>
        <v>0.15495274272657494</v>
      </c>
      <c r="AP303" s="5">
        <f t="shared" si="82"/>
        <v>1667.1913597983103</v>
      </c>
      <c r="AQ303" s="35">
        <f t="shared" si="83"/>
        <v>7.7499999999999999E-2</v>
      </c>
      <c r="AR303" s="5">
        <f t="shared" si="113"/>
        <v>443187.6071776913</v>
      </c>
      <c r="AS303" s="5">
        <f t="shared" si="114"/>
        <v>1046978.5200749441</v>
      </c>
      <c r="AT303" s="5">
        <f t="shared" si="84"/>
        <v>254812.39282230873</v>
      </c>
      <c r="AU303" s="5">
        <f t="shared" si="85"/>
        <v>1490166.1272526355</v>
      </c>
      <c r="AV303" s="150"/>
      <c r="AW303" s="2">
        <v>298</v>
      </c>
      <c r="AX303" s="118">
        <v>53905</v>
      </c>
      <c r="AY303" s="5">
        <f t="shared" si="115"/>
        <v>253513.81599188931</v>
      </c>
      <c r="AZ303" s="5">
        <f t="shared" si="116"/>
        <v>4880.5172696983873</v>
      </c>
      <c r="BA303" s="5">
        <f t="shared" si="86"/>
        <v>3296.0559197490793</v>
      </c>
      <c r="BB303" s="35">
        <f t="shared" si="87"/>
        <v>0.15601781260810796</v>
      </c>
      <c r="BC303" s="5">
        <f t="shared" si="88"/>
        <v>1584.461349949308</v>
      </c>
      <c r="BD303" s="35">
        <f t="shared" si="89"/>
        <v>7.4999999999999997E-2</v>
      </c>
      <c r="BE303" s="5">
        <f t="shared" si="117"/>
        <v>447782.2399278605</v>
      </c>
      <c r="BF303" s="5">
        <f t="shared" si="118"/>
        <v>1006611.9064422592</v>
      </c>
      <c r="BG303" s="5">
        <f t="shared" si="90"/>
        <v>250217.76007214023</v>
      </c>
      <c r="BH303" s="5">
        <f t="shared" si="91"/>
        <v>1454394.1463701196</v>
      </c>
      <c r="BI303" s="150"/>
      <c r="BJ303" s="2">
        <v>298</v>
      </c>
      <c r="BK303" s="118">
        <v>53905</v>
      </c>
      <c r="BL303" s="5">
        <f t="shared" si="119"/>
        <v>248876.38459291056</v>
      </c>
      <c r="BM303" s="5">
        <f t="shared" si="120"/>
        <v>4761.5904347922178</v>
      </c>
      <c r="BN303" s="5">
        <f t="shared" si="92"/>
        <v>3257.9622778767166</v>
      </c>
      <c r="BO303" s="35">
        <f t="shared" si="93"/>
        <v>0.15708821629850317</v>
      </c>
      <c r="BP303" s="5">
        <f t="shared" si="94"/>
        <v>1503.6281569155012</v>
      </c>
      <c r="BQ303" s="35">
        <f t="shared" si="95"/>
        <v>7.2499999999999995E-2</v>
      </c>
      <c r="BR303" s="5">
        <f t="shared" si="121"/>
        <v>452381.57768496638</v>
      </c>
      <c r="BS303" s="5">
        <f t="shared" si="122"/>
        <v>966572.37188311515</v>
      </c>
      <c r="BT303" s="5">
        <f t="shared" si="96"/>
        <v>245618.42231503385</v>
      </c>
      <c r="BU303" s="5">
        <f t="shared" si="97"/>
        <v>1418953.9495680816</v>
      </c>
      <c r="BV303" s="150"/>
      <c r="BW303" s="2">
        <v>298</v>
      </c>
      <c r="BX303" s="118">
        <v>53905</v>
      </c>
      <c r="BY303" s="5">
        <f t="shared" si="123"/>
        <v>244235.49099159345</v>
      </c>
      <c r="BZ303" s="5">
        <f t="shared" si="124"/>
        <v>4643.8114163506943</v>
      </c>
      <c r="CA303" s="5">
        <f t="shared" si="98"/>
        <v>3219.1043855663993</v>
      </c>
      <c r="CB303" s="35">
        <f t="shared" si="99"/>
        <v>0.15816396081487766</v>
      </c>
      <c r="CC303" s="5">
        <f t="shared" si="100"/>
        <v>1424.7070307842953</v>
      </c>
      <c r="CD303" s="35">
        <f t="shared" si="101"/>
        <v>7.0000000000000007E-2</v>
      </c>
      <c r="CE303" s="5">
        <f t="shared" si="125"/>
        <v>456983.61339397257</v>
      </c>
      <c r="CF303" s="5">
        <f t="shared" si="126"/>
        <v>926872.18867853365</v>
      </c>
      <c r="CG303" s="5">
        <f t="shared" si="102"/>
        <v>241016.38660602705</v>
      </c>
      <c r="CH303" s="5">
        <f t="shared" si="103"/>
        <v>1383855.8020725062</v>
      </c>
    </row>
    <row r="304" spans="9:86" ht="14.25" customHeight="1">
      <c r="I304" s="150"/>
      <c r="J304" s="2">
        <v>299</v>
      </c>
      <c r="K304" s="118">
        <v>53936</v>
      </c>
      <c r="L304" s="5">
        <f t="shared" si="104"/>
        <v>263979.79785784165</v>
      </c>
      <c r="M304" s="5">
        <f t="shared" si="67"/>
        <v>5243.8408962754593</v>
      </c>
      <c r="N304" s="5">
        <f t="shared" si="68"/>
        <v>3428.9797860027979</v>
      </c>
      <c r="O304" s="35">
        <f t="shared" si="69"/>
        <v>0.15587464558250952</v>
      </c>
      <c r="P304" s="5">
        <f t="shared" si="70"/>
        <v>1814.8611102726613</v>
      </c>
      <c r="Q304" s="35">
        <f t="shared" si="71"/>
        <v>8.2500000000000004E-2</v>
      </c>
      <c r="R304" s="5">
        <f t="shared" si="105"/>
        <v>437449.18192816142</v>
      </c>
      <c r="S304" s="5">
        <f t="shared" si="106"/>
        <v>1130459.2460582007</v>
      </c>
      <c r="T304" s="5">
        <f t="shared" si="72"/>
        <v>260550.81807183885</v>
      </c>
      <c r="U304" s="5">
        <f t="shared" si="73"/>
        <v>1567908.427986362</v>
      </c>
      <c r="V304" s="150"/>
      <c r="W304" s="2">
        <v>299</v>
      </c>
      <c r="X304" s="118">
        <v>53936</v>
      </c>
      <c r="Y304" s="5">
        <f t="shared" si="107"/>
        <v>259400.36962452455</v>
      </c>
      <c r="Z304" s="5">
        <f t="shared" si="108"/>
        <v>5121.6767256780549</v>
      </c>
      <c r="AA304" s="5">
        <f t="shared" si="74"/>
        <v>3392.3409281812246</v>
      </c>
      <c r="AB304" s="35">
        <f t="shared" si="75"/>
        <v>0.15693150783516086</v>
      </c>
      <c r="AC304" s="5">
        <f t="shared" si="76"/>
        <v>1729.3357974968305</v>
      </c>
      <c r="AD304" s="35">
        <f t="shared" si="77"/>
        <v>0.08</v>
      </c>
      <c r="AE304" s="5">
        <f t="shared" si="109"/>
        <v>441991.9713036571</v>
      </c>
      <c r="AF304" s="5">
        <f t="shared" si="110"/>
        <v>1089389.3696740812</v>
      </c>
      <c r="AG304" s="5">
        <f t="shared" si="78"/>
        <v>256008.02869634333</v>
      </c>
      <c r="AH304" s="5">
        <f t="shared" si="79"/>
        <v>1531381.3409777384</v>
      </c>
      <c r="AI304" s="150"/>
      <c r="AJ304" s="2">
        <v>299</v>
      </c>
      <c r="AK304" s="118">
        <v>53936</v>
      </c>
      <c r="AL304" s="5">
        <f t="shared" si="111"/>
        <v>254812.39282230873</v>
      </c>
      <c r="AM304" s="5">
        <f t="shared" si="112"/>
        <v>5000.557474002132</v>
      </c>
      <c r="AN304" s="5">
        <f t="shared" si="80"/>
        <v>3354.8941036913884</v>
      </c>
      <c r="AO304" s="35">
        <f t="shared" si="81"/>
        <v>0.1579936077613413</v>
      </c>
      <c r="AP304" s="5">
        <f t="shared" si="82"/>
        <v>1645.6633703107439</v>
      </c>
      <c r="AQ304" s="35">
        <f t="shared" si="83"/>
        <v>7.7499999999999999E-2</v>
      </c>
      <c r="AR304" s="5">
        <f t="shared" si="113"/>
        <v>446542.50128138269</v>
      </c>
      <c r="AS304" s="5">
        <f t="shared" si="114"/>
        <v>1048624.1834452548</v>
      </c>
      <c r="AT304" s="5">
        <f t="shared" si="84"/>
        <v>251457.49871861734</v>
      </c>
      <c r="AU304" s="5">
        <f t="shared" si="85"/>
        <v>1495166.6847266376</v>
      </c>
      <c r="AV304" s="150"/>
      <c r="AW304" s="2">
        <v>299</v>
      </c>
      <c r="AX304" s="118">
        <v>53936</v>
      </c>
      <c r="AY304" s="5">
        <f t="shared" si="115"/>
        <v>250217.76007214023</v>
      </c>
      <c r="AZ304" s="5">
        <f t="shared" si="116"/>
        <v>4880.5172696983873</v>
      </c>
      <c r="BA304" s="5">
        <f t="shared" si="86"/>
        <v>3316.6562692475109</v>
      </c>
      <c r="BB304" s="35">
        <f t="shared" si="87"/>
        <v>0.15906095242598062</v>
      </c>
      <c r="BC304" s="5">
        <f t="shared" si="88"/>
        <v>1563.8610004508762</v>
      </c>
      <c r="BD304" s="35">
        <f t="shared" si="89"/>
        <v>7.4999999999999997E-2</v>
      </c>
      <c r="BE304" s="5">
        <f t="shared" si="117"/>
        <v>451098.89619710803</v>
      </c>
      <c r="BF304" s="5">
        <f t="shared" si="118"/>
        <v>1008175.7674427101</v>
      </c>
      <c r="BG304" s="5">
        <f t="shared" si="90"/>
        <v>246901.10380289273</v>
      </c>
      <c r="BH304" s="5">
        <f t="shared" si="91"/>
        <v>1459274.6636398181</v>
      </c>
      <c r="BI304" s="150"/>
      <c r="BJ304" s="2">
        <v>299</v>
      </c>
      <c r="BK304" s="118">
        <v>53936</v>
      </c>
      <c r="BL304" s="5">
        <f t="shared" si="119"/>
        <v>245618.42231503385</v>
      </c>
      <c r="BM304" s="5">
        <f t="shared" si="120"/>
        <v>4761.5904347922178</v>
      </c>
      <c r="BN304" s="5">
        <f t="shared" si="92"/>
        <v>3277.6457999722215</v>
      </c>
      <c r="BO304" s="35">
        <f t="shared" si="93"/>
        <v>0.16013354873364982</v>
      </c>
      <c r="BP304" s="5">
        <f t="shared" si="94"/>
        <v>1483.9446348199961</v>
      </c>
      <c r="BQ304" s="35">
        <f t="shared" si="95"/>
        <v>7.2499999999999995E-2</v>
      </c>
      <c r="BR304" s="5">
        <f t="shared" si="121"/>
        <v>455659.22348493862</v>
      </c>
      <c r="BS304" s="5">
        <f t="shared" si="122"/>
        <v>968056.31651793513</v>
      </c>
      <c r="BT304" s="5">
        <f t="shared" si="96"/>
        <v>242340.77651506162</v>
      </c>
      <c r="BU304" s="5">
        <f t="shared" si="97"/>
        <v>1423715.5400028736</v>
      </c>
      <c r="BV304" s="150"/>
      <c r="BW304" s="2">
        <v>299</v>
      </c>
      <c r="BX304" s="118">
        <v>53936</v>
      </c>
      <c r="BY304" s="5">
        <f t="shared" si="123"/>
        <v>241016.38660602705</v>
      </c>
      <c r="BZ304" s="5">
        <f t="shared" si="124"/>
        <v>4643.8114163506943</v>
      </c>
      <c r="CA304" s="5">
        <f t="shared" si="98"/>
        <v>3237.8824944822031</v>
      </c>
      <c r="CB304" s="35">
        <f t="shared" si="99"/>
        <v>0.16121140342751619</v>
      </c>
      <c r="CC304" s="5">
        <f t="shared" si="100"/>
        <v>1405.9289218684912</v>
      </c>
      <c r="CD304" s="35">
        <f t="shared" si="101"/>
        <v>7.0000000000000007E-2</v>
      </c>
      <c r="CE304" s="5">
        <f t="shared" si="125"/>
        <v>460221.49588845478</v>
      </c>
      <c r="CF304" s="5">
        <f t="shared" si="126"/>
        <v>928278.1176004021</v>
      </c>
      <c r="CG304" s="5">
        <f t="shared" si="102"/>
        <v>237778.50411154484</v>
      </c>
      <c r="CH304" s="5">
        <f t="shared" si="103"/>
        <v>1388499.6134888569</v>
      </c>
    </row>
    <row r="305" spans="9:86" ht="14.25" customHeight="1">
      <c r="I305" s="150"/>
      <c r="J305" s="2">
        <v>300</v>
      </c>
      <c r="K305" s="118">
        <v>53966</v>
      </c>
      <c r="L305" s="5">
        <f t="shared" si="104"/>
        <v>260550.81807183885</v>
      </c>
      <c r="M305" s="5">
        <f t="shared" si="67"/>
        <v>5243.8408962754593</v>
      </c>
      <c r="N305" s="5">
        <f t="shared" si="68"/>
        <v>3452.554022031567</v>
      </c>
      <c r="O305" s="35">
        <f t="shared" si="69"/>
        <v>0.15901177578707729</v>
      </c>
      <c r="P305" s="5">
        <f t="shared" si="70"/>
        <v>1791.286874243892</v>
      </c>
      <c r="Q305" s="35">
        <f t="shared" si="71"/>
        <v>8.2500000000000004E-2</v>
      </c>
      <c r="R305" s="5">
        <f t="shared" si="105"/>
        <v>440901.73595019296</v>
      </c>
      <c r="S305" s="5">
        <f t="shared" si="106"/>
        <v>1132250.5329324447</v>
      </c>
      <c r="T305" s="5">
        <f t="shared" si="72"/>
        <v>257098.26404980727</v>
      </c>
      <c r="U305" s="5">
        <f t="shared" si="73"/>
        <v>1573152.2688826376</v>
      </c>
      <c r="V305" s="150"/>
      <c r="W305" s="2">
        <v>300</v>
      </c>
      <c r="X305" s="118">
        <v>53966</v>
      </c>
      <c r="Y305" s="5">
        <f t="shared" si="107"/>
        <v>256008.02869634333</v>
      </c>
      <c r="Z305" s="5">
        <f t="shared" si="108"/>
        <v>5121.6767256780549</v>
      </c>
      <c r="AA305" s="5">
        <f t="shared" si="74"/>
        <v>3414.9565343690992</v>
      </c>
      <c r="AB305" s="35">
        <f t="shared" si="75"/>
        <v>0.16007106738451488</v>
      </c>
      <c r="AC305" s="5">
        <f t="shared" si="76"/>
        <v>1706.7201913089557</v>
      </c>
      <c r="AD305" s="35">
        <f t="shared" si="77"/>
        <v>0.08</v>
      </c>
      <c r="AE305" s="5">
        <f t="shared" si="109"/>
        <v>445406.9278380262</v>
      </c>
      <c r="AF305" s="5">
        <f t="shared" si="110"/>
        <v>1091096.0898653902</v>
      </c>
      <c r="AG305" s="5">
        <f t="shared" si="78"/>
        <v>252593.07216197424</v>
      </c>
      <c r="AH305" s="5">
        <f t="shared" si="79"/>
        <v>1536503.0177034163</v>
      </c>
      <c r="AI305" s="150"/>
      <c r="AJ305" s="2">
        <v>300</v>
      </c>
      <c r="AK305" s="118">
        <v>53966</v>
      </c>
      <c r="AL305" s="5">
        <f t="shared" si="111"/>
        <v>251457.49871861734</v>
      </c>
      <c r="AM305" s="5">
        <f t="shared" si="112"/>
        <v>5000.557474002132</v>
      </c>
      <c r="AN305" s="5">
        <f t="shared" si="80"/>
        <v>3376.5611281110614</v>
      </c>
      <c r="AO305" s="35">
        <f t="shared" si="81"/>
        <v>0.16113551492323352</v>
      </c>
      <c r="AP305" s="5">
        <f t="shared" si="82"/>
        <v>1623.9963458910704</v>
      </c>
      <c r="AQ305" s="35">
        <f t="shared" si="83"/>
        <v>7.7499999999999999E-2</v>
      </c>
      <c r="AR305" s="5">
        <f t="shared" si="113"/>
        <v>449919.06240949372</v>
      </c>
      <c r="AS305" s="5">
        <f t="shared" si="114"/>
        <v>1050248.179791146</v>
      </c>
      <c r="AT305" s="5">
        <f t="shared" si="84"/>
        <v>248080.93759050628</v>
      </c>
      <c r="AU305" s="5">
        <f t="shared" si="85"/>
        <v>1500167.2422006396</v>
      </c>
      <c r="AV305" s="150"/>
      <c r="AW305" s="2">
        <v>300</v>
      </c>
      <c r="AX305" s="118">
        <v>53966</v>
      </c>
      <c r="AY305" s="5">
        <f t="shared" si="115"/>
        <v>246901.10380289273</v>
      </c>
      <c r="AZ305" s="5">
        <f t="shared" si="116"/>
        <v>4880.5172696983873</v>
      </c>
      <c r="BA305" s="5">
        <f t="shared" si="86"/>
        <v>3337.3853709303075</v>
      </c>
      <c r="BB305" s="35">
        <f t="shared" si="87"/>
        <v>0.16220512518702834</v>
      </c>
      <c r="BC305" s="5">
        <f t="shared" si="88"/>
        <v>1543.1318987680795</v>
      </c>
      <c r="BD305" s="35">
        <f t="shared" si="89"/>
        <v>7.4999999999999997E-2</v>
      </c>
      <c r="BE305" s="5">
        <f t="shared" si="117"/>
        <v>454436.28156803834</v>
      </c>
      <c r="BF305" s="5">
        <f t="shared" si="118"/>
        <v>1009718.8993414782</v>
      </c>
      <c r="BG305" s="5">
        <f t="shared" si="90"/>
        <v>243563.71843196242</v>
      </c>
      <c r="BH305" s="5">
        <f t="shared" si="91"/>
        <v>1464155.1809095165</v>
      </c>
      <c r="BI305" s="150"/>
      <c r="BJ305" s="2">
        <v>300</v>
      </c>
      <c r="BK305" s="118">
        <v>53966</v>
      </c>
      <c r="BL305" s="5">
        <f t="shared" si="119"/>
        <v>242340.77651506162</v>
      </c>
      <c r="BM305" s="5">
        <f t="shared" si="120"/>
        <v>4761.5904347922178</v>
      </c>
      <c r="BN305" s="5">
        <f t="shared" si="92"/>
        <v>3297.4482433470539</v>
      </c>
      <c r="BO305" s="35">
        <f t="shared" si="93"/>
        <v>0.16327990480671498</v>
      </c>
      <c r="BP305" s="5">
        <f t="shared" si="94"/>
        <v>1464.1421914451639</v>
      </c>
      <c r="BQ305" s="35">
        <f t="shared" si="95"/>
        <v>7.2499999999999995E-2</v>
      </c>
      <c r="BR305" s="5">
        <f t="shared" si="121"/>
        <v>458956.67172828567</v>
      </c>
      <c r="BS305" s="5">
        <f t="shared" si="122"/>
        <v>969520.45870938036</v>
      </c>
      <c r="BT305" s="5">
        <f t="shared" si="96"/>
        <v>239043.32827171456</v>
      </c>
      <c r="BU305" s="5">
        <f t="shared" si="97"/>
        <v>1428477.1304376661</v>
      </c>
      <c r="BV305" s="150"/>
      <c r="BW305" s="2">
        <v>300</v>
      </c>
      <c r="BX305" s="118">
        <v>53966</v>
      </c>
      <c r="BY305" s="5">
        <f t="shared" si="123"/>
        <v>237778.50411154484</v>
      </c>
      <c r="BZ305" s="5">
        <f t="shared" si="124"/>
        <v>4643.8114163506943</v>
      </c>
      <c r="CA305" s="5">
        <f t="shared" si="98"/>
        <v>3256.7701423666826</v>
      </c>
      <c r="CB305" s="35">
        <f t="shared" si="99"/>
        <v>0.16435986025913721</v>
      </c>
      <c r="CC305" s="5">
        <f t="shared" si="100"/>
        <v>1387.0412739840117</v>
      </c>
      <c r="CD305" s="35">
        <f t="shared" si="101"/>
        <v>7.0000000000000007E-2</v>
      </c>
      <c r="CE305" s="5">
        <f t="shared" si="125"/>
        <v>463478.26603082148</v>
      </c>
      <c r="CF305" s="5">
        <f t="shared" si="126"/>
        <v>929665.15887438611</v>
      </c>
      <c r="CG305" s="5">
        <f t="shared" si="102"/>
        <v>234521.73396917817</v>
      </c>
      <c r="CH305" s="5">
        <f t="shared" si="103"/>
        <v>1393143.4249052075</v>
      </c>
    </row>
    <row r="306" spans="9:86" ht="14.25" customHeight="1">
      <c r="I306" s="150"/>
      <c r="J306" s="2">
        <v>301</v>
      </c>
      <c r="K306" s="118">
        <v>53997</v>
      </c>
      <c r="L306" s="5">
        <f t="shared" si="104"/>
        <v>257098.26404980727</v>
      </c>
      <c r="M306" s="5">
        <f t="shared" si="67"/>
        <v>5243.8408962754593</v>
      </c>
      <c r="N306" s="5">
        <f t="shared" si="68"/>
        <v>3476.2903309330341</v>
      </c>
      <c r="O306" s="35">
        <f t="shared" si="69"/>
        <v>0.16225501998377917</v>
      </c>
      <c r="P306" s="5">
        <f t="shared" si="70"/>
        <v>1767.550565342425</v>
      </c>
      <c r="Q306" s="35">
        <f t="shared" si="71"/>
        <v>8.2500000000000004E-2</v>
      </c>
      <c r="R306" s="5">
        <f t="shared" si="105"/>
        <v>444378.02628112602</v>
      </c>
      <c r="S306" s="5">
        <f t="shared" si="106"/>
        <v>1134018.0834977871</v>
      </c>
      <c r="T306" s="5">
        <f t="shared" si="72"/>
        <v>253621.97371887424</v>
      </c>
      <c r="U306" s="5">
        <f t="shared" si="73"/>
        <v>1578396.1097789132</v>
      </c>
      <c r="V306" s="150"/>
      <c r="W306" s="2">
        <v>301</v>
      </c>
      <c r="X306" s="118">
        <v>53997</v>
      </c>
      <c r="Y306" s="5">
        <f t="shared" si="107"/>
        <v>252593.07216197424</v>
      </c>
      <c r="Z306" s="5">
        <f t="shared" si="108"/>
        <v>5121.6767256780549</v>
      </c>
      <c r="AA306" s="5">
        <f t="shared" si="74"/>
        <v>3437.7229112648929</v>
      </c>
      <c r="AB306" s="35">
        <f t="shared" si="75"/>
        <v>0.16331673146097059</v>
      </c>
      <c r="AC306" s="5">
        <f t="shared" si="76"/>
        <v>1683.9538144131618</v>
      </c>
      <c r="AD306" s="35">
        <f t="shared" si="77"/>
        <v>0.08</v>
      </c>
      <c r="AE306" s="5">
        <f t="shared" si="109"/>
        <v>448844.65074929106</v>
      </c>
      <c r="AF306" s="5">
        <f t="shared" si="110"/>
        <v>1092780.0436798034</v>
      </c>
      <c r="AG306" s="5">
        <f t="shared" si="78"/>
        <v>249155.34925070935</v>
      </c>
      <c r="AH306" s="5">
        <f t="shared" si="79"/>
        <v>1541624.6944290944</v>
      </c>
      <c r="AI306" s="150"/>
      <c r="AJ306" s="2">
        <v>301</v>
      </c>
      <c r="AK306" s="118">
        <v>53997</v>
      </c>
      <c r="AL306" s="5">
        <f t="shared" si="111"/>
        <v>248080.93759050628</v>
      </c>
      <c r="AM306" s="5">
        <f t="shared" si="112"/>
        <v>5000.557474002132</v>
      </c>
      <c r="AN306" s="5">
        <f t="shared" si="80"/>
        <v>3398.368085396779</v>
      </c>
      <c r="AO306" s="35">
        <f t="shared" si="81"/>
        <v>0.16438351701199777</v>
      </c>
      <c r="AP306" s="5">
        <f t="shared" si="82"/>
        <v>1602.1893886053531</v>
      </c>
      <c r="AQ306" s="35">
        <f t="shared" si="83"/>
        <v>7.7499999999999999E-2</v>
      </c>
      <c r="AR306" s="5">
        <f t="shared" si="113"/>
        <v>453317.43049489049</v>
      </c>
      <c r="AS306" s="5">
        <f t="shared" si="114"/>
        <v>1051850.3691797513</v>
      </c>
      <c r="AT306" s="5">
        <f t="shared" si="84"/>
        <v>244682.56950510951</v>
      </c>
      <c r="AU306" s="5">
        <f t="shared" si="85"/>
        <v>1505167.7996746418</v>
      </c>
      <c r="AV306" s="150"/>
      <c r="AW306" s="2">
        <v>301</v>
      </c>
      <c r="AX306" s="118">
        <v>53997</v>
      </c>
      <c r="AY306" s="5">
        <f t="shared" si="115"/>
        <v>243563.71843196242</v>
      </c>
      <c r="AZ306" s="5">
        <f t="shared" si="116"/>
        <v>4880.5172696983873</v>
      </c>
      <c r="BA306" s="5">
        <f t="shared" si="86"/>
        <v>3358.2440294986222</v>
      </c>
      <c r="BB306" s="35">
        <f t="shared" si="87"/>
        <v>0.16545538314747257</v>
      </c>
      <c r="BC306" s="5">
        <f t="shared" si="88"/>
        <v>1522.273240199765</v>
      </c>
      <c r="BD306" s="35">
        <f t="shared" si="89"/>
        <v>7.4999999999999997E-2</v>
      </c>
      <c r="BE306" s="5">
        <f t="shared" si="117"/>
        <v>457794.52559753694</v>
      </c>
      <c r="BF306" s="5">
        <f t="shared" si="118"/>
        <v>1011241.172581678</v>
      </c>
      <c r="BG306" s="5">
        <f t="shared" si="90"/>
        <v>240205.47440246379</v>
      </c>
      <c r="BH306" s="5">
        <f t="shared" si="91"/>
        <v>1469035.698179215</v>
      </c>
      <c r="BI306" s="150"/>
      <c r="BJ306" s="2">
        <v>301</v>
      </c>
      <c r="BK306" s="118">
        <v>53997</v>
      </c>
      <c r="BL306" s="5">
        <f t="shared" si="119"/>
        <v>239043.32827171456</v>
      </c>
      <c r="BM306" s="5">
        <f t="shared" si="120"/>
        <v>4761.5904347922178</v>
      </c>
      <c r="BN306" s="5">
        <f t="shared" si="92"/>
        <v>3317.3703264839423</v>
      </c>
      <c r="BO306" s="35">
        <f t="shared" si="93"/>
        <v>0.16653233623219155</v>
      </c>
      <c r="BP306" s="5">
        <f t="shared" si="94"/>
        <v>1444.2201083082755</v>
      </c>
      <c r="BQ306" s="35">
        <f t="shared" si="95"/>
        <v>7.2499999999999995E-2</v>
      </c>
      <c r="BR306" s="5">
        <f t="shared" si="121"/>
        <v>462274.04205476958</v>
      </c>
      <c r="BS306" s="5">
        <f t="shared" si="122"/>
        <v>970964.6788176886</v>
      </c>
      <c r="BT306" s="5">
        <f t="shared" si="96"/>
        <v>235725.95794523062</v>
      </c>
      <c r="BU306" s="5">
        <f t="shared" si="97"/>
        <v>1433238.7208724581</v>
      </c>
      <c r="BV306" s="150"/>
      <c r="BW306" s="2">
        <v>301</v>
      </c>
      <c r="BX306" s="118">
        <v>53997</v>
      </c>
      <c r="BY306" s="5">
        <f t="shared" si="123"/>
        <v>234521.73396917817</v>
      </c>
      <c r="BZ306" s="5">
        <f t="shared" si="124"/>
        <v>4643.8114163506943</v>
      </c>
      <c r="CA306" s="5">
        <f t="shared" si="98"/>
        <v>3275.7679681971549</v>
      </c>
      <c r="CB306" s="35">
        <f t="shared" si="99"/>
        <v>0.16761438248419244</v>
      </c>
      <c r="CC306" s="5">
        <f t="shared" si="100"/>
        <v>1368.0434481535394</v>
      </c>
      <c r="CD306" s="35">
        <f t="shared" si="101"/>
        <v>7.0000000000000007E-2</v>
      </c>
      <c r="CE306" s="5">
        <f t="shared" si="125"/>
        <v>466754.03399901866</v>
      </c>
      <c r="CF306" s="5">
        <f t="shared" si="126"/>
        <v>931033.20232253964</v>
      </c>
      <c r="CG306" s="5">
        <f t="shared" si="102"/>
        <v>231245.96600098102</v>
      </c>
      <c r="CH306" s="5">
        <f t="shared" si="103"/>
        <v>1397787.2363215582</v>
      </c>
    </row>
    <row r="307" spans="9:86" ht="14.25" customHeight="1">
      <c r="I307" s="150"/>
      <c r="J307" s="2">
        <v>302</v>
      </c>
      <c r="K307" s="118">
        <v>54027</v>
      </c>
      <c r="L307" s="5">
        <f t="shared" si="104"/>
        <v>253621.97371887424</v>
      </c>
      <c r="M307" s="5">
        <f t="shared" si="67"/>
        <v>5243.8408962754593</v>
      </c>
      <c r="N307" s="5">
        <f t="shared" si="68"/>
        <v>3500.1898269581989</v>
      </c>
      <c r="O307" s="35">
        <f t="shared" si="69"/>
        <v>0.16560977468795965</v>
      </c>
      <c r="P307" s="5">
        <f t="shared" si="70"/>
        <v>1743.6510693172604</v>
      </c>
      <c r="Q307" s="35">
        <f t="shared" si="71"/>
        <v>8.2500000000000004E-2</v>
      </c>
      <c r="R307" s="5">
        <f t="shared" si="105"/>
        <v>447878.21610808419</v>
      </c>
      <c r="S307" s="5">
        <f t="shared" si="106"/>
        <v>1135761.7345671044</v>
      </c>
      <c r="T307" s="5">
        <f t="shared" si="72"/>
        <v>250121.78389191604</v>
      </c>
      <c r="U307" s="5">
        <f t="shared" si="73"/>
        <v>1583639.9506751886</v>
      </c>
      <c r="V307" s="150"/>
      <c r="W307" s="2">
        <v>302</v>
      </c>
      <c r="X307" s="118">
        <v>54027</v>
      </c>
      <c r="Y307" s="5">
        <f t="shared" si="107"/>
        <v>249155.34925070935</v>
      </c>
      <c r="Z307" s="5">
        <f t="shared" si="108"/>
        <v>5121.6767256780549</v>
      </c>
      <c r="AA307" s="5">
        <f t="shared" si="74"/>
        <v>3460.6410640066592</v>
      </c>
      <c r="AB307" s="35">
        <f t="shared" si="75"/>
        <v>0.16667389599688348</v>
      </c>
      <c r="AC307" s="5">
        <f t="shared" si="76"/>
        <v>1661.0356616713957</v>
      </c>
      <c r="AD307" s="35">
        <f t="shared" si="77"/>
        <v>0.08</v>
      </c>
      <c r="AE307" s="5">
        <f t="shared" si="109"/>
        <v>452305.29181329772</v>
      </c>
      <c r="AF307" s="5">
        <f t="shared" si="110"/>
        <v>1094441.0793414747</v>
      </c>
      <c r="AG307" s="5">
        <f t="shared" si="78"/>
        <v>245694.70818670269</v>
      </c>
      <c r="AH307" s="5">
        <f t="shared" si="79"/>
        <v>1546746.3711547724</v>
      </c>
      <c r="AI307" s="150"/>
      <c r="AJ307" s="2">
        <v>302</v>
      </c>
      <c r="AK307" s="118">
        <v>54027</v>
      </c>
      <c r="AL307" s="5">
        <f t="shared" si="111"/>
        <v>244682.56950510951</v>
      </c>
      <c r="AM307" s="5">
        <f t="shared" si="112"/>
        <v>5000.557474002132</v>
      </c>
      <c r="AN307" s="5">
        <f t="shared" si="80"/>
        <v>3420.315879281633</v>
      </c>
      <c r="AO307" s="35">
        <f t="shared" si="81"/>
        <v>0.16774300937902531</v>
      </c>
      <c r="AP307" s="5">
        <f t="shared" si="82"/>
        <v>1580.2415947204988</v>
      </c>
      <c r="AQ307" s="35">
        <f t="shared" si="83"/>
        <v>7.7499999999999999E-2</v>
      </c>
      <c r="AR307" s="5">
        <f t="shared" si="113"/>
        <v>456737.7463741721</v>
      </c>
      <c r="AS307" s="5">
        <f t="shared" si="114"/>
        <v>1053430.6107744717</v>
      </c>
      <c r="AT307" s="5">
        <f t="shared" si="84"/>
        <v>241262.25362582787</v>
      </c>
      <c r="AU307" s="5">
        <f t="shared" si="85"/>
        <v>1510168.3571486438</v>
      </c>
      <c r="AV307" s="150"/>
      <c r="AW307" s="2">
        <v>302</v>
      </c>
      <c r="AX307" s="118">
        <v>54027</v>
      </c>
      <c r="AY307" s="5">
        <f t="shared" si="115"/>
        <v>240205.47440246379</v>
      </c>
      <c r="AZ307" s="5">
        <f t="shared" si="116"/>
        <v>4880.5172696983873</v>
      </c>
      <c r="BA307" s="5">
        <f t="shared" si="86"/>
        <v>3379.2330546829889</v>
      </c>
      <c r="BB307" s="35">
        <f t="shared" si="87"/>
        <v>0.16881712107965152</v>
      </c>
      <c r="BC307" s="5">
        <f t="shared" si="88"/>
        <v>1501.2842150153986</v>
      </c>
      <c r="BD307" s="35">
        <f t="shared" si="89"/>
        <v>7.4999999999999997E-2</v>
      </c>
      <c r="BE307" s="5">
        <f t="shared" si="117"/>
        <v>461173.7586522199</v>
      </c>
      <c r="BF307" s="5">
        <f t="shared" si="118"/>
        <v>1012742.4567966934</v>
      </c>
      <c r="BG307" s="5">
        <f t="shared" si="90"/>
        <v>236826.2413477808</v>
      </c>
      <c r="BH307" s="5">
        <f t="shared" si="91"/>
        <v>1473916.2154489132</v>
      </c>
      <c r="BI307" s="150"/>
      <c r="BJ307" s="2">
        <v>302</v>
      </c>
      <c r="BK307" s="118">
        <v>54027</v>
      </c>
      <c r="BL307" s="5">
        <f t="shared" si="119"/>
        <v>235725.95794523062</v>
      </c>
      <c r="BM307" s="5">
        <f t="shared" si="120"/>
        <v>4761.5904347922178</v>
      </c>
      <c r="BN307" s="5">
        <f t="shared" si="92"/>
        <v>3337.4127722064495</v>
      </c>
      <c r="BO307" s="35">
        <f t="shared" si="93"/>
        <v>0.16989623720516392</v>
      </c>
      <c r="BP307" s="5">
        <f t="shared" si="94"/>
        <v>1424.1776625857683</v>
      </c>
      <c r="BQ307" s="35">
        <f t="shared" si="95"/>
        <v>7.2499999999999995E-2</v>
      </c>
      <c r="BR307" s="5">
        <f t="shared" si="121"/>
        <v>465611.45482697606</v>
      </c>
      <c r="BS307" s="5">
        <f t="shared" si="122"/>
        <v>972388.85648027435</v>
      </c>
      <c r="BT307" s="5">
        <f t="shared" si="96"/>
        <v>232388.54517302418</v>
      </c>
      <c r="BU307" s="5">
        <f t="shared" si="97"/>
        <v>1438000.3113072505</v>
      </c>
      <c r="BV307" s="150"/>
      <c r="BW307" s="2">
        <v>302</v>
      </c>
      <c r="BX307" s="118">
        <v>54027</v>
      </c>
      <c r="BY307" s="5">
        <f t="shared" si="123"/>
        <v>231245.96600098102</v>
      </c>
      <c r="BZ307" s="5">
        <f t="shared" si="124"/>
        <v>4643.8114163506943</v>
      </c>
      <c r="CA307" s="5">
        <f t="shared" si="98"/>
        <v>3294.876614678305</v>
      </c>
      <c r="CB307" s="35">
        <f t="shared" si="99"/>
        <v>0.17098036372220185</v>
      </c>
      <c r="CC307" s="5">
        <f t="shared" si="100"/>
        <v>1348.9348016723893</v>
      </c>
      <c r="CD307" s="35">
        <f t="shared" si="101"/>
        <v>7.0000000000000007E-2</v>
      </c>
      <c r="CE307" s="5">
        <f t="shared" si="125"/>
        <v>470048.91061369696</v>
      </c>
      <c r="CF307" s="5">
        <f t="shared" si="126"/>
        <v>932382.13712421199</v>
      </c>
      <c r="CG307" s="5">
        <f t="shared" si="102"/>
        <v>227951.08938630272</v>
      </c>
      <c r="CH307" s="5">
        <f t="shared" si="103"/>
        <v>1402431.047737909</v>
      </c>
    </row>
    <row r="308" spans="9:86" ht="14.25" customHeight="1">
      <c r="I308" s="150"/>
      <c r="J308" s="2">
        <v>303</v>
      </c>
      <c r="K308" s="118">
        <v>54058</v>
      </c>
      <c r="L308" s="5">
        <f t="shared" si="104"/>
        <v>250121.78389191604</v>
      </c>
      <c r="M308" s="5">
        <f t="shared" si="67"/>
        <v>5243.8408962754593</v>
      </c>
      <c r="N308" s="5">
        <f t="shared" si="68"/>
        <v>3524.2536320185363</v>
      </c>
      <c r="O308" s="35">
        <f t="shared" si="69"/>
        <v>0.16908180857408833</v>
      </c>
      <c r="P308" s="5">
        <f t="shared" si="70"/>
        <v>1719.5872642569227</v>
      </c>
      <c r="Q308" s="35">
        <f t="shared" si="71"/>
        <v>8.2500000000000004E-2</v>
      </c>
      <c r="R308" s="5">
        <f t="shared" si="105"/>
        <v>451402.46974010271</v>
      </c>
      <c r="S308" s="5">
        <f t="shared" si="106"/>
        <v>1137481.3218313614</v>
      </c>
      <c r="T308" s="5">
        <f t="shared" si="72"/>
        <v>246597.5302598975</v>
      </c>
      <c r="U308" s="5">
        <f t="shared" si="73"/>
        <v>1588883.7915714642</v>
      </c>
      <c r="V308" s="150"/>
      <c r="W308" s="2">
        <v>303</v>
      </c>
      <c r="X308" s="118">
        <v>54058</v>
      </c>
      <c r="Y308" s="5">
        <f t="shared" si="107"/>
        <v>245694.70818670269</v>
      </c>
      <c r="Z308" s="5">
        <f t="shared" si="108"/>
        <v>5121.6767256780549</v>
      </c>
      <c r="AA308" s="5">
        <f t="shared" si="74"/>
        <v>3483.7120044333706</v>
      </c>
      <c r="AB308" s="35">
        <f t="shared" si="75"/>
        <v>0.17014832904513882</v>
      </c>
      <c r="AC308" s="5">
        <f t="shared" si="76"/>
        <v>1637.9647212446846</v>
      </c>
      <c r="AD308" s="35">
        <f t="shared" si="77"/>
        <v>0.08</v>
      </c>
      <c r="AE308" s="5">
        <f t="shared" si="109"/>
        <v>455789.00381773111</v>
      </c>
      <c r="AF308" s="5">
        <f t="shared" si="110"/>
        <v>1096079.0440627194</v>
      </c>
      <c r="AG308" s="5">
        <f t="shared" si="78"/>
        <v>242210.99618226933</v>
      </c>
      <c r="AH308" s="5">
        <f t="shared" si="79"/>
        <v>1551868.0478804505</v>
      </c>
      <c r="AI308" s="150"/>
      <c r="AJ308" s="2">
        <v>303</v>
      </c>
      <c r="AK308" s="118">
        <v>54058</v>
      </c>
      <c r="AL308" s="5">
        <f t="shared" si="111"/>
        <v>241262.25362582787</v>
      </c>
      <c r="AM308" s="5">
        <f t="shared" si="112"/>
        <v>5000.557474002132</v>
      </c>
      <c r="AN308" s="5">
        <f t="shared" si="80"/>
        <v>3442.4054193353268</v>
      </c>
      <c r="AO308" s="35">
        <f t="shared" si="81"/>
        <v>0.17121975945764636</v>
      </c>
      <c r="AP308" s="5">
        <f t="shared" si="82"/>
        <v>1558.152054666805</v>
      </c>
      <c r="AQ308" s="35">
        <f t="shared" si="83"/>
        <v>7.7499999999999999E-2</v>
      </c>
      <c r="AR308" s="5">
        <f t="shared" si="113"/>
        <v>460180.15179350745</v>
      </c>
      <c r="AS308" s="5">
        <f t="shared" si="114"/>
        <v>1054988.7628291384</v>
      </c>
      <c r="AT308" s="5">
        <f t="shared" si="84"/>
        <v>237819.84820649255</v>
      </c>
      <c r="AU308" s="5">
        <f t="shared" si="85"/>
        <v>1515168.9146226458</v>
      </c>
      <c r="AV308" s="150"/>
      <c r="AW308" s="2">
        <v>303</v>
      </c>
      <c r="AX308" s="118">
        <v>54058</v>
      </c>
      <c r="AY308" s="5">
        <f t="shared" si="115"/>
        <v>236826.2413477808</v>
      </c>
      <c r="AZ308" s="5">
        <f t="shared" si="116"/>
        <v>4880.5172696983873</v>
      </c>
      <c r="BA308" s="5">
        <f t="shared" si="86"/>
        <v>3400.3532612747576</v>
      </c>
      <c r="BB308" s="35">
        <f t="shared" si="87"/>
        <v>0.17229610579925481</v>
      </c>
      <c r="BC308" s="5">
        <f t="shared" si="88"/>
        <v>1480.1640084236299</v>
      </c>
      <c r="BD308" s="35">
        <f t="shared" si="89"/>
        <v>7.4999999999999997E-2</v>
      </c>
      <c r="BE308" s="5">
        <f t="shared" si="117"/>
        <v>464574.11191349465</v>
      </c>
      <c r="BF308" s="5">
        <f t="shared" si="118"/>
        <v>1014222.6208051171</v>
      </c>
      <c r="BG308" s="5">
        <f t="shared" si="90"/>
        <v>233425.88808650605</v>
      </c>
      <c r="BH308" s="5">
        <f t="shared" si="91"/>
        <v>1478796.7327186116</v>
      </c>
      <c r="BI308" s="150"/>
      <c r="BJ308" s="2">
        <v>303</v>
      </c>
      <c r="BK308" s="118">
        <v>54058</v>
      </c>
      <c r="BL308" s="5">
        <f t="shared" si="119"/>
        <v>232388.54517302418</v>
      </c>
      <c r="BM308" s="5">
        <f t="shared" si="120"/>
        <v>4761.5904347922178</v>
      </c>
      <c r="BN308" s="5">
        <f t="shared" si="92"/>
        <v>3357.576307705197</v>
      </c>
      <c r="BO308" s="35">
        <f t="shared" si="93"/>
        <v>0.1733773739254828</v>
      </c>
      <c r="BP308" s="5">
        <f t="shared" si="94"/>
        <v>1404.0141270870211</v>
      </c>
      <c r="BQ308" s="35">
        <f t="shared" si="95"/>
        <v>7.2499999999999995E-2</v>
      </c>
      <c r="BR308" s="5">
        <f t="shared" si="121"/>
        <v>468969.03113468125</v>
      </c>
      <c r="BS308" s="5">
        <f t="shared" si="122"/>
        <v>973792.87060736131</v>
      </c>
      <c r="BT308" s="5">
        <f t="shared" si="96"/>
        <v>229030.96886531898</v>
      </c>
      <c r="BU308" s="5">
        <f t="shared" si="97"/>
        <v>1442761.9017420425</v>
      </c>
      <c r="BV308" s="150"/>
      <c r="BW308" s="2">
        <v>303</v>
      </c>
      <c r="BX308" s="118">
        <v>54058</v>
      </c>
      <c r="BY308" s="5">
        <f t="shared" si="123"/>
        <v>227951.08938630272</v>
      </c>
      <c r="BZ308" s="5">
        <f t="shared" si="124"/>
        <v>4643.8114163506943</v>
      </c>
      <c r="CA308" s="5">
        <f t="shared" si="98"/>
        <v>3314.0967282639285</v>
      </c>
      <c r="CB308" s="35">
        <f t="shared" si="99"/>
        <v>0.1744635695588688</v>
      </c>
      <c r="CC308" s="5">
        <f t="shared" si="100"/>
        <v>1329.7146880867658</v>
      </c>
      <c r="CD308" s="35">
        <f t="shared" si="101"/>
        <v>7.0000000000000007E-2</v>
      </c>
      <c r="CE308" s="5">
        <f t="shared" si="125"/>
        <v>473363.00734196091</v>
      </c>
      <c r="CF308" s="5">
        <f t="shared" si="126"/>
        <v>933711.85181229876</v>
      </c>
      <c r="CG308" s="5">
        <f t="shared" si="102"/>
        <v>224636.9926580388</v>
      </c>
      <c r="CH308" s="5">
        <f t="shared" si="103"/>
        <v>1407074.8591542598</v>
      </c>
    </row>
    <row r="309" spans="9:86" ht="14.25" customHeight="1">
      <c r="I309" s="150"/>
      <c r="J309" s="2">
        <v>304</v>
      </c>
      <c r="K309" s="118">
        <v>54089</v>
      </c>
      <c r="L309" s="5">
        <f t="shared" si="104"/>
        <v>246597.5302598975</v>
      </c>
      <c r="M309" s="5">
        <f t="shared" si="67"/>
        <v>5243.8408962754593</v>
      </c>
      <c r="N309" s="5">
        <f t="shared" si="68"/>
        <v>3548.482875738664</v>
      </c>
      <c r="O309" s="35">
        <f t="shared" si="69"/>
        <v>0.17267729512126731</v>
      </c>
      <c r="P309" s="5">
        <f t="shared" si="70"/>
        <v>1695.3580205367953</v>
      </c>
      <c r="Q309" s="35">
        <f t="shared" si="71"/>
        <v>8.2500000000000004E-2</v>
      </c>
      <c r="R309" s="5">
        <f t="shared" si="105"/>
        <v>454950.95261584135</v>
      </c>
      <c r="S309" s="5">
        <f t="shared" si="106"/>
        <v>1139176.6798518982</v>
      </c>
      <c r="T309" s="5">
        <f t="shared" si="72"/>
        <v>243049.04738415882</v>
      </c>
      <c r="U309" s="5">
        <f t="shared" si="73"/>
        <v>1594127.6324677395</v>
      </c>
      <c r="V309" s="150"/>
      <c r="W309" s="2">
        <v>304</v>
      </c>
      <c r="X309" s="118">
        <v>54089</v>
      </c>
      <c r="Y309" s="5">
        <f t="shared" si="107"/>
        <v>242210.99618226933</v>
      </c>
      <c r="Z309" s="5">
        <f t="shared" si="108"/>
        <v>5121.6767256780549</v>
      </c>
      <c r="AA309" s="5">
        <f t="shared" si="74"/>
        <v>3506.9367511295927</v>
      </c>
      <c r="AB309" s="35">
        <f t="shared" si="75"/>
        <v>0.17374620342127867</v>
      </c>
      <c r="AC309" s="5">
        <f t="shared" si="76"/>
        <v>1614.7399745484622</v>
      </c>
      <c r="AD309" s="35">
        <f t="shared" si="77"/>
        <v>0.08</v>
      </c>
      <c r="AE309" s="5">
        <f t="shared" si="109"/>
        <v>459295.94056886068</v>
      </c>
      <c r="AF309" s="5">
        <f t="shared" si="110"/>
        <v>1097693.784037268</v>
      </c>
      <c r="AG309" s="5">
        <f t="shared" si="78"/>
        <v>238704.05943113973</v>
      </c>
      <c r="AH309" s="5">
        <f t="shared" si="79"/>
        <v>1556989.7246061286</v>
      </c>
      <c r="AI309" s="150"/>
      <c r="AJ309" s="2">
        <v>304</v>
      </c>
      <c r="AK309" s="118">
        <v>54089</v>
      </c>
      <c r="AL309" s="5">
        <f t="shared" si="111"/>
        <v>237819.84820649255</v>
      </c>
      <c r="AM309" s="5">
        <f t="shared" si="112"/>
        <v>5000.557474002132</v>
      </c>
      <c r="AN309" s="5">
        <f t="shared" si="80"/>
        <v>3464.637621001868</v>
      </c>
      <c r="AO309" s="35">
        <f t="shared" si="81"/>
        <v>0.17481993940187615</v>
      </c>
      <c r="AP309" s="5">
        <f t="shared" si="82"/>
        <v>1535.9198530002643</v>
      </c>
      <c r="AQ309" s="35">
        <f t="shared" si="83"/>
        <v>7.7499999999999999E-2</v>
      </c>
      <c r="AR309" s="5">
        <f t="shared" si="113"/>
        <v>463644.78941450932</v>
      </c>
      <c r="AS309" s="5">
        <f t="shared" si="114"/>
        <v>1056524.6826821386</v>
      </c>
      <c r="AT309" s="5">
        <f t="shared" si="84"/>
        <v>234355.21058549068</v>
      </c>
      <c r="AU309" s="5">
        <f t="shared" si="85"/>
        <v>1520169.4720966481</v>
      </c>
      <c r="AV309" s="150"/>
      <c r="AW309" s="2">
        <v>304</v>
      </c>
      <c r="AX309" s="118">
        <v>54089</v>
      </c>
      <c r="AY309" s="5">
        <f t="shared" si="115"/>
        <v>233425.88808650605</v>
      </c>
      <c r="AZ309" s="5">
        <f t="shared" si="116"/>
        <v>4880.5172696983873</v>
      </c>
      <c r="BA309" s="5">
        <f t="shared" si="86"/>
        <v>3421.6054691577247</v>
      </c>
      <c r="BB309" s="35">
        <f t="shared" si="87"/>
        <v>0.175898508800688</v>
      </c>
      <c r="BC309" s="5">
        <f t="shared" si="88"/>
        <v>1458.9118005406626</v>
      </c>
      <c r="BD309" s="35">
        <f t="shared" si="89"/>
        <v>7.4999999999999997E-2</v>
      </c>
      <c r="BE309" s="5">
        <f t="shared" si="117"/>
        <v>467995.71738265239</v>
      </c>
      <c r="BF309" s="5">
        <f t="shared" si="118"/>
        <v>1015681.5326056577</v>
      </c>
      <c r="BG309" s="5">
        <f t="shared" si="90"/>
        <v>230004.28261734833</v>
      </c>
      <c r="BH309" s="5">
        <f t="shared" si="91"/>
        <v>1483677.24998831</v>
      </c>
      <c r="BI309" s="150"/>
      <c r="BJ309" s="2">
        <v>304</v>
      </c>
      <c r="BK309" s="118">
        <v>54089</v>
      </c>
      <c r="BL309" s="5">
        <f t="shared" si="119"/>
        <v>229030.96886531898</v>
      </c>
      <c r="BM309" s="5">
        <f t="shared" si="120"/>
        <v>4761.5904347922178</v>
      </c>
      <c r="BN309" s="5">
        <f t="shared" si="92"/>
        <v>3377.8616645642487</v>
      </c>
      <c r="BO309" s="35">
        <f t="shared" si="93"/>
        <v>0.17698191722974849</v>
      </c>
      <c r="BP309" s="5">
        <f t="shared" si="94"/>
        <v>1383.7287702279689</v>
      </c>
      <c r="BQ309" s="35">
        <f t="shared" si="95"/>
        <v>7.2499999999999995E-2</v>
      </c>
      <c r="BR309" s="5">
        <f t="shared" si="121"/>
        <v>472346.89279924548</v>
      </c>
      <c r="BS309" s="5">
        <f t="shared" si="122"/>
        <v>975176.5993775893</v>
      </c>
      <c r="BT309" s="5">
        <f t="shared" si="96"/>
        <v>225653.10720075472</v>
      </c>
      <c r="BU309" s="5">
        <f t="shared" si="97"/>
        <v>1447523.4921768347</v>
      </c>
      <c r="BV309" s="150"/>
      <c r="BW309" s="2">
        <v>304</v>
      </c>
      <c r="BX309" s="118">
        <v>54089</v>
      </c>
      <c r="BY309" s="5">
        <f t="shared" si="123"/>
        <v>224636.9926580388</v>
      </c>
      <c r="BZ309" s="5">
        <f t="shared" si="124"/>
        <v>4643.8114163506943</v>
      </c>
      <c r="CA309" s="5">
        <f t="shared" si="98"/>
        <v>3333.4289591788011</v>
      </c>
      <c r="CB309" s="35">
        <f t="shared" si="99"/>
        <v>0.17807017017468135</v>
      </c>
      <c r="CC309" s="5">
        <f t="shared" si="100"/>
        <v>1310.3824571718931</v>
      </c>
      <c r="CD309" s="35">
        <f t="shared" si="101"/>
        <v>7.0000000000000007E-2</v>
      </c>
      <c r="CE309" s="5">
        <f t="shared" si="125"/>
        <v>476696.43630113971</v>
      </c>
      <c r="CF309" s="5">
        <f t="shared" si="126"/>
        <v>935022.23426947067</v>
      </c>
      <c r="CG309" s="5">
        <f t="shared" si="102"/>
        <v>221303.56369886</v>
      </c>
      <c r="CH309" s="5">
        <f t="shared" si="103"/>
        <v>1411718.6705706103</v>
      </c>
    </row>
    <row r="310" spans="9:86" ht="14.25" customHeight="1">
      <c r="I310" s="150"/>
      <c r="J310" s="2">
        <v>305</v>
      </c>
      <c r="K310" s="118">
        <v>54118</v>
      </c>
      <c r="L310" s="5">
        <f t="shared" si="104"/>
        <v>243049.04738415882</v>
      </c>
      <c r="M310" s="5">
        <f t="shared" si="67"/>
        <v>5243.8408962754593</v>
      </c>
      <c r="N310" s="5">
        <f t="shared" si="68"/>
        <v>3572.8786955093674</v>
      </c>
      <c r="O310" s="35">
        <f t="shared" si="69"/>
        <v>0.17640284875647216</v>
      </c>
      <c r="P310" s="5">
        <f t="shared" si="70"/>
        <v>1670.9622007660919</v>
      </c>
      <c r="Q310" s="35">
        <f t="shared" si="71"/>
        <v>8.2500000000000004E-2</v>
      </c>
      <c r="R310" s="5">
        <f t="shared" si="105"/>
        <v>458523.83131135069</v>
      </c>
      <c r="S310" s="5">
        <f t="shared" si="106"/>
        <v>1140847.6420526644</v>
      </c>
      <c r="T310" s="5">
        <f t="shared" si="72"/>
        <v>239476.16868864946</v>
      </c>
      <c r="U310" s="5">
        <f t="shared" si="73"/>
        <v>1599371.4733640151</v>
      </c>
      <c r="V310" s="150"/>
      <c r="W310" s="2">
        <v>305</v>
      </c>
      <c r="X310" s="118">
        <v>54118</v>
      </c>
      <c r="Y310" s="5">
        <f t="shared" si="107"/>
        <v>238704.05943113973</v>
      </c>
      <c r="Z310" s="5">
        <f t="shared" si="108"/>
        <v>5121.6767256780549</v>
      </c>
      <c r="AA310" s="5">
        <f t="shared" si="74"/>
        <v>3530.3163294704564</v>
      </c>
      <c r="AB310" s="35">
        <f t="shared" si="75"/>
        <v>0.17747413284300007</v>
      </c>
      <c r="AC310" s="5">
        <f t="shared" si="76"/>
        <v>1591.3603962075983</v>
      </c>
      <c r="AD310" s="35">
        <f t="shared" si="77"/>
        <v>0.08</v>
      </c>
      <c r="AE310" s="5">
        <f t="shared" si="109"/>
        <v>462826.25689833111</v>
      </c>
      <c r="AF310" s="5">
        <f t="shared" si="110"/>
        <v>1099285.1444334756</v>
      </c>
      <c r="AG310" s="5">
        <f t="shared" si="78"/>
        <v>235173.74310166927</v>
      </c>
      <c r="AH310" s="5">
        <f t="shared" si="79"/>
        <v>1562111.4013318066</v>
      </c>
      <c r="AI310" s="150"/>
      <c r="AJ310" s="2">
        <v>305</v>
      </c>
      <c r="AK310" s="118">
        <v>54118</v>
      </c>
      <c r="AL310" s="5">
        <f t="shared" si="111"/>
        <v>234355.21058549068</v>
      </c>
      <c r="AM310" s="5">
        <f t="shared" si="112"/>
        <v>5000.557474002132</v>
      </c>
      <c r="AN310" s="5">
        <f t="shared" si="80"/>
        <v>3487.0134056375045</v>
      </c>
      <c r="AO310" s="35">
        <f t="shared" si="81"/>
        <v>0.17855016222216949</v>
      </c>
      <c r="AP310" s="5">
        <f t="shared" si="82"/>
        <v>1513.5440683646273</v>
      </c>
      <c r="AQ310" s="35">
        <f t="shared" si="83"/>
        <v>7.7499999999999999E-2</v>
      </c>
      <c r="AR310" s="5">
        <f t="shared" si="113"/>
        <v>467131.80282014684</v>
      </c>
      <c r="AS310" s="5">
        <f t="shared" si="114"/>
        <v>1058038.2267505033</v>
      </c>
      <c r="AT310" s="5">
        <f t="shared" si="84"/>
        <v>230868.19717985319</v>
      </c>
      <c r="AU310" s="5">
        <f t="shared" si="85"/>
        <v>1525170.0295706501</v>
      </c>
      <c r="AV310" s="150"/>
      <c r="AW310" s="2">
        <v>305</v>
      </c>
      <c r="AX310" s="118">
        <v>54118</v>
      </c>
      <c r="AY310" s="5">
        <f t="shared" si="115"/>
        <v>230004.28261734833</v>
      </c>
      <c r="AZ310" s="5">
        <f t="shared" si="116"/>
        <v>4880.5172696983873</v>
      </c>
      <c r="BA310" s="5">
        <f t="shared" si="86"/>
        <v>3442.99050333996</v>
      </c>
      <c r="BB310" s="35">
        <f t="shared" si="87"/>
        <v>0.17963094238908411</v>
      </c>
      <c r="BC310" s="5">
        <f t="shared" si="88"/>
        <v>1437.526766358427</v>
      </c>
      <c r="BD310" s="35">
        <f t="shared" si="89"/>
        <v>7.4999999999999997E-2</v>
      </c>
      <c r="BE310" s="5">
        <f t="shared" si="117"/>
        <v>471438.70788599236</v>
      </c>
      <c r="BF310" s="5">
        <f t="shared" si="118"/>
        <v>1017119.0593720161</v>
      </c>
      <c r="BG310" s="5">
        <f t="shared" si="90"/>
        <v>226561.29211400836</v>
      </c>
      <c r="BH310" s="5">
        <f t="shared" si="91"/>
        <v>1488557.7672580085</v>
      </c>
      <c r="BI310" s="150"/>
      <c r="BJ310" s="2">
        <v>305</v>
      </c>
      <c r="BK310" s="118">
        <v>54118</v>
      </c>
      <c r="BL310" s="5">
        <f t="shared" si="119"/>
        <v>225653.10720075472</v>
      </c>
      <c r="BM310" s="5">
        <f t="shared" si="120"/>
        <v>4761.5904347922178</v>
      </c>
      <c r="BN310" s="5">
        <f t="shared" si="92"/>
        <v>3398.2695787876582</v>
      </c>
      <c r="BO310" s="35">
        <f t="shared" si="93"/>
        <v>0.18071647871957824</v>
      </c>
      <c r="BP310" s="5">
        <f t="shared" si="94"/>
        <v>1363.3208560045598</v>
      </c>
      <c r="BQ310" s="35">
        <f t="shared" si="95"/>
        <v>7.2499999999999995E-2</v>
      </c>
      <c r="BR310" s="5">
        <f t="shared" si="121"/>
        <v>475745.16237803316</v>
      </c>
      <c r="BS310" s="5">
        <f t="shared" si="122"/>
        <v>976539.9202335939</v>
      </c>
      <c r="BT310" s="5">
        <f t="shared" si="96"/>
        <v>222254.83762196708</v>
      </c>
      <c r="BU310" s="5">
        <f t="shared" si="97"/>
        <v>1452285.0826116269</v>
      </c>
      <c r="BV310" s="150"/>
      <c r="BW310" s="2">
        <v>305</v>
      </c>
      <c r="BX310" s="118">
        <v>54118</v>
      </c>
      <c r="BY310" s="5">
        <f t="shared" si="123"/>
        <v>221303.56369886</v>
      </c>
      <c r="BZ310" s="5">
        <f t="shared" si="124"/>
        <v>4643.8114163506943</v>
      </c>
      <c r="CA310" s="5">
        <f t="shared" si="98"/>
        <v>3352.8739614406777</v>
      </c>
      <c r="CB310" s="35">
        <f t="shared" si="99"/>
        <v>0.18180677646943555</v>
      </c>
      <c r="CC310" s="5">
        <f t="shared" si="100"/>
        <v>1290.9374549100166</v>
      </c>
      <c r="CD310" s="35">
        <f t="shared" si="101"/>
        <v>7.0000000000000007E-2</v>
      </c>
      <c r="CE310" s="5">
        <f t="shared" si="125"/>
        <v>480049.3102625804</v>
      </c>
      <c r="CF310" s="5">
        <f t="shared" si="126"/>
        <v>936313.17172438069</v>
      </c>
      <c r="CG310" s="5">
        <f t="shared" si="102"/>
        <v>217950.68973741934</v>
      </c>
      <c r="CH310" s="5">
        <f t="shared" si="103"/>
        <v>1416362.4819869611</v>
      </c>
    </row>
    <row r="311" spans="9:86" ht="14.25" customHeight="1">
      <c r="I311" s="150"/>
      <c r="J311" s="2">
        <v>306</v>
      </c>
      <c r="K311" s="118">
        <v>54149</v>
      </c>
      <c r="L311" s="5">
        <f t="shared" si="104"/>
        <v>239476.16868864946</v>
      </c>
      <c r="M311" s="5">
        <f t="shared" si="67"/>
        <v>5243.8408962754593</v>
      </c>
      <c r="N311" s="5">
        <f t="shared" si="68"/>
        <v>3597.4422365409941</v>
      </c>
      <c r="O311" s="35">
        <f t="shared" si="69"/>
        <v>0.18026556494069235</v>
      </c>
      <c r="P311" s="5">
        <f t="shared" si="70"/>
        <v>1646.3986597344651</v>
      </c>
      <c r="Q311" s="35">
        <f t="shared" si="71"/>
        <v>8.2500000000000004E-2</v>
      </c>
      <c r="R311" s="5">
        <f t="shared" si="105"/>
        <v>462121.2735478917</v>
      </c>
      <c r="S311" s="5">
        <f t="shared" si="106"/>
        <v>1142494.0407123989</v>
      </c>
      <c r="T311" s="5">
        <f t="shared" si="72"/>
        <v>235878.72645210847</v>
      </c>
      <c r="U311" s="5">
        <f t="shared" si="73"/>
        <v>1604615.3142602907</v>
      </c>
      <c r="V311" s="150"/>
      <c r="W311" s="2">
        <v>306</v>
      </c>
      <c r="X311" s="118">
        <v>54149</v>
      </c>
      <c r="Y311" s="5">
        <f t="shared" si="107"/>
        <v>235173.74310166927</v>
      </c>
      <c r="Z311" s="5">
        <f t="shared" si="108"/>
        <v>5121.6767256780549</v>
      </c>
      <c r="AA311" s="5">
        <f t="shared" si="74"/>
        <v>3553.8517716669267</v>
      </c>
      <c r="AB311" s="35">
        <f t="shared" si="75"/>
        <v>0.18133921201214412</v>
      </c>
      <c r="AC311" s="5">
        <f t="shared" si="76"/>
        <v>1567.8249540111285</v>
      </c>
      <c r="AD311" s="35">
        <f t="shared" si="77"/>
        <v>0.08</v>
      </c>
      <c r="AE311" s="5">
        <f t="shared" si="109"/>
        <v>466380.10866999801</v>
      </c>
      <c r="AF311" s="5">
        <f t="shared" si="110"/>
        <v>1100852.9693874868</v>
      </c>
      <c r="AG311" s="5">
        <f t="shared" si="78"/>
        <v>231619.89133000234</v>
      </c>
      <c r="AH311" s="5">
        <f t="shared" si="79"/>
        <v>1567233.0780574847</v>
      </c>
      <c r="AI311" s="150"/>
      <c r="AJ311" s="2">
        <v>306</v>
      </c>
      <c r="AK311" s="118">
        <v>54149</v>
      </c>
      <c r="AL311" s="5">
        <f t="shared" si="111"/>
        <v>230868.19717985319</v>
      </c>
      <c r="AM311" s="5">
        <f t="shared" si="112"/>
        <v>5000.557474002132</v>
      </c>
      <c r="AN311" s="5">
        <f t="shared" si="80"/>
        <v>3509.5337005489137</v>
      </c>
      <c r="AO311" s="35">
        <f t="shared" si="81"/>
        <v>0.1824175218632586</v>
      </c>
      <c r="AP311" s="5">
        <f t="shared" si="82"/>
        <v>1491.0237734532186</v>
      </c>
      <c r="AQ311" s="35">
        <f t="shared" si="83"/>
        <v>7.7500000000000013E-2</v>
      </c>
      <c r="AR311" s="5">
        <f t="shared" si="113"/>
        <v>470641.33652069577</v>
      </c>
      <c r="AS311" s="5">
        <f t="shared" si="114"/>
        <v>1059529.2505239565</v>
      </c>
      <c r="AT311" s="5">
        <f t="shared" si="84"/>
        <v>227358.66347930426</v>
      </c>
      <c r="AU311" s="5">
        <f t="shared" si="85"/>
        <v>1530170.5870446523</v>
      </c>
      <c r="AV311" s="150"/>
      <c r="AW311" s="2">
        <v>306</v>
      </c>
      <c r="AX311" s="118">
        <v>54149</v>
      </c>
      <c r="AY311" s="5">
        <f t="shared" si="115"/>
        <v>226561.29211400836</v>
      </c>
      <c r="AZ311" s="5">
        <f t="shared" si="116"/>
        <v>4880.5172696983873</v>
      </c>
      <c r="BA311" s="5">
        <f t="shared" si="86"/>
        <v>3464.5091939858348</v>
      </c>
      <c r="BB311" s="35">
        <f t="shared" si="87"/>
        <v>0.18350049975398899</v>
      </c>
      <c r="BC311" s="5">
        <f t="shared" si="88"/>
        <v>1416.0080757125522</v>
      </c>
      <c r="BD311" s="35">
        <f t="shared" si="89"/>
        <v>7.4999999999999997E-2</v>
      </c>
      <c r="BE311" s="5">
        <f t="shared" si="117"/>
        <v>474903.2170799782</v>
      </c>
      <c r="BF311" s="5">
        <f t="shared" si="118"/>
        <v>1018535.0674477287</v>
      </c>
      <c r="BG311" s="5">
        <f t="shared" si="90"/>
        <v>223096.78292002252</v>
      </c>
      <c r="BH311" s="5">
        <f t="shared" si="91"/>
        <v>1493438.2845277069</v>
      </c>
      <c r="BI311" s="150"/>
      <c r="BJ311" s="2">
        <v>306</v>
      </c>
      <c r="BK311" s="118">
        <v>54149</v>
      </c>
      <c r="BL311" s="5">
        <f t="shared" si="119"/>
        <v>222254.83762196708</v>
      </c>
      <c r="BM311" s="5">
        <f t="shared" si="120"/>
        <v>4761.5904347922178</v>
      </c>
      <c r="BN311" s="5">
        <f t="shared" si="92"/>
        <v>3418.800790826167</v>
      </c>
      <c r="BO311" s="35">
        <f t="shared" si="93"/>
        <v>0.18458815083113916</v>
      </c>
      <c r="BP311" s="5">
        <f t="shared" si="94"/>
        <v>1342.789643966051</v>
      </c>
      <c r="BQ311" s="35">
        <f t="shared" si="95"/>
        <v>7.2499999999999995E-2</v>
      </c>
      <c r="BR311" s="5">
        <f t="shared" si="121"/>
        <v>479163.96316885931</v>
      </c>
      <c r="BS311" s="5">
        <f t="shared" si="122"/>
        <v>977882.70987755992</v>
      </c>
      <c r="BT311" s="5">
        <f t="shared" si="96"/>
        <v>218836.0368311409</v>
      </c>
      <c r="BU311" s="5">
        <f t="shared" si="97"/>
        <v>1457046.6730464192</v>
      </c>
      <c r="BV311" s="150"/>
      <c r="BW311" s="2">
        <v>306</v>
      </c>
      <c r="BX311" s="118">
        <v>54149</v>
      </c>
      <c r="BY311" s="5">
        <f t="shared" si="123"/>
        <v>217950.68973741934</v>
      </c>
      <c r="BZ311" s="5">
        <f t="shared" si="124"/>
        <v>4643.8114163506943</v>
      </c>
      <c r="CA311" s="5">
        <f t="shared" si="98"/>
        <v>3372.4323928824151</v>
      </c>
      <c r="CB311" s="35">
        <f t="shared" si="99"/>
        <v>0.18568048012761551</v>
      </c>
      <c r="CC311" s="5">
        <f t="shared" si="100"/>
        <v>1271.3790234682795</v>
      </c>
      <c r="CD311" s="35">
        <f t="shared" si="101"/>
        <v>7.0000000000000007E-2</v>
      </c>
      <c r="CE311" s="5">
        <f t="shared" si="125"/>
        <v>483421.74265546282</v>
      </c>
      <c r="CF311" s="5">
        <f t="shared" si="126"/>
        <v>937584.55074784893</v>
      </c>
      <c r="CG311" s="5">
        <f t="shared" si="102"/>
        <v>214578.25734453692</v>
      </c>
      <c r="CH311" s="5">
        <f t="shared" si="103"/>
        <v>1421006.2934033116</v>
      </c>
    </row>
    <row r="312" spans="9:86" ht="14.25" customHeight="1">
      <c r="I312" s="150"/>
      <c r="J312" s="2">
        <v>307</v>
      </c>
      <c r="K312" s="118">
        <v>54179</v>
      </c>
      <c r="L312" s="5">
        <f t="shared" si="104"/>
        <v>235878.72645210847</v>
      </c>
      <c r="M312" s="5">
        <f t="shared" si="67"/>
        <v>5243.8408962754593</v>
      </c>
      <c r="N312" s="5">
        <f t="shared" si="68"/>
        <v>3622.1746519172139</v>
      </c>
      <c r="O312" s="35">
        <f t="shared" si="69"/>
        <v>0.18427306470908764</v>
      </c>
      <c r="P312" s="5">
        <f t="shared" si="70"/>
        <v>1621.6662443582456</v>
      </c>
      <c r="Q312" s="35">
        <f t="shared" si="71"/>
        <v>8.249999999999999E-2</v>
      </c>
      <c r="R312" s="5">
        <f t="shared" si="105"/>
        <v>465743.44819980889</v>
      </c>
      <c r="S312" s="5">
        <f t="shared" si="106"/>
        <v>1144115.7069567572</v>
      </c>
      <c r="T312" s="5">
        <f t="shared" si="72"/>
        <v>232256.55180019126</v>
      </c>
      <c r="U312" s="5">
        <f t="shared" si="73"/>
        <v>1609859.1551565661</v>
      </c>
      <c r="V312" s="150"/>
      <c r="W312" s="2">
        <v>307</v>
      </c>
      <c r="X312" s="118">
        <v>54179</v>
      </c>
      <c r="Y312" s="5">
        <f t="shared" si="107"/>
        <v>231619.89133000234</v>
      </c>
      <c r="Z312" s="5">
        <f t="shared" si="108"/>
        <v>5121.6767256780549</v>
      </c>
      <c r="AA312" s="5">
        <f t="shared" si="74"/>
        <v>3577.5441168113725</v>
      </c>
      <c r="AB312" s="35">
        <f t="shared" si="75"/>
        <v>0.18534906115023966</v>
      </c>
      <c r="AC312" s="5">
        <f t="shared" si="76"/>
        <v>1544.1326088666824</v>
      </c>
      <c r="AD312" s="35">
        <f t="shared" si="77"/>
        <v>0.08</v>
      </c>
      <c r="AE312" s="5">
        <f t="shared" si="109"/>
        <v>469957.65278680937</v>
      </c>
      <c r="AF312" s="5">
        <f t="shared" si="110"/>
        <v>1102397.1019963536</v>
      </c>
      <c r="AG312" s="5">
        <f t="shared" si="78"/>
        <v>228042.34721319098</v>
      </c>
      <c r="AH312" s="5">
        <f t="shared" si="79"/>
        <v>1572354.7547831628</v>
      </c>
      <c r="AI312" s="150"/>
      <c r="AJ312" s="2">
        <v>307</v>
      </c>
      <c r="AK312" s="118">
        <v>54179</v>
      </c>
      <c r="AL312" s="5">
        <f t="shared" si="111"/>
        <v>227358.66347930426</v>
      </c>
      <c r="AM312" s="5">
        <f t="shared" si="112"/>
        <v>5000.557474002132</v>
      </c>
      <c r="AN312" s="5">
        <f t="shared" si="80"/>
        <v>3532.1994390316254</v>
      </c>
      <c r="AO312" s="35">
        <f t="shared" si="81"/>
        <v>0.18642963773508373</v>
      </c>
      <c r="AP312" s="5">
        <f t="shared" si="82"/>
        <v>1468.3580349705067</v>
      </c>
      <c r="AQ312" s="35">
        <f t="shared" si="83"/>
        <v>7.7499999999999999E-2</v>
      </c>
      <c r="AR312" s="5">
        <f t="shared" si="113"/>
        <v>474173.53595972742</v>
      </c>
      <c r="AS312" s="5">
        <f t="shared" si="114"/>
        <v>1060997.608558927</v>
      </c>
      <c r="AT312" s="5">
        <f t="shared" si="84"/>
        <v>223826.46404027264</v>
      </c>
      <c r="AU312" s="5">
        <f t="shared" si="85"/>
        <v>1535171.1445186543</v>
      </c>
      <c r="AV312" s="150"/>
      <c r="AW312" s="2">
        <v>307</v>
      </c>
      <c r="AX312" s="118">
        <v>54179</v>
      </c>
      <c r="AY312" s="5">
        <f t="shared" si="115"/>
        <v>223096.78292002252</v>
      </c>
      <c r="AZ312" s="5">
        <f t="shared" si="116"/>
        <v>4880.5172696983873</v>
      </c>
      <c r="BA312" s="5">
        <f t="shared" si="86"/>
        <v>3486.1623764482465</v>
      </c>
      <c r="BB312" s="35">
        <f t="shared" si="87"/>
        <v>0.18751479949567862</v>
      </c>
      <c r="BC312" s="5">
        <f t="shared" si="88"/>
        <v>1394.3548932501405</v>
      </c>
      <c r="BD312" s="35">
        <f t="shared" si="89"/>
        <v>7.4999999999999983E-2</v>
      </c>
      <c r="BE312" s="5">
        <f t="shared" si="117"/>
        <v>478389.37945642642</v>
      </c>
      <c r="BF312" s="5">
        <f t="shared" si="118"/>
        <v>1019929.4223409789</v>
      </c>
      <c r="BG312" s="5">
        <f t="shared" si="90"/>
        <v>219610.62054357427</v>
      </c>
      <c r="BH312" s="5">
        <f t="shared" si="91"/>
        <v>1498318.8017974054</v>
      </c>
      <c r="BI312" s="150"/>
      <c r="BJ312" s="2">
        <v>307</v>
      </c>
      <c r="BK312" s="118">
        <v>54179</v>
      </c>
      <c r="BL312" s="5">
        <f t="shared" si="119"/>
        <v>218836.0368311409</v>
      </c>
      <c r="BM312" s="5">
        <f t="shared" si="120"/>
        <v>4761.5904347922178</v>
      </c>
      <c r="BN312" s="5">
        <f t="shared" si="92"/>
        <v>3439.4560456040749</v>
      </c>
      <c r="BO312" s="35">
        <f t="shared" si="93"/>
        <v>0.18860455135685217</v>
      </c>
      <c r="BP312" s="5">
        <f t="shared" si="94"/>
        <v>1322.1343891881429</v>
      </c>
      <c r="BQ312" s="35">
        <f t="shared" si="95"/>
        <v>7.2499999999999995E-2</v>
      </c>
      <c r="BR312" s="5">
        <f t="shared" si="121"/>
        <v>482603.41921446339</v>
      </c>
      <c r="BS312" s="5">
        <f t="shared" si="122"/>
        <v>979204.84426674806</v>
      </c>
      <c r="BT312" s="5">
        <f t="shared" si="96"/>
        <v>215396.58078553682</v>
      </c>
      <c r="BU312" s="5">
        <f t="shared" si="97"/>
        <v>1461808.2634812114</v>
      </c>
      <c r="BV312" s="150"/>
      <c r="BW312" s="2">
        <v>307</v>
      </c>
      <c r="BX312" s="118">
        <v>54179</v>
      </c>
      <c r="BY312" s="5">
        <f t="shared" si="123"/>
        <v>214578.25734453692</v>
      </c>
      <c r="BZ312" s="5">
        <f t="shared" si="124"/>
        <v>4643.8114163506943</v>
      </c>
      <c r="CA312" s="5">
        <f t="shared" si="98"/>
        <v>3392.1049151742291</v>
      </c>
      <c r="CB312" s="35">
        <f t="shared" si="99"/>
        <v>0.18969889813548291</v>
      </c>
      <c r="CC312" s="5">
        <f t="shared" si="100"/>
        <v>1251.7065011764655</v>
      </c>
      <c r="CD312" s="35">
        <f t="shared" si="101"/>
        <v>7.0000000000000007E-2</v>
      </c>
      <c r="CE312" s="5">
        <f t="shared" si="125"/>
        <v>486813.84757063707</v>
      </c>
      <c r="CF312" s="5">
        <f t="shared" si="126"/>
        <v>938836.2572490254</v>
      </c>
      <c r="CG312" s="5">
        <f t="shared" si="102"/>
        <v>211186.1524293627</v>
      </c>
      <c r="CH312" s="5">
        <f t="shared" si="103"/>
        <v>1425650.1048196624</v>
      </c>
    </row>
    <row r="313" spans="9:86" ht="14.25" customHeight="1">
      <c r="I313" s="150"/>
      <c r="J313" s="2">
        <v>308</v>
      </c>
      <c r="K313" s="118">
        <v>54210</v>
      </c>
      <c r="L313" s="5">
        <f t="shared" si="104"/>
        <v>232256.55180019126</v>
      </c>
      <c r="M313" s="5">
        <f t="shared" si="67"/>
        <v>5243.8408962754593</v>
      </c>
      <c r="N313" s="5">
        <f t="shared" si="68"/>
        <v>3647.0771026491443</v>
      </c>
      <c r="O313" s="35">
        <f t="shared" si="69"/>
        <v>0.18843354425342712</v>
      </c>
      <c r="P313" s="5">
        <f t="shared" si="70"/>
        <v>1596.763793626315</v>
      </c>
      <c r="Q313" s="35">
        <f t="shared" si="71"/>
        <v>8.2500000000000004E-2</v>
      </c>
      <c r="R313" s="5">
        <f t="shared" si="105"/>
        <v>469390.52530245803</v>
      </c>
      <c r="S313" s="5">
        <f t="shared" si="106"/>
        <v>1145712.4707503836</v>
      </c>
      <c r="T313" s="5">
        <f t="shared" si="72"/>
        <v>228609.47469754211</v>
      </c>
      <c r="U313" s="5">
        <f t="shared" si="73"/>
        <v>1615102.9960528417</v>
      </c>
      <c r="V313" s="150"/>
      <c r="W313" s="2">
        <v>308</v>
      </c>
      <c r="X313" s="118">
        <v>54210</v>
      </c>
      <c r="Y313" s="5">
        <f t="shared" si="107"/>
        <v>228042.34721319098</v>
      </c>
      <c r="Z313" s="5">
        <f t="shared" si="108"/>
        <v>5121.6767256780549</v>
      </c>
      <c r="AA313" s="5">
        <f t="shared" si="74"/>
        <v>3601.394410923448</v>
      </c>
      <c r="AB313" s="35">
        <f t="shared" si="75"/>
        <v>0.18951187557580768</v>
      </c>
      <c r="AC313" s="5">
        <f t="shared" si="76"/>
        <v>1520.2823147546067</v>
      </c>
      <c r="AD313" s="35">
        <f t="shared" si="77"/>
        <v>0.08</v>
      </c>
      <c r="AE313" s="5">
        <f t="shared" si="109"/>
        <v>473559.04719773284</v>
      </c>
      <c r="AF313" s="5">
        <f t="shared" si="110"/>
        <v>1103917.3843111082</v>
      </c>
      <c r="AG313" s="5">
        <f t="shared" si="78"/>
        <v>224440.95280226754</v>
      </c>
      <c r="AH313" s="5">
        <f t="shared" si="79"/>
        <v>1577476.431508841</v>
      </c>
      <c r="AI313" s="150"/>
      <c r="AJ313" s="2">
        <v>308</v>
      </c>
      <c r="AK313" s="118">
        <v>54210</v>
      </c>
      <c r="AL313" s="5">
        <f t="shared" si="111"/>
        <v>223826.46404027264</v>
      </c>
      <c r="AM313" s="5">
        <f t="shared" si="112"/>
        <v>5000.557474002132</v>
      </c>
      <c r="AN313" s="5">
        <f t="shared" si="80"/>
        <v>3555.0115604087046</v>
      </c>
      <c r="AO313" s="35">
        <f t="shared" si="81"/>
        <v>0.19059470428496206</v>
      </c>
      <c r="AP313" s="5">
        <f t="shared" si="82"/>
        <v>1445.5459135934275</v>
      </c>
      <c r="AQ313" s="35">
        <f t="shared" si="83"/>
        <v>7.7499999999999999E-2</v>
      </c>
      <c r="AR313" s="5">
        <f t="shared" si="113"/>
        <v>477728.54752013611</v>
      </c>
      <c r="AS313" s="5">
        <f t="shared" si="114"/>
        <v>1062443.1544725203</v>
      </c>
      <c r="AT313" s="5">
        <f t="shared" si="84"/>
        <v>220271.45247986392</v>
      </c>
      <c r="AU313" s="5">
        <f t="shared" si="85"/>
        <v>1540171.7019926566</v>
      </c>
      <c r="AV313" s="150"/>
      <c r="AW313" s="2">
        <v>308</v>
      </c>
      <c r="AX313" s="118">
        <v>54210</v>
      </c>
      <c r="AY313" s="5">
        <f t="shared" si="115"/>
        <v>219610.62054357427</v>
      </c>
      <c r="AZ313" s="5">
        <f t="shared" si="116"/>
        <v>4880.5172696983873</v>
      </c>
      <c r="BA313" s="5">
        <f t="shared" si="86"/>
        <v>3507.9508913010482</v>
      </c>
      <c r="BB313" s="35">
        <f t="shared" si="87"/>
        <v>0.19168203519219223</v>
      </c>
      <c r="BC313" s="5">
        <f t="shared" si="88"/>
        <v>1372.5663783973391</v>
      </c>
      <c r="BD313" s="35">
        <f t="shared" si="89"/>
        <v>7.4999999999999997E-2</v>
      </c>
      <c r="BE313" s="5">
        <f t="shared" si="117"/>
        <v>481897.33034772746</v>
      </c>
      <c r="BF313" s="5">
        <f t="shared" si="118"/>
        <v>1021301.9887193762</v>
      </c>
      <c r="BG313" s="5">
        <f t="shared" si="90"/>
        <v>216102.66965227324</v>
      </c>
      <c r="BH313" s="5">
        <f t="shared" si="91"/>
        <v>1503199.3190671036</v>
      </c>
      <c r="BI313" s="150"/>
      <c r="BJ313" s="2">
        <v>308</v>
      </c>
      <c r="BK313" s="118">
        <v>54210</v>
      </c>
      <c r="BL313" s="5">
        <f t="shared" si="119"/>
        <v>215396.58078553682</v>
      </c>
      <c r="BM313" s="5">
        <f t="shared" si="120"/>
        <v>4761.5904347922178</v>
      </c>
      <c r="BN313" s="5">
        <f t="shared" si="92"/>
        <v>3460.2360925462663</v>
      </c>
      <c r="BO313" s="35">
        <f t="shared" si="93"/>
        <v>0.19277387300728832</v>
      </c>
      <c r="BP313" s="5">
        <f t="shared" si="94"/>
        <v>1301.3543422459516</v>
      </c>
      <c r="BQ313" s="35">
        <f t="shared" si="95"/>
        <v>7.2499999999999995E-2</v>
      </c>
      <c r="BR313" s="5">
        <f t="shared" si="121"/>
        <v>486063.65530700964</v>
      </c>
      <c r="BS313" s="5">
        <f t="shared" si="122"/>
        <v>980506.19860899402</v>
      </c>
      <c r="BT313" s="5">
        <f t="shared" si="96"/>
        <v>211936.34469299056</v>
      </c>
      <c r="BU313" s="5">
        <f t="shared" si="97"/>
        <v>1466569.8539160036</v>
      </c>
      <c r="BV313" s="150"/>
      <c r="BW313" s="2">
        <v>308</v>
      </c>
      <c r="BX313" s="118">
        <v>54210</v>
      </c>
      <c r="BY313" s="5">
        <f t="shared" si="123"/>
        <v>211186.1524293627</v>
      </c>
      <c r="BZ313" s="5">
        <f t="shared" si="124"/>
        <v>4643.8114163506943</v>
      </c>
      <c r="CA313" s="5">
        <f t="shared" si="98"/>
        <v>3411.8921938460785</v>
      </c>
      <c r="CB313" s="35">
        <f t="shared" si="99"/>
        <v>0.19387022233783729</v>
      </c>
      <c r="CC313" s="5">
        <f t="shared" si="100"/>
        <v>1231.9192225046158</v>
      </c>
      <c r="CD313" s="35">
        <f t="shared" si="101"/>
        <v>7.0000000000000007E-2</v>
      </c>
      <c r="CE313" s="5">
        <f t="shared" si="125"/>
        <v>490225.73976448312</v>
      </c>
      <c r="CF313" s="5">
        <f t="shared" si="126"/>
        <v>940068.17647152999</v>
      </c>
      <c r="CG313" s="5">
        <f t="shared" si="102"/>
        <v>207774.26023551662</v>
      </c>
      <c r="CH313" s="5">
        <f t="shared" si="103"/>
        <v>1430293.9162360132</v>
      </c>
    </row>
    <row r="314" spans="9:86" ht="14.25" customHeight="1">
      <c r="I314" s="150"/>
      <c r="J314" s="2">
        <v>309</v>
      </c>
      <c r="K314" s="118">
        <v>54240</v>
      </c>
      <c r="L314" s="5">
        <f t="shared" si="104"/>
        <v>228609.47469754211</v>
      </c>
      <c r="M314" s="5">
        <f t="shared" si="67"/>
        <v>5243.8408962754593</v>
      </c>
      <c r="N314" s="5">
        <f t="shared" si="68"/>
        <v>3672.1507577298571</v>
      </c>
      <c r="O314" s="35">
        <f t="shared" si="69"/>
        <v>0.19275583022557924</v>
      </c>
      <c r="P314" s="5">
        <f t="shared" si="70"/>
        <v>1571.6901385456019</v>
      </c>
      <c r="Q314" s="35">
        <f t="shared" si="71"/>
        <v>8.249999999999999E-2</v>
      </c>
      <c r="R314" s="5">
        <f t="shared" si="105"/>
        <v>473062.67606018786</v>
      </c>
      <c r="S314" s="5">
        <f t="shared" si="106"/>
        <v>1147284.1608889292</v>
      </c>
      <c r="T314" s="5">
        <f t="shared" si="72"/>
        <v>224937.32393981225</v>
      </c>
      <c r="U314" s="5">
        <f t="shared" si="73"/>
        <v>1620346.836949117</v>
      </c>
      <c r="V314" s="150"/>
      <c r="W314" s="2">
        <v>309</v>
      </c>
      <c r="X314" s="118">
        <v>54240</v>
      </c>
      <c r="Y314" s="5">
        <f t="shared" si="107"/>
        <v>224440.95280226754</v>
      </c>
      <c r="Z314" s="5">
        <f t="shared" si="108"/>
        <v>5121.6767256780549</v>
      </c>
      <c r="AA314" s="5">
        <f t="shared" si="74"/>
        <v>3625.4037069962715</v>
      </c>
      <c r="AB314" s="35">
        <f t="shared" si="75"/>
        <v>0.19383648100212364</v>
      </c>
      <c r="AC314" s="5">
        <f t="shared" si="76"/>
        <v>1496.2730186817837</v>
      </c>
      <c r="AD314" s="35">
        <f t="shared" si="77"/>
        <v>0.08</v>
      </c>
      <c r="AE314" s="5">
        <f t="shared" si="109"/>
        <v>477184.45090472914</v>
      </c>
      <c r="AF314" s="5">
        <f t="shared" si="110"/>
        <v>1105413.6573297898</v>
      </c>
      <c r="AG314" s="5">
        <f t="shared" si="78"/>
        <v>220815.54909527127</v>
      </c>
      <c r="AH314" s="5">
        <f t="shared" si="79"/>
        <v>1582598.1082345189</v>
      </c>
      <c r="AI314" s="150"/>
      <c r="AJ314" s="2">
        <v>309</v>
      </c>
      <c r="AK314" s="118">
        <v>54240</v>
      </c>
      <c r="AL314" s="5">
        <f t="shared" si="111"/>
        <v>220271.45247986392</v>
      </c>
      <c r="AM314" s="5">
        <f t="shared" si="112"/>
        <v>5000.557474002132</v>
      </c>
      <c r="AN314" s="5">
        <f t="shared" si="80"/>
        <v>3577.9710100696775</v>
      </c>
      <c r="AO314" s="35">
        <f t="shared" si="81"/>
        <v>0.19492154628962227</v>
      </c>
      <c r="AP314" s="5">
        <f t="shared" si="82"/>
        <v>1422.5864639324545</v>
      </c>
      <c r="AQ314" s="35">
        <f t="shared" si="83"/>
        <v>7.7499999999999999E-2</v>
      </c>
      <c r="AR314" s="5">
        <f t="shared" si="113"/>
        <v>481306.51853020577</v>
      </c>
      <c r="AS314" s="5">
        <f t="shared" si="114"/>
        <v>1063865.7409364528</v>
      </c>
      <c r="AT314" s="5">
        <f t="shared" si="84"/>
        <v>216693.48146979423</v>
      </c>
      <c r="AU314" s="5">
        <f t="shared" si="85"/>
        <v>1545172.2594666586</v>
      </c>
      <c r="AV314" s="150"/>
      <c r="AW314" s="2">
        <v>309</v>
      </c>
      <c r="AX314" s="118">
        <v>54240</v>
      </c>
      <c r="AY314" s="5">
        <f t="shared" si="115"/>
        <v>216102.66965227324</v>
      </c>
      <c r="AZ314" s="5">
        <f t="shared" si="116"/>
        <v>4880.5172696983873</v>
      </c>
      <c r="BA314" s="5">
        <f t="shared" si="86"/>
        <v>3529.8755843716799</v>
      </c>
      <c r="BB314" s="35">
        <f t="shared" si="87"/>
        <v>0.19601103068563863</v>
      </c>
      <c r="BC314" s="5">
        <f t="shared" si="88"/>
        <v>1350.6416853267076</v>
      </c>
      <c r="BD314" s="35">
        <f t="shared" si="89"/>
        <v>7.4999999999999997E-2</v>
      </c>
      <c r="BE314" s="5">
        <f t="shared" si="117"/>
        <v>485427.20593209914</v>
      </c>
      <c r="BF314" s="5">
        <f t="shared" si="118"/>
        <v>1022652.6304047029</v>
      </c>
      <c r="BG314" s="5">
        <f t="shared" si="90"/>
        <v>212572.79406790156</v>
      </c>
      <c r="BH314" s="5">
        <f t="shared" si="91"/>
        <v>1508079.836336802</v>
      </c>
      <c r="BI314" s="150"/>
      <c r="BJ314" s="2">
        <v>309</v>
      </c>
      <c r="BK314" s="118">
        <v>54240</v>
      </c>
      <c r="BL314" s="5">
        <f t="shared" si="119"/>
        <v>211936.34469299056</v>
      </c>
      <c r="BM314" s="5">
        <f t="shared" si="120"/>
        <v>4761.5904347922178</v>
      </c>
      <c r="BN314" s="5">
        <f t="shared" si="92"/>
        <v>3481.1416856054002</v>
      </c>
      <c r="BO314" s="35">
        <f t="shared" si="93"/>
        <v>0.19710493869174672</v>
      </c>
      <c r="BP314" s="5">
        <f t="shared" si="94"/>
        <v>1280.4487491868178</v>
      </c>
      <c r="BQ314" s="35">
        <f t="shared" si="95"/>
        <v>7.2499999999999981E-2</v>
      </c>
      <c r="BR314" s="5">
        <f t="shared" si="121"/>
        <v>489544.79699261504</v>
      </c>
      <c r="BS314" s="5">
        <f t="shared" si="122"/>
        <v>981786.64735818084</v>
      </c>
      <c r="BT314" s="5">
        <f t="shared" si="96"/>
        <v>208455.20300738516</v>
      </c>
      <c r="BU314" s="5">
        <f t="shared" si="97"/>
        <v>1471331.4443507958</v>
      </c>
      <c r="BV314" s="150"/>
      <c r="BW314" s="2">
        <v>309</v>
      </c>
      <c r="BX314" s="118">
        <v>54240</v>
      </c>
      <c r="BY314" s="5">
        <f t="shared" si="123"/>
        <v>207774.26023551662</v>
      </c>
      <c r="BZ314" s="5">
        <f t="shared" si="124"/>
        <v>4643.8114163506943</v>
      </c>
      <c r="CA314" s="5">
        <f t="shared" si="98"/>
        <v>3431.7948983101805</v>
      </c>
      <c r="CB314" s="35">
        <f t="shared" si="99"/>
        <v>0.19820327471286386</v>
      </c>
      <c r="CC314" s="5">
        <f t="shared" si="100"/>
        <v>1212.0165180405136</v>
      </c>
      <c r="CD314" s="35">
        <f t="shared" si="101"/>
        <v>7.0000000000000007E-2</v>
      </c>
      <c r="CE314" s="5">
        <f t="shared" si="125"/>
        <v>493657.53466279327</v>
      </c>
      <c r="CF314" s="5">
        <f t="shared" si="126"/>
        <v>941280.19298957055</v>
      </c>
      <c r="CG314" s="5">
        <f t="shared" si="102"/>
        <v>204342.46533720643</v>
      </c>
      <c r="CH314" s="5">
        <f t="shared" si="103"/>
        <v>1434937.7276523639</v>
      </c>
    </row>
    <row r="315" spans="9:86" ht="14.25" customHeight="1">
      <c r="I315" s="150"/>
      <c r="J315" s="2">
        <v>310</v>
      </c>
      <c r="K315" s="118">
        <v>54271</v>
      </c>
      <c r="L315" s="5">
        <f t="shared" si="104"/>
        <v>224937.32393981225</v>
      </c>
      <c r="M315" s="5">
        <f t="shared" si="67"/>
        <v>5243.8408962754593</v>
      </c>
      <c r="N315" s="5">
        <f t="shared" si="68"/>
        <v>3697.3967941892497</v>
      </c>
      <c r="O315" s="35">
        <f t="shared" si="69"/>
        <v>0.19724944154729518</v>
      </c>
      <c r="P315" s="5">
        <f t="shared" si="70"/>
        <v>1546.4441020862093</v>
      </c>
      <c r="Q315" s="35">
        <f t="shared" si="71"/>
        <v>8.2500000000000004E-2</v>
      </c>
      <c r="R315" s="5">
        <f t="shared" si="105"/>
        <v>476760.0728543771</v>
      </c>
      <c r="S315" s="5">
        <f t="shared" si="106"/>
        <v>1148830.6049910153</v>
      </c>
      <c r="T315" s="5">
        <f t="shared" si="72"/>
        <v>221239.92714562299</v>
      </c>
      <c r="U315" s="5">
        <f t="shared" si="73"/>
        <v>1625590.6778453924</v>
      </c>
      <c r="V315" s="150"/>
      <c r="W315" s="2">
        <v>310</v>
      </c>
      <c r="X315" s="118">
        <v>54271</v>
      </c>
      <c r="Y315" s="5">
        <f t="shared" si="107"/>
        <v>220815.54909527127</v>
      </c>
      <c r="Z315" s="5">
        <f t="shared" si="108"/>
        <v>5121.6767256780549</v>
      </c>
      <c r="AA315" s="5">
        <f t="shared" si="74"/>
        <v>3649.5730650429132</v>
      </c>
      <c r="AB315" s="35">
        <f t="shared" si="75"/>
        <v>0.19833239534059977</v>
      </c>
      <c r="AC315" s="5">
        <f t="shared" si="76"/>
        <v>1472.103660635142</v>
      </c>
      <c r="AD315" s="35">
        <f t="shared" si="77"/>
        <v>0.08</v>
      </c>
      <c r="AE315" s="5">
        <f t="shared" si="109"/>
        <v>480834.02396977204</v>
      </c>
      <c r="AF315" s="5">
        <f t="shared" si="110"/>
        <v>1106885.760990425</v>
      </c>
      <c r="AG315" s="5">
        <f t="shared" si="78"/>
        <v>217165.97603022837</v>
      </c>
      <c r="AH315" s="5">
        <f t="shared" si="79"/>
        <v>1587719.7849601971</v>
      </c>
      <c r="AI315" s="150"/>
      <c r="AJ315" s="2">
        <v>310</v>
      </c>
      <c r="AK315" s="118">
        <v>54271</v>
      </c>
      <c r="AL315" s="5">
        <f t="shared" si="111"/>
        <v>216693.48146979423</v>
      </c>
      <c r="AM315" s="5">
        <f t="shared" si="112"/>
        <v>5000.557474002132</v>
      </c>
      <c r="AN315" s="5">
        <f t="shared" si="80"/>
        <v>3601.0787395097109</v>
      </c>
      <c r="AO315" s="35">
        <f t="shared" si="81"/>
        <v>0.19941968065218502</v>
      </c>
      <c r="AP315" s="5">
        <f t="shared" si="82"/>
        <v>1399.4787344924212</v>
      </c>
      <c r="AQ315" s="35">
        <f t="shared" si="83"/>
        <v>7.7499999999999999E-2</v>
      </c>
      <c r="AR315" s="5">
        <f t="shared" si="113"/>
        <v>484907.59726971545</v>
      </c>
      <c r="AS315" s="5">
        <f t="shared" si="114"/>
        <v>1065265.2196709451</v>
      </c>
      <c r="AT315" s="5">
        <f t="shared" si="84"/>
        <v>213092.40273028452</v>
      </c>
      <c r="AU315" s="5">
        <f t="shared" si="85"/>
        <v>1550172.8169406606</v>
      </c>
      <c r="AV315" s="150"/>
      <c r="AW315" s="2">
        <v>310</v>
      </c>
      <c r="AX315" s="118">
        <v>54271</v>
      </c>
      <c r="AY315" s="5">
        <f t="shared" si="115"/>
        <v>212572.79406790156</v>
      </c>
      <c r="AZ315" s="5">
        <f t="shared" si="116"/>
        <v>4880.5172696983873</v>
      </c>
      <c r="BA315" s="5">
        <f t="shared" si="86"/>
        <v>3551.9373067740025</v>
      </c>
      <c r="BB315" s="35">
        <f t="shared" si="87"/>
        <v>0.20051130187277399</v>
      </c>
      <c r="BC315" s="5">
        <f t="shared" si="88"/>
        <v>1328.5799629243847</v>
      </c>
      <c r="BD315" s="35">
        <f t="shared" si="89"/>
        <v>7.5000000000000011E-2</v>
      </c>
      <c r="BE315" s="5">
        <f t="shared" si="117"/>
        <v>488979.14323887316</v>
      </c>
      <c r="BF315" s="5">
        <f t="shared" si="118"/>
        <v>1023981.2103676272</v>
      </c>
      <c r="BG315" s="5">
        <f t="shared" si="90"/>
        <v>209020.85676112756</v>
      </c>
      <c r="BH315" s="5">
        <f t="shared" si="91"/>
        <v>1512960.3536065004</v>
      </c>
      <c r="BI315" s="150"/>
      <c r="BJ315" s="2">
        <v>310</v>
      </c>
      <c r="BK315" s="118">
        <v>54271</v>
      </c>
      <c r="BL315" s="5">
        <f t="shared" si="119"/>
        <v>208455.20300738516</v>
      </c>
      <c r="BM315" s="5">
        <f t="shared" si="120"/>
        <v>4761.5904347922178</v>
      </c>
      <c r="BN315" s="5">
        <f t="shared" si="92"/>
        <v>3502.1735832892655</v>
      </c>
      <c r="BO315" s="35">
        <f t="shared" si="93"/>
        <v>0.20160726330242901</v>
      </c>
      <c r="BP315" s="5">
        <f t="shared" si="94"/>
        <v>1259.4168515029521</v>
      </c>
      <c r="BQ315" s="35">
        <f t="shared" si="95"/>
        <v>7.2500000000000009E-2</v>
      </c>
      <c r="BR315" s="5">
        <f t="shared" si="121"/>
        <v>493046.9705759043</v>
      </c>
      <c r="BS315" s="5">
        <f t="shared" si="122"/>
        <v>983046.0642096838</v>
      </c>
      <c r="BT315" s="5">
        <f t="shared" si="96"/>
        <v>204953.0294240959</v>
      </c>
      <c r="BU315" s="5">
        <f t="shared" si="97"/>
        <v>1476093.034785588</v>
      </c>
      <c r="BV315" s="150"/>
      <c r="BW315" s="2">
        <v>310</v>
      </c>
      <c r="BX315" s="118">
        <v>54271</v>
      </c>
      <c r="BY315" s="5">
        <f t="shared" si="123"/>
        <v>204342.46533720643</v>
      </c>
      <c r="BZ315" s="5">
        <f t="shared" si="124"/>
        <v>4643.8114163506943</v>
      </c>
      <c r="CA315" s="5">
        <f t="shared" si="98"/>
        <v>3451.8137018836569</v>
      </c>
      <c r="CB315" s="35">
        <f t="shared" si="99"/>
        <v>0.20270756914990523</v>
      </c>
      <c r="CC315" s="5">
        <f t="shared" si="100"/>
        <v>1191.9977144670377</v>
      </c>
      <c r="CD315" s="35">
        <f t="shared" si="101"/>
        <v>7.0000000000000007E-2</v>
      </c>
      <c r="CE315" s="5">
        <f t="shared" si="125"/>
        <v>497109.34836467693</v>
      </c>
      <c r="CF315" s="5">
        <f t="shared" si="126"/>
        <v>942472.19070403755</v>
      </c>
      <c r="CG315" s="5">
        <f t="shared" si="102"/>
        <v>200890.65163532278</v>
      </c>
      <c r="CH315" s="5">
        <f t="shared" si="103"/>
        <v>1439581.5390687145</v>
      </c>
    </row>
    <row r="316" spans="9:86" ht="14.25" customHeight="1">
      <c r="I316" s="150"/>
      <c r="J316" s="2">
        <v>311</v>
      </c>
      <c r="K316" s="118">
        <v>54302</v>
      </c>
      <c r="L316" s="5">
        <f t="shared" si="104"/>
        <v>221239.92714562299</v>
      </c>
      <c r="M316" s="5">
        <f t="shared" si="67"/>
        <v>5243.8408962754593</v>
      </c>
      <c r="N316" s="5">
        <f t="shared" si="68"/>
        <v>3722.8163971493013</v>
      </c>
      <c r="O316" s="35">
        <f t="shared" si="69"/>
        <v>0.20192465863716699</v>
      </c>
      <c r="P316" s="5">
        <f t="shared" si="70"/>
        <v>1521.0244991261582</v>
      </c>
      <c r="Q316" s="35">
        <f t="shared" si="71"/>
        <v>8.2500000000000004E-2</v>
      </c>
      <c r="R316" s="5">
        <f t="shared" si="105"/>
        <v>480482.88925152639</v>
      </c>
      <c r="S316" s="5">
        <f t="shared" si="106"/>
        <v>1150351.6294901415</v>
      </c>
      <c r="T316" s="5">
        <f t="shared" si="72"/>
        <v>217517.1107484737</v>
      </c>
      <c r="U316" s="5">
        <f t="shared" si="73"/>
        <v>1630834.518741668</v>
      </c>
      <c r="V316" s="150"/>
      <c r="W316" s="2">
        <v>311</v>
      </c>
      <c r="X316" s="118">
        <v>54302</v>
      </c>
      <c r="Y316" s="5">
        <f t="shared" si="107"/>
        <v>217165.97603022837</v>
      </c>
      <c r="Z316" s="5">
        <f t="shared" si="108"/>
        <v>5121.6767256780549</v>
      </c>
      <c r="AA316" s="5">
        <f t="shared" si="74"/>
        <v>3673.9035521431988</v>
      </c>
      <c r="AB316" s="35">
        <f t="shared" si="75"/>
        <v>0.20300989792057356</v>
      </c>
      <c r="AC316" s="5">
        <f t="shared" si="76"/>
        <v>1447.7731735348559</v>
      </c>
      <c r="AD316" s="35">
        <f t="shared" si="77"/>
        <v>0.08</v>
      </c>
      <c r="AE316" s="5">
        <f t="shared" si="109"/>
        <v>484507.92752191523</v>
      </c>
      <c r="AF316" s="5">
        <f t="shared" si="110"/>
        <v>1108333.5341639598</v>
      </c>
      <c r="AG316" s="5">
        <f t="shared" si="78"/>
        <v>213492.07247808517</v>
      </c>
      <c r="AH316" s="5">
        <f t="shared" si="79"/>
        <v>1592841.461685875</v>
      </c>
      <c r="AI316" s="150"/>
      <c r="AJ316" s="2">
        <v>311</v>
      </c>
      <c r="AK316" s="118">
        <v>54302</v>
      </c>
      <c r="AL316" s="5">
        <f t="shared" si="111"/>
        <v>213092.40273028452</v>
      </c>
      <c r="AM316" s="5">
        <f t="shared" si="112"/>
        <v>5000.557474002132</v>
      </c>
      <c r="AN316" s="5">
        <f t="shared" si="80"/>
        <v>3624.3357063690446</v>
      </c>
      <c r="AO316" s="35">
        <f t="shared" si="81"/>
        <v>0.20409938561478091</v>
      </c>
      <c r="AP316" s="5">
        <f t="shared" si="82"/>
        <v>1376.2217676330874</v>
      </c>
      <c r="AQ316" s="35">
        <f t="shared" si="83"/>
        <v>7.7499999999999999E-2</v>
      </c>
      <c r="AR316" s="5">
        <f t="shared" si="113"/>
        <v>488531.93297608447</v>
      </c>
      <c r="AS316" s="5">
        <f t="shared" si="114"/>
        <v>1066641.4414385781</v>
      </c>
      <c r="AT316" s="5">
        <f t="shared" si="84"/>
        <v>209468.06702391547</v>
      </c>
      <c r="AU316" s="5">
        <f t="shared" si="85"/>
        <v>1555173.3744146626</v>
      </c>
      <c r="AV316" s="150"/>
      <c r="AW316" s="2">
        <v>311</v>
      </c>
      <c r="AX316" s="118">
        <v>54302</v>
      </c>
      <c r="AY316" s="5">
        <f t="shared" si="115"/>
        <v>209020.85676112756</v>
      </c>
      <c r="AZ316" s="5">
        <f t="shared" si="116"/>
        <v>4880.5172696983873</v>
      </c>
      <c r="BA316" s="5">
        <f t="shared" si="86"/>
        <v>3574.1369149413404</v>
      </c>
      <c r="BB316" s="35">
        <f t="shared" si="87"/>
        <v>0.20519312591044953</v>
      </c>
      <c r="BC316" s="5">
        <f t="shared" si="88"/>
        <v>1306.3803547570471</v>
      </c>
      <c r="BD316" s="35">
        <f t="shared" si="89"/>
        <v>7.4999999999999997E-2</v>
      </c>
      <c r="BE316" s="5">
        <f t="shared" si="117"/>
        <v>492553.28015381453</v>
      </c>
      <c r="BF316" s="5">
        <f t="shared" si="118"/>
        <v>1025287.5907223843</v>
      </c>
      <c r="BG316" s="5">
        <f t="shared" si="90"/>
        <v>205446.71984618623</v>
      </c>
      <c r="BH316" s="5">
        <f t="shared" si="91"/>
        <v>1517840.8708761989</v>
      </c>
      <c r="BI316" s="150"/>
      <c r="BJ316" s="2">
        <v>311</v>
      </c>
      <c r="BK316" s="118">
        <v>54302</v>
      </c>
      <c r="BL316" s="5">
        <f t="shared" si="119"/>
        <v>204953.0294240959</v>
      </c>
      <c r="BM316" s="5">
        <f t="shared" si="120"/>
        <v>4761.5904347922178</v>
      </c>
      <c r="BN316" s="5">
        <f t="shared" si="92"/>
        <v>3523.332548688305</v>
      </c>
      <c r="BO316" s="35">
        <f t="shared" si="93"/>
        <v>0.20629112291271595</v>
      </c>
      <c r="BP316" s="5">
        <f t="shared" si="94"/>
        <v>1238.2578861039128</v>
      </c>
      <c r="BQ316" s="35">
        <f t="shared" si="95"/>
        <v>7.2500000000000009E-2</v>
      </c>
      <c r="BR316" s="5">
        <f t="shared" si="121"/>
        <v>496570.30312459258</v>
      </c>
      <c r="BS316" s="5">
        <f t="shared" si="122"/>
        <v>984284.32209578773</v>
      </c>
      <c r="BT316" s="5">
        <f t="shared" si="96"/>
        <v>201429.69687540759</v>
      </c>
      <c r="BU316" s="5">
        <f t="shared" si="97"/>
        <v>1480854.6252203803</v>
      </c>
      <c r="BV316" s="150"/>
      <c r="BW316" s="2">
        <v>311</v>
      </c>
      <c r="BX316" s="118">
        <v>54302</v>
      </c>
      <c r="BY316" s="5">
        <f t="shared" si="123"/>
        <v>200890.65163532278</v>
      </c>
      <c r="BZ316" s="5">
        <f t="shared" si="124"/>
        <v>4643.8114163506943</v>
      </c>
      <c r="CA316" s="5">
        <f t="shared" si="98"/>
        <v>3471.9492818113113</v>
      </c>
      <c r="CB316" s="35">
        <f t="shared" si="99"/>
        <v>0.20739338064056548</v>
      </c>
      <c r="CC316" s="5">
        <f t="shared" si="100"/>
        <v>1171.8621345393829</v>
      </c>
      <c r="CD316" s="35">
        <f t="shared" si="101"/>
        <v>7.0000000000000007E-2</v>
      </c>
      <c r="CE316" s="5">
        <f t="shared" si="125"/>
        <v>500581.29764648824</v>
      </c>
      <c r="CF316" s="5">
        <f t="shared" si="126"/>
        <v>943644.05283857696</v>
      </c>
      <c r="CG316" s="5">
        <f t="shared" si="102"/>
        <v>197418.70235351147</v>
      </c>
      <c r="CH316" s="5">
        <f t="shared" si="103"/>
        <v>1444225.3504850653</v>
      </c>
    </row>
    <row r="317" spans="9:86" ht="14.25" customHeight="1">
      <c r="I317" s="150"/>
      <c r="J317" s="2">
        <v>312</v>
      </c>
      <c r="K317" s="118">
        <v>54332</v>
      </c>
      <c r="L317" s="5">
        <f t="shared" si="104"/>
        <v>217517.1107484737</v>
      </c>
      <c r="M317" s="5">
        <f t="shared" si="67"/>
        <v>5243.8408962754593</v>
      </c>
      <c r="N317" s="5">
        <f t="shared" si="68"/>
        <v>3748.4107598797027</v>
      </c>
      <c r="O317" s="35">
        <f t="shared" si="69"/>
        <v>0.20679260111435649</v>
      </c>
      <c r="P317" s="5">
        <f t="shared" si="70"/>
        <v>1495.4301363957568</v>
      </c>
      <c r="Q317" s="35">
        <f t="shared" si="71"/>
        <v>8.2500000000000004E-2</v>
      </c>
      <c r="R317" s="5">
        <f t="shared" si="105"/>
        <v>484231.30001140607</v>
      </c>
      <c r="S317" s="5">
        <f t="shared" si="106"/>
        <v>1151847.0596265374</v>
      </c>
      <c r="T317" s="5">
        <f t="shared" si="72"/>
        <v>213768.69998859399</v>
      </c>
      <c r="U317" s="5">
        <f t="shared" si="73"/>
        <v>1636078.3596379436</v>
      </c>
      <c r="V317" s="150"/>
      <c r="W317" s="2">
        <v>312</v>
      </c>
      <c r="X317" s="118">
        <v>54332</v>
      </c>
      <c r="Y317" s="5">
        <f t="shared" si="107"/>
        <v>213492.07247808517</v>
      </c>
      <c r="Z317" s="5">
        <f t="shared" si="108"/>
        <v>5121.6767256780549</v>
      </c>
      <c r="AA317" s="5">
        <f t="shared" si="74"/>
        <v>3698.3962424908204</v>
      </c>
      <c r="AB317" s="35">
        <f t="shared" si="75"/>
        <v>0.20788010718498928</v>
      </c>
      <c r="AC317" s="5">
        <f t="shared" si="76"/>
        <v>1423.2804831872345</v>
      </c>
      <c r="AD317" s="35">
        <f t="shared" si="77"/>
        <v>0.08</v>
      </c>
      <c r="AE317" s="5">
        <f t="shared" si="109"/>
        <v>488206.32376440603</v>
      </c>
      <c r="AF317" s="5">
        <f t="shared" si="110"/>
        <v>1109756.814647147</v>
      </c>
      <c r="AG317" s="5">
        <f t="shared" si="78"/>
        <v>209793.67623559435</v>
      </c>
      <c r="AH317" s="5">
        <f t="shared" si="79"/>
        <v>1597963.1384115531</v>
      </c>
      <c r="AI317" s="150"/>
      <c r="AJ317" s="2">
        <v>312</v>
      </c>
      <c r="AK317" s="118">
        <v>54332</v>
      </c>
      <c r="AL317" s="5">
        <f t="shared" si="111"/>
        <v>209468.06702391547</v>
      </c>
      <c r="AM317" s="5">
        <f t="shared" si="112"/>
        <v>5000.557474002132</v>
      </c>
      <c r="AN317" s="5">
        <f t="shared" si="80"/>
        <v>3647.7428744726781</v>
      </c>
      <c r="AO317" s="35">
        <f t="shared" si="81"/>
        <v>0.20897177844618425</v>
      </c>
      <c r="AP317" s="5">
        <f t="shared" si="82"/>
        <v>1352.814599529454</v>
      </c>
      <c r="AQ317" s="35">
        <f t="shared" si="83"/>
        <v>7.7499999999999986E-2</v>
      </c>
      <c r="AR317" s="5">
        <f t="shared" si="113"/>
        <v>492179.67585055716</v>
      </c>
      <c r="AS317" s="5">
        <f t="shared" si="114"/>
        <v>1067994.2560381074</v>
      </c>
      <c r="AT317" s="5">
        <f t="shared" si="84"/>
        <v>205820.32414944281</v>
      </c>
      <c r="AU317" s="5">
        <f t="shared" si="85"/>
        <v>1560173.9318886646</v>
      </c>
      <c r="AV317" s="150"/>
      <c r="AW317" s="2">
        <v>312</v>
      </c>
      <c r="AX317" s="118">
        <v>54332</v>
      </c>
      <c r="AY317" s="5">
        <f t="shared" si="115"/>
        <v>205446.71984618623</v>
      </c>
      <c r="AZ317" s="5">
        <f t="shared" si="116"/>
        <v>4880.5172696983873</v>
      </c>
      <c r="BA317" s="5">
        <f t="shared" si="86"/>
        <v>3596.4752706597237</v>
      </c>
      <c r="BB317" s="35">
        <f t="shared" si="87"/>
        <v>0.21006761889519571</v>
      </c>
      <c r="BC317" s="5">
        <f t="shared" si="88"/>
        <v>1284.0419990386638</v>
      </c>
      <c r="BD317" s="35">
        <f t="shared" si="89"/>
        <v>7.4999999999999997E-2</v>
      </c>
      <c r="BE317" s="5">
        <f t="shared" si="117"/>
        <v>496149.75542447425</v>
      </c>
      <c r="BF317" s="5">
        <f t="shared" si="118"/>
        <v>1026571.6327214229</v>
      </c>
      <c r="BG317" s="5">
        <f t="shared" si="90"/>
        <v>201850.24457552651</v>
      </c>
      <c r="BH317" s="5">
        <f t="shared" si="91"/>
        <v>1522721.3881458971</v>
      </c>
      <c r="BI317" s="150"/>
      <c r="BJ317" s="2">
        <v>312</v>
      </c>
      <c r="BK317" s="118">
        <v>54332</v>
      </c>
      <c r="BL317" s="5">
        <f t="shared" si="119"/>
        <v>201429.69687540759</v>
      </c>
      <c r="BM317" s="5">
        <f t="shared" si="120"/>
        <v>4761.5904347922178</v>
      </c>
      <c r="BN317" s="5">
        <f t="shared" si="92"/>
        <v>3544.6193495032967</v>
      </c>
      <c r="BO317" s="35">
        <f t="shared" si="93"/>
        <v>0.21116763244870213</v>
      </c>
      <c r="BP317" s="5">
        <f t="shared" si="94"/>
        <v>1216.9710852889209</v>
      </c>
      <c r="BQ317" s="35">
        <f t="shared" si="95"/>
        <v>7.2499999999999995E-2</v>
      </c>
      <c r="BR317" s="5">
        <f t="shared" si="121"/>
        <v>500114.92247409589</v>
      </c>
      <c r="BS317" s="5">
        <f t="shared" si="122"/>
        <v>985501.29318107665</v>
      </c>
      <c r="BT317" s="5">
        <f t="shared" si="96"/>
        <v>197885.07752590429</v>
      </c>
      <c r="BU317" s="5">
        <f t="shared" si="97"/>
        <v>1485616.2156551725</v>
      </c>
      <c r="BV317" s="150"/>
      <c r="BW317" s="2">
        <v>312</v>
      </c>
      <c r="BX317" s="118">
        <v>54332</v>
      </c>
      <c r="BY317" s="5">
        <f t="shared" si="123"/>
        <v>197418.70235351147</v>
      </c>
      <c r="BZ317" s="5">
        <f t="shared" si="124"/>
        <v>4643.8114163506943</v>
      </c>
      <c r="CA317" s="5">
        <f t="shared" si="98"/>
        <v>3492.202319288544</v>
      </c>
      <c r="CB317" s="35">
        <f t="shared" si="99"/>
        <v>0.21227182294219521</v>
      </c>
      <c r="CC317" s="5">
        <f t="shared" si="100"/>
        <v>1151.6090970621503</v>
      </c>
      <c r="CD317" s="35">
        <f t="shared" si="101"/>
        <v>7.0000000000000007E-2</v>
      </c>
      <c r="CE317" s="5">
        <f t="shared" si="125"/>
        <v>504073.49996577681</v>
      </c>
      <c r="CF317" s="5">
        <f t="shared" si="126"/>
        <v>944795.6619356391</v>
      </c>
      <c r="CG317" s="5">
        <f t="shared" si="102"/>
        <v>193926.50003422293</v>
      </c>
      <c r="CH317" s="5">
        <f t="shared" si="103"/>
        <v>1448869.1619014158</v>
      </c>
    </row>
    <row r="318" spans="9:86" ht="14.25" customHeight="1">
      <c r="I318" s="150"/>
      <c r="J318" s="2">
        <v>313</v>
      </c>
      <c r="K318" s="118">
        <v>54363</v>
      </c>
      <c r="L318" s="5">
        <f t="shared" si="104"/>
        <v>213768.69998859399</v>
      </c>
      <c r="M318" s="5">
        <f t="shared" si="67"/>
        <v>5243.8408962754593</v>
      </c>
      <c r="N318" s="5">
        <f t="shared" si="68"/>
        <v>3774.1810838538759</v>
      </c>
      <c r="O318" s="35">
        <f t="shared" si="69"/>
        <v>0.21186531521529134</v>
      </c>
      <c r="P318" s="5">
        <f t="shared" si="70"/>
        <v>1469.6598124215836</v>
      </c>
      <c r="Q318" s="35">
        <f t="shared" si="71"/>
        <v>8.2500000000000004E-2</v>
      </c>
      <c r="R318" s="5">
        <f t="shared" si="105"/>
        <v>488005.48109525995</v>
      </c>
      <c r="S318" s="5">
        <f t="shared" si="106"/>
        <v>1153316.7194389589</v>
      </c>
      <c r="T318" s="5">
        <f t="shared" si="72"/>
        <v>209994.51890474011</v>
      </c>
      <c r="U318" s="5">
        <f t="shared" si="73"/>
        <v>1641322.2005342189</v>
      </c>
      <c r="V318" s="150"/>
      <c r="W318" s="2">
        <v>313</v>
      </c>
      <c r="X318" s="118">
        <v>54363</v>
      </c>
      <c r="Y318" s="5">
        <f t="shared" si="107"/>
        <v>209793.67623559435</v>
      </c>
      <c r="Z318" s="5">
        <f t="shared" si="108"/>
        <v>5121.6767256780549</v>
      </c>
      <c r="AA318" s="5">
        <f t="shared" si="74"/>
        <v>3723.0522174407593</v>
      </c>
      <c r="AB318" s="35">
        <f t="shared" si="75"/>
        <v>0.21295506809803982</v>
      </c>
      <c r="AC318" s="5">
        <f t="shared" si="76"/>
        <v>1398.6245082372957</v>
      </c>
      <c r="AD318" s="35">
        <f t="shared" si="77"/>
        <v>0.08</v>
      </c>
      <c r="AE318" s="5">
        <f t="shared" si="109"/>
        <v>491929.37598184677</v>
      </c>
      <c r="AF318" s="5">
        <f t="shared" si="110"/>
        <v>1111155.4391553842</v>
      </c>
      <c r="AG318" s="5">
        <f t="shared" si="78"/>
        <v>206070.62401815358</v>
      </c>
      <c r="AH318" s="5">
        <f t="shared" si="79"/>
        <v>1603084.815137231</v>
      </c>
      <c r="AI318" s="150"/>
      <c r="AJ318" s="2">
        <v>313</v>
      </c>
      <c r="AK318" s="118">
        <v>54363</v>
      </c>
      <c r="AL318" s="5">
        <f t="shared" si="111"/>
        <v>205820.32414944281</v>
      </c>
      <c r="AM318" s="5">
        <f t="shared" si="112"/>
        <v>5000.557474002132</v>
      </c>
      <c r="AN318" s="5">
        <f t="shared" si="80"/>
        <v>3671.3012138703139</v>
      </c>
      <c r="AO318" s="35">
        <f t="shared" si="81"/>
        <v>0.21404890284040023</v>
      </c>
      <c r="AP318" s="5">
        <f t="shared" si="82"/>
        <v>1329.2562601318182</v>
      </c>
      <c r="AQ318" s="35">
        <f t="shared" si="83"/>
        <v>7.7499999999999999E-2</v>
      </c>
      <c r="AR318" s="5">
        <f t="shared" si="113"/>
        <v>495850.97706442745</v>
      </c>
      <c r="AS318" s="5">
        <f t="shared" si="114"/>
        <v>1069323.5122982392</v>
      </c>
      <c r="AT318" s="5">
        <f t="shared" si="84"/>
        <v>202149.02293557249</v>
      </c>
      <c r="AU318" s="5">
        <f t="shared" si="85"/>
        <v>1565174.4893626666</v>
      </c>
      <c r="AV318" s="150"/>
      <c r="AW318" s="2">
        <v>313</v>
      </c>
      <c r="AX318" s="118">
        <v>54363</v>
      </c>
      <c r="AY318" s="5">
        <f t="shared" si="115"/>
        <v>201850.24457552651</v>
      </c>
      <c r="AZ318" s="5">
        <f t="shared" si="116"/>
        <v>4880.5172696983873</v>
      </c>
      <c r="BA318" s="5">
        <f t="shared" si="86"/>
        <v>3618.953241101347</v>
      </c>
      <c r="BB318" s="35">
        <f t="shared" si="87"/>
        <v>0.21514682325275497</v>
      </c>
      <c r="BC318" s="5">
        <f t="shared" si="88"/>
        <v>1261.5640285970405</v>
      </c>
      <c r="BD318" s="35">
        <f t="shared" si="89"/>
        <v>7.4999999999999997E-2</v>
      </c>
      <c r="BE318" s="5">
        <f t="shared" si="117"/>
        <v>499768.7086655756</v>
      </c>
      <c r="BF318" s="5">
        <f t="shared" si="118"/>
        <v>1027833.19675002</v>
      </c>
      <c r="BG318" s="5">
        <f t="shared" si="90"/>
        <v>198231.29133442516</v>
      </c>
      <c r="BH318" s="5">
        <f t="shared" si="91"/>
        <v>1527601.9054155955</v>
      </c>
      <c r="BI318" s="150"/>
      <c r="BJ318" s="2">
        <v>313</v>
      </c>
      <c r="BK318" s="118">
        <v>54363</v>
      </c>
      <c r="BL318" s="5">
        <f t="shared" si="119"/>
        <v>197885.07752590429</v>
      </c>
      <c r="BM318" s="5">
        <f t="shared" si="120"/>
        <v>4761.5904347922178</v>
      </c>
      <c r="BN318" s="5">
        <f t="shared" si="92"/>
        <v>3566.0347580732127</v>
      </c>
      <c r="BO318" s="35">
        <f t="shared" si="93"/>
        <v>0.21624883306967288</v>
      </c>
      <c r="BP318" s="5">
        <f t="shared" si="94"/>
        <v>1195.5556767190051</v>
      </c>
      <c r="BQ318" s="35">
        <f t="shared" si="95"/>
        <v>7.2499999999999995E-2</v>
      </c>
      <c r="BR318" s="5">
        <f t="shared" si="121"/>
        <v>503680.95723216911</v>
      </c>
      <c r="BS318" s="5">
        <f t="shared" si="122"/>
        <v>986696.8488577957</v>
      </c>
      <c r="BT318" s="5">
        <f t="shared" si="96"/>
        <v>194319.04276783107</v>
      </c>
      <c r="BU318" s="5">
        <f t="shared" si="97"/>
        <v>1490377.8060899647</v>
      </c>
      <c r="BV318" s="150"/>
      <c r="BW318" s="2">
        <v>313</v>
      </c>
      <c r="BX318" s="118">
        <v>54363</v>
      </c>
      <c r="BY318" s="5">
        <f t="shared" si="123"/>
        <v>193926.50003422293</v>
      </c>
      <c r="BZ318" s="5">
        <f t="shared" si="124"/>
        <v>4643.8114163506943</v>
      </c>
      <c r="CA318" s="5">
        <f t="shared" si="98"/>
        <v>3512.5734994843938</v>
      </c>
      <c r="CB318" s="35">
        <f t="shared" si="99"/>
        <v>0.21735493594931174</v>
      </c>
      <c r="CC318" s="5">
        <f t="shared" si="100"/>
        <v>1131.2379168663006</v>
      </c>
      <c r="CD318" s="35">
        <f t="shared" si="101"/>
        <v>7.0000000000000007E-2</v>
      </c>
      <c r="CE318" s="5">
        <f t="shared" si="125"/>
        <v>507586.0734652612</v>
      </c>
      <c r="CF318" s="5">
        <f t="shared" si="126"/>
        <v>945926.89985250542</v>
      </c>
      <c r="CG318" s="5">
        <f t="shared" si="102"/>
        <v>190413.92653473854</v>
      </c>
      <c r="CH318" s="5">
        <f t="shared" si="103"/>
        <v>1453512.9733177666</v>
      </c>
    </row>
    <row r="319" spans="9:86" ht="14.25" customHeight="1">
      <c r="I319" s="150"/>
      <c r="J319" s="2">
        <v>314</v>
      </c>
      <c r="K319" s="118">
        <v>54393</v>
      </c>
      <c r="L319" s="5">
        <f t="shared" si="104"/>
        <v>209994.51890474011</v>
      </c>
      <c r="M319" s="5">
        <f t="shared" si="67"/>
        <v>5243.8408962754593</v>
      </c>
      <c r="N319" s="5">
        <f t="shared" si="68"/>
        <v>3800.128578805371</v>
      </c>
      <c r="O319" s="35">
        <f t="shared" si="69"/>
        <v>0.21715587236993883</v>
      </c>
      <c r="P319" s="5">
        <f t="shared" si="70"/>
        <v>1443.7123174700882</v>
      </c>
      <c r="Q319" s="35">
        <f t="shared" si="71"/>
        <v>8.2500000000000004E-2</v>
      </c>
      <c r="R319" s="5">
        <f t="shared" si="105"/>
        <v>491805.60967406532</v>
      </c>
      <c r="S319" s="5">
        <f t="shared" si="106"/>
        <v>1154760.4317564289</v>
      </c>
      <c r="T319" s="5">
        <f t="shared" si="72"/>
        <v>206194.39032593474</v>
      </c>
      <c r="U319" s="5">
        <f t="shared" si="73"/>
        <v>1646566.0414304943</v>
      </c>
      <c r="V319" s="150"/>
      <c r="W319" s="2">
        <v>314</v>
      </c>
      <c r="X319" s="118">
        <v>54393</v>
      </c>
      <c r="Y319" s="5">
        <f t="shared" si="107"/>
        <v>206070.62401815358</v>
      </c>
      <c r="Z319" s="5">
        <f t="shared" si="108"/>
        <v>5121.6767256780549</v>
      </c>
      <c r="AA319" s="5">
        <f t="shared" si="74"/>
        <v>3747.8725655570311</v>
      </c>
      <c r="AB319" s="35">
        <f t="shared" si="75"/>
        <v>0.21824785071123187</v>
      </c>
      <c r="AC319" s="5">
        <f t="shared" si="76"/>
        <v>1373.8041601210239</v>
      </c>
      <c r="AD319" s="35">
        <f t="shared" si="77"/>
        <v>7.9999999999999988E-2</v>
      </c>
      <c r="AE319" s="5">
        <f t="shared" si="109"/>
        <v>495677.24854740378</v>
      </c>
      <c r="AF319" s="5">
        <f t="shared" si="110"/>
        <v>1112529.2433155053</v>
      </c>
      <c r="AG319" s="5">
        <f t="shared" si="78"/>
        <v>202322.75145259654</v>
      </c>
      <c r="AH319" s="5">
        <f t="shared" si="79"/>
        <v>1608206.4918629092</v>
      </c>
      <c r="AI319" s="150"/>
      <c r="AJ319" s="2">
        <v>314</v>
      </c>
      <c r="AK319" s="118">
        <v>54393</v>
      </c>
      <c r="AL319" s="5">
        <f t="shared" si="111"/>
        <v>202149.02293557249</v>
      </c>
      <c r="AM319" s="5">
        <f t="shared" si="112"/>
        <v>5000.557474002132</v>
      </c>
      <c r="AN319" s="5">
        <f t="shared" si="80"/>
        <v>3695.0117008765596</v>
      </c>
      <c r="AO319" s="35">
        <f t="shared" si="81"/>
        <v>0.21934382747252007</v>
      </c>
      <c r="AP319" s="5">
        <f t="shared" si="82"/>
        <v>1305.5457731255724</v>
      </c>
      <c r="AQ319" s="35">
        <f t="shared" si="83"/>
        <v>7.7500000000000013E-2</v>
      </c>
      <c r="AR319" s="5">
        <f t="shared" si="113"/>
        <v>499545.98876530404</v>
      </c>
      <c r="AS319" s="5">
        <f t="shared" si="114"/>
        <v>1070629.0580713646</v>
      </c>
      <c r="AT319" s="5">
        <f t="shared" si="84"/>
        <v>198454.01123469594</v>
      </c>
      <c r="AU319" s="5">
        <f t="shared" si="85"/>
        <v>1570175.0468366686</v>
      </c>
      <c r="AV319" s="150"/>
      <c r="AW319" s="2">
        <v>314</v>
      </c>
      <c r="AX319" s="118">
        <v>54393</v>
      </c>
      <c r="AY319" s="5">
        <f t="shared" si="115"/>
        <v>198231.29133442516</v>
      </c>
      <c r="AZ319" s="5">
        <f t="shared" si="116"/>
        <v>4880.5172696983873</v>
      </c>
      <c r="BA319" s="5">
        <f t="shared" si="86"/>
        <v>3641.5716988582299</v>
      </c>
      <c r="BB319" s="35">
        <f t="shared" si="87"/>
        <v>0.22044380628372542</v>
      </c>
      <c r="BC319" s="5">
        <f t="shared" si="88"/>
        <v>1238.9455708401572</v>
      </c>
      <c r="BD319" s="35">
        <f t="shared" si="89"/>
        <v>7.4999999999999997E-2</v>
      </c>
      <c r="BE319" s="5">
        <f t="shared" si="117"/>
        <v>503410.28036443383</v>
      </c>
      <c r="BF319" s="5">
        <f t="shared" si="118"/>
        <v>1029072.1423208602</v>
      </c>
      <c r="BG319" s="5">
        <f t="shared" si="90"/>
        <v>194589.71963556693</v>
      </c>
      <c r="BH319" s="5">
        <f t="shared" si="91"/>
        <v>1532482.4226852939</v>
      </c>
      <c r="BI319" s="150"/>
      <c r="BJ319" s="2">
        <v>314</v>
      </c>
      <c r="BK319" s="118">
        <v>54393</v>
      </c>
      <c r="BL319" s="5">
        <f t="shared" si="119"/>
        <v>194319.04276783107</v>
      </c>
      <c r="BM319" s="5">
        <f t="shared" si="120"/>
        <v>4761.5904347922178</v>
      </c>
      <c r="BN319" s="5">
        <f t="shared" si="92"/>
        <v>3587.5795514032384</v>
      </c>
      <c r="BO319" s="35">
        <f t="shared" si="93"/>
        <v>0.22154779070353581</v>
      </c>
      <c r="BP319" s="5">
        <f t="shared" si="94"/>
        <v>1174.0108833889794</v>
      </c>
      <c r="BQ319" s="35">
        <f t="shared" si="95"/>
        <v>7.2500000000000009E-2</v>
      </c>
      <c r="BR319" s="5">
        <f t="shared" si="121"/>
        <v>507268.53678357234</v>
      </c>
      <c r="BS319" s="5">
        <f t="shared" si="122"/>
        <v>987870.85974118463</v>
      </c>
      <c r="BT319" s="5">
        <f t="shared" si="96"/>
        <v>190731.46321642783</v>
      </c>
      <c r="BU319" s="5">
        <f t="shared" si="97"/>
        <v>1495139.3965247569</v>
      </c>
      <c r="BV319" s="150"/>
      <c r="BW319" s="2">
        <v>314</v>
      </c>
      <c r="BX319" s="118">
        <v>54393</v>
      </c>
      <c r="BY319" s="5">
        <f t="shared" si="123"/>
        <v>190413.92653473854</v>
      </c>
      <c r="BZ319" s="5">
        <f t="shared" si="124"/>
        <v>4643.8114163506943</v>
      </c>
      <c r="CA319" s="5">
        <f t="shared" si="98"/>
        <v>3533.0635115647192</v>
      </c>
      <c r="CB319" s="35">
        <f t="shared" si="99"/>
        <v>0.22265578421881813</v>
      </c>
      <c r="CC319" s="5">
        <f t="shared" si="100"/>
        <v>1110.7479047859749</v>
      </c>
      <c r="CD319" s="35">
        <f t="shared" si="101"/>
        <v>7.0000000000000007E-2</v>
      </c>
      <c r="CE319" s="5">
        <f t="shared" si="125"/>
        <v>511119.13697682595</v>
      </c>
      <c r="CF319" s="5">
        <f t="shared" si="126"/>
        <v>947037.64775729144</v>
      </c>
      <c r="CG319" s="5">
        <f t="shared" si="102"/>
        <v>186880.86302317382</v>
      </c>
      <c r="CH319" s="5">
        <f t="shared" si="103"/>
        <v>1458156.7847341173</v>
      </c>
    </row>
    <row r="320" spans="9:86" ht="14.25" customHeight="1">
      <c r="I320" s="150"/>
      <c r="J320" s="2">
        <v>315</v>
      </c>
      <c r="K320" s="118">
        <v>54424</v>
      </c>
      <c r="L320" s="5">
        <f t="shared" si="104"/>
        <v>206194.39032593474</v>
      </c>
      <c r="M320" s="5">
        <f t="shared" si="67"/>
        <v>5243.8408962754593</v>
      </c>
      <c r="N320" s="5">
        <f t="shared" si="68"/>
        <v>3826.2544627846582</v>
      </c>
      <c r="O320" s="35">
        <f t="shared" si="69"/>
        <v>0.22267848063585655</v>
      </c>
      <c r="P320" s="5">
        <f t="shared" si="70"/>
        <v>1417.5864334908013</v>
      </c>
      <c r="Q320" s="35">
        <f t="shared" si="71"/>
        <v>8.249999999999999E-2</v>
      </c>
      <c r="R320" s="5">
        <f t="shared" si="105"/>
        <v>495631.86413685</v>
      </c>
      <c r="S320" s="5">
        <f t="shared" si="106"/>
        <v>1156178.0181899196</v>
      </c>
      <c r="T320" s="5">
        <f t="shared" si="72"/>
        <v>202368.13586315009</v>
      </c>
      <c r="U320" s="5">
        <f t="shared" si="73"/>
        <v>1651809.8823267696</v>
      </c>
      <c r="V320" s="150"/>
      <c r="W320" s="2">
        <v>315</v>
      </c>
      <c r="X320" s="118">
        <v>54424</v>
      </c>
      <c r="Y320" s="5">
        <f t="shared" si="107"/>
        <v>202322.75145259654</v>
      </c>
      <c r="Z320" s="5">
        <f t="shared" si="108"/>
        <v>5121.6767256780549</v>
      </c>
      <c r="AA320" s="5">
        <f t="shared" si="74"/>
        <v>3772.8583826607446</v>
      </c>
      <c r="AB320" s="35">
        <f t="shared" si="75"/>
        <v>0.22377266158589454</v>
      </c>
      <c r="AC320" s="5">
        <f t="shared" si="76"/>
        <v>1348.8183430173103</v>
      </c>
      <c r="AD320" s="35">
        <f t="shared" si="77"/>
        <v>0.08</v>
      </c>
      <c r="AE320" s="5">
        <f t="shared" si="109"/>
        <v>499450.1069300645</v>
      </c>
      <c r="AF320" s="5">
        <f t="shared" si="110"/>
        <v>1113878.0616585226</v>
      </c>
      <c r="AG320" s="5">
        <f t="shared" si="78"/>
        <v>198549.89306993579</v>
      </c>
      <c r="AH320" s="5">
        <f t="shared" si="79"/>
        <v>1613328.1685885871</v>
      </c>
      <c r="AI320" s="150"/>
      <c r="AJ320" s="2">
        <v>315</v>
      </c>
      <c r="AK320" s="118">
        <v>54424</v>
      </c>
      <c r="AL320" s="5">
        <f t="shared" si="111"/>
        <v>198454.01123469594</v>
      </c>
      <c r="AM320" s="5">
        <f t="shared" si="112"/>
        <v>5000.557474002132</v>
      </c>
      <c r="AN320" s="5">
        <f t="shared" si="80"/>
        <v>3718.8753181113875</v>
      </c>
      <c r="AO320" s="35">
        <f t="shared" si="81"/>
        <v>0.22487075740968721</v>
      </c>
      <c r="AP320" s="5">
        <f t="shared" si="82"/>
        <v>1281.6821558907445</v>
      </c>
      <c r="AQ320" s="35">
        <f t="shared" si="83"/>
        <v>7.7499999999999999E-2</v>
      </c>
      <c r="AR320" s="5">
        <f t="shared" si="113"/>
        <v>503264.86408341542</v>
      </c>
      <c r="AS320" s="5">
        <f t="shared" si="114"/>
        <v>1071910.7402272555</v>
      </c>
      <c r="AT320" s="5">
        <f t="shared" si="84"/>
        <v>194735.13591658455</v>
      </c>
      <c r="AU320" s="5">
        <f t="shared" si="85"/>
        <v>1575175.6043106709</v>
      </c>
      <c r="AV320" s="150"/>
      <c r="AW320" s="2">
        <v>315</v>
      </c>
      <c r="AX320" s="118">
        <v>54424</v>
      </c>
      <c r="AY320" s="5">
        <f t="shared" si="115"/>
        <v>194589.71963556693</v>
      </c>
      <c r="AZ320" s="5">
        <f t="shared" si="116"/>
        <v>4880.5172696983873</v>
      </c>
      <c r="BA320" s="5">
        <f t="shared" si="86"/>
        <v>3664.3315219760943</v>
      </c>
      <c r="BB320" s="35">
        <f t="shared" si="87"/>
        <v>0.22597277156298434</v>
      </c>
      <c r="BC320" s="5">
        <f t="shared" si="88"/>
        <v>1216.1857477222932</v>
      </c>
      <c r="BD320" s="35">
        <f t="shared" si="89"/>
        <v>7.4999999999999997E-2</v>
      </c>
      <c r="BE320" s="5">
        <f t="shared" si="117"/>
        <v>507074.61188640993</v>
      </c>
      <c r="BF320" s="5">
        <f t="shared" si="118"/>
        <v>1030288.3280685825</v>
      </c>
      <c r="BG320" s="5">
        <f t="shared" si="90"/>
        <v>190925.38811359083</v>
      </c>
      <c r="BH320" s="5">
        <f t="shared" si="91"/>
        <v>1537362.9399549924</v>
      </c>
      <c r="BI320" s="150"/>
      <c r="BJ320" s="2">
        <v>315</v>
      </c>
      <c r="BK320" s="118">
        <v>54424</v>
      </c>
      <c r="BL320" s="5">
        <f t="shared" si="119"/>
        <v>190731.46321642783</v>
      </c>
      <c r="BM320" s="5">
        <f t="shared" si="120"/>
        <v>4761.5904347922178</v>
      </c>
      <c r="BN320" s="5">
        <f t="shared" si="92"/>
        <v>3609.2545111929667</v>
      </c>
      <c r="BO320" s="35">
        <f t="shared" si="93"/>
        <v>0.22707870743470077</v>
      </c>
      <c r="BP320" s="5">
        <f t="shared" si="94"/>
        <v>1152.3359235992514</v>
      </c>
      <c r="BQ320" s="35">
        <f t="shared" si="95"/>
        <v>7.2499999999999995E-2</v>
      </c>
      <c r="BR320" s="5">
        <f t="shared" si="121"/>
        <v>510877.79129476531</v>
      </c>
      <c r="BS320" s="5">
        <f t="shared" si="122"/>
        <v>989023.19566478382</v>
      </c>
      <c r="BT320" s="5">
        <f t="shared" si="96"/>
        <v>187122.20870523487</v>
      </c>
      <c r="BU320" s="5">
        <f t="shared" si="97"/>
        <v>1499900.9869595491</v>
      </c>
      <c r="BV320" s="150"/>
      <c r="BW320" s="2">
        <v>315</v>
      </c>
      <c r="BX320" s="118">
        <v>54424</v>
      </c>
      <c r="BY320" s="5">
        <f t="shared" si="123"/>
        <v>186880.86302317382</v>
      </c>
      <c r="BZ320" s="5">
        <f t="shared" si="124"/>
        <v>4643.8114163506943</v>
      </c>
      <c r="CA320" s="5">
        <f t="shared" si="98"/>
        <v>3553.6730487155137</v>
      </c>
      <c r="CB320" s="35">
        <f t="shared" si="99"/>
        <v>0.22818856834633822</v>
      </c>
      <c r="CC320" s="5">
        <f t="shared" si="100"/>
        <v>1090.1383676351807</v>
      </c>
      <c r="CD320" s="35">
        <f t="shared" si="101"/>
        <v>7.0000000000000007E-2</v>
      </c>
      <c r="CE320" s="5">
        <f t="shared" si="125"/>
        <v>514672.81002554146</v>
      </c>
      <c r="CF320" s="5">
        <f t="shared" si="126"/>
        <v>948127.78612492664</v>
      </c>
      <c r="CG320" s="5">
        <f t="shared" si="102"/>
        <v>183327.18997445831</v>
      </c>
      <c r="CH320" s="5">
        <f t="shared" si="103"/>
        <v>1462800.5961504681</v>
      </c>
    </row>
    <row r="321" spans="9:86" ht="14.25" customHeight="1">
      <c r="I321" s="150"/>
      <c r="J321" s="2">
        <v>316</v>
      </c>
      <c r="K321" s="118">
        <v>54455</v>
      </c>
      <c r="L321" s="5">
        <f t="shared" si="104"/>
        <v>202368.13586315009</v>
      </c>
      <c r="M321" s="5">
        <f t="shared" si="67"/>
        <v>5243.8408962754593</v>
      </c>
      <c r="N321" s="5">
        <f t="shared" si="68"/>
        <v>3852.5599622163027</v>
      </c>
      <c r="O321" s="35">
        <f t="shared" si="69"/>
        <v>0.2284486109901156</v>
      </c>
      <c r="P321" s="5">
        <f t="shared" si="70"/>
        <v>1391.2809340591568</v>
      </c>
      <c r="Q321" s="35">
        <f t="shared" si="71"/>
        <v>8.2500000000000004E-2</v>
      </c>
      <c r="R321" s="5">
        <f t="shared" si="105"/>
        <v>499484.42409906629</v>
      </c>
      <c r="S321" s="5">
        <f t="shared" si="106"/>
        <v>1157569.2991239787</v>
      </c>
      <c r="T321" s="5">
        <f t="shared" si="72"/>
        <v>198515.57590093379</v>
      </c>
      <c r="U321" s="5">
        <f t="shared" si="73"/>
        <v>1657053.723223045</v>
      </c>
      <c r="V321" s="150"/>
      <c r="W321" s="2">
        <v>316</v>
      </c>
      <c r="X321" s="118">
        <v>54455</v>
      </c>
      <c r="Y321" s="5">
        <f t="shared" si="107"/>
        <v>198549.89306993579</v>
      </c>
      <c r="Z321" s="5">
        <f t="shared" si="108"/>
        <v>5121.6767256780549</v>
      </c>
      <c r="AA321" s="5">
        <f t="shared" si="74"/>
        <v>3798.010771878483</v>
      </c>
      <c r="AB321" s="35">
        <f t="shared" si="75"/>
        <v>0.22954497007202312</v>
      </c>
      <c r="AC321" s="5">
        <f t="shared" si="76"/>
        <v>1323.665953799572</v>
      </c>
      <c r="AD321" s="35">
        <f t="shared" si="77"/>
        <v>0.08</v>
      </c>
      <c r="AE321" s="5">
        <f t="shared" si="109"/>
        <v>503248.11770194297</v>
      </c>
      <c r="AF321" s="5">
        <f t="shared" si="110"/>
        <v>1115201.7276123222</v>
      </c>
      <c r="AG321" s="5">
        <f t="shared" si="78"/>
        <v>194751.88229805732</v>
      </c>
      <c r="AH321" s="5">
        <f t="shared" si="79"/>
        <v>1618449.8453142652</v>
      </c>
      <c r="AI321" s="150"/>
      <c r="AJ321" s="2">
        <v>316</v>
      </c>
      <c r="AK321" s="118">
        <v>54455</v>
      </c>
      <c r="AL321" s="5">
        <f t="shared" si="111"/>
        <v>194735.13591658455</v>
      </c>
      <c r="AM321" s="5">
        <f t="shared" si="112"/>
        <v>5000.557474002132</v>
      </c>
      <c r="AN321" s="5">
        <f t="shared" si="80"/>
        <v>3742.8930545408566</v>
      </c>
      <c r="AO321" s="35">
        <f t="shared" si="81"/>
        <v>0.23064516037686006</v>
      </c>
      <c r="AP321" s="5">
        <f t="shared" si="82"/>
        <v>1257.6644194612752</v>
      </c>
      <c r="AQ321" s="35">
        <f t="shared" si="83"/>
        <v>7.7499999999999999E-2</v>
      </c>
      <c r="AR321" s="5">
        <f t="shared" si="113"/>
        <v>507007.75713795627</v>
      </c>
      <c r="AS321" s="5">
        <f t="shared" si="114"/>
        <v>1073168.4046467168</v>
      </c>
      <c r="AT321" s="5">
        <f t="shared" si="84"/>
        <v>190992.2428620437</v>
      </c>
      <c r="AU321" s="5">
        <f t="shared" si="85"/>
        <v>1580176.1617846731</v>
      </c>
      <c r="AV321" s="150"/>
      <c r="AW321" s="2">
        <v>316</v>
      </c>
      <c r="AX321" s="118">
        <v>54455</v>
      </c>
      <c r="AY321" s="5">
        <f t="shared" si="115"/>
        <v>190925.38811359083</v>
      </c>
      <c r="AZ321" s="5">
        <f t="shared" si="116"/>
        <v>4880.5172696983873</v>
      </c>
      <c r="BA321" s="5">
        <f t="shared" si="86"/>
        <v>3687.2335939884447</v>
      </c>
      <c r="BB321" s="35">
        <f t="shared" si="87"/>
        <v>0.2317491851923682</v>
      </c>
      <c r="BC321" s="5">
        <f t="shared" si="88"/>
        <v>1193.2836757099426</v>
      </c>
      <c r="BD321" s="35">
        <f t="shared" si="89"/>
        <v>7.4999999999999997E-2</v>
      </c>
      <c r="BE321" s="5">
        <f t="shared" si="117"/>
        <v>510761.84548039839</v>
      </c>
      <c r="BF321" s="5">
        <f t="shared" si="118"/>
        <v>1031481.6117442924</v>
      </c>
      <c r="BG321" s="5">
        <f t="shared" si="90"/>
        <v>187238.15451960239</v>
      </c>
      <c r="BH321" s="5">
        <f t="shared" si="91"/>
        <v>1542243.4572246908</v>
      </c>
      <c r="BI321" s="150"/>
      <c r="BJ321" s="2">
        <v>316</v>
      </c>
      <c r="BK321" s="118">
        <v>54455</v>
      </c>
      <c r="BL321" s="5">
        <f t="shared" si="119"/>
        <v>187122.20870523487</v>
      </c>
      <c r="BM321" s="5">
        <f t="shared" si="120"/>
        <v>4761.5904347922178</v>
      </c>
      <c r="BN321" s="5">
        <f t="shared" si="92"/>
        <v>3631.0604238647575</v>
      </c>
      <c r="BO321" s="35">
        <f t="shared" si="93"/>
        <v>0.23285704774367658</v>
      </c>
      <c r="BP321" s="5">
        <f t="shared" si="94"/>
        <v>1130.5300109274606</v>
      </c>
      <c r="BQ321" s="35">
        <f t="shared" si="95"/>
        <v>7.2499999999999995E-2</v>
      </c>
      <c r="BR321" s="5">
        <f t="shared" si="121"/>
        <v>514508.85171863006</v>
      </c>
      <c r="BS321" s="5">
        <f t="shared" si="122"/>
        <v>990153.72567571129</v>
      </c>
      <c r="BT321" s="5">
        <f t="shared" si="96"/>
        <v>183491.14828137012</v>
      </c>
      <c r="BU321" s="5">
        <f t="shared" si="97"/>
        <v>1504662.5773943414</v>
      </c>
      <c r="BV321" s="150"/>
      <c r="BW321" s="2">
        <v>316</v>
      </c>
      <c r="BX321" s="118">
        <v>54455</v>
      </c>
      <c r="BY321" s="5">
        <f t="shared" si="123"/>
        <v>183327.18997445831</v>
      </c>
      <c r="BZ321" s="5">
        <f t="shared" si="124"/>
        <v>4643.8114163506943</v>
      </c>
      <c r="CA321" s="5">
        <f t="shared" si="98"/>
        <v>3574.4028081663541</v>
      </c>
      <c r="CB321" s="35">
        <f t="shared" si="99"/>
        <v>0.23396875119272931</v>
      </c>
      <c r="CC321" s="5">
        <f t="shared" si="100"/>
        <v>1069.4086081843402</v>
      </c>
      <c r="CD321" s="35">
        <f t="shared" si="101"/>
        <v>7.0000000000000007E-2</v>
      </c>
      <c r="CE321" s="5">
        <f t="shared" si="125"/>
        <v>518247.2128337078</v>
      </c>
      <c r="CF321" s="5">
        <f t="shared" si="126"/>
        <v>949197.19473311095</v>
      </c>
      <c r="CG321" s="5">
        <f t="shared" si="102"/>
        <v>179752.78716629196</v>
      </c>
      <c r="CH321" s="5">
        <f t="shared" si="103"/>
        <v>1467444.4075668189</v>
      </c>
    </row>
    <row r="322" spans="9:86" ht="14.25" customHeight="1">
      <c r="I322" s="150"/>
      <c r="J322" s="2">
        <v>317</v>
      </c>
      <c r="K322" s="118">
        <v>54483</v>
      </c>
      <c r="L322" s="5">
        <f t="shared" si="104"/>
        <v>198515.57590093379</v>
      </c>
      <c r="M322" s="5">
        <f t="shared" si="67"/>
        <v>5243.8408962754593</v>
      </c>
      <c r="N322" s="5">
        <f t="shared" si="68"/>
        <v>3879.0463119565393</v>
      </c>
      <c r="O322" s="35">
        <f t="shared" si="69"/>
        <v>0.23448314084285171</v>
      </c>
      <c r="P322" s="5">
        <f t="shared" si="70"/>
        <v>1364.7945843189198</v>
      </c>
      <c r="Q322" s="35">
        <f t="shared" si="71"/>
        <v>8.2500000000000004E-2</v>
      </c>
      <c r="R322" s="5">
        <f t="shared" si="105"/>
        <v>503363.47041102283</v>
      </c>
      <c r="S322" s="5">
        <f t="shared" si="106"/>
        <v>1158934.0937082977</v>
      </c>
      <c r="T322" s="5">
        <f t="shared" si="72"/>
        <v>194636.52958897725</v>
      </c>
      <c r="U322" s="5">
        <f t="shared" si="73"/>
        <v>1662297.5641193206</v>
      </c>
      <c r="V322" s="150"/>
      <c r="W322" s="2">
        <v>317</v>
      </c>
      <c r="X322" s="118">
        <v>54483</v>
      </c>
      <c r="Y322" s="5">
        <f t="shared" si="107"/>
        <v>194751.88229805732</v>
      </c>
      <c r="Z322" s="5">
        <f t="shared" si="108"/>
        <v>5121.6767256780549</v>
      </c>
      <c r="AA322" s="5">
        <f t="shared" si="74"/>
        <v>3823.3308436910061</v>
      </c>
      <c r="AB322" s="35">
        <f t="shared" si="75"/>
        <v>0.23558165180696553</v>
      </c>
      <c r="AC322" s="5">
        <f t="shared" si="76"/>
        <v>1298.3458819870489</v>
      </c>
      <c r="AD322" s="35">
        <f t="shared" si="77"/>
        <v>0.08</v>
      </c>
      <c r="AE322" s="5">
        <f t="shared" si="109"/>
        <v>507071.44854563399</v>
      </c>
      <c r="AF322" s="5">
        <f t="shared" si="110"/>
        <v>1116500.0734943093</v>
      </c>
      <c r="AG322" s="5">
        <f t="shared" si="78"/>
        <v>190928.5514543663</v>
      </c>
      <c r="AH322" s="5">
        <f t="shared" si="79"/>
        <v>1623571.5220399434</v>
      </c>
      <c r="AI322" s="150"/>
      <c r="AJ322" s="2">
        <v>317</v>
      </c>
      <c r="AK322" s="118">
        <v>54483</v>
      </c>
      <c r="AL322" s="5">
        <f t="shared" si="111"/>
        <v>190992.2428620437</v>
      </c>
      <c r="AM322" s="5">
        <f t="shared" si="112"/>
        <v>5000.557474002132</v>
      </c>
      <c r="AN322" s="5">
        <f t="shared" si="80"/>
        <v>3767.0659055180995</v>
      </c>
      <c r="AO322" s="35">
        <f t="shared" si="81"/>
        <v>0.23668391024063334</v>
      </c>
      <c r="AP322" s="5">
        <f t="shared" si="82"/>
        <v>1233.4915684840323</v>
      </c>
      <c r="AQ322" s="35">
        <f t="shared" si="83"/>
        <v>7.7500000000000013E-2</v>
      </c>
      <c r="AR322" s="5">
        <f t="shared" si="113"/>
        <v>510774.82304347435</v>
      </c>
      <c r="AS322" s="5">
        <f t="shared" si="114"/>
        <v>1074401.8962152009</v>
      </c>
      <c r="AT322" s="5">
        <f t="shared" si="84"/>
        <v>187225.1769565256</v>
      </c>
      <c r="AU322" s="5">
        <f t="shared" si="85"/>
        <v>1585176.7192586754</v>
      </c>
      <c r="AV322" s="150"/>
      <c r="AW322" s="2">
        <v>317</v>
      </c>
      <c r="AX322" s="118">
        <v>54483</v>
      </c>
      <c r="AY322" s="5">
        <f t="shared" si="115"/>
        <v>187238.15451960239</v>
      </c>
      <c r="AZ322" s="5">
        <f t="shared" si="116"/>
        <v>4880.5172696983873</v>
      </c>
      <c r="BA322" s="5">
        <f t="shared" si="86"/>
        <v>3710.2788039508723</v>
      </c>
      <c r="BB322" s="35">
        <f t="shared" si="87"/>
        <v>0.23778991926962842</v>
      </c>
      <c r="BC322" s="5">
        <f t="shared" si="88"/>
        <v>1170.238465747515</v>
      </c>
      <c r="BD322" s="35">
        <f t="shared" si="89"/>
        <v>7.5000000000000011E-2</v>
      </c>
      <c r="BE322" s="5">
        <f t="shared" si="117"/>
        <v>514472.12428434927</v>
      </c>
      <c r="BF322" s="5">
        <f t="shared" si="118"/>
        <v>1032651.85021004</v>
      </c>
      <c r="BG322" s="5">
        <f t="shared" si="90"/>
        <v>183527.87571565152</v>
      </c>
      <c r="BH322" s="5">
        <f t="shared" si="91"/>
        <v>1547123.9744943893</v>
      </c>
      <c r="BI322" s="150"/>
      <c r="BJ322" s="2">
        <v>317</v>
      </c>
      <c r="BK322" s="118">
        <v>54483</v>
      </c>
      <c r="BL322" s="5">
        <f t="shared" si="119"/>
        <v>183491.14828137012</v>
      </c>
      <c r="BM322" s="5">
        <f t="shared" si="120"/>
        <v>4761.5904347922178</v>
      </c>
      <c r="BN322" s="5">
        <f t="shared" si="92"/>
        <v>3652.9980805922733</v>
      </c>
      <c r="BO322" s="35">
        <f t="shared" si="93"/>
        <v>0.23889968196115949</v>
      </c>
      <c r="BP322" s="5">
        <f t="shared" si="94"/>
        <v>1108.5923541999443</v>
      </c>
      <c r="BQ322" s="35">
        <f t="shared" si="95"/>
        <v>7.2499999999999981E-2</v>
      </c>
      <c r="BR322" s="5">
        <f t="shared" si="121"/>
        <v>518161.84979922231</v>
      </c>
      <c r="BS322" s="5">
        <f t="shared" si="122"/>
        <v>991262.31802991126</v>
      </c>
      <c r="BT322" s="5">
        <f t="shared" si="96"/>
        <v>179838.15020077783</v>
      </c>
      <c r="BU322" s="5">
        <f t="shared" si="97"/>
        <v>1509424.1678291336</v>
      </c>
      <c r="BV322" s="150"/>
      <c r="BW322" s="2">
        <v>317</v>
      </c>
      <c r="BX322" s="118">
        <v>54483</v>
      </c>
      <c r="BY322" s="5">
        <f t="shared" si="123"/>
        <v>179752.78716629196</v>
      </c>
      <c r="BZ322" s="5">
        <f t="shared" si="124"/>
        <v>4643.8114163506943</v>
      </c>
      <c r="CA322" s="5">
        <f t="shared" si="98"/>
        <v>3595.2534912139909</v>
      </c>
      <c r="CB322" s="35">
        <f t="shared" si="99"/>
        <v>0.24001320132330201</v>
      </c>
      <c r="CC322" s="5">
        <f t="shared" si="100"/>
        <v>1048.5579251367033</v>
      </c>
      <c r="CD322" s="35">
        <f t="shared" si="101"/>
        <v>7.0000000000000007E-2</v>
      </c>
      <c r="CE322" s="5">
        <f t="shared" si="125"/>
        <v>521842.46632492181</v>
      </c>
      <c r="CF322" s="5">
        <f t="shared" si="126"/>
        <v>950245.75265824771</v>
      </c>
      <c r="CG322" s="5">
        <f t="shared" si="102"/>
        <v>176157.53367507798</v>
      </c>
      <c r="CH322" s="5">
        <f t="shared" si="103"/>
        <v>1472088.2189831696</v>
      </c>
    </row>
    <row r="323" spans="9:86" ht="14.25" customHeight="1">
      <c r="I323" s="150"/>
      <c r="J323" s="2">
        <v>318</v>
      </c>
      <c r="K323" s="118">
        <v>54514</v>
      </c>
      <c r="L323" s="5">
        <f t="shared" si="104"/>
        <v>194636.52958897725</v>
      </c>
      <c r="M323" s="5">
        <f t="shared" si="67"/>
        <v>5243.8408962754593</v>
      </c>
      <c r="N323" s="5">
        <f t="shared" si="68"/>
        <v>3905.7147553512405</v>
      </c>
      <c r="O323" s="35">
        <f t="shared" si="69"/>
        <v>0.24080051757596263</v>
      </c>
      <c r="P323" s="5">
        <f t="shared" si="70"/>
        <v>1338.1261409242186</v>
      </c>
      <c r="Q323" s="35">
        <f t="shared" si="71"/>
        <v>8.2500000000000004E-2</v>
      </c>
      <c r="R323" s="5">
        <f t="shared" si="105"/>
        <v>507269.18516637408</v>
      </c>
      <c r="S323" s="5">
        <f t="shared" si="106"/>
        <v>1160272.2198492219</v>
      </c>
      <c r="T323" s="5">
        <f t="shared" si="72"/>
        <v>190730.81483362601</v>
      </c>
      <c r="U323" s="5">
        <f t="shared" si="73"/>
        <v>1667541.405015596</v>
      </c>
      <c r="V323" s="150"/>
      <c r="W323" s="2">
        <v>318</v>
      </c>
      <c r="X323" s="118">
        <v>54514</v>
      </c>
      <c r="Y323" s="5">
        <f t="shared" si="107"/>
        <v>190928.5514543663</v>
      </c>
      <c r="Z323" s="5">
        <f t="shared" si="108"/>
        <v>5121.6767256780549</v>
      </c>
      <c r="AA323" s="5">
        <f t="shared" si="74"/>
        <v>3848.8197159822794</v>
      </c>
      <c r="AB323" s="35">
        <f t="shared" si="75"/>
        <v>0.24190115223718228</v>
      </c>
      <c r="AC323" s="5">
        <f t="shared" si="76"/>
        <v>1272.8570096957753</v>
      </c>
      <c r="AD323" s="35">
        <f t="shared" si="77"/>
        <v>7.9999999999999988E-2</v>
      </c>
      <c r="AE323" s="5">
        <f t="shared" si="109"/>
        <v>510920.26826161629</v>
      </c>
      <c r="AF323" s="5">
        <f t="shared" si="110"/>
        <v>1117772.9305040052</v>
      </c>
      <c r="AG323" s="5">
        <f t="shared" si="78"/>
        <v>187079.73173838403</v>
      </c>
      <c r="AH323" s="5">
        <f t="shared" si="79"/>
        <v>1628693.1987656215</v>
      </c>
      <c r="AI323" s="150"/>
      <c r="AJ323" s="2">
        <v>318</v>
      </c>
      <c r="AK323" s="118">
        <v>54514</v>
      </c>
      <c r="AL323" s="5">
        <f t="shared" si="111"/>
        <v>187225.1769565256</v>
      </c>
      <c r="AM323" s="5">
        <f t="shared" si="112"/>
        <v>5000.557474002132</v>
      </c>
      <c r="AN323" s="5">
        <f t="shared" si="80"/>
        <v>3791.3948728245709</v>
      </c>
      <c r="AO323" s="35">
        <f t="shared" si="81"/>
        <v>0.24300545051405864</v>
      </c>
      <c r="AP323" s="5">
        <f t="shared" si="82"/>
        <v>1209.1626011775611</v>
      </c>
      <c r="AQ323" s="35">
        <f t="shared" si="83"/>
        <v>7.7499999999999999E-2</v>
      </c>
      <c r="AR323" s="5">
        <f t="shared" si="113"/>
        <v>514566.21791629889</v>
      </c>
      <c r="AS323" s="5">
        <f t="shared" si="114"/>
        <v>1075611.0588163785</v>
      </c>
      <c r="AT323" s="5">
        <f t="shared" si="84"/>
        <v>183433.78208370102</v>
      </c>
      <c r="AU323" s="5">
        <f t="shared" si="85"/>
        <v>1590177.2767326774</v>
      </c>
      <c r="AV323" s="150"/>
      <c r="AW323" s="2">
        <v>318</v>
      </c>
      <c r="AX323" s="118">
        <v>54514</v>
      </c>
      <c r="AY323" s="5">
        <f t="shared" si="115"/>
        <v>183527.87571565152</v>
      </c>
      <c r="AZ323" s="5">
        <f t="shared" si="116"/>
        <v>4880.5172696983873</v>
      </c>
      <c r="BA323" s="5">
        <f t="shared" si="86"/>
        <v>3733.4680464755656</v>
      </c>
      <c r="BB323" s="35">
        <f t="shared" si="87"/>
        <v>0.24411341537631084</v>
      </c>
      <c r="BC323" s="5">
        <f t="shared" si="88"/>
        <v>1147.0492232228219</v>
      </c>
      <c r="BD323" s="35">
        <f t="shared" si="89"/>
        <v>7.4999999999999997E-2</v>
      </c>
      <c r="BE323" s="5">
        <f t="shared" si="117"/>
        <v>518205.59233082482</v>
      </c>
      <c r="BF323" s="5">
        <f t="shared" si="118"/>
        <v>1033798.8994332628</v>
      </c>
      <c r="BG323" s="5">
        <f t="shared" si="90"/>
        <v>179794.40766917594</v>
      </c>
      <c r="BH323" s="5">
        <f t="shared" si="91"/>
        <v>1552004.4917640877</v>
      </c>
      <c r="BI323" s="150"/>
      <c r="BJ323" s="2">
        <v>318</v>
      </c>
      <c r="BK323" s="118">
        <v>54514</v>
      </c>
      <c r="BL323" s="5">
        <f t="shared" si="119"/>
        <v>179838.15020077783</v>
      </c>
      <c r="BM323" s="5">
        <f t="shared" si="120"/>
        <v>4761.5904347922178</v>
      </c>
      <c r="BN323" s="5">
        <f t="shared" si="92"/>
        <v>3675.0682773291851</v>
      </c>
      <c r="BO323" s="35">
        <f t="shared" si="93"/>
        <v>0.24522504973897066</v>
      </c>
      <c r="BP323" s="5">
        <f t="shared" si="94"/>
        <v>1086.5221574630327</v>
      </c>
      <c r="BQ323" s="35">
        <f t="shared" si="95"/>
        <v>7.2499999999999995E-2</v>
      </c>
      <c r="BR323" s="5">
        <f t="shared" si="121"/>
        <v>521836.91807655152</v>
      </c>
      <c r="BS323" s="5">
        <f t="shared" si="122"/>
        <v>992348.84018737427</v>
      </c>
      <c r="BT323" s="5">
        <f t="shared" si="96"/>
        <v>176163.08192344866</v>
      </c>
      <c r="BU323" s="5">
        <f t="shared" si="97"/>
        <v>1514185.7582639258</v>
      </c>
      <c r="BV323" s="150"/>
      <c r="BW323" s="2">
        <v>318</v>
      </c>
      <c r="BX323" s="118">
        <v>54514</v>
      </c>
      <c r="BY323" s="5">
        <f t="shared" si="123"/>
        <v>176157.53367507798</v>
      </c>
      <c r="BZ323" s="5">
        <f t="shared" si="124"/>
        <v>4643.8114163506943</v>
      </c>
      <c r="CA323" s="5">
        <f t="shared" si="98"/>
        <v>3616.2258032460727</v>
      </c>
      <c r="CB323" s="35">
        <f t="shared" si="99"/>
        <v>0.2463403564618149</v>
      </c>
      <c r="CC323" s="5">
        <f t="shared" si="100"/>
        <v>1027.5856131046216</v>
      </c>
      <c r="CD323" s="35">
        <f t="shared" si="101"/>
        <v>7.0000000000000007E-2</v>
      </c>
      <c r="CE323" s="5">
        <f t="shared" si="125"/>
        <v>525458.69212816784</v>
      </c>
      <c r="CF323" s="5">
        <f t="shared" si="126"/>
        <v>951273.33827135235</v>
      </c>
      <c r="CG323" s="5">
        <f t="shared" si="102"/>
        <v>172541.3078718319</v>
      </c>
      <c r="CH323" s="5">
        <f t="shared" si="103"/>
        <v>1476732.0303995202</v>
      </c>
    </row>
    <row r="324" spans="9:86" ht="14.25" customHeight="1">
      <c r="I324" s="150"/>
      <c r="J324" s="2">
        <v>319</v>
      </c>
      <c r="K324" s="118">
        <v>54544</v>
      </c>
      <c r="L324" s="5">
        <f t="shared" si="104"/>
        <v>190730.81483362601</v>
      </c>
      <c r="M324" s="5">
        <f t="shared" si="67"/>
        <v>5243.8408962754593</v>
      </c>
      <c r="N324" s="5">
        <f t="shared" si="68"/>
        <v>3932.5665442942804</v>
      </c>
      <c r="O324" s="35">
        <f t="shared" si="69"/>
        <v>0.24742094544447774</v>
      </c>
      <c r="P324" s="5">
        <f t="shared" si="70"/>
        <v>1311.2743519811788</v>
      </c>
      <c r="Q324" s="35">
        <f t="shared" si="71"/>
        <v>8.2500000000000004E-2</v>
      </c>
      <c r="R324" s="5">
        <f t="shared" si="105"/>
        <v>511201.75171066838</v>
      </c>
      <c r="S324" s="5">
        <f t="shared" si="106"/>
        <v>1161583.4942012031</v>
      </c>
      <c r="T324" s="5">
        <f t="shared" si="72"/>
        <v>186798.24828933174</v>
      </c>
      <c r="U324" s="5">
        <f t="shared" si="73"/>
        <v>1672785.2459118715</v>
      </c>
      <c r="V324" s="150"/>
      <c r="W324" s="2">
        <v>319</v>
      </c>
      <c r="X324" s="118">
        <v>54544</v>
      </c>
      <c r="Y324" s="5">
        <f t="shared" si="107"/>
        <v>187079.73173838403</v>
      </c>
      <c r="Z324" s="5">
        <f t="shared" si="108"/>
        <v>5121.6767256780549</v>
      </c>
      <c r="AA324" s="5">
        <f t="shared" si="74"/>
        <v>3874.478514088828</v>
      </c>
      <c r="AB324" s="35">
        <f t="shared" si="75"/>
        <v>0.24852367350025764</v>
      </c>
      <c r="AC324" s="5">
        <f t="shared" si="76"/>
        <v>1247.198211589227</v>
      </c>
      <c r="AD324" s="35">
        <f t="shared" si="77"/>
        <v>0.08</v>
      </c>
      <c r="AE324" s="5">
        <f t="shared" si="109"/>
        <v>514794.74677570513</v>
      </c>
      <c r="AF324" s="5">
        <f t="shared" si="110"/>
        <v>1119020.1287155943</v>
      </c>
      <c r="AG324" s="5">
        <f t="shared" si="78"/>
        <v>183205.25322429519</v>
      </c>
      <c r="AH324" s="5">
        <f t="shared" si="79"/>
        <v>1633814.8754912994</v>
      </c>
      <c r="AI324" s="150"/>
      <c r="AJ324" s="2">
        <v>319</v>
      </c>
      <c r="AK324" s="118">
        <v>54544</v>
      </c>
      <c r="AL324" s="5">
        <f t="shared" si="111"/>
        <v>183433.78208370102</v>
      </c>
      <c r="AM324" s="5">
        <f t="shared" si="112"/>
        <v>5000.557474002132</v>
      </c>
      <c r="AN324" s="5">
        <f t="shared" si="80"/>
        <v>3815.8809647115631</v>
      </c>
      <c r="AO324" s="35">
        <f t="shared" si="81"/>
        <v>0.24962998121929619</v>
      </c>
      <c r="AP324" s="5">
        <f t="shared" si="82"/>
        <v>1184.6765092905691</v>
      </c>
      <c r="AQ324" s="35">
        <f t="shared" si="83"/>
        <v>7.7499999999999999E-2</v>
      </c>
      <c r="AR324" s="5">
        <f t="shared" si="113"/>
        <v>518382.09888101043</v>
      </c>
      <c r="AS324" s="5">
        <f t="shared" si="114"/>
        <v>1076795.7353256689</v>
      </c>
      <c r="AT324" s="5">
        <f t="shared" si="84"/>
        <v>179617.90111898945</v>
      </c>
      <c r="AU324" s="5">
        <f t="shared" si="85"/>
        <v>1595177.8342066794</v>
      </c>
      <c r="AV324" s="150"/>
      <c r="AW324" s="2">
        <v>319</v>
      </c>
      <c r="AX324" s="118">
        <v>54544</v>
      </c>
      <c r="AY324" s="5">
        <f t="shared" si="115"/>
        <v>179794.40766917594</v>
      </c>
      <c r="AZ324" s="5">
        <f t="shared" si="116"/>
        <v>4880.5172696983873</v>
      </c>
      <c r="BA324" s="5">
        <f t="shared" si="86"/>
        <v>3756.8022217660377</v>
      </c>
      <c r="BB324" s="35">
        <f t="shared" si="87"/>
        <v>0.25073987142104687</v>
      </c>
      <c r="BC324" s="5">
        <f t="shared" si="88"/>
        <v>1123.7150479323495</v>
      </c>
      <c r="BD324" s="35">
        <f t="shared" si="89"/>
        <v>7.4999999999999997E-2</v>
      </c>
      <c r="BE324" s="5">
        <f t="shared" si="117"/>
        <v>521962.39455259085</v>
      </c>
      <c r="BF324" s="5">
        <f t="shared" si="118"/>
        <v>1034922.6144811951</v>
      </c>
      <c r="BG324" s="5">
        <f t="shared" si="90"/>
        <v>176037.60544740991</v>
      </c>
      <c r="BH324" s="5">
        <f t="shared" si="91"/>
        <v>1556885.0090337859</v>
      </c>
      <c r="BI324" s="150"/>
      <c r="BJ324" s="2">
        <v>319</v>
      </c>
      <c r="BK324" s="118">
        <v>54544</v>
      </c>
      <c r="BL324" s="5">
        <f t="shared" si="119"/>
        <v>176163.08192344866</v>
      </c>
      <c r="BM324" s="5">
        <f t="shared" si="120"/>
        <v>4761.5904347922178</v>
      </c>
      <c r="BN324" s="5">
        <f t="shared" si="92"/>
        <v>3697.2718148380491</v>
      </c>
      <c r="BO324" s="35">
        <f t="shared" si="93"/>
        <v>0.2518533468739852</v>
      </c>
      <c r="BP324" s="5">
        <f t="shared" si="94"/>
        <v>1064.318619954169</v>
      </c>
      <c r="BQ324" s="35">
        <f t="shared" si="95"/>
        <v>7.2499999999999995E-2</v>
      </c>
      <c r="BR324" s="5">
        <f t="shared" si="121"/>
        <v>525534.18989138957</v>
      </c>
      <c r="BS324" s="5">
        <f t="shared" si="122"/>
        <v>993413.15880732844</v>
      </c>
      <c r="BT324" s="5">
        <f t="shared" si="96"/>
        <v>172465.8101086106</v>
      </c>
      <c r="BU324" s="5">
        <f t="shared" si="97"/>
        <v>1518947.348698718</v>
      </c>
      <c r="BV324" s="150"/>
      <c r="BW324" s="2">
        <v>319</v>
      </c>
      <c r="BX324" s="118">
        <v>54544</v>
      </c>
      <c r="BY324" s="5">
        <f t="shared" si="123"/>
        <v>172541.3078718319</v>
      </c>
      <c r="BZ324" s="5">
        <f t="shared" si="124"/>
        <v>4643.8114163506943</v>
      </c>
      <c r="CA324" s="5">
        <f t="shared" si="98"/>
        <v>3637.3204537650081</v>
      </c>
      <c r="CB324" s="35">
        <f t="shared" si="99"/>
        <v>0.2529704102950398</v>
      </c>
      <c r="CC324" s="5">
        <f t="shared" si="100"/>
        <v>1006.4909625856861</v>
      </c>
      <c r="CD324" s="35">
        <f t="shared" si="101"/>
        <v>7.0000000000000007E-2</v>
      </c>
      <c r="CE324" s="5">
        <f t="shared" si="125"/>
        <v>529096.01258193282</v>
      </c>
      <c r="CF324" s="5">
        <f t="shared" si="126"/>
        <v>952279.82923393801</v>
      </c>
      <c r="CG324" s="5">
        <f t="shared" si="102"/>
        <v>168903.98741806688</v>
      </c>
      <c r="CH324" s="5">
        <f t="shared" si="103"/>
        <v>1481375.8418158707</v>
      </c>
    </row>
    <row r="325" spans="9:86" ht="14.25" customHeight="1">
      <c r="I325" s="150"/>
      <c r="J325" s="2">
        <v>320</v>
      </c>
      <c r="K325" s="118">
        <v>54575</v>
      </c>
      <c r="L325" s="5">
        <f t="shared" si="104"/>
        <v>186798.24828933174</v>
      </c>
      <c r="M325" s="5">
        <f t="shared" si="67"/>
        <v>5243.8408962754593</v>
      </c>
      <c r="N325" s="5">
        <f t="shared" si="68"/>
        <v>3959.6029392863038</v>
      </c>
      <c r="O325" s="35">
        <f t="shared" si="69"/>
        <v>0.25436659982934806</v>
      </c>
      <c r="P325" s="5">
        <f t="shared" si="70"/>
        <v>1284.2379569891557</v>
      </c>
      <c r="Q325" s="35">
        <f t="shared" si="71"/>
        <v>8.2500000000000004E-2</v>
      </c>
      <c r="R325" s="5">
        <f t="shared" si="105"/>
        <v>515161.35464995471</v>
      </c>
      <c r="S325" s="5">
        <f t="shared" si="106"/>
        <v>1162867.7321581922</v>
      </c>
      <c r="T325" s="5">
        <f t="shared" si="72"/>
        <v>182838.64535004544</v>
      </c>
      <c r="U325" s="5">
        <f t="shared" si="73"/>
        <v>1678029.0868081469</v>
      </c>
      <c r="V325" s="150"/>
      <c r="W325" s="2">
        <v>320</v>
      </c>
      <c r="X325" s="118">
        <v>54575</v>
      </c>
      <c r="Y325" s="5">
        <f t="shared" si="107"/>
        <v>183205.25322429519</v>
      </c>
      <c r="Z325" s="5">
        <f t="shared" si="108"/>
        <v>5121.6767256780549</v>
      </c>
      <c r="AA325" s="5">
        <f t="shared" si="74"/>
        <v>3900.3083708494205</v>
      </c>
      <c r="AB325" s="35">
        <f t="shared" si="75"/>
        <v>0.25547138865549912</v>
      </c>
      <c r="AC325" s="5">
        <f t="shared" si="76"/>
        <v>1221.3683548286347</v>
      </c>
      <c r="AD325" s="35">
        <f t="shared" si="77"/>
        <v>0.08</v>
      </c>
      <c r="AE325" s="5">
        <f t="shared" si="109"/>
        <v>518695.05514655454</v>
      </c>
      <c r="AF325" s="5">
        <f t="shared" si="110"/>
        <v>1120241.4970704229</v>
      </c>
      <c r="AG325" s="5">
        <f t="shared" si="78"/>
        <v>179304.94485344578</v>
      </c>
      <c r="AH325" s="5">
        <f t="shared" si="79"/>
        <v>1638936.5522169773</v>
      </c>
      <c r="AI325" s="150"/>
      <c r="AJ325" s="2">
        <v>320</v>
      </c>
      <c r="AK325" s="118">
        <v>54575</v>
      </c>
      <c r="AL325" s="5">
        <f t="shared" si="111"/>
        <v>179617.90111898945</v>
      </c>
      <c r="AM325" s="5">
        <f t="shared" si="112"/>
        <v>5000.557474002132</v>
      </c>
      <c r="AN325" s="5">
        <f t="shared" si="80"/>
        <v>3840.525195941992</v>
      </c>
      <c r="AO325" s="35">
        <f t="shared" si="81"/>
        <v>0.25657967309602192</v>
      </c>
      <c r="AP325" s="5">
        <f t="shared" si="82"/>
        <v>1160.0322780601402</v>
      </c>
      <c r="AQ325" s="35">
        <f t="shared" si="83"/>
        <v>7.7499999999999999E-2</v>
      </c>
      <c r="AR325" s="5">
        <f t="shared" si="113"/>
        <v>522222.6240769524</v>
      </c>
      <c r="AS325" s="5">
        <f t="shared" si="114"/>
        <v>1077955.7676037292</v>
      </c>
      <c r="AT325" s="5">
        <f t="shared" si="84"/>
        <v>175777.37592304745</v>
      </c>
      <c r="AU325" s="5">
        <f t="shared" si="85"/>
        <v>1600178.3916806816</v>
      </c>
      <c r="AV325" s="150"/>
      <c r="AW325" s="2">
        <v>320</v>
      </c>
      <c r="AX325" s="118">
        <v>54575</v>
      </c>
      <c r="AY325" s="5">
        <f t="shared" si="115"/>
        <v>176037.60544740991</v>
      </c>
      <c r="AZ325" s="5">
        <f t="shared" si="116"/>
        <v>4880.5172696983873</v>
      </c>
      <c r="BA325" s="5">
        <f t="shared" si="86"/>
        <v>3780.2822356520755</v>
      </c>
      <c r="BB325" s="35">
        <f t="shared" si="87"/>
        <v>0.2576914558257663</v>
      </c>
      <c r="BC325" s="5">
        <f t="shared" si="88"/>
        <v>1100.2350340463117</v>
      </c>
      <c r="BD325" s="35">
        <f t="shared" si="89"/>
        <v>7.4999999999999983E-2</v>
      </c>
      <c r="BE325" s="5">
        <f t="shared" si="117"/>
        <v>525742.67678824288</v>
      </c>
      <c r="BF325" s="5">
        <f t="shared" si="118"/>
        <v>1036022.8495152415</v>
      </c>
      <c r="BG325" s="5">
        <f t="shared" si="90"/>
        <v>172257.32321175784</v>
      </c>
      <c r="BH325" s="5">
        <f t="shared" si="91"/>
        <v>1561765.5263034843</v>
      </c>
      <c r="BI325" s="150"/>
      <c r="BJ325" s="2">
        <v>320</v>
      </c>
      <c r="BK325" s="118">
        <v>54575</v>
      </c>
      <c r="BL325" s="5">
        <f t="shared" si="119"/>
        <v>172465.8101086106</v>
      </c>
      <c r="BM325" s="5">
        <f t="shared" si="120"/>
        <v>4761.5904347922178</v>
      </c>
      <c r="BN325" s="5">
        <f t="shared" si="92"/>
        <v>3719.6094987193619</v>
      </c>
      <c r="BO325" s="35">
        <f t="shared" si="93"/>
        <v>0.25880673947214922</v>
      </c>
      <c r="BP325" s="5">
        <f t="shared" si="94"/>
        <v>1041.9809360728557</v>
      </c>
      <c r="BQ325" s="35">
        <f t="shared" si="95"/>
        <v>7.2499999999999995E-2</v>
      </c>
      <c r="BR325" s="5">
        <f t="shared" si="121"/>
        <v>529253.79939010891</v>
      </c>
      <c r="BS325" s="5">
        <f t="shared" si="122"/>
        <v>994455.13974340132</v>
      </c>
      <c r="BT325" s="5">
        <f t="shared" si="96"/>
        <v>168746.20060989124</v>
      </c>
      <c r="BU325" s="5">
        <f t="shared" si="97"/>
        <v>1523708.9391335102</v>
      </c>
      <c r="BV325" s="150"/>
      <c r="BW325" s="2">
        <v>320</v>
      </c>
      <c r="BX325" s="118">
        <v>54575</v>
      </c>
      <c r="BY325" s="5">
        <f t="shared" si="123"/>
        <v>168903.98741806688</v>
      </c>
      <c r="BZ325" s="5">
        <f t="shared" si="124"/>
        <v>4643.8114163506943</v>
      </c>
      <c r="CA325" s="5">
        <f t="shared" si="98"/>
        <v>3658.5381564119707</v>
      </c>
      <c r="CB325" s="35">
        <f t="shared" si="99"/>
        <v>0.25992552661458129</v>
      </c>
      <c r="CC325" s="5">
        <f t="shared" si="100"/>
        <v>985.27325993872353</v>
      </c>
      <c r="CD325" s="35">
        <f t="shared" si="101"/>
        <v>7.0000000000000007E-2</v>
      </c>
      <c r="CE325" s="5">
        <f t="shared" si="125"/>
        <v>532754.55073834478</v>
      </c>
      <c r="CF325" s="5">
        <f t="shared" si="126"/>
        <v>953265.10249387671</v>
      </c>
      <c r="CG325" s="5">
        <f t="shared" si="102"/>
        <v>165245.44926165493</v>
      </c>
      <c r="CH325" s="5">
        <f t="shared" si="103"/>
        <v>1486019.6532322215</v>
      </c>
    </row>
    <row r="326" spans="9:86" ht="14.25" customHeight="1">
      <c r="I326" s="150"/>
      <c r="J326" s="2">
        <v>321</v>
      </c>
      <c r="K326" s="118">
        <v>54605</v>
      </c>
      <c r="L326" s="5">
        <f t="shared" si="104"/>
        <v>182838.64535004544</v>
      </c>
      <c r="M326" s="5">
        <f t="shared" si="67"/>
        <v>5243.8408962754593</v>
      </c>
      <c r="N326" s="5">
        <f t="shared" si="68"/>
        <v>3986.8252094938971</v>
      </c>
      <c r="O326" s="35">
        <f t="shared" si="69"/>
        <v>0.26166187362815568</v>
      </c>
      <c r="P326" s="5">
        <f t="shared" si="70"/>
        <v>1257.0156867815624</v>
      </c>
      <c r="Q326" s="35">
        <f t="shared" si="71"/>
        <v>8.2500000000000004E-2</v>
      </c>
      <c r="R326" s="5">
        <f t="shared" si="105"/>
        <v>519148.17985944863</v>
      </c>
      <c r="S326" s="5">
        <f t="shared" si="106"/>
        <v>1164124.7478449738</v>
      </c>
      <c r="T326" s="5">
        <f t="shared" si="72"/>
        <v>178851.82014055154</v>
      </c>
      <c r="U326" s="5">
        <f t="shared" si="73"/>
        <v>1683272.9277044225</v>
      </c>
      <c r="V326" s="150"/>
      <c r="W326" s="2">
        <v>321</v>
      </c>
      <c r="X326" s="118">
        <v>54605</v>
      </c>
      <c r="Y326" s="5">
        <f t="shared" si="107"/>
        <v>179304.94485344578</v>
      </c>
      <c r="Z326" s="5">
        <f t="shared" si="108"/>
        <v>5121.6767256780549</v>
      </c>
      <c r="AA326" s="5">
        <f t="shared" si="74"/>
        <v>3926.3104266550831</v>
      </c>
      <c r="AB326" s="35">
        <f t="shared" si="75"/>
        <v>0.2627686880491269</v>
      </c>
      <c r="AC326" s="5">
        <f t="shared" si="76"/>
        <v>1195.3662990229718</v>
      </c>
      <c r="AD326" s="35">
        <f t="shared" si="77"/>
        <v>7.9999999999999988E-2</v>
      </c>
      <c r="AE326" s="5">
        <f t="shared" si="109"/>
        <v>522621.36557320965</v>
      </c>
      <c r="AF326" s="5">
        <f t="shared" si="110"/>
        <v>1121436.8633694458</v>
      </c>
      <c r="AG326" s="5">
        <f t="shared" si="78"/>
        <v>175378.6344267907</v>
      </c>
      <c r="AH326" s="5">
        <f t="shared" si="79"/>
        <v>1644058.2289426555</v>
      </c>
      <c r="AI326" s="150"/>
      <c r="AJ326" s="2">
        <v>321</v>
      </c>
      <c r="AK326" s="118">
        <v>54605</v>
      </c>
      <c r="AL326" s="5">
        <f t="shared" si="111"/>
        <v>175777.37592304745</v>
      </c>
      <c r="AM326" s="5">
        <f t="shared" si="112"/>
        <v>5000.557474002132</v>
      </c>
      <c r="AN326" s="5">
        <f t="shared" si="80"/>
        <v>3865.3285878324505</v>
      </c>
      <c r="AO326" s="35">
        <f t="shared" si="81"/>
        <v>0.26387891394109536</v>
      </c>
      <c r="AP326" s="5">
        <f t="shared" si="82"/>
        <v>1135.2288861696816</v>
      </c>
      <c r="AQ326" s="35">
        <f t="shared" si="83"/>
        <v>7.7500000000000013E-2</v>
      </c>
      <c r="AR326" s="5">
        <f t="shared" si="113"/>
        <v>526087.95266478485</v>
      </c>
      <c r="AS326" s="5">
        <f t="shared" si="114"/>
        <v>1079090.9964898988</v>
      </c>
      <c r="AT326" s="5">
        <f t="shared" si="84"/>
        <v>171912.047335215</v>
      </c>
      <c r="AU326" s="5">
        <f t="shared" si="85"/>
        <v>1605178.9491546836</v>
      </c>
      <c r="AV326" s="150"/>
      <c r="AW326" s="2">
        <v>321</v>
      </c>
      <c r="AX326" s="118">
        <v>54605</v>
      </c>
      <c r="AY326" s="5">
        <f t="shared" si="115"/>
        <v>172257.32321175784</v>
      </c>
      <c r="AZ326" s="5">
        <f t="shared" si="116"/>
        <v>4880.5172696983873</v>
      </c>
      <c r="BA326" s="5">
        <f t="shared" si="86"/>
        <v>3803.9089996249008</v>
      </c>
      <c r="BB326" s="35">
        <f t="shared" si="87"/>
        <v>0.26499255383984205</v>
      </c>
      <c r="BC326" s="5">
        <f t="shared" si="88"/>
        <v>1076.6082700734864</v>
      </c>
      <c r="BD326" s="35">
        <f t="shared" si="89"/>
        <v>7.4999999999999997E-2</v>
      </c>
      <c r="BE326" s="5">
        <f t="shared" si="117"/>
        <v>529546.58578786778</v>
      </c>
      <c r="BF326" s="5">
        <f t="shared" si="118"/>
        <v>1037099.457785315</v>
      </c>
      <c r="BG326" s="5">
        <f t="shared" si="90"/>
        <v>168453.41421213295</v>
      </c>
      <c r="BH326" s="5">
        <f t="shared" si="91"/>
        <v>1566646.0435731828</v>
      </c>
      <c r="BI326" s="150"/>
      <c r="BJ326" s="2">
        <v>321</v>
      </c>
      <c r="BK326" s="118">
        <v>54605</v>
      </c>
      <c r="BL326" s="5">
        <f t="shared" si="119"/>
        <v>168746.20060989124</v>
      </c>
      <c r="BM326" s="5">
        <f t="shared" si="120"/>
        <v>4761.5904347922178</v>
      </c>
      <c r="BN326" s="5">
        <f t="shared" si="92"/>
        <v>3742.0821394407917</v>
      </c>
      <c r="BO326" s="35">
        <f t="shared" si="93"/>
        <v>0.26610961023709917</v>
      </c>
      <c r="BP326" s="5">
        <f t="shared" si="94"/>
        <v>1019.5082953514262</v>
      </c>
      <c r="BQ326" s="35">
        <f t="shared" si="95"/>
        <v>7.2499999999999995E-2</v>
      </c>
      <c r="BR326" s="5">
        <f t="shared" si="121"/>
        <v>532995.88152954972</v>
      </c>
      <c r="BS326" s="5">
        <f t="shared" si="122"/>
        <v>995474.64803875273</v>
      </c>
      <c r="BT326" s="5">
        <f t="shared" si="96"/>
        <v>165004.11847045046</v>
      </c>
      <c r="BU326" s="5">
        <f t="shared" si="97"/>
        <v>1528470.5295683024</v>
      </c>
      <c r="BV326" s="150"/>
      <c r="BW326" s="2">
        <v>321</v>
      </c>
      <c r="BX326" s="118">
        <v>54605</v>
      </c>
      <c r="BY326" s="5">
        <f t="shared" si="123"/>
        <v>165245.44926165493</v>
      </c>
      <c r="BZ326" s="5">
        <f t="shared" si="124"/>
        <v>4643.8114163506943</v>
      </c>
      <c r="CA326" s="5">
        <f t="shared" si="98"/>
        <v>3679.8796289910406</v>
      </c>
      <c r="CB326" s="35">
        <f t="shared" si="99"/>
        <v>0.26723008557996908</v>
      </c>
      <c r="CC326" s="5">
        <f t="shared" si="100"/>
        <v>963.93178735965375</v>
      </c>
      <c r="CD326" s="35">
        <f t="shared" si="101"/>
        <v>7.0000000000000007E-2</v>
      </c>
      <c r="CE326" s="5">
        <f t="shared" si="125"/>
        <v>536434.43036733579</v>
      </c>
      <c r="CF326" s="5">
        <f t="shared" si="126"/>
        <v>954229.03428123635</v>
      </c>
      <c r="CG326" s="5">
        <f t="shared" si="102"/>
        <v>161565.56963266389</v>
      </c>
      <c r="CH326" s="5">
        <f t="shared" si="103"/>
        <v>1490663.4646485723</v>
      </c>
    </row>
    <row r="327" spans="9:86" ht="14.25" customHeight="1">
      <c r="I327" s="150"/>
      <c r="J327" s="2">
        <v>322</v>
      </c>
      <c r="K327" s="118">
        <v>54636</v>
      </c>
      <c r="L327" s="5">
        <f t="shared" si="104"/>
        <v>178851.82014055154</v>
      </c>
      <c r="M327" s="5">
        <f t="shared" si="67"/>
        <v>5243.8408962754593</v>
      </c>
      <c r="N327" s="5">
        <f t="shared" si="68"/>
        <v>4014.2346328091671</v>
      </c>
      <c r="O327" s="35">
        <f t="shared" si="69"/>
        <v>0.26933366155208677</v>
      </c>
      <c r="P327" s="5">
        <f t="shared" si="70"/>
        <v>1229.6062634662919</v>
      </c>
      <c r="Q327" s="35">
        <f t="shared" si="71"/>
        <v>8.2500000000000004E-2</v>
      </c>
      <c r="R327" s="5">
        <f t="shared" si="105"/>
        <v>523162.41449225781</v>
      </c>
      <c r="S327" s="5">
        <f t="shared" si="106"/>
        <v>1165354.35410844</v>
      </c>
      <c r="T327" s="5">
        <f t="shared" si="72"/>
        <v>174837.58550774236</v>
      </c>
      <c r="U327" s="5">
        <f t="shared" si="73"/>
        <v>1688516.7686006979</v>
      </c>
      <c r="V327" s="150"/>
      <c r="W327" s="2">
        <v>322</v>
      </c>
      <c r="X327" s="118">
        <v>54636</v>
      </c>
      <c r="Y327" s="5">
        <f t="shared" si="107"/>
        <v>175378.6344267907</v>
      </c>
      <c r="Z327" s="5">
        <f t="shared" si="108"/>
        <v>5121.6767256780549</v>
      </c>
      <c r="AA327" s="5">
        <f t="shared" si="74"/>
        <v>3952.4858294994501</v>
      </c>
      <c r="AB327" s="35">
        <f t="shared" si="75"/>
        <v>0.27044246358180141</v>
      </c>
      <c r="AC327" s="5">
        <f t="shared" si="76"/>
        <v>1169.1908961786048</v>
      </c>
      <c r="AD327" s="35">
        <f t="shared" si="77"/>
        <v>8.0000000000000016E-2</v>
      </c>
      <c r="AE327" s="5">
        <f t="shared" si="109"/>
        <v>526573.85140270914</v>
      </c>
      <c r="AF327" s="5">
        <f t="shared" si="110"/>
        <v>1122606.0542656244</v>
      </c>
      <c r="AG327" s="5">
        <f t="shared" si="78"/>
        <v>171426.14859729123</v>
      </c>
      <c r="AH327" s="5">
        <f t="shared" si="79"/>
        <v>1649179.9056683336</v>
      </c>
      <c r="AI327" s="150"/>
      <c r="AJ327" s="2">
        <v>322</v>
      </c>
      <c r="AK327" s="118">
        <v>54636</v>
      </c>
      <c r="AL327" s="5">
        <f t="shared" si="111"/>
        <v>171912.047335215</v>
      </c>
      <c r="AM327" s="5">
        <f t="shared" si="112"/>
        <v>5000.557474002132</v>
      </c>
      <c r="AN327" s="5">
        <f t="shared" si="80"/>
        <v>3890.2921682955352</v>
      </c>
      <c r="AO327" s="35">
        <f t="shared" si="81"/>
        <v>0.27155459284663891</v>
      </c>
      <c r="AP327" s="5">
        <f t="shared" si="82"/>
        <v>1110.2653057065968</v>
      </c>
      <c r="AQ327" s="35">
        <f t="shared" si="83"/>
        <v>7.7499999999999986E-2</v>
      </c>
      <c r="AR327" s="5">
        <f t="shared" si="113"/>
        <v>529978.24483308045</v>
      </c>
      <c r="AS327" s="5">
        <f t="shared" si="114"/>
        <v>1080201.2617956053</v>
      </c>
      <c r="AT327" s="5">
        <f t="shared" si="84"/>
        <v>168021.75516691947</v>
      </c>
      <c r="AU327" s="5">
        <f t="shared" si="85"/>
        <v>1610179.5066286856</v>
      </c>
      <c r="AV327" s="150"/>
      <c r="AW327" s="2">
        <v>322</v>
      </c>
      <c r="AX327" s="118">
        <v>54636</v>
      </c>
      <c r="AY327" s="5">
        <f t="shared" si="115"/>
        <v>168453.41421213295</v>
      </c>
      <c r="AZ327" s="5">
        <f t="shared" si="116"/>
        <v>4880.5172696983873</v>
      </c>
      <c r="BA327" s="5">
        <f t="shared" si="86"/>
        <v>3827.6834308725565</v>
      </c>
      <c r="BB327" s="35">
        <f t="shared" si="87"/>
        <v>0.27267005174871894</v>
      </c>
      <c r="BC327" s="5">
        <f t="shared" si="88"/>
        <v>1052.8338388258308</v>
      </c>
      <c r="BD327" s="35">
        <f t="shared" si="89"/>
        <v>7.4999999999999983E-2</v>
      </c>
      <c r="BE327" s="5">
        <f t="shared" si="117"/>
        <v>533374.26921874029</v>
      </c>
      <c r="BF327" s="5">
        <f t="shared" si="118"/>
        <v>1038152.2916241408</v>
      </c>
      <c r="BG327" s="5">
        <f t="shared" si="90"/>
        <v>164625.73078126038</v>
      </c>
      <c r="BH327" s="5">
        <f t="shared" si="91"/>
        <v>1571526.560842881</v>
      </c>
      <c r="BI327" s="150"/>
      <c r="BJ327" s="2">
        <v>322</v>
      </c>
      <c r="BK327" s="118">
        <v>54636</v>
      </c>
      <c r="BL327" s="5">
        <f t="shared" si="119"/>
        <v>165004.11847045046</v>
      </c>
      <c r="BM327" s="5">
        <f t="shared" si="120"/>
        <v>4761.5904347922178</v>
      </c>
      <c r="BN327" s="5">
        <f t="shared" si="92"/>
        <v>3764.6905523665796</v>
      </c>
      <c r="BO327" s="35">
        <f t="shared" si="93"/>
        <v>0.27378884264933839</v>
      </c>
      <c r="BP327" s="5">
        <f t="shared" si="94"/>
        <v>996.89988242563811</v>
      </c>
      <c r="BQ327" s="35">
        <f t="shared" si="95"/>
        <v>7.2499999999999995E-2</v>
      </c>
      <c r="BR327" s="5">
        <f t="shared" si="121"/>
        <v>536760.57208191627</v>
      </c>
      <c r="BS327" s="5">
        <f t="shared" si="122"/>
        <v>996471.5479211784</v>
      </c>
      <c r="BT327" s="5">
        <f t="shared" si="96"/>
        <v>161239.42791808388</v>
      </c>
      <c r="BU327" s="5">
        <f t="shared" si="97"/>
        <v>1533232.1200030947</v>
      </c>
      <c r="BV327" s="150"/>
      <c r="BW327" s="2">
        <v>322</v>
      </c>
      <c r="BX327" s="118">
        <v>54636</v>
      </c>
      <c r="BY327" s="5">
        <f t="shared" si="123"/>
        <v>161565.56963266389</v>
      </c>
      <c r="BZ327" s="5">
        <f t="shared" si="124"/>
        <v>4643.8114163506943</v>
      </c>
      <c r="CA327" s="5">
        <f t="shared" si="98"/>
        <v>3701.3455934934882</v>
      </c>
      <c r="CB327" s="35">
        <f t="shared" si="99"/>
        <v>0.27491096786838054</v>
      </c>
      <c r="CC327" s="5">
        <f t="shared" si="100"/>
        <v>942.46582285720604</v>
      </c>
      <c r="CD327" s="35">
        <f t="shared" si="101"/>
        <v>7.0000000000000007E-2</v>
      </c>
      <c r="CE327" s="5">
        <f t="shared" si="125"/>
        <v>540135.77596082923</v>
      </c>
      <c r="CF327" s="5">
        <f t="shared" si="126"/>
        <v>955171.50010409357</v>
      </c>
      <c r="CG327" s="5">
        <f t="shared" si="102"/>
        <v>157864.2240391704</v>
      </c>
      <c r="CH327" s="5">
        <f t="shared" si="103"/>
        <v>1495307.2760649228</v>
      </c>
    </row>
    <row r="328" spans="9:86" ht="14.25" customHeight="1">
      <c r="I328" s="150"/>
      <c r="J328" s="2">
        <v>323</v>
      </c>
      <c r="K328" s="118">
        <v>54667</v>
      </c>
      <c r="L328" s="5">
        <f t="shared" si="104"/>
        <v>174837.58550774236</v>
      </c>
      <c r="M328" s="5">
        <f t="shared" si="67"/>
        <v>5243.8408962754593</v>
      </c>
      <c r="N328" s="5">
        <f t="shared" si="68"/>
        <v>4041.8324959097308</v>
      </c>
      <c r="O328" s="35">
        <f t="shared" si="69"/>
        <v>0.27741168931190108</v>
      </c>
      <c r="P328" s="5">
        <f t="shared" si="70"/>
        <v>1202.0084003657287</v>
      </c>
      <c r="Q328" s="35">
        <f t="shared" si="71"/>
        <v>8.2500000000000004E-2</v>
      </c>
      <c r="R328" s="5">
        <f t="shared" si="105"/>
        <v>527204.24698816752</v>
      </c>
      <c r="S328" s="5">
        <f t="shared" si="106"/>
        <v>1166556.3625088057</v>
      </c>
      <c r="T328" s="5">
        <f t="shared" si="72"/>
        <v>170795.75301183262</v>
      </c>
      <c r="U328" s="5">
        <f t="shared" si="73"/>
        <v>1693760.6094969732</v>
      </c>
      <c r="V328" s="150"/>
      <c r="W328" s="2">
        <v>323</v>
      </c>
      <c r="X328" s="118">
        <v>54667</v>
      </c>
      <c r="Y328" s="5">
        <f t="shared" si="107"/>
        <v>171426.14859729123</v>
      </c>
      <c r="Z328" s="5">
        <f t="shared" si="108"/>
        <v>5121.6767256780549</v>
      </c>
      <c r="AA328" s="5">
        <f t="shared" si="74"/>
        <v>3978.8357350294464</v>
      </c>
      <c r="AB328" s="35">
        <f t="shared" si="75"/>
        <v>0.27852243786049691</v>
      </c>
      <c r="AC328" s="5">
        <f t="shared" si="76"/>
        <v>1142.8409906486083</v>
      </c>
      <c r="AD328" s="35">
        <f t="shared" si="77"/>
        <v>0.08</v>
      </c>
      <c r="AE328" s="5">
        <f t="shared" si="109"/>
        <v>530552.68713773857</v>
      </c>
      <c r="AF328" s="5">
        <f t="shared" si="110"/>
        <v>1123748.895256273</v>
      </c>
      <c r="AG328" s="5">
        <f t="shared" si="78"/>
        <v>167447.31286226178</v>
      </c>
      <c r="AH328" s="5">
        <f t="shared" si="79"/>
        <v>1654301.5823940116</v>
      </c>
      <c r="AI328" s="150"/>
      <c r="AJ328" s="2">
        <v>323</v>
      </c>
      <c r="AK328" s="118">
        <v>54667</v>
      </c>
      <c r="AL328" s="5">
        <f t="shared" si="111"/>
        <v>168021.75516691947</v>
      </c>
      <c r="AM328" s="5">
        <f t="shared" si="112"/>
        <v>5000.557474002132</v>
      </c>
      <c r="AN328" s="5">
        <f t="shared" si="80"/>
        <v>3915.4169718824442</v>
      </c>
      <c r="AO328" s="35">
        <f t="shared" si="81"/>
        <v>0.27963642931781402</v>
      </c>
      <c r="AP328" s="5">
        <f t="shared" si="82"/>
        <v>1085.1405021196881</v>
      </c>
      <c r="AQ328" s="35">
        <f t="shared" si="83"/>
        <v>7.7499999999999986E-2</v>
      </c>
      <c r="AR328" s="5">
        <f t="shared" si="113"/>
        <v>533893.6618049629</v>
      </c>
      <c r="AS328" s="5">
        <f t="shared" si="114"/>
        <v>1081286.402297725</v>
      </c>
      <c r="AT328" s="5">
        <f t="shared" si="84"/>
        <v>164106.33819503701</v>
      </c>
      <c r="AU328" s="5">
        <f t="shared" si="85"/>
        <v>1615180.0641026879</v>
      </c>
      <c r="AV328" s="150"/>
      <c r="AW328" s="2">
        <v>323</v>
      </c>
      <c r="AX328" s="118">
        <v>54667</v>
      </c>
      <c r="AY328" s="5">
        <f t="shared" si="115"/>
        <v>164625.73078126038</v>
      </c>
      <c r="AZ328" s="5">
        <f t="shared" si="116"/>
        <v>4880.5172696983873</v>
      </c>
      <c r="BA328" s="5">
        <f t="shared" si="86"/>
        <v>3851.6064523155101</v>
      </c>
      <c r="BB328" s="35">
        <f t="shared" si="87"/>
        <v>0.28075366595758999</v>
      </c>
      <c r="BC328" s="5">
        <f t="shared" si="88"/>
        <v>1028.9108173828772</v>
      </c>
      <c r="BD328" s="35">
        <f t="shared" si="89"/>
        <v>7.4999999999999983E-2</v>
      </c>
      <c r="BE328" s="5">
        <f t="shared" si="117"/>
        <v>537225.87567105575</v>
      </c>
      <c r="BF328" s="5">
        <f t="shared" si="118"/>
        <v>1039181.2024415237</v>
      </c>
      <c r="BG328" s="5">
        <f t="shared" si="90"/>
        <v>160774.12432894486</v>
      </c>
      <c r="BH328" s="5">
        <f t="shared" si="91"/>
        <v>1576407.0781125794</v>
      </c>
      <c r="BI328" s="150"/>
      <c r="BJ328" s="2">
        <v>323</v>
      </c>
      <c r="BK328" s="118">
        <v>54667</v>
      </c>
      <c r="BL328" s="5">
        <f t="shared" si="119"/>
        <v>161239.42791808388</v>
      </c>
      <c r="BM328" s="5">
        <f t="shared" si="120"/>
        <v>4761.5904347922178</v>
      </c>
      <c r="BN328" s="5">
        <f t="shared" si="92"/>
        <v>3787.4355577871279</v>
      </c>
      <c r="BO328" s="35">
        <f t="shared" si="93"/>
        <v>0.28187415001581112</v>
      </c>
      <c r="BP328" s="5">
        <f t="shared" si="94"/>
        <v>974.15487700509004</v>
      </c>
      <c r="BQ328" s="35">
        <f t="shared" si="95"/>
        <v>7.2499999999999995E-2</v>
      </c>
      <c r="BR328" s="5">
        <f t="shared" si="121"/>
        <v>540548.00763970334</v>
      </c>
      <c r="BS328" s="5">
        <f t="shared" si="122"/>
        <v>997445.70279818354</v>
      </c>
      <c r="BT328" s="5">
        <f t="shared" si="96"/>
        <v>157451.99236029675</v>
      </c>
      <c r="BU328" s="5">
        <f t="shared" si="97"/>
        <v>1537993.7104378869</v>
      </c>
      <c r="BV328" s="150"/>
      <c r="BW328" s="2">
        <v>323</v>
      </c>
      <c r="BX328" s="118">
        <v>54667</v>
      </c>
      <c r="BY328" s="5">
        <f t="shared" si="123"/>
        <v>157864.2240391704</v>
      </c>
      <c r="BZ328" s="5">
        <f t="shared" si="124"/>
        <v>4643.8114163506943</v>
      </c>
      <c r="CA328" s="5">
        <f t="shared" si="98"/>
        <v>3722.9367761222002</v>
      </c>
      <c r="CB328" s="35">
        <f t="shared" si="99"/>
        <v>0.2829978836901087</v>
      </c>
      <c r="CC328" s="5">
        <f t="shared" si="100"/>
        <v>920.87464022849406</v>
      </c>
      <c r="CD328" s="35">
        <f t="shared" si="101"/>
        <v>7.0000000000000007E-2</v>
      </c>
      <c r="CE328" s="5">
        <f t="shared" si="125"/>
        <v>543858.71273695142</v>
      </c>
      <c r="CF328" s="5">
        <f t="shared" si="126"/>
        <v>956092.37474432203</v>
      </c>
      <c r="CG328" s="5">
        <f t="shared" si="102"/>
        <v>154141.2872630482</v>
      </c>
      <c r="CH328" s="5">
        <f t="shared" si="103"/>
        <v>1499951.0874812733</v>
      </c>
    </row>
    <row r="329" spans="9:86" ht="14.25" customHeight="1">
      <c r="I329" s="150"/>
      <c r="J329" s="2">
        <v>324</v>
      </c>
      <c r="K329" s="118">
        <v>54697</v>
      </c>
      <c r="L329" s="5">
        <f t="shared" si="104"/>
        <v>170795.75301183262</v>
      </c>
      <c r="M329" s="5">
        <f t="shared" si="67"/>
        <v>5243.8408962754593</v>
      </c>
      <c r="N329" s="5">
        <f t="shared" si="68"/>
        <v>4069.6200943191097</v>
      </c>
      <c r="O329" s="35">
        <f t="shared" si="69"/>
        <v>0.28592889618541056</v>
      </c>
      <c r="P329" s="5">
        <f t="shared" si="70"/>
        <v>1174.2208019563493</v>
      </c>
      <c r="Q329" s="35">
        <f t="shared" si="71"/>
        <v>8.2500000000000004E-2</v>
      </c>
      <c r="R329" s="5">
        <f t="shared" si="105"/>
        <v>531273.86708248663</v>
      </c>
      <c r="S329" s="5">
        <f t="shared" si="106"/>
        <v>1167730.583310762</v>
      </c>
      <c r="T329" s="5">
        <f t="shared" si="72"/>
        <v>166726.13291751352</v>
      </c>
      <c r="U329" s="5">
        <f t="shared" si="73"/>
        <v>1699004.4503932486</v>
      </c>
      <c r="V329" s="150"/>
      <c r="W329" s="2">
        <v>324</v>
      </c>
      <c r="X329" s="118">
        <v>54697</v>
      </c>
      <c r="Y329" s="5">
        <f t="shared" si="107"/>
        <v>167447.31286226178</v>
      </c>
      <c r="Z329" s="5">
        <f t="shared" si="108"/>
        <v>5121.6767256780549</v>
      </c>
      <c r="AA329" s="5">
        <f t="shared" si="74"/>
        <v>4005.36130659631</v>
      </c>
      <c r="AB329" s="35">
        <f t="shared" si="75"/>
        <v>0.28704154672635634</v>
      </c>
      <c r="AC329" s="5">
        <f t="shared" si="76"/>
        <v>1116.3154190817452</v>
      </c>
      <c r="AD329" s="35">
        <f t="shared" si="77"/>
        <v>7.9999999999999988E-2</v>
      </c>
      <c r="AE329" s="5">
        <f t="shared" si="109"/>
        <v>534558.04844433488</v>
      </c>
      <c r="AF329" s="5">
        <f t="shared" si="110"/>
        <v>1124865.2106753548</v>
      </c>
      <c r="AG329" s="5">
        <f t="shared" si="78"/>
        <v>163441.95155566547</v>
      </c>
      <c r="AH329" s="5">
        <f t="shared" si="79"/>
        <v>1659423.2591196897</v>
      </c>
      <c r="AI329" s="150"/>
      <c r="AJ329" s="2">
        <v>324</v>
      </c>
      <c r="AK329" s="118">
        <v>54697</v>
      </c>
      <c r="AL329" s="5">
        <f t="shared" si="111"/>
        <v>164106.33819503701</v>
      </c>
      <c r="AM329" s="5">
        <f t="shared" si="112"/>
        <v>5000.557474002132</v>
      </c>
      <c r="AN329" s="5">
        <f t="shared" si="80"/>
        <v>3940.7040398258514</v>
      </c>
      <c r="AO329" s="35">
        <f t="shared" si="81"/>
        <v>0.28815735576104845</v>
      </c>
      <c r="AP329" s="5">
        <f t="shared" si="82"/>
        <v>1059.8534341762806</v>
      </c>
      <c r="AQ329" s="35">
        <f t="shared" si="83"/>
        <v>7.7499999999999999E-2</v>
      </c>
      <c r="AR329" s="5">
        <f t="shared" si="113"/>
        <v>537834.36584478873</v>
      </c>
      <c r="AS329" s="5">
        <f t="shared" si="114"/>
        <v>1082346.2557319012</v>
      </c>
      <c r="AT329" s="5">
        <f t="shared" si="84"/>
        <v>160165.63415521116</v>
      </c>
      <c r="AU329" s="5">
        <f t="shared" si="85"/>
        <v>1620180.6215766899</v>
      </c>
      <c r="AV329" s="150"/>
      <c r="AW329" s="2">
        <v>324</v>
      </c>
      <c r="AX329" s="118">
        <v>54697</v>
      </c>
      <c r="AY329" s="5">
        <f t="shared" si="115"/>
        <v>160774.12432894486</v>
      </c>
      <c r="AZ329" s="5">
        <f t="shared" si="116"/>
        <v>4880.5172696983873</v>
      </c>
      <c r="BA329" s="5">
        <f t="shared" si="86"/>
        <v>3875.6789926424817</v>
      </c>
      <c r="BB329" s="35">
        <f t="shared" si="87"/>
        <v>0.28927632543999321</v>
      </c>
      <c r="BC329" s="5">
        <f t="shared" si="88"/>
        <v>1004.8382770559053</v>
      </c>
      <c r="BD329" s="35">
        <f t="shared" si="89"/>
        <v>7.4999999999999997E-2</v>
      </c>
      <c r="BE329" s="5">
        <f t="shared" si="117"/>
        <v>541101.55466369819</v>
      </c>
      <c r="BF329" s="5">
        <f t="shared" si="118"/>
        <v>1040186.0407185795</v>
      </c>
      <c r="BG329" s="5">
        <f t="shared" si="90"/>
        <v>156898.44533630239</v>
      </c>
      <c r="BH329" s="5">
        <f t="shared" si="91"/>
        <v>1581287.5953822779</v>
      </c>
      <c r="BI329" s="150"/>
      <c r="BJ329" s="2">
        <v>324</v>
      </c>
      <c r="BK329" s="118">
        <v>54697</v>
      </c>
      <c r="BL329" s="5">
        <f t="shared" si="119"/>
        <v>157451.99236029675</v>
      </c>
      <c r="BM329" s="5">
        <f t="shared" si="120"/>
        <v>4761.5904347922178</v>
      </c>
      <c r="BN329" s="5">
        <f t="shared" si="92"/>
        <v>3810.3179809487583</v>
      </c>
      <c r="BO329" s="35">
        <f t="shared" si="93"/>
        <v>0.29039845787886559</v>
      </c>
      <c r="BP329" s="5">
        <f t="shared" si="94"/>
        <v>951.27245384345952</v>
      </c>
      <c r="BQ329" s="35">
        <f t="shared" si="95"/>
        <v>7.2499999999999995E-2</v>
      </c>
      <c r="BR329" s="5">
        <f t="shared" si="121"/>
        <v>544358.32562065206</v>
      </c>
      <c r="BS329" s="5">
        <f t="shared" si="122"/>
        <v>998396.97525202704</v>
      </c>
      <c r="BT329" s="5">
        <f t="shared" si="96"/>
        <v>153641.674379348</v>
      </c>
      <c r="BU329" s="5">
        <f t="shared" si="97"/>
        <v>1542755.3008726791</v>
      </c>
      <c r="BV329" s="150"/>
      <c r="BW329" s="2">
        <v>324</v>
      </c>
      <c r="BX329" s="118">
        <v>54697</v>
      </c>
      <c r="BY329" s="5">
        <f t="shared" si="123"/>
        <v>154141.2872630482</v>
      </c>
      <c r="BZ329" s="5">
        <f t="shared" si="124"/>
        <v>4643.8114163506943</v>
      </c>
      <c r="CA329" s="5">
        <f t="shared" si="98"/>
        <v>3744.6539073162467</v>
      </c>
      <c r="CB329" s="35">
        <f t="shared" si="99"/>
        <v>0.2915237551578907</v>
      </c>
      <c r="CC329" s="5">
        <f t="shared" si="100"/>
        <v>899.15750903444791</v>
      </c>
      <c r="CD329" s="35">
        <f t="shared" si="101"/>
        <v>7.0000000000000007E-2</v>
      </c>
      <c r="CE329" s="5">
        <f t="shared" si="125"/>
        <v>547603.36664426769</v>
      </c>
      <c r="CF329" s="5">
        <f t="shared" si="126"/>
        <v>956991.53225335653</v>
      </c>
      <c r="CG329" s="5">
        <f t="shared" si="102"/>
        <v>150396.63335573196</v>
      </c>
      <c r="CH329" s="5">
        <f t="shared" si="103"/>
        <v>1504594.8988976241</v>
      </c>
    </row>
    <row r="330" spans="9:86" ht="14.25" customHeight="1">
      <c r="I330" s="150"/>
      <c r="J330" s="2">
        <v>325</v>
      </c>
      <c r="K330" s="118">
        <v>54728</v>
      </c>
      <c r="L330" s="5">
        <f t="shared" si="104"/>
        <v>166726.13291751352</v>
      </c>
      <c r="M330" s="5">
        <f t="shared" si="67"/>
        <v>5243.8408962754593</v>
      </c>
      <c r="N330" s="5">
        <f t="shared" si="68"/>
        <v>4097.5987324675534</v>
      </c>
      <c r="O330" s="35">
        <f t="shared" si="69"/>
        <v>0.29492188134620567</v>
      </c>
      <c r="P330" s="5">
        <f t="shared" si="70"/>
        <v>1146.2421638079054</v>
      </c>
      <c r="Q330" s="35">
        <f t="shared" si="71"/>
        <v>8.2500000000000004E-2</v>
      </c>
      <c r="R330" s="5">
        <f t="shared" si="105"/>
        <v>535371.46581495414</v>
      </c>
      <c r="S330" s="5">
        <f t="shared" si="106"/>
        <v>1168876.8254745698</v>
      </c>
      <c r="T330" s="5">
        <f t="shared" si="72"/>
        <v>162628.53418504595</v>
      </c>
      <c r="U330" s="5">
        <f t="shared" si="73"/>
        <v>1704248.2912895239</v>
      </c>
      <c r="V330" s="150"/>
      <c r="W330" s="2">
        <v>325</v>
      </c>
      <c r="X330" s="118">
        <v>54728</v>
      </c>
      <c r="Y330" s="5">
        <f t="shared" si="107"/>
        <v>163441.95155566547</v>
      </c>
      <c r="Z330" s="5">
        <f t="shared" si="108"/>
        <v>5121.6767256780549</v>
      </c>
      <c r="AA330" s="5">
        <f t="shared" si="74"/>
        <v>4032.063715306952</v>
      </c>
      <c r="AB330" s="35">
        <f t="shared" si="75"/>
        <v>0.2960363855371882</v>
      </c>
      <c r="AC330" s="5">
        <f t="shared" si="76"/>
        <v>1089.6130103711032</v>
      </c>
      <c r="AD330" s="35">
        <f t="shared" si="77"/>
        <v>0.08</v>
      </c>
      <c r="AE330" s="5">
        <f t="shared" si="109"/>
        <v>538590.11215964181</v>
      </c>
      <c r="AF330" s="5">
        <f t="shared" si="110"/>
        <v>1125954.8236857259</v>
      </c>
      <c r="AG330" s="5">
        <f t="shared" si="78"/>
        <v>159409.88784035851</v>
      </c>
      <c r="AH330" s="5">
        <f t="shared" si="79"/>
        <v>1664544.9358453676</v>
      </c>
      <c r="AI330" s="150"/>
      <c r="AJ330" s="2">
        <v>325</v>
      </c>
      <c r="AK330" s="118">
        <v>54728</v>
      </c>
      <c r="AL330" s="5">
        <f t="shared" si="111"/>
        <v>160165.63415521116</v>
      </c>
      <c r="AM330" s="5">
        <f t="shared" si="112"/>
        <v>5000.557474002132</v>
      </c>
      <c r="AN330" s="5">
        <f t="shared" si="80"/>
        <v>3966.1544200830599</v>
      </c>
      <c r="AO330" s="35">
        <f t="shared" si="81"/>
        <v>0.29715396372030167</v>
      </c>
      <c r="AP330" s="5">
        <f t="shared" si="82"/>
        <v>1034.4030539190721</v>
      </c>
      <c r="AQ330" s="35">
        <f t="shared" si="83"/>
        <v>7.7500000000000013E-2</v>
      </c>
      <c r="AR330" s="5">
        <f t="shared" si="113"/>
        <v>541800.52026487177</v>
      </c>
      <c r="AS330" s="5">
        <f t="shared" si="114"/>
        <v>1083380.6587858202</v>
      </c>
      <c r="AT330" s="5">
        <f t="shared" si="84"/>
        <v>156199.47973512809</v>
      </c>
      <c r="AU330" s="5">
        <f t="shared" si="85"/>
        <v>1625181.1790506919</v>
      </c>
      <c r="AV330" s="150"/>
      <c r="AW330" s="2">
        <v>325</v>
      </c>
      <c r="AX330" s="118">
        <v>54728</v>
      </c>
      <c r="AY330" s="5">
        <f t="shared" si="115"/>
        <v>156898.44533630239</v>
      </c>
      <c r="AZ330" s="5">
        <f t="shared" si="116"/>
        <v>4880.5172696983873</v>
      </c>
      <c r="BA330" s="5">
        <f t="shared" si="86"/>
        <v>3899.9019863464973</v>
      </c>
      <c r="BB330" s="35">
        <f t="shared" si="87"/>
        <v>0.29827461792784182</v>
      </c>
      <c r="BC330" s="5">
        <f t="shared" si="88"/>
        <v>980.61528335188984</v>
      </c>
      <c r="BD330" s="35">
        <f t="shared" si="89"/>
        <v>7.4999999999999997E-2</v>
      </c>
      <c r="BE330" s="5">
        <f t="shared" si="117"/>
        <v>545001.45665004465</v>
      </c>
      <c r="BF330" s="5">
        <f t="shared" si="118"/>
        <v>1041166.6560019314</v>
      </c>
      <c r="BG330" s="5">
        <f t="shared" si="90"/>
        <v>152998.5433499559</v>
      </c>
      <c r="BH330" s="5">
        <f t="shared" si="91"/>
        <v>1586168.1126519761</v>
      </c>
      <c r="BI330" s="150"/>
      <c r="BJ330" s="2">
        <v>325</v>
      </c>
      <c r="BK330" s="118">
        <v>54728</v>
      </c>
      <c r="BL330" s="5">
        <f t="shared" si="119"/>
        <v>153641.674379348</v>
      </c>
      <c r="BM330" s="5">
        <f t="shared" si="120"/>
        <v>4761.5904347922178</v>
      </c>
      <c r="BN330" s="5">
        <f t="shared" si="92"/>
        <v>3833.3386520836571</v>
      </c>
      <c r="BO330" s="35">
        <f t="shared" si="93"/>
        <v>0.29939835016004657</v>
      </c>
      <c r="BP330" s="5">
        <f t="shared" si="94"/>
        <v>928.25178270856077</v>
      </c>
      <c r="BQ330" s="35">
        <f t="shared" si="95"/>
        <v>7.2499999999999995E-2</v>
      </c>
      <c r="BR330" s="5">
        <f t="shared" si="121"/>
        <v>548191.66427273571</v>
      </c>
      <c r="BS330" s="5">
        <f t="shared" si="122"/>
        <v>999325.22703473561</v>
      </c>
      <c r="BT330" s="5">
        <f t="shared" si="96"/>
        <v>149808.33572726435</v>
      </c>
      <c r="BU330" s="5">
        <f t="shared" si="97"/>
        <v>1547516.8913074713</v>
      </c>
      <c r="BV330" s="150"/>
      <c r="BW330" s="2">
        <v>325</v>
      </c>
      <c r="BX330" s="118">
        <v>54728</v>
      </c>
      <c r="BY330" s="5">
        <f t="shared" si="123"/>
        <v>150396.63335573196</v>
      </c>
      <c r="BZ330" s="5">
        <f t="shared" si="124"/>
        <v>4643.8114163506943</v>
      </c>
      <c r="CA330" s="5">
        <f t="shared" si="98"/>
        <v>3766.4977217755913</v>
      </c>
      <c r="CB330" s="35">
        <f t="shared" si="99"/>
        <v>0.3005251623844577</v>
      </c>
      <c r="CC330" s="5">
        <f t="shared" si="100"/>
        <v>877.31369457510311</v>
      </c>
      <c r="CD330" s="35">
        <f t="shared" si="101"/>
        <v>7.0000000000000007E-2</v>
      </c>
      <c r="CE330" s="5">
        <f t="shared" si="125"/>
        <v>551369.86436604324</v>
      </c>
      <c r="CF330" s="5">
        <f t="shared" si="126"/>
        <v>957868.84594793164</v>
      </c>
      <c r="CG330" s="5">
        <f t="shared" si="102"/>
        <v>146630.13563395638</v>
      </c>
      <c r="CH330" s="5">
        <f t="shared" si="103"/>
        <v>1509238.7103139749</v>
      </c>
    </row>
    <row r="331" spans="9:86" ht="14.25" customHeight="1">
      <c r="I331" s="150"/>
      <c r="J331" s="2">
        <v>326</v>
      </c>
      <c r="K331" s="118">
        <v>54758</v>
      </c>
      <c r="L331" s="5">
        <f t="shared" si="104"/>
        <v>162628.53418504595</v>
      </c>
      <c r="M331" s="5">
        <f t="shared" si="67"/>
        <v>5243.8408962754593</v>
      </c>
      <c r="N331" s="5">
        <f t="shared" si="68"/>
        <v>4125.7697237532684</v>
      </c>
      <c r="O331" s="35">
        <f t="shared" si="69"/>
        <v>0.30443142670587819</v>
      </c>
      <c r="P331" s="5">
        <f t="shared" si="70"/>
        <v>1118.0711725221909</v>
      </c>
      <c r="Q331" s="35">
        <f t="shared" si="71"/>
        <v>8.2500000000000004E-2</v>
      </c>
      <c r="R331" s="5">
        <f t="shared" si="105"/>
        <v>539497.23553870735</v>
      </c>
      <c r="S331" s="5">
        <f t="shared" si="106"/>
        <v>1169994.896647092</v>
      </c>
      <c r="T331" s="5">
        <f t="shared" si="72"/>
        <v>158502.76446129268</v>
      </c>
      <c r="U331" s="5">
        <f t="shared" si="73"/>
        <v>1709492.1321857993</v>
      </c>
      <c r="V331" s="150"/>
      <c r="W331" s="2">
        <v>326</v>
      </c>
      <c r="X331" s="118">
        <v>54758</v>
      </c>
      <c r="Y331" s="5">
        <f t="shared" si="107"/>
        <v>159409.88784035851</v>
      </c>
      <c r="Z331" s="5">
        <f t="shared" si="108"/>
        <v>5121.6767256780549</v>
      </c>
      <c r="AA331" s="5">
        <f t="shared" si="74"/>
        <v>4058.944140075665</v>
      </c>
      <c r="AB331" s="35">
        <f t="shared" si="75"/>
        <v>0.30554773195553636</v>
      </c>
      <c r="AC331" s="5">
        <f t="shared" si="76"/>
        <v>1062.7325856023901</v>
      </c>
      <c r="AD331" s="35">
        <f t="shared" si="77"/>
        <v>0.08</v>
      </c>
      <c r="AE331" s="5">
        <f t="shared" si="109"/>
        <v>542649.05629971751</v>
      </c>
      <c r="AF331" s="5">
        <f t="shared" si="110"/>
        <v>1127017.5562713284</v>
      </c>
      <c r="AG331" s="5">
        <f t="shared" si="78"/>
        <v>155350.94370028283</v>
      </c>
      <c r="AH331" s="5">
        <f t="shared" si="79"/>
        <v>1669666.6125710458</v>
      </c>
      <c r="AI331" s="150"/>
      <c r="AJ331" s="2">
        <v>326</v>
      </c>
      <c r="AK331" s="118">
        <v>54758</v>
      </c>
      <c r="AL331" s="5">
        <f t="shared" si="111"/>
        <v>156199.47973512809</v>
      </c>
      <c r="AM331" s="5">
        <f t="shared" si="112"/>
        <v>5000.557474002132</v>
      </c>
      <c r="AN331" s="5">
        <f t="shared" si="80"/>
        <v>3991.7691673794297</v>
      </c>
      <c r="AO331" s="35">
        <f t="shared" si="81"/>
        <v>0.30666702661097617</v>
      </c>
      <c r="AP331" s="5">
        <f t="shared" si="82"/>
        <v>1008.7883066227022</v>
      </c>
      <c r="AQ331" s="35">
        <f t="shared" si="83"/>
        <v>7.7499999999999999E-2</v>
      </c>
      <c r="AR331" s="5">
        <f t="shared" si="113"/>
        <v>545792.28943225124</v>
      </c>
      <c r="AS331" s="5">
        <f t="shared" si="114"/>
        <v>1084389.447092443</v>
      </c>
      <c r="AT331" s="5">
        <f t="shared" si="84"/>
        <v>152207.71056774867</v>
      </c>
      <c r="AU331" s="5">
        <f t="shared" si="85"/>
        <v>1630181.7365246941</v>
      </c>
      <c r="AV331" s="150"/>
      <c r="AW331" s="2">
        <v>326</v>
      </c>
      <c r="AX331" s="118">
        <v>54758</v>
      </c>
      <c r="AY331" s="5">
        <f t="shared" si="115"/>
        <v>152998.5433499559</v>
      </c>
      <c r="AZ331" s="5">
        <f t="shared" si="116"/>
        <v>4880.5172696983873</v>
      </c>
      <c r="BA331" s="5">
        <f t="shared" si="86"/>
        <v>3924.2763737611631</v>
      </c>
      <c r="BB331" s="35">
        <f t="shared" si="87"/>
        <v>0.30778931259117459</v>
      </c>
      <c r="BC331" s="5">
        <f t="shared" si="88"/>
        <v>956.24089593722431</v>
      </c>
      <c r="BD331" s="35">
        <f t="shared" si="89"/>
        <v>7.4999999999999997E-2</v>
      </c>
      <c r="BE331" s="5">
        <f t="shared" si="117"/>
        <v>548925.73302380578</v>
      </c>
      <c r="BF331" s="5">
        <f t="shared" si="118"/>
        <v>1042122.8968978686</v>
      </c>
      <c r="BG331" s="5">
        <f t="shared" si="90"/>
        <v>149074.26697619475</v>
      </c>
      <c r="BH331" s="5">
        <f t="shared" si="91"/>
        <v>1591048.6299216743</v>
      </c>
      <c r="BI331" s="150"/>
      <c r="BJ331" s="2">
        <v>326</v>
      </c>
      <c r="BK331" s="118">
        <v>54758</v>
      </c>
      <c r="BL331" s="5">
        <f t="shared" si="119"/>
        <v>149808.33572726435</v>
      </c>
      <c r="BM331" s="5">
        <f t="shared" si="120"/>
        <v>4761.5904347922178</v>
      </c>
      <c r="BN331" s="5">
        <f t="shared" si="92"/>
        <v>3856.498406439996</v>
      </c>
      <c r="BO331" s="35">
        <f t="shared" si="93"/>
        <v>0.30891459178567993</v>
      </c>
      <c r="BP331" s="5">
        <f t="shared" si="94"/>
        <v>905.09202835222209</v>
      </c>
      <c r="BQ331" s="35">
        <f t="shared" si="95"/>
        <v>7.2499999999999995E-2</v>
      </c>
      <c r="BR331" s="5">
        <f t="shared" si="121"/>
        <v>552048.16267917573</v>
      </c>
      <c r="BS331" s="5">
        <f t="shared" si="122"/>
        <v>1000230.3190630878</v>
      </c>
      <c r="BT331" s="5">
        <f t="shared" si="96"/>
        <v>145951.83732082436</v>
      </c>
      <c r="BU331" s="5">
        <f t="shared" si="97"/>
        <v>1552278.4817422635</v>
      </c>
      <c r="BV331" s="150"/>
      <c r="BW331" s="2">
        <v>326</v>
      </c>
      <c r="BX331" s="118">
        <v>54758</v>
      </c>
      <c r="BY331" s="5">
        <f t="shared" si="123"/>
        <v>146630.13563395638</v>
      </c>
      <c r="BZ331" s="5">
        <f t="shared" si="124"/>
        <v>4643.8114163506943</v>
      </c>
      <c r="CA331" s="5">
        <f t="shared" si="98"/>
        <v>3788.4689584859489</v>
      </c>
      <c r="CB331" s="35">
        <f t="shared" si="99"/>
        <v>0.31004286605395087</v>
      </c>
      <c r="CC331" s="5">
        <f t="shared" si="100"/>
        <v>855.3424578647456</v>
      </c>
      <c r="CD331" s="35">
        <f t="shared" si="101"/>
        <v>7.0000000000000007E-2</v>
      </c>
      <c r="CE331" s="5">
        <f t="shared" si="125"/>
        <v>555158.33332452923</v>
      </c>
      <c r="CF331" s="5">
        <f t="shared" si="126"/>
        <v>958724.18840579642</v>
      </c>
      <c r="CG331" s="5">
        <f t="shared" si="102"/>
        <v>142841.66667547042</v>
      </c>
      <c r="CH331" s="5">
        <f t="shared" si="103"/>
        <v>1513882.5217303257</v>
      </c>
    </row>
    <row r="332" spans="9:86" ht="14.25" customHeight="1">
      <c r="I332" s="150"/>
      <c r="J332" s="2">
        <v>327</v>
      </c>
      <c r="K332" s="118">
        <v>54789</v>
      </c>
      <c r="L332" s="5">
        <f t="shared" si="104"/>
        <v>158502.76446129268</v>
      </c>
      <c r="M332" s="5">
        <f t="shared" si="67"/>
        <v>5243.8408962754593</v>
      </c>
      <c r="N332" s="5">
        <f t="shared" si="68"/>
        <v>4154.134390604072</v>
      </c>
      <c r="O332" s="35">
        <f t="shared" si="69"/>
        <v>0.3145031120225189</v>
      </c>
      <c r="P332" s="5">
        <f t="shared" si="70"/>
        <v>1089.7065056713873</v>
      </c>
      <c r="Q332" s="35">
        <f t="shared" si="71"/>
        <v>8.2500000000000018E-2</v>
      </c>
      <c r="R332" s="5">
        <f t="shared" si="105"/>
        <v>543651.36992931145</v>
      </c>
      <c r="S332" s="5">
        <f t="shared" si="106"/>
        <v>1171084.6031527633</v>
      </c>
      <c r="T332" s="5">
        <f t="shared" si="72"/>
        <v>154348.63007068861</v>
      </c>
      <c r="U332" s="5">
        <f t="shared" si="73"/>
        <v>1714735.9730820749</v>
      </c>
      <c r="V332" s="150"/>
      <c r="W332" s="2">
        <v>327</v>
      </c>
      <c r="X332" s="118">
        <v>54789</v>
      </c>
      <c r="Y332" s="5">
        <f t="shared" si="107"/>
        <v>155350.94370028283</v>
      </c>
      <c r="Z332" s="5">
        <f t="shared" si="108"/>
        <v>5121.6767256780549</v>
      </c>
      <c r="AA332" s="5">
        <f t="shared" si="74"/>
        <v>4086.0037676761694</v>
      </c>
      <c r="AB332" s="35">
        <f t="shared" si="75"/>
        <v>0.31562116099346726</v>
      </c>
      <c r="AC332" s="5">
        <f t="shared" si="76"/>
        <v>1035.6729580018857</v>
      </c>
      <c r="AD332" s="35">
        <f t="shared" si="77"/>
        <v>8.0000000000000016E-2</v>
      </c>
      <c r="AE332" s="5">
        <f t="shared" si="109"/>
        <v>546735.0600673937</v>
      </c>
      <c r="AF332" s="5">
        <f t="shared" si="110"/>
        <v>1128053.2292293303</v>
      </c>
      <c r="AG332" s="5">
        <f t="shared" si="78"/>
        <v>151264.93993260668</v>
      </c>
      <c r="AH332" s="5">
        <f t="shared" si="79"/>
        <v>1674788.2892967239</v>
      </c>
      <c r="AI332" s="150"/>
      <c r="AJ332" s="2">
        <v>327</v>
      </c>
      <c r="AK332" s="118">
        <v>54789</v>
      </c>
      <c r="AL332" s="5">
        <f t="shared" si="111"/>
        <v>152207.71056774867</v>
      </c>
      <c r="AM332" s="5">
        <f t="shared" si="112"/>
        <v>5000.557474002132</v>
      </c>
      <c r="AN332" s="5">
        <f t="shared" si="80"/>
        <v>4017.5493432520884</v>
      </c>
      <c r="AO332" s="35">
        <f t="shared" si="81"/>
        <v>0.31674211470099078</v>
      </c>
      <c r="AP332" s="5">
        <f t="shared" si="82"/>
        <v>983.00813075004351</v>
      </c>
      <c r="AQ332" s="35">
        <f t="shared" si="83"/>
        <v>7.7499999999999999E-2</v>
      </c>
      <c r="AR332" s="5">
        <f t="shared" si="113"/>
        <v>549809.83877550333</v>
      </c>
      <c r="AS332" s="5">
        <f t="shared" si="114"/>
        <v>1085372.4552231932</v>
      </c>
      <c r="AT332" s="5">
        <f t="shared" si="84"/>
        <v>148190.16122449658</v>
      </c>
      <c r="AU332" s="5">
        <f t="shared" si="85"/>
        <v>1635182.2939986964</v>
      </c>
      <c r="AV332" s="150"/>
      <c r="AW332" s="2">
        <v>327</v>
      </c>
      <c r="AX332" s="118">
        <v>54789</v>
      </c>
      <c r="AY332" s="5">
        <f t="shared" si="115"/>
        <v>149074.26697619475</v>
      </c>
      <c r="AZ332" s="5">
        <f t="shared" si="116"/>
        <v>4880.5172696983873</v>
      </c>
      <c r="BA332" s="5">
        <f t="shared" si="86"/>
        <v>3948.8031010971699</v>
      </c>
      <c r="BB332" s="35">
        <f t="shared" si="87"/>
        <v>0.31786597495550939</v>
      </c>
      <c r="BC332" s="5">
        <f t="shared" si="88"/>
        <v>931.71416860121712</v>
      </c>
      <c r="BD332" s="35">
        <f t="shared" si="89"/>
        <v>7.4999999999999997E-2</v>
      </c>
      <c r="BE332" s="5">
        <f t="shared" si="117"/>
        <v>552874.53612490289</v>
      </c>
      <c r="BF332" s="5">
        <f t="shared" si="118"/>
        <v>1043054.6110664698</v>
      </c>
      <c r="BG332" s="5">
        <f t="shared" si="90"/>
        <v>145125.46387509757</v>
      </c>
      <c r="BH332" s="5">
        <f t="shared" si="91"/>
        <v>1595929.1471913727</v>
      </c>
      <c r="BI332" s="150"/>
      <c r="BJ332" s="2">
        <v>327</v>
      </c>
      <c r="BK332" s="118">
        <v>54789</v>
      </c>
      <c r="BL332" s="5">
        <f t="shared" si="119"/>
        <v>145951.83732082436</v>
      </c>
      <c r="BM332" s="5">
        <f t="shared" si="120"/>
        <v>4761.5904347922178</v>
      </c>
      <c r="BN332" s="5">
        <f t="shared" si="92"/>
        <v>3879.7980843122373</v>
      </c>
      <c r="BO332" s="35">
        <f t="shared" si="93"/>
        <v>0.31899274354050239</v>
      </c>
      <c r="BP332" s="5">
        <f t="shared" si="94"/>
        <v>881.79235047998043</v>
      </c>
      <c r="BQ332" s="35">
        <f t="shared" si="95"/>
        <v>7.2499999999999995E-2</v>
      </c>
      <c r="BR332" s="5">
        <f t="shared" si="121"/>
        <v>555927.96076348796</v>
      </c>
      <c r="BS332" s="5">
        <f t="shared" si="122"/>
        <v>1001112.1114135678</v>
      </c>
      <c r="BT332" s="5">
        <f t="shared" si="96"/>
        <v>142072.03923651212</v>
      </c>
      <c r="BU332" s="5">
        <f t="shared" si="97"/>
        <v>1557040.0721770558</v>
      </c>
      <c r="BV332" s="150"/>
      <c r="BW332" s="2">
        <v>327</v>
      </c>
      <c r="BX332" s="118">
        <v>54789</v>
      </c>
      <c r="BY332" s="5">
        <f t="shared" si="123"/>
        <v>142841.66667547042</v>
      </c>
      <c r="BZ332" s="5">
        <f t="shared" si="124"/>
        <v>4643.8114163506943</v>
      </c>
      <c r="CA332" s="5">
        <f t="shared" si="98"/>
        <v>3810.5683607437836</v>
      </c>
      <c r="CB332" s="35">
        <f t="shared" si="99"/>
        <v>0.3201224222118228</v>
      </c>
      <c r="CC332" s="5">
        <f t="shared" si="100"/>
        <v>833.24305560691084</v>
      </c>
      <c r="CD332" s="35">
        <f t="shared" si="101"/>
        <v>7.0000000000000007E-2</v>
      </c>
      <c r="CE332" s="5">
        <f t="shared" si="125"/>
        <v>558968.90168527304</v>
      </c>
      <c r="CF332" s="5">
        <f t="shared" si="126"/>
        <v>959557.43146140338</v>
      </c>
      <c r="CG332" s="5">
        <f t="shared" si="102"/>
        <v>139031.09831472664</v>
      </c>
      <c r="CH332" s="5">
        <f t="shared" si="103"/>
        <v>1518526.3331466764</v>
      </c>
    </row>
    <row r="333" spans="9:86" ht="14.25" customHeight="1">
      <c r="I333" s="150"/>
      <c r="J333" s="2">
        <v>328</v>
      </c>
      <c r="K333" s="118">
        <v>54820</v>
      </c>
      <c r="L333" s="5">
        <f t="shared" si="104"/>
        <v>154348.63007068861</v>
      </c>
      <c r="M333" s="5">
        <f t="shared" si="67"/>
        <v>5243.8408962754593</v>
      </c>
      <c r="N333" s="5">
        <f t="shared" si="68"/>
        <v>4182.6940645394752</v>
      </c>
      <c r="O333" s="35">
        <f t="shared" si="69"/>
        <v>0.3251880418471263</v>
      </c>
      <c r="P333" s="5">
        <f t="shared" si="70"/>
        <v>1061.1468317359843</v>
      </c>
      <c r="Q333" s="35">
        <f t="shared" si="71"/>
        <v>8.2500000000000018E-2</v>
      </c>
      <c r="R333" s="5">
        <f t="shared" si="105"/>
        <v>547834.06399385096</v>
      </c>
      <c r="S333" s="5">
        <f t="shared" si="106"/>
        <v>1172145.7499844993</v>
      </c>
      <c r="T333" s="5">
        <f t="shared" si="72"/>
        <v>150165.93600614913</v>
      </c>
      <c r="U333" s="5">
        <f t="shared" si="73"/>
        <v>1719979.8139783503</v>
      </c>
      <c r="V333" s="150"/>
      <c r="W333" s="2">
        <v>328</v>
      </c>
      <c r="X333" s="118">
        <v>54820</v>
      </c>
      <c r="Y333" s="5">
        <f t="shared" si="107"/>
        <v>151264.93993260668</v>
      </c>
      <c r="Z333" s="5">
        <f t="shared" si="108"/>
        <v>5121.6767256780549</v>
      </c>
      <c r="AA333" s="5">
        <f t="shared" si="74"/>
        <v>4113.24379279401</v>
      </c>
      <c r="AB333" s="35">
        <f t="shared" si="75"/>
        <v>0.32630777188368354</v>
      </c>
      <c r="AC333" s="5">
        <f t="shared" si="76"/>
        <v>1008.4329328840446</v>
      </c>
      <c r="AD333" s="35">
        <f t="shared" si="77"/>
        <v>0.08</v>
      </c>
      <c r="AE333" s="5">
        <f t="shared" si="109"/>
        <v>550848.30386018776</v>
      </c>
      <c r="AF333" s="5">
        <f t="shared" si="110"/>
        <v>1129061.6621622143</v>
      </c>
      <c r="AG333" s="5">
        <f t="shared" si="78"/>
        <v>147151.69613981267</v>
      </c>
      <c r="AH333" s="5">
        <f t="shared" si="79"/>
        <v>1679909.966022402</v>
      </c>
      <c r="AI333" s="150"/>
      <c r="AJ333" s="2">
        <v>328</v>
      </c>
      <c r="AK333" s="118">
        <v>54820</v>
      </c>
      <c r="AL333" s="5">
        <f t="shared" si="111"/>
        <v>148190.16122449658</v>
      </c>
      <c r="AM333" s="5">
        <f t="shared" si="112"/>
        <v>5000.557474002132</v>
      </c>
      <c r="AN333" s="5">
        <f t="shared" si="80"/>
        <v>4043.4960160939249</v>
      </c>
      <c r="AO333" s="35">
        <f t="shared" si="81"/>
        <v>0.32743032190659482</v>
      </c>
      <c r="AP333" s="5">
        <f t="shared" si="82"/>
        <v>957.0614579082071</v>
      </c>
      <c r="AQ333" s="35">
        <f t="shared" si="83"/>
        <v>7.7499999999999999E-2</v>
      </c>
      <c r="AR333" s="5">
        <f t="shared" si="113"/>
        <v>553853.33479159721</v>
      </c>
      <c r="AS333" s="5">
        <f t="shared" si="114"/>
        <v>1086329.5166811014</v>
      </c>
      <c r="AT333" s="5">
        <f t="shared" si="84"/>
        <v>144146.66520840264</v>
      </c>
      <c r="AU333" s="5">
        <f t="shared" si="85"/>
        <v>1640182.8514726986</v>
      </c>
      <c r="AV333" s="150"/>
      <c r="AW333" s="2">
        <v>328</v>
      </c>
      <c r="AX333" s="118">
        <v>54820</v>
      </c>
      <c r="AY333" s="5">
        <f t="shared" si="115"/>
        <v>145125.46387509757</v>
      </c>
      <c r="AZ333" s="5">
        <f t="shared" si="116"/>
        <v>4880.5172696983873</v>
      </c>
      <c r="BA333" s="5">
        <f t="shared" si="86"/>
        <v>3973.4831204790275</v>
      </c>
      <c r="BB333" s="35">
        <f t="shared" si="87"/>
        <v>0.32855569362235243</v>
      </c>
      <c r="BC333" s="5">
        <f t="shared" si="88"/>
        <v>907.03414921935973</v>
      </c>
      <c r="BD333" s="35">
        <f t="shared" si="89"/>
        <v>7.4999999999999997E-2</v>
      </c>
      <c r="BE333" s="5">
        <f t="shared" si="117"/>
        <v>556848.01924538193</v>
      </c>
      <c r="BF333" s="5">
        <f t="shared" si="118"/>
        <v>1043961.6452156892</v>
      </c>
      <c r="BG333" s="5">
        <f t="shared" si="90"/>
        <v>141151.98075461853</v>
      </c>
      <c r="BH333" s="5">
        <f t="shared" si="91"/>
        <v>1600809.6644610711</v>
      </c>
      <c r="BI333" s="150"/>
      <c r="BJ333" s="2">
        <v>328</v>
      </c>
      <c r="BK333" s="118">
        <v>54820</v>
      </c>
      <c r="BL333" s="5">
        <f t="shared" si="119"/>
        <v>142072.03923651212</v>
      </c>
      <c r="BM333" s="5">
        <f t="shared" si="120"/>
        <v>4761.5904347922178</v>
      </c>
      <c r="BN333" s="5">
        <f t="shared" si="92"/>
        <v>3903.2385310716236</v>
      </c>
      <c r="BO333" s="35">
        <f t="shared" si="93"/>
        <v>0.32968388871286103</v>
      </c>
      <c r="BP333" s="5">
        <f t="shared" si="94"/>
        <v>858.35190372059401</v>
      </c>
      <c r="BQ333" s="35">
        <f t="shared" si="95"/>
        <v>7.2499999999999995E-2</v>
      </c>
      <c r="BR333" s="5">
        <f t="shared" si="121"/>
        <v>559831.19929455954</v>
      </c>
      <c r="BS333" s="5">
        <f t="shared" si="122"/>
        <v>1001970.4633172884</v>
      </c>
      <c r="BT333" s="5">
        <f t="shared" si="96"/>
        <v>138168.80070544049</v>
      </c>
      <c r="BU333" s="5">
        <f t="shared" si="97"/>
        <v>1561801.662611848</v>
      </c>
      <c r="BV333" s="150"/>
      <c r="BW333" s="2">
        <v>328</v>
      </c>
      <c r="BX333" s="118">
        <v>54820</v>
      </c>
      <c r="BY333" s="5">
        <f t="shared" si="123"/>
        <v>139031.09831472664</v>
      </c>
      <c r="BZ333" s="5">
        <f t="shared" si="124"/>
        <v>4643.8114163506943</v>
      </c>
      <c r="CA333" s="5">
        <f t="shared" si="98"/>
        <v>3832.7966761814555</v>
      </c>
      <c r="CB333" s="35">
        <f t="shared" si="99"/>
        <v>0.33081490883472131</v>
      </c>
      <c r="CC333" s="5">
        <f t="shared" si="100"/>
        <v>811.01474016923873</v>
      </c>
      <c r="CD333" s="35">
        <f t="shared" si="101"/>
        <v>7.0000000000000007E-2</v>
      </c>
      <c r="CE333" s="5">
        <f t="shared" si="125"/>
        <v>562801.69836145453</v>
      </c>
      <c r="CF333" s="5">
        <f t="shared" si="126"/>
        <v>960368.44620157266</v>
      </c>
      <c r="CG333" s="5">
        <f t="shared" si="102"/>
        <v>135198.30163854518</v>
      </c>
      <c r="CH333" s="5">
        <f t="shared" si="103"/>
        <v>1523170.1445630272</v>
      </c>
    </row>
    <row r="334" spans="9:86" ht="14.25" customHeight="1">
      <c r="I334" s="150"/>
      <c r="J334" s="2">
        <v>329</v>
      </c>
      <c r="K334" s="118">
        <v>54848</v>
      </c>
      <c r="L334" s="5">
        <f t="shared" si="104"/>
        <v>150165.93600614913</v>
      </c>
      <c r="M334" s="5">
        <f t="shared" si="67"/>
        <v>5243.8408962754593</v>
      </c>
      <c r="N334" s="5">
        <f t="shared" si="68"/>
        <v>4211.4500862331843</v>
      </c>
      <c r="O334" s="35">
        <f t="shared" si="69"/>
        <v>0.33654370877246592</v>
      </c>
      <c r="P334" s="5">
        <f t="shared" si="70"/>
        <v>1032.3908100422752</v>
      </c>
      <c r="Q334" s="35">
        <f t="shared" si="71"/>
        <v>8.2500000000000004E-2</v>
      </c>
      <c r="R334" s="5">
        <f t="shared" si="105"/>
        <v>552045.51408008416</v>
      </c>
      <c r="S334" s="5">
        <f t="shared" si="106"/>
        <v>1173178.1407945417</v>
      </c>
      <c r="T334" s="5">
        <f t="shared" si="72"/>
        <v>145954.48591991595</v>
      </c>
      <c r="U334" s="5">
        <f t="shared" si="73"/>
        <v>1725223.6548746258</v>
      </c>
      <c r="V334" s="150"/>
      <c r="W334" s="2">
        <v>329</v>
      </c>
      <c r="X334" s="118">
        <v>54848</v>
      </c>
      <c r="Y334" s="5">
        <f t="shared" si="107"/>
        <v>147151.69613981267</v>
      </c>
      <c r="Z334" s="5">
        <f t="shared" si="108"/>
        <v>5121.6767256780549</v>
      </c>
      <c r="AA334" s="5">
        <f t="shared" si="74"/>
        <v>4140.6654180793039</v>
      </c>
      <c r="AB334" s="35">
        <f t="shared" si="75"/>
        <v>0.33766505123897311</v>
      </c>
      <c r="AC334" s="5">
        <f t="shared" si="76"/>
        <v>981.01130759875127</v>
      </c>
      <c r="AD334" s="35">
        <f t="shared" si="77"/>
        <v>0.08</v>
      </c>
      <c r="AE334" s="5">
        <f t="shared" si="109"/>
        <v>554988.96927826712</v>
      </c>
      <c r="AF334" s="5">
        <f t="shared" si="110"/>
        <v>1130042.6734698131</v>
      </c>
      <c r="AG334" s="5">
        <f t="shared" si="78"/>
        <v>143011.03072173338</v>
      </c>
      <c r="AH334" s="5">
        <f t="shared" si="79"/>
        <v>1685031.6427480802</v>
      </c>
      <c r="AI334" s="150"/>
      <c r="AJ334" s="2">
        <v>329</v>
      </c>
      <c r="AK334" s="118">
        <v>54848</v>
      </c>
      <c r="AL334" s="5">
        <f t="shared" si="111"/>
        <v>144146.66520840264</v>
      </c>
      <c r="AM334" s="5">
        <f t="shared" si="112"/>
        <v>5000.557474002132</v>
      </c>
      <c r="AN334" s="5">
        <f t="shared" si="80"/>
        <v>4069.6102611978649</v>
      </c>
      <c r="AO334" s="35">
        <f t="shared" si="81"/>
        <v>0.33878912886239743</v>
      </c>
      <c r="AP334" s="5">
        <f t="shared" si="82"/>
        <v>930.94721280426711</v>
      </c>
      <c r="AQ334" s="35">
        <f t="shared" si="83"/>
        <v>7.7499999999999999E-2</v>
      </c>
      <c r="AR334" s="5">
        <f t="shared" si="113"/>
        <v>557922.94505279511</v>
      </c>
      <c r="AS334" s="5">
        <f t="shared" si="114"/>
        <v>1087260.4638939057</v>
      </c>
      <c r="AT334" s="5">
        <f t="shared" si="84"/>
        <v>140077.05494720477</v>
      </c>
      <c r="AU334" s="5">
        <f t="shared" si="85"/>
        <v>1645183.4089467009</v>
      </c>
      <c r="AV334" s="150"/>
      <c r="AW334" s="2">
        <v>329</v>
      </c>
      <c r="AX334" s="118">
        <v>54848</v>
      </c>
      <c r="AY334" s="5">
        <f t="shared" si="115"/>
        <v>141151.98075461853</v>
      </c>
      <c r="AZ334" s="5">
        <f t="shared" si="116"/>
        <v>4880.5172696983873</v>
      </c>
      <c r="BA334" s="5">
        <f t="shared" si="86"/>
        <v>3998.3173899820213</v>
      </c>
      <c r="BB334" s="35">
        <f t="shared" si="87"/>
        <v>0.3399159432498034</v>
      </c>
      <c r="BC334" s="5">
        <f t="shared" si="88"/>
        <v>882.19987971636579</v>
      </c>
      <c r="BD334" s="35">
        <f t="shared" si="89"/>
        <v>7.4999999999999997E-2</v>
      </c>
      <c r="BE334" s="5">
        <f t="shared" si="117"/>
        <v>560846.33663536399</v>
      </c>
      <c r="BF334" s="5">
        <f t="shared" si="118"/>
        <v>1044843.8450954056</v>
      </c>
      <c r="BG334" s="5">
        <f t="shared" si="90"/>
        <v>137153.66336463651</v>
      </c>
      <c r="BH334" s="5">
        <f t="shared" si="91"/>
        <v>1605690.1817307696</v>
      </c>
      <c r="BI334" s="150"/>
      <c r="BJ334" s="2">
        <v>329</v>
      </c>
      <c r="BK334" s="118">
        <v>54848</v>
      </c>
      <c r="BL334" s="5">
        <f t="shared" si="119"/>
        <v>138168.80070544049</v>
      </c>
      <c r="BM334" s="5">
        <f t="shared" si="120"/>
        <v>4761.5904347922178</v>
      </c>
      <c r="BN334" s="5">
        <f t="shared" si="92"/>
        <v>3926.8205971968482</v>
      </c>
      <c r="BO334" s="35">
        <f t="shared" si="93"/>
        <v>0.3410454959858874</v>
      </c>
      <c r="BP334" s="5">
        <f t="shared" si="94"/>
        <v>834.76983759536961</v>
      </c>
      <c r="BQ334" s="35">
        <f t="shared" si="95"/>
        <v>7.2499999999999995E-2</v>
      </c>
      <c r="BR334" s="5">
        <f t="shared" si="121"/>
        <v>563758.01989175635</v>
      </c>
      <c r="BS334" s="5">
        <f t="shared" si="122"/>
        <v>1002805.2331548838</v>
      </c>
      <c r="BT334" s="5">
        <f t="shared" si="96"/>
        <v>134241.98010824365</v>
      </c>
      <c r="BU334" s="5">
        <f t="shared" si="97"/>
        <v>1566563.2530466402</v>
      </c>
      <c r="BV334" s="150"/>
      <c r="BW334" s="2">
        <v>329</v>
      </c>
      <c r="BX334" s="118">
        <v>54848</v>
      </c>
      <c r="BY334" s="5">
        <f t="shared" si="123"/>
        <v>135198.30163854518</v>
      </c>
      <c r="BZ334" s="5">
        <f t="shared" si="124"/>
        <v>4643.8114163506943</v>
      </c>
      <c r="CA334" s="5">
        <f t="shared" si="98"/>
        <v>3855.1546567925143</v>
      </c>
      <c r="CB334" s="35">
        <f t="shared" si="99"/>
        <v>0.34217778863222692</v>
      </c>
      <c r="CC334" s="5">
        <f t="shared" si="100"/>
        <v>788.65675955818028</v>
      </c>
      <c r="CD334" s="35">
        <f t="shared" si="101"/>
        <v>7.0000000000000007E-2</v>
      </c>
      <c r="CE334" s="5">
        <f t="shared" si="125"/>
        <v>566656.85301824706</v>
      </c>
      <c r="CF334" s="5">
        <f t="shared" si="126"/>
        <v>961157.10296113079</v>
      </c>
      <c r="CG334" s="5">
        <f t="shared" si="102"/>
        <v>131343.14698175265</v>
      </c>
      <c r="CH334" s="5">
        <f t="shared" si="103"/>
        <v>1527813.955979378</v>
      </c>
    </row>
    <row r="335" spans="9:86" ht="14.25" customHeight="1">
      <c r="I335" s="150"/>
      <c r="J335" s="2">
        <v>330</v>
      </c>
      <c r="K335" s="118">
        <v>54879</v>
      </c>
      <c r="L335" s="5">
        <f t="shared" si="104"/>
        <v>145954.48591991595</v>
      </c>
      <c r="M335" s="5">
        <f t="shared" si="67"/>
        <v>5243.8408962754593</v>
      </c>
      <c r="N335" s="5">
        <f t="shared" si="68"/>
        <v>4240.4038055760375</v>
      </c>
      <c r="O335" s="35">
        <f t="shared" si="69"/>
        <v>0.34863502376235667</v>
      </c>
      <c r="P335" s="5">
        <f t="shared" si="70"/>
        <v>1003.4370906994222</v>
      </c>
      <c r="Q335" s="35">
        <f t="shared" si="71"/>
        <v>8.2500000000000004E-2</v>
      </c>
      <c r="R335" s="5">
        <f t="shared" si="105"/>
        <v>556285.91788566019</v>
      </c>
      <c r="S335" s="5">
        <f t="shared" si="106"/>
        <v>1174181.577885241</v>
      </c>
      <c r="T335" s="5">
        <f t="shared" si="72"/>
        <v>141714.08211433992</v>
      </c>
      <c r="U335" s="5">
        <f t="shared" si="73"/>
        <v>1730467.4957709012</v>
      </c>
      <c r="V335" s="150"/>
      <c r="W335" s="2">
        <v>330</v>
      </c>
      <c r="X335" s="118">
        <v>54879</v>
      </c>
      <c r="Y335" s="5">
        <f t="shared" si="107"/>
        <v>143011.03072173338</v>
      </c>
      <c r="Z335" s="5">
        <f t="shared" si="108"/>
        <v>5121.6767256780549</v>
      </c>
      <c r="AA335" s="5">
        <f t="shared" si="74"/>
        <v>4168.2698541998325</v>
      </c>
      <c r="AB335" s="35">
        <f t="shared" si="75"/>
        <v>0.34975790327477563</v>
      </c>
      <c r="AC335" s="5">
        <f t="shared" si="76"/>
        <v>953.40687147822257</v>
      </c>
      <c r="AD335" s="35">
        <f t="shared" si="77"/>
        <v>0.08</v>
      </c>
      <c r="AE335" s="5">
        <f t="shared" si="109"/>
        <v>559157.23913246696</v>
      </c>
      <c r="AF335" s="5">
        <f t="shared" si="110"/>
        <v>1130996.0803412914</v>
      </c>
      <c r="AG335" s="5">
        <f t="shared" si="78"/>
        <v>138842.76086753354</v>
      </c>
      <c r="AH335" s="5">
        <f t="shared" si="79"/>
        <v>1690153.3194737583</v>
      </c>
      <c r="AI335" s="150"/>
      <c r="AJ335" s="2">
        <v>330</v>
      </c>
      <c r="AK335" s="118">
        <v>54879</v>
      </c>
      <c r="AL335" s="5">
        <f t="shared" si="111"/>
        <v>140077.05494720477</v>
      </c>
      <c r="AM335" s="5">
        <f t="shared" si="112"/>
        <v>5000.557474002132</v>
      </c>
      <c r="AN335" s="5">
        <f t="shared" si="80"/>
        <v>4095.8931608014345</v>
      </c>
      <c r="AO335" s="35">
        <f t="shared" si="81"/>
        <v>0.35088343303721076</v>
      </c>
      <c r="AP335" s="5">
        <f t="shared" si="82"/>
        <v>904.66431320069751</v>
      </c>
      <c r="AQ335" s="35">
        <f t="shared" si="83"/>
        <v>7.7499999999999999E-2</v>
      </c>
      <c r="AR335" s="5">
        <f t="shared" si="113"/>
        <v>562018.83821359649</v>
      </c>
      <c r="AS335" s="5">
        <f t="shared" si="114"/>
        <v>1088165.1282071064</v>
      </c>
      <c r="AT335" s="5">
        <f t="shared" si="84"/>
        <v>135981.16178640333</v>
      </c>
      <c r="AU335" s="5">
        <f t="shared" si="85"/>
        <v>1650183.9664207029</v>
      </c>
      <c r="AV335" s="150"/>
      <c r="AW335" s="2">
        <v>330</v>
      </c>
      <c r="AX335" s="118">
        <v>54879</v>
      </c>
      <c r="AY335" s="5">
        <f t="shared" si="115"/>
        <v>137153.66336463651</v>
      </c>
      <c r="AZ335" s="5">
        <f t="shared" si="116"/>
        <v>4880.5172696983873</v>
      </c>
      <c r="BA335" s="5">
        <f t="shared" si="86"/>
        <v>4023.306873669409</v>
      </c>
      <c r="BB335" s="35">
        <f t="shared" si="87"/>
        <v>0.35201161456166591</v>
      </c>
      <c r="BC335" s="5">
        <f t="shared" si="88"/>
        <v>857.21039602897815</v>
      </c>
      <c r="BD335" s="35">
        <f t="shared" si="89"/>
        <v>7.4999999999999997E-2</v>
      </c>
      <c r="BE335" s="5">
        <f t="shared" si="117"/>
        <v>564869.64350903337</v>
      </c>
      <c r="BF335" s="5">
        <f t="shared" si="118"/>
        <v>1045701.0554914345</v>
      </c>
      <c r="BG335" s="5">
        <f t="shared" si="90"/>
        <v>133130.3564909671</v>
      </c>
      <c r="BH335" s="5">
        <f t="shared" si="91"/>
        <v>1610570.699000468</v>
      </c>
      <c r="BI335" s="150"/>
      <c r="BJ335" s="2">
        <v>330</v>
      </c>
      <c r="BK335" s="118">
        <v>54879</v>
      </c>
      <c r="BL335" s="5">
        <f t="shared" si="119"/>
        <v>134241.98010824365</v>
      </c>
      <c r="BM335" s="5">
        <f t="shared" si="120"/>
        <v>4761.5904347922178</v>
      </c>
      <c r="BN335" s="5">
        <f t="shared" si="92"/>
        <v>3950.5451383049126</v>
      </c>
      <c r="BO335" s="35">
        <f t="shared" si="93"/>
        <v>0.35314244933986766</v>
      </c>
      <c r="BP335" s="5">
        <f t="shared" si="94"/>
        <v>811.04529648730534</v>
      </c>
      <c r="BQ335" s="35">
        <f t="shared" si="95"/>
        <v>7.2499999999999995E-2</v>
      </c>
      <c r="BR335" s="5">
        <f t="shared" si="121"/>
        <v>567708.56503006129</v>
      </c>
      <c r="BS335" s="5">
        <f t="shared" si="122"/>
        <v>1003616.2784513711</v>
      </c>
      <c r="BT335" s="5">
        <f t="shared" si="96"/>
        <v>130291.43496993874</v>
      </c>
      <c r="BU335" s="5">
        <f t="shared" si="97"/>
        <v>1571324.8434814324</v>
      </c>
      <c r="BV335" s="150"/>
      <c r="BW335" s="2">
        <v>330</v>
      </c>
      <c r="BX335" s="118">
        <v>54879</v>
      </c>
      <c r="BY335" s="5">
        <f t="shared" si="123"/>
        <v>131343.14698175265</v>
      </c>
      <c r="BZ335" s="5">
        <f t="shared" si="124"/>
        <v>4643.8114163506943</v>
      </c>
      <c r="CA335" s="5">
        <f t="shared" si="98"/>
        <v>3877.6430589571373</v>
      </c>
      <c r="CB335" s="35">
        <f t="shared" si="99"/>
        <v>0.35427593884247532</v>
      </c>
      <c r="CC335" s="5">
        <f t="shared" si="100"/>
        <v>766.16835739355713</v>
      </c>
      <c r="CD335" s="35">
        <f t="shared" si="101"/>
        <v>7.0000000000000007E-2</v>
      </c>
      <c r="CE335" s="5">
        <f t="shared" si="125"/>
        <v>570534.49607720424</v>
      </c>
      <c r="CF335" s="5">
        <f t="shared" si="126"/>
        <v>961923.27131852438</v>
      </c>
      <c r="CG335" s="5">
        <f t="shared" si="102"/>
        <v>127465.50392279551</v>
      </c>
      <c r="CH335" s="5">
        <f t="shared" si="103"/>
        <v>1532457.7673957287</v>
      </c>
    </row>
    <row r="336" spans="9:86" ht="14.25" customHeight="1">
      <c r="I336" s="150"/>
      <c r="J336" s="2">
        <v>331</v>
      </c>
      <c r="K336" s="118">
        <v>54909</v>
      </c>
      <c r="L336" s="5">
        <f t="shared" si="104"/>
        <v>141714.08211433992</v>
      </c>
      <c r="M336" s="5">
        <f t="shared" si="67"/>
        <v>5243.8408962754593</v>
      </c>
      <c r="N336" s="5">
        <f t="shared" si="68"/>
        <v>4269.5565817393726</v>
      </c>
      <c r="O336" s="35">
        <f t="shared" si="69"/>
        <v>0.36153555254681413</v>
      </c>
      <c r="P336" s="5">
        <f t="shared" si="70"/>
        <v>974.28431453608698</v>
      </c>
      <c r="Q336" s="35">
        <f t="shared" si="71"/>
        <v>8.2500000000000004E-2</v>
      </c>
      <c r="R336" s="5">
        <f t="shared" si="105"/>
        <v>560555.47446739953</v>
      </c>
      <c r="S336" s="5">
        <f t="shared" si="106"/>
        <v>1175155.862199777</v>
      </c>
      <c r="T336" s="5">
        <f t="shared" si="72"/>
        <v>137444.52553260056</v>
      </c>
      <c r="U336" s="5">
        <f t="shared" si="73"/>
        <v>1735711.3366671766</v>
      </c>
      <c r="V336" s="150"/>
      <c r="W336" s="2">
        <v>331</v>
      </c>
      <c r="X336" s="118">
        <v>54909</v>
      </c>
      <c r="Y336" s="5">
        <f t="shared" si="107"/>
        <v>138842.76086753354</v>
      </c>
      <c r="Z336" s="5">
        <f t="shared" si="108"/>
        <v>5121.6767256780549</v>
      </c>
      <c r="AA336" s="5">
        <f t="shared" si="74"/>
        <v>4196.0583198944978</v>
      </c>
      <c r="AB336" s="35">
        <f t="shared" si="75"/>
        <v>0.36265988607626615</v>
      </c>
      <c r="AC336" s="5">
        <f t="shared" si="76"/>
        <v>925.61840578355691</v>
      </c>
      <c r="AD336" s="35">
        <f t="shared" si="77"/>
        <v>0.08</v>
      </c>
      <c r="AE336" s="5">
        <f t="shared" si="109"/>
        <v>563353.29745236144</v>
      </c>
      <c r="AF336" s="5">
        <f t="shared" si="110"/>
        <v>1131921.6987470749</v>
      </c>
      <c r="AG336" s="5">
        <f t="shared" si="78"/>
        <v>134646.70254763903</v>
      </c>
      <c r="AH336" s="5">
        <f t="shared" si="79"/>
        <v>1695274.9961994365</v>
      </c>
      <c r="AI336" s="150"/>
      <c r="AJ336" s="2">
        <v>331</v>
      </c>
      <c r="AK336" s="118">
        <v>54909</v>
      </c>
      <c r="AL336" s="5">
        <f t="shared" si="111"/>
        <v>135981.16178640333</v>
      </c>
      <c r="AM336" s="5">
        <f t="shared" si="112"/>
        <v>5000.557474002132</v>
      </c>
      <c r="AN336" s="5">
        <f t="shared" si="80"/>
        <v>4122.3458041316107</v>
      </c>
      <c r="AO336" s="35">
        <f t="shared" si="81"/>
        <v>0.36378678487306187</v>
      </c>
      <c r="AP336" s="5">
        <f t="shared" si="82"/>
        <v>878.21166987052152</v>
      </c>
      <c r="AQ336" s="35">
        <f t="shared" si="83"/>
        <v>7.7499999999999999E-2</v>
      </c>
      <c r="AR336" s="5">
        <f t="shared" si="113"/>
        <v>566141.18401772808</v>
      </c>
      <c r="AS336" s="5">
        <f t="shared" si="114"/>
        <v>1089043.3398769768</v>
      </c>
      <c r="AT336" s="5">
        <f t="shared" si="84"/>
        <v>131858.81598227171</v>
      </c>
      <c r="AU336" s="5">
        <f t="shared" si="85"/>
        <v>1655184.5238947049</v>
      </c>
      <c r="AV336" s="150"/>
      <c r="AW336" s="2">
        <v>331</v>
      </c>
      <c r="AX336" s="118">
        <v>54909</v>
      </c>
      <c r="AY336" s="5">
        <f t="shared" si="115"/>
        <v>133130.3564909671</v>
      </c>
      <c r="AZ336" s="5">
        <f t="shared" si="116"/>
        <v>4880.5172696983873</v>
      </c>
      <c r="BA336" s="5">
        <f t="shared" si="86"/>
        <v>4048.4525416298429</v>
      </c>
      <c r="BB336" s="35">
        <f t="shared" si="87"/>
        <v>0.36491625035837988</v>
      </c>
      <c r="BC336" s="5">
        <f t="shared" si="88"/>
        <v>832.06472806854424</v>
      </c>
      <c r="BD336" s="35">
        <f t="shared" si="89"/>
        <v>7.4999999999999997E-2</v>
      </c>
      <c r="BE336" s="5">
        <f t="shared" si="117"/>
        <v>568918.09605066327</v>
      </c>
      <c r="BF336" s="5">
        <f t="shared" si="118"/>
        <v>1046533.1202195031</v>
      </c>
      <c r="BG336" s="5">
        <f t="shared" si="90"/>
        <v>129081.90394933725</v>
      </c>
      <c r="BH336" s="5">
        <f t="shared" si="91"/>
        <v>1615451.2162701664</v>
      </c>
      <c r="BI336" s="150"/>
      <c r="BJ336" s="2">
        <v>331</v>
      </c>
      <c r="BK336" s="118">
        <v>54909</v>
      </c>
      <c r="BL336" s="5">
        <f t="shared" si="119"/>
        <v>130291.43496993874</v>
      </c>
      <c r="BM336" s="5">
        <f t="shared" si="120"/>
        <v>4761.5904347922178</v>
      </c>
      <c r="BN336" s="5">
        <f t="shared" si="92"/>
        <v>3974.4130151821714</v>
      </c>
      <c r="BO336" s="35">
        <f t="shared" si="93"/>
        <v>0.36604828393508698</v>
      </c>
      <c r="BP336" s="5">
        <f t="shared" si="94"/>
        <v>787.17741961004651</v>
      </c>
      <c r="BQ336" s="35">
        <f t="shared" si="95"/>
        <v>7.2499999999999995E-2</v>
      </c>
      <c r="BR336" s="5">
        <f t="shared" si="121"/>
        <v>571682.97804524342</v>
      </c>
      <c r="BS336" s="5">
        <f t="shared" si="122"/>
        <v>1004403.4558709812</v>
      </c>
      <c r="BT336" s="5">
        <f t="shared" si="96"/>
        <v>126317.02195475656</v>
      </c>
      <c r="BU336" s="5">
        <f t="shared" si="97"/>
        <v>1576086.4339162246</v>
      </c>
      <c r="BV336" s="150"/>
      <c r="BW336" s="2">
        <v>331</v>
      </c>
      <c r="BX336" s="118">
        <v>54909</v>
      </c>
      <c r="BY336" s="5">
        <f t="shared" si="123"/>
        <v>127465.50392279551</v>
      </c>
      <c r="BZ336" s="5">
        <f t="shared" si="124"/>
        <v>4643.8114163506943</v>
      </c>
      <c r="CA336" s="5">
        <f t="shared" si="98"/>
        <v>3900.2626434677204</v>
      </c>
      <c r="CB336" s="35">
        <f t="shared" si="99"/>
        <v>0.36718288698690438</v>
      </c>
      <c r="CC336" s="5">
        <f t="shared" si="100"/>
        <v>743.54877288297382</v>
      </c>
      <c r="CD336" s="35">
        <f t="shared" si="101"/>
        <v>7.0000000000000007E-2</v>
      </c>
      <c r="CE336" s="5">
        <f t="shared" si="125"/>
        <v>574434.75872067199</v>
      </c>
      <c r="CF336" s="5">
        <f t="shared" si="126"/>
        <v>962666.8200914074</v>
      </c>
      <c r="CG336" s="5">
        <f t="shared" si="102"/>
        <v>123565.24127932779</v>
      </c>
      <c r="CH336" s="5">
        <f t="shared" si="103"/>
        <v>1537101.5788120795</v>
      </c>
    </row>
    <row r="337" spans="9:86" ht="14.25" customHeight="1">
      <c r="I337" s="150"/>
      <c r="J337" s="2">
        <v>332</v>
      </c>
      <c r="K337" s="118">
        <v>54940</v>
      </c>
      <c r="L337" s="5">
        <f t="shared" si="104"/>
        <v>137444.52553260056</v>
      </c>
      <c r="M337" s="5">
        <f t="shared" si="67"/>
        <v>5243.8408962754593</v>
      </c>
      <c r="N337" s="5">
        <f t="shared" si="68"/>
        <v>4298.9097832388306</v>
      </c>
      <c r="O337" s="35">
        <f t="shared" si="69"/>
        <v>0.37532900782308737</v>
      </c>
      <c r="P337" s="5">
        <f t="shared" si="70"/>
        <v>944.93111303662886</v>
      </c>
      <c r="Q337" s="35">
        <f t="shared" si="71"/>
        <v>8.2500000000000004E-2</v>
      </c>
      <c r="R337" s="5">
        <f t="shared" si="105"/>
        <v>564854.38425063831</v>
      </c>
      <c r="S337" s="5">
        <f t="shared" si="106"/>
        <v>1176100.7933128136</v>
      </c>
      <c r="T337" s="5">
        <f t="shared" si="72"/>
        <v>133145.61574936172</v>
      </c>
      <c r="U337" s="5">
        <f t="shared" si="73"/>
        <v>1740955.1775634519</v>
      </c>
      <c r="V337" s="150"/>
      <c r="W337" s="2">
        <v>332</v>
      </c>
      <c r="X337" s="118">
        <v>54940</v>
      </c>
      <c r="Y337" s="5">
        <f t="shared" si="107"/>
        <v>134646.70254763903</v>
      </c>
      <c r="Z337" s="5">
        <f t="shared" si="108"/>
        <v>5121.6767256780549</v>
      </c>
      <c r="AA337" s="5">
        <f t="shared" si="74"/>
        <v>4224.0320420271282</v>
      </c>
      <c r="AB337" s="35">
        <f t="shared" si="75"/>
        <v>0.3764547036448338</v>
      </c>
      <c r="AC337" s="5">
        <f t="shared" si="76"/>
        <v>897.64468365092694</v>
      </c>
      <c r="AD337" s="35">
        <f t="shared" si="77"/>
        <v>0.08</v>
      </c>
      <c r="AE337" s="5">
        <f t="shared" si="109"/>
        <v>567577.32949438854</v>
      </c>
      <c r="AF337" s="5">
        <f t="shared" si="110"/>
        <v>1132819.3434307259</v>
      </c>
      <c r="AG337" s="5">
        <f t="shared" si="78"/>
        <v>130422.6705056119</v>
      </c>
      <c r="AH337" s="5">
        <f t="shared" si="79"/>
        <v>1700396.6729251144</v>
      </c>
      <c r="AI337" s="150"/>
      <c r="AJ337" s="2">
        <v>332</v>
      </c>
      <c r="AK337" s="118">
        <v>54940</v>
      </c>
      <c r="AL337" s="5">
        <f t="shared" si="111"/>
        <v>131858.81598227171</v>
      </c>
      <c r="AM337" s="5">
        <f t="shared" si="112"/>
        <v>5000.557474002132</v>
      </c>
      <c r="AN337" s="5">
        <f t="shared" si="80"/>
        <v>4148.9692874499606</v>
      </c>
      <c r="AO337" s="35">
        <f t="shared" si="81"/>
        <v>0.37758287967710419</v>
      </c>
      <c r="AP337" s="5">
        <f t="shared" si="82"/>
        <v>851.58818655217146</v>
      </c>
      <c r="AQ337" s="35">
        <f t="shared" si="83"/>
        <v>7.7499999999999999E-2</v>
      </c>
      <c r="AR337" s="5">
        <f t="shared" si="113"/>
        <v>570290.15330517804</v>
      </c>
      <c r="AS337" s="5">
        <f t="shared" si="114"/>
        <v>1089894.9280635291</v>
      </c>
      <c r="AT337" s="5">
        <f t="shared" si="84"/>
        <v>127709.84669482175</v>
      </c>
      <c r="AU337" s="5">
        <f t="shared" si="85"/>
        <v>1660185.0813687071</v>
      </c>
      <c r="AV337" s="150"/>
      <c r="AW337" s="2">
        <v>332</v>
      </c>
      <c r="AX337" s="118">
        <v>54940</v>
      </c>
      <c r="AY337" s="5">
        <f t="shared" si="115"/>
        <v>129081.90394933725</v>
      </c>
      <c r="AZ337" s="5">
        <f t="shared" si="116"/>
        <v>4880.5172696983873</v>
      </c>
      <c r="BA337" s="5">
        <f t="shared" si="86"/>
        <v>4073.7553700150293</v>
      </c>
      <c r="BB337" s="35">
        <f t="shared" si="87"/>
        <v>0.37871353725435458</v>
      </c>
      <c r="BC337" s="5">
        <f t="shared" si="88"/>
        <v>806.7618996833578</v>
      </c>
      <c r="BD337" s="35">
        <f t="shared" si="89"/>
        <v>7.4999999999999997E-2</v>
      </c>
      <c r="BE337" s="5">
        <f t="shared" si="117"/>
        <v>572991.85142067831</v>
      </c>
      <c r="BF337" s="5">
        <f t="shared" si="118"/>
        <v>1047339.8821191865</v>
      </c>
      <c r="BG337" s="5">
        <f t="shared" si="90"/>
        <v>125008.14857932222</v>
      </c>
      <c r="BH337" s="5">
        <f t="shared" si="91"/>
        <v>1620331.7335398649</v>
      </c>
      <c r="BI337" s="150"/>
      <c r="BJ337" s="2">
        <v>332</v>
      </c>
      <c r="BK337" s="118">
        <v>54940</v>
      </c>
      <c r="BL337" s="5">
        <f t="shared" si="119"/>
        <v>126317.02195475656</v>
      </c>
      <c r="BM337" s="5">
        <f t="shared" si="120"/>
        <v>4761.5904347922178</v>
      </c>
      <c r="BN337" s="5">
        <f t="shared" si="92"/>
        <v>3998.4250938155637</v>
      </c>
      <c r="BO337" s="35">
        <f t="shared" si="93"/>
        <v>0.37984667769457336</v>
      </c>
      <c r="BP337" s="5">
        <f t="shared" si="94"/>
        <v>763.16534097665419</v>
      </c>
      <c r="BQ337" s="35">
        <f t="shared" si="95"/>
        <v>7.2499999999999995E-2</v>
      </c>
      <c r="BR337" s="5">
        <f t="shared" si="121"/>
        <v>575681.40313905897</v>
      </c>
      <c r="BS337" s="5">
        <f t="shared" si="122"/>
        <v>1005166.6212119579</v>
      </c>
      <c r="BT337" s="5">
        <f t="shared" si="96"/>
        <v>122318.596860941</v>
      </c>
      <c r="BU337" s="5">
        <f t="shared" si="97"/>
        <v>1580848.0243510169</v>
      </c>
      <c r="BV337" s="150"/>
      <c r="BW337" s="2">
        <v>332</v>
      </c>
      <c r="BX337" s="118">
        <v>54940</v>
      </c>
      <c r="BY337" s="5">
        <f t="shared" si="123"/>
        <v>123565.24127932779</v>
      </c>
      <c r="BZ337" s="5">
        <f t="shared" si="124"/>
        <v>4643.8114163506943</v>
      </c>
      <c r="CA337" s="5">
        <f t="shared" si="98"/>
        <v>3923.0141755546156</v>
      </c>
      <c r="CB337" s="35">
        <f t="shared" si="99"/>
        <v>0.3809823022983983</v>
      </c>
      <c r="CC337" s="5">
        <f t="shared" si="100"/>
        <v>720.79724079607877</v>
      </c>
      <c r="CD337" s="35">
        <f t="shared" si="101"/>
        <v>7.0000000000000007E-2</v>
      </c>
      <c r="CE337" s="5">
        <f t="shared" si="125"/>
        <v>578357.77289622661</v>
      </c>
      <c r="CF337" s="5">
        <f t="shared" si="126"/>
        <v>963387.61733220343</v>
      </c>
      <c r="CG337" s="5">
        <f t="shared" si="102"/>
        <v>119642.22710377317</v>
      </c>
      <c r="CH337" s="5">
        <f t="shared" si="103"/>
        <v>1541745.39022843</v>
      </c>
    </row>
    <row r="338" spans="9:86" ht="14.25" customHeight="1">
      <c r="I338" s="150"/>
      <c r="J338" s="2">
        <v>333</v>
      </c>
      <c r="K338" s="118">
        <v>54970</v>
      </c>
      <c r="L338" s="5">
        <f t="shared" si="104"/>
        <v>133145.61574936172</v>
      </c>
      <c r="M338" s="5">
        <f t="shared" si="67"/>
        <v>5243.8408962754593</v>
      </c>
      <c r="N338" s="5">
        <f t="shared" si="68"/>
        <v>4328.4647879985978</v>
      </c>
      <c r="O338" s="35">
        <f t="shared" si="69"/>
        <v>0.39011106121406158</v>
      </c>
      <c r="P338" s="5">
        <f t="shared" si="70"/>
        <v>915.37610827686183</v>
      </c>
      <c r="Q338" s="35">
        <f t="shared" si="71"/>
        <v>8.2500000000000004E-2</v>
      </c>
      <c r="R338" s="5">
        <f t="shared" si="105"/>
        <v>569182.84903863689</v>
      </c>
      <c r="S338" s="5">
        <f t="shared" si="106"/>
        <v>1177016.1694210905</v>
      </c>
      <c r="T338" s="5">
        <f t="shared" si="72"/>
        <v>128817.15096136312</v>
      </c>
      <c r="U338" s="5">
        <f t="shared" si="73"/>
        <v>1746199.0184597275</v>
      </c>
      <c r="V338" s="150"/>
      <c r="W338" s="2">
        <v>333</v>
      </c>
      <c r="X338" s="118">
        <v>54970</v>
      </c>
      <c r="Y338" s="5">
        <f t="shared" si="107"/>
        <v>130422.6705056119</v>
      </c>
      <c r="Z338" s="5">
        <f t="shared" si="108"/>
        <v>5121.6767256780549</v>
      </c>
      <c r="AA338" s="5">
        <f t="shared" si="74"/>
        <v>4252.1922556406425</v>
      </c>
      <c r="AB338" s="35">
        <f t="shared" si="75"/>
        <v>0.39123801766880806</v>
      </c>
      <c r="AC338" s="5">
        <f t="shared" si="76"/>
        <v>869.48447003741273</v>
      </c>
      <c r="AD338" s="35">
        <f t="shared" si="77"/>
        <v>0.08</v>
      </c>
      <c r="AE338" s="5">
        <f t="shared" si="109"/>
        <v>571829.52175002918</v>
      </c>
      <c r="AF338" s="5">
        <f t="shared" si="110"/>
        <v>1133688.8279007634</v>
      </c>
      <c r="AG338" s="5">
        <f t="shared" si="78"/>
        <v>126170.47824997126</v>
      </c>
      <c r="AH338" s="5">
        <f t="shared" si="79"/>
        <v>1705518.3496507925</v>
      </c>
      <c r="AI338" s="150"/>
      <c r="AJ338" s="2">
        <v>333</v>
      </c>
      <c r="AK338" s="118">
        <v>54970</v>
      </c>
      <c r="AL338" s="5">
        <f t="shared" si="111"/>
        <v>127709.84669482175</v>
      </c>
      <c r="AM338" s="5">
        <f t="shared" si="112"/>
        <v>5000.557474002132</v>
      </c>
      <c r="AN338" s="5">
        <f t="shared" si="80"/>
        <v>4175.7647140980753</v>
      </c>
      <c r="AO338" s="35">
        <f t="shared" si="81"/>
        <v>0.39236736920465415</v>
      </c>
      <c r="AP338" s="5">
        <f t="shared" si="82"/>
        <v>824.79275990405711</v>
      </c>
      <c r="AQ338" s="35">
        <f t="shared" si="83"/>
        <v>7.7499999999999999E-2</v>
      </c>
      <c r="AR338" s="5">
        <f t="shared" si="113"/>
        <v>574465.91801927611</v>
      </c>
      <c r="AS338" s="5">
        <f t="shared" si="114"/>
        <v>1090719.7208234333</v>
      </c>
      <c r="AT338" s="5">
        <f t="shared" si="84"/>
        <v>123534.08198072368</v>
      </c>
      <c r="AU338" s="5">
        <f t="shared" si="85"/>
        <v>1665185.6388427094</v>
      </c>
      <c r="AV338" s="150"/>
      <c r="AW338" s="2">
        <v>333</v>
      </c>
      <c r="AX338" s="118">
        <v>54970</v>
      </c>
      <c r="AY338" s="5">
        <f t="shared" si="115"/>
        <v>125008.14857932222</v>
      </c>
      <c r="AZ338" s="5">
        <f t="shared" si="116"/>
        <v>4880.5172696983873</v>
      </c>
      <c r="BA338" s="5">
        <f t="shared" si="86"/>
        <v>4099.2163410776238</v>
      </c>
      <c r="BB338" s="35">
        <f t="shared" si="87"/>
        <v>0.39349911707330232</v>
      </c>
      <c r="BC338" s="5">
        <f t="shared" si="88"/>
        <v>781.30092862076378</v>
      </c>
      <c r="BD338" s="35">
        <f t="shared" si="89"/>
        <v>7.4999999999999997E-2</v>
      </c>
      <c r="BE338" s="5">
        <f t="shared" si="117"/>
        <v>577091.0677617559</v>
      </c>
      <c r="BF338" s="5">
        <f t="shared" si="118"/>
        <v>1048121.1830478072</v>
      </c>
      <c r="BG338" s="5">
        <f t="shared" si="90"/>
        <v>120908.9322382446</v>
      </c>
      <c r="BH338" s="5">
        <f t="shared" si="91"/>
        <v>1625212.2508095631</v>
      </c>
      <c r="BI338" s="150"/>
      <c r="BJ338" s="2">
        <v>333</v>
      </c>
      <c r="BK338" s="118">
        <v>54970</v>
      </c>
      <c r="BL338" s="5">
        <f t="shared" si="119"/>
        <v>122318.596860941</v>
      </c>
      <c r="BM338" s="5">
        <f t="shared" si="120"/>
        <v>4761.5904347922178</v>
      </c>
      <c r="BN338" s="5">
        <f t="shared" si="92"/>
        <v>4022.5822454240324</v>
      </c>
      <c r="BO338" s="35">
        <f t="shared" si="93"/>
        <v>0.39463326251171515</v>
      </c>
      <c r="BP338" s="5">
        <f t="shared" si="94"/>
        <v>739.00818936818519</v>
      </c>
      <c r="BQ338" s="35">
        <f t="shared" si="95"/>
        <v>7.2499999999999995E-2</v>
      </c>
      <c r="BR338" s="5">
        <f t="shared" si="121"/>
        <v>579703.98538448301</v>
      </c>
      <c r="BS338" s="5">
        <f t="shared" si="122"/>
        <v>1005905.6294013261</v>
      </c>
      <c r="BT338" s="5">
        <f t="shared" si="96"/>
        <v>118296.01461551698</v>
      </c>
      <c r="BU338" s="5">
        <f t="shared" si="97"/>
        <v>1585609.6147858091</v>
      </c>
      <c r="BV338" s="150"/>
      <c r="BW338" s="2">
        <v>333</v>
      </c>
      <c r="BX338" s="118">
        <v>54970</v>
      </c>
      <c r="BY338" s="5">
        <f t="shared" si="123"/>
        <v>119642.22710377317</v>
      </c>
      <c r="BZ338" s="5">
        <f t="shared" si="124"/>
        <v>4643.8114163506943</v>
      </c>
      <c r="CA338" s="5">
        <f t="shared" si="98"/>
        <v>3945.8984249120176</v>
      </c>
      <c r="CB338" s="35">
        <f t="shared" si="99"/>
        <v>0.39576980674117612</v>
      </c>
      <c r="CC338" s="5">
        <f t="shared" si="100"/>
        <v>697.91299143867684</v>
      </c>
      <c r="CD338" s="35">
        <f t="shared" si="101"/>
        <v>7.0000000000000007E-2</v>
      </c>
      <c r="CE338" s="5">
        <f t="shared" si="125"/>
        <v>582303.67132113862</v>
      </c>
      <c r="CF338" s="5">
        <f t="shared" si="126"/>
        <v>964085.53032364207</v>
      </c>
      <c r="CG338" s="5">
        <f t="shared" si="102"/>
        <v>115696.32867886116</v>
      </c>
      <c r="CH338" s="5">
        <f t="shared" si="103"/>
        <v>1546389.2016447806</v>
      </c>
    </row>
    <row r="339" spans="9:86" ht="14.25" customHeight="1">
      <c r="I339" s="150"/>
      <c r="J339" s="2">
        <v>334</v>
      </c>
      <c r="K339" s="118">
        <v>55001</v>
      </c>
      <c r="L339" s="5">
        <f t="shared" si="104"/>
        <v>128817.15096136312</v>
      </c>
      <c r="M339" s="5">
        <f t="shared" si="67"/>
        <v>5243.8408962754593</v>
      </c>
      <c r="N339" s="5">
        <f t="shared" si="68"/>
        <v>4358.222983416088</v>
      </c>
      <c r="O339" s="35">
        <f t="shared" si="69"/>
        <v>0.40599155788408409</v>
      </c>
      <c r="P339" s="5">
        <f t="shared" si="70"/>
        <v>885.61791285937147</v>
      </c>
      <c r="Q339" s="35">
        <f t="shared" si="71"/>
        <v>8.2500000000000004E-2</v>
      </c>
      <c r="R339" s="5">
        <f t="shared" si="105"/>
        <v>573541.07202205295</v>
      </c>
      <c r="S339" s="5">
        <f t="shared" si="106"/>
        <v>1177901.7873339499</v>
      </c>
      <c r="T339" s="5">
        <f t="shared" si="72"/>
        <v>124458.92797794704</v>
      </c>
      <c r="U339" s="5">
        <f t="shared" si="73"/>
        <v>1751442.8593560029</v>
      </c>
      <c r="V339" s="150"/>
      <c r="W339" s="2">
        <v>334</v>
      </c>
      <c r="X339" s="118">
        <v>55001</v>
      </c>
      <c r="Y339" s="5">
        <f t="shared" si="107"/>
        <v>126170.47824997126</v>
      </c>
      <c r="Z339" s="5">
        <f t="shared" si="108"/>
        <v>5121.6767256780549</v>
      </c>
      <c r="AA339" s="5">
        <f t="shared" si="74"/>
        <v>4280.5402040115796</v>
      </c>
      <c r="AB339" s="35">
        <f t="shared" si="75"/>
        <v>0.40711966190990212</v>
      </c>
      <c r="AC339" s="5">
        <f t="shared" si="76"/>
        <v>841.13652166647512</v>
      </c>
      <c r="AD339" s="35">
        <f t="shared" si="77"/>
        <v>0.08</v>
      </c>
      <c r="AE339" s="5">
        <f t="shared" si="109"/>
        <v>576110.06195404078</v>
      </c>
      <c r="AF339" s="5">
        <f t="shared" si="110"/>
        <v>1134529.9644224299</v>
      </c>
      <c r="AG339" s="5">
        <f t="shared" si="78"/>
        <v>121889.93804595969</v>
      </c>
      <c r="AH339" s="5">
        <f t="shared" si="79"/>
        <v>1710640.0263764707</v>
      </c>
      <c r="AI339" s="150"/>
      <c r="AJ339" s="2">
        <v>334</v>
      </c>
      <c r="AK339" s="118">
        <v>55001</v>
      </c>
      <c r="AL339" s="5">
        <f t="shared" si="111"/>
        <v>123534.08198072368</v>
      </c>
      <c r="AM339" s="5">
        <f t="shared" si="112"/>
        <v>5000.557474002132</v>
      </c>
      <c r="AN339" s="5">
        <f t="shared" si="80"/>
        <v>4202.7331945432916</v>
      </c>
      <c r="AO339" s="35">
        <f t="shared" si="81"/>
        <v>0.40825007581623551</v>
      </c>
      <c r="AP339" s="5">
        <f t="shared" si="82"/>
        <v>797.82427945884046</v>
      </c>
      <c r="AQ339" s="35">
        <f t="shared" si="83"/>
        <v>7.7499999999999999E-2</v>
      </c>
      <c r="AR339" s="5">
        <f t="shared" si="113"/>
        <v>578668.65121381939</v>
      </c>
      <c r="AS339" s="5">
        <f t="shared" si="114"/>
        <v>1091517.545102892</v>
      </c>
      <c r="AT339" s="5">
        <f t="shared" si="84"/>
        <v>119331.34878618039</v>
      </c>
      <c r="AU339" s="5">
        <f t="shared" si="85"/>
        <v>1670186.1963167114</v>
      </c>
      <c r="AV339" s="150"/>
      <c r="AW339" s="2">
        <v>334</v>
      </c>
      <c r="AX339" s="118">
        <v>55001</v>
      </c>
      <c r="AY339" s="5">
        <f t="shared" si="115"/>
        <v>120908.9322382446</v>
      </c>
      <c r="AZ339" s="5">
        <f t="shared" si="116"/>
        <v>4880.5172696983873</v>
      </c>
      <c r="BA339" s="5">
        <f t="shared" si="86"/>
        <v>4124.8364432093585</v>
      </c>
      <c r="BB339" s="35">
        <f t="shared" si="87"/>
        <v>0.40938280077586875</v>
      </c>
      <c r="BC339" s="5">
        <f t="shared" si="88"/>
        <v>755.68082648902862</v>
      </c>
      <c r="BD339" s="35">
        <f t="shared" si="89"/>
        <v>7.4999999999999997E-2</v>
      </c>
      <c r="BE339" s="5">
        <f t="shared" si="117"/>
        <v>581215.90420496522</v>
      </c>
      <c r="BF339" s="5">
        <f t="shared" si="118"/>
        <v>1048876.8638742962</v>
      </c>
      <c r="BG339" s="5">
        <f t="shared" si="90"/>
        <v>116784.09579503525</v>
      </c>
      <c r="BH339" s="5">
        <f t="shared" si="91"/>
        <v>1630092.7680792613</v>
      </c>
      <c r="BI339" s="150"/>
      <c r="BJ339" s="2">
        <v>334</v>
      </c>
      <c r="BK339" s="118">
        <v>55001</v>
      </c>
      <c r="BL339" s="5">
        <f t="shared" si="119"/>
        <v>118296.01461551698</v>
      </c>
      <c r="BM339" s="5">
        <f t="shared" si="120"/>
        <v>4761.5904347922178</v>
      </c>
      <c r="BN339" s="5">
        <f t="shared" si="92"/>
        <v>4046.8853464901358</v>
      </c>
      <c r="BO339" s="35">
        <f t="shared" si="93"/>
        <v>0.41051783794846153</v>
      </c>
      <c r="BP339" s="5">
        <f t="shared" si="94"/>
        <v>714.70508830208178</v>
      </c>
      <c r="BQ339" s="35">
        <f t="shared" si="95"/>
        <v>7.2499999999999995E-2</v>
      </c>
      <c r="BR339" s="5">
        <f t="shared" si="121"/>
        <v>583750.8707309732</v>
      </c>
      <c r="BS339" s="5">
        <f t="shared" si="122"/>
        <v>1006620.3344896281</v>
      </c>
      <c r="BT339" s="5">
        <f t="shared" si="96"/>
        <v>114249.12926902685</v>
      </c>
      <c r="BU339" s="5">
        <f t="shared" si="97"/>
        <v>1590371.2052206013</v>
      </c>
      <c r="BV339" s="150"/>
      <c r="BW339" s="2">
        <v>334</v>
      </c>
      <c r="BX339" s="118">
        <v>55001</v>
      </c>
      <c r="BY339" s="5">
        <f t="shared" si="123"/>
        <v>115696.32867886116</v>
      </c>
      <c r="BZ339" s="5">
        <f t="shared" si="124"/>
        <v>4643.8114163506943</v>
      </c>
      <c r="CA339" s="5">
        <f t="shared" si="98"/>
        <v>3968.9161657240043</v>
      </c>
      <c r="CB339" s="35">
        <f t="shared" si="99"/>
        <v>0.41165518847954563</v>
      </c>
      <c r="CC339" s="5">
        <f t="shared" si="100"/>
        <v>674.89525062669009</v>
      </c>
      <c r="CD339" s="35">
        <f t="shared" si="101"/>
        <v>7.0000000000000007E-2</v>
      </c>
      <c r="CE339" s="5">
        <f t="shared" si="125"/>
        <v>586272.58748686267</v>
      </c>
      <c r="CF339" s="5">
        <f t="shared" si="126"/>
        <v>964760.4255742688</v>
      </c>
      <c r="CG339" s="5">
        <f t="shared" si="102"/>
        <v>111727.41251313715</v>
      </c>
      <c r="CH339" s="5">
        <f t="shared" si="103"/>
        <v>1551033.0130611314</v>
      </c>
    </row>
    <row r="340" spans="9:86" ht="14.25" customHeight="1">
      <c r="I340" s="150"/>
      <c r="J340" s="2">
        <v>335</v>
      </c>
      <c r="K340" s="118">
        <v>55032</v>
      </c>
      <c r="L340" s="5">
        <f t="shared" si="104"/>
        <v>124458.92797794704</v>
      </c>
      <c r="M340" s="5">
        <f t="shared" si="67"/>
        <v>5243.8408962754593</v>
      </c>
      <c r="N340" s="5">
        <f t="shared" si="68"/>
        <v>4388.1857664270738</v>
      </c>
      <c r="O340" s="35">
        <f t="shared" si="69"/>
        <v>0.42309724221998313</v>
      </c>
      <c r="P340" s="5">
        <f t="shared" si="70"/>
        <v>855.65512984838585</v>
      </c>
      <c r="Q340" s="35">
        <f t="shared" si="71"/>
        <v>8.2500000000000004E-2</v>
      </c>
      <c r="R340" s="5">
        <f t="shared" si="105"/>
        <v>577929.25778848003</v>
      </c>
      <c r="S340" s="5">
        <f t="shared" si="106"/>
        <v>1178757.4424637982</v>
      </c>
      <c r="T340" s="5">
        <f t="shared" si="72"/>
        <v>120070.74221151996</v>
      </c>
      <c r="U340" s="5">
        <f t="shared" si="73"/>
        <v>1756686.7002522782</v>
      </c>
      <c r="V340" s="150"/>
      <c r="W340" s="2">
        <v>335</v>
      </c>
      <c r="X340" s="118">
        <v>55032</v>
      </c>
      <c r="Y340" s="5">
        <f t="shared" si="107"/>
        <v>121889.93804595969</v>
      </c>
      <c r="Z340" s="5">
        <f t="shared" si="108"/>
        <v>5121.6767256780549</v>
      </c>
      <c r="AA340" s="5">
        <f t="shared" si="74"/>
        <v>4309.0771387049899</v>
      </c>
      <c r="AB340" s="35">
        <f t="shared" si="75"/>
        <v>0.42422636760191457</v>
      </c>
      <c r="AC340" s="5">
        <f t="shared" si="76"/>
        <v>812.59958697306467</v>
      </c>
      <c r="AD340" s="35">
        <f t="shared" si="77"/>
        <v>0.08</v>
      </c>
      <c r="AE340" s="5">
        <f t="shared" si="109"/>
        <v>580419.13909274573</v>
      </c>
      <c r="AF340" s="5">
        <f t="shared" si="110"/>
        <v>1135342.5640094029</v>
      </c>
      <c r="AG340" s="5">
        <f t="shared" si="78"/>
        <v>117580.8609072547</v>
      </c>
      <c r="AH340" s="5">
        <f t="shared" si="79"/>
        <v>1715761.7031021486</v>
      </c>
      <c r="AI340" s="150"/>
      <c r="AJ340" s="2">
        <v>335</v>
      </c>
      <c r="AK340" s="118">
        <v>55032</v>
      </c>
      <c r="AL340" s="5">
        <f t="shared" si="111"/>
        <v>119331.34878618039</v>
      </c>
      <c r="AM340" s="5">
        <f t="shared" si="112"/>
        <v>5000.557474002132</v>
      </c>
      <c r="AN340" s="5">
        <f t="shared" si="80"/>
        <v>4229.8758464247167</v>
      </c>
      <c r="AO340" s="35">
        <f t="shared" si="81"/>
        <v>0.42535771759394447</v>
      </c>
      <c r="AP340" s="5">
        <f t="shared" si="82"/>
        <v>770.68162757741504</v>
      </c>
      <c r="AQ340" s="35">
        <f t="shared" si="83"/>
        <v>7.7499999999999999E-2</v>
      </c>
      <c r="AR340" s="5">
        <f t="shared" si="113"/>
        <v>582898.52706024412</v>
      </c>
      <c r="AS340" s="5">
        <f t="shared" si="114"/>
        <v>1092288.2267304694</v>
      </c>
      <c r="AT340" s="5">
        <f t="shared" si="84"/>
        <v>115101.47293975567</v>
      </c>
      <c r="AU340" s="5">
        <f t="shared" si="85"/>
        <v>1675186.7537907134</v>
      </c>
      <c r="AV340" s="150"/>
      <c r="AW340" s="2">
        <v>335</v>
      </c>
      <c r="AX340" s="118">
        <v>55032</v>
      </c>
      <c r="AY340" s="5">
        <f t="shared" si="115"/>
        <v>116784.09579503525</v>
      </c>
      <c r="AZ340" s="5">
        <f t="shared" si="116"/>
        <v>4880.5172696983873</v>
      </c>
      <c r="BA340" s="5">
        <f t="shared" si="86"/>
        <v>4150.616670979417</v>
      </c>
      <c r="BB340" s="35">
        <f t="shared" si="87"/>
        <v>0.42649129329364066</v>
      </c>
      <c r="BC340" s="5">
        <f t="shared" si="88"/>
        <v>729.90059871897017</v>
      </c>
      <c r="BD340" s="35">
        <f t="shared" si="89"/>
        <v>7.4999999999999983E-2</v>
      </c>
      <c r="BE340" s="5">
        <f t="shared" si="117"/>
        <v>585366.52087594464</v>
      </c>
      <c r="BF340" s="5">
        <f t="shared" si="118"/>
        <v>1049606.7644730152</v>
      </c>
      <c r="BG340" s="5">
        <f t="shared" si="90"/>
        <v>112633.47912405583</v>
      </c>
      <c r="BH340" s="5">
        <f t="shared" si="91"/>
        <v>1634973.2853489597</v>
      </c>
      <c r="BI340" s="150"/>
      <c r="BJ340" s="2">
        <v>335</v>
      </c>
      <c r="BK340" s="118">
        <v>55032</v>
      </c>
      <c r="BL340" s="5">
        <f t="shared" si="119"/>
        <v>114249.12926902685</v>
      </c>
      <c r="BM340" s="5">
        <f t="shared" si="120"/>
        <v>4761.5904347922178</v>
      </c>
      <c r="BN340" s="5">
        <f t="shared" si="92"/>
        <v>4071.3352787918475</v>
      </c>
      <c r="BO340" s="35">
        <f t="shared" si="93"/>
        <v>0.42762709578695346</v>
      </c>
      <c r="BP340" s="5">
        <f t="shared" si="94"/>
        <v>690.25515600037056</v>
      </c>
      <c r="BQ340" s="35">
        <f t="shared" si="95"/>
        <v>7.2500000000000009E-2</v>
      </c>
      <c r="BR340" s="5">
        <f t="shared" si="121"/>
        <v>587822.20600976504</v>
      </c>
      <c r="BS340" s="5">
        <f t="shared" si="122"/>
        <v>1007310.5896456285</v>
      </c>
      <c r="BT340" s="5">
        <f t="shared" si="96"/>
        <v>110177.793990235</v>
      </c>
      <c r="BU340" s="5">
        <f t="shared" si="97"/>
        <v>1595132.7956553935</v>
      </c>
      <c r="BV340" s="150"/>
      <c r="BW340" s="2">
        <v>335</v>
      </c>
      <c r="BX340" s="118">
        <v>55032</v>
      </c>
      <c r="BY340" s="5">
        <f t="shared" si="123"/>
        <v>111727.41251313715</v>
      </c>
      <c r="BZ340" s="5">
        <f t="shared" si="124"/>
        <v>4643.8114163506943</v>
      </c>
      <c r="CA340" s="5">
        <f t="shared" si="98"/>
        <v>3992.0681766907273</v>
      </c>
      <c r="CB340" s="35">
        <f t="shared" si="99"/>
        <v>0.42876512614713935</v>
      </c>
      <c r="CC340" s="5">
        <f t="shared" si="100"/>
        <v>651.74323965996678</v>
      </c>
      <c r="CD340" s="35">
        <f t="shared" si="101"/>
        <v>7.0000000000000007E-2</v>
      </c>
      <c r="CE340" s="5">
        <f t="shared" si="125"/>
        <v>590264.65566355339</v>
      </c>
      <c r="CF340" s="5">
        <f t="shared" si="126"/>
        <v>965412.16881392873</v>
      </c>
      <c r="CG340" s="5">
        <f t="shared" si="102"/>
        <v>107735.34433644643</v>
      </c>
      <c r="CH340" s="5">
        <f t="shared" si="103"/>
        <v>1555676.8244774821</v>
      </c>
    </row>
    <row r="341" spans="9:86" ht="14.25" customHeight="1">
      <c r="I341" s="150"/>
      <c r="J341" s="2">
        <f t="shared" ref="J341:J365" si="127">J340+1</f>
        <v>336</v>
      </c>
      <c r="K341" s="118"/>
      <c r="L341" s="5">
        <f t="shared" si="104"/>
        <v>120070.74221151996</v>
      </c>
      <c r="M341" s="5">
        <f t="shared" si="67"/>
        <v>5243.8408962754593</v>
      </c>
      <c r="N341" s="5">
        <f t="shared" si="68"/>
        <v>4418.3545435712595</v>
      </c>
      <c r="O341" s="35">
        <f t="shared" si="69"/>
        <v>0.44157513767553097</v>
      </c>
      <c r="P341" s="5">
        <f t="shared" si="70"/>
        <v>825.4863527041997</v>
      </c>
      <c r="Q341" s="35">
        <f t="shared" si="71"/>
        <v>8.2500000000000004E-2</v>
      </c>
      <c r="R341" s="5">
        <f t="shared" si="105"/>
        <v>582347.61233205127</v>
      </c>
      <c r="S341" s="5">
        <f t="shared" si="106"/>
        <v>1179582.9288165024</v>
      </c>
      <c r="T341" s="5">
        <f t="shared" si="72"/>
        <v>115652.3876679487</v>
      </c>
      <c r="U341" s="5">
        <f t="shared" si="73"/>
        <v>1761930.5411485536</v>
      </c>
      <c r="V341" s="150"/>
      <c r="W341" s="2">
        <f t="shared" ref="W341:W365" si="128">W340+1</f>
        <v>336</v>
      </c>
      <c r="X341" s="118"/>
      <c r="Y341" s="5">
        <f t="shared" si="107"/>
        <v>117580.8609072547</v>
      </c>
      <c r="Z341" s="5">
        <f t="shared" si="108"/>
        <v>5121.6767256780549</v>
      </c>
      <c r="AA341" s="5">
        <f t="shared" si="74"/>
        <v>4337.8043196296903</v>
      </c>
      <c r="AB341" s="35">
        <f t="shared" si="75"/>
        <v>0.44270514294511848</v>
      </c>
      <c r="AC341" s="5">
        <f t="shared" si="76"/>
        <v>783.87240604836472</v>
      </c>
      <c r="AD341" s="35">
        <f t="shared" si="77"/>
        <v>0.08</v>
      </c>
      <c r="AE341" s="5">
        <f t="shared" si="109"/>
        <v>584756.9434123754</v>
      </c>
      <c r="AF341" s="5">
        <f t="shared" si="110"/>
        <v>1136126.4364154513</v>
      </c>
      <c r="AG341" s="5">
        <f t="shared" si="78"/>
        <v>113243.056587625</v>
      </c>
      <c r="AH341" s="5">
        <f t="shared" si="79"/>
        <v>1720883.3798278267</v>
      </c>
      <c r="AI341" s="150"/>
      <c r="AJ341" s="2">
        <f t="shared" ref="AJ341:AJ365" si="129">AJ340+1</f>
        <v>336</v>
      </c>
      <c r="AK341" s="118"/>
      <c r="AL341" s="5">
        <f t="shared" si="111"/>
        <v>115101.47293975567</v>
      </c>
      <c r="AM341" s="5">
        <f t="shared" si="112"/>
        <v>5000.557474002132</v>
      </c>
      <c r="AN341" s="5">
        <f t="shared" si="80"/>
        <v>4257.1937945995433</v>
      </c>
      <c r="AO341" s="35">
        <f t="shared" si="81"/>
        <v>0.44383728748574058</v>
      </c>
      <c r="AP341" s="5">
        <f t="shared" si="82"/>
        <v>743.36367940258867</v>
      </c>
      <c r="AQ341" s="35">
        <f t="shared" si="83"/>
        <v>7.7499999999999999E-2</v>
      </c>
      <c r="AR341" s="5">
        <f t="shared" si="113"/>
        <v>587155.72085484362</v>
      </c>
      <c r="AS341" s="5">
        <f t="shared" si="114"/>
        <v>1093031.5904098719</v>
      </c>
      <c r="AT341" s="5">
        <f t="shared" si="84"/>
        <v>110844.27914515612</v>
      </c>
      <c r="AU341" s="5">
        <f t="shared" si="85"/>
        <v>1680187.3112647156</v>
      </c>
      <c r="AV341" s="150"/>
      <c r="AW341" s="2">
        <f t="shared" ref="AW341:AW365" si="130">AW340+1</f>
        <v>336</v>
      </c>
      <c r="AX341" s="118"/>
      <c r="AY341" s="5">
        <f t="shared" si="115"/>
        <v>112633.47912405583</v>
      </c>
      <c r="AZ341" s="5">
        <f t="shared" si="116"/>
        <v>4880.5172696983873</v>
      </c>
      <c r="BA341" s="5">
        <f t="shared" si="86"/>
        <v>4176.5580251730389</v>
      </c>
      <c r="BB341" s="35">
        <f t="shared" si="87"/>
        <v>0.44497157232331563</v>
      </c>
      <c r="BC341" s="5">
        <f t="shared" si="88"/>
        <v>703.95924452534882</v>
      </c>
      <c r="BD341" s="35">
        <f t="shared" si="89"/>
        <v>7.4999999999999997E-2</v>
      </c>
      <c r="BE341" s="5">
        <f t="shared" si="117"/>
        <v>589543.07890111767</v>
      </c>
      <c r="BF341" s="5">
        <f t="shared" si="118"/>
        <v>1050310.7237175405</v>
      </c>
      <c r="BG341" s="5">
        <f t="shared" si="90"/>
        <v>108456.92109888278</v>
      </c>
      <c r="BH341" s="5">
        <f t="shared" si="91"/>
        <v>1639853.8026186582</v>
      </c>
      <c r="BI341" s="150"/>
      <c r="BJ341" s="2">
        <f t="shared" ref="BJ341:BJ365" si="131">BJ340+1</f>
        <v>336</v>
      </c>
      <c r="BK341" s="118"/>
      <c r="BL341" s="5">
        <f t="shared" si="119"/>
        <v>110177.793990235</v>
      </c>
      <c r="BM341" s="5">
        <f t="shared" si="120"/>
        <v>4761.5904347922178</v>
      </c>
      <c r="BN341" s="5">
        <f t="shared" si="92"/>
        <v>4095.932929434548</v>
      </c>
      <c r="BO341" s="35">
        <f t="shared" si="93"/>
        <v>0.44610799847354743</v>
      </c>
      <c r="BP341" s="5">
        <f t="shared" si="94"/>
        <v>665.65750535766983</v>
      </c>
      <c r="BQ341" s="35">
        <f t="shared" si="95"/>
        <v>7.2499999999999995E-2</v>
      </c>
      <c r="BR341" s="5">
        <f t="shared" si="121"/>
        <v>591918.13893919962</v>
      </c>
      <c r="BS341" s="5">
        <f t="shared" si="122"/>
        <v>1007976.2471509861</v>
      </c>
      <c r="BT341" s="5">
        <f t="shared" si="96"/>
        <v>106081.86106080045</v>
      </c>
      <c r="BU341" s="5">
        <f t="shared" si="97"/>
        <v>1599894.3860901857</v>
      </c>
      <c r="BV341" s="150"/>
      <c r="BW341" s="2">
        <f t="shared" ref="BW341:BW365" si="132">BW340+1</f>
        <v>336</v>
      </c>
      <c r="BX341" s="118"/>
      <c r="BY341" s="5">
        <f t="shared" si="123"/>
        <v>107735.34433644643</v>
      </c>
      <c r="BZ341" s="5">
        <f t="shared" si="124"/>
        <v>4643.8114163506943</v>
      </c>
      <c r="CA341" s="5">
        <f t="shared" si="98"/>
        <v>4015.3552410547568</v>
      </c>
      <c r="CB341" s="35">
        <f t="shared" si="99"/>
        <v>0.44724656694076703</v>
      </c>
      <c r="CC341" s="5">
        <f t="shared" si="100"/>
        <v>628.45617529593756</v>
      </c>
      <c r="CD341" s="35">
        <f t="shared" si="101"/>
        <v>7.0000000000000007E-2</v>
      </c>
      <c r="CE341" s="5">
        <f t="shared" si="125"/>
        <v>594280.01090460818</v>
      </c>
      <c r="CF341" s="5">
        <f t="shared" si="126"/>
        <v>966040.62498922471</v>
      </c>
      <c r="CG341" s="5">
        <f t="shared" si="102"/>
        <v>103719.98909539168</v>
      </c>
      <c r="CH341" s="5">
        <f t="shared" si="103"/>
        <v>1560320.6358938329</v>
      </c>
    </row>
    <row r="342" spans="9:86" ht="14.25" customHeight="1">
      <c r="I342" s="150"/>
      <c r="J342" s="2">
        <f t="shared" si="127"/>
        <v>337</v>
      </c>
      <c r="K342" s="118"/>
      <c r="L342" s="5">
        <f t="shared" si="104"/>
        <v>115652.3876679487</v>
      </c>
      <c r="M342" s="5">
        <f t="shared" si="67"/>
        <v>5243.8408962754593</v>
      </c>
      <c r="N342" s="5">
        <f t="shared" si="68"/>
        <v>4448.7307310583119</v>
      </c>
      <c r="O342" s="35">
        <f t="shared" si="69"/>
        <v>0.46159677157702572</v>
      </c>
      <c r="P342" s="5">
        <f t="shared" si="70"/>
        <v>795.11016521714737</v>
      </c>
      <c r="Q342" s="35">
        <f t="shared" si="71"/>
        <v>8.2500000000000018E-2</v>
      </c>
      <c r="R342" s="5">
        <f t="shared" si="105"/>
        <v>586796.34306310955</v>
      </c>
      <c r="S342" s="5">
        <f t="shared" si="106"/>
        <v>1180378.0389817196</v>
      </c>
      <c r="T342" s="5">
        <f t="shared" si="72"/>
        <v>111203.65693689039</v>
      </c>
      <c r="U342" s="5">
        <f t="shared" si="73"/>
        <v>1767174.3820448292</v>
      </c>
      <c r="V342" s="150"/>
      <c r="W342" s="2">
        <f t="shared" si="128"/>
        <v>337</v>
      </c>
      <c r="X342" s="118"/>
      <c r="Y342" s="5">
        <f t="shared" si="107"/>
        <v>113243.056587625</v>
      </c>
      <c r="Z342" s="5">
        <f t="shared" si="108"/>
        <v>5121.6767256780549</v>
      </c>
      <c r="AA342" s="5">
        <f t="shared" si="74"/>
        <v>4366.7230150938885</v>
      </c>
      <c r="AB342" s="35">
        <f t="shared" si="75"/>
        <v>0.46272749747425057</v>
      </c>
      <c r="AC342" s="5">
        <f t="shared" si="76"/>
        <v>754.95371058416674</v>
      </c>
      <c r="AD342" s="35">
        <f t="shared" si="77"/>
        <v>0.08</v>
      </c>
      <c r="AE342" s="5">
        <f t="shared" si="109"/>
        <v>589123.66642746935</v>
      </c>
      <c r="AF342" s="5">
        <f t="shared" si="110"/>
        <v>1136881.3901260355</v>
      </c>
      <c r="AG342" s="5">
        <f t="shared" si="78"/>
        <v>108876.33357253112</v>
      </c>
      <c r="AH342" s="5">
        <f t="shared" si="79"/>
        <v>1726005.0565535049</v>
      </c>
      <c r="AI342" s="150"/>
      <c r="AJ342" s="2">
        <f t="shared" si="129"/>
        <v>337</v>
      </c>
      <c r="AK342" s="118"/>
      <c r="AL342" s="5">
        <f t="shared" si="111"/>
        <v>110844.27914515612</v>
      </c>
      <c r="AM342" s="5">
        <f t="shared" si="112"/>
        <v>5000.557474002132</v>
      </c>
      <c r="AN342" s="5">
        <f t="shared" si="80"/>
        <v>4284.6881711896658</v>
      </c>
      <c r="AO342" s="35">
        <f t="shared" si="81"/>
        <v>0.46386027723581325</v>
      </c>
      <c r="AP342" s="5">
        <f t="shared" si="82"/>
        <v>715.86930281246657</v>
      </c>
      <c r="AQ342" s="35">
        <f t="shared" si="83"/>
        <v>7.7499999999999999E-2</v>
      </c>
      <c r="AR342" s="5">
        <f t="shared" si="113"/>
        <v>591440.40902603325</v>
      </c>
      <c r="AS342" s="5">
        <f t="shared" si="114"/>
        <v>1093747.4597126844</v>
      </c>
      <c r="AT342" s="5">
        <f t="shared" si="84"/>
        <v>106559.59097396645</v>
      </c>
      <c r="AU342" s="5">
        <f t="shared" si="85"/>
        <v>1685187.8687387176</v>
      </c>
      <c r="AV342" s="150"/>
      <c r="AW342" s="2">
        <f t="shared" si="130"/>
        <v>337</v>
      </c>
      <c r="AX342" s="118"/>
      <c r="AY342" s="5">
        <f t="shared" si="115"/>
        <v>108456.92109888278</v>
      </c>
      <c r="AZ342" s="5">
        <f t="shared" si="116"/>
        <v>4880.5172696983873</v>
      </c>
      <c r="BA342" s="5">
        <f t="shared" si="86"/>
        <v>4202.6615128303702</v>
      </c>
      <c r="BB342" s="35">
        <f t="shared" si="87"/>
        <v>0.46499511181941477</v>
      </c>
      <c r="BC342" s="5">
        <f t="shared" si="88"/>
        <v>677.85575686801735</v>
      </c>
      <c r="BD342" s="35">
        <f t="shared" si="89"/>
        <v>7.4999999999999997E-2</v>
      </c>
      <c r="BE342" s="5">
        <f t="shared" si="117"/>
        <v>593745.74041394808</v>
      </c>
      <c r="BF342" s="5">
        <f t="shared" si="118"/>
        <v>1050988.5794744084</v>
      </c>
      <c r="BG342" s="5">
        <f t="shared" si="90"/>
        <v>104254.25958605242</v>
      </c>
      <c r="BH342" s="5">
        <f t="shared" si="91"/>
        <v>1644734.3198883566</v>
      </c>
      <c r="BI342" s="150"/>
      <c r="BJ342" s="2">
        <f t="shared" si="131"/>
        <v>337</v>
      </c>
      <c r="BK342" s="118"/>
      <c r="BL342" s="5">
        <f t="shared" si="119"/>
        <v>106081.86106080045</v>
      </c>
      <c r="BM342" s="5">
        <f t="shared" si="120"/>
        <v>4761.5904347922178</v>
      </c>
      <c r="BN342" s="5">
        <f t="shared" si="92"/>
        <v>4120.6791908832147</v>
      </c>
      <c r="BO342" s="35">
        <f t="shared" si="93"/>
        <v>0.46613200217384509</v>
      </c>
      <c r="BP342" s="5">
        <f t="shared" si="94"/>
        <v>640.91124390900268</v>
      </c>
      <c r="BQ342" s="35">
        <f t="shared" si="95"/>
        <v>7.2499999999999995E-2</v>
      </c>
      <c r="BR342" s="5">
        <f t="shared" si="121"/>
        <v>596038.8181300828</v>
      </c>
      <c r="BS342" s="5">
        <f t="shared" si="122"/>
        <v>1008617.1583948951</v>
      </c>
      <c r="BT342" s="5">
        <f t="shared" si="96"/>
        <v>101961.18186991724</v>
      </c>
      <c r="BU342" s="5">
        <f t="shared" si="97"/>
        <v>1604655.9765249779</v>
      </c>
      <c r="BV342" s="150"/>
      <c r="BW342" s="2">
        <f t="shared" si="132"/>
        <v>337</v>
      </c>
      <c r="BX342" s="118"/>
      <c r="BY342" s="5">
        <f t="shared" si="123"/>
        <v>103719.98909539168</v>
      </c>
      <c r="BZ342" s="5">
        <f t="shared" si="124"/>
        <v>4643.8114163506943</v>
      </c>
      <c r="CA342" s="5">
        <f t="shared" si="98"/>
        <v>4038.7781466275765</v>
      </c>
      <c r="CB342" s="35">
        <f t="shared" si="99"/>
        <v>0.46727094923773238</v>
      </c>
      <c r="CC342" s="5">
        <f t="shared" si="100"/>
        <v>605.03326972311811</v>
      </c>
      <c r="CD342" s="35">
        <f t="shared" si="101"/>
        <v>7.0000000000000007E-2</v>
      </c>
      <c r="CE342" s="5">
        <f t="shared" si="125"/>
        <v>598318.78905123577</v>
      </c>
      <c r="CF342" s="5">
        <f t="shared" si="126"/>
        <v>966645.65825894778</v>
      </c>
      <c r="CG342" s="5">
        <f t="shared" si="102"/>
        <v>99681.210948764099</v>
      </c>
      <c r="CH342" s="5">
        <f t="shared" si="103"/>
        <v>1564964.4473101837</v>
      </c>
    </row>
    <row r="343" spans="9:86" ht="14.25" customHeight="1">
      <c r="I343" s="150"/>
      <c r="J343" s="2">
        <f t="shared" si="127"/>
        <v>338</v>
      </c>
      <c r="K343" s="118"/>
      <c r="L343" s="5">
        <f t="shared" si="104"/>
        <v>111203.65693689039</v>
      </c>
      <c r="M343" s="5">
        <f t="shared" si="67"/>
        <v>5243.8408962754593</v>
      </c>
      <c r="N343" s="5">
        <f t="shared" si="68"/>
        <v>4479.3157548343379</v>
      </c>
      <c r="O343" s="35">
        <f t="shared" si="69"/>
        <v>0.48336350205206768</v>
      </c>
      <c r="P343" s="5">
        <f t="shared" si="70"/>
        <v>764.52514144112138</v>
      </c>
      <c r="Q343" s="35">
        <f t="shared" si="71"/>
        <v>8.2500000000000004E-2</v>
      </c>
      <c r="R343" s="5">
        <f t="shared" si="105"/>
        <v>591275.65881794388</v>
      </c>
      <c r="S343" s="5">
        <f t="shared" si="106"/>
        <v>1181142.5641231607</v>
      </c>
      <c r="T343" s="5">
        <f t="shared" si="72"/>
        <v>106724.34118205604</v>
      </c>
      <c r="U343" s="5">
        <f t="shared" si="73"/>
        <v>1772418.2229411046</v>
      </c>
      <c r="V343" s="150"/>
      <c r="W343" s="2">
        <f t="shared" si="128"/>
        <v>338</v>
      </c>
      <c r="X343" s="118"/>
      <c r="Y343" s="5">
        <f t="shared" si="107"/>
        <v>108876.33357253112</v>
      </c>
      <c r="Z343" s="5">
        <f t="shared" si="108"/>
        <v>5121.6767256780549</v>
      </c>
      <c r="AA343" s="5">
        <f t="shared" si="74"/>
        <v>4395.8345018611808</v>
      </c>
      <c r="AB343" s="35">
        <f t="shared" si="75"/>
        <v>0.48449476843554085</v>
      </c>
      <c r="AC343" s="5">
        <f t="shared" si="76"/>
        <v>725.84222381687414</v>
      </c>
      <c r="AD343" s="35">
        <f t="shared" si="77"/>
        <v>0.08</v>
      </c>
      <c r="AE343" s="5">
        <f t="shared" si="109"/>
        <v>593519.50092933048</v>
      </c>
      <c r="AF343" s="5">
        <f t="shared" si="110"/>
        <v>1137607.2323498523</v>
      </c>
      <c r="AG343" s="5">
        <f t="shared" si="78"/>
        <v>104480.49907066993</v>
      </c>
      <c r="AH343" s="5">
        <f t="shared" si="79"/>
        <v>1731126.7332791828</v>
      </c>
      <c r="AI343" s="150"/>
      <c r="AJ343" s="2">
        <f t="shared" si="129"/>
        <v>338</v>
      </c>
      <c r="AK343" s="118"/>
      <c r="AL343" s="5">
        <f t="shared" si="111"/>
        <v>106559.59097396645</v>
      </c>
      <c r="AM343" s="5">
        <f t="shared" si="112"/>
        <v>5000.557474002132</v>
      </c>
      <c r="AN343" s="5">
        <f t="shared" si="80"/>
        <v>4312.3601156285986</v>
      </c>
      <c r="AO343" s="35">
        <f t="shared" si="81"/>
        <v>0.48562800320982658</v>
      </c>
      <c r="AP343" s="5">
        <f t="shared" si="82"/>
        <v>688.19735837353335</v>
      </c>
      <c r="AQ343" s="35">
        <f t="shared" si="83"/>
        <v>7.7499999999999999E-2</v>
      </c>
      <c r="AR343" s="5">
        <f t="shared" si="113"/>
        <v>595752.76914166182</v>
      </c>
      <c r="AS343" s="5">
        <f t="shared" si="114"/>
        <v>1094435.6570710579</v>
      </c>
      <c r="AT343" s="5">
        <f t="shared" si="84"/>
        <v>102247.23085833785</v>
      </c>
      <c r="AU343" s="5">
        <f t="shared" si="85"/>
        <v>1690188.4262127196</v>
      </c>
      <c r="AV343" s="150"/>
      <c r="AW343" s="2">
        <f t="shared" si="130"/>
        <v>338</v>
      </c>
      <c r="AX343" s="118"/>
      <c r="AY343" s="5">
        <f t="shared" si="115"/>
        <v>104254.25958605242</v>
      </c>
      <c r="AZ343" s="5">
        <f t="shared" si="116"/>
        <v>4880.5172696983873</v>
      </c>
      <c r="BA343" s="5">
        <f t="shared" si="86"/>
        <v>4228.92814728556</v>
      </c>
      <c r="BB343" s="35">
        <f t="shared" si="87"/>
        <v>0.48676320726770467</v>
      </c>
      <c r="BC343" s="5">
        <f t="shared" si="88"/>
        <v>651.58912241282758</v>
      </c>
      <c r="BD343" s="35">
        <f t="shared" si="89"/>
        <v>7.4999999999999997E-2</v>
      </c>
      <c r="BE343" s="5">
        <f t="shared" si="117"/>
        <v>597974.66856123367</v>
      </c>
      <c r="BF343" s="5">
        <f t="shared" si="118"/>
        <v>1051640.1685968211</v>
      </c>
      <c r="BG343" s="5">
        <f t="shared" si="90"/>
        <v>100025.33143876685</v>
      </c>
      <c r="BH343" s="5">
        <f t="shared" si="91"/>
        <v>1649614.8371580548</v>
      </c>
      <c r="BI343" s="150"/>
      <c r="BJ343" s="2">
        <f t="shared" si="131"/>
        <v>338</v>
      </c>
      <c r="BK343" s="118"/>
      <c r="BL343" s="5">
        <f t="shared" si="119"/>
        <v>101961.18186991724</v>
      </c>
      <c r="BM343" s="5">
        <f t="shared" si="120"/>
        <v>4761.5904347922178</v>
      </c>
      <c r="BN343" s="5">
        <f t="shared" si="92"/>
        <v>4145.5749609948016</v>
      </c>
      <c r="BO343" s="35">
        <f t="shared" si="93"/>
        <v>0.48790038149425385</v>
      </c>
      <c r="BP343" s="5">
        <f t="shared" si="94"/>
        <v>616.01547379741669</v>
      </c>
      <c r="BQ343" s="35">
        <f t="shared" si="95"/>
        <v>7.2499999999999995E-2</v>
      </c>
      <c r="BR343" s="5">
        <f t="shared" si="121"/>
        <v>600184.39309107757</v>
      </c>
      <c r="BS343" s="5">
        <f t="shared" si="122"/>
        <v>1009233.1738686926</v>
      </c>
      <c r="BT343" s="5">
        <f t="shared" si="96"/>
        <v>97815.606908922447</v>
      </c>
      <c r="BU343" s="5">
        <f t="shared" si="97"/>
        <v>1609417.5669597702</v>
      </c>
      <c r="BV343" s="150"/>
      <c r="BW343" s="2">
        <f t="shared" si="132"/>
        <v>338</v>
      </c>
      <c r="BX343" s="118"/>
      <c r="BY343" s="5">
        <f t="shared" si="123"/>
        <v>99681.210948764099</v>
      </c>
      <c r="BZ343" s="5">
        <f t="shared" si="124"/>
        <v>4643.8114163506943</v>
      </c>
      <c r="CA343" s="5">
        <f t="shared" si="98"/>
        <v>4062.3376858162374</v>
      </c>
      <c r="CB343" s="35">
        <f t="shared" si="99"/>
        <v>0.48903952676549267</v>
      </c>
      <c r="CC343" s="5">
        <f t="shared" si="100"/>
        <v>581.47373053445722</v>
      </c>
      <c r="CD343" s="35">
        <f t="shared" si="101"/>
        <v>6.9999999999999993E-2</v>
      </c>
      <c r="CE343" s="5">
        <f t="shared" si="125"/>
        <v>602381.12673705199</v>
      </c>
      <c r="CF343" s="5">
        <f t="shared" si="126"/>
        <v>967227.13198948221</v>
      </c>
      <c r="CG343" s="5">
        <f t="shared" si="102"/>
        <v>95618.873262947862</v>
      </c>
      <c r="CH343" s="5">
        <f t="shared" si="103"/>
        <v>1569608.2587265342</v>
      </c>
    </row>
    <row r="344" spans="9:86" ht="14.25" customHeight="1">
      <c r="I344" s="150"/>
      <c r="J344" s="2">
        <f t="shared" si="127"/>
        <v>339</v>
      </c>
      <c r="K344" s="118"/>
      <c r="L344" s="5">
        <f t="shared" si="104"/>
        <v>106724.34118205604</v>
      </c>
      <c r="M344" s="5">
        <f t="shared" si="67"/>
        <v>5243.8408962754593</v>
      </c>
      <c r="N344" s="5">
        <f t="shared" si="68"/>
        <v>4510.1110506488239</v>
      </c>
      <c r="O344" s="35">
        <f t="shared" si="69"/>
        <v>0.50711329775709602</v>
      </c>
      <c r="P344" s="5">
        <f t="shared" si="70"/>
        <v>733.72984562663532</v>
      </c>
      <c r="Q344" s="35">
        <f t="shared" si="71"/>
        <v>8.2500000000000004E-2</v>
      </c>
      <c r="R344" s="5">
        <f t="shared" si="105"/>
        <v>595785.76986859273</v>
      </c>
      <c r="S344" s="5">
        <f t="shared" si="106"/>
        <v>1181876.2939687874</v>
      </c>
      <c r="T344" s="5">
        <f t="shared" si="72"/>
        <v>102214.23013140722</v>
      </c>
      <c r="U344" s="5">
        <f t="shared" si="73"/>
        <v>1777662.0638373801</v>
      </c>
      <c r="V344" s="150"/>
      <c r="W344" s="2">
        <f t="shared" si="128"/>
        <v>339</v>
      </c>
      <c r="X344" s="118"/>
      <c r="Y344" s="5">
        <f t="shared" si="107"/>
        <v>104480.49907066993</v>
      </c>
      <c r="Z344" s="5">
        <f t="shared" si="108"/>
        <v>5121.6767256780549</v>
      </c>
      <c r="AA344" s="5">
        <f t="shared" si="74"/>
        <v>4425.1400652069224</v>
      </c>
      <c r="AB344" s="35">
        <f t="shared" si="75"/>
        <v>0.50824489981202547</v>
      </c>
      <c r="AC344" s="5">
        <f t="shared" si="76"/>
        <v>696.5366604711329</v>
      </c>
      <c r="AD344" s="35">
        <f t="shared" si="77"/>
        <v>0.08</v>
      </c>
      <c r="AE344" s="5">
        <f t="shared" si="109"/>
        <v>597944.64099453739</v>
      </c>
      <c r="AF344" s="5">
        <f t="shared" si="110"/>
        <v>1138303.7690103236</v>
      </c>
      <c r="AG344" s="5">
        <f t="shared" si="78"/>
        <v>100055.359005463</v>
      </c>
      <c r="AH344" s="5">
        <f t="shared" si="79"/>
        <v>1736248.410004861</v>
      </c>
      <c r="AI344" s="150"/>
      <c r="AJ344" s="2">
        <f t="shared" si="129"/>
        <v>339</v>
      </c>
      <c r="AK344" s="118"/>
      <c r="AL344" s="5">
        <f t="shared" si="111"/>
        <v>102247.23085833785</v>
      </c>
      <c r="AM344" s="5">
        <f t="shared" si="112"/>
        <v>5000.557474002132</v>
      </c>
      <c r="AN344" s="5">
        <f t="shared" si="80"/>
        <v>4340.2107747087002</v>
      </c>
      <c r="AO344" s="35">
        <f t="shared" si="81"/>
        <v>0.50937838471795915</v>
      </c>
      <c r="AP344" s="5">
        <f t="shared" si="82"/>
        <v>660.34669929343193</v>
      </c>
      <c r="AQ344" s="35">
        <f t="shared" si="83"/>
        <v>7.7499999999999999E-2</v>
      </c>
      <c r="AR344" s="5">
        <f t="shared" si="113"/>
        <v>600092.97991637047</v>
      </c>
      <c r="AS344" s="5">
        <f t="shared" si="114"/>
        <v>1095096.0037703514</v>
      </c>
      <c r="AT344" s="5">
        <f t="shared" si="84"/>
        <v>97907.020083629148</v>
      </c>
      <c r="AU344" s="5">
        <f t="shared" si="85"/>
        <v>1695188.9836867219</v>
      </c>
      <c r="AV344" s="150"/>
      <c r="AW344" s="2">
        <f t="shared" si="130"/>
        <v>339</v>
      </c>
      <c r="AX344" s="118"/>
      <c r="AY344" s="5">
        <f t="shared" si="115"/>
        <v>100025.33143876685</v>
      </c>
      <c r="AZ344" s="5">
        <f t="shared" si="116"/>
        <v>4880.5172696983873</v>
      </c>
      <c r="BA344" s="5">
        <f t="shared" si="86"/>
        <v>4255.3589482060943</v>
      </c>
      <c r="BB344" s="35">
        <f t="shared" si="87"/>
        <v>0.51051375330591631</v>
      </c>
      <c r="BC344" s="5">
        <f t="shared" si="88"/>
        <v>625.15832149229277</v>
      </c>
      <c r="BD344" s="35">
        <f t="shared" si="89"/>
        <v>7.4999999999999997E-2</v>
      </c>
      <c r="BE344" s="5">
        <f t="shared" si="117"/>
        <v>602230.02750943974</v>
      </c>
      <c r="BF344" s="5">
        <f t="shared" si="118"/>
        <v>1052265.3269183135</v>
      </c>
      <c r="BG344" s="5">
        <f t="shared" si="90"/>
        <v>95769.972490560758</v>
      </c>
      <c r="BH344" s="5">
        <f t="shared" si="91"/>
        <v>1654495.3544277532</v>
      </c>
      <c r="BI344" s="150"/>
      <c r="BJ344" s="2">
        <f t="shared" si="131"/>
        <v>339</v>
      </c>
      <c r="BK344" s="118"/>
      <c r="BL344" s="5">
        <f t="shared" si="119"/>
        <v>97815.606908922447</v>
      </c>
      <c r="BM344" s="5">
        <f t="shared" si="120"/>
        <v>4761.5904347922178</v>
      </c>
      <c r="BN344" s="5">
        <f t="shared" si="92"/>
        <v>4170.621143050811</v>
      </c>
      <c r="BO344" s="35">
        <f t="shared" si="93"/>
        <v>0.51165100640033501</v>
      </c>
      <c r="BP344" s="5">
        <f t="shared" si="94"/>
        <v>590.96929174140644</v>
      </c>
      <c r="BQ344" s="35">
        <f t="shared" si="95"/>
        <v>7.2499999999999995E-2</v>
      </c>
      <c r="BR344" s="5">
        <f t="shared" si="121"/>
        <v>604355.01423412841</v>
      </c>
      <c r="BS344" s="5">
        <f t="shared" si="122"/>
        <v>1009824.143160434</v>
      </c>
      <c r="BT344" s="5">
        <f t="shared" si="96"/>
        <v>93644.985765871636</v>
      </c>
      <c r="BU344" s="5">
        <f t="shared" si="97"/>
        <v>1614179.1573945624</v>
      </c>
      <c r="BV344" s="150"/>
      <c r="BW344" s="2">
        <f t="shared" si="132"/>
        <v>339</v>
      </c>
      <c r="BX344" s="118"/>
      <c r="BY344" s="5">
        <f t="shared" si="123"/>
        <v>95618.873262947862</v>
      </c>
      <c r="BZ344" s="5">
        <f t="shared" si="124"/>
        <v>4643.8114163506943</v>
      </c>
      <c r="CA344" s="5">
        <f t="shared" si="98"/>
        <v>4086.0346556501654</v>
      </c>
      <c r="CB344" s="35">
        <f t="shared" si="99"/>
        <v>0.51279014481759178</v>
      </c>
      <c r="CC344" s="5">
        <f t="shared" si="100"/>
        <v>557.77676070052917</v>
      </c>
      <c r="CD344" s="35">
        <f t="shared" si="101"/>
        <v>6.9999999999999993E-2</v>
      </c>
      <c r="CE344" s="5">
        <f t="shared" si="125"/>
        <v>606467.16139270214</v>
      </c>
      <c r="CF344" s="5">
        <f t="shared" si="126"/>
        <v>967784.90875018272</v>
      </c>
      <c r="CG344" s="5">
        <f t="shared" si="102"/>
        <v>91532.838607297701</v>
      </c>
      <c r="CH344" s="5">
        <f t="shared" si="103"/>
        <v>1574252.0701428847</v>
      </c>
    </row>
    <row r="345" spans="9:86" ht="14.25" customHeight="1">
      <c r="I345" s="150"/>
      <c r="J345" s="2">
        <f t="shared" si="127"/>
        <v>340</v>
      </c>
      <c r="K345" s="118"/>
      <c r="L345" s="5">
        <f t="shared" si="104"/>
        <v>102214.23013140722</v>
      </c>
      <c r="M345" s="5">
        <f t="shared" si="67"/>
        <v>5243.8408962754593</v>
      </c>
      <c r="N345" s="5">
        <f t="shared" si="68"/>
        <v>4541.1180641220344</v>
      </c>
      <c r="O345" s="35">
        <f t="shared" si="69"/>
        <v>0.53312945466993544</v>
      </c>
      <c r="P345" s="5">
        <f t="shared" si="70"/>
        <v>702.72283215342463</v>
      </c>
      <c r="Q345" s="35">
        <f t="shared" si="71"/>
        <v>8.2500000000000004E-2</v>
      </c>
      <c r="R345" s="5">
        <f t="shared" si="105"/>
        <v>600326.88793271477</v>
      </c>
      <c r="S345" s="5">
        <f t="shared" si="106"/>
        <v>1182579.0168009407</v>
      </c>
      <c r="T345" s="5">
        <f t="shared" si="72"/>
        <v>97673.112067285198</v>
      </c>
      <c r="U345" s="5">
        <f t="shared" si="73"/>
        <v>1782905.9047336555</v>
      </c>
      <c r="V345" s="150"/>
      <c r="W345" s="2">
        <f t="shared" si="128"/>
        <v>340</v>
      </c>
      <c r="X345" s="118"/>
      <c r="Y345" s="5">
        <f t="shared" si="107"/>
        <v>100055.359005463</v>
      </c>
      <c r="Z345" s="5">
        <f t="shared" si="108"/>
        <v>5121.6767256780549</v>
      </c>
      <c r="AA345" s="5">
        <f t="shared" si="74"/>
        <v>4454.6409989749682</v>
      </c>
      <c r="AB345" s="35">
        <f t="shared" si="75"/>
        <v>0.53426115821323417</v>
      </c>
      <c r="AC345" s="5">
        <f t="shared" si="76"/>
        <v>667.03572670308677</v>
      </c>
      <c r="AD345" s="35">
        <f t="shared" si="77"/>
        <v>0.08</v>
      </c>
      <c r="AE345" s="5">
        <f t="shared" si="109"/>
        <v>602399.28199351241</v>
      </c>
      <c r="AF345" s="5">
        <f t="shared" si="110"/>
        <v>1138970.8047370266</v>
      </c>
      <c r="AG345" s="5">
        <f t="shared" si="78"/>
        <v>95600.718006488038</v>
      </c>
      <c r="AH345" s="5">
        <f t="shared" si="79"/>
        <v>1741370.0867305389</v>
      </c>
      <c r="AI345" s="150"/>
      <c r="AJ345" s="2">
        <f t="shared" si="129"/>
        <v>340</v>
      </c>
      <c r="AK345" s="118"/>
      <c r="AL345" s="5">
        <f t="shared" si="111"/>
        <v>97907.020083629148</v>
      </c>
      <c r="AM345" s="5">
        <f t="shared" si="112"/>
        <v>5000.557474002132</v>
      </c>
      <c r="AN345" s="5">
        <f t="shared" si="80"/>
        <v>4368.241302628694</v>
      </c>
      <c r="AO345" s="35">
        <f t="shared" si="81"/>
        <v>0.53539465900167049</v>
      </c>
      <c r="AP345" s="5">
        <f t="shared" si="82"/>
        <v>632.31617137343824</v>
      </c>
      <c r="AQ345" s="35">
        <f t="shared" si="83"/>
        <v>7.7499999999999999E-2</v>
      </c>
      <c r="AR345" s="5">
        <f t="shared" si="113"/>
        <v>604461.22121899913</v>
      </c>
      <c r="AS345" s="5">
        <f t="shared" si="114"/>
        <v>1095728.3199417249</v>
      </c>
      <c r="AT345" s="5">
        <f t="shared" si="84"/>
        <v>93538.778781000452</v>
      </c>
      <c r="AU345" s="5">
        <f t="shared" si="85"/>
        <v>1700189.5411607241</v>
      </c>
      <c r="AV345" s="150"/>
      <c r="AW345" s="2">
        <f t="shared" si="130"/>
        <v>340</v>
      </c>
      <c r="AX345" s="118"/>
      <c r="AY345" s="5">
        <f t="shared" si="115"/>
        <v>95769.972490560758</v>
      </c>
      <c r="AZ345" s="5">
        <f t="shared" si="116"/>
        <v>4880.5172696983873</v>
      </c>
      <c r="BA345" s="5">
        <f t="shared" si="86"/>
        <v>4281.9549416323825</v>
      </c>
      <c r="BB345" s="35">
        <f t="shared" si="87"/>
        <v>0.5365299578075271</v>
      </c>
      <c r="BC345" s="5">
        <f t="shared" si="88"/>
        <v>598.56232806600474</v>
      </c>
      <c r="BD345" s="35">
        <f t="shared" si="89"/>
        <v>7.5000000000000011E-2</v>
      </c>
      <c r="BE345" s="5">
        <f t="shared" si="117"/>
        <v>606511.98245107208</v>
      </c>
      <c r="BF345" s="5">
        <f t="shared" si="118"/>
        <v>1052863.8892463795</v>
      </c>
      <c r="BG345" s="5">
        <f t="shared" si="90"/>
        <v>91488.017548928372</v>
      </c>
      <c r="BH345" s="5">
        <f t="shared" si="91"/>
        <v>1659375.8716974515</v>
      </c>
      <c r="BI345" s="150"/>
      <c r="BJ345" s="2">
        <f t="shared" si="131"/>
        <v>340</v>
      </c>
      <c r="BK345" s="118"/>
      <c r="BL345" s="5">
        <f t="shared" si="119"/>
        <v>93644.985765871636</v>
      </c>
      <c r="BM345" s="5">
        <f t="shared" si="120"/>
        <v>4761.5904347922178</v>
      </c>
      <c r="BN345" s="5">
        <f t="shared" si="92"/>
        <v>4195.8186457900765</v>
      </c>
      <c r="BO345" s="35">
        <f t="shared" si="93"/>
        <v>0.53766705539754178</v>
      </c>
      <c r="BP345" s="5">
        <f t="shared" si="94"/>
        <v>565.77178900214108</v>
      </c>
      <c r="BQ345" s="35">
        <f t="shared" si="95"/>
        <v>7.2499999999999981E-2</v>
      </c>
      <c r="BR345" s="5">
        <f t="shared" si="121"/>
        <v>608550.83287991851</v>
      </c>
      <c r="BS345" s="5">
        <f t="shared" si="122"/>
        <v>1010389.9149494361</v>
      </c>
      <c r="BT345" s="5">
        <f t="shared" si="96"/>
        <v>89449.167120081562</v>
      </c>
      <c r="BU345" s="5">
        <f t="shared" si="97"/>
        <v>1618940.7478293546</v>
      </c>
      <c r="BV345" s="150"/>
      <c r="BW345" s="2">
        <f t="shared" si="132"/>
        <v>340</v>
      </c>
      <c r="BX345" s="118"/>
      <c r="BY345" s="5">
        <f t="shared" si="123"/>
        <v>91532.838607297701</v>
      </c>
      <c r="BZ345" s="5">
        <f t="shared" si="124"/>
        <v>4643.8114163506943</v>
      </c>
      <c r="CA345" s="5">
        <f t="shared" si="98"/>
        <v>4109.8698578081239</v>
      </c>
      <c r="CB345" s="35">
        <f t="shared" si="99"/>
        <v>0.53880595253128571</v>
      </c>
      <c r="CC345" s="5">
        <f t="shared" si="100"/>
        <v>533.94155854256996</v>
      </c>
      <c r="CD345" s="35">
        <f t="shared" si="101"/>
        <v>7.0000000000000007E-2</v>
      </c>
      <c r="CE345" s="5">
        <f t="shared" si="125"/>
        <v>610577.03125051025</v>
      </c>
      <c r="CF345" s="5">
        <f t="shared" si="126"/>
        <v>968318.85030872526</v>
      </c>
      <c r="CG345" s="5">
        <f t="shared" si="102"/>
        <v>87422.968749489577</v>
      </c>
      <c r="CH345" s="5">
        <f t="shared" si="103"/>
        <v>1578895.8815592355</v>
      </c>
    </row>
    <row r="346" spans="9:86" ht="14.25" customHeight="1">
      <c r="I346" s="150"/>
      <c r="J346" s="2">
        <f t="shared" si="127"/>
        <v>341</v>
      </c>
      <c r="K346" s="118"/>
      <c r="L346" s="5">
        <f t="shared" si="104"/>
        <v>97673.112067285198</v>
      </c>
      <c r="M346" s="5">
        <f t="shared" si="67"/>
        <v>5243.8408962754593</v>
      </c>
      <c r="N346" s="5">
        <f t="shared" si="68"/>
        <v>4572.3382508128734</v>
      </c>
      <c r="O346" s="35">
        <f t="shared" si="69"/>
        <v>0.56175192792011064</v>
      </c>
      <c r="P346" s="5">
        <f t="shared" si="70"/>
        <v>671.50264546258575</v>
      </c>
      <c r="Q346" s="35">
        <f t="shared" si="71"/>
        <v>8.2500000000000004E-2</v>
      </c>
      <c r="R346" s="5">
        <f t="shared" si="105"/>
        <v>604899.22618352761</v>
      </c>
      <c r="S346" s="5">
        <f t="shared" si="106"/>
        <v>1183250.5194464033</v>
      </c>
      <c r="T346" s="5">
        <f t="shared" si="72"/>
        <v>93100.773816472327</v>
      </c>
      <c r="U346" s="5">
        <f t="shared" si="73"/>
        <v>1788149.7456299309</v>
      </c>
      <c r="V346" s="150"/>
      <c r="W346" s="2">
        <f t="shared" si="128"/>
        <v>341</v>
      </c>
      <c r="X346" s="118"/>
      <c r="Y346" s="5">
        <f t="shared" si="107"/>
        <v>95600.718006488038</v>
      </c>
      <c r="Z346" s="5">
        <f t="shared" si="108"/>
        <v>5121.6767256780549</v>
      </c>
      <c r="AA346" s="5">
        <f t="shared" si="74"/>
        <v>4484.3386056348008</v>
      </c>
      <c r="AB346" s="35">
        <f t="shared" si="75"/>
        <v>0.56288346353178642</v>
      </c>
      <c r="AC346" s="5">
        <f t="shared" si="76"/>
        <v>637.33812004325364</v>
      </c>
      <c r="AD346" s="35">
        <f t="shared" si="77"/>
        <v>0.08</v>
      </c>
      <c r="AE346" s="5">
        <f t="shared" si="109"/>
        <v>606883.62059914717</v>
      </c>
      <c r="AF346" s="5">
        <f t="shared" si="110"/>
        <v>1139608.1428570698</v>
      </c>
      <c r="AG346" s="5">
        <f t="shared" si="78"/>
        <v>91116.379400853242</v>
      </c>
      <c r="AH346" s="5">
        <f t="shared" si="79"/>
        <v>1746491.763456217</v>
      </c>
      <c r="AI346" s="150"/>
      <c r="AJ346" s="2">
        <f t="shared" si="129"/>
        <v>341</v>
      </c>
      <c r="AK346" s="118"/>
      <c r="AL346" s="5">
        <f t="shared" si="111"/>
        <v>93538.778781000452</v>
      </c>
      <c r="AM346" s="5">
        <f t="shared" si="112"/>
        <v>5000.557474002132</v>
      </c>
      <c r="AN346" s="5">
        <f t="shared" si="80"/>
        <v>4396.4528610415036</v>
      </c>
      <c r="AO346" s="35">
        <f t="shared" si="81"/>
        <v>0.56401671071649817</v>
      </c>
      <c r="AP346" s="5">
        <f t="shared" si="82"/>
        <v>604.10461296062795</v>
      </c>
      <c r="AQ346" s="35">
        <f t="shared" si="83"/>
        <v>7.7499999999999999E-2</v>
      </c>
      <c r="AR346" s="5">
        <f t="shared" si="113"/>
        <v>608857.67408004066</v>
      </c>
      <c r="AS346" s="5">
        <f t="shared" si="114"/>
        <v>1096332.4245546856</v>
      </c>
      <c r="AT346" s="5">
        <f t="shared" si="84"/>
        <v>89142.325919958952</v>
      </c>
      <c r="AU346" s="5">
        <f t="shared" si="85"/>
        <v>1705190.0986347264</v>
      </c>
      <c r="AV346" s="150"/>
      <c r="AW346" s="2">
        <f t="shared" si="130"/>
        <v>341</v>
      </c>
      <c r="AX346" s="118"/>
      <c r="AY346" s="5">
        <f t="shared" si="115"/>
        <v>91488.017548928372</v>
      </c>
      <c r="AZ346" s="5">
        <f t="shared" si="116"/>
        <v>4880.5172696983873</v>
      </c>
      <c r="BA346" s="5">
        <f t="shared" si="86"/>
        <v>4308.7171600175852</v>
      </c>
      <c r="BB346" s="35">
        <f t="shared" si="87"/>
        <v>0.56515167019067902</v>
      </c>
      <c r="BC346" s="5">
        <f t="shared" si="88"/>
        <v>571.80010968080228</v>
      </c>
      <c r="BD346" s="35">
        <f t="shared" si="89"/>
        <v>7.4999999999999997E-2</v>
      </c>
      <c r="BE346" s="5">
        <f t="shared" si="117"/>
        <v>610820.69961108966</v>
      </c>
      <c r="BF346" s="5">
        <f t="shared" si="118"/>
        <v>1053435.6893560602</v>
      </c>
      <c r="BG346" s="5">
        <f t="shared" si="90"/>
        <v>87179.300388910793</v>
      </c>
      <c r="BH346" s="5">
        <f t="shared" si="91"/>
        <v>1664256.3889671499</v>
      </c>
      <c r="BI346" s="150"/>
      <c r="BJ346" s="2">
        <f t="shared" si="131"/>
        <v>341</v>
      </c>
      <c r="BK346" s="118"/>
      <c r="BL346" s="5">
        <f t="shared" si="119"/>
        <v>89449.167120081562</v>
      </c>
      <c r="BM346" s="5">
        <f t="shared" si="120"/>
        <v>4761.5904347922178</v>
      </c>
      <c r="BN346" s="5">
        <f t="shared" si="92"/>
        <v>4221.1683834417254</v>
      </c>
      <c r="BO346" s="35">
        <f t="shared" si="93"/>
        <v>0.566288342666175</v>
      </c>
      <c r="BP346" s="5">
        <f t="shared" si="94"/>
        <v>540.42205135049278</v>
      </c>
      <c r="BQ346" s="35">
        <f t="shared" si="95"/>
        <v>7.2499999999999995E-2</v>
      </c>
      <c r="BR346" s="5">
        <f t="shared" si="121"/>
        <v>612772.00126336026</v>
      </c>
      <c r="BS346" s="5">
        <f t="shared" si="122"/>
        <v>1010930.3370007866</v>
      </c>
      <c r="BT346" s="5">
        <f t="shared" si="96"/>
        <v>85227.998736639842</v>
      </c>
      <c r="BU346" s="5">
        <f t="shared" si="97"/>
        <v>1623702.3382641468</v>
      </c>
      <c r="BV346" s="150"/>
      <c r="BW346" s="2">
        <f t="shared" si="132"/>
        <v>341</v>
      </c>
      <c r="BX346" s="118"/>
      <c r="BY346" s="5">
        <f t="shared" si="123"/>
        <v>87422.968749489577</v>
      </c>
      <c r="BZ346" s="5">
        <f t="shared" si="124"/>
        <v>4643.8114163506943</v>
      </c>
      <c r="CA346" s="5">
        <f t="shared" si="98"/>
        <v>4133.8440986453388</v>
      </c>
      <c r="CB346" s="35">
        <f t="shared" si="99"/>
        <v>0.56742672884846057</v>
      </c>
      <c r="CC346" s="5">
        <f t="shared" si="100"/>
        <v>509.96731770535587</v>
      </c>
      <c r="CD346" s="35">
        <f t="shared" si="101"/>
        <v>7.0000000000000007E-2</v>
      </c>
      <c r="CE346" s="5">
        <f t="shared" si="125"/>
        <v>614710.87534915563</v>
      </c>
      <c r="CF346" s="5">
        <f t="shared" si="126"/>
        <v>968828.81762643065</v>
      </c>
      <c r="CG346" s="5">
        <f t="shared" si="102"/>
        <v>83289.124650844242</v>
      </c>
      <c r="CH346" s="5">
        <f t="shared" si="103"/>
        <v>1583539.6929755863</v>
      </c>
    </row>
    <row r="347" spans="9:86" ht="14.25" customHeight="1">
      <c r="I347" s="150"/>
      <c r="J347" s="2">
        <f t="shared" si="127"/>
        <v>342</v>
      </c>
      <c r="K347" s="118"/>
      <c r="L347" s="5">
        <f t="shared" si="104"/>
        <v>93100.773816472327</v>
      </c>
      <c r="M347" s="5">
        <f t="shared" si="67"/>
        <v>5243.8408962754593</v>
      </c>
      <c r="N347" s="5">
        <f t="shared" si="68"/>
        <v>4603.7730762872125</v>
      </c>
      <c r="O347" s="35">
        <f t="shared" si="69"/>
        <v>0.59339224209189112</v>
      </c>
      <c r="P347" s="5">
        <f t="shared" si="70"/>
        <v>640.06781998824727</v>
      </c>
      <c r="Q347" s="35">
        <f t="shared" si="71"/>
        <v>8.2500000000000004E-2</v>
      </c>
      <c r="R347" s="5">
        <f t="shared" si="105"/>
        <v>609502.99925981485</v>
      </c>
      <c r="S347" s="5">
        <f t="shared" si="106"/>
        <v>1183890.5872663916</v>
      </c>
      <c r="T347" s="5">
        <f t="shared" si="72"/>
        <v>88497.000740185118</v>
      </c>
      <c r="U347" s="5">
        <f t="shared" si="73"/>
        <v>1793393.5865262065</v>
      </c>
      <c r="V347" s="150"/>
      <c r="W347" s="2">
        <f t="shared" si="128"/>
        <v>342</v>
      </c>
      <c r="X347" s="118"/>
      <c r="Y347" s="5">
        <f t="shared" si="107"/>
        <v>91116.379400853242</v>
      </c>
      <c r="Z347" s="5">
        <f t="shared" si="108"/>
        <v>5121.6767256780549</v>
      </c>
      <c r="AA347" s="5">
        <f t="shared" si="74"/>
        <v>4514.2341963390336</v>
      </c>
      <c r="AB347" s="35">
        <f t="shared" si="75"/>
        <v>0.5945232977020718</v>
      </c>
      <c r="AC347" s="5">
        <f t="shared" si="76"/>
        <v>607.44252933902169</v>
      </c>
      <c r="AD347" s="35">
        <f t="shared" si="77"/>
        <v>0.08</v>
      </c>
      <c r="AE347" s="5">
        <f t="shared" si="109"/>
        <v>611397.8547954862</v>
      </c>
      <c r="AF347" s="5">
        <f t="shared" si="110"/>
        <v>1140215.585386409</v>
      </c>
      <c r="AG347" s="5">
        <f t="shared" si="78"/>
        <v>86602.145204514207</v>
      </c>
      <c r="AH347" s="5">
        <f t="shared" si="79"/>
        <v>1751613.4401818952</v>
      </c>
      <c r="AI347" s="150"/>
      <c r="AJ347" s="2">
        <f t="shared" si="129"/>
        <v>342</v>
      </c>
      <c r="AK347" s="118"/>
      <c r="AL347" s="5">
        <f t="shared" si="111"/>
        <v>89142.325919958952</v>
      </c>
      <c r="AM347" s="5">
        <f t="shared" si="112"/>
        <v>5000.557474002132</v>
      </c>
      <c r="AN347" s="5">
        <f t="shared" si="80"/>
        <v>4424.8466191023972</v>
      </c>
      <c r="AO347" s="35">
        <f t="shared" si="81"/>
        <v>0.59565597914626656</v>
      </c>
      <c r="AP347" s="5">
        <f t="shared" si="82"/>
        <v>575.71085489973484</v>
      </c>
      <c r="AQ347" s="35">
        <f t="shared" si="83"/>
        <v>7.7499999999999986E-2</v>
      </c>
      <c r="AR347" s="5">
        <f t="shared" si="113"/>
        <v>613282.52069914306</v>
      </c>
      <c r="AS347" s="5">
        <f t="shared" si="114"/>
        <v>1096908.1354095854</v>
      </c>
      <c r="AT347" s="5">
        <f t="shared" si="84"/>
        <v>84717.479300856561</v>
      </c>
      <c r="AU347" s="5">
        <f t="shared" si="85"/>
        <v>1710190.6561087286</v>
      </c>
      <c r="AV347" s="150"/>
      <c r="AW347" s="2">
        <f t="shared" si="130"/>
        <v>342</v>
      </c>
      <c r="AX347" s="118"/>
      <c r="AY347" s="5">
        <f t="shared" si="115"/>
        <v>87179.300388910793</v>
      </c>
      <c r="AZ347" s="5">
        <f t="shared" si="116"/>
        <v>4880.5172696983873</v>
      </c>
      <c r="BA347" s="5">
        <f t="shared" si="86"/>
        <v>4335.6466422676949</v>
      </c>
      <c r="BB347" s="35">
        <f t="shared" si="87"/>
        <v>0.59679028708780812</v>
      </c>
      <c r="BC347" s="5">
        <f t="shared" si="88"/>
        <v>544.87062743069237</v>
      </c>
      <c r="BD347" s="35">
        <f t="shared" si="89"/>
        <v>7.4999999999999983E-2</v>
      </c>
      <c r="BE347" s="5">
        <f t="shared" si="117"/>
        <v>615156.34625335736</v>
      </c>
      <c r="BF347" s="5">
        <f t="shared" si="118"/>
        <v>1053980.559983491</v>
      </c>
      <c r="BG347" s="5">
        <f t="shared" si="90"/>
        <v>82843.653746643104</v>
      </c>
      <c r="BH347" s="5">
        <f t="shared" si="91"/>
        <v>1669136.9062368483</v>
      </c>
      <c r="BI347" s="150"/>
      <c r="BJ347" s="2">
        <f t="shared" si="131"/>
        <v>342</v>
      </c>
      <c r="BK347" s="118"/>
      <c r="BL347" s="5">
        <f t="shared" si="119"/>
        <v>85227.998736639842</v>
      </c>
      <c r="BM347" s="5">
        <f t="shared" si="120"/>
        <v>4761.5904347922178</v>
      </c>
      <c r="BN347" s="5">
        <f t="shared" si="92"/>
        <v>4246.6712757583518</v>
      </c>
      <c r="BO347" s="35">
        <f t="shared" si="93"/>
        <v>0.59792622218632829</v>
      </c>
      <c r="BP347" s="5">
        <f t="shared" si="94"/>
        <v>514.91915903386575</v>
      </c>
      <c r="BQ347" s="35">
        <f t="shared" si="95"/>
        <v>7.2500000000000009E-2</v>
      </c>
      <c r="BR347" s="5">
        <f t="shared" si="121"/>
        <v>617018.67253911856</v>
      </c>
      <c r="BS347" s="5">
        <f t="shared" si="122"/>
        <v>1011445.2561598205</v>
      </c>
      <c r="BT347" s="5">
        <f t="shared" si="96"/>
        <v>80981.327460881497</v>
      </c>
      <c r="BU347" s="5">
        <f t="shared" si="97"/>
        <v>1628463.928698939</v>
      </c>
      <c r="BV347" s="150"/>
      <c r="BW347" s="2">
        <f t="shared" si="132"/>
        <v>342</v>
      </c>
      <c r="BX347" s="118"/>
      <c r="BY347" s="5">
        <f t="shared" si="123"/>
        <v>83289.124650844242</v>
      </c>
      <c r="BZ347" s="5">
        <f t="shared" si="124"/>
        <v>4643.8114163506943</v>
      </c>
      <c r="CA347" s="5">
        <f t="shared" si="98"/>
        <v>4157.9581892207698</v>
      </c>
      <c r="CB347" s="35">
        <f t="shared" si="99"/>
        <v>0.59906378509578295</v>
      </c>
      <c r="CC347" s="5">
        <f t="shared" si="100"/>
        <v>485.85322712992479</v>
      </c>
      <c r="CD347" s="35">
        <f t="shared" si="101"/>
        <v>7.0000000000000007E-2</v>
      </c>
      <c r="CE347" s="5">
        <f t="shared" si="125"/>
        <v>618868.83353837638</v>
      </c>
      <c r="CF347" s="5">
        <f t="shared" si="126"/>
        <v>969314.67085356056</v>
      </c>
      <c r="CG347" s="5">
        <f t="shared" si="102"/>
        <v>79131.166461623478</v>
      </c>
      <c r="CH347" s="5">
        <f t="shared" si="103"/>
        <v>1588183.5043919371</v>
      </c>
    </row>
    <row r="348" spans="9:86" ht="14.25" customHeight="1">
      <c r="I348" s="150"/>
      <c r="J348" s="2">
        <f t="shared" si="127"/>
        <v>343</v>
      </c>
      <c r="K348" s="118"/>
      <c r="L348" s="5">
        <f t="shared" si="104"/>
        <v>88497.000740185118</v>
      </c>
      <c r="M348" s="5">
        <f t="shared" si="67"/>
        <v>5243.8408962754593</v>
      </c>
      <c r="N348" s="5">
        <f t="shared" si="68"/>
        <v>4635.4240161866865</v>
      </c>
      <c r="O348" s="35">
        <f t="shared" si="69"/>
        <v>0.62855337162835334</v>
      </c>
      <c r="P348" s="5">
        <f t="shared" si="70"/>
        <v>608.4168800887727</v>
      </c>
      <c r="Q348" s="35">
        <f t="shared" si="71"/>
        <v>8.2500000000000004E-2</v>
      </c>
      <c r="R348" s="5">
        <f t="shared" si="105"/>
        <v>614138.42327600159</v>
      </c>
      <c r="S348" s="5">
        <f t="shared" si="106"/>
        <v>1184499.0041464805</v>
      </c>
      <c r="T348" s="5">
        <f t="shared" si="72"/>
        <v>83861.576723998427</v>
      </c>
      <c r="U348" s="5">
        <f t="shared" si="73"/>
        <v>1798637.4274224821</v>
      </c>
      <c r="V348" s="150"/>
      <c r="W348" s="2">
        <f t="shared" si="128"/>
        <v>343</v>
      </c>
      <c r="X348" s="118"/>
      <c r="Y348" s="5">
        <f t="shared" si="107"/>
        <v>86602.145204514207</v>
      </c>
      <c r="Z348" s="5">
        <f t="shared" si="108"/>
        <v>5121.6767256780549</v>
      </c>
      <c r="AA348" s="5">
        <f t="shared" si="74"/>
        <v>4544.3290909812931</v>
      </c>
      <c r="AB348" s="35">
        <f t="shared" si="75"/>
        <v>0.62968358304515759</v>
      </c>
      <c r="AC348" s="5">
        <f t="shared" si="76"/>
        <v>577.34763469676136</v>
      </c>
      <c r="AD348" s="35">
        <f t="shared" si="77"/>
        <v>7.9999999999999988E-2</v>
      </c>
      <c r="AE348" s="5">
        <f t="shared" si="109"/>
        <v>615942.18388646748</v>
      </c>
      <c r="AF348" s="5">
        <f t="shared" si="110"/>
        <v>1140792.9330211058</v>
      </c>
      <c r="AG348" s="5">
        <f t="shared" si="78"/>
        <v>82057.816113532914</v>
      </c>
      <c r="AH348" s="5">
        <f t="shared" si="79"/>
        <v>1756735.1169075733</v>
      </c>
      <c r="AI348" s="150"/>
      <c r="AJ348" s="2">
        <f t="shared" si="129"/>
        <v>343</v>
      </c>
      <c r="AK348" s="118"/>
      <c r="AL348" s="5">
        <f t="shared" si="111"/>
        <v>84717.479300856561</v>
      </c>
      <c r="AM348" s="5">
        <f t="shared" si="112"/>
        <v>5000.557474002132</v>
      </c>
      <c r="AN348" s="5">
        <f t="shared" si="80"/>
        <v>4453.4237535174334</v>
      </c>
      <c r="AO348" s="35">
        <f t="shared" si="81"/>
        <v>0.6308153344886982</v>
      </c>
      <c r="AP348" s="5">
        <f t="shared" si="82"/>
        <v>547.13372048469864</v>
      </c>
      <c r="AQ348" s="35">
        <f t="shared" si="83"/>
        <v>7.7499999999999999E-2</v>
      </c>
      <c r="AR348" s="5">
        <f t="shared" si="113"/>
        <v>617735.94445266051</v>
      </c>
      <c r="AS348" s="5">
        <f t="shared" si="114"/>
        <v>1097455.2691300702</v>
      </c>
      <c r="AT348" s="5">
        <f t="shared" si="84"/>
        <v>80264.055547339129</v>
      </c>
      <c r="AU348" s="5">
        <f t="shared" si="85"/>
        <v>1715191.2135827309</v>
      </c>
      <c r="AV348" s="150"/>
      <c r="AW348" s="2">
        <f t="shared" si="130"/>
        <v>343</v>
      </c>
      <c r="AX348" s="118"/>
      <c r="AY348" s="5">
        <f t="shared" si="115"/>
        <v>82843.653746643104</v>
      </c>
      <c r="AZ348" s="5">
        <f t="shared" si="116"/>
        <v>4880.5172696983873</v>
      </c>
      <c r="BA348" s="5">
        <f t="shared" si="86"/>
        <v>4362.7444337818679</v>
      </c>
      <c r="BB348" s="35">
        <f t="shared" si="87"/>
        <v>0.63194862657181872</v>
      </c>
      <c r="BC348" s="5">
        <f t="shared" si="88"/>
        <v>517.7728359165194</v>
      </c>
      <c r="BD348" s="35">
        <f t="shared" si="89"/>
        <v>7.5000000000000011E-2</v>
      </c>
      <c r="BE348" s="5">
        <f t="shared" si="117"/>
        <v>619519.09068713919</v>
      </c>
      <c r="BF348" s="5">
        <f t="shared" si="118"/>
        <v>1054498.3328194076</v>
      </c>
      <c r="BG348" s="5">
        <f t="shared" si="90"/>
        <v>78480.909312861229</v>
      </c>
      <c r="BH348" s="5">
        <f t="shared" si="91"/>
        <v>1674017.4235065468</v>
      </c>
      <c r="BI348" s="150"/>
      <c r="BJ348" s="2">
        <f t="shared" si="131"/>
        <v>343</v>
      </c>
      <c r="BK348" s="118"/>
      <c r="BL348" s="5">
        <f t="shared" si="119"/>
        <v>80981.327460881497</v>
      </c>
      <c r="BM348" s="5">
        <f t="shared" si="120"/>
        <v>4761.5904347922178</v>
      </c>
      <c r="BN348" s="5">
        <f t="shared" si="92"/>
        <v>4272.3282480493917</v>
      </c>
      <c r="BO348" s="35">
        <f t="shared" si="93"/>
        <v>0.633083459904482</v>
      </c>
      <c r="BP348" s="5">
        <f t="shared" si="94"/>
        <v>489.26218674282569</v>
      </c>
      <c r="BQ348" s="35">
        <f t="shared" si="95"/>
        <v>7.2499999999999995E-2</v>
      </c>
      <c r="BR348" s="5">
        <f t="shared" si="121"/>
        <v>621291.00078716793</v>
      </c>
      <c r="BS348" s="5">
        <f t="shared" si="122"/>
        <v>1011934.5183465633</v>
      </c>
      <c r="BT348" s="5">
        <f t="shared" si="96"/>
        <v>76708.999212832103</v>
      </c>
      <c r="BU348" s="5">
        <f t="shared" si="97"/>
        <v>1633225.5191337313</v>
      </c>
      <c r="BV348" s="150"/>
      <c r="BW348" s="2">
        <f t="shared" si="132"/>
        <v>343</v>
      </c>
      <c r="BX348" s="118"/>
      <c r="BY348" s="5">
        <f t="shared" si="123"/>
        <v>79131.166461623478</v>
      </c>
      <c r="BZ348" s="5">
        <f t="shared" si="124"/>
        <v>4643.8114163506943</v>
      </c>
      <c r="CA348" s="5">
        <f t="shared" si="98"/>
        <v>4182.212945324557</v>
      </c>
      <c r="CB348" s="35">
        <f t="shared" si="99"/>
        <v>0.63421983509157343</v>
      </c>
      <c r="CC348" s="5">
        <f t="shared" si="100"/>
        <v>461.59847102613696</v>
      </c>
      <c r="CD348" s="35">
        <f t="shared" si="101"/>
        <v>7.0000000000000007E-2</v>
      </c>
      <c r="CE348" s="5">
        <f t="shared" si="125"/>
        <v>623051.04648370098</v>
      </c>
      <c r="CF348" s="5">
        <f t="shared" si="126"/>
        <v>969776.26932458673</v>
      </c>
      <c r="CG348" s="5">
        <f t="shared" si="102"/>
        <v>74948.95351629892</v>
      </c>
      <c r="CH348" s="5">
        <f t="shared" si="103"/>
        <v>1592827.3158082878</v>
      </c>
    </row>
    <row r="349" spans="9:86" ht="14.25" customHeight="1">
      <c r="I349" s="150"/>
      <c r="J349" s="2">
        <f t="shared" si="127"/>
        <v>344</v>
      </c>
      <c r="K349" s="118"/>
      <c r="L349" s="5">
        <f t="shared" si="104"/>
        <v>83861.576723998427</v>
      </c>
      <c r="M349" s="5">
        <f t="shared" si="67"/>
        <v>5243.8408962754593</v>
      </c>
      <c r="N349" s="5">
        <f t="shared" si="68"/>
        <v>4667.2925562979699</v>
      </c>
      <c r="O349" s="35">
        <f t="shared" si="69"/>
        <v>0.66785663784864335</v>
      </c>
      <c r="P349" s="5">
        <f t="shared" si="70"/>
        <v>576.54833997748915</v>
      </c>
      <c r="Q349" s="35">
        <f t="shared" si="71"/>
        <v>8.249999999999999E-2</v>
      </c>
      <c r="R349" s="5">
        <f t="shared" si="105"/>
        <v>618805.71583229955</v>
      </c>
      <c r="S349" s="5">
        <f t="shared" si="106"/>
        <v>1185075.5524864579</v>
      </c>
      <c r="T349" s="5">
        <f t="shared" si="72"/>
        <v>79194.284167700462</v>
      </c>
      <c r="U349" s="5">
        <f t="shared" si="73"/>
        <v>1803881.2683187574</v>
      </c>
      <c r="V349" s="150"/>
      <c r="W349" s="2">
        <f t="shared" si="128"/>
        <v>344</v>
      </c>
      <c r="X349" s="118"/>
      <c r="Y349" s="5">
        <f t="shared" si="107"/>
        <v>82057.816113532914</v>
      </c>
      <c r="Z349" s="5">
        <f t="shared" si="108"/>
        <v>5121.6767256780549</v>
      </c>
      <c r="AA349" s="5">
        <f t="shared" si="74"/>
        <v>4574.6246182545019</v>
      </c>
      <c r="AB349" s="35">
        <f t="shared" si="75"/>
        <v>0.66898557650013668</v>
      </c>
      <c r="AC349" s="5">
        <f t="shared" si="76"/>
        <v>547.0521074235528</v>
      </c>
      <c r="AD349" s="35">
        <f t="shared" si="77"/>
        <v>0.08</v>
      </c>
      <c r="AE349" s="5">
        <f t="shared" si="109"/>
        <v>620516.80850472196</v>
      </c>
      <c r="AF349" s="5">
        <f t="shared" si="110"/>
        <v>1141339.9851285294</v>
      </c>
      <c r="AG349" s="5">
        <f t="shared" si="78"/>
        <v>77483.191495278414</v>
      </c>
      <c r="AH349" s="5">
        <f t="shared" si="79"/>
        <v>1761856.7936332515</v>
      </c>
      <c r="AI349" s="150"/>
      <c r="AJ349" s="2">
        <f t="shared" si="129"/>
        <v>344</v>
      </c>
      <c r="AK349" s="118"/>
      <c r="AL349" s="5">
        <f t="shared" si="111"/>
        <v>80264.055547339129</v>
      </c>
      <c r="AM349" s="5">
        <f t="shared" si="112"/>
        <v>5000.557474002132</v>
      </c>
      <c r="AN349" s="5">
        <f t="shared" si="80"/>
        <v>4482.1854485922331</v>
      </c>
      <c r="AO349" s="35">
        <f t="shared" si="81"/>
        <v>0.67011596930065531</v>
      </c>
      <c r="AP349" s="5">
        <f t="shared" si="82"/>
        <v>518.37202540989858</v>
      </c>
      <c r="AQ349" s="35">
        <f t="shared" si="83"/>
        <v>7.7500000000000013E-2</v>
      </c>
      <c r="AR349" s="5">
        <f t="shared" si="113"/>
        <v>622218.12990125269</v>
      </c>
      <c r="AS349" s="5">
        <f t="shared" si="114"/>
        <v>1097973.6411554802</v>
      </c>
      <c r="AT349" s="5">
        <f t="shared" si="84"/>
        <v>75781.870098746891</v>
      </c>
      <c r="AU349" s="5">
        <f t="shared" si="85"/>
        <v>1720191.7710567329</v>
      </c>
      <c r="AV349" s="150"/>
      <c r="AW349" s="2">
        <f t="shared" si="130"/>
        <v>344</v>
      </c>
      <c r="AX349" s="118"/>
      <c r="AY349" s="5">
        <f t="shared" si="115"/>
        <v>78480.909312861229</v>
      </c>
      <c r="AZ349" s="5">
        <f t="shared" si="116"/>
        <v>4880.5172696983873</v>
      </c>
      <c r="BA349" s="5">
        <f t="shared" si="86"/>
        <v>4390.0115864930049</v>
      </c>
      <c r="BB349" s="35">
        <f t="shared" si="87"/>
        <v>0.67124781681502499</v>
      </c>
      <c r="BC349" s="5">
        <f t="shared" si="88"/>
        <v>490.50568320538264</v>
      </c>
      <c r="BD349" s="35">
        <f t="shared" si="89"/>
        <v>7.4999999999999997E-2</v>
      </c>
      <c r="BE349" s="5">
        <f t="shared" si="117"/>
        <v>623909.10227363219</v>
      </c>
      <c r="BF349" s="5">
        <f t="shared" si="118"/>
        <v>1054988.8385026129</v>
      </c>
      <c r="BG349" s="5">
        <f t="shared" si="90"/>
        <v>74090.897726368217</v>
      </c>
      <c r="BH349" s="5">
        <f t="shared" si="91"/>
        <v>1678897.9407762452</v>
      </c>
      <c r="BI349" s="150"/>
      <c r="BJ349" s="2">
        <f t="shared" si="131"/>
        <v>344</v>
      </c>
      <c r="BK349" s="118"/>
      <c r="BL349" s="5">
        <f t="shared" si="119"/>
        <v>76708.999212832103</v>
      </c>
      <c r="BM349" s="5">
        <f t="shared" si="120"/>
        <v>4761.5904347922178</v>
      </c>
      <c r="BN349" s="5">
        <f t="shared" si="92"/>
        <v>4298.1402312146902</v>
      </c>
      <c r="BO349" s="35">
        <f t="shared" si="93"/>
        <v>0.67238111960595393</v>
      </c>
      <c r="BP349" s="5">
        <f t="shared" si="94"/>
        <v>463.4502035775273</v>
      </c>
      <c r="BQ349" s="35">
        <f t="shared" si="95"/>
        <v>7.2499999999999995E-2</v>
      </c>
      <c r="BR349" s="5">
        <f t="shared" si="121"/>
        <v>625589.14101838262</v>
      </c>
      <c r="BS349" s="5">
        <f t="shared" si="122"/>
        <v>1012397.9685501409</v>
      </c>
      <c r="BT349" s="5">
        <f t="shared" si="96"/>
        <v>72410.858981617406</v>
      </c>
      <c r="BU349" s="5">
        <f t="shared" si="97"/>
        <v>1637987.1095685235</v>
      </c>
      <c r="BV349" s="150"/>
      <c r="BW349" s="2">
        <f t="shared" si="132"/>
        <v>344</v>
      </c>
      <c r="BX349" s="118"/>
      <c r="BY349" s="5">
        <f t="shared" si="123"/>
        <v>74948.95351629892</v>
      </c>
      <c r="BZ349" s="5">
        <f t="shared" si="124"/>
        <v>4643.8114163506943</v>
      </c>
      <c r="CA349" s="5">
        <f t="shared" si="98"/>
        <v>4206.6091875056172</v>
      </c>
      <c r="CB349" s="35">
        <f t="shared" si="99"/>
        <v>0.673515878231573</v>
      </c>
      <c r="CC349" s="5">
        <f t="shared" si="100"/>
        <v>437.20222884507706</v>
      </c>
      <c r="CD349" s="35">
        <f t="shared" si="101"/>
        <v>7.0000000000000007E-2</v>
      </c>
      <c r="CE349" s="5">
        <f t="shared" si="125"/>
        <v>627257.65567120665</v>
      </c>
      <c r="CF349" s="5">
        <f t="shared" si="126"/>
        <v>970213.47155343182</v>
      </c>
      <c r="CG349" s="5">
        <f t="shared" si="102"/>
        <v>70742.344328793304</v>
      </c>
      <c r="CH349" s="5">
        <f t="shared" si="103"/>
        <v>1597471.1272246386</v>
      </c>
    </row>
    <row r="350" spans="9:86" ht="14.25" customHeight="1">
      <c r="I350" s="150"/>
      <c r="J350" s="2">
        <f t="shared" si="127"/>
        <v>345</v>
      </c>
      <c r="K350" s="118"/>
      <c r="L350" s="5">
        <f t="shared" si="104"/>
        <v>79194.284167700462</v>
      </c>
      <c r="M350" s="5">
        <f t="shared" si="67"/>
        <v>5243.8408962754593</v>
      </c>
      <c r="N350" s="5">
        <f t="shared" si="68"/>
        <v>4699.3801926225187</v>
      </c>
      <c r="O350" s="35">
        <f t="shared" si="69"/>
        <v>0.71207869234671406</v>
      </c>
      <c r="P350" s="5">
        <f t="shared" si="70"/>
        <v>544.46070365294065</v>
      </c>
      <c r="Q350" s="35">
        <f t="shared" si="71"/>
        <v>8.2500000000000004E-2</v>
      </c>
      <c r="R350" s="5">
        <f t="shared" si="105"/>
        <v>623505.0960249221</v>
      </c>
      <c r="S350" s="5">
        <f t="shared" si="106"/>
        <v>1185620.0131901109</v>
      </c>
      <c r="T350" s="5">
        <f t="shared" si="72"/>
        <v>74494.903975077948</v>
      </c>
      <c r="U350" s="5">
        <f t="shared" si="73"/>
        <v>1809125.109215033</v>
      </c>
      <c r="V350" s="150"/>
      <c r="W350" s="2">
        <f t="shared" si="128"/>
        <v>345</v>
      </c>
      <c r="X350" s="118"/>
      <c r="Y350" s="5">
        <f t="shared" si="107"/>
        <v>77483.191495278414</v>
      </c>
      <c r="Z350" s="5">
        <f t="shared" si="108"/>
        <v>5121.6767256780549</v>
      </c>
      <c r="AA350" s="5">
        <f t="shared" si="74"/>
        <v>4605.1221157095324</v>
      </c>
      <c r="AB350" s="35">
        <f t="shared" si="75"/>
        <v>0.71320584919223229</v>
      </c>
      <c r="AC350" s="5">
        <f t="shared" si="76"/>
        <v>516.55460996852275</v>
      </c>
      <c r="AD350" s="35">
        <f t="shared" si="77"/>
        <v>7.9999999999999988E-2</v>
      </c>
      <c r="AE350" s="5">
        <f t="shared" si="109"/>
        <v>625121.93062043155</v>
      </c>
      <c r="AF350" s="5">
        <f t="shared" si="110"/>
        <v>1141856.5397384979</v>
      </c>
      <c r="AG350" s="5">
        <f t="shared" si="78"/>
        <v>72878.069379568886</v>
      </c>
      <c r="AH350" s="5">
        <f t="shared" si="79"/>
        <v>1766978.4703589296</v>
      </c>
      <c r="AI350" s="150"/>
      <c r="AJ350" s="2">
        <f t="shared" si="129"/>
        <v>345</v>
      </c>
      <c r="AK350" s="118"/>
      <c r="AL350" s="5">
        <f t="shared" si="111"/>
        <v>75781.870098746891</v>
      </c>
      <c r="AM350" s="5">
        <f t="shared" si="112"/>
        <v>5000.557474002132</v>
      </c>
      <c r="AN350" s="5">
        <f t="shared" si="80"/>
        <v>4511.1328962810585</v>
      </c>
      <c r="AO350" s="35">
        <f t="shared" si="81"/>
        <v>0.71433437423534685</v>
      </c>
      <c r="AP350" s="5">
        <f t="shared" si="82"/>
        <v>489.42457772107366</v>
      </c>
      <c r="AQ350" s="35">
        <f t="shared" si="83"/>
        <v>7.7499999999999999E-2</v>
      </c>
      <c r="AR350" s="5">
        <f t="shared" si="113"/>
        <v>626729.26279753377</v>
      </c>
      <c r="AS350" s="5">
        <f t="shared" si="114"/>
        <v>1098463.0657332013</v>
      </c>
      <c r="AT350" s="5">
        <f t="shared" si="84"/>
        <v>71270.737202465825</v>
      </c>
      <c r="AU350" s="5">
        <f t="shared" si="85"/>
        <v>1725192.3285307351</v>
      </c>
      <c r="AV350" s="150"/>
      <c r="AW350" s="2">
        <f t="shared" si="130"/>
        <v>345</v>
      </c>
      <c r="AX350" s="118"/>
      <c r="AY350" s="5">
        <f t="shared" si="115"/>
        <v>74090.897726368217</v>
      </c>
      <c r="AZ350" s="5">
        <f t="shared" si="116"/>
        <v>4880.5172696983873</v>
      </c>
      <c r="BA350" s="5">
        <f t="shared" si="86"/>
        <v>4417.4491589085856</v>
      </c>
      <c r="BB350" s="35">
        <f t="shared" si="87"/>
        <v>0.7154642679951968</v>
      </c>
      <c r="BC350" s="5">
        <f t="shared" si="88"/>
        <v>463.06811078980132</v>
      </c>
      <c r="BD350" s="35">
        <f t="shared" si="89"/>
        <v>7.4999999999999997E-2</v>
      </c>
      <c r="BE350" s="5">
        <f t="shared" si="117"/>
        <v>628326.55143254076</v>
      </c>
      <c r="BF350" s="5">
        <f t="shared" si="118"/>
        <v>1055451.9066134028</v>
      </c>
      <c r="BG350" s="5">
        <f t="shared" si="90"/>
        <v>69673.448567459636</v>
      </c>
      <c r="BH350" s="5">
        <f t="shared" si="91"/>
        <v>1683778.4580459436</v>
      </c>
      <c r="BI350" s="150"/>
      <c r="BJ350" s="2">
        <f t="shared" si="131"/>
        <v>345</v>
      </c>
      <c r="BK350" s="118"/>
      <c r="BL350" s="5">
        <f t="shared" si="119"/>
        <v>72410.858981617406</v>
      </c>
      <c r="BM350" s="5">
        <f t="shared" si="120"/>
        <v>4761.5904347922178</v>
      </c>
      <c r="BN350" s="5">
        <f t="shared" si="92"/>
        <v>4324.1081617782793</v>
      </c>
      <c r="BO350" s="35">
        <f t="shared" si="93"/>
        <v>0.71659553098951956</v>
      </c>
      <c r="BP350" s="5">
        <f t="shared" si="94"/>
        <v>437.48227301393848</v>
      </c>
      <c r="BQ350" s="35">
        <f t="shared" si="95"/>
        <v>7.2499999999999995E-2</v>
      </c>
      <c r="BR350" s="5">
        <f t="shared" si="121"/>
        <v>629913.24918016093</v>
      </c>
      <c r="BS350" s="5">
        <f t="shared" si="122"/>
        <v>1012835.4508231548</v>
      </c>
      <c r="BT350" s="5">
        <f t="shared" si="96"/>
        <v>68086.75081983913</v>
      </c>
      <c r="BU350" s="5">
        <f t="shared" si="97"/>
        <v>1642748.7000033157</v>
      </c>
      <c r="BV350" s="150"/>
      <c r="BW350" s="2">
        <f t="shared" si="132"/>
        <v>345</v>
      </c>
      <c r="BX350" s="118"/>
      <c r="BY350" s="5">
        <f t="shared" si="123"/>
        <v>70742.344328793304</v>
      </c>
      <c r="BZ350" s="5">
        <f t="shared" si="124"/>
        <v>4643.8114163506943</v>
      </c>
      <c r="CA350" s="5">
        <f t="shared" si="98"/>
        <v>4231.1477410994003</v>
      </c>
      <c r="CB350" s="35">
        <f t="shared" si="99"/>
        <v>0.71772816373187442</v>
      </c>
      <c r="CC350" s="5">
        <f t="shared" si="100"/>
        <v>412.66367525129431</v>
      </c>
      <c r="CD350" s="35">
        <f t="shared" si="101"/>
        <v>7.0000000000000007E-2</v>
      </c>
      <c r="CE350" s="5">
        <f t="shared" si="125"/>
        <v>631488.80341230601</v>
      </c>
      <c r="CF350" s="5">
        <f t="shared" si="126"/>
        <v>970626.13522868312</v>
      </c>
      <c r="CG350" s="5">
        <f t="shared" si="102"/>
        <v>66511.196587693907</v>
      </c>
      <c r="CH350" s="5">
        <f t="shared" si="103"/>
        <v>1602114.9386409891</v>
      </c>
    </row>
    <row r="351" spans="9:86" ht="14.25" customHeight="1">
      <c r="I351" s="150"/>
      <c r="J351" s="2">
        <f t="shared" si="127"/>
        <v>346</v>
      </c>
      <c r="K351" s="118"/>
      <c r="L351" s="5">
        <f t="shared" si="104"/>
        <v>74494.903975077948</v>
      </c>
      <c r="M351" s="5">
        <f t="shared" si="67"/>
        <v>5243.8408962754593</v>
      </c>
      <c r="N351" s="5">
        <f t="shared" si="68"/>
        <v>4731.6884314467989</v>
      </c>
      <c r="O351" s="35">
        <f t="shared" si="69"/>
        <v>0.76220329374955975</v>
      </c>
      <c r="P351" s="5">
        <f t="shared" si="70"/>
        <v>512.15246482866087</v>
      </c>
      <c r="Q351" s="35">
        <f t="shared" si="71"/>
        <v>8.2500000000000004E-2</v>
      </c>
      <c r="R351" s="5">
        <f t="shared" si="105"/>
        <v>628236.78445636889</v>
      </c>
      <c r="S351" s="5">
        <f t="shared" si="106"/>
        <v>1186132.1656549396</v>
      </c>
      <c r="T351" s="5">
        <f t="shared" si="72"/>
        <v>69763.215543631144</v>
      </c>
      <c r="U351" s="5">
        <f t="shared" si="73"/>
        <v>1814368.9501113086</v>
      </c>
      <c r="V351" s="150"/>
      <c r="W351" s="2">
        <f t="shared" si="128"/>
        <v>346</v>
      </c>
      <c r="X351" s="118"/>
      <c r="Y351" s="5">
        <f t="shared" si="107"/>
        <v>72878.069379568886</v>
      </c>
      <c r="Z351" s="5">
        <f t="shared" si="108"/>
        <v>5121.6767256780549</v>
      </c>
      <c r="AA351" s="5">
        <f t="shared" si="74"/>
        <v>4635.8229298142624</v>
      </c>
      <c r="AB351" s="35">
        <f t="shared" si="75"/>
        <v>0.76332805782814539</v>
      </c>
      <c r="AC351" s="5">
        <f t="shared" si="76"/>
        <v>485.85379586379258</v>
      </c>
      <c r="AD351" s="35">
        <f t="shared" si="77"/>
        <v>0.08</v>
      </c>
      <c r="AE351" s="5">
        <f t="shared" si="109"/>
        <v>629757.75355024578</v>
      </c>
      <c r="AF351" s="5">
        <f t="shared" si="110"/>
        <v>1142342.3935343616</v>
      </c>
      <c r="AG351" s="5">
        <f t="shared" si="78"/>
        <v>68242.246449754617</v>
      </c>
      <c r="AH351" s="5">
        <f t="shared" si="79"/>
        <v>1772100.1470846073</v>
      </c>
      <c r="AI351" s="150"/>
      <c r="AJ351" s="2">
        <f t="shared" si="129"/>
        <v>346</v>
      </c>
      <c r="AK351" s="118"/>
      <c r="AL351" s="5">
        <f t="shared" si="111"/>
        <v>71270.737202465825</v>
      </c>
      <c r="AM351" s="5">
        <f t="shared" si="112"/>
        <v>5000.557474002132</v>
      </c>
      <c r="AN351" s="5">
        <f t="shared" si="80"/>
        <v>4540.2672962362067</v>
      </c>
      <c r="AO351" s="35">
        <f t="shared" si="81"/>
        <v>0.76445410407442038</v>
      </c>
      <c r="AP351" s="5">
        <f t="shared" si="82"/>
        <v>460.29017776592514</v>
      </c>
      <c r="AQ351" s="35">
        <f t="shared" si="83"/>
        <v>7.7499999999999999E-2</v>
      </c>
      <c r="AR351" s="5">
        <f t="shared" si="113"/>
        <v>631269.53009377001</v>
      </c>
      <c r="AS351" s="5">
        <f t="shared" si="114"/>
        <v>1098923.3559109673</v>
      </c>
      <c r="AT351" s="5">
        <f t="shared" si="84"/>
        <v>66730.469906229613</v>
      </c>
      <c r="AU351" s="5">
        <f t="shared" si="85"/>
        <v>1730192.8860047373</v>
      </c>
      <c r="AV351" s="150"/>
      <c r="AW351" s="2">
        <f t="shared" si="130"/>
        <v>346</v>
      </c>
      <c r="AX351" s="118"/>
      <c r="AY351" s="5">
        <f t="shared" si="115"/>
        <v>69673.448567459636</v>
      </c>
      <c r="AZ351" s="5">
        <f t="shared" si="116"/>
        <v>4880.5172696983873</v>
      </c>
      <c r="BA351" s="5">
        <f t="shared" si="86"/>
        <v>4445.058216151765</v>
      </c>
      <c r="BB351" s="35">
        <f t="shared" si="87"/>
        <v>0.76558143296402692</v>
      </c>
      <c r="BC351" s="5">
        <f t="shared" si="88"/>
        <v>435.45905354662267</v>
      </c>
      <c r="BD351" s="35">
        <f t="shared" si="89"/>
        <v>7.4999999999999997E-2</v>
      </c>
      <c r="BE351" s="5">
        <f t="shared" si="117"/>
        <v>632771.60964869254</v>
      </c>
      <c r="BF351" s="5">
        <f t="shared" si="118"/>
        <v>1055887.3656669494</v>
      </c>
      <c r="BG351" s="5">
        <f t="shared" si="90"/>
        <v>65228.390351307869</v>
      </c>
      <c r="BH351" s="5">
        <f t="shared" si="91"/>
        <v>1688658.9753156421</v>
      </c>
      <c r="BI351" s="150"/>
      <c r="BJ351" s="2">
        <f t="shared" si="131"/>
        <v>346</v>
      </c>
      <c r="BK351" s="118"/>
      <c r="BL351" s="5">
        <f t="shared" si="119"/>
        <v>68086.75081983913</v>
      </c>
      <c r="BM351" s="5">
        <f t="shared" si="120"/>
        <v>4761.5904347922178</v>
      </c>
      <c r="BN351" s="5">
        <f t="shared" si="92"/>
        <v>4350.232981922356</v>
      </c>
      <c r="BO351" s="35">
        <f t="shared" si="93"/>
        <v>0.76671004497188333</v>
      </c>
      <c r="BP351" s="5">
        <f t="shared" si="94"/>
        <v>411.35745286986139</v>
      </c>
      <c r="BQ351" s="35">
        <f t="shared" si="95"/>
        <v>7.2499999999999995E-2</v>
      </c>
      <c r="BR351" s="5">
        <f t="shared" si="121"/>
        <v>634263.48216208327</v>
      </c>
      <c r="BS351" s="5">
        <f t="shared" si="122"/>
        <v>1013246.8082760246</v>
      </c>
      <c r="BT351" s="5">
        <f t="shared" si="96"/>
        <v>63736.517837916777</v>
      </c>
      <c r="BU351" s="5">
        <f t="shared" si="97"/>
        <v>1647510.2904381079</v>
      </c>
      <c r="BV351" s="150"/>
      <c r="BW351" s="2">
        <f t="shared" si="132"/>
        <v>346</v>
      </c>
      <c r="BX351" s="118"/>
      <c r="BY351" s="5">
        <f t="shared" si="123"/>
        <v>66511.196587693907</v>
      </c>
      <c r="BZ351" s="5">
        <f t="shared" si="124"/>
        <v>4643.8114163506943</v>
      </c>
      <c r="CA351" s="5">
        <f t="shared" si="98"/>
        <v>4255.8294362558136</v>
      </c>
      <c r="CB351" s="35">
        <f t="shared" si="99"/>
        <v>0.76783994056902705</v>
      </c>
      <c r="CC351" s="5">
        <f t="shared" si="100"/>
        <v>387.98198009488112</v>
      </c>
      <c r="CD351" s="35">
        <f t="shared" si="101"/>
        <v>7.0000000000000007E-2</v>
      </c>
      <c r="CE351" s="5">
        <f t="shared" si="125"/>
        <v>635744.63284856186</v>
      </c>
      <c r="CF351" s="5">
        <f t="shared" si="126"/>
        <v>971014.11720877804</v>
      </c>
      <c r="CG351" s="5">
        <f t="shared" si="102"/>
        <v>62255.367151438091</v>
      </c>
      <c r="CH351" s="5">
        <f t="shared" si="103"/>
        <v>1606758.7500573399</v>
      </c>
    </row>
    <row r="352" spans="9:86" ht="14.25" customHeight="1">
      <c r="I352" s="150"/>
      <c r="J352" s="2">
        <f t="shared" si="127"/>
        <v>347</v>
      </c>
      <c r="K352" s="118"/>
      <c r="L352" s="5">
        <f t="shared" si="104"/>
        <v>69763.215543631144</v>
      </c>
      <c r="M352" s="5">
        <f t="shared" si="67"/>
        <v>5243.8408962754593</v>
      </c>
      <c r="N352" s="5">
        <f t="shared" si="68"/>
        <v>4764.2187894129947</v>
      </c>
      <c r="O352" s="35">
        <f t="shared" si="69"/>
        <v>0.81949527451469639</v>
      </c>
      <c r="P352" s="5">
        <f t="shared" si="70"/>
        <v>479.62210686246414</v>
      </c>
      <c r="Q352" s="35">
        <f t="shared" si="71"/>
        <v>8.2500000000000004E-2</v>
      </c>
      <c r="R352" s="5">
        <f t="shared" si="105"/>
        <v>633001.00324578187</v>
      </c>
      <c r="S352" s="5">
        <f t="shared" si="106"/>
        <v>1186611.7877618021</v>
      </c>
      <c r="T352" s="5">
        <f t="shared" si="72"/>
        <v>64998.996754218148</v>
      </c>
      <c r="U352" s="5">
        <f t="shared" si="73"/>
        <v>1819612.791007584</v>
      </c>
      <c r="V352" s="150"/>
      <c r="W352" s="2">
        <f t="shared" si="128"/>
        <v>347</v>
      </c>
      <c r="X352" s="118"/>
      <c r="Y352" s="5">
        <f t="shared" si="107"/>
        <v>68242.246449754617</v>
      </c>
      <c r="Z352" s="5">
        <f t="shared" si="108"/>
        <v>5121.6767256780549</v>
      </c>
      <c r="AA352" s="5">
        <f t="shared" si="74"/>
        <v>4666.7284160130239</v>
      </c>
      <c r="AB352" s="35">
        <f t="shared" si="75"/>
        <v>0.82061690383226904</v>
      </c>
      <c r="AC352" s="5">
        <f t="shared" si="76"/>
        <v>454.94830966503082</v>
      </c>
      <c r="AD352" s="35">
        <f t="shared" si="77"/>
        <v>0.08</v>
      </c>
      <c r="AE352" s="5">
        <f t="shared" si="109"/>
        <v>634424.48196625884</v>
      </c>
      <c r="AF352" s="5">
        <f t="shared" si="110"/>
        <v>1142797.3418440267</v>
      </c>
      <c r="AG352" s="5">
        <f t="shared" si="78"/>
        <v>63575.518033741595</v>
      </c>
      <c r="AH352" s="5">
        <f t="shared" si="79"/>
        <v>1777221.8238102854</v>
      </c>
      <c r="AI352" s="150"/>
      <c r="AJ352" s="2">
        <f t="shared" si="129"/>
        <v>347</v>
      </c>
      <c r="AK352" s="118"/>
      <c r="AL352" s="5">
        <f t="shared" si="111"/>
        <v>66730.469906229613</v>
      </c>
      <c r="AM352" s="5">
        <f t="shared" si="112"/>
        <v>5000.557474002132</v>
      </c>
      <c r="AN352" s="5">
        <f t="shared" si="80"/>
        <v>4569.5898558577328</v>
      </c>
      <c r="AO352" s="35">
        <f t="shared" si="81"/>
        <v>0.82173972920238159</v>
      </c>
      <c r="AP352" s="5">
        <f t="shared" si="82"/>
        <v>430.96761814439958</v>
      </c>
      <c r="AQ352" s="35">
        <f t="shared" si="83"/>
        <v>7.7499999999999999E-2</v>
      </c>
      <c r="AR352" s="5">
        <f t="shared" si="113"/>
        <v>635839.11994962778</v>
      </c>
      <c r="AS352" s="5">
        <f t="shared" si="114"/>
        <v>1099354.3235291117</v>
      </c>
      <c r="AT352" s="5">
        <f t="shared" si="84"/>
        <v>62160.880050371881</v>
      </c>
      <c r="AU352" s="5">
        <f t="shared" si="85"/>
        <v>1735193.4434787394</v>
      </c>
      <c r="AV352" s="150"/>
      <c r="AW352" s="2">
        <f t="shared" si="130"/>
        <v>347</v>
      </c>
      <c r="AX352" s="118"/>
      <c r="AY352" s="5">
        <f t="shared" si="115"/>
        <v>65228.390351307869</v>
      </c>
      <c r="AZ352" s="5">
        <f t="shared" si="116"/>
        <v>4880.5172696983873</v>
      </c>
      <c r="BA352" s="5">
        <f t="shared" si="86"/>
        <v>4472.8398300027129</v>
      </c>
      <c r="BB352" s="35">
        <f t="shared" si="87"/>
        <v>0.82286375105922516</v>
      </c>
      <c r="BC352" s="5">
        <f t="shared" si="88"/>
        <v>407.67743969567414</v>
      </c>
      <c r="BD352" s="35">
        <f t="shared" si="89"/>
        <v>7.4999999999999997E-2</v>
      </c>
      <c r="BE352" s="5">
        <f t="shared" si="117"/>
        <v>637244.44947869529</v>
      </c>
      <c r="BF352" s="5">
        <f t="shared" si="118"/>
        <v>1056295.0431066451</v>
      </c>
      <c r="BG352" s="5">
        <f t="shared" si="90"/>
        <v>60755.550521305158</v>
      </c>
      <c r="BH352" s="5">
        <f t="shared" si="91"/>
        <v>1693539.4925853405</v>
      </c>
      <c r="BI352" s="150"/>
      <c r="BJ352" s="2">
        <f t="shared" si="131"/>
        <v>347</v>
      </c>
      <c r="BK352" s="118"/>
      <c r="BL352" s="5">
        <f t="shared" si="119"/>
        <v>63736.517837916777</v>
      </c>
      <c r="BM352" s="5">
        <f t="shared" si="120"/>
        <v>4761.5904347922178</v>
      </c>
      <c r="BN352" s="5">
        <f t="shared" si="92"/>
        <v>4376.5156395214708</v>
      </c>
      <c r="BO352" s="35">
        <f t="shared" si="93"/>
        <v>0.82398896983692194</v>
      </c>
      <c r="BP352" s="5">
        <f t="shared" si="94"/>
        <v>385.07479527074719</v>
      </c>
      <c r="BQ352" s="35">
        <f t="shared" si="95"/>
        <v>7.2499999999999995E-2</v>
      </c>
      <c r="BR352" s="5">
        <f t="shared" si="121"/>
        <v>638639.99780160468</v>
      </c>
      <c r="BS352" s="5">
        <f t="shared" si="122"/>
        <v>1013631.8830712955</v>
      </c>
      <c r="BT352" s="5">
        <f t="shared" si="96"/>
        <v>59360.002198395305</v>
      </c>
      <c r="BU352" s="5">
        <f t="shared" si="97"/>
        <v>1652271.8808729001</v>
      </c>
      <c r="BV352" s="150"/>
      <c r="BW352" s="2">
        <f t="shared" si="132"/>
        <v>347</v>
      </c>
      <c r="BX352" s="118"/>
      <c r="BY352" s="5">
        <f t="shared" si="123"/>
        <v>62255.367151438091</v>
      </c>
      <c r="BZ352" s="5">
        <f t="shared" si="124"/>
        <v>4643.8114163506943</v>
      </c>
      <c r="CA352" s="5">
        <f t="shared" si="98"/>
        <v>4280.6551079673054</v>
      </c>
      <c r="CB352" s="35">
        <f t="shared" si="99"/>
        <v>0.82511538596590017</v>
      </c>
      <c r="CC352" s="5">
        <f t="shared" si="100"/>
        <v>363.15630838338888</v>
      </c>
      <c r="CD352" s="35">
        <f t="shared" si="101"/>
        <v>7.0000000000000007E-2</v>
      </c>
      <c r="CE352" s="5">
        <f t="shared" si="125"/>
        <v>640025.28795652918</v>
      </c>
      <c r="CF352" s="5">
        <f t="shared" si="126"/>
        <v>971377.27351716137</v>
      </c>
      <c r="CG352" s="5">
        <f t="shared" si="102"/>
        <v>57974.712043470783</v>
      </c>
      <c r="CH352" s="5">
        <f t="shared" si="103"/>
        <v>1611402.5614736904</v>
      </c>
    </row>
    <row r="353" spans="9:86" ht="14.25" customHeight="1">
      <c r="I353" s="150"/>
      <c r="J353" s="2">
        <f t="shared" si="127"/>
        <v>348</v>
      </c>
      <c r="K353" s="118"/>
      <c r="L353" s="5">
        <f t="shared" si="104"/>
        <v>64998.996754218148</v>
      </c>
      <c r="M353" s="5">
        <f t="shared" si="67"/>
        <v>5243.8408962754593</v>
      </c>
      <c r="N353" s="5">
        <f t="shared" si="68"/>
        <v>4796.9727935902092</v>
      </c>
      <c r="O353" s="35">
        <f t="shared" si="69"/>
        <v>0.88560864624955737</v>
      </c>
      <c r="P353" s="5">
        <f t="shared" si="70"/>
        <v>446.86810268524977</v>
      </c>
      <c r="Q353" s="35">
        <f t="shared" si="71"/>
        <v>8.2500000000000004E-2</v>
      </c>
      <c r="R353" s="5">
        <f t="shared" si="105"/>
        <v>637797.97603937204</v>
      </c>
      <c r="S353" s="5">
        <f t="shared" si="106"/>
        <v>1187058.6558644874</v>
      </c>
      <c r="T353" s="5">
        <f t="shared" si="72"/>
        <v>60202.023960627936</v>
      </c>
      <c r="U353" s="5">
        <f t="shared" si="73"/>
        <v>1824856.6319038593</v>
      </c>
      <c r="V353" s="150"/>
      <c r="W353" s="2">
        <f t="shared" si="128"/>
        <v>348</v>
      </c>
      <c r="X353" s="118"/>
      <c r="Y353" s="5">
        <f t="shared" si="107"/>
        <v>63575.518033741595</v>
      </c>
      <c r="Z353" s="5">
        <f t="shared" si="108"/>
        <v>5121.6767256780549</v>
      </c>
      <c r="AA353" s="5">
        <f t="shared" si="74"/>
        <v>4697.8399387864447</v>
      </c>
      <c r="AB353" s="35">
        <f t="shared" si="75"/>
        <v>0.88672622746884699</v>
      </c>
      <c r="AC353" s="5">
        <f t="shared" si="76"/>
        <v>423.83678689161064</v>
      </c>
      <c r="AD353" s="35">
        <f t="shared" si="77"/>
        <v>0.08</v>
      </c>
      <c r="AE353" s="5">
        <f t="shared" si="109"/>
        <v>639122.3219050453</v>
      </c>
      <c r="AF353" s="5">
        <f t="shared" si="110"/>
        <v>1143221.1786309183</v>
      </c>
      <c r="AG353" s="5">
        <f t="shared" si="78"/>
        <v>58877.678094955147</v>
      </c>
      <c r="AH353" s="5">
        <f t="shared" si="79"/>
        <v>1782343.5005359636</v>
      </c>
      <c r="AI353" s="150"/>
      <c r="AJ353" s="2">
        <f t="shared" si="129"/>
        <v>348</v>
      </c>
      <c r="AK353" s="118"/>
      <c r="AL353" s="5">
        <f t="shared" si="111"/>
        <v>62160.880050371881</v>
      </c>
      <c r="AM353" s="5">
        <f t="shared" si="112"/>
        <v>5000.557474002132</v>
      </c>
      <c r="AN353" s="5">
        <f t="shared" si="80"/>
        <v>4599.1017903434804</v>
      </c>
      <c r="AO353" s="35">
        <f t="shared" si="81"/>
        <v>0.88784491853074399</v>
      </c>
      <c r="AP353" s="5">
        <f t="shared" si="82"/>
        <v>401.45568365865171</v>
      </c>
      <c r="AQ353" s="35">
        <f t="shared" si="83"/>
        <v>7.7499999999999999E-2</v>
      </c>
      <c r="AR353" s="5">
        <f t="shared" si="113"/>
        <v>640438.22173997131</v>
      </c>
      <c r="AS353" s="5">
        <f t="shared" si="114"/>
        <v>1099755.7792127703</v>
      </c>
      <c r="AT353" s="5">
        <f t="shared" si="84"/>
        <v>57561.778260028397</v>
      </c>
      <c r="AU353" s="5">
        <f t="shared" si="85"/>
        <v>1740194.0009527416</v>
      </c>
      <c r="AV353" s="150"/>
      <c r="AW353" s="2">
        <f t="shared" si="130"/>
        <v>348</v>
      </c>
      <c r="AX353" s="118"/>
      <c r="AY353" s="5">
        <f t="shared" si="115"/>
        <v>60755.550521305158</v>
      </c>
      <c r="AZ353" s="5">
        <f t="shared" si="116"/>
        <v>4880.5172696983873</v>
      </c>
      <c r="BA353" s="5">
        <f t="shared" si="86"/>
        <v>4500.7950789402303</v>
      </c>
      <c r="BB353" s="35">
        <f t="shared" si="87"/>
        <v>0.88896471982989</v>
      </c>
      <c r="BC353" s="5">
        <f t="shared" si="88"/>
        <v>379.72219075815718</v>
      </c>
      <c r="BD353" s="35">
        <f t="shared" si="89"/>
        <v>7.4999999999999997E-2</v>
      </c>
      <c r="BE353" s="5">
        <f t="shared" si="117"/>
        <v>641745.24455763551</v>
      </c>
      <c r="BF353" s="5">
        <f t="shared" si="118"/>
        <v>1056674.7652974033</v>
      </c>
      <c r="BG353" s="5">
        <f t="shared" si="90"/>
        <v>56254.755442364927</v>
      </c>
      <c r="BH353" s="5">
        <f t="shared" si="91"/>
        <v>1698420.009855039</v>
      </c>
      <c r="BI353" s="150"/>
      <c r="BJ353" s="2">
        <f t="shared" si="131"/>
        <v>348</v>
      </c>
      <c r="BK353" s="118"/>
      <c r="BL353" s="5">
        <f t="shared" si="119"/>
        <v>59360.002198395305</v>
      </c>
      <c r="BM353" s="5">
        <f t="shared" si="120"/>
        <v>4761.5904347922178</v>
      </c>
      <c r="BN353" s="5">
        <f t="shared" si="92"/>
        <v>4402.9570881769132</v>
      </c>
      <c r="BO353" s="35">
        <f t="shared" si="93"/>
        <v>0.89008563176150401</v>
      </c>
      <c r="BP353" s="5">
        <f t="shared" si="94"/>
        <v>358.63334661530496</v>
      </c>
      <c r="BQ353" s="35">
        <f t="shared" si="95"/>
        <v>7.2499999999999995E-2</v>
      </c>
      <c r="BR353" s="5">
        <f t="shared" si="121"/>
        <v>643042.95488978154</v>
      </c>
      <c r="BS353" s="5">
        <f t="shared" si="122"/>
        <v>1013990.5164179108</v>
      </c>
      <c r="BT353" s="5">
        <f t="shared" si="96"/>
        <v>54957.045110218394</v>
      </c>
      <c r="BU353" s="5">
        <f t="shared" si="97"/>
        <v>1657033.4713076924</v>
      </c>
      <c r="BV353" s="150"/>
      <c r="BW353" s="2">
        <f t="shared" si="132"/>
        <v>348</v>
      </c>
      <c r="BX353" s="118"/>
      <c r="BY353" s="5">
        <f t="shared" si="123"/>
        <v>57974.712043470783</v>
      </c>
      <c r="BZ353" s="5">
        <f t="shared" si="124"/>
        <v>4643.8114163506943</v>
      </c>
      <c r="CA353" s="5">
        <f t="shared" si="98"/>
        <v>4305.6255960971148</v>
      </c>
      <c r="CB353" s="35">
        <f t="shared" si="99"/>
        <v>0.89120765471717889</v>
      </c>
      <c r="CC353" s="5">
        <f t="shared" si="100"/>
        <v>338.18582025357961</v>
      </c>
      <c r="CD353" s="35">
        <f t="shared" si="101"/>
        <v>7.0000000000000007E-2</v>
      </c>
      <c r="CE353" s="5">
        <f t="shared" si="125"/>
        <v>644330.91355262627</v>
      </c>
      <c r="CF353" s="5">
        <f t="shared" si="126"/>
        <v>971715.45933741494</v>
      </c>
      <c r="CG353" s="5">
        <f t="shared" si="102"/>
        <v>53669.086447373666</v>
      </c>
      <c r="CH353" s="5">
        <f t="shared" si="103"/>
        <v>1616046.3728900412</v>
      </c>
    </row>
    <row r="354" spans="9:86" ht="14.25" customHeight="1">
      <c r="I354" s="150"/>
      <c r="J354" s="2">
        <f t="shared" si="127"/>
        <v>349</v>
      </c>
      <c r="K354" s="118"/>
      <c r="L354" s="5">
        <f t="shared" si="104"/>
        <v>60202.023960627936</v>
      </c>
      <c r="M354" s="5">
        <f t="shared" si="67"/>
        <v>5243.8408962754593</v>
      </c>
      <c r="N354" s="5">
        <f t="shared" si="68"/>
        <v>4829.9519815461426</v>
      </c>
      <c r="O354" s="35">
        <f t="shared" si="69"/>
        <v>0.96274875769059054</v>
      </c>
      <c r="P354" s="5">
        <f t="shared" si="70"/>
        <v>413.88891472931704</v>
      </c>
      <c r="Q354" s="35">
        <f t="shared" si="71"/>
        <v>8.2500000000000004E-2</v>
      </c>
      <c r="R354" s="5">
        <f t="shared" si="105"/>
        <v>642627.92802091816</v>
      </c>
      <c r="S354" s="5">
        <f t="shared" si="106"/>
        <v>1187472.5447792166</v>
      </c>
      <c r="T354" s="5">
        <f t="shared" si="72"/>
        <v>55372.071979081797</v>
      </c>
      <c r="U354" s="5">
        <f t="shared" si="73"/>
        <v>1830100.4728001347</v>
      </c>
      <c r="V354" s="150"/>
      <c r="W354" s="2">
        <f t="shared" si="128"/>
        <v>349</v>
      </c>
      <c r="X354" s="118"/>
      <c r="Y354" s="5">
        <f t="shared" si="107"/>
        <v>58877.678094955147</v>
      </c>
      <c r="Z354" s="5">
        <f t="shared" si="108"/>
        <v>5121.6767256780549</v>
      </c>
      <c r="AA354" s="5">
        <f t="shared" si="74"/>
        <v>4729.1588717116874</v>
      </c>
      <c r="AB354" s="35">
        <f t="shared" si="75"/>
        <v>0.9638611490252158</v>
      </c>
      <c r="AC354" s="5">
        <f t="shared" si="76"/>
        <v>392.51785396636768</v>
      </c>
      <c r="AD354" s="35">
        <f t="shared" si="77"/>
        <v>0.08</v>
      </c>
      <c r="AE354" s="5">
        <f t="shared" si="109"/>
        <v>643851.480776757</v>
      </c>
      <c r="AF354" s="5">
        <f t="shared" si="110"/>
        <v>1143613.6964848847</v>
      </c>
      <c r="AG354" s="5">
        <f t="shared" si="78"/>
        <v>54148.519223243457</v>
      </c>
      <c r="AH354" s="5">
        <f t="shared" si="79"/>
        <v>1787465.1772616417</v>
      </c>
      <c r="AI354" s="150"/>
      <c r="AJ354" s="2">
        <f t="shared" si="129"/>
        <v>349</v>
      </c>
      <c r="AK354" s="118"/>
      <c r="AL354" s="5">
        <f t="shared" si="111"/>
        <v>57561.778260028397</v>
      </c>
      <c r="AM354" s="5">
        <f t="shared" si="112"/>
        <v>5000.557474002132</v>
      </c>
      <c r="AN354" s="5">
        <f t="shared" si="80"/>
        <v>4628.8043227394483</v>
      </c>
      <c r="AO354" s="35">
        <f t="shared" si="81"/>
        <v>0.96497456388425995</v>
      </c>
      <c r="AP354" s="5">
        <f t="shared" si="82"/>
        <v>371.75315126268339</v>
      </c>
      <c r="AQ354" s="35">
        <f t="shared" si="83"/>
        <v>7.7499999999999999E-2</v>
      </c>
      <c r="AR354" s="5">
        <f t="shared" si="113"/>
        <v>645067.02606271079</v>
      </c>
      <c r="AS354" s="5">
        <f t="shared" si="114"/>
        <v>1100127.5323640329</v>
      </c>
      <c r="AT354" s="5">
        <f t="shared" si="84"/>
        <v>52932.973937288945</v>
      </c>
      <c r="AU354" s="5">
        <f t="shared" si="85"/>
        <v>1745194.5584267438</v>
      </c>
      <c r="AV354" s="150"/>
      <c r="AW354" s="2">
        <f t="shared" si="130"/>
        <v>349</v>
      </c>
      <c r="AX354" s="118"/>
      <c r="AY354" s="5">
        <f t="shared" si="115"/>
        <v>56254.755442364927</v>
      </c>
      <c r="AZ354" s="5">
        <f t="shared" si="116"/>
        <v>4880.5172696983873</v>
      </c>
      <c r="BA354" s="5">
        <f t="shared" si="86"/>
        <v>4528.9250481836061</v>
      </c>
      <c r="BB354" s="35">
        <f t="shared" si="87"/>
        <v>0.96608900262456721</v>
      </c>
      <c r="BC354" s="5">
        <f t="shared" si="88"/>
        <v>351.59222151478076</v>
      </c>
      <c r="BD354" s="35">
        <f t="shared" si="89"/>
        <v>7.4999999999999997E-2</v>
      </c>
      <c r="BE354" s="5">
        <f t="shared" si="117"/>
        <v>646274.16960581916</v>
      </c>
      <c r="BF354" s="5">
        <f t="shared" si="118"/>
        <v>1057026.3575189181</v>
      </c>
      <c r="BG354" s="5">
        <f t="shared" si="90"/>
        <v>51725.830394181321</v>
      </c>
      <c r="BH354" s="5">
        <f t="shared" si="91"/>
        <v>1703300.5271247374</v>
      </c>
      <c r="BI354" s="150"/>
      <c r="BJ354" s="2">
        <f t="shared" si="131"/>
        <v>349</v>
      </c>
      <c r="BK354" s="118"/>
      <c r="BL354" s="5">
        <f t="shared" si="119"/>
        <v>54957.045110218394</v>
      </c>
      <c r="BM354" s="5">
        <f t="shared" si="120"/>
        <v>4761.5904347922178</v>
      </c>
      <c r="BN354" s="5">
        <f t="shared" si="92"/>
        <v>4429.5582872513151</v>
      </c>
      <c r="BO354" s="35">
        <f t="shared" si="93"/>
        <v>0.9672044656042198</v>
      </c>
      <c r="BP354" s="5">
        <f t="shared" si="94"/>
        <v>332.03214754090277</v>
      </c>
      <c r="BQ354" s="35">
        <f t="shared" si="95"/>
        <v>7.2499999999999995E-2</v>
      </c>
      <c r="BR354" s="5">
        <f t="shared" si="121"/>
        <v>647472.51317703282</v>
      </c>
      <c r="BS354" s="5">
        <f t="shared" si="122"/>
        <v>1014322.5485654518</v>
      </c>
      <c r="BT354" s="5">
        <f t="shared" si="96"/>
        <v>50527.486822967083</v>
      </c>
      <c r="BU354" s="5">
        <f t="shared" si="97"/>
        <v>1661795.0617424846</v>
      </c>
      <c r="BV354" s="150"/>
      <c r="BW354" s="2">
        <f t="shared" si="132"/>
        <v>349</v>
      </c>
      <c r="BX354" s="118"/>
      <c r="BY354" s="5">
        <f t="shared" si="123"/>
        <v>53669.086447373666</v>
      </c>
      <c r="BZ354" s="5">
        <f t="shared" si="124"/>
        <v>4643.8114163506943</v>
      </c>
      <c r="CA354" s="5">
        <f t="shared" si="98"/>
        <v>4330.7417454076813</v>
      </c>
      <c r="CB354" s="35">
        <f t="shared" si="99"/>
        <v>0.96832095317760536</v>
      </c>
      <c r="CC354" s="5">
        <f t="shared" si="100"/>
        <v>313.06967094301308</v>
      </c>
      <c r="CD354" s="35">
        <f t="shared" si="101"/>
        <v>7.0000000000000007E-2</v>
      </c>
      <c r="CE354" s="5">
        <f t="shared" si="125"/>
        <v>648661.65529803396</v>
      </c>
      <c r="CF354" s="5">
        <f t="shared" si="126"/>
        <v>972028.5290083579</v>
      </c>
      <c r="CG354" s="5">
        <f t="shared" si="102"/>
        <v>49338.344701965987</v>
      </c>
      <c r="CH354" s="5">
        <f t="shared" si="103"/>
        <v>1620690.184306392</v>
      </c>
    </row>
    <row r="355" spans="9:86" ht="14.25" customHeight="1">
      <c r="I355" s="150"/>
      <c r="J355" s="2">
        <f t="shared" si="127"/>
        <v>350</v>
      </c>
      <c r="K355" s="118"/>
      <c r="L355" s="5">
        <f t="shared" si="104"/>
        <v>55372.071979081797</v>
      </c>
      <c r="M355" s="5">
        <f t="shared" si="67"/>
        <v>5243.8408962754593</v>
      </c>
      <c r="N355" s="5">
        <f t="shared" si="68"/>
        <v>4863.1579014192721</v>
      </c>
      <c r="O355" s="35">
        <f t="shared" si="69"/>
        <v>1.0539229024891363</v>
      </c>
      <c r="P355" s="5">
        <f t="shared" si="70"/>
        <v>380.68299485618735</v>
      </c>
      <c r="Q355" s="35">
        <f t="shared" si="71"/>
        <v>8.2500000000000004E-2</v>
      </c>
      <c r="R355" s="5">
        <f t="shared" si="105"/>
        <v>647491.08592233749</v>
      </c>
      <c r="S355" s="5">
        <f t="shared" si="106"/>
        <v>1187853.2277740729</v>
      </c>
      <c r="T355" s="5">
        <f t="shared" si="72"/>
        <v>50508.914077662528</v>
      </c>
      <c r="U355" s="5">
        <f t="shared" si="73"/>
        <v>1835344.3136964105</v>
      </c>
      <c r="V355" s="150"/>
      <c r="W355" s="2">
        <f t="shared" si="128"/>
        <v>350</v>
      </c>
      <c r="X355" s="118"/>
      <c r="Y355" s="5">
        <f t="shared" si="107"/>
        <v>54148.519223243457</v>
      </c>
      <c r="Z355" s="5">
        <f t="shared" si="108"/>
        <v>5121.6767256780549</v>
      </c>
      <c r="AA355" s="5">
        <f t="shared" si="74"/>
        <v>4760.6865975230985</v>
      </c>
      <c r="AB355" s="35">
        <f t="shared" si="75"/>
        <v>1.0550286506404531</v>
      </c>
      <c r="AC355" s="5">
        <f t="shared" si="76"/>
        <v>360.99012815495638</v>
      </c>
      <c r="AD355" s="35">
        <f t="shared" si="77"/>
        <v>0.08</v>
      </c>
      <c r="AE355" s="5">
        <f t="shared" si="109"/>
        <v>648612.16737428005</v>
      </c>
      <c r="AF355" s="5">
        <f t="shared" si="110"/>
        <v>1143974.6866130396</v>
      </c>
      <c r="AG355" s="5">
        <f t="shared" si="78"/>
        <v>49387.832625720359</v>
      </c>
      <c r="AH355" s="5">
        <f t="shared" si="79"/>
        <v>1792586.8539873196</v>
      </c>
      <c r="AI355" s="150"/>
      <c r="AJ355" s="2">
        <f t="shared" si="129"/>
        <v>350</v>
      </c>
      <c r="AK355" s="118"/>
      <c r="AL355" s="5">
        <f t="shared" si="111"/>
        <v>52932.973937288945</v>
      </c>
      <c r="AM355" s="5">
        <f t="shared" si="112"/>
        <v>5000.557474002132</v>
      </c>
      <c r="AN355" s="5">
        <f t="shared" si="80"/>
        <v>4658.6986839904739</v>
      </c>
      <c r="AO355" s="35">
        <f t="shared" si="81"/>
        <v>1.0561353358705492</v>
      </c>
      <c r="AP355" s="5">
        <f t="shared" si="82"/>
        <v>341.85879001165779</v>
      </c>
      <c r="AQ355" s="35">
        <f t="shared" si="83"/>
        <v>7.7499999999999999E-2</v>
      </c>
      <c r="AR355" s="5">
        <f t="shared" si="113"/>
        <v>649725.72474670131</v>
      </c>
      <c r="AS355" s="5">
        <f t="shared" si="114"/>
        <v>1100469.3911540445</v>
      </c>
      <c r="AT355" s="5">
        <f t="shared" si="84"/>
        <v>48274.275253298474</v>
      </c>
      <c r="AU355" s="5">
        <f t="shared" si="85"/>
        <v>1750195.1159007458</v>
      </c>
      <c r="AV355" s="150"/>
      <c r="AW355" s="2">
        <f t="shared" si="130"/>
        <v>350</v>
      </c>
      <c r="AX355" s="118"/>
      <c r="AY355" s="5">
        <f t="shared" si="115"/>
        <v>51725.830394181321</v>
      </c>
      <c r="AZ355" s="5">
        <f t="shared" si="116"/>
        <v>4880.5172696983873</v>
      </c>
      <c r="BA355" s="5">
        <f t="shared" si="86"/>
        <v>4557.2308297347536</v>
      </c>
      <c r="BB355" s="35">
        <f t="shared" si="87"/>
        <v>1.0572429585000689</v>
      </c>
      <c r="BC355" s="5">
        <f t="shared" si="88"/>
        <v>323.28643996363326</v>
      </c>
      <c r="BD355" s="35">
        <f t="shared" si="89"/>
        <v>7.5000000000000011E-2</v>
      </c>
      <c r="BE355" s="5">
        <f t="shared" si="117"/>
        <v>650831.40043555386</v>
      </c>
      <c r="BF355" s="5">
        <f t="shared" si="118"/>
        <v>1057349.6439588817</v>
      </c>
      <c r="BG355" s="5">
        <f t="shared" si="90"/>
        <v>47168.599564446566</v>
      </c>
      <c r="BH355" s="5">
        <f t="shared" si="91"/>
        <v>1708181.0443944356</v>
      </c>
      <c r="BI355" s="150"/>
      <c r="BJ355" s="2">
        <f t="shared" si="131"/>
        <v>350</v>
      </c>
      <c r="BK355" s="118"/>
      <c r="BL355" s="5">
        <f t="shared" si="119"/>
        <v>50527.486822967083</v>
      </c>
      <c r="BM355" s="5">
        <f t="shared" si="120"/>
        <v>4761.5904347922178</v>
      </c>
      <c r="BN355" s="5">
        <f t="shared" si="92"/>
        <v>4456.3202019034579</v>
      </c>
      <c r="BO355" s="35">
        <f t="shared" si="93"/>
        <v>1.0583515188516015</v>
      </c>
      <c r="BP355" s="5">
        <f t="shared" si="94"/>
        <v>305.27023288875944</v>
      </c>
      <c r="BQ355" s="35">
        <f t="shared" si="95"/>
        <v>7.2499999999999995E-2</v>
      </c>
      <c r="BR355" s="5">
        <f t="shared" si="121"/>
        <v>651928.83337893628</v>
      </c>
      <c r="BS355" s="5">
        <f t="shared" si="122"/>
        <v>1014627.8187983405</v>
      </c>
      <c r="BT355" s="5">
        <f t="shared" si="96"/>
        <v>46071.166621063625</v>
      </c>
      <c r="BU355" s="5">
        <f t="shared" si="97"/>
        <v>1666556.6521772768</v>
      </c>
      <c r="BV355" s="150"/>
      <c r="BW355" s="2">
        <f t="shared" si="132"/>
        <v>350</v>
      </c>
      <c r="BX355" s="118"/>
      <c r="BY355" s="5">
        <f t="shared" si="123"/>
        <v>49338.344701965987</v>
      </c>
      <c r="BZ355" s="5">
        <f t="shared" si="124"/>
        <v>4643.8114163506943</v>
      </c>
      <c r="CA355" s="5">
        <f t="shared" si="98"/>
        <v>4356.0044055892258</v>
      </c>
      <c r="CB355" s="35">
        <f t="shared" si="99"/>
        <v>1.0594610172438117</v>
      </c>
      <c r="CC355" s="5">
        <f t="shared" si="100"/>
        <v>287.80701076146829</v>
      </c>
      <c r="CD355" s="35">
        <f t="shared" si="101"/>
        <v>7.0000000000000007E-2</v>
      </c>
      <c r="CE355" s="5">
        <f t="shared" si="125"/>
        <v>653017.65970362315</v>
      </c>
      <c r="CF355" s="5">
        <f t="shared" si="126"/>
        <v>972316.33601911936</v>
      </c>
      <c r="CG355" s="5">
        <f t="shared" si="102"/>
        <v>44982.340296376758</v>
      </c>
      <c r="CH355" s="5">
        <f t="shared" si="103"/>
        <v>1625333.9957227425</v>
      </c>
    </row>
    <row r="356" spans="9:86" ht="14.25" customHeight="1">
      <c r="I356" s="150"/>
      <c r="J356" s="2">
        <f t="shared" si="127"/>
        <v>351</v>
      </c>
      <c r="K356" s="118"/>
      <c r="L356" s="5">
        <f t="shared" si="104"/>
        <v>50508.914077662528</v>
      </c>
      <c r="M356" s="5">
        <f t="shared" si="67"/>
        <v>5243.8408962754593</v>
      </c>
      <c r="N356" s="5">
        <f t="shared" si="68"/>
        <v>4896.5921119915292</v>
      </c>
      <c r="O356" s="35">
        <f t="shared" si="69"/>
        <v>1.1633412916688395</v>
      </c>
      <c r="P356" s="5">
        <f t="shared" si="70"/>
        <v>347.24878428392987</v>
      </c>
      <c r="Q356" s="35">
        <f t="shared" si="71"/>
        <v>8.2500000000000004E-2</v>
      </c>
      <c r="R356" s="5">
        <f t="shared" si="105"/>
        <v>652387.67803432897</v>
      </c>
      <c r="S356" s="5">
        <f t="shared" si="106"/>
        <v>1188200.4765583568</v>
      </c>
      <c r="T356" s="5">
        <f t="shared" si="72"/>
        <v>45612.321965670999</v>
      </c>
      <c r="U356" s="5">
        <f t="shared" si="73"/>
        <v>1840588.1545926859</v>
      </c>
      <c r="V356" s="150"/>
      <c r="W356" s="2">
        <f t="shared" si="128"/>
        <v>351</v>
      </c>
      <c r="X356" s="118"/>
      <c r="Y356" s="5">
        <f t="shared" si="107"/>
        <v>49387.832625720359</v>
      </c>
      <c r="Z356" s="5">
        <f t="shared" si="108"/>
        <v>5121.6767256780549</v>
      </c>
      <c r="AA356" s="5">
        <f t="shared" si="74"/>
        <v>4792.4245081732524</v>
      </c>
      <c r="AB356" s="35">
        <f t="shared" si="75"/>
        <v>1.1644385072312173</v>
      </c>
      <c r="AC356" s="5">
        <f t="shared" si="76"/>
        <v>329.25221750480239</v>
      </c>
      <c r="AD356" s="35">
        <f t="shared" si="77"/>
        <v>7.9999999999999988E-2</v>
      </c>
      <c r="AE356" s="5">
        <f t="shared" si="109"/>
        <v>653404.5918824533</v>
      </c>
      <c r="AF356" s="5">
        <f t="shared" si="110"/>
        <v>1144303.9388305445</v>
      </c>
      <c r="AG356" s="5">
        <f t="shared" si="78"/>
        <v>44595.408117547107</v>
      </c>
      <c r="AH356" s="5">
        <f t="shared" si="79"/>
        <v>1797708.5307129978</v>
      </c>
      <c r="AI356" s="150"/>
      <c r="AJ356" s="2">
        <f t="shared" si="129"/>
        <v>351</v>
      </c>
      <c r="AK356" s="118"/>
      <c r="AL356" s="5">
        <f t="shared" si="111"/>
        <v>48274.275253298474</v>
      </c>
      <c r="AM356" s="5">
        <f t="shared" si="112"/>
        <v>5000.557474002132</v>
      </c>
      <c r="AN356" s="5">
        <f t="shared" si="80"/>
        <v>4688.7861129912462</v>
      </c>
      <c r="AO356" s="35">
        <f t="shared" si="81"/>
        <v>1.1655365732715057</v>
      </c>
      <c r="AP356" s="5">
        <f t="shared" si="82"/>
        <v>311.77136101088598</v>
      </c>
      <c r="AQ356" s="35">
        <f t="shared" si="83"/>
        <v>7.7499999999999999E-2</v>
      </c>
      <c r="AR356" s="5">
        <f t="shared" si="113"/>
        <v>654414.51085969259</v>
      </c>
      <c r="AS356" s="5">
        <f t="shared" si="114"/>
        <v>1100781.1625150554</v>
      </c>
      <c r="AT356" s="5">
        <f t="shared" si="84"/>
        <v>43585.489140307225</v>
      </c>
      <c r="AU356" s="5">
        <f t="shared" si="85"/>
        <v>1755195.6733747479</v>
      </c>
      <c r="AV356" s="150"/>
      <c r="AW356" s="2">
        <f t="shared" si="130"/>
        <v>351</v>
      </c>
      <c r="AX356" s="118"/>
      <c r="AY356" s="5">
        <f t="shared" si="115"/>
        <v>47168.599564446566</v>
      </c>
      <c r="AZ356" s="5">
        <f t="shared" si="116"/>
        <v>4880.5172696983873</v>
      </c>
      <c r="BA356" s="5">
        <f t="shared" si="86"/>
        <v>4585.7135224205958</v>
      </c>
      <c r="BB356" s="35">
        <f t="shared" si="87"/>
        <v>1.1666354900755851</v>
      </c>
      <c r="BC356" s="5">
        <f t="shared" si="88"/>
        <v>294.80374727779099</v>
      </c>
      <c r="BD356" s="35">
        <f t="shared" si="89"/>
        <v>7.4999999999999983E-2</v>
      </c>
      <c r="BE356" s="5">
        <f t="shared" si="117"/>
        <v>655417.11395797448</v>
      </c>
      <c r="BF356" s="5">
        <f t="shared" si="118"/>
        <v>1057644.4477061594</v>
      </c>
      <c r="BG356" s="5">
        <f t="shared" si="90"/>
        <v>42582.886042025973</v>
      </c>
      <c r="BH356" s="5">
        <f t="shared" si="91"/>
        <v>1713061.5616641338</v>
      </c>
      <c r="BI356" s="150"/>
      <c r="BJ356" s="2">
        <f t="shared" si="131"/>
        <v>351</v>
      </c>
      <c r="BK356" s="118"/>
      <c r="BL356" s="5">
        <f t="shared" si="119"/>
        <v>46071.166621063625</v>
      </c>
      <c r="BM356" s="5">
        <f t="shared" si="120"/>
        <v>4761.5904347922178</v>
      </c>
      <c r="BN356" s="5">
        <f t="shared" si="92"/>
        <v>4483.2438031232914</v>
      </c>
      <c r="BO356" s="35">
        <f t="shared" si="93"/>
        <v>1.1677352579320786</v>
      </c>
      <c r="BP356" s="5">
        <f t="shared" si="94"/>
        <v>278.34663166892608</v>
      </c>
      <c r="BQ356" s="35">
        <f t="shared" si="95"/>
        <v>7.2499999999999995E-2</v>
      </c>
      <c r="BR356" s="5">
        <f t="shared" si="121"/>
        <v>656412.07718205953</v>
      </c>
      <c r="BS356" s="5">
        <f t="shared" si="122"/>
        <v>1014906.1654300095</v>
      </c>
      <c r="BT356" s="5">
        <f t="shared" si="96"/>
        <v>41587.922817940336</v>
      </c>
      <c r="BU356" s="5">
        <f t="shared" si="97"/>
        <v>1671318.242612069</v>
      </c>
      <c r="BV356" s="150"/>
      <c r="BW356" s="2">
        <f t="shared" si="132"/>
        <v>351</v>
      </c>
      <c r="BX356" s="118"/>
      <c r="BY356" s="5">
        <f t="shared" si="123"/>
        <v>44982.340296376758</v>
      </c>
      <c r="BZ356" s="5">
        <f t="shared" si="124"/>
        <v>4643.8114163506943</v>
      </c>
      <c r="CA356" s="5">
        <f t="shared" si="98"/>
        <v>4381.4144312884964</v>
      </c>
      <c r="CB356" s="35">
        <f t="shared" si="99"/>
        <v>1.1688358771252489</v>
      </c>
      <c r="CC356" s="5">
        <f t="shared" si="100"/>
        <v>262.39698506219776</v>
      </c>
      <c r="CD356" s="35">
        <f t="shared" si="101"/>
        <v>7.0000000000000007E-2</v>
      </c>
      <c r="CE356" s="5">
        <f t="shared" si="125"/>
        <v>657399.07413491164</v>
      </c>
      <c r="CF356" s="5">
        <f t="shared" si="126"/>
        <v>972578.73300418153</v>
      </c>
      <c r="CG356" s="5">
        <f t="shared" si="102"/>
        <v>40600.925865088262</v>
      </c>
      <c r="CH356" s="5">
        <f t="shared" si="103"/>
        <v>1629977.8071390931</v>
      </c>
    </row>
    <row r="357" spans="9:86" ht="14.25" customHeight="1">
      <c r="I357" s="150"/>
      <c r="J357" s="2">
        <f t="shared" si="127"/>
        <v>352</v>
      </c>
      <c r="K357" s="118"/>
      <c r="L357" s="5">
        <f t="shared" si="104"/>
        <v>45612.321965670999</v>
      </c>
      <c r="M357" s="5">
        <f t="shared" si="67"/>
        <v>5243.8408962754593</v>
      </c>
      <c r="N357" s="5">
        <f t="shared" si="68"/>
        <v>4930.2561827614709</v>
      </c>
      <c r="O357" s="35">
        <f t="shared" si="69"/>
        <v>1.2970853410546672</v>
      </c>
      <c r="P357" s="5">
        <f t="shared" si="70"/>
        <v>313.58471351398811</v>
      </c>
      <c r="Q357" s="35">
        <f t="shared" si="71"/>
        <v>8.2500000000000004E-2</v>
      </c>
      <c r="R357" s="5">
        <f t="shared" si="105"/>
        <v>657317.93421709049</v>
      </c>
      <c r="S357" s="5">
        <f t="shared" si="106"/>
        <v>1188514.0612718707</v>
      </c>
      <c r="T357" s="5">
        <f t="shared" si="72"/>
        <v>40682.065782909529</v>
      </c>
      <c r="U357" s="5">
        <f t="shared" si="73"/>
        <v>1845831.9954889612</v>
      </c>
      <c r="V357" s="150"/>
      <c r="W357" s="2">
        <f t="shared" si="128"/>
        <v>352</v>
      </c>
      <c r="X357" s="118"/>
      <c r="Y357" s="5">
        <f t="shared" si="107"/>
        <v>44595.408117547107</v>
      </c>
      <c r="Z357" s="5">
        <f t="shared" si="108"/>
        <v>5121.6767256780549</v>
      </c>
      <c r="AA357" s="5">
        <f t="shared" si="74"/>
        <v>4824.3740048944073</v>
      </c>
      <c r="AB357" s="35">
        <f t="shared" si="75"/>
        <v>1.2981715047014837</v>
      </c>
      <c r="AC357" s="5">
        <f t="shared" si="76"/>
        <v>297.30272078364737</v>
      </c>
      <c r="AD357" s="35">
        <f t="shared" si="77"/>
        <v>7.9999999999999988E-2</v>
      </c>
      <c r="AE357" s="5">
        <f t="shared" si="109"/>
        <v>658228.9658873477</v>
      </c>
      <c r="AF357" s="5">
        <f t="shared" si="110"/>
        <v>1144601.2415513282</v>
      </c>
      <c r="AG357" s="5">
        <f t="shared" si="78"/>
        <v>39771.034112652698</v>
      </c>
      <c r="AH357" s="5">
        <f t="shared" si="79"/>
        <v>1802830.2074386759</v>
      </c>
      <c r="AI357" s="150"/>
      <c r="AJ357" s="2">
        <f t="shared" si="129"/>
        <v>352</v>
      </c>
      <c r="AK357" s="118"/>
      <c r="AL357" s="5">
        <f t="shared" si="111"/>
        <v>43585.489140307225</v>
      </c>
      <c r="AM357" s="5">
        <f t="shared" si="112"/>
        <v>5000.557474002132</v>
      </c>
      <c r="AN357" s="5">
        <f t="shared" si="80"/>
        <v>4719.0678566376482</v>
      </c>
      <c r="AO357" s="35">
        <f t="shared" si="81"/>
        <v>1.2992584320289819</v>
      </c>
      <c r="AP357" s="5">
        <f t="shared" si="82"/>
        <v>281.48961736448416</v>
      </c>
      <c r="AQ357" s="35">
        <f t="shared" si="83"/>
        <v>7.7499999999999999E-2</v>
      </c>
      <c r="AR357" s="5">
        <f t="shared" si="113"/>
        <v>659133.57871633023</v>
      </c>
      <c r="AS357" s="5">
        <f t="shared" si="114"/>
        <v>1101062.6521324199</v>
      </c>
      <c r="AT357" s="5">
        <f t="shared" si="84"/>
        <v>38866.421283669581</v>
      </c>
      <c r="AU357" s="5">
        <f t="shared" si="85"/>
        <v>1760196.2308487501</v>
      </c>
      <c r="AV357" s="150"/>
      <c r="AW357" s="2">
        <f t="shared" si="130"/>
        <v>352</v>
      </c>
      <c r="AX357" s="118"/>
      <c r="AY357" s="5">
        <f t="shared" si="115"/>
        <v>42582.886042025973</v>
      </c>
      <c r="AZ357" s="5">
        <f t="shared" si="116"/>
        <v>4880.5172696983873</v>
      </c>
      <c r="BA357" s="5">
        <f t="shared" si="86"/>
        <v>4614.3742319357252</v>
      </c>
      <c r="BB357" s="35">
        <f t="shared" si="87"/>
        <v>1.3003461232895392</v>
      </c>
      <c r="BC357" s="5">
        <f t="shared" si="88"/>
        <v>266.14303776266229</v>
      </c>
      <c r="BD357" s="35">
        <f t="shared" si="89"/>
        <v>7.4999999999999983E-2</v>
      </c>
      <c r="BE357" s="5">
        <f t="shared" si="117"/>
        <v>660031.48818991019</v>
      </c>
      <c r="BF357" s="5">
        <f t="shared" si="118"/>
        <v>1057910.5907439222</v>
      </c>
      <c r="BG357" s="5">
        <f t="shared" si="90"/>
        <v>37968.511810090247</v>
      </c>
      <c r="BH357" s="5">
        <f t="shared" si="91"/>
        <v>1717942.0789338322</v>
      </c>
      <c r="BI357" s="150"/>
      <c r="BJ357" s="2">
        <f t="shared" si="131"/>
        <v>352</v>
      </c>
      <c r="BK357" s="118"/>
      <c r="BL357" s="5">
        <f t="shared" si="119"/>
        <v>41587.922817940336</v>
      </c>
      <c r="BM357" s="5">
        <f t="shared" si="120"/>
        <v>4761.5904347922178</v>
      </c>
      <c r="BN357" s="5">
        <f t="shared" si="92"/>
        <v>4510.3300677671614</v>
      </c>
      <c r="BO357" s="35">
        <f t="shared" si="93"/>
        <v>1.3014345787392334</v>
      </c>
      <c r="BP357" s="5">
        <f t="shared" si="94"/>
        <v>251.26036702505618</v>
      </c>
      <c r="BQ357" s="35">
        <f t="shared" si="95"/>
        <v>7.2499999999999995E-2</v>
      </c>
      <c r="BR357" s="5">
        <f t="shared" si="121"/>
        <v>660922.40724982671</v>
      </c>
      <c r="BS357" s="5">
        <f t="shared" si="122"/>
        <v>1015157.4257970345</v>
      </c>
      <c r="BT357" s="5">
        <f t="shared" si="96"/>
        <v>37077.592750173179</v>
      </c>
      <c r="BU357" s="5">
        <f t="shared" si="97"/>
        <v>1676079.8330468612</v>
      </c>
      <c r="BV357" s="150"/>
      <c r="BW357" s="2">
        <f t="shared" si="132"/>
        <v>352</v>
      </c>
      <c r="BX357" s="118"/>
      <c r="BY357" s="5">
        <f t="shared" si="123"/>
        <v>40600.925865088262</v>
      </c>
      <c r="BZ357" s="5">
        <f t="shared" si="124"/>
        <v>4643.8114163506943</v>
      </c>
      <c r="CA357" s="5">
        <f t="shared" si="98"/>
        <v>4406.9726821376798</v>
      </c>
      <c r="CB357" s="35">
        <f t="shared" si="99"/>
        <v>1.3025237986290734</v>
      </c>
      <c r="CC357" s="5">
        <f t="shared" si="100"/>
        <v>236.83873421301487</v>
      </c>
      <c r="CD357" s="35">
        <f t="shared" si="101"/>
        <v>7.0000000000000007E-2</v>
      </c>
      <c r="CE357" s="5">
        <f t="shared" si="125"/>
        <v>661806.04681704927</v>
      </c>
      <c r="CF357" s="5">
        <f t="shared" si="126"/>
        <v>972815.57173839456</v>
      </c>
      <c r="CG357" s="5">
        <f t="shared" si="102"/>
        <v>36193.95318295058</v>
      </c>
      <c r="CH357" s="5">
        <f t="shared" si="103"/>
        <v>1634621.6185554438</v>
      </c>
    </row>
    <row r="358" spans="9:86" ht="14.25" customHeight="1">
      <c r="I358" s="150"/>
      <c r="J358" s="2">
        <f t="shared" si="127"/>
        <v>353</v>
      </c>
      <c r="K358" s="118"/>
      <c r="L358" s="5">
        <f t="shared" si="104"/>
        <v>40682.065782909529</v>
      </c>
      <c r="M358" s="5">
        <f t="shared" si="67"/>
        <v>5243.8408962754593</v>
      </c>
      <c r="N358" s="5">
        <f t="shared" si="68"/>
        <v>4964.1516940179563</v>
      </c>
      <c r="O358" s="35">
        <f t="shared" si="69"/>
        <v>1.4642771742736984</v>
      </c>
      <c r="P358" s="5">
        <f t="shared" si="70"/>
        <v>279.68920225750304</v>
      </c>
      <c r="Q358" s="35">
        <f t="shared" si="71"/>
        <v>8.2500000000000018E-2</v>
      </c>
      <c r="R358" s="5">
        <f t="shared" si="105"/>
        <v>662282.08591110841</v>
      </c>
      <c r="S358" s="5">
        <f t="shared" si="106"/>
        <v>1188793.7504741282</v>
      </c>
      <c r="T358" s="5">
        <f t="shared" si="72"/>
        <v>35717.914088891572</v>
      </c>
      <c r="U358" s="5">
        <f t="shared" si="73"/>
        <v>1851075.8363852366</v>
      </c>
      <c r="V358" s="150"/>
      <c r="W358" s="2">
        <f t="shared" si="128"/>
        <v>353</v>
      </c>
      <c r="X358" s="118"/>
      <c r="Y358" s="5">
        <f t="shared" si="107"/>
        <v>39771.034112652698</v>
      </c>
      <c r="Z358" s="5">
        <f t="shared" si="108"/>
        <v>5121.6767256780549</v>
      </c>
      <c r="AA358" s="5">
        <f t="shared" si="74"/>
        <v>4856.5364982603705</v>
      </c>
      <c r="AB358" s="35">
        <f t="shared" si="75"/>
        <v>1.4653488218095851</v>
      </c>
      <c r="AC358" s="5">
        <f t="shared" si="76"/>
        <v>265.14022741768468</v>
      </c>
      <c r="AD358" s="35">
        <f t="shared" si="77"/>
        <v>0.08</v>
      </c>
      <c r="AE358" s="5">
        <f t="shared" si="109"/>
        <v>663085.50238560804</v>
      </c>
      <c r="AF358" s="5">
        <f t="shared" si="110"/>
        <v>1144866.3817787459</v>
      </c>
      <c r="AG358" s="5">
        <f t="shared" si="78"/>
        <v>34914.497614392327</v>
      </c>
      <c r="AH358" s="5">
        <f t="shared" si="79"/>
        <v>1807951.8841643538</v>
      </c>
      <c r="AI358" s="150"/>
      <c r="AJ358" s="2">
        <f t="shared" si="129"/>
        <v>353</v>
      </c>
      <c r="AK358" s="118"/>
      <c r="AL358" s="5">
        <f t="shared" si="111"/>
        <v>38866.421283669581</v>
      </c>
      <c r="AM358" s="5">
        <f t="shared" si="112"/>
        <v>5000.557474002132</v>
      </c>
      <c r="AN358" s="5">
        <f t="shared" si="80"/>
        <v>4749.5451698784327</v>
      </c>
      <c r="AO358" s="35">
        <f t="shared" si="81"/>
        <v>1.4664211459697336</v>
      </c>
      <c r="AP358" s="5">
        <f t="shared" si="82"/>
        <v>251.01230412369938</v>
      </c>
      <c r="AQ358" s="35">
        <f t="shared" si="83"/>
        <v>7.7499999999999999E-2</v>
      </c>
      <c r="AR358" s="5">
        <f t="shared" si="113"/>
        <v>663883.12388620863</v>
      </c>
      <c r="AS358" s="5">
        <f t="shared" si="114"/>
        <v>1101313.6644365436</v>
      </c>
      <c r="AT358" s="5">
        <f t="shared" si="84"/>
        <v>34116.87611379115</v>
      </c>
      <c r="AU358" s="5">
        <f t="shared" si="85"/>
        <v>1765196.7883227523</v>
      </c>
      <c r="AV358" s="150"/>
      <c r="AW358" s="2">
        <f t="shared" si="130"/>
        <v>353</v>
      </c>
      <c r="AX358" s="118"/>
      <c r="AY358" s="5">
        <f t="shared" si="115"/>
        <v>37968.511810090247</v>
      </c>
      <c r="AZ358" s="5">
        <f t="shared" si="116"/>
        <v>4880.5172696983873</v>
      </c>
      <c r="BA358" s="5">
        <f t="shared" si="86"/>
        <v>4643.2140708853231</v>
      </c>
      <c r="BB358" s="35">
        <f t="shared" si="87"/>
        <v>1.4674941469740854</v>
      </c>
      <c r="BC358" s="5">
        <f t="shared" si="88"/>
        <v>237.30319881306403</v>
      </c>
      <c r="BD358" s="35">
        <f t="shared" si="89"/>
        <v>7.4999999999999997E-2</v>
      </c>
      <c r="BE358" s="5">
        <f t="shared" si="117"/>
        <v>664674.70226079552</v>
      </c>
      <c r="BF358" s="5">
        <f t="shared" si="118"/>
        <v>1058147.8939427352</v>
      </c>
      <c r="BG358" s="5">
        <f t="shared" si="90"/>
        <v>33325.297739204922</v>
      </c>
      <c r="BH358" s="5">
        <f t="shared" si="91"/>
        <v>1722822.5962035307</v>
      </c>
      <c r="BI358" s="150"/>
      <c r="BJ358" s="2">
        <f t="shared" si="131"/>
        <v>353</v>
      </c>
      <c r="BK358" s="118"/>
      <c r="BL358" s="5">
        <f t="shared" si="119"/>
        <v>37077.592750173179</v>
      </c>
      <c r="BM358" s="5">
        <f t="shared" si="120"/>
        <v>4761.5904347922178</v>
      </c>
      <c r="BN358" s="5">
        <f t="shared" si="92"/>
        <v>4537.579978593255</v>
      </c>
      <c r="BO358" s="35">
        <f t="shared" si="93"/>
        <v>1.4685678250475074</v>
      </c>
      <c r="BP358" s="5">
        <f t="shared" si="94"/>
        <v>224.01045619896294</v>
      </c>
      <c r="BQ358" s="35">
        <f t="shared" si="95"/>
        <v>7.2499999999999995E-2</v>
      </c>
      <c r="BR358" s="5">
        <f t="shared" si="121"/>
        <v>665459.98722841998</v>
      </c>
      <c r="BS358" s="5">
        <f t="shared" si="122"/>
        <v>1015381.4362532335</v>
      </c>
      <c r="BT358" s="5">
        <f t="shared" si="96"/>
        <v>32540.012771579924</v>
      </c>
      <c r="BU358" s="5">
        <f t="shared" si="97"/>
        <v>1680841.4234816534</v>
      </c>
      <c r="BV358" s="150"/>
      <c r="BW358" s="2">
        <f t="shared" si="132"/>
        <v>353</v>
      </c>
      <c r="BX358" s="118"/>
      <c r="BY358" s="5">
        <f t="shared" si="123"/>
        <v>36193.95318295058</v>
      </c>
      <c r="BZ358" s="5">
        <f t="shared" si="124"/>
        <v>4643.8114163506943</v>
      </c>
      <c r="CA358" s="5">
        <f t="shared" si="98"/>
        <v>4432.6800227834829</v>
      </c>
      <c r="CB358" s="35">
        <f t="shared" si="99"/>
        <v>1.4696421804086972</v>
      </c>
      <c r="CC358" s="5">
        <f t="shared" si="100"/>
        <v>211.13139356721172</v>
      </c>
      <c r="CD358" s="35">
        <f t="shared" si="101"/>
        <v>7.0000000000000007E-2</v>
      </c>
      <c r="CE358" s="5">
        <f t="shared" si="125"/>
        <v>666238.72683983273</v>
      </c>
      <c r="CF358" s="5">
        <f t="shared" si="126"/>
        <v>973026.70313196175</v>
      </c>
      <c r="CG358" s="5">
        <f t="shared" si="102"/>
        <v>31761.273160167097</v>
      </c>
      <c r="CH358" s="5">
        <f t="shared" si="103"/>
        <v>1639265.4299717946</v>
      </c>
    </row>
    <row r="359" spans="9:86" ht="14.25" customHeight="1">
      <c r="I359" s="150"/>
      <c r="J359" s="2">
        <f t="shared" si="127"/>
        <v>354</v>
      </c>
      <c r="K359" s="118"/>
      <c r="L359" s="5">
        <f t="shared" si="104"/>
        <v>35717.914088891572</v>
      </c>
      <c r="M359" s="5">
        <f t="shared" si="67"/>
        <v>5243.8408962754593</v>
      </c>
      <c r="N359" s="5">
        <f t="shared" si="68"/>
        <v>4998.2802369143301</v>
      </c>
      <c r="O359" s="35">
        <f t="shared" si="69"/>
        <v>1.6792515568994495</v>
      </c>
      <c r="P359" s="5">
        <f t="shared" si="70"/>
        <v>245.56065936112955</v>
      </c>
      <c r="Q359" s="35">
        <f t="shared" si="71"/>
        <v>8.2500000000000004E-2</v>
      </c>
      <c r="R359" s="5">
        <f t="shared" si="105"/>
        <v>667280.3661480227</v>
      </c>
      <c r="S359" s="5">
        <f t="shared" si="106"/>
        <v>1189039.3111334892</v>
      </c>
      <c r="T359" s="5">
        <f t="shared" si="72"/>
        <v>30719.63385197724</v>
      </c>
      <c r="U359" s="5">
        <f t="shared" si="73"/>
        <v>1856319.6772815119</v>
      </c>
      <c r="V359" s="150"/>
      <c r="W359" s="2">
        <f t="shared" si="128"/>
        <v>354</v>
      </c>
      <c r="X359" s="118"/>
      <c r="Y359" s="5">
        <f t="shared" si="107"/>
        <v>34914.497614392327</v>
      </c>
      <c r="Z359" s="5">
        <f t="shared" si="108"/>
        <v>5121.6767256780549</v>
      </c>
      <c r="AA359" s="5">
        <f t="shared" si="74"/>
        <v>4888.9134082487726</v>
      </c>
      <c r="AB359" s="35">
        <f t="shared" si="75"/>
        <v>1.6803037393498621</v>
      </c>
      <c r="AC359" s="5">
        <f t="shared" si="76"/>
        <v>232.76331742928218</v>
      </c>
      <c r="AD359" s="35">
        <f t="shared" si="77"/>
        <v>0.08</v>
      </c>
      <c r="AE359" s="5">
        <f t="shared" si="109"/>
        <v>667974.41579385684</v>
      </c>
      <c r="AF359" s="5">
        <f t="shared" si="110"/>
        <v>1145099.1450961751</v>
      </c>
      <c r="AG359" s="5">
        <f t="shared" si="78"/>
        <v>30025.584206143554</v>
      </c>
      <c r="AH359" s="5">
        <f t="shared" si="79"/>
        <v>1813073.560890032</v>
      </c>
      <c r="AI359" s="150"/>
      <c r="AJ359" s="2">
        <f t="shared" si="129"/>
        <v>354</v>
      </c>
      <c r="AK359" s="118"/>
      <c r="AL359" s="5">
        <f t="shared" si="111"/>
        <v>34116.87611379115</v>
      </c>
      <c r="AM359" s="5">
        <f t="shared" si="112"/>
        <v>5000.557474002132</v>
      </c>
      <c r="AN359" s="5">
        <f t="shared" si="80"/>
        <v>4780.2193157672309</v>
      </c>
      <c r="AO359" s="35">
        <f t="shared" si="81"/>
        <v>1.6813565110089002</v>
      </c>
      <c r="AP359" s="5">
        <f t="shared" si="82"/>
        <v>220.33815823490119</v>
      </c>
      <c r="AQ359" s="35">
        <f t="shared" si="83"/>
        <v>7.7499999999999999E-2</v>
      </c>
      <c r="AR359" s="5">
        <f t="shared" si="113"/>
        <v>668663.34320197592</v>
      </c>
      <c r="AS359" s="5">
        <f t="shared" si="114"/>
        <v>1101534.0025947785</v>
      </c>
      <c r="AT359" s="5">
        <f t="shared" si="84"/>
        <v>29336.65679802392</v>
      </c>
      <c r="AU359" s="5">
        <f t="shared" si="85"/>
        <v>1770197.3457967546</v>
      </c>
      <c r="AV359" s="150"/>
      <c r="AW359" s="2">
        <f t="shared" si="130"/>
        <v>354</v>
      </c>
      <c r="AX359" s="118"/>
      <c r="AY359" s="5">
        <f t="shared" si="115"/>
        <v>33325.297739204922</v>
      </c>
      <c r="AZ359" s="5">
        <f t="shared" si="116"/>
        <v>4880.5172696983873</v>
      </c>
      <c r="BA359" s="5">
        <f t="shared" si="86"/>
        <v>4672.2341588283562</v>
      </c>
      <c r="BB359" s="35">
        <f t="shared" si="87"/>
        <v>1.6824098720648948</v>
      </c>
      <c r="BC359" s="5">
        <f t="shared" si="88"/>
        <v>208.28311087003075</v>
      </c>
      <c r="BD359" s="35">
        <f t="shared" si="89"/>
        <v>7.4999999999999997E-2</v>
      </c>
      <c r="BE359" s="5">
        <f t="shared" si="117"/>
        <v>669346.9364196239</v>
      </c>
      <c r="BF359" s="5">
        <f t="shared" si="118"/>
        <v>1058356.1770536052</v>
      </c>
      <c r="BG359" s="5">
        <f t="shared" si="90"/>
        <v>28653.063580376565</v>
      </c>
      <c r="BH359" s="5">
        <f t="shared" si="91"/>
        <v>1727703.1134732291</v>
      </c>
      <c r="BI359" s="150"/>
      <c r="BJ359" s="2">
        <f t="shared" si="131"/>
        <v>354</v>
      </c>
      <c r="BK359" s="118"/>
      <c r="BL359" s="5">
        <f t="shared" si="119"/>
        <v>32540.012771579924</v>
      </c>
      <c r="BM359" s="5">
        <f t="shared" si="120"/>
        <v>4761.5904347922178</v>
      </c>
      <c r="BN359" s="5">
        <f t="shared" si="92"/>
        <v>4564.9945242972553</v>
      </c>
      <c r="BO359" s="35">
        <f t="shared" si="93"/>
        <v>1.6834638227127936</v>
      </c>
      <c r="BP359" s="5">
        <f t="shared" si="94"/>
        <v>196.59591049496203</v>
      </c>
      <c r="BQ359" s="35">
        <f t="shared" si="95"/>
        <v>7.2499999999999995E-2</v>
      </c>
      <c r="BR359" s="5">
        <f t="shared" si="121"/>
        <v>670024.98175271729</v>
      </c>
      <c r="BS359" s="5">
        <f t="shared" si="122"/>
        <v>1015578.0321637284</v>
      </c>
      <c r="BT359" s="5">
        <f t="shared" si="96"/>
        <v>27975.018247282671</v>
      </c>
      <c r="BU359" s="5">
        <f t="shared" si="97"/>
        <v>1685603.0139164457</v>
      </c>
      <c r="BV359" s="150"/>
      <c r="BW359" s="2">
        <f t="shared" si="132"/>
        <v>354</v>
      </c>
      <c r="BX359" s="118"/>
      <c r="BY359" s="5">
        <f t="shared" si="123"/>
        <v>31761.273160167097</v>
      </c>
      <c r="BZ359" s="5">
        <f t="shared" si="124"/>
        <v>4643.8114163506943</v>
      </c>
      <c r="CA359" s="5">
        <f t="shared" si="98"/>
        <v>4458.5373229163861</v>
      </c>
      <c r="CB359" s="35">
        <f t="shared" si="99"/>
        <v>1.6845183631396705</v>
      </c>
      <c r="CC359" s="5">
        <f t="shared" si="100"/>
        <v>185.27409343430807</v>
      </c>
      <c r="CD359" s="35">
        <f t="shared" si="101"/>
        <v>7.0000000000000007E-2</v>
      </c>
      <c r="CE359" s="5">
        <f t="shared" si="125"/>
        <v>670697.26416274917</v>
      </c>
      <c r="CF359" s="5">
        <f t="shared" si="126"/>
        <v>973211.97722539608</v>
      </c>
      <c r="CG359" s="5">
        <f t="shared" si="102"/>
        <v>27302.735837250711</v>
      </c>
      <c r="CH359" s="5">
        <f t="shared" si="103"/>
        <v>1643909.2413881454</v>
      </c>
    </row>
    <row r="360" spans="9:86" ht="14.25" customHeight="1">
      <c r="I360" s="150"/>
      <c r="J360" s="2">
        <f t="shared" si="127"/>
        <v>355</v>
      </c>
      <c r="K360" s="118"/>
      <c r="L360" s="5">
        <f t="shared" si="104"/>
        <v>30719.63385197724</v>
      </c>
      <c r="M360" s="5">
        <f t="shared" si="67"/>
        <v>5243.8408962754593</v>
      </c>
      <c r="N360" s="5">
        <f t="shared" si="68"/>
        <v>5032.6434135431155</v>
      </c>
      <c r="O360" s="35">
        <f t="shared" si="69"/>
        <v>1.9658997647405334</v>
      </c>
      <c r="P360" s="5">
        <f t="shared" si="70"/>
        <v>211.19748273234353</v>
      </c>
      <c r="Q360" s="35">
        <f t="shared" si="71"/>
        <v>8.2500000000000004E-2</v>
      </c>
      <c r="R360" s="5">
        <f t="shared" si="105"/>
        <v>672313.00956156582</v>
      </c>
      <c r="S360" s="5">
        <f t="shared" si="106"/>
        <v>1189250.5086162216</v>
      </c>
      <c r="T360" s="5">
        <f t="shared" si="72"/>
        <v>25686.990438434124</v>
      </c>
      <c r="U360" s="5">
        <f t="shared" si="73"/>
        <v>1861563.5181777873</v>
      </c>
      <c r="V360" s="150"/>
      <c r="W360" s="2">
        <f t="shared" si="128"/>
        <v>355</v>
      </c>
      <c r="X360" s="118"/>
      <c r="Y360" s="5">
        <f t="shared" si="107"/>
        <v>30025.584206143554</v>
      </c>
      <c r="Z360" s="5">
        <f t="shared" si="108"/>
        <v>5121.6767256780549</v>
      </c>
      <c r="AA360" s="5">
        <f t="shared" si="74"/>
        <v>4921.5061643037643</v>
      </c>
      <c r="AB360" s="35">
        <f t="shared" si="75"/>
        <v>1.9669250585159723</v>
      </c>
      <c r="AC360" s="5">
        <f t="shared" si="76"/>
        <v>200.17056137429037</v>
      </c>
      <c r="AD360" s="35">
        <f t="shared" si="77"/>
        <v>0.08</v>
      </c>
      <c r="AE360" s="5">
        <f t="shared" si="109"/>
        <v>672895.92195816059</v>
      </c>
      <c r="AF360" s="5">
        <f t="shared" si="110"/>
        <v>1145299.3156575495</v>
      </c>
      <c r="AG360" s="5">
        <f t="shared" si="78"/>
        <v>25104.078041839792</v>
      </c>
      <c r="AH360" s="5">
        <f t="shared" si="79"/>
        <v>1818195.2376157101</v>
      </c>
      <c r="AI360" s="150"/>
      <c r="AJ360" s="2">
        <f t="shared" si="129"/>
        <v>355</v>
      </c>
      <c r="AK360" s="118"/>
      <c r="AL360" s="5">
        <f t="shared" si="111"/>
        <v>29336.65679802392</v>
      </c>
      <c r="AM360" s="5">
        <f t="shared" si="112"/>
        <v>5000.557474002132</v>
      </c>
      <c r="AN360" s="5">
        <f t="shared" si="80"/>
        <v>4811.0915655148947</v>
      </c>
      <c r="AO360" s="35">
        <f t="shared" si="81"/>
        <v>1.967950853556959</v>
      </c>
      <c r="AP360" s="5">
        <f t="shared" si="82"/>
        <v>189.46590848723781</v>
      </c>
      <c r="AQ360" s="35">
        <f t="shared" si="83"/>
        <v>7.7499999999999999E-2</v>
      </c>
      <c r="AR360" s="5">
        <f t="shared" si="113"/>
        <v>673474.43476749083</v>
      </c>
      <c r="AS360" s="5">
        <f t="shared" si="114"/>
        <v>1101723.4685032659</v>
      </c>
      <c r="AT360" s="5">
        <f t="shared" si="84"/>
        <v>24525.565232509027</v>
      </c>
      <c r="AU360" s="5">
        <f t="shared" si="85"/>
        <v>1775197.9032707568</v>
      </c>
      <c r="AV360" s="150"/>
      <c r="AW360" s="2">
        <f t="shared" si="130"/>
        <v>355</v>
      </c>
      <c r="AX360" s="118"/>
      <c r="AY360" s="5">
        <f t="shared" si="115"/>
        <v>28653.063580376565</v>
      </c>
      <c r="AZ360" s="5">
        <f t="shared" si="116"/>
        <v>4880.5172696983873</v>
      </c>
      <c r="BA360" s="5">
        <f t="shared" si="86"/>
        <v>4701.4356223210334</v>
      </c>
      <c r="BB360" s="35">
        <f t="shared" si="87"/>
        <v>1.9689771500207223</v>
      </c>
      <c r="BC360" s="5">
        <f t="shared" si="88"/>
        <v>179.08164737735351</v>
      </c>
      <c r="BD360" s="35">
        <f t="shared" si="89"/>
        <v>7.4999999999999983E-2</v>
      </c>
      <c r="BE360" s="5">
        <f t="shared" si="117"/>
        <v>674048.37204194488</v>
      </c>
      <c r="BF360" s="5">
        <f t="shared" si="118"/>
        <v>1058535.2587009827</v>
      </c>
      <c r="BG360" s="5">
        <f t="shared" si="90"/>
        <v>23951.627958055531</v>
      </c>
      <c r="BH360" s="5">
        <f t="shared" si="91"/>
        <v>1732583.6307429275</v>
      </c>
      <c r="BI360" s="150"/>
      <c r="BJ360" s="2">
        <f t="shared" si="131"/>
        <v>355</v>
      </c>
      <c r="BK360" s="118"/>
      <c r="BL360" s="5">
        <f t="shared" si="119"/>
        <v>27975.018247282671</v>
      </c>
      <c r="BM360" s="5">
        <f t="shared" si="120"/>
        <v>4761.5904347922178</v>
      </c>
      <c r="BN360" s="5">
        <f t="shared" si="92"/>
        <v>4592.5746995482186</v>
      </c>
      <c r="BO360" s="35">
        <f t="shared" si="93"/>
        <v>1.9700039480736273</v>
      </c>
      <c r="BP360" s="5">
        <f t="shared" si="94"/>
        <v>169.01573524399947</v>
      </c>
      <c r="BQ360" s="35">
        <f t="shared" si="95"/>
        <v>7.2499999999999995E-2</v>
      </c>
      <c r="BR360" s="5">
        <f t="shared" si="121"/>
        <v>674617.55645226547</v>
      </c>
      <c r="BS360" s="5">
        <f t="shared" si="122"/>
        <v>1015747.0478989724</v>
      </c>
      <c r="BT360" s="5">
        <f t="shared" si="96"/>
        <v>23382.443547734452</v>
      </c>
      <c r="BU360" s="5">
        <f t="shared" si="97"/>
        <v>1690364.6043512379</v>
      </c>
      <c r="BV360" s="150"/>
      <c r="BW360" s="2">
        <f t="shared" si="132"/>
        <v>355</v>
      </c>
      <c r="BX360" s="118"/>
      <c r="BY360" s="5">
        <f t="shared" si="123"/>
        <v>27302.735837250711</v>
      </c>
      <c r="BZ360" s="5">
        <f t="shared" si="124"/>
        <v>4643.8114163506943</v>
      </c>
      <c r="CA360" s="5">
        <f t="shared" si="98"/>
        <v>4484.5454573000652</v>
      </c>
      <c r="CB360" s="35">
        <f t="shared" si="99"/>
        <v>1.9710312478714485</v>
      </c>
      <c r="CC360" s="5">
        <f t="shared" si="100"/>
        <v>159.26595905062916</v>
      </c>
      <c r="CD360" s="35">
        <f t="shared" si="101"/>
        <v>7.0000000000000007E-2</v>
      </c>
      <c r="CE360" s="5">
        <f t="shared" si="125"/>
        <v>675181.8096200492</v>
      </c>
      <c r="CF360" s="5">
        <f t="shared" si="126"/>
        <v>973371.24318444671</v>
      </c>
      <c r="CG360" s="5">
        <f t="shared" si="102"/>
        <v>22818.190379950647</v>
      </c>
      <c r="CH360" s="5">
        <f t="shared" si="103"/>
        <v>1648553.0528044959</v>
      </c>
    </row>
    <row r="361" spans="9:86" ht="14.25" customHeight="1">
      <c r="I361" s="150"/>
      <c r="J361" s="2">
        <f t="shared" si="127"/>
        <v>356</v>
      </c>
      <c r="K361" s="118"/>
      <c r="L361" s="5">
        <f t="shared" si="104"/>
        <v>25686.990438434124</v>
      </c>
      <c r="M361" s="5">
        <f t="shared" si="67"/>
        <v>5243.8408962754593</v>
      </c>
      <c r="N361" s="5">
        <f t="shared" si="68"/>
        <v>5067.2428370112248</v>
      </c>
      <c r="O361" s="35">
        <f t="shared" si="69"/>
        <v>2.367226094075717</v>
      </c>
      <c r="P361" s="5">
        <f t="shared" si="70"/>
        <v>176.59805926423459</v>
      </c>
      <c r="Q361" s="35">
        <f t="shared" si="71"/>
        <v>8.249999999999999E-2</v>
      </c>
      <c r="R361" s="5">
        <f t="shared" si="105"/>
        <v>677380.25239857705</v>
      </c>
      <c r="S361" s="5">
        <f t="shared" si="106"/>
        <v>1189427.1066754858</v>
      </c>
      <c r="T361" s="5">
        <f t="shared" si="72"/>
        <v>20619.7476014229</v>
      </c>
      <c r="U361" s="5">
        <f t="shared" si="73"/>
        <v>1866807.3590740629</v>
      </c>
      <c r="V361" s="150"/>
      <c r="W361" s="2">
        <f t="shared" si="128"/>
        <v>356</v>
      </c>
      <c r="X361" s="118"/>
      <c r="Y361" s="5">
        <f t="shared" si="107"/>
        <v>25104.078041839792</v>
      </c>
      <c r="Z361" s="5">
        <f t="shared" si="108"/>
        <v>5121.6767256780549</v>
      </c>
      <c r="AA361" s="5">
        <f t="shared" si="74"/>
        <v>4954.3162053991227</v>
      </c>
      <c r="AB361" s="35">
        <f t="shared" si="75"/>
        <v>2.3682126213001711</v>
      </c>
      <c r="AC361" s="5">
        <f t="shared" si="76"/>
        <v>167.36052027893194</v>
      </c>
      <c r="AD361" s="35">
        <f t="shared" si="77"/>
        <v>7.9999999999999988E-2</v>
      </c>
      <c r="AE361" s="5">
        <f t="shared" si="109"/>
        <v>677850.2381635597</v>
      </c>
      <c r="AF361" s="5">
        <f t="shared" si="110"/>
        <v>1145466.6761778286</v>
      </c>
      <c r="AG361" s="5">
        <f t="shared" si="78"/>
        <v>20149.76183644067</v>
      </c>
      <c r="AH361" s="5">
        <f t="shared" si="79"/>
        <v>1823316.9143413883</v>
      </c>
      <c r="AI361" s="150"/>
      <c r="AJ361" s="2">
        <f t="shared" si="129"/>
        <v>356</v>
      </c>
      <c r="AK361" s="118"/>
      <c r="AL361" s="5">
        <f t="shared" si="111"/>
        <v>24525.565232509027</v>
      </c>
      <c r="AM361" s="5">
        <f t="shared" si="112"/>
        <v>5000.557474002132</v>
      </c>
      <c r="AN361" s="5">
        <f t="shared" si="80"/>
        <v>4842.1631985421782</v>
      </c>
      <c r="AO361" s="35">
        <f t="shared" si="81"/>
        <v>2.3691995610150411</v>
      </c>
      <c r="AP361" s="5">
        <f t="shared" si="82"/>
        <v>158.39427545995414</v>
      </c>
      <c r="AQ361" s="35">
        <f t="shared" si="83"/>
        <v>7.7500000000000013E-2</v>
      </c>
      <c r="AR361" s="5">
        <f t="shared" si="113"/>
        <v>678316.59796603303</v>
      </c>
      <c r="AS361" s="5">
        <f t="shared" si="114"/>
        <v>1101881.8627787258</v>
      </c>
      <c r="AT361" s="5">
        <f t="shared" si="84"/>
        <v>19683.40203396685</v>
      </c>
      <c r="AU361" s="5">
        <f t="shared" si="85"/>
        <v>1780198.4607447588</v>
      </c>
      <c r="AV361" s="150"/>
      <c r="AW361" s="2">
        <f t="shared" si="130"/>
        <v>356</v>
      </c>
      <c r="AX361" s="118"/>
      <c r="AY361" s="5">
        <f t="shared" si="115"/>
        <v>23951.627958055531</v>
      </c>
      <c r="AZ361" s="5">
        <f t="shared" si="116"/>
        <v>4880.5172696983873</v>
      </c>
      <c r="BA361" s="5">
        <f t="shared" si="86"/>
        <v>4730.8195949605406</v>
      </c>
      <c r="BB361" s="35">
        <f t="shared" si="87"/>
        <v>2.3701869133464628</v>
      </c>
      <c r="BC361" s="5">
        <f t="shared" si="88"/>
        <v>149.69767473784705</v>
      </c>
      <c r="BD361" s="35">
        <f t="shared" si="89"/>
        <v>7.4999999999999997E-2</v>
      </c>
      <c r="BE361" s="5">
        <f t="shared" si="117"/>
        <v>678779.19163690542</v>
      </c>
      <c r="BF361" s="5">
        <f t="shared" si="118"/>
        <v>1058684.9563757204</v>
      </c>
      <c r="BG361" s="5">
        <f t="shared" si="90"/>
        <v>19220.808363094991</v>
      </c>
      <c r="BH361" s="5">
        <f t="shared" si="91"/>
        <v>1737464.148012626</v>
      </c>
      <c r="BI361" s="150"/>
      <c r="BJ361" s="2">
        <f t="shared" si="131"/>
        <v>356</v>
      </c>
      <c r="BK361" s="118"/>
      <c r="BL361" s="5">
        <f t="shared" si="119"/>
        <v>23382.443547734452</v>
      </c>
      <c r="BM361" s="5">
        <f t="shared" si="120"/>
        <v>4761.5904347922178</v>
      </c>
      <c r="BN361" s="5">
        <f t="shared" si="92"/>
        <v>4620.3215050246554</v>
      </c>
      <c r="BO361" s="35">
        <f t="shared" si="93"/>
        <v>2.3711746784338059</v>
      </c>
      <c r="BP361" s="5">
        <f t="shared" si="94"/>
        <v>141.26892976756233</v>
      </c>
      <c r="BQ361" s="35">
        <f t="shared" si="95"/>
        <v>7.2500000000000009E-2</v>
      </c>
      <c r="BR361" s="5">
        <f t="shared" si="121"/>
        <v>679237.87795729015</v>
      </c>
      <c r="BS361" s="5">
        <f t="shared" si="122"/>
        <v>1015888.3168287399</v>
      </c>
      <c r="BT361" s="5">
        <f t="shared" si="96"/>
        <v>18762.122042709798</v>
      </c>
      <c r="BU361" s="5">
        <f t="shared" si="97"/>
        <v>1695126.1947860301</v>
      </c>
      <c r="BV361" s="150"/>
      <c r="BW361" s="2">
        <f t="shared" si="132"/>
        <v>356</v>
      </c>
      <c r="BX361" s="118"/>
      <c r="BY361" s="5">
        <f t="shared" si="123"/>
        <v>22818.190379950647</v>
      </c>
      <c r="BZ361" s="5">
        <f t="shared" si="124"/>
        <v>4643.8114163506943</v>
      </c>
      <c r="CA361" s="5">
        <f t="shared" si="98"/>
        <v>4510.7053058009824</v>
      </c>
      <c r="CB361" s="35">
        <f t="shared" si="99"/>
        <v>2.3721628564012733</v>
      </c>
      <c r="CC361" s="5">
        <f t="shared" si="100"/>
        <v>133.10611054971213</v>
      </c>
      <c r="CD361" s="35">
        <f t="shared" si="101"/>
        <v>7.0000000000000007E-2</v>
      </c>
      <c r="CE361" s="5">
        <f t="shared" si="125"/>
        <v>679692.51492585021</v>
      </c>
      <c r="CF361" s="5">
        <f t="shared" si="126"/>
        <v>973504.34929499647</v>
      </c>
      <c r="CG361" s="5">
        <f t="shared" si="102"/>
        <v>18307.485074149663</v>
      </c>
      <c r="CH361" s="5">
        <f t="shared" si="103"/>
        <v>1653196.8642208467</v>
      </c>
    </row>
    <row r="362" spans="9:86" ht="14.25" customHeight="1">
      <c r="I362" s="150"/>
      <c r="J362" s="2">
        <f t="shared" si="127"/>
        <v>357</v>
      </c>
      <c r="K362" s="118"/>
      <c r="L362" s="5">
        <f t="shared" si="104"/>
        <v>20619.7476014229</v>
      </c>
      <c r="M362" s="5">
        <f t="shared" si="67"/>
        <v>5243.8408962754593</v>
      </c>
      <c r="N362" s="5">
        <f t="shared" si="68"/>
        <v>5102.0801315156768</v>
      </c>
      <c r="O362" s="35">
        <f t="shared" si="69"/>
        <v>2.9692391372415825</v>
      </c>
      <c r="P362" s="5">
        <f t="shared" si="70"/>
        <v>141.76076475978243</v>
      </c>
      <c r="Q362" s="35">
        <f t="shared" si="71"/>
        <v>8.2500000000000004E-2</v>
      </c>
      <c r="R362" s="5">
        <f t="shared" si="105"/>
        <v>682482.33253009268</v>
      </c>
      <c r="S362" s="5">
        <f t="shared" si="106"/>
        <v>1189568.8674402456</v>
      </c>
      <c r="T362" s="5">
        <f t="shared" si="72"/>
        <v>15517.667469907223</v>
      </c>
      <c r="U362" s="5">
        <f t="shared" si="73"/>
        <v>1872051.1999703383</v>
      </c>
      <c r="V362" s="150"/>
      <c r="W362" s="2">
        <f t="shared" si="128"/>
        <v>357</v>
      </c>
      <c r="X362" s="118"/>
      <c r="Y362" s="5">
        <f t="shared" si="107"/>
        <v>20149.76183644067</v>
      </c>
      <c r="Z362" s="5">
        <f t="shared" si="108"/>
        <v>5121.6767256780549</v>
      </c>
      <c r="AA362" s="5">
        <f t="shared" si="74"/>
        <v>4987.3449801017841</v>
      </c>
      <c r="AB362" s="35">
        <f t="shared" si="75"/>
        <v>2.9701661114915296</v>
      </c>
      <c r="AC362" s="5">
        <f t="shared" si="76"/>
        <v>134.33174557627115</v>
      </c>
      <c r="AD362" s="35">
        <f t="shared" si="77"/>
        <v>0.08</v>
      </c>
      <c r="AE362" s="5">
        <f t="shared" si="109"/>
        <v>682837.5831436615</v>
      </c>
      <c r="AF362" s="5">
        <f t="shared" si="110"/>
        <v>1145601.0079234049</v>
      </c>
      <c r="AG362" s="5">
        <f t="shared" si="78"/>
        <v>15162.416856338885</v>
      </c>
      <c r="AH362" s="5">
        <f t="shared" si="79"/>
        <v>1828438.5910670664</v>
      </c>
      <c r="AI362" s="150"/>
      <c r="AJ362" s="2">
        <f t="shared" si="129"/>
        <v>357</v>
      </c>
      <c r="AK362" s="118"/>
      <c r="AL362" s="5">
        <f t="shared" si="111"/>
        <v>19683.40203396685</v>
      </c>
      <c r="AM362" s="5">
        <f t="shared" si="112"/>
        <v>5000.557474002132</v>
      </c>
      <c r="AN362" s="5">
        <f t="shared" si="80"/>
        <v>4873.4355025327632</v>
      </c>
      <c r="AO362" s="35">
        <f t="shared" si="81"/>
        <v>2.9710934080132323</v>
      </c>
      <c r="AP362" s="5">
        <f t="shared" si="82"/>
        <v>127.12197146936924</v>
      </c>
      <c r="AQ362" s="35">
        <f t="shared" si="83"/>
        <v>7.7499999999999999E-2</v>
      </c>
      <c r="AR362" s="5">
        <f t="shared" si="113"/>
        <v>683190.03346856579</v>
      </c>
      <c r="AS362" s="5">
        <f t="shared" si="114"/>
        <v>1102008.9847501952</v>
      </c>
      <c r="AT362" s="5">
        <f t="shared" si="84"/>
        <v>14809.966531434085</v>
      </c>
      <c r="AU362" s="5">
        <f t="shared" si="85"/>
        <v>1785199.0182187608</v>
      </c>
      <c r="AV362" s="150"/>
      <c r="AW362" s="2">
        <f t="shared" si="130"/>
        <v>357</v>
      </c>
      <c r="AX362" s="118"/>
      <c r="AY362" s="5">
        <f t="shared" si="115"/>
        <v>19220.808363094991</v>
      </c>
      <c r="AZ362" s="5">
        <f t="shared" si="116"/>
        <v>4880.5172696983873</v>
      </c>
      <c r="BA362" s="5">
        <f t="shared" si="86"/>
        <v>4760.3872174290436</v>
      </c>
      <c r="BB362" s="35">
        <f t="shared" si="87"/>
        <v>2.9720210269007721</v>
      </c>
      <c r="BC362" s="5">
        <f t="shared" si="88"/>
        <v>120.13005226934368</v>
      </c>
      <c r="BD362" s="35">
        <f t="shared" si="89"/>
        <v>7.4999999999999997E-2</v>
      </c>
      <c r="BE362" s="5">
        <f t="shared" si="117"/>
        <v>683539.57885433442</v>
      </c>
      <c r="BF362" s="5">
        <f t="shared" si="118"/>
        <v>1058805.0864279899</v>
      </c>
      <c r="BG362" s="5">
        <f t="shared" si="90"/>
        <v>14460.421145665947</v>
      </c>
      <c r="BH362" s="5">
        <f t="shared" si="91"/>
        <v>1742344.6652823244</v>
      </c>
      <c r="BI362" s="150"/>
      <c r="BJ362" s="2">
        <f t="shared" si="131"/>
        <v>357</v>
      </c>
      <c r="BK362" s="118"/>
      <c r="BL362" s="5">
        <f t="shared" si="119"/>
        <v>18762.122042709798</v>
      </c>
      <c r="BM362" s="5">
        <f t="shared" si="120"/>
        <v>4761.5904347922178</v>
      </c>
      <c r="BN362" s="5">
        <f t="shared" si="92"/>
        <v>4648.2359474508457</v>
      </c>
      <c r="BO362" s="35">
        <f t="shared" si="93"/>
        <v>2.9729489682689465</v>
      </c>
      <c r="BP362" s="5">
        <f t="shared" si="94"/>
        <v>113.35448734137169</v>
      </c>
      <c r="BQ362" s="35">
        <f t="shared" si="95"/>
        <v>7.2499999999999995E-2</v>
      </c>
      <c r="BR362" s="5">
        <f t="shared" si="121"/>
        <v>683886.11390474101</v>
      </c>
      <c r="BS362" s="5">
        <f t="shared" si="122"/>
        <v>1016001.6713160813</v>
      </c>
      <c r="BT362" s="5">
        <f t="shared" si="96"/>
        <v>14113.886095258953</v>
      </c>
      <c r="BU362" s="5">
        <f t="shared" si="97"/>
        <v>1699887.7852208223</v>
      </c>
      <c r="BV362" s="150"/>
      <c r="BW362" s="2">
        <f t="shared" si="132"/>
        <v>357</v>
      </c>
      <c r="BX362" s="118"/>
      <c r="BY362" s="5">
        <f t="shared" si="123"/>
        <v>18307.485074149663</v>
      </c>
      <c r="BZ362" s="5">
        <f t="shared" si="124"/>
        <v>4643.8114163506943</v>
      </c>
      <c r="CA362" s="5">
        <f t="shared" si="98"/>
        <v>4537.0177534181548</v>
      </c>
      <c r="CB362" s="35">
        <f t="shared" si="99"/>
        <v>2.9738772322088951</v>
      </c>
      <c r="CC362" s="5">
        <f t="shared" si="100"/>
        <v>106.7936629325397</v>
      </c>
      <c r="CD362" s="35">
        <f t="shared" si="101"/>
        <v>7.0000000000000007E-2</v>
      </c>
      <c r="CE362" s="5">
        <f t="shared" si="125"/>
        <v>684229.53267926839</v>
      </c>
      <c r="CF362" s="5">
        <f t="shared" si="126"/>
        <v>973611.14295792906</v>
      </c>
      <c r="CG362" s="5">
        <f t="shared" si="102"/>
        <v>13770.467320731508</v>
      </c>
      <c r="CH362" s="5">
        <f t="shared" si="103"/>
        <v>1657840.6756371974</v>
      </c>
    </row>
    <row r="363" spans="9:86" ht="14.25" customHeight="1">
      <c r="I363" s="150"/>
      <c r="J363" s="2">
        <f t="shared" si="127"/>
        <v>358</v>
      </c>
      <c r="K363" s="118"/>
      <c r="L363" s="5">
        <f t="shared" si="104"/>
        <v>15517.667469907223</v>
      </c>
      <c r="M363" s="5">
        <f t="shared" si="67"/>
        <v>5243.8408962754593</v>
      </c>
      <c r="N363" s="5">
        <f t="shared" si="68"/>
        <v>5137.1569324198472</v>
      </c>
      <c r="O363" s="35">
        <f t="shared" si="69"/>
        <v>3.972625609395581</v>
      </c>
      <c r="P363" s="5">
        <f t="shared" si="70"/>
        <v>106.68396385561216</v>
      </c>
      <c r="Q363" s="35">
        <f t="shared" si="71"/>
        <v>8.2500000000000004E-2</v>
      </c>
      <c r="R363" s="5">
        <f t="shared" si="105"/>
        <v>687619.48946251255</v>
      </c>
      <c r="S363" s="5">
        <f t="shared" si="106"/>
        <v>1189675.5514041013</v>
      </c>
      <c r="T363" s="5">
        <f t="shared" si="72"/>
        <v>10380.510537487375</v>
      </c>
      <c r="U363" s="5">
        <f t="shared" si="73"/>
        <v>1877295.0408666139</v>
      </c>
      <c r="V363" s="150"/>
      <c r="W363" s="2">
        <f t="shared" si="128"/>
        <v>358</v>
      </c>
      <c r="X363" s="118"/>
      <c r="Y363" s="5">
        <f t="shared" si="107"/>
        <v>15162.416856338885</v>
      </c>
      <c r="Z363" s="5">
        <f t="shared" si="108"/>
        <v>5121.6767256780549</v>
      </c>
      <c r="AA363" s="5">
        <f t="shared" si="74"/>
        <v>5020.5939466357959</v>
      </c>
      <c r="AB363" s="35">
        <f t="shared" si="75"/>
        <v>3.9734514576706355</v>
      </c>
      <c r="AC363" s="5">
        <f t="shared" si="76"/>
        <v>101.08277904225923</v>
      </c>
      <c r="AD363" s="35">
        <f t="shared" si="77"/>
        <v>0.08</v>
      </c>
      <c r="AE363" s="5">
        <f t="shared" si="109"/>
        <v>687858.17709029734</v>
      </c>
      <c r="AF363" s="5">
        <f t="shared" si="110"/>
        <v>1145702.0907024471</v>
      </c>
      <c r="AG363" s="5">
        <f t="shared" si="78"/>
        <v>10141.822909703089</v>
      </c>
      <c r="AH363" s="5">
        <f t="shared" si="79"/>
        <v>1833560.2677927446</v>
      </c>
      <c r="AI363" s="150"/>
      <c r="AJ363" s="2">
        <f t="shared" si="129"/>
        <v>358</v>
      </c>
      <c r="AK363" s="118"/>
      <c r="AL363" s="5">
        <f t="shared" si="111"/>
        <v>14809.966531434085</v>
      </c>
      <c r="AM363" s="5">
        <f t="shared" si="112"/>
        <v>5000.557474002132</v>
      </c>
      <c r="AN363" s="5">
        <f t="shared" si="80"/>
        <v>4904.90977348662</v>
      </c>
      <c r="AO363" s="35">
        <f t="shared" si="81"/>
        <v>3.9742775351255295</v>
      </c>
      <c r="AP363" s="5">
        <f t="shared" si="82"/>
        <v>95.647700515511801</v>
      </c>
      <c r="AQ363" s="35">
        <f t="shared" si="83"/>
        <v>7.7499999999999999E-2</v>
      </c>
      <c r="AR363" s="5">
        <f t="shared" si="113"/>
        <v>688094.94324205245</v>
      </c>
      <c r="AS363" s="5">
        <f t="shared" si="114"/>
        <v>1102104.6324507107</v>
      </c>
      <c r="AT363" s="5">
        <f t="shared" si="84"/>
        <v>9905.0567579474664</v>
      </c>
      <c r="AU363" s="5">
        <f t="shared" si="85"/>
        <v>1790199.5756927631</v>
      </c>
      <c r="AV363" s="150"/>
      <c r="AW363" s="2">
        <f t="shared" si="130"/>
        <v>358</v>
      </c>
      <c r="AX363" s="118"/>
      <c r="AY363" s="5">
        <f t="shared" si="115"/>
        <v>14460.421145665947</v>
      </c>
      <c r="AZ363" s="5">
        <f t="shared" si="116"/>
        <v>4880.5172696983873</v>
      </c>
      <c r="BA363" s="5">
        <f t="shared" si="86"/>
        <v>4790.1396375379754</v>
      </c>
      <c r="BB363" s="35">
        <f t="shared" si="87"/>
        <v>3.975103841818882</v>
      </c>
      <c r="BC363" s="5">
        <f t="shared" si="88"/>
        <v>90.377632160412162</v>
      </c>
      <c r="BD363" s="35">
        <f t="shared" si="89"/>
        <v>7.4999999999999997E-2</v>
      </c>
      <c r="BE363" s="5">
        <f t="shared" si="117"/>
        <v>688329.71849187242</v>
      </c>
      <c r="BF363" s="5">
        <f t="shared" si="118"/>
        <v>1058895.4640601503</v>
      </c>
      <c r="BG363" s="5">
        <f t="shared" si="90"/>
        <v>9670.2815081279714</v>
      </c>
      <c r="BH363" s="5">
        <f t="shared" si="91"/>
        <v>1747225.1825520229</v>
      </c>
      <c r="BI363" s="150"/>
      <c r="BJ363" s="2">
        <f t="shared" si="131"/>
        <v>358</v>
      </c>
      <c r="BK363" s="118"/>
      <c r="BL363" s="5">
        <f t="shared" si="119"/>
        <v>14113.886095258953</v>
      </c>
      <c r="BM363" s="5">
        <f t="shared" si="120"/>
        <v>4761.5904347922178</v>
      </c>
      <c r="BN363" s="5">
        <f t="shared" si="92"/>
        <v>4676.3190396333621</v>
      </c>
      <c r="BO363" s="35">
        <f t="shared" si="93"/>
        <v>3.9759303778461423</v>
      </c>
      <c r="BP363" s="5">
        <f t="shared" si="94"/>
        <v>85.271395158856166</v>
      </c>
      <c r="BQ363" s="35">
        <f t="shared" si="95"/>
        <v>7.2499999999999981E-2</v>
      </c>
      <c r="BR363" s="5">
        <f t="shared" si="121"/>
        <v>688562.43294437439</v>
      </c>
      <c r="BS363" s="5">
        <f t="shared" si="122"/>
        <v>1016086.9427112401</v>
      </c>
      <c r="BT363" s="5">
        <f t="shared" si="96"/>
        <v>9437.56705562559</v>
      </c>
      <c r="BU363" s="5">
        <f t="shared" si="97"/>
        <v>1704649.3756556145</v>
      </c>
      <c r="BV363" s="150"/>
      <c r="BW363" s="2">
        <f t="shared" si="132"/>
        <v>358</v>
      </c>
      <c r="BX363" s="118"/>
      <c r="BY363" s="5">
        <f t="shared" si="123"/>
        <v>13770.467320731508</v>
      </c>
      <c r="BZ363" s="5">
        <f t="shared" si="124"/>
        <v>4643.8114163506943</v>
      </c>
      <c r="CA363" s="5">
        <f t="shared" si="98"/>
        <v>4563.4836903130936</v>
      </c>
      <c r="CB363" s="35">
        <f t="shared" si="99"/>
        <v>3.9767571432607047</v>
      </c>
      <c r="CC363" s="5">
        <f t="shared" si="100"/>
        <v>80.32772603760047</v>
      </c>
      <c r="CD363" s="35">
        <f t="shared" si="101"/>
        <v>7.0000000000000007E-2</v>
      </c>
      <c r="CE363" s="5">
        <f t="shared" si="125"/>
        <v>688793.01636958146</v>
      </c>
      <c r="CF363" s="5">
        <f t="shared" si="126"/>
        <v>973691.47068396665</v>
      </c>
      <c r="CG363" s="5">
        <f t="shared" si="102"/>
        <v>9206.9836304184137</v>
      </c>
      <c r="CH363" s="5">
        <f t="shared" si="103"/>
        <v>1662484.487053548</v>
      </c>
    </row>
    <row r="364" spans="9:86" ht="14.25" customHeight="1">
      <c r="I364" s="150"/>
      <c r="J364" s="2">
        <f t="shared" si="127"/>
        <v>359</v>
      </c>
      <c r="K364" s="118"/>
      <c r="L364" s="5">
        <f t="shared" si="104"/>
        <v>10380.510537487375</v>
      </c>
      <c r="M364" s="5">
        <f t="shared" si="67"/>
        <v>5243.8408962754593</v>
      </c>
      <c r="N364" s="5">
        <f t="shared" si="68"/>
        <v>5172.4748863302339</v>
      </c>
      <c r="O364" s="35">
        <f t="shared" si="69"/>
        <v>5.9794456555685853</v>
      </c>
      <c r="P364" s="5">
        <f t="shared" si="70"/>
        <v>71.366009945225699</v>
      </c>
      <c r="Q364" s="35">
        <f t="shared" si="71"/>
        <v>8.2500000000000004E-2</v>
      </c>
      <c r="R364" s="5">
        <f t="shared" si="105"/>
        <v>692791.96434884274</v>
      </c>
      <c r="S364" s="5">
        <f t="shared" si="106"/>
        <v>1189746.9174140466</v>
      </c>
      <c r="T364" s="5">
        <f t="shared" si="72"/>
        <v>5208.0356511571408</v>
      </c>
      <c r="U364" s="5">
        <f t="shared" si="73"/>
        <v>1882538.8817628892</v>
      </c>
      <c r="V364" s="150"/>
      <c r="W364" s="2">
        <f t="shared" si="128"/>
        <v>359</v>
      </c>
      <c r="X364" s="118"/>
      <c r="Y364" s="5">
        <f t="shared" si="107"/>
        <v>10141.822909703089</v>
      </c>
      <c r="Z364" s="5">
        <f t="shared" si="108"/>
        <v>5121.6767256780549</v>
      </c>
      <c r="AA364" s="5">
        <f t="shared" si="74"/>
        <v>5054.0645729467014</v>
      </c>
      <c r="AB364" s="35">
        <f t="shared" si="75"/>
        <v>5.9800664451885961</v>
      </c>
      <c r="AC364" s="5">
        <f t="shared" si="76"/>
        <v>67.61215273135393</v>
      </c>
      <c r="AD364" s="35">
        <f t="shared" si="77"/>
        <v>0.08</v>
      </c>
      <c r="AE364" s="5">
        <f t="shared" si="109"/>
        <v>692912.24166324409</v>
      </c>
      <c r="AF364" s="5">
        <f t="shared" si="110"/>
        <v>1145769.7028551784</v>
      </c>
      <c r="AG364" s="5">
        <f t="shared" si="78"/>
        <v>5087.7583367563875</v>
      </c>
      <c r="AH364" s="5">
        <f t="shared" si="79"/>
        <v>1838681.9445184225</v>
      </c>
      <c r="AI364" s="150"/>
      <c r="AJ364" s="2">
        <f t="shared" si="129"/>
        <v>359</v>
      </c>
      <c r="AK364" s="118"/>
      <c r="AL364" s="5">
        <f t="shared" si="111"/>
        <v>9905.0567579474664</v>
      </c>
      <c r="AM364" s="5">
        <f t="shared" si="112"/>
        <v>5000.557474002132</v>
      </c>
      <c r="AN364" s="5">
        <f t="shared" si="80"/>
        <v>4936.5873157737215</v>
      </c>
      <c r="AO364" s="35">
        <f t="shared" si="81"/>
        <v>5.9806873637299809</v>
      </c>
      <c r="AP364" s="5">
        <f t="shared" si="82"/>
        <v>63.970158228410718</v>
      </c>
      <c r="AQ364" s="35">
        <f t="shared" si="83"/>
        <v>7.7499999999999999E-2</v>
      </c>
      <c r="AR364" s="5">
        <f t="shared" si="113"/>
        <v>693031.53055782616</v>
      </c>
      <c r="AS364" s="5">
        <f t="shared" si="114"/>
        <v>1102168.6026089392</v>
      </c>
      <c r="AT364" s="5">
        <f t="shared" si="84"/>
        <v>4968.4694421737449</v>
      </c>
      <c r="AU364" s="5">
        <f t="shared" si="85"/>
        <v>1795200.1331667653</v>
      </c>
      <c r="AV364" s="150"/>
      <c r="AW364" s="2">
        <f t="shared" si="130"/>
        <v>359</v>
      </c>
      <c r="AX364" s="118"/>
      <c r="AY364" s="5">
        <f t="shared" si="115"/>
        <v>9670.2815081279714</v>
      </c>
      <c r="AZ364" s="5">
        <f t="shared" si="116"/>
        <v>4880.5172696983873</v>
      </c>
      <c r="BA364" s="5">
        <f t="shared" si="86"/>
        <v>4820.0780102725876</v>
      </c>
      <c r="BB364" s="35">
        <f t="shared" si="87"/>
        <v>5.9813084112034529</v>
      </c>
      <c r="BC364" s="5">
        <f t="shared" si="88"/>
        <v>60.439259425799818</v>
      </c>
      <c r="BD364" s="35">
        <f t="shared" si="89"/>
        <v>7.4999999999999997E-2</v>
      </c>
      <c r="BE364" s="5">
        <f t="shared" si="117"/>
        <v>693149.79650214501</v>
      </c>
      <c r="BF364" s="5">
        <f t="shared" si="118"/>
        <v>1058955.9033195761</v>
      </c>
      <c r="BG364" s="5">
        <f t="shared" si="90"/>
        <v>4850.2034978553838</v>
      </c>
      <c r="BH364" s="5">
        <f t="shared" si="91"/>
        <v>1752105.6998217211</v>
      </c>
      <c r="BI364" s="150"/>
      <c r="BJ364" s="2">
        <f t="shared" si="131"/>
        <v>359</v>
      </c>
      <c r="BK364" s="118"/>
      <c r="BL364" s="5">
        <f t="shared" si="119"/>
        <v>9437.56705562559</v>
      </c>
      <c r="BM364" s="5">
        <f t="shared" si="120"/>
        <v>4761.5904347922178</v>
      </c>
      <c r="BN364" s="5">
        <f t="shared" si="92"/>
        <v>4704.5718004978135</v>
      </c>
      <c r="BO364" s="35">
        <f t="shared" si="93"/>
        <v>5.981929587702572</v>
      </c>
      <c r="BP364" s="5">
        <f t="shared" si="94"/>
        <v>57.018634294404606</v>
      </c>
      <c r="BQ364" s="35">
        <f t="shared" si="95"/>
        <v>7.2499999999999995E-2</v>
      </c>
      <c r="BR364" s="5">
        <f t="shared" si="121"/>
        <v>693267.00474487222</v>
      </c>
      <c r="BS364" s="5">
        <f t="shared" si="122"/>
        <v>1016143.9613455345</v>
      </c>
      <c r="BT364" s="5">
        <f t="shared" si="96"/>
        <v>4732.9952551277765</v>
      </c>
      <c r="BU364" s="5">
        <f t="shared" si="97"/>
        <v>1709410.9660904068</v>
      </c>
      <c r="BV364" s="150"/>
      <c r="BW364" s="2">
        <f t="shared" si="132"/>
        <v>359</v>
      </c>
      <c r="BX364" s="118"/>
      <c r="BY364" s="5">
        <f t="shared" si="123"/>
        <v>9206.9836304184137</v>
      </c>
      <c r="BZ364" s="5">
        <f t="shared" si="124"/>
        <v>4643.8114163506943</v>
      </c>
      <c r="CA364" s="5">
        <f t="shared" si="98"/>
        <v>4590.1040118399205</v>
      </c>
      <c r="CB364" s="35">
        <f t="shared" si="99"/>
        <v>5.9825508932262395</v>
      </c>
      <c r="CC364" s="5">
        <f t="shared" si="100"/>
        <v>53.707404510774083</v>
      </c>
      <c r="CD364" s="35">
        <f t="shared" si="101"/>
        <v>7.0000000000000007E-2</v>
      </c>
      <c r="CE364" s="5">
        <f t="shared" si="125"/>
        <v>693383.12038142141</v>
      </c>
      <c r="CF364" s="5">
        <f t="shared" si="126"/>
        <v>973745.17808847746</v>
      </c>
      <c r="CG364" s="5">
        <f t="shared" si="102"/>
        <v>4616.8796185784931</v>
      </c>
      <c r="CH364" s="5">
        <f t="shared" si="103"/>
        <v>1667128.2984698988</v>
      </c>
    </row>
    <row r="365" spans="9:86" ht="14.25" customHeight="1">
      <c r="I365" s="150"/>
      <c r="J365" s="2">
        <f t="shared" si="127"/>
        <v>360</v>
      </c>
      <c r="K365" s="118"/>
      <c r="L365" s="5">
        <f t="shared" si="104"/>
        <v>5208.0356511571408</v>
      </c>
      <c r="M365" s="5">
        <f t="shared" si="67"/>
        <v>5243.8408962754593</v>
      </c>
      <c r="N365" s="5">
        <f t="shared" si="68"/>
        <v>5208.0356511737536</v>
      </c>
      <c r="O365" s="35">
        <f t="shared" si="69"/>
        <v>12.000000000038279</v>
      </c>
      <c r="P365" s="5">
        <f t="shared" si="70"/>
        <v>35.805245101705346</v>
      </c>
      <c r="Q365" s="35">
        <f t="shared" si="71"/>
        <v>8.2500000000000018E-2</v>
      </c>
      <c r="R365" s="5">
        <f t="shared" si="105"/>
        <v>698000.00000001653</v>
      </c>
      <c r="S365" s="166">
        <f t="shared" si="106"/>
        <v>1189782.7226591483</v>
      </c>
      <c r="T365" s="5">
        <f t="shared" si="72"/>
        <v>-1.6612830222584307E-8</v>
      </c>
      <c r="U365" s="166">
        <f t="shared" si="73"/>
        <v>1887782.7226591648</v>
      </c>
      <c r="V365" s="150"/>
      <c r="W365" s="2">
        <f t="shared" si="128"/>
        <v>360</v>
      </c>
      <c r="X365" s="118"/>
      <c r="Y365" s="5">
        <f t="shared" si="107"/>
        <v>5087.7583367563875</v>
      </c>
      <c r="Z365" s="5">
        <f t="shared" si="108"/>
        <v>5121.6767256780549</v>
      </c>
      <c r="AA365" s="5">
        <f t="shared" si="74"/>
        <v>5087.7583367663456</v>
      </c>
      <c r="AB365" s="35">
        <f t="shared" si="75"/>
        <v>12.000000000023487</v>
      </c>
      <c r="AC365" s="5">
        <f t="shared" si="76"/>
        <v>33.918388911709251</v>
      </c>
      <c r="AD365" s="35">
        <f t="shared" si="77"/>
        <v>0.08</v>
      </c>
      <c r="AE365" s="5">
        <f t="shared" si="109"/>
        <v>698000.00000001048</v>
      </c>
      <c r="AF365" s="166">
        <f t="shared" si="110"/>
        <v>1145803.6212440901</v>
      </c>
      <c r="AG365" s="5">
        <f t="shared" si="78"/>
        <v>-9.9580574897117913E-9</v>
      </c>
      <c r="AH365" s="166">
        <f t="shared" si="79"/>
        <v>1843803.6212441006</v>
      </c>
      <c r="AI365" s="150"/>
      <c r="AJ365" s="2">
        <f t="shared" si="129"/>
        <v>360</v>
      </c>
      <c r="AK365" s="118"/>
      <c r="AL365" s="5">
        <f t="shared" si="111"/>
        <v>4968.4694421737449</v>
      </c>
      <c r="AM365" s="5">
        <f t="shared" si="112"/>
        <v>5000.557474002132</v>
      </c>
      <c r="AN365" s="5">
        <f t="shared" si="80"/>
        <v>4968.4694421880931</v>
      </c>
      <c r="AO365" s="35">
        <f t="shared" si="81"/>
        <v>12.000000000034655</v>
      </c>
      <c r="AP365" s="5">
        <f t="shared" si="82"/>
        <v>32.088031814038771</v>
      </c>
      <c r="AQ365" s="35">
        <f t="shared" si="83"/>
        <v>7.7500000000000013E-2</v>
      </c>
      <c r="AR365" s="5">
        <f t="shared" si="113"/>
        <v>698000.0000000142</v>
      </c>
      <c r="AS365" s="166">
        <f t="shared" si="114"/>
        <v>1102200.6906407531</v>
      </c>
      <c r="AT365" s="5">
        <f t="shared" si="84"/>
        <v>-1.4348188415169716E-8</v>
      </c>
      <c r="AU365" s="166">
        <f t="shared" si="85"/>
        <v>1800200.6906407673</v>
      </c>
      <c r="AV365" s="150"/>
      <c r="AW365" s="2">
        <f t="shared" si="130"/>
        <v>360</v>
      </c>
      <c r="AX365" s="118"/>
      <c r="AY365" s="5">
        <f t="shared" si="115"/>
        <v>4850.2034978553838</v>
      </c>
      <c r="AZ365" s="5">
        <f t="shared" si="116"/>
        <v>4880.5172696983873</v>
      </c>
      <c r="BA365" s="5">
        <f t="shared" si="86"/>
        <v>4850.203497836791</v>
      </c>
      <c r="BB365" s="35">
        <f t="shared" si="87"/>
        <v>11.999999999953999</v>
      </c>
      <c r="BC365" s="5">
        <f t="shared" si="88"/>
        <v>30.313771861596145</v>
      </c>
      <c r="BD365" s="35">
        <f t="shared" si="89"/>
        <v>7.4999999999999997E-2</v>
      </c>
      <c r="BE365" s="5">
        <f t="shared" si="117"/>
        <v>697999.99999998184</v>
      </c>
      <c r="BF365" s="166">
        <f t="shared" si="118"/>
        <v>1058986.2170914377</v>
      </c>
      <c r="BG365" s="5">
        <f t="shared" si="90"/>
        <v>1.8592800188343972E-8</v>
      </c>
      <c r="BH365" s="166">
        <f t="shared" si="91"/>
        <v>1756986.2170914195</v>
      </c>
      <c r="BI365" s="150"/>
      <c r="BJ365" s="2">
        <f t="shared" si="131"/>
        <v>360</v>
      </c>
      <c r="BK365" s="118"/>
      <c r="BL365" s="5">
        <f t="shared" si="119"/>
        <v>4732.9952551277765</v>
      </c>
      <c r="BM365" s="5">
        <f t="shared" si="120"/>
        <v>4761.5904347922178</v>
      </c>
      <c r="BN365" s="5">
        <f t="shared" si="92"/>
        <v>4732.9952551258211</v>
      </c>
      <c r="BO365" s="35">
        <f t="shared" si="93"/>
        <v>11.999999999995042</v>
      </c>
      <c r="BP365" s="5">
        <f t="shared" si="94"/>
        <v>28.595179666396984</v>
      </c>
      <c r="BQ365" s="35">
        <f t="shared" si="95"/>
        <v>7.2499999999999995E-2</v>
      </c>
      <c r="BR365" s="5">
        <f t="shared" si="121"/>
        <v>697999.99999999802</v>
      </c>
      <c r="BS365" s="166">
        <f t="shared" si="122"/>
        <v>1016172.556525201</v>
      </c>
      <c r="BT365" s="5">
        <f t="shared" si="96"/>
        <v>1.9554136088117957E-9</v>
      </c>
      <c r="BU365" s="166">
        <f t="shared" si="97"/>
        <v>1714172.556525199</v>
      </c>
      <c r="BV365" s="150"/>
      <c r="BW365" s="2">
        <f t="shared" si="132"/>
        <v>360</v>
      </c>
      <c r="BX365" s="118"/>
      <c r="BY365" s="5">
        <f t="shared" si="123"/>
        <v>4616.8796185784931</v>
      </c>
      <c r="BZ365" s="5">
        <f t="shared" si="124"/>
        <v>4643.8114163506943</v>
      </c>
      <c r="CA365" s="5">
        <f t="shared" si="98"/>
        <v>4616.8796185756528</v>
      </c>
      <c r="CB365" s="35">
        <f t="shared" si="99"/>
        <v>11.999999999992617</v>
      </c>
      <c r="CC365" s="5">
        <f t="shared" si="100"/>
        <v>26.931797775041211</v>
      </c>
      <c r="CD365" s="35">
        <f t="shared" si="101"/>
        <v>7.0000000000000007E-2</v>
      </c>
      <c r="CE365" s="5">
        <f t="shared" si="125"/>
        <v>697999.99999999709</v>
      </c>
      <c r="CF365" s="166">
        <f t="shared" si="126"/>
        <v>973772.10988625255</v>
      </c>
      <c r="CG365" s="5">
        <f t="shared" si="102"/>
        <v>2.8403519536368549E-9</v>
      </c>
      <c r="CH365" s="166">
        <f t="shared" si="103"/>
        <v>1671772.1098862495</v>
      </c>
    </row>
  </sheetData>
  <pageMargins left="0.7" right="0.7" top="0.75" bottom="0.75" header="0" footer="0"/>
  <pageSetup orientation="landscape"/>
  <drawing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Calculators</vt:lpstr>
      <vt:lpstr>STR Calculator</vt:lpstr>
      <vt:lpstr>Interest Rate Comparison</vt:lpstr>
      <vt:lpstr>STR 10 Year</vt:lpstr>
      <vt:lpstr>STR 7yr IRR Financing</vt:lpstr>
      <vt:lpstr>Amoritization Scenario 10% DP</vt:lpstr>
      <vt:lpstr>Amoritization Scenario 15% DP</vt:lpstr>
      <vt:lpstr>Amoritization Scenario 20% DP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Matt Smith</dc:creator>
  <cp:lastModifiedBy>Matt Smith</cp:lastModifiedBy>
  <dcterms:created xsi:type="dcterms:W3CDTF">2024-05-27T22:55:21Z</dcterms:created>
  <dcterms:modified xsi:type="dcterms:W3CDTF">2024-11-25T04:27:36Z</dcterms:modified>
</cp:coreProperties>
</file>